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Ex2.xml" ContentType="application/vnd.ms-office.chartex+xml"/>
  <Override PartName="/xl/charts/style3.xml" ContentType="application/vnd.ms-office.chartstyle+xml"/>
  <Override PartName="/xl/charts/colors3.xml" ContentType="application/vnd.ms-office.chartcolorstyle+xml"/>
  <Override PartName="/xl/charts/chartEx3.xml" ContentType="application/vnd.ms-office.chartex+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Z:\Shared\NRU-Main\Post 2028\Comments, External Presentations, Briefings\"/>
    </mc:Choice>
  </mc:AlternateContent>
  <xr:revisionPtr revIDLastSave="0" documentId="8_{5E0DCAC5-699D-4030-9E31-304859FE028F}" xr6:coauthVersionLast="47" xr6:coauthVersionMax="47" xr10:uidLastSave="{00000000-0000-0000-0000-000000000000}"/>
  <bookViews>
    <workbookView xWindow="-110" yWindow="-110" windowWidth="19420" windowHeight="10420" firstSheet="3" activeTab="7" xr2:uid="{00000000-000D-0000-FFFF-FFFF00000000}"/>
  </bookViews>
  <sheets>
    <sheet name="Info" sheetId="23" r:id="rId1"/>
    <sheet name="Summary" sheetId="28" r:id="rId2"/>
    <sheet name="Rate Adjustment" sheetId="40" r:id="rId3"/>
    <sheet name="HWM Delta" sheetId="39" r:id="rId4"/>
    <sheet name="BPA CURRENT Calc" sheetId="15" r:id="rId5"/>
    <sheet name="SANDBOX Calc" sheetId="36" r:id="rId6"/>
    <sheet name="No Worse Off Calc" sheetId="24" r:id="rId7"/>
    <sheet name="NRU Proposal Calc" sheetId="29" r:id="rId8"/>
    <sheet name="BPA CURRENT Ref Data" sheetId="16" r:id="rId9"/>
    <sheet name="BPA CURRENT Scaling" sheetId="17" r:id="rId10"/>
    <sheet name="BPA SANDBOX Ref Data" sheetId="37" r:id="rId11"/>
    <sheet name="BPA SANDBOX Scaling" sheetId="38" r:id="rId12"/>
    <sheet name="No Worse Off Ref Data" sheetId="25" r:id="rId13"/>
    <sheet name="No Worse Off Scaling" sheetId="26" r:id="rId14"/>
    <sheet name="NRU Ref Data" sheetId="30" r:id="rId15"/>
    <sheet name="NRU Scaling" sheetId="31" r:id="rId16"/>
    <sheet name="Data" sheetId="10" r:id="rId17"/>
    <sheet name="Lists" sheetId="11" r:id="rId18"/>
  </sheets>
  <definedNames>
    <definedName name="_xlnm._FilterDatabase" localSheetId="4" hidden="1">'BPA CURRENT Calc'!$A$6:$Q$142</definedName>
    <definedName name="_xlnm._FilterDatabase" localSheetId="6" hidden="1">'No Worse Off Calc'!$A$6:$P$142</definedName>
    <definedName name="_xlnm._FilterDatabase" localSheetId="5" hidden="1">'SANDBOX Calc'!$A$6:$Q$142</definedName>
    <definedName name="_xlchart.v1.0" hidden="1">Summary!$BD$16:$BD$149</definedName>
    <definedName name="_xlchart.v1.1" hidden="1">Summary!$BE$16:$BE$149</definedName>
    <definedName name="_xlchart.v1.10" hidden="1">Summary!$AX$15</definedName>
    <definedName name="_xlchart.v1.11" hidden="1">Summary!$AX$16:$AX$149</definedName>
    <definedName name="_xlchart.v1.12" hidden="1">Summary!$AY$15</definedName>
    <definedName name="_xlchart.v1.13" hidden="1">Summary!$AY$16:$AY$149</definedName>
    <definedName name="_xlchart.v1.14" hidden="1">Summary!$AZ$15</definedName>
    <definedName name="_xlchart.v1.15" hidden="1">Summary!$AZ$16:$AZ$149</definedName>
    <definedName name="_xlchart.v1.16" hidden="1">Summary!$BA$15</definedName>
    <definedName name="_xlchart.v1.17" hidden="1">Summary!$BA$16:$BA$149</definedName>
    <definedName name="_xlchart.v1.18" hidden="1">Summary!$C$8</definedName>
    <definedName name="_xlchart.v1.19" hidden="1">Summary!$E$16:$E$149</definedName>
    <definedName name="_xlchart.v1.2" hidden="1">Summary!$BF$16:$BF$149</definedName>
    <definedName name="_xlchart.v1.20" hidden="1">Summary!$F$8</definedName>
    <definedName name="_xlchart.v1.21" hidden="1">Summary!$H$16:$H$149</definedName>
    <definedName name="_xlchart.v1.22" hidden="1">Summary!$I$8</definedName>
    <definedName name="_xlchart.v1.23" hidden="1">Summary!$K$16:$K$149</definedName>
    <definedName name="_xlchart.v1.24" hidden="1">Summary!$L$8</definedName>
    <definedName name="_xlchart.v1.25" hidden="1">Summary!$N$16:$N$149</definedName>
    <definedName name="_xlchart.v1.26" hidden="1">Summary!$O$8</definedName>
    <definedName name="_xlchart.v1.27" hidden="1">Summary!$Q$16:$Q$149</definedName>
    <definedName name="_xlchart.v1.3" hidden="1">Summary!$BG$16:$BG$149</definedName>
    <definedName name="_xlchart.v1.4" hidden="1">Summary!$F$8</definedName>
    <definedName name="_xlchart.v1.5" hidden="1">Summary!$I$8</definedName>
    <definedName name="_xlchart.v1.6" hidden="1">Summary!$L$8</definedName>
    <definedName name="_xlchart.v1.7" hidden="1">Summary!$O$8</definedName>
    <definedName name="_xlchart.v1.8" hidden="1">Summary!$AW$15</definedName>
    <definedName name="_xlchart.v1.9" hidden="1">Summary!$AW$16:$AW$149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5" i="28" l="1"/>
  <c r="I155" i="28"/>
  <c r="F155" i="28"/>
  <c r="C155" i="28"/>
  <c r="D4" i="40"/>
  <c r="D29" i="40"/>
  <c r="D23" i="40"/>
  <c r="K21" i="40" s="1"/>
  <c r="D21" i="40"/>
  <c r="F22" i="40" s="1"/>
  <c r="D17" i="40"/>
  <c r="K15" i="40" s="1"/>
  <c r="D15" i="40"/>
  <c r="F16" i="40" s="1"/>
  <c r="D11" i="40"/>
  <c r="K9" i="40" s="1"/>
  <c r="D9" i="40"/>
  <c r="F10" i="40" s="1"/>
  <c r="F28" i="40"/>
  <c r="D26" i="40" l="1"/>
  <c r="D14" i="40"/>
  <c r="D20" i="40"/>
  <c r="D8" i="40"/>
  <c r="D28" i="40" l="1"/>
  <c r="K26" i="40"/>
  <c r="D12" i="40"/>
  <c r="H13" i="28" s="1"/>
  <c r="K8" i="40"/>
  <c r="K10" i="40" s="1"/>
  <c r="K11" i="40" s="1"/>
  <c r="D18" i="40"/>
  <c r="K13" i="28" s="1"/>
  <c r="K14" i="40"/>
  <c r="K16" i="40" s="1"/>
  <c r="K17" i="40" s="1"/>
  <c r="D24" i="40"/>
  <c r="N13" i="28" s="1"/>
  <c r="K20" i="40"/>
  <c r="K22" i="40" s="1"/>
  <c r="K23" i="40" s="1"/>
  <c r="D16" i="40"/>
  <c r="D10" i="40"/>
  <c r="D22" i="40"/>
  <c r="X7" i="39"/>
  <c r="X8" i="39"/>
  <c r="X9" i="39"/>
  <c r="X10" i="39"/>
  <c r="X11" i="39"/>
  <c r="X12" i="39"/>
  <c r="X13" i="39"/>
  <c r="X14" i="39"/>
  <c r="X15" i="39"/>
  <c r="X16" i="39"/>
  <c r="X17" i="39"/>
  <c r="X18" i="39"/>
  <c r="X19" i="39"/>
  <c r="X20" i="39"/>
  <c r="X21" i="39"/>
  <c r="X22" i="39"/>
  <c r="X23" i="39"/>
  <c r="X24" i="39"/>
  <c r="X25" i="39"/>
  <c r="X26" i="39"/>
  <c r="X27" i="39"/>
  <c r="X28" i="39"/>
  <c r="X29" i="39"/>
  <c r="X30" i="39"/>
  <c r="X31" i="39"/>
  <c r="X32" i="39"/>
  <c r="X33" i="39"/>
  <c r="X34" i="39"/>
  <c r="X35" i="39"/>
  <c r="X36" i="39"/>
  <c r="X37" i="39"/>
  <c r="X38" i="39"/>
  <c r="X39" i="39"/>
  <c r="X40" i="39"/>
  <c r="X41" i="39"/>
  <c r="X42" i="39"/>
  <c r="X43" i="39"/>
  <c r="X44" i="39"/>
  <c r="X45" i="39"/>
  <c r="X46" i="39"/>
  <c r="X47" i="39"/>
  <c r="X48" i="39"/>
  <c r="X49" i="39"/>
  <c r="X50" i="39"/>
  <c r="X51" i="39"/>
  <c r="X52" i="39"/>
  <c r="X53" i="39"/>
  <c r="X54" i="39"/>
  <c r="X55" i="39"/>
  <c r="X56" i="39"/>
  <c r="X57" i="39"/>
  <c r="X58" i="39"/>
  <c r="X59" i="39"/>
  <c r="X60" i="39"/>
  <c r="X61" i="39"/>
  <c r="X62" i="39"/>
  <c r="X63" i="39"/>
  <c r="X64" i="39"/>
  <c r="X65" i="39"/>
  <c r="X66" i="39"/>
  <c r="X67" i="39"/>
  <c r="X68" i="39"/>
  <c r="X69" i="39"/>
  <c r="X70" i="39"/>
  <c r="X71" i="39"/>
  <c r="X72" i="39"/>
  <c r="X73" i="39"/>
  <c r="X74" i="39"/>
  <c r="X75" i="39"/>
  <c r="X76" i="39"/>
  <c r="X77" i="39"/>
  <c r="X78" i="39"/>
  <c r="X79" i="39"/>
  <c r="X80" i="39"/>
  <c r="X81" i="39"/>
  <c r="X82" i="39"/>
  <c r="X83" i="39"/>
  <c r="X84" i="39"/>
  <c r="X85" i="39"/>
  <c r="X86" i="39"/>
  <c r="X87" i="39"/>
  <c r="X88" i="39"/>
  <c r="X89" i="39"/>
  <c r="X90" i="39"/>
  <c r="X91" i="39"/>
  <c r="X92" i="39"/>
  <c r="X93" i="39"/>
  <c r="X94" i="39"/>
  <c r="X95" i="39"/>
  <c r="X96" i="39"/>
  <c r="X97" i="39"/>
  <c r="X98" i="39"/>
  <c r="X99" i="39"/>
  <c r="X100" i="39"/>
  <c r="X101" i="39"/>
  <c r="X102" i="39"/>
  <c r="X103" i="39"/>
  <c r="X104" i="39"/>
  <c r="X105" i="39"/>
  <c r="X106" i="39"/>
  <c r="X107" i="39"/>
  <c r="X108" i="39"/>
  <c r="X109" i="39"/>
  <c r="X110" i="39"/>
  <c r="X111" i="39"/>
  <c r="X112" i="39"/>
  <c r="X113" i="39"/>
  <c r="X114" i="39"/>
  <c r="X115" i="39"/>
  <c r="X116" i="39"/>
  <c r="X117" i="39"/>
  <c r="X118" i="39"/>
  <c r="X119" i="39"/>
  <c r="X120" i="39"/>
  <c r="X121" i="39"/>
  <c r="X122" i="39"/>
  <c r="X123" i="39"/>
  <c r="X124" i="39"/>
  <c r="X125" i="39"/>
  <c r="X126" i="39"/>
  <c r="X127" i="39"/>
  <c r="X128" i="39"/>
  <c r="X129" i="39"/>
  <c r="X130" i="39"/>
  <c r="X131" i="39"/>
  <c r="X132" i="39"/>
  <c r="X133" i="39"/>
  <c r="X134" i="39"/>
  <c r="X135" i="39"/>
  <c r="X136" i="39"/>
  <c r="X137" i="39"/>
  <c r="X138" i="39"/>
  <c r="X139" i="39"/>
  <c r="X6" i="39"/>
  <c r="A1" i="39"/>
  <c r="B7" i="39"/>
  <c r="W7" i="39" s="1"/>
  <c r="B8" i="39"/>
  <c r="B9" i="39"/>
  <c r="W9" i="39" s="1"/>
  <c r="B10" i="39"/>
  <c r="W10" i="39" s="1"/>
  <c r="B11" i="39"/>
  <c r="W11" i="39" s="1"/>
  <c r="B12" i="39"/>
  <c r="W12" i="39" s="1"/>
  <c r="B13" i="39"/>
  <c r="W13" i="39" s="1"/>
  <c r="B14" i="39"/>
  <c r="W14" i="39" s="1"/>
  <c r="B15" i="39"/>
  <c r="W15" i="39" s="1"/>
  <c r="B16" i="39"/>
  <c r="W16" i="39" s="1"/>
  <c r="B17" i="39"/>
  <c r="B18" i="39"/>
  <c r="W18" i="39" s="1"/>
  <c r="B19" i="39"/>
  <c r="B20" i="39"/>
  <c r="W20" i="39" s="1"/>
  <c r="B21" i="39"/>
  <c r="W21" i="39" s="1"/>
  <c r="B22" i="39"/>
  <c r="W22" i="39" s="1"/>
  <c r="B23" i="39"/>
  <c r="W23" i="39" s="1"/>
  <c r="B24" i="39"/>
  <c r="W24" i="39" s="1"/>
  <c r="B25" i="39"/>
  <c r="W25" i="39" s="1"/>
  <c r="B26" i="39"/>
  <c r="W26" i="39" s="1"/>
  <c r="B27" i="39"/>
  <c r="W27" i="39" s="1"/>
  <c r="B28" i="39"/>
  <c r="J28" i="39" s="1"/>
  <c r="B29" i="39"/>
  <c r="W29" i="39" s="1"/>
  <c r="B30" i="39"/>
  <c r="I30" i="39" s="1"/>
  <c r="B31" i="39"/>
  <c r="W31" i="39" s="1"/>
  <c r="B32" i="39"/>
  <c r="B33" i="39"/>
  <c r="W33" i="39" s="1"/>
  <c r="B34" i="39"/>
  <c r="W34" i="39" s="1"/>
  <c r="B35" i="39"/>
  <c r="W35" i="39" s="1"/>
  <c r="B36" i="39"/>
  <c r="W36" i="39" s="1"/>
  <c r="B37" i="39"/>
  <c r="W37" i="39" s="1"/>
  <c r="B38" i="39"/>
  <c r="W38" i="39" s="1"/>
  <c r="B39" i="39"/>
  <c r="W39" i="39" s="1"/>
  <c r="B40" i="39"/>
  <c r="W40" i="39" s="1"/>
  <c r="B41" i="39"/>
  <c r="B42" i="39"/>
  <c r="W42" i="39" s="1"/>
  <c r="B43" i="39"/>
  <c r="I43" i="39" s="1"/>
  <c r="B44" i="39"/>
  <c r="W44" i="39" s="1"/>
  <c r="B45" i="39"/>
  <c r="I45" i="39" s="1"/>
  <c r="B46" i="39"/>
  <c r="W46" i="39" s="1"/>
  <c r="B47" i="39"/>
  <c r="I47" i="39" s="1"/>
  <c r="B48" i="39"/>
  <c r="W48" i="39" s="1"/>
  <c r="B49" i="39"/>
  <c r="I49" i="39" s="1"/>
  <c r="B50" i="39"/>
  <c r="W50" i="39" s="1"/>
  <c r="B51" i="39"/>
  <c r="I51" i="39" s="1"/>
  <c r="B52" i="39"/>
  <c r="W52" i="39" s="1"/>
  <c r="B53" i="39"/>
  <c r="J53" i="39" s="1"/>
  <c r="B54" i="39"/>
  <c r="W54" i="39" s="1"/>
  <c r="B55" i="39"/>
  <c r="I55" i="39" s="1"/>
  <c r="B56" i="39"/>
  <c r="W56" i="39" s="1"/>
  <c r="B57" i="39"/>
  <c r="I57" i="39" s="1"/>
  <c r="B58" i="39"/>
  <c r="W58" i="39" s="1"/>
  <c r="B59" i="39"/>
  <c r="I59" i="39" s="1"/>
  <c r="B60" i="39"/>
  <c r="W60" i="39" s="1"/>
  <c r="B61" i="39"/>
  <c r="I61" i="39" s="1"/>
  <c r="B62" i="39"/>
  <c r="W62" i="39" s="1"/>
  <c r="B63" i="39"/>
  <c r="I63" i="39" s="1"/>
  <c r="B64" i="39"/>
  <c r="W64" i="39" s="1"/>
  <c r="B65" i="39"/>
  <c r="I65" i="39" s="1"/>
  <c r="B66" i="39"/>
  <c r="W66" i="39" s="1"/>
  <c r="B67" i="39"/>
  <c r="I67" i="39" s="1"/>
  <c r="B68" i="39"/>
  <c r="W68" i="39" s="1"/>
  <c r="B69" i="39"/>
  <c r="I69" i="39" s="1"/>
  <c r="B70" i="39"/>
  <c r="W70" i="39" s="1"/>
  <c r="B71" i="39"/>
  <c r="I71" i="39" s="1"/>
  <c r="B72" i="39"/>
  <c r="W72" i="39" s="1"/>
  <c r="B73" i="39"/>
  <c r="I73" i="39" s="1"/>
  <c r="B74" i="39"/>
  <c r="W74" i="39" s="1"/>
  <c r="B75" i="39"/>
  <c r="I75" i="39" s="1"/>
  <c r="B76" i="39"/>
  <c r="I76" i="39" s="1"/>
  <c r="B77" i="39"/>
  <c r="J77" i="39" s="1"/>
  <c r="B78" i="39"/>
  <c r="B79" i="39"/>
  <c r="I79" i="39" s="1"/>
  <c r="B80" i="39"/>
  <c r="B81" i="39"/>
  <c r="I81" i="39" s="1"/>
  <c r="B82" i="39"/>
  <c r="I82" i="39" s="1"/>
  <c r="B83" i="39"/>
  <c r="B84" i="39"/>
  <c r="I84" i="39" s="1"/>
  <c r="B85" i="39"/>
  <c r="I85" i="39" s="1"/>
  <c r="B86" i="39"/>
  <c r="B87" i="39"/>
  <c r="I87" i="39" s="1"/>
  <c r="B88" i="39"/>
  <c r="B89" i="39"/>
  <c r="J89" i="39" s="1"/>
  <c r="B90" i="39"/>
  <c r="B91" i="39"/>
  <c r="I91" i="39" s="1"/>
  <c r="B92" i="39"/>
  <c r="B93" i="39"/>
  <c r="I93" i="39" s="1"/>
  <c r="B94" i="39"/>
  <c r="I94" i="39" s="1"/>
  <c r="B95" i="39"/>
  <c r="I95" i="39" s="1"/>
  <c r="B96" i="39"/>
  <c r="I96" i="39" s="1"/>
  <c r="B97" i="39"/>
  <c r="I97" i="39" s="1"/>
  <c r="B98" i="39"/>
  <c r="B99" i="39"/>
  <c r="I99" i="39" s="1"/>
  <c r="B100" i="39"/>
  <c r="B101" i="39"/>
  <c r="B102" i="39"/>
  <c r="B103" i="39"/>
  <c r="I103" i="39" s="1"/>
  <c r="B104" i="39"/>
  <c r="B105" i="39"/>
  <c r="I105" i="39" s="1"/>
  <c r="B106" i="39"/>
  <c r="I106" i="39" s="1"/>
  <c r="B107" i="39"/>
  <c r="J107" i="39" s="1"/>
  <c r="B108" i="39"/>
  <c r="I108" i="39" s="1"/>
  <c r="B109" i="39"/>
  <c r="I109" i="39" s="1"/>
  <c r="B110" i="39"/>
  <c r="B111" i="39"/>
  <c r="I111" i="39" s="1"/>
  <c r="B112" i="39"/>
  <c r="B113" i="39"/>
  <c r="I113" i="39" s="1"/>
  <c r="B114" i="39"/>
  <c r="B115" i="39"/>
  <c r="J115" i="39" s="1"/>
  <c r="B116" i="39"/>
  <c r="B117" i="39"/>
  <c r="I117" i="39" s="1"/>
  <c r="B118" i="39"/>
  <c r="J118" i="39" s="1"/>
  <c r="B119" i="39"/>
  <c r="I119" i="39" s="1"/>
  <c r="B120" i="39"/>
  <c r="I120" i="39" s="1"/>
  <c r="B121" i="39"/>
  <c r="I121" i="39" s="1"/>
  <c r="B122" i="39"/>
  <c r="B123" i="39"/>
  <c r="J123" i="39" s="1"/>
  <c r="B124" i="39"/>
  <c r="B125" i="39"/>
  <c r="B126" i="39"/>
  <c r="B127" i="39"/>
  <c r="I127" i="39" s="1"/>
  <c r="B128" i="39"/>
  <c r="B129" i="39"/>
  <c r="I129" i="39" s="1"/>
  <c r="B130" i="39"/>
  <c r="I130" i="39" s="1"/>
  <c r="B131" i="39"/>
  <c r="I131" i="39" s="1"/>
  <c r="B132" i="39"/>
  <c r="I132" i="39" s="1"/>
  <c r="B133" i="39"/>
  <c r="J133" i="39" s="1"/>
  <c r="B134" i="39"/>
  <c r="B135" i="39"/>
  <c r="I135" i="39" s="1"/>
  <c r="B136" i="39"/>
  <c r="B137" i="39"/>
  <c r="B138" i="39"/>
  <c r="B139" i="39"/>
  <c r="I139" i="39" s="1"/>
  <c r="B140" i="39"/>
  <c r="B6" i="39"/>
  <c r="P139" i="39" l="1"/>
  <c r="P132" i="39"/>
  <c r="P84" i="39"/>
  <c r="AD60" i="39"/>
  <c r="AD36" i="39"/>
  <c r="AD20" i="39"/>
  <c r="Q115" i="39"/>
  <c r="P91" i="39"/>
  <c r="P59" i="39"/>
  <c r="P51" i="39"/>
  <c r="AD35" i="39"/>
  <c r="AD11" i="39"/>
  <c r="P108" i="39"/>
  <c r="P76" i="39"/>
  <c r="AD44" i="39"/>
  <c r="Q28" i="39"/>
  <c r="Q123" i="39"/>
  <c r="P99" i="39"/>
  <c r="P67" i="39"/>
  <c r="AD27" i="39"/>
  <c r="AD68" i="39"/>
  <c r="AD52" i="39"/>
  <c r="AD12" i="39"/>
  <c r="P131" i="39"/>
  <c r="Q107" i="39"/>
  <c r="P75" i="39"/>
  <c r="P43" i="39"/>
  <c r="W53" i="39"/>
  <c r="AD53" i="39" s="1"/>
  <c r="W135" i="39"/>
  <c r="AD135" i="39" s="1"/>
  <c r="AE127" i="39"/>
  <c r="AD66" i="39"/>
  <c r="AD26" i="39"/>
  <c r="P113" i="39"/>
  <c r="P81" i="39"/>
  <c r="P57" i="39"/>
  <c r="AD9" i="39"/>
  <c r="AE93" i="39"/>
  <c r="AE120" i="39"/>
  <c r="AE65" i="39"/>
  <c r="W28" i="39"/>
  <c r="AD28" i="39" s="1"/>
  <c r="I83" i="39"/>
  <c r="P83" i="39" s="1"/>
  <c r="W83" i="39"/>
  <c r="AD83" i="39" s="1"/>
  <c r="P130" i="39"/>
  <c r="AD58" i="39"/>
  <c r="AD34" i="39"/>
  <c r="P129" i="39"/>
  <c r="P105" i="39"/>
  <c r="P73" i="39"/>
  <c r="P49" i="39"/>
  <c r="AE100" i="39"/>
  <c r="P82" i="39"/>
  <c r="AD50" i="39"/>
  <c r="AD18" i="39"/>
  <c r="P121" i="39"/>
  <c r="P97" i="39"/>
  <c r="P65" i="39"/>
  <c r="AD25" i="39"/>
  <c r="W107" i="39"/>
  <c r="AD107" i="39" s="1"/>
  <c r="AE79" i="39"/>
  <c r="P106" i="39"/>
  <c r="AD74" i="39"/>
  <c r="AD42" i="39"/>
  <c r="AD10" i="39"/>
  <c r="AE86" i="39"/>
  <c r="Q89" i="39"/>
  <c r="AD33" i="39"/>
  <c r="AE113" i="39"/>
  <c r="W59" i="39"/>
  <c r="AD59" i="39" s="1"/>
  <c r="Q133" i="39"/>
  <c r="P117" i="39"/>
  <c r="P109" i="39"/>
  <c r="P93" i="39"/>
  <c r="P85" i="39"/>
  <c r="Q77" i="39"/>
  <c r="P69" i="39"/>
  <c r="P61" i="39"/>
  <c r="Q53" i="39"/>
  <c r="P45" i="39"/>
  <c r="AD37" i="39"/>
  <c r="AD29" i="39"/>
  <c r="AD21" i="39"/>
  <c r="AD13" i="39"/>
  <c r="AE135" i="39"/>
  <c r="AE128" i="39"/>
  <c r="AE121" i="39"/>
  <c r="AE114" i="39"/>
  <c r="AE107" i="39"/>
  <c r="AE101" i="39"/>
  <c r="AE94" i="39"/>
  <c r="W87" i="39"/>
  <c r="AD87" i="39" s="1"/>
  <c r="AE80" i="39"/>
  <c r="AE73" i="39"/>
  <c r="AE59" i="39"/>
  <c r="AE53" i="39"/>
  <c r="W47" i="39"/>
  <c r="AD47" i="39" s="1"/>
  <c r="AE134" i="39"/>
  <c r="W127" i="39"/>
  <c r="AD127" i="39" s="1"/>
  <c r="AE119" i="39"/>
  <c r="AE112" i="39"/>
  <c r="AE106" i="39"/>
  <c r="AE99" i="39"/>
  <c r="AE92" i="39"/>
  <c r="AE85" i="39"/>
  <c r="W79" i="39"/>
  <c r="AD79" i="39" s="1"/>
  <c r="AE71" i="39"/>
  <c r="AE45" i="39"/>
  <c r="AE9" i="39"/>
  <c r="AE6" i="39"/>
  <c r="AE133" i="39"/>
  <c r="AE126" i="39"/>
  <c r="W119" i="39"/>
  <c r="AD119" i="39" s="1"/>
  <c r="AE111" i="39"/>
  <c r="AE105" i="39"/>
  <c r="AE98" i="39"/>
  <c r="AE91" i="39"/>
  <c r="AE84" i="39"/>
  <c r="AE78" i="39"/>
  <c r="W71" i="39"/>
  <c r="AD71" i="39" s="1"/>
  <c r="AE63" i="39"/>
  <c r="AE57" i="39"/>
  <c r="AE51" i="39"/>
  <c r="AE15" i="39"/>
  <c r="AE139" i="39"/>
  <c r="AE132" i="39"/>
  <c r="AE125" i="39"/>
  <c r="AE118" i="39"/>
  <c r="W111" i="39"/>
  <c r="AD111" i="39" s="1"/>
  <c r="AE104" i="39"/>
  <c r="AE97" i="39"/>
  <c r="AE90" i="39"/>
  <c r="AE83" i="39"/>
  <c r="AE77" i="39"/>
  <c r="W63" i="39"/>
  <c r="AD63" i="39" s="1"/>
  <c r="AE43" i="39"/>
  <c r="AE32" i="39"/>
  <c r="AE21" i="39"/>
  <c r="P120" i="39"/>
  <c r="P96" i="39"/>
  <c r="AD72" i="39"/>
  <c r="AD64" i="39"/>
  <c r="AD56" i="39"/>
  <c r="AD48" i="39"/>
  <c r="AD40" i="39"/>
  <c r="AD24" i="39"/>
  <c r="AD16" i="39"/>
  <c r="AE138" i="39"/>
  <c r="AE131" i="39"/>
  <c r="AE124" i="39"/>
  <c r="AE117" i="39"/>
  <c r="AE110" i="39"/>
  <c r="AE103" i="39"/>
  <c r="AE96" i="39"/>
  <c r="AE89" i="39"/>
  <c r="AE69" i="39"/>
  <c r="AE55" i="39"/>
  <c r="AE49" i="39"/>
  <c r="P127" i="39"/>
  <c r="P119" i="39"/>
  <c r="P111" i="39"/>
  <c r="P103" i="39"/>
  <c r="P95" i="39"/>
  <c r="P87" i="39"/>
  <c r="P79" i="39"/>
  <c r="P71" i="39"/>
  <c r="P63" i="39"/>
  <c r="P55" i="39"/>
  <c r="P47" i="39"/>
  <c r="AD39" i="39"/>
  <c r="AD31" i="39"/>
  <c r="AD23" i="39"/>
  <c r="AD15" i="39"/>
  <c r="AD7" i="39"/>
  <c r="AE137" i="39"/>
  <c r="AE130" i="39"/>
  <c r="AE123" i="39"/>
  <c r="AE116" i="39"/>
  <c r="AE109" i="39"/>
  <c r="W103" i="39"/>
  <c r="AD103" i="39" s="1"/>
  <c r="AE95" i="39"/>
  <c r="AE88" i="39"/>
  <c r="AE82" i="39"/>
  <c r="AE75" i="39"/>
  <c r="AE61" i="39"/>
  <c r="W55" i="39"/>
  <c r="AD55" i="39" s="1"/>
  <c r="AE41" i="39"/>
  <c r="AE30" i="39"/>
  <c r="P135" i="39"/>
  <c r="Q118" i="39"/>
  <c r="P94" i="39"/>
  <c r="AD70" i="39"/>
  <c r="AD62" i="39"/>
  <c r="AD54" i="39"/>
  <c r="AD46" i="39"/>
  <c r="AD38" i="39"/>
  <c r="P30" i="39"/>
  <c r="AD22" i="39"/>
  <c r="AD14" i="39"/>
  <c r="AE136" i="39"/>
  <c r="AE129" i="39"/>
  <c r="AE122" i="39"/>
  <c r="AE115" i="39"/>
  <c r="AE108" i="39"/>
  <c r="AE102" i="39"/>
  <c r="W95" i="39"/>
  <c r="AD95" i="39" s="1"/>
  <c r="AE87" i="39"/>
  <c r="AE81" i="39"/>
  <c r="AE67" i="39"/>
  <c r="AE47" i="39"/>
  <c r="I104" i="39"/>
  <c r="P104" i="39" s="1"/>
  <c r="W104" i="39"/>
  <c r="AD104" i="39" s="1"/>
  <c r="W133" i="39"/>
  <c r="AD133" i="39" s="1"/>
  <c r="W125" i="39"/>
  <c r="AD125" i="39" s="1"/>
  <c r="W117" i="39"/>
  <c r="AD117" i="39" s="1"/>
  <c r="W109" i="39"/>
  <c r="AD109" i="39" s="1"/>
  <c r="W101" i="39"/>
  <c r="AD101" i="39" s="1"/>
  <c r="W93" i="39"/>
  <c r="AD93" i="39" s="1"/>
  <c r="W85" i="39"/>
  <c r="AD85" i="39" s="1"/>
  <c r="W77" i="39"/>
  <c r="AD77" i="39" s="1"/>
  <c r="W69" i="39"/>
  <c r="AD69" i="39" s="1"/>
  <c r="W61" i="39"/>
  <c r="AD61" i="39" s="1"/>
  <c r="W45" i="39"/>
  <c r="AD45" i="39" s="1"/>
  <c r="I128" i="39"/>
  <c r="P128" i="39" s="1"/>
  <c r="W128" i="39"/>
  <c r="AD128" i="39" s="1"/>
  <c r="I92" i="39"/>
  <c r="P92" i="39" s="1"/>
  <c r="W92" i="39"/>
  <c r="AD92" i="39" s="1"/>
  <c r="I8" i="39"/>
  <c r="P8" i="39" s="1"/>
  <c r="W8" i="39"/>
  <c r="AD8" i="39" s="1"/>
  <c r="I19" i="39"/>
  <c r="P19" i="39" s="1"/>
  <c r="W19" i="39"/>
  <c r="AD19" i="39" s="1"/>
  <c r="W30" i="39"/>
  <c r="AD30" i="39" s="1"/>
  <c r="I116" i="39"/>
  <c r="P116" i="39" s="1"/>
  <c r="W116" i="39"/>
  <c r="AD116" i="39" s="1"/>
  <c r="I80" i="39"/>
  <c r="P80" i="39" s="1"/>
  <c r="W80" i="39"/>
  <c r="AD80" i="39" s="1"/>
  <c r="I32" i="39"/>
  <c r="P32" i="39" s="1"/>
  <c r="W32" i="39"/>
  <c r="AD32" i="39" s="1"/>
  <c r="J138" i="39"/>
  <c r="Q138" i="39" s="1"/>
  <c r="W138" i="39"/>
  <c r="AD138" i="39" s="1"/>
  <c r="J126" i="39"/>
  <c r="Q126" i="39" s="1"/>
  <c r="W126" i="39"/>
  <c r="AD126" i="39" s="1"/>
  <c r="I114" i="39"/>
  <c r="P114" i="39" s="1"/>
  <c r="W114" i="39"/>
  <c r="AD114" i="39" s="1"/>
  <c r="J102" i="39"/>
  <c r="Q102" i="39" s="1"/>
  <c r="W102" i="39"/>
  <c r="AD102" i="39" s="1"/>
  <c r="I90" i="39"/>
  <c r="P90" i="39" s="1"/>
  <c r="W90" i="39"/>
  <c r="AD90" i="39" s="1"/>
  <c r="I78" i="39"/>
  <c r="P78" i="39" s="1"/>
  <c r="W78" i="39"/>
  <c r="AD78" i="39" s="1"/>
  <c r="W139" i="39"/>
  <c r="AD139" i="39" s="1"/>
  <c r="W131" i="39"/>
  <c r="AD131" i="39" s="1"/>
  <c r="W123" i="39"/>
  <c r="AD123" i="39" s="1"/>
  <c r="W115" i="39"/>
  <c r="AD115" i="39" s="1"/>
  <c r="W99" i="39"/>
  <c r="AD99" i="39" s="1"/>
  <c r="W91" i="39"/>
  <c r="AD91" i="39" s="1"/>
  <c r="W75" i="39"/>
  <c r="AD75" i="39" s="1"/>
  <c r="W67" i="39"/>
  <c r="AD67" i="39" s="1"/>
  <c r="W51" i="39"/>
  <c r="AD51" i="39" s="1"/>
  <c r="W43" i="39"/>
  <c r="AD43" i="39" s="1"/>
  <c r="I136" i="39"/>
  <c r="P136" i="39" s="1"/>
  <c r="W136" i="39"/>
  <c r="AD136" i="39" s="1"/>
  <c r="I124" i="39"/>
  <c r="P124" i="39" s="1"/>
  <c r="W124" i="39"/>
  <c r="AD124" i="39" s="1"/>
  <c r="W112" i="39"/>
  <c r="AD112" i="39" s="1"/>
  <c r="I100" i="39"/>
  <c r="P100" i="39" s="1"/>
  <c r="W100" i="39"/>
  <c r="AD100" i="39" s="1"/>
  <c r="I88" i="39"/>
  <c r="P88" i="39" s="1"/>
  <c r="W88" i="39"/>
  <c r="AD88" i="39" s="1"/>
  <c r="I134" i="39"/>
  <c r="P134" i="39" s="1"/>
  <c r="W134" i="39"/>
  <c r="AD134" i="39" s="1"/>
  <c r="I122" i="39"/>
  <c r="P122" i="39" s="1"/>
  <c r="W122" i="39"/>
  <c r="AD122" i="39" s="1"/>
  <c r="J110" i="39"/>
  <c r="Q110" i="39" s="1"/>
  <c r="W110" i="39"/>
  <c r="AD110" i="39" s="1"/>
  <c r="I98" i="39"/>
  <c r="P98" i="39" s="1"/>
  <c r="W98" i="39"/>
  <c r="AD98" i="39" s="1"/>
  <c r="I86" i="39"/>
  <c r="P86" i="39" s="1"/>
  <c r="W86" i="39"/>
  <c r="AD86" i="39" s="1"/>
  <c r="W137" i="39"/>
  <c r="AD137" i="39" s="1"/>
  <c r="W129" i="39"/>
  <c r="AD129" i="39" s="1"/>
  <c r="W121" i="39"/>
  <c r="AD121" i="39" s="1"/>
  <c r="W113" i="39"/>
  <c r="AD113" i="39" s="1"/>
  <c r="W105" i="39"/>
  <c r="AD105" i="39" s="1"/>
  <c r="W97" i="39"/>
  <c r="AD97" i="39" s="1"/>
  <c r="W89" i="39"/>
  <c r="AD89" i="39" s="1"/>
  <c r="W81" i="39"/>
  <c r="AD81" i="39" s="1"/>
  <c r="W73" i="39"/>
  <c r="AD73" i="39" s="1"/>
  <c r="W65" i="39"/>
  <c r="AD65" i="39" s="1"/>
  <c r="W57" i="39"/>
  <c r="AD57" i="39" s="1"/>
  <c r="W49" i="39"/>
  <c r="AD49" i="39" s="1"/>
  <c r="J6" i="39"/>
  <c r="Q6" i="39" s="1"/>
  <c r="W6" i="39"/>
  <c r="AD6" i="39" s="1"/>
  <c r="AE34" i="39"/>
  <c r="AE18" i="39"/>
  <c r="AE12" i="39"/>
  <c r="AE36" i="39"/>
  <c r="AE23" i="39"/>
  <c r="I41" i="39"/>
  <c r="P41" i="39" s="1"/>
  <c r="W41" i="39"/>
  <c r="AD41" i="39" s="1"/>
  <c r="I17" i="39"/>
  <c r="P17" i="39" s="1"/>
  <c r="W17" i="39"/>
  <c r="AD17" i="39" s="1"/>
  <c r="AE38" i="39"/>
  <c r="AE25" i="39"/>
  <c r="AE40" i="39"/>
  <c r="AE27" i="39"/>
  <c r="AE17" i="39"/>
  <c r="AE11" i="39"/>
  <c r="AE76" i="39"/>
  <c r="AE74" i="39"/>
  <c r="AE72" i="39"/>
  <c r="AE70" i="39"/>
  <c r="AE68" i="39"/>
  <c r="AE66" i="39"/>
  <c r="AE64" i="39"/>
  <c r="AE62" i="39"/>
  <c r="AE60" i="39"/>
  <c r="AE58" i="39"/>
  <c r="AE56" i="39"/>
  <c r="AE54" i="39"/>
  <c r="AE52" i="39"/>
  <c r="AE50" i="39"/>
  <c r="AE48" i="39"/>
  <c r="AE46" i="39"/>
  <c r="AE44" i="39"/>
  <c r="AE42" i="39"/>
  <c r="AE29" i="39"/>
  <c r="AE20" i="39"/>
  <c r="AE14" i="39"/>
  <c r="AE8" i="39"/>
  <c r="W132" i="39"/>
  <c r="AD132" i="39" s="1"/>
  <c r="W130" i="39"/>
  <c r="AD130" i="39" s="1"/>
  <c r="W120" i="39"/>
  <c r="AD120" i="39" s="1"/>
  <c r="W118" i="39"/>
  <c r="AD118" i="39" s="1"/>
  <c r="W108" i="39"/>
  <c r="AD108" i="39" s="1"/>
  <c r="W106" i="39"/>
  <c r="AD106" i="39" s="1"/>
  <c r="W96" i="39"/>
  <c r="AD96" i="39" s="1"/>
  <c r="W94" i="39"/>
  <c r="AD94" i="39" s="1"/>
  <c r="W84" i="39"/>
  <c r="AD84" i="39" s="1"/>
  <c r="W82" i="39"/>
  <c r="AD82" i="39" s="1"/>
  <c r="W76" i="39"/>
  <c r="AD76" i="39" s="1"/>
  <c r="AE31" i="39"/>
  <c r="AE33" i="39"/>
  <c r="AE22" i="39"/>
  <c r="AE35" i="39"/>
  <c r="AE24" i="39"/>
  <c r="AE19" i="39"/>
  <c r="AE13" i="39"/>
  <c r="AE7" i="39"/>
  <c r="AE37" i="39"/>
  <c r="AE26" i="39"/>
  <c r="AE16" i="39"/>
  <c r="AE10" i="39"/>
  <c r="AE39" i="39"/>
  <c r="AE28" i="39"/>
  <c r="J85" i="39"/>
  <c r="Q85" i="39" s="1"/>
  <c r="I110" i="39"/>
  <c r="P110" i="39" s="1"/>
  <c r="J82" i="39"/>
  <c r="Q82" i="39" s="1"/>
  <c r="J128" i="39"/>
  <c r="Q128" i="39" s="1"/>
  <c r="J81" i="39"/>
  <c r="Q81" i="39" s="1"/>
  <c r="I126" i="39"/>
  <c r="P126" i="39" s="1"/>
  <c r="I107" i="39"/>
  <c r="P107" i="39" s="1"/>
  <c r="J69" i="39"/>
  <c r="Q69" i="39" s="1"/>
  <c r="I123" i="39"/>
  <c r="P123" i="39" s="1"/>
  <c r="J61" i="39"/>
  <c r="Q61" i="39" s="1"/>
  <c r="I138" i="39"/>
  <c r="P138" i="39" s="1"/>
  <c r="I102" i="39"/>
  <c r="P102" i="39" s="1"/>
  <c r="I28" i="39"/>
  <c r="P28" i="39" s="1"/>
  <c r="J135" i="39"/>
  <c r="Q135" i="39" s="1"/>
  <c r="I118" i="39"/>
  <c r="P118" i="39" s="1"/>
  <c r="I133" i="39"/>
  <c r="P133" i="39" s="1"/>
  <c r="J96" i="39"/>
  <c r="Q96" i="39" s="1"/>
  <c r="I115" i="39"/>
  <c r="P115" i="39" s="1"/>
  <c r="I40" i="39"/>
  <c r="P40" i="39" s="1"/>
  <c r="J40" i="39"/>
  <c r="Q40" i="39" s="1"/>
  <c r="I27" i="39"/>
  <c r="P27" i="39" s="1"/>
  <c r="J27" i="39"/>
  <c r="Q27" i="39" s="1"/>
  <c r="J125" i="39"/>
  <c r="Q125" i="39" s="1"/>
  <c r="J120" i="39"/>
  <c r="Q120" i="39" s="1"/>
  <c r="J117" i="39"/>
  <c r="Q117" i="39" s="1"/>
  <c r="J112" i="39"/>
  <c r="Q112" i="39" s="1"/>
  <c r="J109" i="39"/>
  <c r="Q109" i="39" s="1"/>
  <c r="J104" i="39"/>
  <c r="Q104" i="39" s="1"/>
  <c r="J101" i="39"/>
  <c r="Q101" i="39" s="1"/>
  <c r="J95" i="39"/>
  <c r="Q95" i="39" s="1"/>
  <c r="J92" i="39"/>
  <c r="Q92" i="39" s="1"/>
  <c r="J76" i="39"/>
  <c r="Q76" i="39" s="1"/>
  <c r="J51" i="39"/>
  <c r="Q51" i="39" s="1"/>
  <c r="I77" i="39"/>
  <c r="P77" i="39" s="1"/>
  <c r="I39" i="39"/>
  <c r="P39" i="39" s="1"/>
  <c r="J39" i="39"/>
  <c r="Q39" i="39" s="1"/>
  <c r="I74" i="39"/>
  <c r="P74" i="39" s="1"/>
  <c r="J74" i="39"/>
  <c r="Q74" i="39" s="1"/>
  <c r="I62" i="39"/>
  <c r="P62" i="39" s="1"/>
  <c r="J62" i="39"/>
  <c r="Q62" i="39" s="1"/>
  <c r="I50" i="39"/>
  <c r="P50" i="39" s="1"/>
  <c r="J50" i="39"/>
  <c r="Q50" i="39" s="1"/>
  <c r="I38" i="39"/>
  <c r="P38" i="39" s="1"/>
  <c r="J38" i="39"/>
  <c r="Q38" i="39" s="1"/>
  <c r="I26" i="39"/>
  <c r="P26" i="39" s="1"/>
  <c r="J26" i="39"/>
  <c r="Q26" i="39" s="1"/>
  <c r="I14" i="39"/>
  <c r="P14" i="39" s="1"/>
  <c r="J14" i="39"/>
  <c r="Q14" i="39" s="1"/>
  <c r="J137" i="39"/>
  <c r="Q137" i="39" s="1"/>
  <c r="J130" i="39"/>
  <c r="Q130" i="39" s="1"/>
  <c r="I125" i="39"/>
  <c r="P125" i="39" s="1"/>
  <c r="I112" i="39"/>
  <c r="P112" i="39" s="1"/>
  <c r="I101" i="39"/>
  <c r="P101" i="39" s="1"/>
  <c r="J75" i="39"/>
  <c r="Q75" i="39" s="1"/>
  <c r="J67" i="39"/>
  <c r="Q67" i="39" s="1"/>
  <c r="J59" i="39"/>
  <c r="Q59" i="39" s="1"/>
  <c r="I15" i="39"/>
  <c r="P15" i="39" s="1"/>
  <c r="J15" i="39"/>
  <c r="Q15" i="39" s="1"/>
  <c r="I37" i="39"/>
  <c r="P37" i="39" s="1"/>
  <c r="J37" i="39"/>
  <c r="Q37" i="39" s="1"/>
  <c r="I25" i="39"/>
  <c r="P25" i="39" s="1"/>
  <c r="J25" i="39"/>
  <c r="Q25" i="39" s="1"/>
  <c r="I13" i="39"/>
  <c r="P13" i="39" s="1"/>
  <c r="J13" i="39"/>
  <c r="Q13" i="39" s="1"/>
  <c r="I137" i="39"/>
  <c r="P137" i="39" s="1"/>
  <c r="J98" i="39"/>
  <c r="Q98" i="39" s="1"/>
  <c r="J91" i="39"/>
  <c r="Q91" i="39" s="1"/>
  <c r="J88" i="39"/>
  <c r="Q88" i="39" s="1"/>
  <c r="J49" i="39"/>
  <c r="Q49" i="39" s="1"/>
  <c r="I89" i="39"/>
  <c r="P89" i="39" s="1"/>
  <c r="I52" i="39"/>
  <c r="P52" i="39" s="1"/>
  <c r="J52" i="39"/>
  <c r="Q52" i="39" s="1"/>
  <c r="I53" i="39"/>
  <c r="P53" i="39" s="1"/>
  <c r="I72" i="39"/>
  <c r="P72" i="39" s="1"/>
  <c r="J72" i="39"/>
  <c r="Q72" i="39" s="1"/>
  <c r="I60" i="39"/>
  <c r="P60" i="39" s="1"/>
  <c r="J60" i="39"/>
  <c r="Q60" i="39" s="1"/>
  <c r="I48" i="39"/>
  <c r="P48" i="39" s="1"/>
  <c r="J48" i="39"/>
  <c r="Q48" i="39" s="1"/>
  <c r="I36" i="39"/>
  <c r="P36" i="39" s="1"/>
  <c r="J36" i="39"/>
  <c r="Q36" i="39" s="1"/>
  <c r="I24" i="39"/>
  <c r="P24" i="39" s="1"/>
  <c r="J24" i="39"/>
  <c r="Q24" i="39" s="1"/>
  <c r="I12" i="39"/>
  <c r="P12" i="39" s="1"/>
  <c r="J12" i="39"/>
  <c r="Q12" i="39" s="1"/>
  <c r="J139" i="39"/>
  <c r="Q139" i="39" s="1"/>
  <c r="J132" i="39"/>
  <c r="Q132" i="39" s="1"/>
  <c r="J127" i="39"/>
  <c r="Q127" i="39" s="1"/>
  <c r="J122" i="39"/>
  <c r="Q122" i="39" s="1"/>
  <c r="J119" i="39"/>
  <c r="Q119" i="39" s="1"/>
  <c r="J114" i="39"/>
  <c r="Q114" i="39" s="1"/>
  <c r="J111" i="39"/>
  <c r="Q111" i="39" s="1"/>
  <c r="J106" i="39"/>
  <c r="Q106" i="39" s="1"/>
  <c r="J103" i="39"/>
  <c r="Q103" i="39" s="1"/>
  <c r="I11" i="39"/>
  <c r="P11" i="39" s="1"/>
  <c r="J11" i="39"/>
  <c r="Q11" i="39" s="1"/>
  <c r="J97" i="39"/>
  <c r="Q97" i="39" s="1"/>
  <c r="J87" i="39"/>
  <c r="Q87" i="39" s="1"/>
  <c r="J84" i="39"/>
  <c r="Q84" i="39" s="1"/>
  <c r="J80" i="39"/>
  <c r="Q80" i="39" s="1"/>
  <c r="J73" i="39"/>
  <c r="Q73" i="39" s="1"/>
  <c r="J65" i="39"/>
  <c r="Q65" i="39" s="1"/>
  <c r="J57" i="39"/>
  <c r="Q57" i="39" s="1"/>
  <c r="J47" i="39"/>
  <c r="Q47" i="39" s="1"/>
  <c r="J41" i="39"/>
  <c r="Q41" i="39" s="1"/>
  <c r="I70" i="39"/>
  <c r="P70" i="39" s="1"/>
  <c r="J70" i="39"/>
  <c r="Q70" i="39" s="1"/>
  <c r="I58" i="39"/>
  <c r="P58" i="39" s="1"/>
  <c r="J58" i="39"/>
  <c r="Q58" i="39" s="1"/>
  <c r="I46" i="39"/>
  <c r="P46" i="39" s="1"/>
  <c r="J46" i="39"/>
  <c r="Q46" i="39" s="1"/>
  <c r="I34" i="39"/>
  <c r="P34" i="39" s="1"/>
  <c r="J34" i="39"/>
  <c r="Q34" i="39" s="1"/>
  <c r="I22" i="39"/>
  <c r="P22" i="39" s="1"/>
  <c r="J22" i="39"/>
  <c r="Q22" i="39" s="1"/>
  <c r="I10" i="39"/>
  <c r="P10" i="39" s="1"/>
  <c r="J10" i="39"/>
  <c r="Q10" i="39" s="1"/>
  <c r="J134" i="39"/>
  <c r="Q134" i="39" s="1"/>
  <c r="J129" i="39"/>
  <c r="Q129" i="39" s="1"/>
  <c r="J94" i="39"/>
  <c r="Q94" i="39" s="1"/>
  <c r="J83" i="39"/>
  <c r="Q83" i="39" s="1"/>
  <c r="J79" i="39"/>
  <c r="Q79" i="39" s="1"/>
  <c r="J8" i="39"/>
  <c r="Q8" i="39" s="1"/>
  <c r="I33" i="39"/>
  <c r="P33" i="39" s="1"/>
  <c r="J33" i="39"/>
  <c r="Q33" i="39" s="1"/>
  <c r="I21" i="39"/>
  <c r="P21" i="39" s="1"/>
  <c r="J21" i="39"/>
  <c r="Q21" i="39" s="1"/>
  <c r="I9" i="39"/>
  <c r="P9" i="39" s="1"/>
  <c r="J9" i="39"/>
  <c r="Q9" i="39" s="1"/>
  <c r="I6" i="39"/>
  <c r="P6" i="39" s="1"/>
  <c r="J124" i="39"/>
  <c r="Q124" i="39" s="1"/>
  <c r="J121" i="39"/>
  <c r="Q121" i="39" s="1"/>
  <c r="J116" i="39"/>
  <c r="Q116" i="39" s="1"/>
  <c r="J113" i="39"/>
  <c r="Q113" i="39" s="1"/>
  <c r="J108" i="39"/>
  <c r="Q108" i="39" s="1"/>
  <c r="J105" i="39"/>
  <c r="Q105" i="39" s="1"/>
  <c r="J100" i="39"/>
  <c r="Q100" i="39" s="1"/>
  <c r="J45" i="39"/>
  <c r="Q45" i="39" s="1"/>
  <c r="I29" i="39"/>
  <c r="P29" i="39" s="1"/>
  <c r="J29" i="39"/>
  <c r="Q29" i="39" s="1"/>
  <c r="I64" i="39"/>
  <c r="P64" i="39" s="1"/>
  <c r="J64" i="39"/>
  <c r="Q64" i="39" s="1"/>
  <c r="I68" i="39"/>
  <c r="P68" i="39" s="1"/>
  <c r="J68" i="39"/>
  <c r="Q68" i="39" s="1"/>
  <c r="I56" i="39"/>
  <c r="P56" i="39" s="1"/>
  <c r="J56" i="39"/>
  <c r="Q56" i="39" s="1"/>
  <c r="I44" i="39"/>
  <c r="P44" i="39" s="1"/>
  <c r="J44" i="39"/>
  <c r="Q44" i="39" s="1"/>
  <c r="I20" i="39"/>
  <c r="P20" i="39" s="1"/>
  <c r="J20" i="39"/>
  <c r="Q20" i="39" s="1"/>
  <c r="J136" i="39"/>
  <c r="Q136" i="39" s="1"/>
  <c r="J131" i="39"/>
  <c r="Q131" i="39" s="1"/>
  <c r="J93" i="39"/>
  <c r="Q93" i="39" s="1"/>
  <c r="J90" i="39"/>
  <c r="Q90" i="39" s="1"/>
  <c r="J71" i="39"/>
  <c r="Q71" i="39" s="1"/>
  <c r="J63" i="39"/>
  <c r="Q63" i="39" s="1"/>
  <c r="J55" i="39"/>
  <c r="Q55" i="39" s="1"/>
  <c r="J32" i="39"/>
  <c r="Q32" i="39" s="1"/>
  <c r="J19" i="39"/>
  <c r="Q19" i="39" s="1"/>
  <c r="I16" i="39"/>
  <c r="P16" i="39" s="1"/>
  <c r="J16" i="39"/>
  <c r="Q16" i="39" s="1"/>
  <c r="I35" i="39"/>
  <c r="P35" i="39" s="1"/>
  <c r="J35" i="39"/>
  <c r="Q35" i="39" s="1"/>
  <c r="I31" i="39"/>
  <c r="P31" i="39" s="1"/>
  <c r="J31" i="39"/>
  <c r="Q31" i="39" s="1"/>
  <c r="I7" i="39"/>
  <c r="P7" i="39" s="1"/>
  <c r="J7" i="39"/>
  <c r="Q7" i="39" s="1"/>
  <c r="J99" i="39"/>
  <c r="Q99" i="39" s="1"/>
  <c r="J78" i="39"/>
  <c r="Q78" i="39" s="1"/>
  <c r="J43" i="39"/>
  <c r="Q43" i="39" s="1"/>
  <c r="J30" i="39"/>
  <c r="Q30" i="39" s="1"/>
  <c r="J17" i="39"/>
  <c r="Q17" i="39" s="1"/>
  <c r="I23" i="39"/>
  <c r="P23" i="39" s="1"/>
  <c r="J23" i="39"/>
  <c r="Q23" i="39" s="1"/>
  <c r="I66" i="39"/>
  <c r="P66" i="39" s="1"/>
  <c r="J66" i="39"/>
  <c r="Q66" i="39" s="1"/>
  <c r="I54" i="39"/>
  <c r="P54" i="39" s="1"/>
  <c r="J54" i="39"/>
  <c r="Q54" i="39" s="1"/>
  <c r="I42" i="39"/>
  <c r="P42" i="39" s="1"/>
  <c r="J42" i="39"/>
  <c r="Q42" i="39" s="1"/>
  <c r="I18" i="39"/>
  <c r="P18" i="39" s="1"/>
  <c r="J18" i="39"/>
  <c r="Q18" i="39" s="1"/>
  <c r="J86" i="39"/>
  <c r="Q86" i="39" s="1"/>
  <c r="D154" i="28"/>
  <c r="D153" i="28"/>
  <c r="AW17" i="28"/>
  <c r="AW18" i="28"/>
  <c r="AW19" i="28"/>
  <c r="AW20" i="28"/>
  <c r="AW21" i="28"/>
  <c r="AW22" i="28"/>
  <c r="AW23" i="28"/>
  <c r="AW24" i="28"/>
  <c r="AW25" i="28"/>
  <c r="AW26" i="28"/>
  <c r="AW27" i="28"/>
  <c r="AW28" i="28"/>
  <c r="AW29" i="28"/>
  <c r="AW30" i="28"/>
  <c r="AW31" i="28"/>
  <c r="AW32" i="28"/>
  <c r="AW33" i="28"/>
  <c r="AW34" i="28"/>
  <c r="AW35" i="28"/>
  <c r="AW36" i="28"/>
  <c r="AW37" i="28"/>
  <c r="AW38" i="28"/>
  <c r="AW39" i="28"/>
  <c r="AW40" i="28"/>
  <c r="AW41" i="28"/>
  <c r="AW42" i="28"/>
  <c r="AW43" i="28"/>
  <c r="AW44" i="28"/>
  <c r="AW45" i="28"/>
  <c r="AW46" i="28"/>
  <c r="AW47" i="28"/>
  <c r="AW48" i="28"/>
  <c r="AW49" i="28"/>
  <c r="AW50" i="28"/>
  <c r="AW51" i="28"/>
  <c r="AW52" i="28"/>
  <c r="AW53" i="28"/>
  <c r="AW54" i="28"/>
  <c r="AW55" i="28"/>
  <c r="AW56" i="28"/>
  <c r="AW57" i="28"/>
  <c r="AW58" i="28"/>
  <c r="AW59" i="28"/>
  <c r="AW60" i="28"/>
  <c r="AW61" i="28"/>
  <c r="AW62" i="28"/>
  <c r="AW63" i="28"/>
  <c r="AW64" i="28"/>
  <c r="AW65" i="28"/>
  <c r="AW66" i="28"/>
  <c r="AW67" i="28"/>
  <c r="AW68" i="28"/>
  <c r="AW69" i="28"/>
  <c r="AW70" i="28"/>
  <c r="AW71" i="28"/>
  <c r="AW72" i="28"/>
  <c r="AW73" i="28"/>
  <c r="AW74" i="28"/>
  <c r="AW75" i="28"/>
  <c r="AW76" i="28"/>
  <c r="AW77" i="28"/>
  <c r="AW78" i="28"/>
  <c r="AW79" i="28"/>
  <c r="AW80" i="28"/>
  <c r="AW81" i="28"/>
  <c r="AW82" i="28"/>
  <c r="AW83" i="28"/>
  <c r="AW84" i="28"/>
  <c r="AW85" i="28"/>
  <c r="AW86" i="28"/>
  <c r="AW87" i="28"/>
  <c r="AW88" i="28"/>
  <c r="AW89" i="28"/>
  <c r="AW90" i="28"/>
  <c r="AW91" i="28"/>
  <c r="AW92" i="28"/>
  <c r="AW93" i="28"/>
  <c r="AW94" i="28"/>
  <c r="AW95" i="28"/>
  <c r="AW96" i="28"/>
  <c r="AW97" i="28"/>
  <c r="AW98" i="28"/>
  <c r="AW99" i="28"/>
  <c r="AW100" i="28"/>
  <c r="AW101" i="28"/>
  <c r="AW102" i="28"/>
  <c r="AW103" i="28"/>
  <c r="AW104" i="28"/>
  <c r="AW105" i="28"/>
  <c r="AW106" i="28"/>
  <c r="AW107" i="28"/>
  <c r="AW108" i="28"/>
  <c r="AW109" i="28"/>
  <c r="AW110" i="28"/>
  <c r="AW111" i="28"/>
  <c r="AW112" i="28"/>
  <c r="AW113" i="28"/>
  <c r="AW114" i="28"/>
  <c r="AW115" i="28"/>
  <c r="AW116" i="28"/>
  <c r="AW117" i="28"/>
  <c r="AW118" i="28"/>
  <c r="AW119" i="28"/>
  <c r="AW120" i="28"/>
  <c r="AW121" i="28"/>
  <c r="AW122" i="28"/>
  <c r="AW123" i="28"/>
  <c r="AW124" i="28"/>
  <c r="AW125" i="28"/>
  <c r="AW126" i="28"/>
  <c r="AW127" i="28"/>
  <c r="AW128" i="28"/>
  <c r="AW129" i="28"/>
  <c r="AW130" i="28"/>
  <c r="AW131" i="28"/>
  <c r="AW132" i="28"/>
  <c r="AW133" i="28"/>
  <c r="AW134" i="28"/>
  <c r="AW135" i="28"/>
  <c r="AW136" i="28"/>
  <c r="AW137" i="28"/>
  <c r="AW138" i="28"/>
  <c r="AW139" i="28"/>
  <c r="AW140" i="28"/>
  <c r="AW141" i="28"/>
  <c r="AW142" i="28"/>
  <c r="AW143" i="28"/>
  <c r="AW144" i="28"/>
  <c r="AW145" i="28"/>
  <c r="AW146" i="28"/>
  <c r="AW147" i="28"/>
  <c r="AW148" i="28"/>
  <c r="AW149" i="28"/>
  <c r="AW16" i="28"/>
  <c r="AA16" i="28"/>
  <c r="Z16" i="28"/>
  <c r="E14" i="28"/>
  <c r="Q14" i="28"/>
  <c r="N14" i="28"/>
  <c r="K14" i="28"/>
  <c r="H14" i="28"/>
  <c r="D151" i="28"/>
  <c r="C151" i="28"/>
  <c r="E9" i="28" s="1"/>
  <c r="E11" i="28" l="1"/>
  <c r="E12" i="28" s="1"/>
  <c r="E16" i="28" s="1"/>
  <c r="E21" i="28" l="1"/>
  <c r="E33" i="28"/>
  <c r="E45" i="28"/>
  <c r="E57" i="28"/>
  <c r="E69" i="28"/>
  <c r="E81" i="28"/>
  <c r="E93" i="28"/>
  <c r="E105" i="28"/>
  <c r="E117" i="28"/>
  <c r="E129" i="28"/>
  <c r="E141" i="28"/>
  <c r="E27" i="28"/>
  <c r="E123" i="28"/>
  <c r="E22" i="28"/>
  <c r="E34" i="28"/>
  <c r="E46" i="28"/>
  <c r="E58" i="28"/>
  <c r="E70" i="28"/>
  <c r="E82" i="28"/>
  <c r="E94" i="28"/>
  <c r="E106" i="28"/>
  <c r="E118" i="28"/>
  <c r="E130" i="28"/>
  <c r="E142" i="28"/>
  <c r="E39" i="28"/>
  <c r="E99" i="28"/>
  <c r="E23" i="28"/>
  <c r="E35" i="28"/>
  <c r="E47" i="28"/>
  <c r="E59" i="28"/>
  <c r="E71" i="28"/>
  <c r="E83" i="28"/>
  <c r="E95" i="28"/>
  <c r="E107" i="28"/>
  <c r="E119" i="28"/>
  <c r="E131" i="28"/>
  <c r="E143" i="28"/>
  <c r="E25" i="28"/>
  <c r="E61" i="28"/>
  <c r="E85" i="28"/>
  <c r="E109" i="28"/>
  <c r="E145" i="28"/>
  <c r="E51" i="28"/>
  <c r="E87" i="28"/>
  <c r="E147" i="28"/>
  <c r="E24" i="28"/>
  <c r="E36" i="28"/>
  <c r="E48" i="28"/>
  <c r="E60" i="28"/>
  <c r="E72" i="28"/>
  <c r="E84" i="28"/>
  <c r="E96" i="28"/>
  <c r="E108" i="28"/>
  <c r="E120" i="28"/>
  <c r="E132" i="28"/>
  <c r="E144" i="28"/>
  <c r="E49" i="28"/>
  <c r="E73" i="28"/>
  <c r="E97" i="28"/>
  <c r="E133" i="28"/>
  <c r="E75" i="28"/>
  <c r="E135" i="28"/>
  <c r="E37" i="28"/>
  <c r="E121" i="28"/>
  <c r="E63" i="28"/>
  <c r="E111" i="28"/>
  <c r="E26" i="28"/>
  <c r="E38" i="28"/>
  <c r="E50" i="28"/>
  <c r="E62" i="28"/>
  <c r="E74" i="28"/>
  <c r="E86" i="28"/>
  <c r="E98" i="28"/>
  <c r="E110" i="28"/>
  <c r="E122" i="28"/>
  <c r="E134" i="28"/>
  <c r="E146" i="28"/>
  <c r="E28" i="28"/>
  <c r="E40" i="28"/>
  <c r="E52" i="28"/>
  <c r="E64" i="28"/>
  <c r="E76" i="28"/>
  <c r="E88" i="28"/>
  <c r="E100" i="28"/>
  <c r="E112" i="28"/>
  <c r="E124" i="28"/>
  <c r="E136" i="28"/>
  <c r="E148" i="28"/>
  <c r="E42" i="28"/>
  <c r="E78" i="28"/>
  <c r="E102" i="28"/>
  <c r="E138" i="28"/>
  <c r="E17" i="28"/>
  <c r="E29" i="28"/>
  <c r="E41" i="28"/>
  <c r="E53" i="28"/>
  <c r="E65" i="28"/>
  <c r="E77" i="28"/>
  <c r="E89" i="28"/>
  <c r="E101" i="28"/>
  <c r="E113" i="28"/>
  <c r="E125" i="28"/>
  <c r="E137" i="28"/>
  <c r="E149" i="28"/>
  <c r="E30" i="28"/>
  <c r="E54" i="28"/>
  <c r="E90" i="28"/>
  <c r="E114" i="28"/>
  <c r="E18" i="28"/>
  <c r="E66" i="28"/>
  <c r="E126" i="28"/>
  <c r="E43" i="28"/>
  <c r="E115" i="28"/>
  <c r="E55" i="28"/>
  <c r="E127" i="28"/>
  <c r="E56" i="28"/>
  <c r="E128" i="28"/>
  <c r="E44" i="28"/>
  <c r="E116" i="28"/>
  <c r="E67" i="28"/>
  <c r="E139" i="28"/>
  <c r="E104" i="28"/>
  <c r="E68" i="28"/>
  <c r="E140" i="28"/>
  <c r="E20" i="28"/>
  <c r="E103" i="28"/>
  <c r="E79" i="28"/>
  <c r="E80" i="28"/>
  <c r="E32" i="28"/>
  <c r="E19" i="28"/>
  <c r="E91" i="28"/>
  <c r="E92" i="28"/>
  <c r="E31" i="28"/>
  <c r="AB16" i="28" l="1"/>
  <c r="DF137" i="30"/>
  <c r="DE137" i="30"/>
  <c r="DD137" i="30"/>
  <c r="DC137" i="30"/>
  <c r="DB137" i="30"/>
  <c r="DA137" i="30"/>
  <c r="CZ137" i="30"/>
  <c r="CY137" i="30"/>
  <c r="CX137" i="30"/>
  <c r="CW137" i="30"/>
  <c r="CV137" i="30"/>
  <c r="CU137" i="30"/>
  <c r="CT137" i="30"/>
  <c r="CS137" i="30"/>
  <c r="CR137" i="30"/>
  <c r="BT137" i="30"/>
  <c r="BS137" i="30"/>
  <c r="BR137" i="30"/>
  <c r="BQ137" i="30"/>
  <c r="BO137" i="30"/>
  <c r="BN137" i="30"/>
  <c r="BM137" i="30"/>
  <c r="BL137" i="30"/>
  <c r="BK137" i="30"/>
  <c r="BI137" i="30"/>
  <c r="H141" i="29" s="1"/>
  <c r="BG137" i="30"/>
  <c r="BF137" i="30"/>
  <c r="BE137" i="30"/>
  <c r="BD137" i="30"/>
  <c r="BC137" i="30"/>
  <c r="BB137" i="30"/>
  <c r="BA137" i="30"/>
  <c r="AX137" i="30"/>
  <c r="AW137" i="30"/>
  <c r="AV137" i="30"/>
  <c r="AU137" i="30"/>
  <c r="AT137" i="30"/>
  <c r="AS137" i="30"/>
  <c r="AR137" i="30"/>
  <c r="AO137" i="30"/>
  <c r="AN137" i="30"/>
  <c r="AM137" i="30"/>
  <c r="AL137" i="30"/>
  <c r="AK137" i="30"/>
  <c r="AJ137" i="30"/>
  <c r="AI137" i="30"/>
  <c r="AF137" i="30"/>
  <c r="AE137" i="30"/>
  <c r="AD137" i="30"/>
  <c r="AC137" i="30"/>
  <c r="AB137" i="30"/>
  <c r="AA137" i="30"/>
  <c r="Z137" i="30"/>
  <c r="Y137" i="30"/>
  <c r="X137" i="30"/>
  <c r="W137" i="30"/>
  <c r="V137" i="30"/>
  <c r="U137" i="30"/>
  <c r="T137" i="30"/>
  <c r="S137" i="30"/>
  <c r="Q137" i="30"/>
  <c r="P137" i="30"/>
  <c r="O137" i="30"/>
  <c r="N137" i="30"/>
  <c r="M137" i="30"/>
  <c r="L137" i="30"/>
  <c r="K137" i="30"/>
  <c r="J137" i="30"/>
  <c r="I137" i="30"/>
  <c r="H137" i="30"/>
  <c r="G137" i="30"/>
  <c r="F137" i="30"/>
  <c r="E137" i="30"/>
  <c r="D137" i="30"/>
  <c r="C137" i="30"/>
  <c r="DF136" i="30"/>
  <c r="DE136" i="30"/>
  <c r="DD136" i="30"/>
  <c r="DC136" i="30"/>
  <c r="DB136" i="30"/>
  <c r="DA136" i="30"/>
  <c r="CZ136" i="30"/>
  <c r="CY136" i="30"/>
  <c r="CX136" i="30"/>
  <c r="CW136" i="30"/>
  <c r="CV136" i="30"/>
  <c r="CU136" i="30"/>
  <c r="CT136" i="30"/>
  <c r="CS136" i="30"/>
  <c r="CR136" i="30"/>
  <c r="BT136" i="30"/>
  <c r="BS136" i="30"/>
  <c r="BR136" i="30"/>
  <c r="BQ136" i="30"/>
  <c r="BO136" i="30"/>
  <c r="BN136" i="30"/>
  <c r="BM136" i="30"/>
  <c r="BL136" i="30"/>
  <c r="BK136" i="30"/>
  <c r="BI136" i="30"/>
  <c r="BG136" i="30"/>
  <c r="BF136" i="30"/>
  <c r="BE136" i="30"/>
  <c r="BD136" i="30"/>
  <c r="BC136" i="30"/>
  <c r="BB136" i="30"/>
  <c r="BA136" i="30"/>
  <c r="AX136" i="30"/>
  <c r="AW136" i="30"/>
  <c r="AV136" i="30"/>
  <c r="AU136" i="30"/>
  <c r="AT136" i="30"/>
  <c r="AS136" i="30"/>
  <c r="AR136" i="30"/>
  <c r="AO136" i="30"/>
  <c r="AN136" i="30"/>
  <c r="AM136" i="30"/>
  <c r="AL136" i="30"/>
  <c r="AK136" i="30"/>
  <c r="AJ136" i="30"/>
  <c r="AI136" i="30"/>
  <c r="AF136" i="30"/>
  <c r="AE136" i="30"/>
  <c r="AD136" i="30"/>
  <c r="AC136" i="30"/>
  <c r="AB136" i="30"/>
  <c r="AA136" i="30"/>
  <c r="Z136" i="30"/>
  <c r="Y136" i="30"/>
  <c r="X136" i="30"/>
  <c r="W136" i="30"/>
  <c r="V136" i="30"/>
  <c r="U136" i="30"/>
  <c r="T136" i="30"/>
  <c r="S136" i="30"/>
  <c r="Q136" i="30"/>
  <c r="P136" i="30"/>
  <c r="O136" i="30"/>
  <c r="N136" i="30"/>
  <c r="M136" i="30"/>
  <c r="L136" i="30"/>
  <c r="K136" i="30"/>
  <c r="J136" i="30"/>
  <c r="I136" i="30"/>
  <c r="H136" i="30"/>
  <c r="G136" i="30"/>
  <c r="F136" i="30"/>
  <c r="E136" i="30"/>
  <c r="D136" i="30"/>
  <c r="C136" i="30"/>
  <c r="DF135" i="30"/>
  <c r="DE135" i="30"/>
  <c r="DD135" i="30"/>
  <c r="DC135" i="30"/>
  <c r="DB135" i="30"/>
  <c r="DA135" i="30"/>
  <c r="CZ135" i="30"/>
  <c r="CY135" i="30"/>
  <c r="CX135" i="30"/>
  <c r="CW135" i="30"/>
  <c r="CV135" i="30"/>
  <c r="CU135" i="30"/>
  <c r="CT135" i="30"/>
  <c r="CS135" i="30"/>
  <c r="CR135" i="30"/>
  <c r="DG135" i="30" s="1"/>
  <c r="BT135" i="30"/>
  <c r="BS135" i="30"/>
  <c r="BR135" i="30"/>
  <c r="BQ135" i="30"/>
  <c r="BO135" i="30"/>
  <c r="BN135" i="30"/>
  <c r="BM135" i="30"/>
  <c r="BL135" i="30"/>
  <c r="BK135" i="30"/>
  <c r="BI135" i="30"/>
  <c r="H139" i="29" s="1"/>
  <c r="BG135" i="30"/>
  <c r="BF135" i="30"/>
  <c r="BE135" i="30"/>
  <c r="BD135" i="30"/>
  <c r="BC135" i="30"/>
  <c r="BB135" i="30"/>
  <c r="BA135" i="30"/>
  <c r="AX135" i="30"/>
  <c r="AW135" i="30"/>
  <c r="AV135" i="30"/>
  <c r="AU135" i="30"/>
  <c r="AT135" i="30"/>
  <c r="AS135" i="30"/>
  <c r="AR135" i="30"/>
  <c r="AO135" i="30"/>
  <c r="AN135" i="30"/>
  <c r="AM135" i="30"/>
  <c r="AL135" i="30"/>
  <c r="AK135" i="30"/>
  <c r="AJ135" i="30"/>
  <c r="AI135" i="30"/>
  <c r="AF135" i="30"/>
  <c r="AE135" i="30"/>
  <c r="AD135" i="30"/>
  <c r="AC135" i="30"/>
  <c r="AB135" i="30"/>
  <c r="AA135" i="30"/>
  <c r="Z135" i="30"/>
  <c r="Y135" i="30"/>
  <c r="X135" i="30"/>
  <c r="W135" i="30"/>
  <c r="V135" i="30"/>
  <c r="U135" i="30"/>
  <c r="T135" i="30"/>
  <c r="S135" i="30"/>
  <c r="Q135" i="30"/>
  <c r="P135" i="30"/>
  <c r="O135" i="30"/>
  <c r="N135" i="30"/>
  <c r="M135" i="30"/>
  <c r="L135" i="30"/>
  <c r="K135" i="30"/>
  <c r="J135" i="30"/>
  <c r="I135" i="30"/>
  <c r="H135" i="30"/>
  <c r="G135" i="30"/>
  <c r="F135" i="30"/>
  <c r="E135" i="30"/>
  <c r="D135" i="30"/>
  <c r="C135" i="30"/>
  <c r="DF134" i="30"/>
  <c r="DE134" i="30"/>
  <c r="DD134" i="30"/>
  <c r="DC134" i="30"/>
  <c r="DB134" i="30"/>
  <c r="DA134" i="30"/>
  <c r="CZ134" i="30"/>
  <c r="CY134" i="30"/>
  <c r="CX134" i="30"/>
  <c r="CW134" i="30"/>
  <c r="CV134" i="30"/>
  <c r="CU134" i="30"/>
  <c r="CT134" i="30"/>
  <c r="CS134" i="30"/>
  <c r="CR134" i="30"/>
  <c r="DG134" i="30" s="1"/>
  <c r="BT134" i="30"/>
  <c r="BS134" i="30"/>
  <c r="BR134" i="30"/>
  <c r="BQ134" i="30"/>
  <c r="BO134" i="30"/>
  <c r="BN134" i="30"/>
  <c r="BM134" i="30"/>
  <c r="BL134" i="30"/>
  <c r="BK134" i="30"/>
  <c r="BI134" i="30"/>
  <c r="BG134" i="30"/>
  <c r="BF134" i="30"/>
  <c r="BE134" i="30"/>
  <c r="BD134" i="30"/>
  <c r="BC134" i="30"/>
  <c r="BB134" i="30"/>
  <c r="BA134" i="30"/>
  <c r="AX134" i="30"/>
  <c r="AW134" i="30"/>
  <c r="AV134" i="30"/>
  <c r="AU134" i="30"/>
  <c r="AT134" i="30"/>
  <c r="AS134" i="30"/>
  <c r="AR134" i="30"/>
  <c r="AO134" i="30"/>
  <c r="AN134" i="30"/>
  <c r="AM134" i="30"/>
  <c r="AL134" i="30"/>
  <c r="AK134" i="30"/>
  <c r="AJ134" i="30"/>
  <c r="AI134" i="30"/>
  <c r="AF134" i="30"/>
  <c r="AE134" i="30"/>
  <c r="AD134" i="30"/>
  <c r="AC134" i="30"/>
  <c r="AB134" i="30"/>
  <c r="AA134" i="30"/>
  <c r="Z134" i="30"/>
  <c r="Y134" i="30"/>
  <c r="X134" i="30"/>
  <c r="W134" i="30"/>
  <c r="V134" i="30"/>
  <c r="U134" i="30"/>
  <c r="T134" i="30"/>
  <c r="S134" i="30"/>
  <c r="Q134" i="30"/>
  <c r="P134" i="30"/>
  <c r="O134" i="30"/>
  <c r="N134" i="30"/>
  <c r="M134" i="30"/>
  <c r="L134" i="30"/>
  <c r="K134" i="30"/>
  <c r="J134" i="30"/>
  <c r="I134" i="30"/>
  <c r="H134" i="30"/>
  <c r="G134" i="30"/>
  <c r="F134" i="30"/>
  <c r="E134" i="30"/>
  <c r="D134" i="30"/>
  <c r="C134" i="30"/>
  <c r="DF133" i="30"/>
  <c r="DE133" i="30"/>
  <c r="DD133" i="30"/>
  <c r="DC133" i="30"/>
  <c r="DB133" i="30"/>
  <c r="DA133" i="30"/>
  <c r="CZ133" i="30"/>
  <c r="CY133" i="30"/>
  <c r="CX133" i="30"/>
  <c r="CW133" i="30"/>
  <c r="CV133" i="30"/>
  <c r="CU133" i="30"/>
  <c r="CT133" i="30"/>
  <c r="CS133" i="30"/>
  <c r="CR133" i="30"/>
  <c r="DG133" i="30" s="1"/>
  <c r="BT133" i="30"/>
  <c r="BS133" i="30"/>
  <c r="BR133" i="30"/>
  <c r="BQ133" i="30"/>
  <c r="BO133" i="30"/>
  <c r="BN133" i="30"/>
  <c r="BM133" i="30"/>
  <c r="BL133" i="30"/>
  <c r="BK133" i="30"/>
  <c r="BI133" i="30"/>
  <c r="BG133" i="30"/>
  <c r="BF133" i="30"/>
  <c r="BE133" i="30"/>
  <c r="BD133" i="30"/>
  <c r="BC133" i="30"/>
  <c r="BB133" i="30"/>
  <c r="BA133" i="30"/>
  <c r="AX133" i="30"/>
  <c r="AW133" i="30"/>
  <c r="AV133" i="30"/>
  <c r="AU133" i="30"/>
  <c r="AT133" i="30"/>
  <c r="AS133" i="30"/>
  <c r="AR133" i="30"/>
  <c r="AO133" i="30"/>
  <c r="AN133" i="30"/>
  <c r="AM133" i="30"/>
  <c r="AL133" i="30"/>
  <c r="AK133" i="30"/>
  <c r="AJ133" i="30"/>
  <c r="AI133" i="30"/>
  <c r="AF133" i="30"/>
  <c r="AE133" i="30"/>
  <c r="AD133" i="30"/>
  <c r="AC133" i="30"/>
  <c r="AB133" i="30"/>
  <c r="AA133" i="30"/>
  <c r="Z133" i="30"/>
  <c r="Y133" i="30"/>
  <c r="X133" i="30"/>
  <c r="W133" i="30"/>
  <c r="V133" i="30"/>
  <c r="U133" i="30"/>
  <c r="T133" i="30"/>
  <c r="S133" i="30"/>
  <c r="Q133" i="30"/>
  <c r="P133" i="30"/>
  <c r="O133" i="30"/>
  <c r="N133" i="30"/>
  <c r="M133" i="30"/>
  <c r="L133" i="30"/>
  <c r="K133" i="30"/>
  <c r="J133" i="30"/>
  <c r="I133" i="30"/>
  <c r="H133" i="30"/>
  <c r="G133" i="30"/>
  <c r="F133" i="30"/>
  <c r="E133" i="30"/>
  <c r="D133" i="30"/>
  <c r="C133" i="30"/>
  <c r="DF132" i="30"/>
  <c r="DE132" i="30"/>
  <c r="DD132" i="30"/>
  <c r="DC132" i="30"/>
  <c r="DB132" i="30"/>
  <c r="DA132" i="30"/>
  <c r="CZ132" i="30"/>
  <c r="CY132" i="30"/>
  <c r="CX132" i="30"/>
  <c r="CW132" i="30"/>
  <c r="CV132" i="30"/>
  <c r="CU132" i="30"/>
  <c r="CT132" i="30"/>
  <c r="CS132" i="30"/>
  <c r="CR132" i="30"/>
  <c r="DG132" i="30" s="1"/>
  <c r="BT132" i="30"/>
  <c r="BS132" i="30"/>
  <c r="BR132" i="30"/>
  <c r="BQ132" i="30"/>
  <c r="BO132" i="30"/>
  <c r="BN132" i="30"/>
  <c r="BM132" i="30"/>
  <c r="BL132" i="30"/>
  <c r="BK132" i="30"/>
  <c r="BI132" i="30"/>
  <c r="BG132" i="30"/>
  <c r="BF132" i="30"/>
  <c r="BE132" i="30"/>
  <c r="BD132" i="30"/>
  <c r="BC132" i="30"/>
  <c r="BB132" i="30"/>
  <c r="BA132" i="30"/>
  <c r="AX132" i="30"/>
  <c r="AW132" i="30"/>
  <c r="AV132" i="30"/>
  <c r="AU132" i="30"/>
  <c r="AT132" i="30"/>
  <c r="AS132" i="30"/>
  <c r="AR132" i="30"/>
  <c r="AO132" i="30"/>
  <c r="AN132" i="30"/>
  <c r="AM132" i="30"/>
  <c r="AL132" i="30"/>
  <c r="AK132" i="30"/>
  <c r="AJ132" i="30"/>
  <c r="AI132" i="30"/>
  <c r="AF132" i="30"/>
  <c r="AE132" i="30"/>
  <c r="AD132" i="30"/>
  <c r="AC132" i="30"/>
  <c r="AB132" i="30"/>
  <c r="AA132" i="30"/>
  <c r="Z132" i="30"/>
  <c r="Y132" i="30"/>
  <c r="X132" i="30"/>
  <c r="W132" i="30"/>
  <c r="V132" i="30"/>
  <c r="U132" i="30"/>
  <c r="T132" i="30"/>
  <c r="S132" i="30"/>
  <c r="Q132" i="30"/>
  <c r="P132" i="30"/>
  <c r="O132" i="30"/>
  <c r="N132" i="30"/>
  <c r="M132" i="30"/>
  <c r="L132" i="30"/>
  <c r="K132" i="30"/>
  <c r="J132" i="30"/>
  <c r="I132" i="30"/>
  <c r="H132" i="30"/>
  <c r="G132" i="30"/>
  <c r="F132" i="30"/>
  <c r="E132" i="30"/>
  <c r="D132" i="30"/>
  <c r="C132" i="30"/>
  <c r="DF131" i="30"/>
  <c r="DE131" i="30"/>
  <c r="DD131" i="30"/>
  <c r="DC131" i="30"/>
  <c r="DB131" i="30"/>
  <c r="DA131" i="30"/>
  <c r="CZ131" i="30"/>
  <c r="CY131" i="30"/>
  <c r="CX131" i="30"/>
  <c r="CW131" i="30"/>
  <c r="CV131" i="30"/>
  <c r="CU131" i="30"/>
  <c r="CT131" i="30"/>
  <c r="CS131" i="30"/>
  <c r="CR131" i="30"/>
  <c r="DG131" i="30" s="1"/>
  <c r="BT131" i="30"/>
  <c r="BS131" i="30"/>
  <c r="BR131" i="30"/>
  <c r="BQ131" i="30"/>
  <c r="BO131" i="30"/>
  <c r="BN131" i="30"/>
  <c r="BM131" i="30"/>
  <c r="BL131" i="30"/>
  <c r="BK131" i="30"/>
  <c r="BI131" i="30"/>
  <c r="H135" i="29" s="1"/>
  <c r="BG131" i="30"/>
  <c r="BF131" i="30"/>
  <c r="BE131" i="30"/>
  <c r="BD131" i="30"/>
  <c r="BC131" i="30"/>
  <c r="BB131" i="30"/>
  <c r="BA131" i="30"/>
  <c r="AX131" i="30"/>
  <c r="AW131" i="30"/>
  <c r="AV131" i="30"/>
  <c r="AU131" i="30"/>
  <c r="AT131" i="30"/>
  <c r="AS131" i="30"/>
  <c r="AR131" i="30"/>
  <c r="AO131" i="30"/>
  <c r="AN131" i="30"/>
  <c r="AM131" i="30"/>
  <c r="AL131" i="30"/>
  <c r="AK131" i="30"/>
  <c r="AJ131" i="30"/>
  <c r="AI131" i="30"/>
  <c r="AF131" i="30"/>
  <c r="AE131" i="30"/>
  <c r="AD131" i="30"/>
  <c r="AC131" i="30"/>
  <c r="AB131" i="30"/>
  <c r="AA131" i="30"/>
  <c r="Z131" i="30"/>
  <c r="Y131" i="30"/>
  <c r="X131" i="30"/>
  <c r="W131" i="30"/>
  <c r="V131" i="30"/>
  <c r="U131" i="30"/>
  <c r="T131" i="30"/>
  <c r="S131" i="30"/>
  <c r="Q131" i="30"/>
  <c r="P131" i="30"/>
  <c r="O131" i="30"/>
  <c r="N131" i="30"/>
  <c r="M131" i="30"/>
  <c r="L131" i="30"/>
  <c r="K131" i="30"/>
  <c r="J131" i="30"/>
  <c r="I131" i="30"/>
  <c r="H131" i="30"/>
  <c r="G131" i="30"/>
  <c r="F131" i="30"/>
  <c r="E131" i="30"/>
  <c r="D131" i="30"/>
  <c r="C131" i="30"/>
  <c r="DF130" i="30"/>
  <c r="DE130" i="30"/>
  <c r="DD130" i="30"/>
  <c r="DC130" i="30"/>
  <c r="DB130" i="30"/>
  <c r="DA130" i="30"/>
  <c r="CZ130" i="30"/>
  <c r="CY130" i="30"/>
  <c r="CX130" i="30"/>
  <c r="CW130" i="30"/>
  <c r="CV130" i="30"/>
  <c r="CU130" i="30"/>
  <c r="CT130" i="30"/>
  <c r="CS130" i="30"/>
  <c r="CR130" i="30"/>
  <c r="DG130" i="30" s="1"/>
  <c r="BT130" i="30"/>
  <c r="BS130" i="30"/>
  <c r="BR130" i="30"/>
  <c r="BQ130" i="30"/>
  <c r="BO130" i="30"/>
  <c r="BN130" i="30"/>
  <c r="BM130" i="30"/>
  <c r="BL130" i="30"/>
  <c r="BK130" i="30"/>
  <c r="BI130" i="30"/>
  <c r="H134" i="29" s="1"/>
  <c r="BG130" i="30"/>
  <c r="BF130" i="30"/>
  <c r="BE130" i="30"/>
  <c r="BD130" i="30"/>
  <c r="BC130" i="30"/>
  <c r="BB130" i="30"/>
  <c r="BA130" i="30"/>
  <c r="AX130" i="30"/>
  <c r="AW130" i="30"/>
  <c r="AV130" i="30"/>
  <c r="AU130" i="30"/>
  <c r="AT130" i="30"/>
  <c r="AS130" i="30"/>
  <c r="AR130" i="30"/>
  <c r="AO130" i="30"/>
  <c r="AN130" i="30"/>
  <c r="AM130" i="30"/>
  <c r="AL130" i="30"/>
  <c r="AK130" i="30"/>
  <c r="AJ130" i="30"/>
  <c r="AI130" i="30"/>
  <c r="AF130" i="30"/>
  <c r="AE130" i="30"/>
  <c r="AD130" i="30"/>
  <c r="AC130" i="30"/>
  <c r="AB130" i="30"/>
  <c r="AA130" i="30"/>
  <c r="Z130" i="30"/>
  <c r="Y130" i="30"/>
  <c r="X130" i="30"/>
  <c r="W130" i="30"/>
  <c r="V130" i="30"/>
  <c r="U130" i="30"/>
  <c r="T130" i="30"/>
  <c r="S130" i="30"/>
  <c r="Q130" i="30"/>
  <c r="P130" i="30"/>
  <c r="O130" i="30"/>
  <c r="N130" i="30"/>
  <c r="M130" i="30"/>
  <c r="L130" i="30"/>
  <c r="K130" i="30"/>
  <c r="J130" i="30"/>
  <c r="I130" i="30"/>
  <c r="H130" i="30"/>
  <c r="G130" i="30"/>
  <c r="F130" i="30"/>
  <c r="E130" i="30"/>
  <c r="D130" i="30"/>
  <c r="C130" i="30"/>
  <c r="DF129" i="30"/>
  <c r="DE129" i="30"/>
  <c r="DD129" i="30"/>
  <c r="DC129" i="30"/>
  <c r="DB129" i="30"/>
  <c r="DA129" i="30"/>
  <c r="CZ129" i="30"/>
  <c r="CY129" i="30"/>
  <c r="CX129" i="30"/>
  <c r="CW129" i="30"/>
  <c r="CV129" i="30"/>
  <c r="CU129" i="30"/>
  <c r="CT129" i="30"/>
  <c r="CS129" i="30"/>
  <c r="CR129" i="30"/>
  <c r="BT129" i="30"/>
  <c r="BS129" i="30"/>
  <c r="BR129" i="30"/>
  <c r="BQ129" i="30"/>
  <c r="BU129" i="30" s="1"/>
  <c r="J133" i="29" s="1"/>
  <c r="BO129" i="30"/>
  <c r="BN129" i="30"/>
  <c r="BM129" i="30"/>
  <c r="BL129" i="30"/>
  <c r="BK129" i="30"/>
  <c r="BI129" i="30"/>
  <c r="BG129" i="30"/>
  <c r="BF129" i="30"/>
  <c r="BE129" i="30"/>
  <c r="BD129" i="30"/>
  <c r="BC129" i="30"/>
  <c r="BB129" i="30"/>
  <c r="BA129" i="30"/>
  <c r="AX129" i="30"/>
  <c r="AW129" i="30"/>
  <c r="AV129" i="30"/>
  <c r="AU129" i="30"/>
  <c r="AT129" i="30"/>
  <c r="AS129" i="30"/>
  <c r="AR129" i="30"/>
  <c r="AO129" i="30"/>
  <c r="AN129" i="30"/>
  <c r="AM129" i="30"/>
  <c r="AL129" i="30"/>
  <c r="AK129" i="30"/>
  <c r="AJ129" i="30"/>
  <c r="AI129" i="30"/>
  <c r="AF129" i="30"/>
  <c r="AE129" i="30"/>
  <c r="AD129" i="30"/>
  <c r="AC129" i="30"/>
  <c r="AB129" i="30"/>
  <c r="AA129" i="30"/>
  <c r="Z129" i="30"/>
  <c r="Y129" i="30"/>
  <c r="X129" i="30"/>
  <c r="W129" i="30"/>
  <c r="V129" i="30"/>
  <c r="U129" i="30"/>
  <c r="T129" i="30"/>
  <c r="S129" i="30"/>
  <c r="Q129" i="30"/>
  <c r="P129" i="30"/>
  <c r="O129" i="30"/>
  <c r="N129" i="30"/>
  <c r="M129" i="30"/>
  <c r="L129" i="30"/>
  <c r="K129" i="30"/>
  <c r="J129" i="30"/>
  <c r="I129" i="30"/>
  <c r="H129" i="30"/>
  <c r="G129" i="30"/>
  <c r="F129" i="30"/>
  <c r="E129" i="30"/>
  <c r="D129" i="30"/>
  <c r="C129" i="30"/>
  <c r="DF128" i="30"/>
  <c r="DE128" i="30"/>
  <c r="DD128" i="30"/>
  <c r="DC128" i="30"/>
  <c r="DB128" i="30"/>
  <c r="DA128" i="30"/>
  <c r="CZ128" i="30"/>
  <c r="CY128" i="30"/>
  <c r="CX128" i="30"/>
  <c r="CW128" i="30"/>
  <c r="CV128" i="30"/>
  <c r="CU128" i="30"/>
  <c r="CT128" i="30"/>
  <c r="CS128" i="30"/>
  <c r="CR128" i="30"/>
  <c r="BT128" i="30"/>
  <c r="BS128" i="30"/>
  <c r="BR128" i="30"/>
  <c r="BQ128" i="30"/>
  <c r="BO128" i="30"/>
  <c r="BN128" i="30"/>
  <c r="BM128" i="30"/>
  <c r="BL128" i="30"/>
  <c r="BK128" i="30"/>
  <c r="BI128" i="30"/>
  <c r="BG128" i="30"/>
  <c r="BF128" i="30"/>
  <c r="BE128" i="30"/>
  <c r="BD128" i="30"/>
  <c r="BC128" i="30"/>
  <c r="BB128" i="30"/>
  <c r="BA128" i="30"/>
  <c r="AX128" i="30"/>
  <c r="AW128" i="30"/>
  <c r="AV128" i="30"/>
  <c r="AU128" i="30"/>
  <c r="AT128" i="30"/>
  <c r="AS128" i="30"/>
  <c r="AR128" i="30"/>
  <c r="AO128" i="30"/>
  <c r="AN128" i="30"/>
  <c r="AM128" i="30"/>
  <c r="AL128" i="30"/>
  <c r="AK128" i="30"/>
  <c r="AJ128" i="30"/>
  <c r="AI128" i="30"/>
  <c r="AF128" i="30"/>
  <c r="AE128" i="30"/>
  <c r="AD128" i="30"/>
  <c r="AC128" i="30"/>
  <c r="AB128" i="30"/>
  <c r="AA128" i="30"/>
  <c r="Z128" i="30"/>
  <c r="Y128" i="30"/>
  <c r="X128" i="30"/>
  <c r="W128" i="30"/>
  <c r="V128" i="30"/>
  <c r="U128" i="30"/>
  <c r="T128" i="30"/>
  <c r="S128" i="30"/>
  <c r="Q128" i="30"/>
  <c r="P128" i="30"/>
  <c r="O128" i="30"/>
  <c r="N128" i="30"/>
  <c r="M128" i="30"/>
  <c r="L128" i="30"/>
  <c r="K128" i="30"/>
  <c r="J128" i="30"/>
  <c r="I128" i="30"/>
  <c r="H128" i="30"/>
  <c r="G128" i="30"/>
  <c r="F128" i="30"/>
  <c r="E128" i="30"/>
  <c r="D128" i="30"/>
  <c r="C128" i="30"/>
  <c r="DF127" i="30"/>
  <c r="DE127" i="30"/>
  <c r="DD127" i="30"/>
  <c r="DC127" i="30"/>
  <c r="DB127" i="30"/>
  <c r="DA127" i="30"/>
  <c r="CZ127" i="30"/>
  <c r="CY127" i="30"/>
  <c r="CX127" i="30"/>
  <c r="CW127" i="30"/>
  <c r="CV127" i="30"/>
  <c r="CU127" i="30"/>
  <c r="CT127" i="30"/>
  <c r="CS127" i="30"/>
  <c r="CR127" i="30"/>
  <c r="DG127" i="30" s="1"/>
  <c r="BT127" i="30"/>
  <c r="BS127" i="30"/>
  <c r="BR127" i="30"/>
  <c r="BQ127" i="30"/>
  <c r="BO127" i="30"/>
  <c r="BN127" i="30"/>
  <c r="BM127" i="30"/>
  <c r="BL127" i="30"/>
  <c r="BK127" i="30"/>
  <c r="BI127" i="30"/>
  <c r="BG127" i="30"/>
  <c r="BF127" i="30"/>
  <c r="BE127" i="30"/>
  <c r="BD127" i="30"/>
  <c r="BC127" i="30"/>
  <c r="BB127" i="30"/>
  <c r="BA127" i="30"/>
  <c r="AX127" i="30"/>
  <c r="AW127" i="30"/>
  <c r="AV127" i="30"/>
  <c r="AU127" i="30"/>
  <c r="AT127" i="30"/>
  <c r="AS127" i="30"/>
  <c r="AR127" i="30"/>
  <c r="AO127" i="30"/>
  <c r="AN127" i="30"/>
  <c r="AM127" i="30"/>
  <c r="AL127" i="30"/>
  <c r="AK127" i="30"/>
  <c r="AJ127" i="30"/>
  <c r="AI127" i="30"/>
  <c r="AF127" i="30"/>
  <c r="AE127" i="30"/>
  <c r="AD127" i="30"/>
  <c r="AC127" i="30"/>
  <c r="AB127" i="30"/>
  <c r="AA127" i="30"/>
  <c r="Z127" i="30"/>
  <c r="Y127" i="30"/>
  <c r="X127" i="30"/>
  <c r="W127" i="30"/>
  <c r="V127" i="30"/>
  <c r="U127" i="30"/>
  <c r="T127" i="30"/>
  <c r="S127" i="30"/>
  <c r="Q127" i="30"/>
  <c r="P127" i="30"/>
  <c r="O127" i="30"/>
  <c r="N127" i="30"/>
  <c r="M127" i="30"/>
  <c r="L127" i="30"/>
  <c r="K127" i="30"/>
  <c r="J127" i="30"/>
  <c r="I127" i="30"/>
  <c r="H127" i="30"/>
  <c r="G127" i="30"/>
  <c r="F127" i="30"/>
  <c r="E127" i="30"/>
  <c r="D127" i="30"/>
  <c r="C127" i="30"/>
  <c r="DF126" i="30"/>
  <c r="DE126" i="30"/>
  <c r="DD126" i="30"/>
  <c r="DC126" i="30"/>
  <c r="DB126" i="30"/>
  <c r="DA126" i="30"/>
  <c r="CZ126" i="30"/>
  <c r="CY126" i="30"/>
  <c r="CX126" i="30"/>
  <c r="CW126" i="30"/>
  <c r="CV126" i="30"/>
  <c r="CU126" i="30"/>
  <c r="CT126" i="30"/>
  <c r="CS126" i="30"/>
  <c r="CR126" i="30"/>
  <c r="DG126" i="30" s="1"/>
  <c r="BT126" i="30"/>
  <c r="BS126" i="30"/>
  <c r="BR126" i="30"/>
  <c r="BQ126" i="30"/>
  <c r="BO126" i="30"/>
  <c r="BN126" i="30"/>
  <c r="BM126" i="30"/>
  <c r="BL126" i="30"/>
  <c r="BK126" i="30"/>
  <c r="BI126" i="30"/>
  <c r="BG126" i="30"/>
  <c r="BF126" i="30"/>
  <c r="BE126" i="30"/>
  <c r="BD126" i="30"/>
  <c r="BC126" i="30"/>
  <c r="BB126" i="30"/>
  <c r="BA126" i="30"/>
  <c r="AX126" i="30"/>
  <c r="AW126" i="30"/>
  <c r="AV126" i="30"/>
  <c r="AU126" i="30"/>
  <c r="AT126" i="30"/>
  <c r="AS126" i="30"/>
  <c r="AR126" i="30"/>
  <c r="AO126" i="30"/>
  <c r="AN126" i="30"/>
  <c r="AM126" i="30"/>
  <c r="AL126" i="30"/>
  <c r="AK126" i="30"/>
  <c r="AJ126" i="30"/>
  <c r="AI126" i="30"/>
  <c r="AF126" i="30"/>
  <c r="AE126" i="30"/>
  <c r="AD126" i="30"/>
  <c r="AC126" i="30"/>
  <c r="AB126" i="30"/>
  <c r="AA126" i="30"/>
  <c r="Z126" i="30"/>
  <c r="Y126" i="30"/>
  <c r="X126" i="30"/>
  <c r="W126" i="30"/>
  <c r="V126" i="30"/>
  <c r="U126" i="30"/>
  <c r="T126" i="30"/>
  <c r="S126" i="30"/>
  <c r="Q126" i="30"/>
  <c r="P126" i="30"/>
  <c r="O126" i="30"/>
  <c r="N126" i="30"/>
  <c r="M126" i="30"/>
  <c r="L126" i="30"/>
  <c r="K126" i="30"/>
  <c r="J126" i="30"/>
  <c r="I126" i="30"/>
  <c r="H126" i="30"/>
  <c r="G126" i="30"/>
  <c r="F126" i="30"/>
  <c r="E126" i="30"/>
  <c r="D126" i="30"/>
  <c r="C126" i="30"/>
  <c r="DF125" i="30"/>
  <c r="DE125" i="30"/>
  <c r="DD125" i="30"/>
  <c r="DC125" i="30"/>
  <c r="DB125" i="30"/>
  <c r="DA125" i="30"/>
  <c r="CZ125" i="30"/>
  <c r="CY125" i="30"/>
  <c r="CX125" i="30"/>
  <c r="CW125" i="30"/>
  <c r="CV125" i="30"/>
  <c r="CU125" i="30"/>
  <c r="CT125" i="30"/>
  <c r="CS125" i="30"/>
  <c r="CR125" i="30"/>
  <c r="DG125" i="30" s="1"/>
  <c r="BT125" i="30"/>
  <c r="BS125" i="30"/>
  <c r="BR125" i="30"/>
  <c r="BQ125" i="30"/>
  <c r="BO125" i="30"/>
  <c r="BN125" i="30"/>
  <c r="BM125" i="30"/>
  <c r="BL125" i="30"/>
  <c r="BK125" i="30"/>
  <c r="BI125" i="30"/>
  <c r="H129" i="29" s="1"/>
  <c r="BG125" i="30"/>
  <c r="BF125" i="30"/>
  <c r="BE125" i="30"/>
  <c r="BD125" i="30"/>
  <c r="BC125" i="30"/>
  <c r="BB125" i="30"/>
  <c r="BA125" i="30"/>
  <c r="AX125" i="30"/>
  <c r="AW125" i="30"/>
  <c r="AV125" i="30"/>
  <c r="AU125" i="30"/>
  <c r="AT125" i="30"/>
  <c r="AS125" i="30"/>
  <c r="AR125" i="30"/>
  <c r="AO125" i="30"/>
  <c r="AN125" i="30"/>
  <c r="AM125" i="30"/>
  <c r="AL125" i="30"/>
  <c r="AK125" i="30"/>
  <c r="AJ125" i="30"/>
  <c r="AI125" i="30"/>
  <c r="AF125" i="30"/>
  <c r="AE125" i="30"/>
  <c r="AD125" i="30"/>
  <c r="AC125" i="30"/>
  <c r="AB125" i="30"/>
  <c r="AA125" i="30"/>
  <c r="Z125" i="30"/>
  <c r="Y125" i="30"/>
  <c r="X125" i="30"/>
  <c r="W125" i="30"/>
  <c r="V125" i="30"/>
  <c r="U125" i="30"/>
  <c r="T125" i="30"/>
  <c r="S125" i="30"/>
  <c r="Q125" i="30"/>
  <c r="P125" i="30"/>
  <c r="O125" i="30"/>
  <c r="N125" i="30"/>
  <c r="M125" i="30"/>
  <c r="L125" i="30"/>
  <c r="K125" i="30"/>
  <c r="J125" i="30"/>
  <c r="I125" i="30"/>
  <c r="H125" i="30"/>
  <c r="G125" i="30"/>
  <c r="F125" i="30"/>
  <c r="E125" i="30"/>
  <c r="D125" i="30"/>
  <c r="C125" i="30"/>
  <c r="DF124" i="30"/>
  <c r="DE124" i="30"/>
  <c r="DD124" i="30"/>
  <c r="DC124" i="30"/>
  <c r="DB124" i="30"/>
  <c r="DA124" i="30"/>
  <c r="CZ124" i="30"/>
  <c r="CY124" i="30"/>
  <c r="CX124" i="30"/>
  <c r="CW124" i="30"/>
  <c r="CV124" i="30"/>
  <c r="CU124" i="30"/>
  <c r="CT124" i="30"/>
  <c r="CS124" i="30"/>
  <c r="CR124" i="30"/>
  <c r="BT124" i="30"/>
  <c r="BS124" i="30"/>
  <c r="BR124" i="30"/>
  <c r="BQ124" i="30"/>
  <c r="BO124" i="30"/>
  <c r="BN124" i="30"/>
  <c r="BM124" i="30"/>
  <c r="BL124" i="30"/>
  <c r="BK124" i="30"/>
  <c r="BI124" i="30"/>
  <c r="BG124" i="30"/>
  <c r="BF124" i="30"/>
  <c r="BE124" i="30"/>
  <c r="BD124" i="30"/>
  <c r="BC124" i="30"/>
  <c r="BB124" i="30"/>
  <c r="BA124" i="30"/>
  <c r="AX124" i="30"/>
  <c r="AW124" i="30"/>
  <c r="AV124" i="30"/>
  <c r="AU124" i="30"/>
  <c r="AT124" i="30"/>
  <c r="AS124" i="30"/>
  <c r="AR124" i="30"/>
  <c r="AO124" i="30"/>
  <c r="AN124" i="30"/>
  <c r="AM124" i="30"/>
  <c r="AL124" i="30"/>
  <c r="AK124" i="30"/>
  <c r="AJ124" i="30"/>
  <c r="AI124" i="30"/>
  <c r="AF124" i="30"/>
  <c r="AE124" i="30"/>
  <c r="AD124" i="30"/>
  <c r="AC124" i="30"/>
  <c r="AB124" i="30"/>
  <c r="AA124" i="30"/>
  <c r="Z124" i="30"/>
  <c r="Y124" i="30"/>
  <c r="X124" i="30"/>
  <c r="W124" i="30"/>
  <c r="V124" i="30"/>
  <c r="U124" i="30"/>
  <c r="T124" i="30"/>
  <c r="S124" i="30"/>
  <c r="Q124" i="30"/>
  <c r="P124" i="30"/>
  <c r="O124" i="30"/>
  <c r="N124" i="30"/>
  <c r="M124" i="30"/>
  <c r="L124" i="30"/>
  <c r="K124" i="30"/>
  <c r="J124" i="30"/>
  <c r="I124" i="30"/>
  <c r="H124" i="30"/>
  <c r="G124" i="30"/>
  <c r="F124" i="30"/>
  <c r="E124" i="30"/>
  <c r="D124" i="30"/>
  <c r="C124" i="30"/>
  <c r="DF123" i="30"/>
  <c r="DE123" i="30"/>
  <c r="DD123" i="30"/>
  <c r="DC123" i="30"/>
  <c r="DB123" i="30"/>
  <c r="DA123" i="30"/>
  <c r="CZ123" i="30"/>
  <c r="CY123" i="30"/>
  <c r="CX123" i="30"/>
  <c r="CW123" i="30"/>
  <c r="CV123" i="30"/>
  <c r="CU123" i="30"/>
  <c r="CT123" i="30"/>
  <c r="CS123" i="30"/>
  <c r="CR123" i="30"/>
  <c r="BT123" i="30"/>
  <c r="BS123" i="30"/>
  <c r="BR123" i="30"/>
  <c r="BQ123" i="30"/>
  <c r="BO123" i="30"/>
  <c r="BN123" i="30"/>
  <c r="BM123" i="30"/>
  <c r="BL123" i="30"/>
  <c r="BK123" i="30"/>
  <c r="BI123" i="30"/>
  <c r="H127" i="29" s="1"/>
  <c r="BG123" i="30"/>
  <c r="BF123" i="30"/>
  <c r="BE123" i="30"/>
  <c r="BD123" i="30"/>
  <c r="BC123" i="30"/>
  <c r="BB123" i="30"/>
  <c r="BA123" i="30"/>
  <c r="AX123" i="30"/>
  <c r="AW123" i="30"/>
  <c r="AV123" i="30"/>
  <c r="AU123" i="30"/>
  <c r="AT123" i="30"/>
  <c r="AS123" i="30"/>
  <c r="AR123" i="30"/>
  <c r="AO123" i="30"/>
  <c r="AN123" i="30"/>
  <c r="AM123" i="30"/>
  <c r="AL123" i="30"/>
  <c r="AK123" i="30"/>
  <c r="AJ123" i="30"/>
  <c r="AI123" i="30"/>
  <c r="AF123" i="30"/>
  <c r="AE123" i="30"/>
  <c r="AD123" i="30"/>
  <c r="AC123" i="30"/>
  <c r="AB123" i="30"/>
  <c r="AA123" i="30"/>
  <c r="Z123" i="30"/>
  <c r="Y123" i="30"/>
  <c r="X123" i="30"/>
  <c r="W123" i="30"/>
  <c r="V123" i="30"/>
  <c r="U123" i="30"/>
  <c r="T123" i="30"/>
  <c r="S123" i="30"/>
  <c r="Q123" i="30"/>
  <c r="P123" i="30"/>
  <c r="O123" i="30"/>
  <c r="N123" i="30"/>
  <c r="M123" i="30"/>
  <c r="L123" i="30"/>
  <c r="K123" i="30"/>
  <c r="J123" i="30"/>
  <c r="I123" i="30"/>
  <c r="H123" i="30"/>
  <c r="G123" i="30"/>
  <c r="F123" i="30"/>
  <c r="E123" i="30"/>
  <c r="D123" i="30"/>
  <c r="C123" i="30"/>
  <c r="DF122" i="30"/>
  <c r="DE122" i="30"/>
  <c r="DD122" i="30"/>
  <c r="DC122" i="30"/>
  <c r="DB122" i="30"/>
  <c r="DA122" i="30"/>
  <c r="CZ122" i="30"/>
  <c r="CY122" i="30"/>
  <c r="CX122" i="30"/>
  <c r="CW122" i="30"/>
  <c r="CV122" i="30"/>
  <c r="CU122" i="30"/>
  <c r="CT122" i="30"/>
  <c r="CS122" i="30"/>
  <c r="CR122" i="30"/>
  <c r="DG122" i="30" s="1"/>
  <c r="BT122" i="30"/>
  <c r="BS122" i="30"/>
  <c r="BR122" i="30"/>
  <c r="BQ122" i="30"/>
  <c r="BO122" i="30"/>
  <c r="BN122" i="30"/>
  <c r="BM122" i="30"/>
  <c r="BL122" i="30"/>
  <c r="BK122" i="30"/>
  <c r="BI122" i="30"/>
  <c r="H126" i="29" s="1"/>
  <c r="BG122" i="30"/>
  <c r="BF122" i="30"/>
  <c r="BE122" i="30"/>
  <c r="BD122" i="30"/>
  <c r="BC122" i="30"/>
  <c r="BB122" i="30"/>
  <c r="BA122" i="30"/>
  <c r="AX122" i="30"/>
  <c r="AW122" i="30"/>
  <c r="AV122" i="30"/>
  <c r="AU122" i="30"/>
  <c r="AT122" i="30"/>
  <c r="AS122" i="30"/>
  <c r="AR122" i="30"/>
  <c r="AO122" i="30"/>
  <c r="AN122" i="30"/>
  <c r="AM122" i="30"/>
  <c r="AL122" i="30"/>
  <c r="AK122" i="30"/>
  <c r="AJ122" i="30"/>
  <c r="AI122" i="30"/>
  <c r="AF122" i="30"/>
  <c r="AE122" i="30"/>
  <c r="AD122" i="30"/>
  <c r="AC122" i="30"/>
  <c r="AB122" i="30"/>
  <c r="AA122" i="30"/>
  <c r="Z122" i="30"/>
  <c r="Y122" i="30"/>
  <c r="X122" i="30"/>
  <c r="W122" i="30"/>
  <c r="V122" i="30"/>
  <c r="U122" i="30"/>
  <c r="T122" i="30"/>
  <c r="S122" i="30"/>
  <c r="Q122" i="30"/>
  <c r="P122" i="30"/>
  <c r="O122" i="30"/>
  <c r="N122" i="30"/>
  <c r="M122" i="30"/>
  <c r="L122" i="30"/>
  <c r="K122" i="30"/>
  <c r="J122" i="30"/>
  <c r="I122" i="30"/>
  <c r="H122" i="30"/>
  <c r="G122" i="30"/>
  <c r="F122" i="30"/>
  <c r="E122" i="30"/>
  <c r="D122" i="30"/>
  <c r="C122" i="30"/>
  <c r="DF121" i="30"/>
  <c r="DE121" i="30"/>
  <c r="DD121" i="30"/>
  <c r="DC121" i="30"/>
  <c r="DB121" i="30"/>
  <c r="DA121" i="30"/>
  <c r="CZ121" i="30"/>
  <c r="CY121" i="30"/>
  <c r="CX121" i="30"/>
  <c r="CW121" i="30"/>
  <c r="CV121" i="30"/>
  <c r="CU121" i="30"/>
  <c r="CT121" i="30"/>
  <c r="CS121" i="30"/>
  <c r="CR121" i="30"/>
  <c r="DG121" i="30" s="1"/>
  <c r="BT121" i="30"/>
  <c r="BS121" i="30"/>
  <c r="BR121" i="30"/>
  <c r="BQ121" i="30"/>
  <c r="BU121" i="30" s="1"/>
  <c r="J125" i="29" s="1"/>
  <c r="BO121" i="30"/>
  <c r="BN121" i="30"/>
  <c r="BM121" i="30"/>
  <c r="BL121" i="30"/>
  <c r="BK121" i="30"/>
  <c r="BI121" i="30"/>
  <c r="BG121" i="30"/>
  <c r="BF121" i="30"/>
  <c r="BE121" i="30"/>
  <c r="BD121" i="30"/>
  <c r="BC121" i="30"/>
  <c r="BB121" i="30"/>
  <c r="BA121" i="30"/>
  <c r="AX121" i="30"/>
  <c r="AW121" i="30"/>
  <c r="AV121" i="30"/>
  <c r="AU121" i="30"/>
  <c r="AT121" i="30"/>
  <c r="AS121" i="30"/>
  <c r="AR121" i="30"/>
  <c r="AO121" i="30"/>
  <c r="AN121" i="30"/>
  <c r="AM121" i="30"/>
  <c r="AL121" i="30"/>
  <c r="AK121" i="30"/>
  <c r="AJ121" i="30"/>
  <c r="AI121" i="30"/>
  <c r="AF121" i="30"/>
  <c r="AE121" i="30"/>
  <c r="AD121" i="30"/>
  <c r="AC121" i="30"/>
  <c r="AB121" i="30"/>
  <c r="AA121" i="30"/>
  <c r="Z121" i="30"/>
  <c r="Y121" i="30"/>
  <c r="X121" i="30"/>
  <c r="W121" i="30"/>
  <c r="V121" i="30"/>
  <c r="U121" i="30"/>
  <c r="T121" i="30"/>
  <c r="S121" i="30"/>
  <c r="Q121" i="30"/>
  <c r="P121" i="30"/>
  <c r="O121" i="30"/>
  <c r="N121" i="30"/>
  <c r="M121" i="30"/>
  <c r="L121" i="30"/>
  <c r="K121" i="30"/>
  <c r="J121" i="30"/>
  <c r="I121" i="30"/>
  <c r="H121" i="30"/>
  <c r="G121" i="30"/>
  <c r="F121" i="30"/>
  <c r="E121" i="30"/>
  <c r="D121" i="30"/>
  <c r="C121" i="30"/>
  <c r="DF120" i="30"/>
  <c r="DE120" i="30"/>
  <c r="DD120" i="30"/>
  <c r="DC120" i="30"/>
  <c r="DB120" i="30"/>
  <c r="DA120" i="30"/>
  <c r="CZ120" i="30"/>
  <c r="CY120" i="30"/>
  <c r="CX120" i="30"/>
  <c r="CW120" i="30"/>
  <c r="CV120" i="30"/>
  <c r="CU120" i="30"/>
  <c r="CT120" i="30"/>
  <c r="CS120" i="30"/>
  <c r="CR120" i="30"/>
  <c r="BT120" i="30"/>
  <c r="BU120" i="30" s="1"/>
  <c r="J124" i="29" s="1"/>
  <c r="BS120" i="30"/>
  <c r="BR120" i="30"/>
  <c r="BQ120" i="30"/>
  <c r="BO120" i="30"/>
  <c r="BN120" i="30"/>
  <c r="BM120" i="30"/>
  <c r="BL120" i="30"/>
  <c r="BK120" i="30"/>
  <c r="BI120" i="30"/>
  <c r="BG120" i="30"/>
  <c r="BF120" i="30"/>
  <c r="BE120" i="30"/>
  <c r="BD120" i="30"/>
  <c r="BC120" i="30"/>
  <c r="BB120" i="30"/>
  <c r="BA120" i="30"/>
  <c r="AX120" i="30"/>
  <c r="AW120" i="30"/>
  <c r="AV120" i="30"/>
  <c r="AU120" i="30"/>
  <c r="AT120" i="30"/>
  <c r="AS120" i="30"/>
  <c r="AR120" i="30"/>
  <c r="AO120" i="30"/>
  <c r="AN120" i="30"/>
  <c r="AM120" i="30"/>
  <c r="AL120" i="30"/>
  <c r="AK120" i="30"/>
  <c r="AJ120" i="30"/>
  <c r="AI120" i="30"/>
  <c r="AF120" i="30"/>
  <c r="AE120" i="30"/>
  <c r="AD120" i="30"/>
  <c r="AC120" i="30"/>
  <c r="AB120" i="30"/>
  <c r="AA120" i="30"/>
  <c r="Z120" i="30"/>
  <c r="Y120" i="30"/>
  <c r="X120" i="30"/>
  <c r="W120" i="30"/>
  <c r="V120" i="30"/>
  <c r="U120" i="30"/>
  <c r="T120" i="30"/>
  <c r="S120" i="30"/>
  <c r="Q120" i="30"/>
  <c r="P120" i="30"/>
  <c r="O120" i="30"/>
  <c r="N120" i="30"/>
  <c r="M120" i="30"/>
  <c r="L120" i="30"/>
  <c r="K120" i="30"/>
  <c r="J120" i="30"/>
  <c r="I120" i="30"/>
  <c r="H120" i="30"/>
  <c r="G120" i="30"/>
  <c r="F120" i="30"/>
  <c r="E120" i="30"/>
  <c r="D120" i="30"/>
  <c r="C120" i="30"/>
  <c r="DF119" i="30"/>
  <c r="DE119" i="30"/>
  <c r="DD119" i="30"/>
  <c r="DC119" i="30"/>
  <c r="DB119" i="30"/>
  <c r="DA119" i="30"/>
  <c r="CZ119" i="30"/>
  <c r="CY119" i="30"/>
  <c r="CX119" i="30"/>
  <c r="CW119" i="30"/>
  <c r="CV119" i="30"/>
  <c r="CU119" i="30"/>
  <c r="CT119" i="30"/>
  <c r="CS119" i="30"/>
  <c r="CR119" i="30"/>
  <c r="BT119" i="30"/>
  <c r="BS119" i="30"/>
  <c r="BR119" i="30"/>
  <c r="BQ119" i="30"/>
  <c r="BO119" i="30"/>
  <c r="BN119" i="30"/>
  <c r="BM119" i="30"/>
  <c r="BL119" i="30"/>
  <c r="BK119" i="30"/>
  <c r="BI119" i="30"/>
  <c r="H123" i="29" s="1"/>
  <c r="BG119" i="30"/>
  <c r="BF119" i="30"/>
  <c r="BE119" i="30"/>
  <c r="BD119" i="30"/>
  <c r="BC119" i="30"/>
  <c r="BB119" i="30"/>
  <c r="BA119" i="30"/>
  <c r="AX119" i="30"/>
  <c r="AW119" i="30"/>
  <c r="AV119" i="30"/>
  <c r="AU119" i="30"/>
  <c r="AT119" i="30"/>
  <c r="AS119" i="30"/>
  <c r="AR119" i="30"/>
  <c r="AO119" i="30"/>
  <c r="AN119" i="30"/>
  <c r="AM119" i="30"/>
  <c r="AL119" i="30"/>
  <c r="AK119" i="30"/>
  <c r="AJ119" i="30"/>
  <c r="AI119" i="30"/>
  <c r="AF119" i="30"/>
  <c r="AE119" i="30"/>
  <c r="AD119" i="30"/>
  <c r="AC119" i="30"/>
  <c r="AB119" i="30"/>
  <c r="AA119" i="30"/>
  <c r="Z119" i="30"/>
  <c r="Y119" i="30"/>
  <c r="X119" i="30"/>
  <c r="W119" i="30"/>
  <c r="V119" i="30"/>
  <c r="U119" i="30"/>
  <c r="T119" i="30"/>
  <c r="S119" i="30"/>
  <c r="Q119" i="30"/>
  <c r="P119" i="30"/>
  <c r="O119" i="30"/>
  <c r="N119" i="30"/>
  <c r="M119" i="30"/>
  <c r="L119" i="30"/>
  <c r="K119" i="30"/>
  <c r="J119" i="30"/>
  <c r="I119" i="30"/>
  <c r="H119" i="30"/>
  <c r="G119" i="30"/>
  <c r="F119" i="30"/>
  <c r="E119" i="30"/>
  <c r="D119" i="30"/>
  <c r="C119" i="30"/>
  <c r="DF118" i="30"/>
  <c r="DE118" i="30"/>
  <c r="DD118" i="30"/>
  <c r="DC118" i="30"/>
  <c r="DB118" i="30"/>
  <c r="DA118" i="30"/>
  <c r="CZ118" i="30"/>
  <c r="CY118" i="30"/>
  <c r="CX118" i="30"/>
  <c r="CW118" i="30"/>
  <c r="CV118" i="30"/>
  <c r="CU118" i="30"/>
  <c r="CT118" i="30"/>
  <c r="CS118" i="30"/>
  <c r="CR118" i="30"/>
  <c r="DG118" i="30" s="1"/>
  <c r="BT118" i="30"/>
  <c r="BS118" i="30"/>
  <c r="BR118" i="30"/>
  <c r="BQ118" i="30"/>
  <c r="BO118" i="30"/>
  <c r="BN118" i="30"/>
  <c r="BM118" i="30"/>
  <c r="BL118" i="30"/>
  <c r="BK118" i="30"/>
  <c r="BI118" i="30"/>
  <c r="BG118" i="30"/>
  <c r="BF118" i="30"/>
  <c r="BE118" i="30"/>
  <c r="BD118" i="30"/>
  <c r="BC118" i="30"/>
  <c r="BB118" i="30"/>
  <c r="BA118" i="30"/>
  <c r="AX118" i="30"/>
  <c r="AW118" i="30"/>
  <c r="AV118" i="30"/>
  <c r="AU118" i="30"/>
  <c r="AT118" i="30"/>
  <c r="AS118" i="30"/>
  <c r="AR118" i="30"/>
  <c r="AO118" i="30"/>
  <c r="AN118" i="30"/>
  <c r="AM118" i="30"/>
  <c r="AL118" i="30"/>
  <c r="AK118" i="30"/>
  <c r="AJ118" i="30"/>
  <c r="AI118" i="30"/>
  <c r="AF118" i="30"/>
  <c r="AE118" i="30"/>
  <c r="AD118" i="30"/>
  <c r="AC118" i="30"/>
  <c r="AB118" i="30"/>
  <c r="AA118" i="30"/>
  <c r="Z118" i="30"/>
  <c r="Y118" i="30"/>
  <c r="X118" i="30"/>
  <c r="W118" i="30"/>
  <c r="V118" i="30"/>
  <c r="U118" i="30"/>
  <c r="T118" i="30"/>
  <c r="S118" i="30"/>
  <c r="Q118" i="30"/>
  <c r="P118" i="30"/>
  <c r="O118" i="30"/>
  <c r="N118" i="30"/>
  <c r="M118" i="30"/>
  <c r="L118" i="30"/>
  <c r="K118" i="30"/>
  <c r="J118" i="30"/>
  <c r="I118" i="30"/>
  <c r="H118" i="30"/>
  <c r="G118" i="30"/>
  <c r="F118" i="30"/>
  <c r="E118" i="30"/>
  <c r="D118" i="30"/>
  <c r="C118" i="30"/>
  <c r="DF117" i="30"/>
  <c r="DE117" i="30"/>
  <c r="DD117" i="30"/>
  <c r="DC117" i="30"/>
  <c r="DB117" i="30"/>
  <c r="DA117" i="30"/>
  <c r="CZ117" i="30"/>
  <c r="CY117" i="30"/>
  <c r="CX117" i="30"/>
  <c r="CW117" i="30"/>
  <c r="CV117" i="30"/>
  <c r="CU117" i="30"/>
  <c r="CT117" i="30"/>
  <c r="CS117" i="30"/>
  <c r="CR117" i="30"/>
  <c r="DG117" i="30" s="1"/>
  <c r="BT117" i="30"/>
  <c r="BS117" i="30"/>
  <c r="BR117" i="30"/>
  <c r="BQ117" i="30"/>
  <c r="BO117" i="30"/>
  <c r="BN117" i="30"/>
  <c r="BM117" i="30"/>
  <c r="BL117" i="30"/>
  <c r="BK117" i="30"/>
  <c r="BI117" i="30"/>
  <c r="H121" i="29" s="1"/>
  <c r="BG117" i="30"/>
  <c r="BF117" i="30"/>
  <c r="BE117" i="30"/>
  <c r="BD117" i="30"/>
  <c r="BC117" i="30"/>
  <c r="BB117" i="30"/>
  <c r="BA117" i="30"/>
  <c r="AX117" i="30"/>
  <c r="AW117" i="30"/>
  <c r="AV117" i="30"/>
  <c r="AU117" i="30"/>
  <c r="AT117" i="30"/>
  <c r="AS117" i="30"/>
  <c r="AR117" i="30"/>
  <c r="AO117" i="30"/>
  <c r="AN117" i="30"/>
  <c r="AM117" i="30"/>
  <c r="AL117" i="30"/>
  <c r="AK117" i="30"/>
  <c r="AJ117" i="30"/>
  <c r="AI117" i="30"/>
  <c r="AF117" i="30"/>
  <c r="AE117" i="30"/>
  <c r="AD117" i="30"/>
  <c r="AC117" i="30"/>
  <c r="AB117" i="30"/>
  <c r="AA117" i="30"/>
  <c r="Z117" i="30"/>
  <c r="Y117" i="30"/>
  <c r="X117" i="30"/>
  <c r="W117" i="30"/>
  <c r="V117" i="30"/>
  <c r="U117" i="30"/>
  <c r="T117" i="30"/>
  <c r="S117" i="30"/>
  <c r="Q117" i="30"/>
  <c r="P117" i="30"/>
  <c r="O117" i="30"/>
  <c r="N117" i="30"/>
  <c r="M117" i="30"/>
  <c r="L117" i="30"/>
  <c r="K117" i="30"/>
  <c r="J117" i="30"/>
  <c r="I117" i="30"/>
  <c r="H117" i="30"/>
  <c r="G117" i="30"/>
  <c r="F117" i="30"/>
  <c r="E117" i="30"/>
  <c r="D117" i="30"/>
  <c r="C117" i="30"/>
  <c r="DF116" i="30"/>
  <c r="DE116" i="30"/>
  <c r="DD116" i="30"/>
  <c r="DC116" i="30"/>
  <c r="DB116" i="30"/>
  <c r="DA116" i="30"/>
  <c r="CZ116" i="30"/>
  <c r="CY116" i="30"/>
  <c r="CX116" i="30"/>
  <c r="CW116" i="30"/>
  <c r="CV116" i="30"/>
  <c r="CU116" i="30"/>
  <c r="CT116" i="30"/>
  <c r="CS116" i="30"/>
  <c r="CR116" i="30"/>
  <c r="DG116" i="30" s="1"/>
  <c r="BT116" i="30"/>
  <c r="BS116" i="30"/>
  <c r="BR116" i="30"/>
  <c r="BQ116" i="30"/>
  <c r="BO116" i="30"/>
  <c r="BN116" i="30"/>
  <c r="BM116" i="30"/>
  <c r="BL116" i="30"/>
  <c r="BK116" i="30"/>
  <c r="BI116" i="30"/>
  <c r="BG116" i="30"/>
  <c r="BF116" i="30"/>
  <c r="BE116" i="30"/>
  <c r="BD116" i="30"/>
  <c r="BC116" i="30"/>
  <c r="BB116" i="30"/>
  <c r="BA116" i="30"/>
  <c r="AX116" i="30"/>
  <c r="AW116" i="30"/>
  <c r="AV116" i="30"/>
  <c r="AU116" i="30"/>
  <c r="AT116" i="30"/>
  <c r="AS116" i="30"/>
  <c r="AR116" i="30"/>
  <c r="AO116" i="30"/>
  <c r="AN116" i="30"/>
  <c r="AM116" i="30"/>
  <c r="AL116" i="30"/>
  <c r="AK116" i="30"/>
  <c r="AJ116" i="30"/>
  <c r="AI116" i="30"/>
  <c r="AF116" i="30"/>
  <c r="AE116" i="30"/>
  <c r="AD116" i="30"/>
  <c r="AC116" i="30"/>
  <c r="AB116" i="30"/>
  <c r="AA116" i="30"/>
  <c r="Z116" i="30"/>
  <c r="Y116" i="30"/>
  <c r="X116" i="30"/>
  <c r="W116" i="30"/>
  <c r="V116" i="30"/>
  <c r="U116" i="30"/>
  <c r="T116" i="30"/>
  <c r="S116" i="30"/>
  <c r="Q116" i="30"/>
  <c r="P116" i="30"/>
  <c r="O116" i="30"/>
  <c r="N116" i="30"/>
  <c r="M116" i="30"/>
  <c r="L116" i="30"/>
  <c r="K116" i="30"/>
  <c r="J116" i="30"/>
  <c r="I116" i="30"/>
  <c r="H116" i="30"/>
  <c r="G116" i="30"/>
  <c r="F116" i="30"/>
  <c r="E116" i="30"/>
  <c r="D116" i="30"/>
  <c r="C116" i="30"/>
  <c r="DF115" i="30"/>
  <c r="DE115" i="30"/>
  <c r="DD115" i="30"/>
  <c r="DC115" i="30"/>
  <c r="DB115" i="30"/>
  <c r="DA115" i="30"/>
  <c r="CZ115" i="30"/>
  <c r="CY115" i="30"/>
  <c r="CX115" i="30"/>
  <c r="CW115" i="30"/>
  <c r="CV115" i="30"/>
  <c r="CU115" i="30"/>
  <c r="CT115" i="30"/>
  <c r="CS115" i="30"/>
  <c r="CR115" i="30"/>
  <c r="DG115" i="30" s="1"/>
  <c r="BT115" i="30"/>
  <c r="BS115" i="30"/>
  <c r="BR115" i="30"/>
  <c r="BQ115" i="30"/>
  <c r="BO115" i="30"/>
  <c r="BN115" i="30"/>
  <c r="BM115" i="30"/>
  <c r="BL115" i="30"/>
  <c r="BK115" i="30"/>
  <c r="BI115" i="30"/>
  <c r="H119" i="29" s="1"/>
  <c r="BG115" i="30"/>
  <c r="BF115" i="30"/>
  <c r="BE115" i="30"/>
  <c r="BD115" i="30"/>
  <c r="BC115" i="30"/>
  <c r="BB115" i="30"/>
  <c r="BA115" i="30"/>
  <c r="AX115" i="30"/>
  <c r="AW115" i="30"/>
  <c r="AV115" i="30"/>
  <c r="AU115" i="30"/>
  <c r="AT115" i="30"/>
  <c r="AS115" i="30"/>
  <c r="AR115" i="30"/>
  <c r="AO115" i="30"/>
  <c r="AN115" i="30"/>
  <c r="AM115" i="30"/>
  <c r="AL115" i="30"/>
  <c r="AK115" i="30"/>
  <c r="AJ115" i="30"/>
  <c r="AI115" i="30"/>
  <c r="AF115" i="30"/>
  <c r="AE115" i="30"/>
  <c r="AD115" i="30"/>
  <c r="AC115" i="30"/>
  <c r="AB115" i="30"/>
  <c r="AA115" i="30"/>
  <c r="Z115" i="30"/>
  <c r="Y115" i="30"/>
  <c r="X115" i="30"/>
  <c r="W115" i="30"/>
  <c r="V115" i="30"/>
  <c r="U115" i="30"/>
  <c r="T115" i="30"/>
  <c r="S115" i="30"/>
  <c r="Q115" i="30"/>
  <c r="P115" i="30"/>
  <c r="O115" i="30"/>
  <c r="N115" i="30"/>
  <c r="M115" i="30"/>
  <c r="L115" i="30"/>
  <c r="K115" i="30"/>
  <c r="J115" i="30"/>
  <c r="I115" i="30"/>
  <c r="H115" i="30"/>
  <c r="G115" i="30"/>
  <c r="F115" i="30"/>
  <c r="E115" i="30"/>
  <c r="D115" i="30"/>
  <c r="C115" i="30"/>
  <c r="DF114" i="30"/>
  <c r="DE114" i="30"/>
  <c r="DD114" i="30"/>
  <c r="DC114" i="30"/>
  <c r="DB114" i="30"/>
  <c r="DA114" i="30"/>
  <c r="CZ114" i="30"/>
  <c r="CY114" i="30"/>
  <c r="CX114" i="30"/>
  <c r="CW114" i="30"/>
  <c r="CV114" i="30"/>
  <c r="CU114" i="30"/>
  <c r="CT114" i="30"/>
  <c r="CS114" i="30"/>
  <c r="CR114" i="30"/>
  <c r="DG114" i="30" s="1"/>
  <c r="BT114" i="30"/>
  <c r="BS114" i="30"/>
  <c r="BR114" i="30"/>
  <c r="BQ114" i="30"/>
  <c r="BO114" i="30"/>
  <c r="BN114" i="30"/>
  <c r="BM114" i="30"/>
  <c r="BL114" i="30"/>
  <c r="BK114" i="30"/>
  <c r="BI114" i="30"/>
  <c r="H118" i="29" s="1"/>
  <c r="BG114" i="30"/>
  <c r="BF114" i="30"/>
  <c r="BE114" i="30"/>
  <c r="BD114" i="30"/>
  <c r="BC114" i="30"/>
  <c r="BB114" i="30"/>
  <c r="BA114" i="30"/>
  <c r="AX114" i="30"/>
  <c r="AW114" i="30"/>
  <c r="AV114" i="30"/>
  <c r="AU114" i="30"/>
  <c r="AT114" i="30"/>
  <c r="AS114" i="30"/>
  <c r="AR114" i="30"/>
  <c r="AO114" i="30"/>
  <c r="AN114" i="30"/>
  <c r="AM114" i="30"/>
  <c r="AL114" i="30"/>
  <c r="AK114" i="30"/>
  <c r="AJ114" i="30"/>
  <c r="AI114" i="30"/>
  <c r="AF114" i="30"/>
  <c r="AE114" i="30"/>
  <c r="AD114" i="30"/>
  <c r="AC114" i="30"/>
  <c r="AB114" i="30"/>
  <c r="AA114" i="30"/>
  <c r="Z114" i="30"/>
  <c r="Y114" i="30"/>
  <c r="X114" i="30"/>
  <c r="W114" i="30"/>
  <c r="V114" i="30"/>
  <c r="U114" i="30"/>
  <c r="T114" i="30"/>
  <c r="S114" i="30"/>
  <c r="Q114" i="30"/>
  <c r="P114" i="30"/>
  <c r="O114" i="30"/>
  <c r="N114" i="30"/>
  <c r="M114" i="30"/>
  <c r="L114" i="30"/>
  <c r="K114" i="30"/>
  <c r="J114" i="30"/>
  <c r="I114" i="30"/>
  <c r="H114" i="30"/>
  <c r="G114" i="30"/>
  <c r="F114" i="30"/>
  <c r="E114" i="30"/>
  <c r="D114" i="30"/>
  <c r="C114" i="30"/>
  <c r="DF113" i="30"/>
  <c r="DE113" i="30"/>
  <c r="DD113" i="30"/>
  <c r="DC113" i="30"/>
  <c r="DB113" i="30"/>
  <c r="DA113" i="30"/>
  <c r="CZ113" i="30"/>
  <c r="CY113" i="30"/>
  <c r="CX113" i="30"/>
  <c r="CW113" i="30"/>
  <c r="CV113" i="30"/>
  <c r="CU113" i="30"/>
  <c r="CT113" i="30"/>
  <c r="CS113" i="30"/>
  <c r="CR113" i="30"/>
  <c r="BT113" i="30"/>
  <c r="BS113" i="30"/>
  <c r="BR113" i="30"/>
  <c r="BQ113" i="30"/>
  <c r="BO113" i="30"/>
  <c r="BN113" i="30"/>
  <c r="BM113" i="30"/>
  <c r="BL113" i="30"/>
  <c r="BK113" i="30"/>
  <c r="BI113" i="30"/>
  <c r="BG113" i="30"/>
  <c r="BF113" i="30"/>
  <c r="BE113" i="30"/>
  <c r="BD113" i="30"/>
  <c r="BC113" i="30"/>
  <c r="BB113" i="30"/>
  <c r="BA113" i="30"/>
  <c r="AX113" i="30"/>
  <c r="AW113" i="30"/>
  <c r="AV113" i="30"/>
  <c r="AU113" i="30"/>
  <c r="AT113" i="30"/>
  <c r="AS113" i="30"/>
  <c r="AR113" i="30"/>
  <c r="AO113" i="30"/>
  <c r="AN113" i="30"/>
  <c r="AM113" i="30"/>
  <c r="AL113" i="30"/>
  <c r="AK113" i="30"/>
  <c r="AJ113" i="30"/>
  <c r="AI113" i="30"/>
  <c r="AF113" i="30"/>
  <c r="AE113" i="30"/>
  <c r="AD113" i="30"/>
  <c r="AC113" i="30"/>
  <c r="AB113" i="30"/>
  <c r="AA113" i="30"/>
  <c r="Z113" i="30"/>
  <c r="Y113" i="30"/>
  <c r="X113" i="30"/>
  <c r="W113" i="30"/>
  <c r="V113" i="30"/>
  <c r="U113" i="30"/>
  <c r="T113" i="30"/>
  <c r="S113" i="30"/>
  <c r="Q113" i="30"/>
  <c r="P113" i="30"/>
  <c r="O113" i="30"/>
  <c r="N113" i="30"/>
  <c r="M113" i="30"/>
  <c r="L113" i="30"/>
  <c r="K113" i="30"/>
  <c r="J113" i="30"/>
  <c r="I113" i="30"/>
  <c r="H113" i="30"/>
  <c r="G113" i="30"/>
  <c r="F113" i="30"/>
  <c r="E113" i="30"/>
  <c r="D113" i="30"/>
  <c r="C113" i="30"/>
  <c r="DF112" i="30"/>
  <c r="DE112" i="30"/>
  <c r="DD112" i="30"/>
  <c r="DC112" i="30"/>
  <c r="DB112" i="30"/>
  <c r="DA112" i="30"/>
  <c r="CZ112" i="30"/>
  <c r="CY112" i="30"/>
  <c r="CX112" i="30"/>
  <c r="CW112" i="30"/>
  <c r="CV112" i="30"/>
  <c r="CU112" i="30"/>
  <c r="CT112" i="30"/>
  <c r="CS112" i="30"/>
  <c r="CR112" i="30"/>
  <c r="BT112" i="30"/>
  <c r="BU112" i="30" s="1"/>
  <c r="J116" i="29" s="1"/>
  <c r="BS112" i="30"/>
  <c r="BR112" i="30"/>
  <c r="BQ112" i="30"/>
  <c r="BO112" i="30"/>
  <c r="BN112" i="30"/>
  <c r="BM112" i="30"/>
  <c r="BL112" i="30"/>
  <c r="BK112" i="30"/>
  <c r="BI112" i="30"/>
  <c r="BG112" i="30"/>
  <c r="BF112" i="30"/>
  <c r="BE112" i="30"/>
  <c r="BD112" i="30"/>
  <c r="BC112" i="30"/>
  <c r="BB112" i="30"/>
  <c r="BA112" i="30"/>
  <c r="AX112" i="30"/>
  <c r="AW112" i="30"/>
  <c r="AV112" i="30"/>
  <c r="AU112" i="30"/>
  <c r="AT112" i="30"/>
  <c r="AS112" i="30"/>
  <c r="AR112" i="30"/>
  <c r="AO112" i="30"/>
  <c r="AN112" i="30"/>
  <c r="AM112" i="30"/>
  <c r="AL112" i="30"/>
  <c r="AK112" i="30"/>
  <c r="AJ112" i="30"/>
  <c r="AI112" i="30"/>
  <c r="AF112" i="30"/>
  <c r="AE112" i="30"/>
  <c r="AD112" i="30"/>
  <c r="AC112" i="30"/>
  <c r="AB112" i="30"/>
  <c r="AA112" i="30"/>
  <c r="Z112" i="30"/>
  <c r="Y112" i="30"/>
  <c r="X112" i="30"/>
  <c r="W112" i="30"/>
  <c r="V112" i="30"/>
  <c r="U112" i="30"/>
  <c r="T112" i="30"/>
  <c r="S112" i="30"/>
  <c r="Q112" i="30"/>
  <c r="P112" i="30"/>
  <c r="O112" i="30"/>
  <c r="N112" i="30"/>
  <c r="M112" i="30"/>
  <c r="L112" i="30"/>
  <c r="K112" i="30"/>
  <c r="J112" i="30"/>
  <c r="I112" i="30"/>
  <c r="H112" i="30"/>
  <c r="G112" i="30"/>
  <c r="F112" i="30"/>
  <c r="E112" i="30"/>
  <c r="D112" i="30"/>
  <c r="C112" i="30"/>
  <c r="DF111" i="30"/>
  <c r="DE111" i="30"/>
  <c r="DD111" i="30"/>
  <c r="DC111" i="30"/>
  <c r="DB111" i="30"/>
  <c r="DA111" i="30"/>
  <c r="CZ111" i="30"/>
  <c r="CY111" i="30"/>
  <c r="CX111" i="30"/>
  <c r="CW111" i="30"/>
  <c r="CV111" i="30"/>
  <c r="CU111" i="30"/>
  <c r="CT111" i="30"/>
  <c r="CS111" i="30"/>
  <c r="CR111" i="30"/>
  <c r="DG111" i="30" s="1"/>
  <c r="BT111" i="30"/>
  <c r="BS111" i="30"/>
  <c r="BR111" i="30"/>
  <c r="BQ111" i="30"/>
  <c r="BO111" i="30"/>
  <c r="BN111" i="30"/>
  <c r="BM111" i="30"/>
  <c r="BL111" i="30"/>
  <c r="BK111" i="30"/>
  <c r="BI111" i="30"/>
  <c r="H115" i="29" s="1"/>
  <c r="BG111" i="30"/>
  <c r="BF111" i="30"/>
  <c r="BE111" i="30"/>
  <c r="BD111" i="30"/>
  <c r="BC111" i="30"/>
  <c r="BB111" i="30"/>
  <c r="BA111" i="30"/>
  <c r="AX111" i="30"/>
  <c r="AW111" i="30"/>
  <c r="AV111" i="30"/>
  <c r="AU111" i="30"/>
  <c r="AT111" i="30"/>
  <c r="AS111" i="30"/>
  <c r="AR111" i="30"/>
  <c r="AO111" i="30"/>
  <c r="AN111" i="30"/>
  <c r="AM111" i="30"/>
  <c r="AL111" i="30"/>
  <c r="AK111" i="30"/>
  <c r="AJ111" i="30"/>
  <c r="AI111" i="30"/>
  <c r="AF111" i="30"/>
  <c r="AE111" i="30"/>
  <c r="AD111" i="30"/>
  <c r="AC111" i="30"/>
  <c r="AB111" i="30"/>
  <c r="AA111" i="30"/>
  <c r="Z111" i="30"/>
  <c r="Y111" i="30"/>
  <c r="X111" i="30"/>
  <c r="W111" i="30"/>
  <c r="V111" i="30"/>
  <c r="U111" i="30"/>
  <c r="T111" i="30"/>
  <c r="S111" i="30"/>
  <c r="Q111" i="30"/>
  <c r="P111" i="30"/>
  <c r="O111" i="30"/>
  <c r="N111" i="30"/>
  <c r="M111" i="30"/>
  <c r="L111" i="30"/>
  <c r="K111" i="30"/>
  <c r="J111" i="30"/>
  <c r="I111" i="30"/>
  <c r="H111" i="30"/>
  <c r="G111" i="30"/>
  <c r="F111" i="30"/>
  <c r="E111" i="30"/>
  <c r="D111" i="30"/>
  <c r="C111" i="30"/>
  <c r="DF110" i="30"/>
  <c r="DE110" i="30"/>
  <c r="DD110" i="30"/>
  <c r="DC110" i="30"/>
  <c r="DB110" i="30"/>
  <c r="DA110" i="30"/>
  <c r="CZ110" i="30"/>
  <c r="CY110" i="30"/>
  <c r="CX110" i="30"/>
  <c r="CW110" i="30"/>
  <c r="CV110" i="30"/>
  <c r="CU110" i="30"/>
  <c r="CT110" i="30"/>
  <c r="CS110" i="30"/>
  <c r="CR110" i="30"/>
  <c r="DG110" i="30" s="1"/>
  <c r="BT110" i="30"/>
  <c r="BS110" i="30"/>
  <c r="BR110" i="30"/>
  <c r="BQ110" i="30"/>
  <c r="BO110" i="30"/>
  <c r="BN110" i="30"/>
  <c r="BM110" i="30"/>
  <c r="BL110" i="30"/>
  <c r="BK110" i="30"/>
  <c r="BI110" i="30"/>
  <c r="BG110" i="30"/>
  <c r="BF110" i="30"/>
  <c r="BE110" i="30"/>
  <c r="BD110" i="30"/>
  <c r="BC110" i="30"/>
  <c r="BB110" i="30"/>
  <c r="BA110" i="30"/>
  <c r="AX110" i="30"/>
  <c r="AW110" i="30"/>
  <c r="AV110" i="30"/>
  <c r="AU110" i="30"/>
  <c r="AT110" i="30"/>
  <c r="AS110" i="30"/>
  <c r="AR110" i="30"/>
  <c r="AO110" i="30"/>
  <c r="AN110" i="30"/>
  <c r="AM110" i="30"/>
  <c r="AL110" i="30"/>
  <c r="AK110" i="30"/>
  <c r="AJ110" i="30"/>
  <c r="AI110" i="30"/>
  <c r="AF110" i="30"/>
  <c r="AE110" i="30"/>
  <c r="AD110" i="30"/>
  <c r="AC110" i="30"/>
  <c r="AB110" i="30"/>
  <c r="AA110" i="30"/>
  <c r="Z110" i="30"/>
  <c r="Y110" i="30"/>
  <c r="X110" i="30"/>
  <c r="W110" i="30"/>
  <c r="V110" i="30"/>
  <c r="U110" i="30"/>
  <c r="T110" i="30"/>
  <c r="S110" i="30"/>
  <c r="Q110" i="30"/>
  <c r="P110" i="30"/>
  <c r="O110" i="30"/>
  <c r="N110" i="30"/>
  <c r="M110" i="30"/>
  <c r="L110" i="30"/>
  <c r="K110" i="30"/>
  <c r="J110" i="30"/>
  <c r="I110" i="30"/>
  <c r="H110" i="30"/>
  <c r="G110" i="30"/>
  <c r="F110" i="30"/>
  <c r="E110" i="30"/>
  <c r="D110" i="30"/>
  <c r="C110" i="30"/>
  <c r="DF109" i="30"/>
  <c r="DE109" i="30"/>
  <c r="DD109" i="30"/>
  <c r="DC109" i="30"/>
  <c r="DB109" i="30"/>
  <c r="DA109" i="30"/>
  <c r="CZ109" i="30"/>
  <c r="CY109" i="30"/>
  <c r="CX109" i="30"/>
  <c r="CW109" i="30"/>
  <c r="CV109" i="30"/>
  <c r="CU109" i="30"/>
  <c r="CT109" i="30"/>
  <c r="CS109" i="30"/>
  <c r="CR109" i="30"/>
  <c r="DG109" i="30" s="1"/>
  <c r="BT109" i="30"/>
  <c r="BS109" i="30"/>
  <c r="BR109" i="30"/>
  <c r="BQ109" i="30"/>
  <c r="BO109" i="30"/>
  <c r="BN109" i="30"/>
  <c r="BM109" i="30"/>
  <c r="BL109" i="30"/>
  <c r="BK109" i="30"/>
  <c r="BI109" i="30"/>
  <c r="H113" i="29" s="1"/>
  <c r="BG109" i="30"/>
  <c r="BF109" i="30"/>
  <c r="BE109" i="30"/>
  <c r="BD109" i="30"/>
  <c r="BC109" i="30"/>
  <c r="BB109" i="30"/>
  <c r="BA109" i="30"/>
  <c r="AX109" i="30"/>
  <c r="AW109" i="30"/>
  <c r="AV109" i="30"/>
  <c r="AU109" i="30"/>
  <c r="AT109" i="30"/>
  <c r="AS109" i="30"/>
  <c r="AR109" i="30"/>
  <c r="AO109" i="30"/>
  <c r="AN109" i="30"/>
  <c r="AM109" i="30"/>
  <c r="AL109" i="30"/>
  <c r="AK109" i="30"/>
  <c r="AJ109" i="30"/>
  <c r="AI109" i="30"/>
  <c r="AF109" i="30"/>
  <c r="AE109" i="30"/>
  <c r="AD109" i="30"/>
  <c r="AC109" i="30"/>
  <c r="AB109" i="30"/>
  <c r="AA109" i="30"/>
  <c r="Z109" i="30"/>
  <c r="Y109" i="30"/>
  <c r="X109" i="30"/>
  <c r="W109" i="30"/>
  <c r="V109" i="30"/>
  <c r="U109" i="30"/>
  <c r="T109" i="30"/>
  <c r="S109" i="30"/>
  <c r="Q109" i="30"/>
  <c r="P109" i="30"/>
  <c r="O109" i="30"/>
  <c r="N109" i="30"/>
  <c r="M109" i="30"/>
  <c r="L109" i="30"/>
  <c r="K109" i="30"/>
  <c r="J109" i="30"/>
  <c r="I109" i="30"/>
  <c r="H109" i="30"/>
  <c r="G109" i="30"/>
  <c r="F109" i="30"/>
  <c r="E109" i="30"/>
  <c r="D109" i="30"/>
  <c r="C109" i="30"/>
  <c r="DF108" i="30"/>
  <c r="DE108" i="30"/>
  <c r="DD108" i="30"/>
  <c r="DC108" i="30"/>
  <c r="DB108" i="30"/>
  <c r="DA108" i="30"/>
  <c r="CZ108" i="30"/>
  <c r="CY108" i="30"/>
  <c r="CX108" i="30"/>
  <c r="CW108" i="30"/>
  <c r="CV108" i="30"/>
  <c r="CU108" i="30"/>
  <c r="CT108" i="30"/>
  <c r="CS108" i="30"/>
  <c r="CR108" i="30"/>
  <c r="DG108" i="30" s="1"/>
  <c r="BT108" i="30"/>
  <c r="BS108" i="30"/>
  <c r="BR108" i="30"/>
  <c r="BQ108" i="30"/>
  <c r="BO108" i="30"/>
  <c r="BN108" i="30"/>
  <c r="BM108" i="30"/>
  <c r="BL108" i="30"/>
  <c r="BK108" i="30"/>
  <c r="BI108" i="30"/>
  <c r="BG108" i="30"/>
  <c r="BF108" i="30"/>
  <c r="BE108" i="30"/>
  <c r="BD108" i="30"/>
  <c r="BC108" i="30"/>
  <c r="BB108" i="30"/>
  <c r="BA108" i="30"/>
  <c r="AX108" i="30"/>
  <c r="AW108" i="30"/>
  <c r="AV108" i="30"/>
  <c r="AU108" i="30"/>
  <c r="AT108" i="30"/>
  <c r="AS108" i="30"/>
  <c r="AR108" i="30"/>
  <c r="AO108" i="30"/>
  <c r="AN108" i="30"/>
  <c r="AM108" i="30"/>
  <c r="AL108" i="30"/>
  <c r="AK108" i="30"/>
  <c r="AJ108" i="30"/>
  <c r="AI108" i="30"/>
  <c r="AF108" i="30"/>
  <c r="AE108" i="30"/>
  <c r="AD108" i="30"/>
  <c r="AC108" i="30"/>
  <c r="AB108" i="30"/>
  <c r="AA108" i="30"/>
  <c r="Z108" i="30"/>
  <c r="Y108" i="30"/>
  <c r="X108" i="30"/>
  <c r="W108" i="30"/>
  <c r="V108" i="30"/>
  <c r="U108" i="30"/>
  <c r="T108" i="30"/>
  <c r="S108" i="30"/>
  <c r="Q108" i="30"/>
  <c r="P108" i="30"/>
  <c r="O108" i="30"/>
  <c r="N108" i="30"/>
  <c r="M108" i="30"/>
  <c r="L108" i="30"/>
  <c r="K108" i="30"/>
  <c r="J108" i="30"/>
  <c r="I108" i="30"/>
  <c r="H108" i="30"/>
  <c r="G108" i="30"/>
  <c r="F108" i="30"/>
  <c r="E108" i="30"/>
  <c r="D108" i="30"/>
  <c r="C108" i="30"/>
  <c r="DF107" i="30"/>
  <c r="DE107" i="30"/>
  <c r="DD107" i="30"/>
  <c r="DC107" i="30"/>
  <c r="DB107" i="30"/>
  <c r="DA107" i="30"/>
  <c r="CZ107" i="30"/>
  <c r="CY107" i="30"/>
  <c r="CX107" i="30"/>
  <c r="CW107" i="30"/>
  <c r="CV107" i="30"/>
  <c r="CU107" i="30"/>
  <c r="CT107" i="30"/>
  <c r="CS107" i="30"/>
  <c r="CR107" i="30"/>
  <c r="BT107" i="30"/>
  <c r="BS107" i="30"/>
  <c r="BR107" i="30"/>
  <c r="BQ107" i="30"/>
  <c r="BO107" i="30"/>
  <c r="BN107" i="30"/>
  <c r="BM107" i="30"/>
  <c r="BL107" i="30"/>
  <c r="BK107" i="30"/>
  <c r="BI107" i="30"/>
  <c r="H111" i="29" s="1"/>
  <c r="BG107" i="30"/>
  <c r="BF107" i="30"/>
  <c r="BE107" i="30"/>
  <c r="BD107" i="30"/>
  <c r="BC107" i="30"/>
  <c r="BB107" i="30"/>
  <c r="BA107" i="30"/>
  <c r="AX107" i="30"/>
  <c r="AW107" i="30"/>
  <c r="AV107" i="30"/>
  <c r="AU107" i="30"/>
  <c r="AT107" i="30"/>
  <c r="AS107" i="30"/>
  <c r="AR107" i="30"/>
  <c r="AO107" i="30"/>
  <c r="AN107" i="30"/>
  <c r="AM107" i="30"/>
  <c r="AL107" i="30"/>
  <c r="AK107" i="30"/>
  <c r="AJ107" i="30"/>
  <c r="AI107" i="30"/>
  <c r="AF107" i="30"/>
  <c r="AE107" i="30"/>
  <c r="AD107" i="30"/>
  <c r="AC107" i="30"/>
  <c r="AB107" i="30"/>
  <c r="AA107" i="30"/>
  <c r="Z107" i="30"/>
  <c r="Y107" i="30"/>
  <c r="X107" i="30"/>
  <c r="W107" i="30"/>
  <c r="V107" i="30"/>
  <c r="U107" i="30"/>
  <c r="T107" i="30"/>
  <c r="S107" i="30"/>
  <c r="Q107" i="30"/>
  <c r="P107" i="30"/>
  <c r="O107" i="30"/>
  <c r="N107" i="30"/>
  <c r="M107" i="30"/>
  <c r="L107" i="30"/>
  <c r="K107" i="30"/>
  <c r="J107" i="30"/>
  <c r="I107" i="30"/>
  <c r="H107" i="30"/>
  <c r="G107" i="30"/>
  <c r="F107" i="30"/>
  <c r="E107" i="30"/>
  <c r="D107" i="30"/>
  <c r="C107" i="30"/>
  <c r="DF106" i="30"/>
  <c r="DE106" i="30"/>
  <c r="DD106" i="30"/>
  <c r="DC106" i="30"/>
  <c r="DB106" i="30"/>
  <c r="DA106" i="30"/>
  <c r="CZ106" i="30"/>
  <c r="CY106" i="30"/>
  <c r="CX106" i="30"/>
  <c r="CW106" i="30"/>
  <c r="CV106" i="30"/>
  <c r="CU106" i="30"/>
  <c r="CT106" i="30"/>
  <c r="CS106" i="30"/>
  <c r="CR106" i="30"/>
  <c r="DG106" i="30" s="1"/>
  <c r="BT106" i="30"/>
  <c r="BS106" i="30"/>
  <c r="BR106" i="30"/>
  <c r="BQ106" i="30"/>
  <c r="BO106" i="30"/>
  <c r="BN106" i="30"/>
  <c r="BM106" i="30"/>
  <c r="BL106" i="30"/>
  <c r="BK106" i="30"/>
  <c r="BI106" i="30"/>
  <c r="BG106" i="30"/>
  <c r="BF106" i="30"/>
  <c r="BE106" i="30"/>
  <c r="BD106" i="30"/>
  <c r="BC106" i="30"/>
  <c r="BB106" i="30"/>
  <c r="BA106" i="30"/>
  <c r="AX106" i="30"/>
  <c r="AW106" i="30"/>
  <c r="AV106" i="30"/>
  <c r="AU106" i="30"/>
  <c r="AT106" i="30"/>
  <c r="AS106" i="30"/>
  <c r="AR106" i="30"/>
  <c r="AO106" i="30"/>
  <c r="AN106" i="30"/>
  <c r="AM106" i="30"/>
  <c r="AL106" i="30"/>
  <c r="AK106" i="30"/>
  <c r="AJ106" i="30"/>
  <c r="AI106" i="30"/>
  <c r="AF106" i="30"/>
  <c r="AE106" i="30"/>
  <c r="AD106" i="30"/>
  <c r="AC106" i="30"/>
  <c r="AB106" i="30"/>
  <c r="AA106" i="30"/>
  <c r="Z106" i="30"/>
  <c r="Y106" i="30"/>
  <c r="X106" i="30"/>
  <c r="W106" i="30"/>
  <c r="V106" i="30"/>
  <c r="U106" i="30"/>
  <c r="T106" i="30"/>
  <c r="S106" i="30"/>
  <c r="Q106" i="30"/>
  <c r="P106" i="30"/>
  <c r="O106" i="30"/>
  <c r="N106" i="30"/>
  <c r="M106" i="30"/>
  <c r="L106" i="30"/>
  <c r="K106" i="30"/>
  <c r="J106" i="30"/>
  <c r="I106" i="30"/>
  <c r="H106" i="30"/>
  <c r="G106" i="30"/>
  <c r="F106" i="30"/>
  <c r="E106" i="30"/>
  <c r="D106" i="30"/>
  <c r="C106" i="30"/>
  <c r="DF105" i="30"/>
  <c r="DE105" i="30"/>
  <c r="DD105" i="30"/>
  <c r="DC105" i="30"/>
  <c r="DB105" i="30"/>
  <c r="DA105" i="30"/>
  <c r="CZ105" i="30"/>
  <c r="CY105" i="30"/>
  <c r="CX105" i="30"/>
  <c r="CW105" i="30"/>
  <c r="CV105" i="30"/>
  <c r="CU105" i="30"/>
  <c r="CT105" i="30"/>
  <c r="CS105" i="30"/>
  <c r="CR105" i="30"/>
  <c r="BT105" i="30"/>
  <c r="BS105" i="30"/>
  <c r="BR105" i="30"/>
  <c r="BQ105" i="30"/>
  <c r="BO105" i="30"/>
  <c r="BN105" i="30"/>
  <c r="BM105" i="30"/>
  <c r="BL105" i="30"/>
  <c r="BK105" i="30"/>
  <c r="BI105" i="30"/>
  <c r="H109" i="29" s="1"/>
  <c r="BG105" i="30"/>
  <c r="BF105" i="30"/>
  <c r="BE105" i="30"/>
  <c r="BD105" i="30"/>
  <c r="BC105" i="30"/>
  <c r="BB105" i="30"/>
  <c r="BA105" i="30"/>
  <c r="AX105" i="30"/>
  <c r="AW105" i="30"/>
  <c r="AV105" i="30"/>
  <c r="AU105" i="30"/>
  <c r="AT105" i="30"/>
  <c r="AS105" i="30"/>
  <c r="AR105" i="30"/>
  <c r="AO105" i="30"/>
  <c r="AN105" i="30"/>
  <c r="AM105" i="30"/>
  <c r="AL105" i="30"/>
  <c r="AK105" i="30"/>
  <c r="AJ105" i="30"/>
  <c r="AI105" i="30"/>
  <c r="AF105" i="30"/>
  <c r="AE105" i="30"/>
  <c r="AD105" i="30"/>
  <c r="AC105" i="30"/>
  <c r="AB105" i="30"/>
  <c r="AA105" i="30"/>
  <c r="Z105" i="30"/>
  <c r="Y105" i="30"/>
  <c r="X105" i="30"/>
  <c r="W105" i="30"/>
  <c r="V105" i="30"/>
  <c r="U105" i="30"/>
  <c r="T105" i="30"/>
  <c r="S105" i="30"/>
  <c r="Q105" i="30"/>
  <c r="P105" i="30"/>
  <c r="O105" i="30"/>
  <c r="N105" i="30"/>
  <c r="M105" i="30"/>
  <c r="L105" i="30"/>
  <c r="K105" i="30"/>
  <c r="J105" i="30"/>
  <c r="I105" i="30"/>
  <c r="H105" i="30"/>
  <c r="G105" i="30"/>
  <c r="F105" i="30"/>
  <c r="E105" i="30"/>
  <c r="D105" i="30"/>
  <c r="C105" i="30"/>
  <c r="DF104" i="30"/>
  <c r="DE104" i="30"/>
  <c r="DD104" i="30"/>
  <c r="DC104" i="30"/>
  <c r="DB104" i="30"/>
  <c r="DA104" i="30"/>
  <c r="CZ104" i="30"/>
  <c r="CY104" i="30"/>
  <c r="CX104" i="30"/>
  <c r="CW104" i="30"/>
  <c r="CV104" i="30"/>
  <c r="CU104" i="30"/>
  <c r="CT104" i="30"/>
  <c r="CS104" i="30"/>
  <c r="CR104" i="30"/>
  <c r="BT104" i="30"/>
  <c r="BU104" i="30" s="1"/>
  <c r="J108" i="29" s="1"/>
  <c r="BS104" i="30"/>
  <c r="BR104" i="30"/>
  <c r="BQ104" i="30"/>
  <c r="BO104" i="30"/>
  <c r="BN104" i="30"/>
  <c r="BM104" i="30"/>
  <c r="BL104" i="30"/>
  <c r="BK104" i="30"/>
  <c r="BI104" i="30"/>
  <c r="BG104" i="30"/>
  <c r="BF104" i="30"/>
  <c r="BE104" i="30"/>
  <c r="BD104" i="30"/>
  <c r="BC104" i="30"/>
  <c r="BB104" i="30"/>
  <c r="BA104" i="30"/>
  <c r="AX104" i="30"/>
  <c r="AW104" i="30"/>
  <c r="AV104" i="30"/>
  <c r="AU104" i="30"/>
  <c r="AT104" i="30"/>
  <c r="AS104" i="30"/>
  <c r="AR104" i="30"/>
  <c r="AO104" i="30"/>
  <c r="AN104" i="30"/>
  <c r="AM104" i="30"/>
  <c r="AL104" i="30"/>
  <c r="AK104" i="30"/>
  <c r="AJ104" i="30"/>
  <c r="AI104" i="30"/>
  <c r="AF104" i="30"/>
  <c r="AE104" i="30"/>
  <c r="AD104" i="30"/>
  <c r="AC104" i="30"/>
  <c r="AB104" i="30"/>
  <c r="AA104" i="30"/>
  <c r="Z104" i="30"/>
  <c r="Y104" i="30"/>
  <c r="X104" i="30"/>
  <c r="W104" i="30"/>
  <c r="V104" i="30"/>
  <c r="U104" i="30"/>
  <c r="T104" i="30"/>
  <c r="S104" i="30"/>
  <c r="Q104" i="30"/>
  <c r="P104" i="30"/>
  <c r="O104" i="30"/>
  <c r="N104" i="30"/>
  <c r="M104" i="30"/>
  <c r="L104" i="30"/>
  <c r="K104" i="30"/>
  <c r="J104" i="30"/>
  <c r="I104" i="30"/>
  <c r="H104" i="30"/>
  <c r="G104" i="30"/>
  <c r="F104" i="30"/>
  <c r="E104" i="30"/>
  <c r="D104" i="30"/>
  <c r="C104" i="30"/>
  <c r="DF103" i="30"/>
  <c r="DE103" i="30"/>
  <c r="DD103" i="30"/>
  <c r="DC103" i="30"/>
  <c r="DB103" i="30"/>
  <c r="DA103" i="30"/>
  <c r="CZ103" i="30"/>
  <c r="CY103" i="30"/>
  <c r="CX103" i="30"/>
  <c r="CW103" i="30"/>
  <c r="CV103" i="30"/>
  <c r="CU103" i="30"/>
  <c r="CT103" i="30"/>
  <c r="CS103" i="30"/>
  <c r="CR103" i="30"/>
  <c r="DG103" i="30" s="1"/>
  <c r="BT103" i="30"/>
  <c r="BS103" i="30"/>
  <c r="BR103" i="30"/>
  <c r="BQ103" i="30"/>
  <c r="BO103" i="30"/>
  <c r="BN103" i="30"/>
  <c r="BM103" i="30"/>
  <c r="BL103" i="30"/>
  <c r="BK103" i="30"/>
  <c r="BI103" i="30"/>
  <c r="H107" i="29" s="1"/>
  <c r="BG103" i="30"/>
  <c r="BF103" i="30"/>
  <c r="BE103" i="30"/>
  <c r="BD103" i="30"/>
  <c r="BC103" i="30"/>
  <c r="BB103" i="30"/>
  <c r="BA103" i="30"/>
  <c r="AX103" i="30"/>
  <c r="AW103" i="30"/>
  <c r="AV103" i="30"/>
  <c r="AU103" i="30"/>
  <c r="AT103" i="30"/>
  <c r="AS103" i="30"/>
  <c r="AR103" i="30"/>
  <c r="AO103" i="30"/>
  <c r="AN103" i="30"/>
  <c r="AM103" i="30"/>
  <c r="AL103" i="30"/>
  <c r="AK103" i="30"/>
  <c r="AJ103" i="30"/>
  <c r="AI103" i="30"/>
  <c r="AF103" i="30"/>
  <c r="AE103" i="30"/>
  <c r="AD103" i="30"/>
  <c r="AC103" i="30"/>
  <c r="AB103" i="30"/>
  <c r="AA103" i="30"/>
  <c r="Z103" i="30"/>
  <c r="Y103" i="30"/>
  <c r="X103" i="30"/>
  <c r="W103" i="30"/>
  <c r="V103" i="30"/>
  <c r="U103" i="30"/>
  <c r="T103" i="30"/>
  <c r="S103" i="30"/>
  <c r="Q103" i="30"/>
  <c r="P103" i="30"/>
  <c r="O103" i="30"/>
  <c r="N103" i="30"/>
  <c r="M103" i="30"/>
  <c r="L103" i="30"/>
  <c r="K103" i="30"/>
  <c r="J103" i="30"/>
  <c r="I103" i="30"/>
  <c r="H103" i="30"/>
  <c r="G103" i="30"/>
  <c r="F103" i="30"/>
  <c r="E103" i="30"/>
  <c r="D103" i="30"/>
  <c r="C103" i="30"/>
  <c r="DF102" i="30"/>
  <c r="DE102" i="30"/>
  <c r="DD102" i="30"/>
  <c r="DC102" i="30"/>
  <c r="DB102" i="30"/>
  <c r="DA102" i="30"/>
  <c r="CZ102" i="30"/>
  <c r="CY102" i="30"/>
  <c r="CX102" i="30"/>
  <c r="CW102" i="30"/>
  <c r="CV102" i="30"/>
  <c r="CU102" i="30"/>
  <c r="CT102" i="30"/>
  <c r="CS102" i="30"/>
  <c r="CR102" i="30"/>
  <c r="DG102" i="30" s="1"/>
  <c r="BT102" i="30"/>
  <c r="BS102" i="30"/>
  <c r="BR102" i="30"/>
  <c r="BQ102" i="30"/>
  <c r="BO102" i="30"/>
  <c r="BN102" i="30"/>
  <c r="BM102" i="30"/>
  <c r="BL102" i="30"/>
  <c r="BK102" i="30"/>
  <c r="BI102" i="30"/>
  <c r="BG102" i="30"/>
  <c r="BF102" i="30"/>
  <c r="BE102" i="30"/>
  <c r="BD102" i="30"/>
  <c r="BC102" i="30"/>
  <c r="BB102" i="30"/>
  <c r="BA102" i="30"/>
  <c r="AX102" i="30"/>
  <c r="AW102" i="30"/>
  <c r="AV102" i="30"/>
  <c r="AU102" i="30"/>
  <c r="AT102" i="30"/>
  <c r="AS102" i="30"/>
  <c r="AR102" i="30"/>
  <c r="AO102" i="30"/>
  <c r="AN102" i="30"/>
  <c r="AM102" i="30"/>
  <c r="AL102" i="30"/>
  <c r="AK102" i="30"/>
  <c r="AJ102" i="30"/>
  <c r="AI102" i="30"/>
  <c r="AF102" i="30"/>
  <c r="AE102" i="30"/>
  <c r="AD102" i="30"/>
  <c r="AC102" i="30"/>
  <c r="AB102" i="30"/>
  <c r="AA102" i="30"/>
  <c r="Z102" i="30"/>
  <c r="Y102" i="30"/>
  <c r="X102" i="30"/>
  <c r="W102" i="30"/>
  <c r="V102" i="30"/>
  <c r="U102" i="30"/>
  <c r="T102" i="30"/>
  <c r="S102" i="30"/>
  <c r="Q102" i="30"/>
  <c r="P102" i="30"/>
  <c r="O102" i="30"/>
  <c r="N102" i="30"/>
  <c r="M102" i="30"/>
  <c r="L102" i="30"/>
  <c r="K102" i="30"/>
  <c r="J102" i="30"/>
  <c r="I102" i="30"/>
  <c r="H102" i="30"/>
  <c r="G102" i="30"/>
  <c r="F102" i="30"/>
  <c r="E102" i="30"/>
  <c r="D102" i="30"/>
  <c r="C102" i="30"/>
  <c r="DF101" i="30"/>
  <c r="DE101" i="30"/>
  <c r="DD101" i="30"/>
  <c r="DC101" i="30"/>
  <c r="DB101" i="30"/>
  <c r="DA101" i="30"/>
  <c r="CZ101" i="30"/>
  <c r="CY101" i="30"/>
  <c r="CX101" i="30"/>
  <c r="CW101" i="30"/>
  <c r="CV101" i="30"/>
  <c r="CU101" i="30"/>
  <c r="CT101" i="30"/>
  <c r="CS101" i="30"/>
  <c r="CR101" i="30"/>
  <c r="DG101" i="30" s="1"/>
  <c r="BT101" i="30"/>
  <c r="BS101" i="30"/>
  <c r="BR101" i="30"/>
  <c r="BQ101" i="30"/>
  <c r="BO101" i="30"/>
  <c r="BN101" i="30"/>
  <c r="BM101" i="30"/>
  <c r="BL101" i="30"/>
  <c r="BK101" i="30"/>
  <c r="BI101" i="30"/>
  <c r="H105" i="29" s="1"/>
  <c r="BG101" i="30"/>
  <c r="BF101" i="30"/>
  <c r="BE101" i="30"/>
  <c r="BD101" i="30"/>
  <c r="BC101" i="30"/>
  <c r="BB101" i="30"/>
  <c r="BA101" i="30"/>
  <c r="AX101" i="30"/>
  <c r="AW101" i="30"/>
  <c r="AV101" i="30"/>
  <c r="AU101" i="30"/>
  <c r="AT101" i="30"/>
  <c r="AS101" i="30"/>
  <c r="AR101" i="30"/>
  <c r="AO101" i="30"/>
  <c r="AN101" i="30"/>
  <c r="AM101" i="30"/>
  <c r="AL101" i="30"/>
  <c r="AK101" i="30"/>
  <c r="AJ101" i="30"/>
  <c r="AI101" i="30"/>
  <c r="AF101" i="30"/>
  <c r="AE101" i="30"/>
  <c r="AD101" i="30"/>
  <c r="AC101" i="30"/>
  <c r="AB101" i="30"/>
  <c r="AA101" i="30"/>
  <c r="Z101" i="30"/>
  <c r="Y101" i="30"/>
  <c r="X101" i="30"/>
  <c r="W101" i="30"/>
  <c r="V101" i="30"/>
  <c r="U101" i="30"/>
  <c r="T101" i="30"/>
  <c r="S101" i="30"/>
  <c r="Q101" i="30"/>
  <c r="P101" i="30"/>
  <c r="O101" i="30"/>
  <c r="N101" i="30"/>
  <c r="M101" i="30"/>
  <c r="L101" i="30"/>
  <c r="K101" i="30"/>
  <c r="J101" i="30"/>
  <c r="I101" i="30"/>
  <c r="H101" i="30"/>
  <c r="G101" i="30"/>
  <c r="F101" i="30"/>
  <c r="E101" i="30"/>
  <c r="D101" i="30"/>
  <c r="C101" i="30"/>
  <c r="DF100" i="30"/>
  <c r="DE100" i="30"/>
  <c r="DD100" i="30"/>
  <c r="DC100" i="30"/>
  <c r="DB100" i="30"/>
  <c r="DA100" i="30"/>
  <c r="CZ100" i="30"/>
  <c r="CY100" i="30"/>
  <c r="CX100" i="30"/>
  <c r="CW100" i="30"/>
  <c r="CV100" i="30"/>
  <c r="CU100" i="30"/>
  <c r="CT100" i="30"/>
  <c r="CS100" i="30"/>
  <c r="CR100" i="30"/>
  <c r="DG100" i="30" s="1"/>
  <c r="BT100" i="30"/>
  <c r="BS100" i="30"/>
  <c r="BR100" i="30"/>
  <c r="BQ100" i="30"/>
  <c r="BO100" i="30"/>
  <c r="BN100" i="30"/>
  <c r="BM100" i="30"/>
  <c r="BL100" i="30"/>
  <c r="BK100" i="30"/>
  <c r="BI100" i="30"/>
  <c r="BG100" i="30"/>
  <c r="BF100" i="30"/>
  <c r="BE100" i="30"/>
  <c r="BD100" i="30"/>
  <c r="BC100" i="30"/>
  <c r="BB100" i="30"/>
  <c r="BA100" i="30"/>
  <c r="AX100" i="30"/>
  <c r="AW100" i="30"/>
  <c r="AV100" i="30"/>
  <c r="AU100" i="30"/>
  <c r="AT100" i="30"/>
  <c r="AS100" i="30"/>
  <c r="AR100" i="30"/>
  <c r="AO100" i="30"/>
  <c r="AN100" i="30"/>
  <c r="AM100" i="30"/>
  <c r="AL100" i="30"/>
  <c r="AK100" i="30"/>
  <c r="AJ100" i="30"/>
  <c r="AI100" i="30"/>
  <c r="AF100" i="30"/>
  <c r="AE100" i="30"/>
  <c r="AD100" i="30"/>
  <c r="AC100" i="30"/>
  <c r="AB100" i="30"/>
  <c r="AA100" i="30"/>
  <c r="Z100" i="30"/>
  <c r="Y100" i="30"/>
  <c r="X100" i="30"/>
  <c r="W100" i="30"/>
  <c r="V100" i="30"/>
  <c r="U100" i="30"/>
  <c r="T100" i="30"/>
  <c r="S100" i="30"/>
  <c r="Q100" i="30"/>
  <c r="P100" i="30"/>
  <c r="O100" i="30"/>
  <c r="N100" i="30"/>
  <c r="M100" i="30"/>
  <c r="L100" i="30"/>
  <c r="K100" i="30"/>
  <c r="J100" i="30"/>
  <c r="I100" i="30"/>
  <c r="H100" i="30"/>
  <c r="G100" i="30"/>
  <c r="F100" i="30"/>
  <c r="E100" i="30"/>
  <c r="D100" i="30"/>
  <c r="C100" i="30"/>
  <c r="DF99" i="30"/>
  <c r="DE99" i="30"/>
  <c r="DD99" i="30"/>
  <c r="DC99" i="30"/>
  <c r="DB99" i="30"/>
  <c r="DA99" i="30"/>
  <c r="CZ99" i="30"/>
  <c r="CY99" i="30"/>
  <c r="CX99" i="30"/>
  <c r="CW99" i="30"/>
  <c r="CV99" i="30"/>
  <c r="CU99" i="30"/>
  <c r="CT99" i="30"/>
  <c r="CS99" i="30"/>
  <c r="CR99" i="30"/>
  <c r="BT99" i="30"/>
  <c r="BS99" i="30"/>
  <c r="BR99" i="30"/>
  <c r="BQ99" i="30"/>
  <c r="BO99" i="30"/>
  <c r="BN99" i="30"/>
  <c r="BM99" i="30"/>
  <c r="BL99" i="30"/>
  <c r="BK99" i="30"/>
  <c r="BI99" i="30"/>
  <c r="H103" i="29" s="1"/>
  <c r="BG99" i="30"/>
  <c r="BF99" i="30"/>
  <c r="BE99" i="30"/>
  <c r="BD99" i="30"/>
  <c r="BC99" i="30"/>
  <c r="BB99" i="30"/>
  <c r="BA99" i="30"/>
  <c r="AX99" i="30"/>
  <c r="AW99" i="30"/>
  <c r="AV99" i="30"/>
  <c r="AU99" i="30"/>
  <c r="AT99" i="30"/>
  <c r="AS99" i="30"/>
  <c r="AR99" i="30"/>
  <c r="AO99" i="30"/>
  <c r="AN99" i="30"/>
  <c r="AM99" i="30"/>
  <c r="AL99" i="30"/>
  <c r="AK99" i="30"/>
  <c r="AJ99" i="30"/>
  <c r="AI99" i="30"/>
  <c r="AF99" i="30"/>
  <c r="AE99" i="30"/>
  <c r="AD99" i="30"/>
  <c r="AC99" i="30"/>
  <c r="AB99" i="30"/>
  <c r="AA99" i="30"/>
  <c r="Z99" i="30"/>
  <c r="Y99" i="30"/>
  <c r="X99" i="30"/>
  <c r="W99" i="30"/>
  <c r="V99" i="30"/>
  <c r="U99" i="30"/>
  <c r="T99" i="30"/>
  <c r="S99" i="30"/>
  <c r="Q99" i="30"/>
  <c r="P99" i="30"/>
  <c r="O99" i="30"/>
  <c r="N99" i="30"/>
  <c r="M99" i="30"/>
  <c r="L99" i="30"/>
  <c r="K99" i="30"/>
  <c r="J99" i="30"/>
  <c r="I99" i="30"/>
  <c r="H99" i="30"/>
  <c r="G99" i="30"/>
  <c r="F99" i="30"/>
  <c r="E99" i="30"/>
  <c r="D99" i="30"/>
  <c r="C99" i="30"/>
  <c r="DF98" i="30"/>
  <c r="DE98" i="30"/>
  <c r="DD98" i="30"/>
  <c r="DC98" i="30"/>
  <c r="DB98" i="30"/>
  <c r="DA98" i="30"/>
  <c r="CZ98" i="30"/>
  <c r="CY98" i="30"/>
  <c r="CX98" i="30"/>
  <c r="CW98" i="30"/>
  <c r="CV98" i="30"/>
  <c r="CU98" i="30"/>
  <c r="CT98" i="30"/>
  <c r="CS98" i="30"/>
  <c r="CR98" i="30"/>
  <c r="DG98" i="30" s="1"/>
  <c r="BT98" i="30"/>
  <c r="BS98" i="30"/>
  <c r="BR98" i="30"/>
  <c r="BQ98" i="30"/>
  <c r="BO98" i="30"/>
  <c r="BN98" i="30"/>
  <c r="BM98" i="30"/>
  <c r="BL98" i="30"/>
  <c r="BK98" i="30"/>
  <c r="BI98" i="30"/>
  <c r="BG98" i="30"/>
  <c r="BF98" i="30"/>
  <c r="BE98" i="30"/>
  <c r="BD98" i="30"/>
  <c r="BC98" i="30"/>
  <c r="BB98" i="30"/>
  <c r="BA98" i="30"/>
  <c r="AX98" i="30"/>
  <c r="AW98" i="30"/>
  <c r="AV98" i="30"/>
  <c r="AU98" i="30"/>
  <c r="AT98" i="30"/>
  <c r="AS98" i="30"/>
  <c r="AR98" i="30"/>
  <c r="AO98" i="30"/>
  <c r="AN98" i="30"/>
  <c r="AM98" i="30"/>
  <c r="AL98" i="30"/>
  <c r="AK98" i="30"/>
  <c r="AJ98" i="30"/>
  <c r="AI98" i="30"/>
  <c r="AF98" i="30"/>
  <c r="AE98" i="30"/>
  <c r="AD98" i="30"/>
  <c r="AC98" i="30"/>
  <c r="AB98" i="30"/>
  <c r="AA98" i="30"/>
  <c r="Z98" i="30"/>
  <c r="Y98" i="30"/>
  <c r="X98" i="30"/>
  <c r="W98" i="30"/>
  <c r="V98" i="30"/>
  <c r="U98" i="30"/>
  <c r="T98" i="30"/>
  <c r="S98" i="30"/>
  <c r="Q98" i="30"/>
  <c r="P98" i="30"/>
  <c r="O98" i="30"/>
  <c r="N98" i="30"/>
  <c r="M98" i="30"/>
  <c r="L98" i="30"/>
  <c r="K98" i="30"/>
  <c r="J98" i="30"/>
  <c r="I98" i="30"/>
  <c r="H98" i="30"/>
  <c r="G98" i="30"/>
  <c r="F98" i="30"/>
  <c r="E98" i="30"/>
  <c r="D98" i="30"/>
  <c r="C98" i="30"/>
  <c r="DF97" i="30"/>
  <c r="DE97" i="30"/>
  <c r="DD97" i="30"/>
  <c r="DC97" i="30"/>
  <c r="DB97" i="30"/>
  <c r="DA97" i="30"/>
  <c r="CZ97" i="30"/>
  <c r="CY97" i="30"/>
  <c r="CX97" i="30"/>
  <c r="CW97" i="30"/>
  <c r="CV97" i="30"/>
  <c r="CU97" i="30"/>
  <c r="CT97" i="30"/>
  <c r="CS97" i="30"/>
  <c r="CR97" i="30"/>
  <c r="DG97" i="30" s="1"/>
  <c r="BT97" i="30"/>
  <c r="BS97" i="30"/>
  <c r="BR97" i="30"/>
  <c r="BQ97" i="30"/>
  <c r="BO97" i="30"/>
  <c r="BN97" i="30"/>
  <c r="BM97" i="30"/>
  <c r="BL97" i="30"/>
  <c r="BK97" i="30"/>
  <c r="BI97" i="30"/>
  <c r="H101" i="29" s="1"/>
  <c r="BG97" i="30"/>
  <c r="BF97" i="30"/>
  <c r="BE97" i="30"/>
  <c r="BD97" i="30"/>
  <c r="BC97" i="30"/>
  <c r="BB97" i="30"/>
  <c r="BA97" i="30"/>
  <c r="AX97" i="30"/>
  <c r="AW97" i="30"/>
  <c r="AV97" i="30"/>
  <c r="AU97" i="30"/>
  <c r="AT97" i="30"/>
  <c r="AS97" i="30"/>
  <c r="AR97" i="30"/>
  <c r="AO97" i="30"/>
  <c r="AN97" i="30"/>
  <c r="AM97" i="30"/>
  <c r="AL97" i="30"/>
  <c r="AK97" i="30"/>
  <c r="AJ97" i="30"/>
  <c r="AI97" i="30"/>
  <c r="AF97" i="30"/>
  <c r="AE97" i="30"/>
  <c r="AD97" i="30"/>
  <c r="AC97" i="30"/>
  <c r="AB97" i="30"/>
  <c r="AA97" i="30"/>
  <c r="Z97" i="30"/>
  <c r="Y97" i="30"/>
  <c r="X97" i="30"/>
  <c r="W97" i="30"/>
  <c r="V97" i="30"/>
  <c r="U97" i="30"/>
  <c r="T97" i="30"/>
  <c r="S97" i="30"/>
  <c r="Q97" i="30"/>
  <c r="P97" i="30"/>
  <c r="O97" i="30"/>
  <c r="N97" i="30"/>
  <c r="M97" i="30"/>
  <c r="L97" i="30"/>
  <c r="K97" i="30"/>
  <c r="J97" i="30"/>
  <c r="I97" i="30"/>
  <c r="H97" i="30"/>
  <c r="G97" i="30"/>
  <c r="F97" i="30"/>
  <c r="E97" i="30"/>
  <c r="D97" i="30"/>
  <c r="C97" i="30"/>
  <c r="DF96" i="30"/>
  <c r="DE96" i="30"/>
  <c r="DD96" i="30"/>
  <c r="DC96" i="30"/>
  <c r="DB96" i="30"/>
  <c r="DA96" i="30"/>
  <c r="CZ96" i="30"/>
  <c r="CY96" i="30"/>
  <c r="CX96" i="30"/>
  <c r="CW96" i="30"/>
  <c r="CV96" i="30"/>
  <c r="CU96" i="30"/>
  <c r="CT96" i="30"/>
  <c r="CS96" i="30"/>
  <c r="CR96" i="30"/>
  <c r="BT96" i="30"/>
  <c r="BS96" i="30"/>
  <c r="BR96" i="30"/>
  <c r="BQ96" i="30"/>
  <c r="BO96" i="30"/>
  <c r="BN96" i="30"/>
  <c r="BM96" i="30"/>
  <c r="BL96" i="30"/>
  <c r="BK96" i="30"/>
  <c r="BI96" i="30"/>
  <c r="BG96" i="30"/>
  <c r="BF96" i="30"/>
  <c r="BE96" i="30"/>
  <c r="BD96" i="30"/>
  <c r="BC96" i="30"/>
  <c r="BB96" i="30"/>
  <c r="BA96" i="30"/>
  <c r="AX96" i="30"/>
  <c r="AW96" i="30"/>
  <c r="AV96" i="30"/>
  <c r="AU96" i="30"/>
  <c r="AT96" i="30"/>
  <c r="AS96" i="30"/>
  <c r="AR96" i="30"/>
  <c r="AO96" i="30"/>
  <c r="AN96" i="30"/>
  <c r="AM96" i="30"/>
  <c r="AL96" i="30"/>
  <c r="AK96" i="30"/>
  <c r="AJ96" i="30"/>
  <c r="AI96" i="30"/>
  <c r="AF96" i="30"/>
  <c r="AE96" i="30"/>
  <c r="AD96" i="30"/>
  <c r="AC96" i="30"/>
  <c r="AB96" i="30"/>
  <c r="AA96" i="30"/>
  <c r="Z96" i="30"/>
  <c r="Y96" i="30"/>
  <c r="X96" i="30"/>
  <c r="W96" i="30"/>
  <c r="V96" i="30"/>
  <c r="U96" i="30"/>
  <c r="T96" i="30"/>
  <c r="S96" i="30"/>
  <c r="Q96" i="30"/>
  <c r="P96" i="30"/>
  <c r="O96" i="30"/>
  <c r="N96" i="30"/>
  <c r="M96" i="30"/>
  <c r="L96" i="30"/>
  <c r="K96" i="30"/>
  <c r="J96" i="30"/>
  <c r="I96" i="30"/>
  <c r="H96" i="30"/>
  <c r="G96" i="30"/>
  <c r="F96" i="30"/>
  <c r="E96" i="30"/>
  <c r="D96" i="30"/>
  <c r="C96" i="30"/>
  <c r="DF95" i="30"/>
  <c r="DE95" i="30"/>
  <c r="DD95" i="30"/>
  <c r="DC95" i="30"/>
  <c r="DB95" i="30"/>
  <c r="DA95" i="30"/>
  <c r="CZ95" i="30"/>
  <c r="CY95" i="30"/>
  <c r="CX95" i="30"/>
  <c r="CW95" i="30"/>
  <c r="CV95" i="30"/>
  <c r="CU95" i="30"/>
  <c r="CT95" i="30"/>
  <c r="CS95" i="30"/>
  <c r="CR95" i="30"/>
  <c r="BT95" i="30"/>
  <c r="BS95" i="30"/>
  <c r="BR95" i="30"/>
  <c r="BQ95" i="30"/>
  <c r="BO95" i="30"/>
  <c r="BN95" i="30"/>
  <c r="BM95" i="30"/>
  <c r="BL95" i="30"/>
  <c r="BK95" i="30"/>
  <c r="BI95" i="30"/>
  <c r="H99" i="29" s="1"/>
  <c r="BG95" i="30"/>
  <c r="BF95" i="30"/>
  <c r="BE95" i="30"/>
  <c r="BD95" i="30"/>
  <c r="BC95" i="30"/>
  <c r="BB95" i="30"/>
  <c r="BA95" i="30"/>
  <c r="AX95" i="30"/>
  <c r="AW95" i="30"/>
  <c r="AV95" i="30"/>
  <c r="AU95" i="30"/>
  <c r="AT95" i="30"/>
  <c r="AS95" i="30"/>
  <c r="AR95" i="30"/>
  <c r="AO95" i="30"/>
  <c r="AN95" i="30"/>
  <c r="AM95" i="30"/>
  <c r="AL95" i="30"/>
  <c r="AK95" i="30"/>
  <c r="AJ95" i="30"/>
  <c r="AI95" i="30"/>
  <c r="AF95" i="30"/>
  <c r="AE95" i="30"/>
  <c r="AD95" i="30"/>
  <c r="AC95" i="30"/>
  <c r="AB95" i="30"/>
  <c r="AA95" i="30"/>
  <c r="Z95" i="30"/>
  <c r="Y95" i="30"/>
  <c r="X95" i="30"/>
  <c r="W95" i="30"/>
  <c r="V95" i="30"/>
  <c r="U95" i="30"/>
  <c r="T95" i="30"/>
  <c r="S95" i="30"/>
  <c r="Q95" i="30"/>
  <c r="P95" i="30"/>
  <c r="O95" i="30"/>
  <c r="N95" i="30"/>
  <c r="M95" i="30"/>
  <c r="L95" i="30"/>
  <c r="K95" i="30"/>
  <c r="J95" i="30"/>
  <c r="I95" i="30"/>
  <c r="H95" i="30"/>
  <c r="G95" i="30"/>
  <c r="F95" i="30"/>
  <c r="E95" i="30"/>
  <c r="D95" i="30"/>
  <c r="C95" i="30"/>
  <c r="DF94" i="30"/>
  <c r="DE94" i="30"/>
  <c r="DD94" i="30"/>
  <c r="DC94" i="30"/>
  <c r="DB94" i="30"/>
  <c r="DA94" i="30"/>
  <c r="CZ94" i="30"/>
  <c r="CY94" i="30"/>
  <c r="CX94" i="30"/>
  <c r="CW94" i="30"/>
  <c r="CV94" i="30"/>
  <c r="CU94" i="30"/>
  <c r="CT94" i="30"/>
  <c r="CS94" i="30"/>
  <c r="CR94" i="30"/>
  <c r="DG94" i="30" s="1"/>
  <c r="BT94" i="30"/>
  <c r="BS94" i="30"/>
  <c r="BR94" i="30"/>
  <c r="BQ94" i="30"/>
  <c r="BO94" i="30"/>
  <c r="BN94" i="30"/>
  <c r="BM94" i="30"/>
  <c r="BL94" i="30"/>
  <c r="BK94" i="30"/>
  <c r="BI94" i="30"/>
  <c r="BG94" i="30"/>
  <c r="BF94" i="30"/>
  <c r="BE94" i="30"/>
  <c r="BD94" i="30"/>
  <c r="BC94" i="30"/>
  <c r="BB94" i="30"/>
  <c r="BA94" i="30"/>
  <c r="AX94" i="30"/>
  <c r="AW94" i="30"/>
  <c r="AV94" i="30"/>
  <c r="AU94" i="30"/>
  <c r="AT94" i="30"/>
  <c r="AS94" i="30"/>
  <c r="AR94" i="30"/>
  <c r="AO94" i="30"/>
  <c r="AN94" i="30"/>
  <c r="AM94" i="30"/>
  <c r="AL94" i="30"/>
  <c r="AK94" i="30"/>
  <c r="AJ94" i="30"/>
  <c r="AI94" i="30"/>
  <c r="AF94" i="30"/>
  <c r="AE94" i="30"/>
  <c r="AD94" i="30"/>
  <c r="AC94" i="30"/>
  <c r="AB94" i="30"/>
  <c r="AA94" i="30"/>
  <c r="Z94" i="30"/>
  <c r="Y94" i="30"/>
  <c r="X94" i="30"/>
  <c r="W94" i="30"/>
  <c r="V94" i="30"/>
  <c r="U94" i="30"/>
  <c r="T94" i="30"/>
  <c r="S94" i="30"/>
  <c r="Q94" i="30"/>
  <c r="P94" i="30"/>
  <c r="O94" i="30"/>
  <c r="N94" i="30"/>
  <c r="M94" i="30"/>
  <c r="L94" i="30"/>
  <c r="K94" i="30"/>
  <c r="J94" i="30"/>
  <c r="I94" i="30"/>
  <c r="H94" i="30"/>
  <c r="G94" i="30"/>
  <c r="F94" i="30"/>
  <c r="E94" i="30"/>
  <c r="D94" i="30"/>
  <c r="C94" i="30"/>
  <c r="DF93" i="30"/>
  <c r="DE93" i="30"/>
  <c r="DD93" i="30"/>
  <c r="DC93" i="30"/>
  <c r="DB93" i="30"/>
  <c r="DA93" i="30"/>
  <c r="CZ93" i="30"/>
  <c r="CY93" i="30"/>
  <c r="CX93" i="30"/>
  <c r="CW93" i="30"/>
  <c r="CV93" i="30"/>
  <c r="CU93" i="30"/>
  <c r="CT93" i="30"/>
  <c r="CS93" i="30"/>
  <c r="CR93" i="30"/>
  <c r="DG93" i="30" s="1"/>
  <c r="BT93" i="30"/>
  <c r="BS93" i="30"/>
  <c r="BR93" i="30"/>
  <c r="BQ93" i="30"/>
  <c r="BO93" i="30"/>
  <c r="BN93" i="30"/>
  <c r="BM93" i="30"/>
  <c r="BL93" i="30"/>
  <c r="BK93" i="30"/>
  <c r="BI93" i="30"/>
  <c r="H97" i="29" s="1"/>
  <c r="BG93" i="30"/>
  <c r="BF93" i="30"/>
  <c r="BE93" i="30"/>
  <c r="BD93" i="30"/>
  <c r="BC93" i="30"/>
  <c r="BB93" i="30"/>
  <c r="BA93" i="30"/>
  <c r="AX93" i="30"/>
  <c r="AW93" i="30"/>
  <c r="AV93" i="30"/>
  <c r="AU93" i="30"/>
  <c r="AT93" i="30"/>
  <c r="AS93" i="30"/>
  <c r="AR93" i="30"/>
  <c r="AO93" i="30"/>
  <c r="AN93" i="30"/>
  <c r="AM93" i="30"/>
  <c r="AL93" i="30"/>
  <c r="AK93" i="30"/>
  <c r="AJ93" i="30"/>
  <c r="AI93" i="30"/>
  <c r="AF93" i="30"/>
  <c r="AE93" i="30"/>
  <c r="AD93" i="30"/>
  <c r="AC93" i="30"/>
  <c r="AB93" i="30"/>
  <c r="AA93" i="30"/>
  <c r="Z93" i="30"/>
  <c r="Y93" i="30"/>
  <c r="X93" i="30"/>
  <c r="W93" i="30"/>
  <c r="V93" i="30"/>
  <c r="U93" i="30"/>
  <c r="T93" i="30"/>
  <c r="S93" i="30"/>
  <c r="Q93" i="30"/>
  <c r="P93" i="30"/>
  <c r="O93" i="30"/>
  <c r="N93" i="30"/>
  <c r="M93" i="30"/>
  <c r="L93" i="30"/>
  <c r="K93" i="30"/>
  <c r="J93" i="30"/>
  <c r="I93" i="30"/>
  <c r="H93" i="30"/>
  <c r="G93" i="30"/>
  <c r="F93" i="30"/>
  <c r="E93" i="30"/>
  <c r="D93" i="30"/>
  <c r="C93" i="30"/>
  <c r="DF92" i="30"/>
  <c r="DE92" i="30"/>
  <c r="DD92" i="30"/>
  <c r="DC92" i="30"/>
  <c r="DB92" i="30"/>
  <c r="DA92" i="30"/>
  <c r="CZ92" i="30"/>
  <c r="CY92" i="30"/>
  <c r="CX92" i="30"/>
  <c r="CW92" i="30"/>
  <c r="CV92" i="30"/>
  <c r="CU92" i="30"/>
  <c r="CT92" i="30"/>
  <c r="CS92" i="30"/>
  <c r="CR92" i="30"/>
  <c r="BT92" i="30"/>
  <c r="BS92" i="30"/>
  <c r="BR92" i="30"/>
  <c r="BQ92" i="30"/>
  <c r="BO92" i="30"/>
  <c r="BN92" i="30"/>
  <c r="BM92" i="30"/>
  <c r="BL92" i="30"/>
  <c r="BK92" i="30"/>
  <c r="BI92" i="30"/>
  <c r="BG92" i="30"/>
  <c r="BF92" i="30"/>
  <c r="BE92" i="30"/>
  <c r="BD92" i="30"/>
  <c r="BC92" i="30"/>
  <c r="BB92" i="30"/>
  <c r="BA92" i="30"/>
  <c r="AX92" i="30"/>
  <c r="AW92" i="30"/>
  <c r="AV92" i="30"/>
  <c r="AU92" i="30"/>
  <c r="AT92" i="30"/>
  <c r="AS92" i="30"/>
  <c r="AR92" i="30"/>
  <c r="AO92" i="30"/>
  <c r="AN92" i="30"/>
  <c r="AM92" i="30"/>
  <c r="AL92" i="30"/>
  <c r="AK92" i="30"/>
  <c r="AJ92" i="30"/>
  <c r="AI92" i="30"/>
  <c r="AF92" i="30"/>
  <c r="AE92" i="30"/>
  <c r="AD92" i="30"/>
  <c r="AC92" i="30"/>
  <c r="AB92" i="30"/>
  <c r="AA92" i="30"/>
  <c r="Z92" i="30"/>
  <c r="Y92" i="30"/>
  <c r="X92" i="30"/>
  <c r="W92" i="30"/>
  <c r="V92" i="30"/>
  <c r="U92" i="30"/>
  <c r="T92" i="30"/>
  <c r="S92" i="30"/>
  <c r="Q92" i="30"/>
  <c r="P92" i="30"/>
  <c r="O92" i="30"/>
  <c r="N92" i="30"/>
  <c r="M92" i="30"/>
  <c r="L92" i="30"/>
  <c r="K92" i="30"/>
  <c r="J92" i="30"/>
  <c r="I92" i="30"/>
  <c r="H92" i="30"/>
  <c r="G92" i="30"/>
  <c r="F92" i="30"/>
  <c r="E92" i="30"/>
  <c r="D92" i="30"/>
  <c r="C92" i="30"/>
  <c r="DF91" i="30"/>
  <c r="DE91" i="30"/>
  <c r="DD91" i="30"/>
  <c r="DC91" i="30"/>
  <c r="DB91" i="30"/>
  <c r="DA91" i="30"/>
  <c r="CZ91" i="30"/>
  <c r="CY91" i="30"/>
  <c r="CX91" i="30"/>
  <c r="CW91" i="30"/>
  <c r="CV91" i="30"/>
  <c r="CU91" i="30"/>
  <c r="CT91" i="30"/>
  <c r="CS91" i="30"/>
  <c r="CR91" i="30"/>
  <c r="BT91" i="30"/>
  <c r="BS91" i="30"/>
  <c r="BR91" i="30"/>
  <c r="BQ91" i="30"/>
  <c r="BO91" i="30"/>
  <c r="BN91" i="30"/>
  <c r="BM91" i="30"/>
  <c r="BL91" i="30"/>
  <c r="BK91" i="30"/>
  <c r="BI91" i="30"/>
  <c r="H95" i="29" s="1"/>
  <c r="BG91" i="30"/>
  <c r="BF91" i="30"/>
  <c r="BE91" i="30"/>
  <c r="BD91" i="30"/>
  <c r="BC91" i="30"/>
  <c r="BB91" i="30"/>
  <c r="BA91" i="30"/>
  <c r="AX91" i="30"/>
  <c r="AW91" i="30"/>
  <c r="AV91" i="30"/>
  <c r="AU91" i="30"/>
  <c r="AT91" i="30"/>
  <c r="AS91" i="30"/>
  <c r="AR91" i="30"/>
  <c r="AO91" i="30"/>
  <c r="AN91" i="30"/>
  <c r="AM91" i="30"/>
  <c r="AL91" i="30"/>
  <c r="AK91" i="30"/>
  <c r="AJ91" i="30"/>
  <c r="AI91" i="30"/>
  <c r="AF91" i="30"/>
  <c r="AE91" i="30"/>
  <c r="AD91" i="30"/>
  <c r="AC91" i="30"/>
  <c r="AB91" i="30"/>
  <c r="AA91" i="30"/>
  <c r="Z91" i="30"/>
  <c r="Y91" i="30"/>
  <c r="X91" i="30"/>
  <c r="W91" i="30"/>
  <c r="V91" i="30"/>
  <c r="U91" i="30"/>
  <c r="T91" i="30"/>
  <c r="S91" i="30"/>
  <c r="Q91" i="30"/>
  <c r="P91" i="30"/>
  <c r="O91" i="30"/>
  <c r="N91" i="30"/>
  <c r="M91" i="30"/>
  <c r="L91" i="30"/>
  <c r="K91" i="30"/>
  <c r="J91" i="30"/>
  <c r="I91" i="30"/>
  <c r="H91" i="30"/>
  <c r="G91" i="30"/>
  <c r="F91" i="30"/>
  <c r="E91" i="30"/>
  <c r="D91" i="30"/>
  <c r="C91" i="30"/>
  <c r="DF90" i="30"/>
  <c r="DE90" i="30"/>
  <c r="DD90" i="30"/>
  <c r="DC90" i="30"/>
  <c r="DB90" i="30"/>
  <c r="DA90" i="30"/>
  <c r="CZ90" i="30"/>
  <c r="CY90" i="30"/>
  <c r="CX90" i="30"/>
  <c r="CW90" i="30"/>
  <c r="CV90" i="30"/>
  <c r="CU90" i="30"/>
  <c r="CT90" i="30"/>
  <c r="CS90" i="30"/>
  <c r="CR90" i="30"/>
  <c r="DG90" i="30" s="1"/>
  <c r="BT90" i="30"/>
  <c r="BS90" i="30"/>
  <c r="BR90" i="30"/>
  <c r="BQ90" i="30"/>
  <c r="BO90" i="30"/>
  <c r="BN90" i="30"/>
  <c r="BM90" i="30"/>
  <c r="BL90" i="30"/>
  <c r="BK90" i="30"/>
  <c r="BI90" i="30"/>
  <c r="H94" i="29" s="1"/>
  <c r="BG90" i="30"/>
  <c r="BF90" i="30"/>
  <c r="BE90" i="30"/>
  <c r="BD90" i="30"/>
  <c r="BC90" i="30"/>
  <c r="BB90" i="30"/>
  <c r="BA90" i="30"/>
  <c r="AX90" i="30"/>
  <c r="AW90" i="30"/>
  <c r="AV90" i="30"/>
  <c r="AU90" i="30"/>
  <c r="AT90" i="30"/>
  <c r="AS90" i="30"/>
  <c r="AR90" i="30"/>
  <c r="AO90" i="30"/>
  <c r="AN90" i="30"/>
  <c r="AM90" i="30"/>
  <c r="AL90" i="30"/>
  <c r="AK90" i="30"/>
  <c r="AJ90" i="30"/>
  <c r="AI90" i="30"/>
  <c r="AF90" i="30"/>
  <c r="AE90" i="30"/>
  <c r="AD90" i="30"/>
  <c r="AC90" i="30"/>
  <c r="AB90" i="30"/>
  <c r="AA90" i="30"/>
  <c r="Z90" i="30"/>
  <c r="Y90" i="30"/>
  <c r="X90" i="30"/>
  <c r="W90" i="30"/>
  <c r="V90" i="30"/>
  <c r="U90" i="30"/>
  <c r="T90" i="30"/>
  <c r="S90" i="30"/>
  <c r="Q90" i="30"/>
  <c r="P90" i="30"/>
  <c r="O90" i="30"/>
  <c r="N90" i="30"/>
  <c r="M90" i="30"/>
  <c r="L90" i="30"/>
  <c r="K90" i="30"/>
  <c r="J90" i="30"/>
  <c r="I90" i="30"/>
  <c r="H90" i="30"/>
  <c r="G90" i="30"/>
  <c r="F90" i="30"/>
  <c r="E90" i="30"/>
  <c r="D90" i="30"/>
  <c r="C90" i="30"/>
  <c r="DF89" i="30"/>
  <c r="DE89" i="30"/>
  <c r="DD89" i="30"/>
  <c r="DC89" i="30"/>
  <c r="DB89" i="30"/>
  <c r="DA89" i="30"/>
  <c r="CZ89" i="30"/>
  <c r="CY89" i="30"/>
  <c r="CX89" i="30"/>
  <c r="CW89" i="30"/>
  <c r="CV89" i="30"/>
  <c r="CU89" i="30"/>
  <c r="CT89" i="30"/>
  <c r="CS89" i="30"/>
  <c r="CR89" i="30"/>
  <c r="DG89" i="30" s="1"/>
  <c r="BT89" i="30"/>
  <c r="BS89" i="30"/>
  <c r="BR89" i="30"/>
  <c r="BQ89" i="30"/>
  <c r="BO89" i="30"/>
  <c r="BN89" i="30"/>
  <c r="BM89" i="30"/>
  <c r="BL89" i="30"/>
  <c r="BK89" i="30"/>
  <c r="BI89" i="30"/>
  <c r="BG89" i="30"/>
  <c r="BF89" i="30"/>
  <c r="BE89" i="30"/>
  <c r="BD89" i="30"/>
  <c r="BC89" i="30"/>
  <c r="BB89" i="30"/>
  <c r="BA89" i="30"/>
  <c r="AX89" i="30"/>
  <c r="AW89" i="30"/>
  <c r="AV89" i="30"/>
  <c r="AU89" i="30"/>
  <c r="AT89" i="30"/>
  <c r="AS89" i="30"/>
  <c r="AR89" i="30"/>
  <c r="AO89" i="30"/>
  <c r="AN89" i="30"/>
  <c r="AM89" i="30"/>
  <c r="AL89" i="30"/>
  <c r="AK89" i="30"/>
  <c r="AJ89" i="30"/>
  <c r="AI89" i="30"/>
  <c r="AF89" i="30"/>
  <c r="AE89" i="30"/>
  <c r="AD89" i="30"/>
  <c r="AC89" i="30"/>
  <c r="AB89" i="30"/>
  <c r="AA89" i="30"/>
  <c r="Z89" i="30"/>
  <c r="Y89" i="30"/>
  <c r="X89" i="30"/>
  <c r="W89" i="30"/>
  <c r="V89" i="30"/>
  <c r="U89" i="30"/>
  <c r="T89" i="30"/>
  <c r="S89" i="30"/>
  <c r="Q89" i="30"/>
  <c r="P89" i="30"/>
  <c r="O89" i="30"/>
  <c r="N89" i="30"/>
  <c r="M89" i="30"/>
  <c r="L89" i="30"/>
  <c r="K89" i="30"/>
  <c r="J89" i="30"/>
  <c r="I89" i="30"/>
  <c r="H89" i="30"/>
  <c r="G89" i="30"/>
  <c r="F89" i="30"/>
  <c r="E89" i="30"/>
  <c r="D89" i="30"/>
  <c r="C89" i="30"/>
  <c r="DF88" i="30"/>
  <c r="DE88" i="30"/>
  <c r="DD88" i="30"/>
  <c r="DC88" i="30"/>
  <c r="DB88" i="30"/>
  <c r="DA88" i="30"/>
  <c r="CZ88" i="30"/>
  <c r="CY88" i="30"/>
  <c r="CX88" i="30"/>
  <c r="CW88" i="30"/>
  <c r="CV88" i="30"/>
  <c r="CU88" i="30"/>
  <c r="CT88" i="30"/>
  <c r="CS88" i="30"/>
  <c r="CR88" i="30"/>
  <c r="BT88" i="30"/>
  <c r="BS88" i="30"/>
  <c r="BR88" i="30"/>
  <c r="BQ88" i="30"/>
  <c r="BO88" i="30"/>
  <c r="BN88" i="30"/>
  <c r="BM88" i="30"/>
  <c r="BL88" i="30"/>
  <c r="BK88" i="30"/>
  <c r="BI88" i="30"/>
  <c r="BG88" i="30"/>
  <c r="BF88" i="30"/>
  <c r="BE88" i="30"/>
  <c r="BD88" i="30"/>
  <c r="BC88" i="30"/>
  <c r="BB88" i="30"/>
  <c r="BA88" i="30"/>
  <c r="AX88" i="30"/>
  <c r="AW88" i="30"/>
  <c r="AV88" i="30"/>
  <c r="AU88" i="30"/>
  <c r="AT88" i="30"/>
  <c r="AS88" i="30"/>
  <c r="AR88" i="30"/>
  <c r="AO88" i="30"/>
  <c r="AN88" i="30"/>
  <c r="AM88" i="30"/>
  <c r="AL88" i="30"/>
  <c r="AK88" i="30"/>
  <c r="AJ88" i="30"/>
  <c r="AI88" i="30"/>
  <c r="AF88" i="30"/>
  <c r="AE88" i="30"/>
  <c r="AD88" i="30"/>
  <c r="AC88" i="30"/>
  <c r="AB88" i="30"/>
  <c r="AA88" i="30"/>
  <c r="Z88" i="30"/>
  <c r="Y88" i="30"/>
  <c r="X88" i="30"/>
  <c r="W88" i="30"/>
  <c r="V88" i="30"/>
  <c r="U88" i="30"/>
  <c r="T88" i="30"/>
  <c r="S88" i="30"/>
  <c r="Q88" i="30"/>
  <c r="P88" i="30"/>
  <c r="O88" i="30"/>
  <c r="N88" i="30"/>
  <c r="M88" i="30"/>
  <c r="L88" i="30"/>
  <c r="K88" i="30"/>
  <c r="J88" i="30"/>
  <c r="I88" i="30"/>
  <c r="H88" i="30"/>
  <c r="G88" i="30"/>
  <c r="F88" i="30"/>
  <c r="E88" i="30"/>
  <c r="D88" i="30"/>
  <c r="C88" i="30"/>
  <c r="DF87" i="30"/>
  <c r="DE87" i="30"/>
  <c r="DD87" i="30"/>
  <c r="DC87" i="30"/>
  <c r="DB87" i="30"/>
  <c r="DA87" i="30"/>
  <c r="CZ87" i="30"/>
  <c r="CY87" i="30"/>
  <c r="CX87" i="30"/>
  <c r="CW87" i="30"/>
  <c r="CV87" i="30"/>
  <c r="CU87" i="30"/>
  <c r="CT87" i="30"/>
  <c r="CS87" i="30"/>
  <c r="CR87" i="30"/>
  <c r="DG87" i="30" s="1"/>
  <c r="BT87" i="30"/>
  <c r="BS87" i="30"/>
  <c r="BR87" i="30"/>
  <c r="BQ87" i="30"/>
  <c r="BO87" i="30"/>
  <c r="BN87" i="30"/>
  <c r="BM87" i="30"/>
  <c r="BL87" i="30"/>
  <c r="BK87" i="30"/>
  <c r="BI87" i="30"/>
  <c r="H91" i="29" s="1"/>
  <c r="BG87" i="30"/>
  <c r="BF87" i="30"/>
  <c r="BE87" i="30"/>
  <c r="BD87" i="30"/>
  <c r="BC87" i="30"/>
  <c r="BB87" i="30"/>
  <c r="BA87" i="30"/>
  <c r="AX87" i="30"/>
  <c r="AW87" i="30"/>
  <c r="AV87" i="30"/>
  <c r="AU87" i="30"/>
  <c r="AT87" i="30"/>
  <c r="AS87" i="30"/>
  <c r="AR87" i="30"/>
  <c r="AO87" i="30"/>
  <c r="AN87" i="30"/>
  <c r="AM87" i="30"/>
  <c r="AL87" i="30"/>
  <c r="AK87" i="30"/>
  <c r="AJ87" i="30"/>
  <c r="AI87" i="30"/>
  <c r="AF87" i="30"/>
  <c r="AE87" i="30"/>
  <c r="AD87" i="30"/>
  <c r="AC87" i="30"/>
  <c r="AB87" i="30"/>
  <c r="AA87" i="30"/>
  <c r="Z87" i="30"/>
  <c r="Y87" i="30"/>
  <c r="X87" i="30"/>
  <c r="W87" i="30"/>
  <c r="V87" i="30"/>
  <c r="U87" i="30"/>
  <c r="T87" i="30"/>
  <c r="S87" i="30"/>
  <c r="Q87" i="30"/>
  <c r="P87" i="30"/>
  <c r="O87" i="30"/>
  <c r="N87" i="30"/>
  <c r="M87" i="30"/>
  <c r="L87" i="30"/>
  <c r="K87" i="30"/>
  <c r="J87" i="30"/>
  <c r="I87" i="30"/>
  <c r="H87" i="30"/>
  <c r="G87" i="30"/>
  <c r="F87" i="30"/>
  <c r="E87" i="30"/>
  <c r="D87" i="30"/>
  <c r="C87" i="30"/>
  <c r="DF86" i="30"/>
  <c r="DE86" i="30"/>
  <c r="DD86" i="30"/>
  <c r="DC86" i="30"/>
  <c r="DB86" i="30"/>
  <c r="DA86" i="30"/>
  <c r="CZ86" i="30"/>
  <c r="CY86" i="30"/>
  <c r="CX86" i="30"/>
  <c r="CW86" i="30"/>
  <c r="CV86" i="30"/>
  <c r="CU86" i="30"/>
  <c r="CT86" i="30"/>
  <c r="CS86" i="30"/>
  <c r="CR86" i="30"/>
  <c r="DG86" i="30" s="1"/>
  <c r="BT86" i="30"/>
  <c r="BS86" i="30"/>
  <c r="BR86" i="30"/>
  <c r="BQ86" i="30"/>
  <c r="BO86" i="30"/>
  <c r="BN86" i="30"/>
  <c r="BM86" i="30"/>
  <c r="BL86" i="30"/>
  <c r="BK86" i="30"/>
  <c r="BI86" i="30"/>
  <c r="BG86" i="30"/>
  <c r="BF86" i="30"/>
  <c r="BE86" i="30"/>
  <c r="BD86" i="30"/>
  <c r="BC86" i="30"/>
  <c r="BB86" i="30"/>
  <c r="BA86" i="30"/>
  <c r="AX86" i="30"/>
  <c r="AW86" i="30"/>
  <c r="AV86" i="30"/>
  <c r="AU86" i="30"/>
  <c r="AT86" i="30"/>
  <c r="AS86" i="30"/>
  <c r="AR86" i="30"/>
  <c r="AO86" i="30"/>
  <c r="AN86" i="30"/>
  <c r="AM86" i="30"/>
  <c r="AL86" i="30"/>
  <c r="AK86" i="30"/>
  <c r="AJ86" i="30"/>
  <c r="AI86" i="30"/>
  <c r="AF86" i="30"/>
  <c r="AE86" i="30"/>
  <c r="AD86" i="30"/>
  <c r="AC86" i="30"/>
  <c r="AB86" i="30"/>
  <c r="AA86" i="30"/>
  <c r="Z86" i="30"/>
  <c r="Y86" i="30"/>
  <c r="X86" i="30"/>
  <c r="W86" i="30"/>
  <c r="V86" i="30"/>
  <c r="U86" i="30"/>
  <c r="T86" i="30"/>
  <c r="S86" i="30"/>
  <c r="Q86" i="30"/>
  <c r="P86" i="30"/>
  <c r="O86" i="30"/>
  <c r="N86" i="30"/>
  <c r="M86" i="30"/>
  <c r="L86" i="30"/>
  <c r="K86" i="30"/>
  <c r="J86" i="30"/>
  <c r="I86" i="30"/>
  <c r="H86" i="30"/>
  <c r="G86" i="30"/>
  <c r="F86" i="30"/>
  <c r="E86" i="30"/>
  <c r="D86" i="30"/>
  <c r="C86" i="30"/>
  <c r="DF85" i="30"/>
  <c r="DE85" i="30"/>
  <c r="DD85" i="30"/>
  <c r="DC85" i="30"/>
  <c r="DB85" i="30"/>
  <c r="DA85" i="30"/>
  <c r="CZ85" i="30"/>
  <c r="CY85" i="30"/>
  <c r="CX85" i="30"/>
  <c r="CW85" i="30"/>
  <c r="CV85" i="30"/>
  <c r="CU85" i="30"/>
  <c r="CT85" i="30"/>
  <c r="CS85" i="30"/>
  <c r="CR85" i="30"/>
  <c r="DG85" i="30" s="1"/>
  <c r="BT85" i="30"/>
  <c r="BS85" i="30"/>
  <c r="BR85" i="30"/>
  <c r="BQ85" i="30"/>
  <c r="BO85" i="30"/>
  <c r="BN85" i="30"/>
  <c r="BM85" i="30"/>
  <c r="BL85" i="30"/>
  <c r="BK85" i="30"/>
  <c r="BI85" i="30"/>
  <c r="H89" i="29" s="1"/>
  <c r="BG85" i="30"/>
  <c r="BF85" i="30"/>
  <c r="BE85" i="30"/>
  <c r="BD85" i="30"/>
  <c r="BC85" i="30"/>
  <c r="BB85" i="30"/>
  <c r="BA85" i="30"/>
  <c r="AX85" i="30"/>
  <c r="AW85" i="30"/>
  <c r="AV85" i="30"/>
  <c r="AU85" i="30"/>
  <c r="AT85" i="30"/>
  <c r="AS85" i="30"/>
  <c r="AR85" i="30"/>
  <c r="AO85" i="30"/>
  <c r="AN85" i="30"/>
  <c r="AM85" i="30"/>
  <c r="AL85" i="30"/>
  <c r="AK85" i="30"/>
  <c r="AJ85" i="30"/>
  <c r="AI85" i="30"/>
  <c r="AF85" i="30"/>
  <c r="AE85" i="30"/>
  <c r="AD85" i="30"/>
  <c r="AC85" i="30"/>
  <c r="AB85" i="30"/>
  <c r="AA85" i="30"/>
  <c r="Z85" i="30"/>
  <c r="Y85" i="30"/>
  <c r="X85" i="30"/>
  <c r="W85" i="30"/>
  <c r="V85" i="30"/>
  <c r="U85" i="30"/>
  <c r="T85" i="30"/>
  <c r="S85" i="30"/>
  <c r="Q85" i="30"/>
  <c r="P85" i="30"/>
  <c r="O85" i="30"/>
  <c r="N85" i="30"/>
  <c r="M85" i="30"/>
  <c r="L85" i="30"/>
  <c r="K85" i="30"/>
  <c r="J85" i="30"/>
  <c r="I85" i="30"/>
  <c r="H85" i="30"/>
  <c r="G85" i="30"/>
  <c r="F85" i="30"/>
  <c r="E85" i="30"/>
  <c r="D85" i="30"/>
  <c r="C85" i="30"/>
  <c r="DF84" i="30"/>
  <c r="DE84" i="30"/>
  <c r="DD84" i="30"/>
  <c r="DC84" i="30"/>
  <c r="DB84" i="30"/>
  <c r="DA84" i="30"/>
  <c r="CZ84" i="30"/>
  <c r="CY84" i="30"/>
  <c r="CX84" i="30"/>
  <c r="CW84" i="30"/>
  <c r="CV84" i="30"/>
  <c r="CU84" i="30"/>
  <c r="CT84" i="30"/>
  <c r="CS84" i="30"/>
  <c r="CR84" i="30"/>
  <c r="DG84" i="30" s="1"/>
  <c r="BT84" i="30"/>
  <c r="BS84" i="30"/>
  <c r="BR84" i="30"/>
  <c r="BQ84" i="30"/>
  <c r="BO84" i="30"/>
  <c r="BN84" i="30"/>
  <c r="BM84" i="30"/>
  <c r="BL84" i="30"/>
  <c r="BK84" i="30"/>
  <c r="BI84" i="30"/>
  <c r="BG84" i="30"/>
  <c r="BF84" i="30"/>
  <c r="BE84" i="30"/>
  <c r="BD84" i="30"/>
  <c r="BC84" i="30"/>
  <c r="BB84" i="30"/>
  <c r="BA84" i="30"/>
  <c r="AX84" i="30"/>
  <c r="AW84" i="30"/>
  <c r="AV84" i="30"/>
  <c r="AU84" i="30"/>
  <c r="AT84" i="30"/>
  <c r="AS84" i="30"/>
  <c r="AR84" i="30"/>
  <c r="AO84" i="30"/>
  <c r="AN84" i="30"/>
  <c r="AM84" i="30"/>
  <c r="AL84" i="30"/>
  <c r="AK84" i="30"/>
  <c r="AJ84" i="30"/>
  <c r="AI84" i="30"/>
  <c r="AF84" i="30"/>
  <c r="AE84" i="30"/>
  <c r="AD84" i="30"/>
  <c r="AC84" i="30"/>
  <c r="AB84" i="30"/>
  <c r="AA84" i="30"/>
  <c r="Z84" i="30"/>
  <c r="Y84" i="30"/>
  <c r="X84" i="30"/>
  <c r="W84" i="30"/>
  <c r="V84" i="30"/>
  <c r="U84" i="30"/>
  <c r="T84" i="30"/>
  <c r="S84" i="30"/>
  <c r="Q84" i="30"/>
  <c r="P84" i="30"/>
  <c r="O84" i="30"/>
  <c r="N84" i="30"/>
  <c r="M84" i="30"/>
  <c r="L84" i="30"/>
  <c r="K84" i="30"/>
  <c r="J84" i="30"/>
  <c r="I84" i="30"/>
  <c r="H84" i="30"/>
  <c r="G84" i="30"/>
  <c r="F84" i="30"/>
  <c r="E84" i="30"/>
  <c r="D84" i="30"/>
  <c r="C84" i="30"/>
  <c r="DF83" i="30"/>
  <c r="DE83" i="30"/>
  <c r="DD83" i="30"/>
  <c r="DC83" i="30"/>
  <c r="DB83" i="30"/>
  <c r="DA83" i="30"/>
  <c r="CZ83" i="30"/>
  <c r="CY83" i="30"/>
  <c r="CX83" i="30"/>
  <c r="CW83" i="30"/>
  <c r="CV83" i="30"/>
  <c r="CU83" i="30"/>
  <c r="CT83" i="30"/>
  <c r="CS83" i="30"/>
  <c r="CR83" i="30"/>
  <c r="BT83" i="30"/>
  <c r="BS83" i="30"/>
  <c r="BR83" i="30"/>
  <c r="BQ83" i="30"/>
  <c r="BO83" i="30"/>
  <c r="BN83" i="30"/>
  <c r="BM83" i="30"/>
  <c r="BL83" i="30"/>
  <c r="BK83" i="30"/>
  <c r="BI83" i="30"/>
  <c r="H87" i="29" s="1"/>
  <c r="BG83" i="30"/>
  <c r="BF83" i="30"/>
  <c r="BE83" i="30"/>
  <c r="BD83" i="30"/>
  <c r="BC83" i="30"/>
  <c r="BB83" i="30"/>
  <c r="BA83" i="30"/>
  <c r="AX83" i="30"/>
  <c r="AW83" i="30"/>
  <c r="AV83" i="30"/>
  <c r="AU83" i="30"/>
  <c r="AT83" i="30"/>
  <c r="AS83" i="30"/>
  <c r="AR83" i="30"/>
  <c r="AO83" i="30"/>
  <c r="AN83" i="30"/>
  <c r="AM83" i="30"/>
  <c r="AL83" i="30"/>
  <c r="AK83" i="30"/>
  <c r="AJ83" i="30"/>
  <c r="AI83" i="30"/>
  <c r="AF83" i="30"/>
  <c r="AE83" i="30"/>
  <c r="AD83" i="30"/>
  <c r="AC83" i="30"/>
  <c r="AB83" i="30"/>
  <c r="AA83" i="30"/>
  <c r="Z83" i="30"/>
  <c r="Y83" i="30"/>
  <c r="X83" i="30"/>
  <c r="W83" i="30"/>
  <c r="V83" i="30"/>
  <c r="U83" i="30"/>
  <c r="T83" i="30"/>
  <c r="S83" i="30"/>
  <c r="Q83" i="30"/>
  <c r="P83" i="30"/>
  <c r="O83" i="30"/>
  <c r="N83" i="30"/>
  <c r="M83" i="30"/>
  <c r="L83" i="30"/>
  <c r="K83" i="30"/>
  <c r="J83" i="30"/>
  <c r="I83" i="30"/>
  <c r="H83" i="30"/>
  <c r="G83" i="30"/>
  <c r="F83" i="30"/>
  <c r="E83" i="30"/>
  <c r="D83" i="30"/>
  <c r="C83" i="30"/>
  <c r="DF82" i="30"/>
  <c r="DE82" i="30"/>
  <c r="DD82" i="30"/>
  <c r="DC82" i="30"/>
  <c r="DB82" i="30"/>
  <c r="DA82" i="30"/>
  <c r="CZ82" i="30"/>
  <c r="CY82" i="30"/>
  <c r="CX82" i="30"/>
  <c r="CW82" i="30"/>
  <c r="CV82" i="30"/>
  <c r="CU82" i="30"/>
  <c r="CT82" i="30"/>
  <c r="CS82" i="30"/>
  <c r="CR82" i="30"/>
  <c r="DG82" i="30" s="1"/>
  <c r="BT82" i="30"/>
  <c r="BS82" i="30"/>
  <c r="BR82" i="30"/>
  <c r="BQ82" i="30"/>
  <c r="BO82" i="30"/>
  <c r="BN82" i="30"/>
  <c r="BM82" i="30"/>
  <c r="BL82" i="30"/>
  <c r="BK82" i="30"/>
  <c r="BI82" i="30"/>
  <c r="BG82" i="30"/>
  <c r="BF82" i="30"/>
  <c r="BE82" i="30"/>
  <c r="BD82" i="30"/>
  <c r="BC82" i="30"/>
  <c r="BB82" i="30"/>
  <c r="BA82" i="30"/>
  <c r="AX82" i="30"/>
  <c r="AW82" i="30"/>
  <c r="AV82" i="30"/>
  <c r="AU82" i="30"/>
  <c r="AT82" i="30"/>
  <c r="AS82" i="30"/>
  <c r="AR82" i="30"/>
  <c r="AO82" i="30"/>
  <c r="AN82" i="30"/>
  <c r="AM82" i="30"/>
  <c r="AL82" i="30"/>
  <c r="AK82" i="30"/>
  <c r="AJ82" i="30"/>
  <c r="AI82" i="30"/>
  <c r="AF82" i="30"/>
  <c r="AE82" i="30"/>
  <c r="AD82" i="30"/>
  <c r="AC82" i="30"/>
  <c r="AB82" i="30"/>
  <c r="AA82" i="30"/>
  <c r="Z82" i="30"/>
  <c r="Y82" i="30"/>
  <c r="X82" i="30"/>
  <c r="W82" i="30"/>
  <c r="V82" i="30"/>
  <c r="U82" i="30"/>
  <c r="T82" i="30"/>
  <c r="S82" i="30"/>
  <c r="Q82" i="30"/>
  <c r="P82" i="30"/>
  <c r="O82" i="30"/>
  <c r="N82" i="30"/>
  <c r="M82" i="30"/>
  <c r="L82" i="30"/>
  <c r="K82" i="30"/>
  <c r="J82" i="30"/>
  <c r="I82" i="30"/>
  <c r="H82" i="30"/>
  <c r="G82" i="30"/>
  <c r="F82" i="30"/>
  <c r="E82" i="30"/>
  <c r="D82" i="30"/>
  <c r="C82" i="30"/>
  <c r="DF81" i="30"/>
  <c r="DE81" i="30"/>
  <c r="DD81" i="30"/>
  <c r="DC81" i="30"/>
  <c r="DB81" i="30"/>
  <c r="DA81" i="30"/>
  <c r="CZ81" i="30"/>
  <c r="CY81" i="30"/>
  <c r="CX81" i="30"/>
  <c r="CW81" i="30"/>
  <c r="CV81" i="30"/>
  <c r="CU81" i="30"/>
  <c r="CT81" i="30"/>
  <c r="CS81" i="30"/>
  <c r="CR81" i="30"/>
  <c r="DG81" i="30" s="1"/>
  <c r="BT81" i="30"/>
  <c r="BS81" i="30"/>
  <c r="BR81" i="30"/>
  <c r="BQ81" i="30"/>
  <c r="BO81" i="30"/>
  <c r="BN81" i="30"/>
  <c r="BM81" i="30"/>
  <c r="BL81" i="30"/>
  <c r="BK81" i="30"/>
  <c r="BI81" i="30"/>
  <c r="BG81" i="30"/>
  <c r="BF81" i="30"/>
  <c r="BE81" i="30"/>
  <c r="BD81" i="30"/>
  <c r="BC81" i="30"/>
  <c r="BB81" i="30"/>
  <c r="BA81" i="30"/>
  <c r="AX81" i="30"/>
  <c r="AW81" i="30"/>
  <c r="AV81" i="30"/>
  <c r="AU81" i="30"/>
  <c r="AT81" i="30"/>
  <c r="AS81" i="30"/>
  <c r="AR81" i="30"/>
  <c r="AO81" i="30"/>
  <c r="AN81" i="30"/>
  <c r="AM81" i="30"/>
  <c r="AL81" i="30"/>
  <c r="AK81" i="30"/>
  <c r="AJ81" i="30"/>
  <c r="AI81" i="30"/>
  <c r="AF81" i="30"/>
  <c r="AE81" i="30"/>
  <c r="AD81" i="30"/>
  <c r="AC81" i="30"/>
  <c r="AB81" i="30"/>
  <c r="AA81" i="30"/>
  <c r="Z81" i="30"/>
  <c r="Y81" i="30"/>
  <c r="X81" i="30"/>
  <c r="W81" i="30"/>
  <c r="V81" i="30"/>
  <c r="U81" i="30"/>
  <c r="T81" i="30"/>
  <c r="S81" i="30"/>
  <c r="Q81" i="30"/>
  <c r="P81" i="30"/>
  <c r="O81" i="30"/>
  <c r="N81" i="30"/>
  <c r="M81" i="30"/>
  <c r="L81" i="30"/>
  <c r="K81" i="30"/>
  <c r="J81" i="30"/>
  <c r="I81" i="30"/>
  <c r="H81" i="30"/>
  <c r="G81" i="30"/>
  <c r="F81" i="30"/>
  <c r="E81" i="30"/>
  <c r="D81" i="30"/>
  <c r="C81" i="30"/>
  <c r="DF80" i="30"/>
  <c r="DE80" i="30"/>
  <c r="DD80" i="30"/>
  <c r="DC80" i="30"/>
  <c r="DB80" i="30"/>
  <c r="DA80" i="30"/>
  <c r="CZ80" i="30"/>
  <c r="CY80" i="30"/>
  <c r="CX80" i="30"/>
  <c r="CW80" i="30"/>
  <c r="CV80" i="30"/>
  <c r="CU80" i="30"/>
  <c r="CT80" i="30"/>
  <c r="CS80" i="30"/>
  <c r="CR80" i="30"/>
  <c r="BT80" i="30"/>
  <c r="BS80" i="30"/>
  <c r="BR80" i="30"/>
  <c r="BQ80" i="30"/>
  <c r="BO80" i="30"/>
  <c r="BN80" i="30"/>
  <c r="BM80" i="30"/>
  <c r="BL80" i="30"/>
  <c r="BK80" i="30"/>
  <c r="BI80" i="30"/>
  <c r="BG80" i="30"/>
  <c r="BF80" i="30"/>
  <c r="BE80" i="30"/>
  <c r="BD80" i="30"/>
  <c r="BC80" i="30"/>
  <c r="BB80" i="30"/>
  <c r="BA80" i="30"/>
  <c r="AX80" i="30"/>
  <c r="AW80" i="30"/>
  <c r="AV80" i="30"/>
  <c r="AU80" i="30"/>
  <c r="AT80" i="30"/>
  <c r="AS80" i="30"/>
  <c r="AR80" i="30"/>
  <c r="AO80" i="30"/>
  <c r="AN80" i="30"/>
  <c r="AM80" i="30"/>
  <c r="AL80" i="30"/>
  <c r="AK80" i="30"/>
  <c r="AJ80" i="30"/>
  <c r="AI80" i="30"/>
  <c r="AF80" i="30"/>
  <c r="AE80" i="30"/>
  <c r="AD80" i="30"/>
  <c r="AC80" i="30"/>
  <c r="AB80" i="30"/>
  <c r="AA80" i="30"/>
  <c r="Z80" i="30"/>
  <c r="Y80" i="30"/>
  <c r="X80" i="30"/>
  <c r="W80" i="30"/>
  <c r="V80" i="30"/>
  <c r="U80" i="30"/>
  <c r="T80" i="30"/>
  <c r="S80" i="30"/>
  <c r="Q80" i="30"/>
  <c r="P80" i="30"/>
  <c r="O80" i="30"/>
  <c r="N80" i="30"/>
  <c r="M80" i="30"/>
  <c r="L80" i="30"/>
  <c r="K80" i="30"/>
  <c r="J80" i="30"/>
  <c r="I80" i="30"/>
  <c r="H80" i="30"/>
  <c r="G80" i="30"/>
  <c r="F80" i="30"/>
  <c r="E80" i="30"/>
  <c r="D80" i="30"/>
  <c r="C80" i="30"/>
  <c r="DF79" i="30"/>
  <c r="DE79" i="30"/>
  <c r="DD79" i="30"/>
  <c r="DC79" i="30"/>
  <c r="DB79" i="30"/>
  <c r="DA79" i="30"/>
  <c r="CZ79" i="30"/>
  <c r="CY79" i="30"/>
  <c r="CX79" i="30"/>
  <c r="CW79" i="30"/>
  <c r="CV79" i="30"/>
  <c r="CU79" i="30"/>
  <c r="CT79" i="30"/>
  <c r="CS79" i="30"/>
  <c r="CR79" i="30"/>
  <c r="DG79" i="30" s="1"/>
  <c r="BT79" i="30"/>
  <c r="BS79" i="30"/>
  <c r="BR79" i="30"/>
  <c r="BQ79" i="30"/>
  <c r="BO79" i="30"/>
  <c r="BN79" i="30"/>
  <c r="BM79" i="30"/>
  <c r="BL79" i="30"/>
  <c r="BK79" i="30"/>
  <c r="BI79" i="30"/>
  <c r="H83" i="29" s="1"/>
  <c r="BG79" i="30"/>
  <c r="BF79" i="30"/>
  <c r="BE79" i="30"/>
  <c r="BD79" i="30"/>
  <c r="BC79" i="30"/>
  <c r="BB79" i="30"/>
  <c r="BA79" i="30"/>
  <c r="AX79" i="30"/>
  <c r="AW79" i="30"/>
  <c r="AV79" i="30"/>
  <c r="AU79" i="30"/>
  <c r="AT79" i="30"/>
  <c r="AS79" i="30"/>
  <c r="AR79" i="30"/>
  <c r="AO79" i="30"/>
  <c r="AN79" i="30"/>
  <c r="AM79" i="30"/>
  <c r="AL79" i="30"/>
  <c r="AK79" i="30"/>
  <c r="AJ79" i="30"/>
  <c r="AI79" i="30"/>
  <c r="AF79" i="30"/>
  <c r="AE79" i="30"/>
  <c r="AD79" i="30"/>
  <c r="AC79" i="30"/>
  <c r="AB79" i="30"/>
  <c r="AA79" i="30"/>
  <c r="Z79" i="30"/>
  <c r="Y79" i="30"/>
  <c r="X79" i="30"/>
  <c r="W79" i="30"/>
  <c r="V79" i="30"/>
  <c r="U79" i="30"/>
  <c r="T79" i="30"/>
  <c r="S79" i="30"/>
  <c r="Q79" i="30"/>
  <c r="P79" i="30"/>
  <c r="O79" i="30"/>
  <c r="N79" i="30"/>
  <c r="M79" i="30"/>
  <c r="L79" i="30"/>
  <c r="K79" i="30"/>
  <c r="J79" i="30"/>
  <c r="I79" i="30"/>
  <c r="H79" i="30"/>
  <c r="G79" i="30"/>
  <c r="F79" i="30"/>
  <c r="E79" i="30"/>
  <c r="D79" i="30"/>
  <c r="C79" i="30"/>
  <c r="DF78" i="30"/>
  <c r="DE78" i="30"/>
  <c r="DD78" i="30"/>
  <c r="DC78" i="30"/>
  <c r="DB78" i="30"/>
  <c r="DA78" i="30"/>
  <c r="CZ78" i="30"/>
  <c r="CY78" i="30"/>
  <c r="CX78" i="30"/>
  <c r="CW78" i="30"/>
  <c r="CV78" i="30"/>
  <c r="CU78" i="30"/>
  <c r="CT78" i="30"/>
  <c r="CS78" i="30"/>
  <c r="CR78" i="30"/>
  <c r="DG78" i="30" s="1"/>
  <c r="BT78" i="30"/>
  <c r="BS78" i="30"/>
  <c r="BR78" i="30"/>
  <c r="BU78" i="30" s="1"/>
  <c r="J82" i="29" s="1"/>
  <c r="BQ78" i="30"/>
  <c r="BO78" i="30"/>
  <c r="BN78" i="30"/>
  <c r="BM78" i="30"/>
  <c r="BL78" i="30"/>
  <c r="BK78" i="30"/>
  <c r="BI78" i="30"/>
  <c r="BG78" i="30"/>
  <c r="BF78" i="30"/>
  <c r="BE78" i="30"/>
  <c r="BD78" i="30"/>
  <c r="BC78" i="30"/>
  <c r="BB78" i="30"/>
  <c r="BA78" i="30"/>
  <c r="AX78" i="30"/>
  <c r="AW78" i="30"/>
  <c r="AV78" i="30"/>
  <c r="AU78" i="30"/>
  <c r="AT78" i="30"/>
  <c r="AS78" i="30"/>
  <c r="AR78" i="30"/>
  <c r="AO78" i="30"/>
  <c r="AN78" i="30"/>
  <c r="AM78" i="30"/>
  <c r="AL78" i="30"/>
  <c r="AK78" i="30"/>
  <c r="AJ78" i="30"/>
  <c r="AI78" i="30"/>
  <c r="AF78" i="30"/>
  <c r="AE78" i="30"/>
  <c r="AD78" i="30"/>
  <c r="AC78" i="30"/>
  <c r="AB78" i="30"/>
  <c r="AA78" i="30"/>
  <c r="Z78" i="30"/>
  <c r="Y78" i="30"/>
  <c r="X78" i="30"/>
  <c r="W78" i="30"/>
  <c r="V78" i="30"/>
  <c r="U78" i="30"/>
  <c r="T78" i="30"/>
  <c r="S78" i="30"/>
  <c r="Q78" i="30"/>
  <c r="P78" i="30"/>
  <c r="O78" i="30"/>
  <c r="N78" i="30"/>
  <c r="M78" i="30"/>
  <c r="L78" i="30"/>
  <c r="K78" i="30"/>
  <c r="J78" i="30"/>
  <c r="I78" i="30"/>
  <c r="H78" i="30"/>
  <c r="G78" i="30"/>
  <c r="F78" i="30"/>
  <c r="E78" i="30"/>
  <c r="D78" i="30"/>
  <c r="C78" i="30"/>
  <c r="DF77" i="30"/>
  <c r="DE77" i="30"/>
  <c r="DD77" i="30"/>
  <c r="DC77" i="30"/>
  <c r="DB77" i="30"/>
  <c r="DA77" i="30"/>
  <c r="CZ77" i="30"/>
  <c r="CY77" i="30"/>
  <c r="CX77" i="30"/>
  <c r="CW77" i="30"/>
  <c r="CV77" i="30"/>
  <c r="CU77" i="30"/>
  <c r="CT77" i="30"/>
  <c r="CS77" i="30"/>
  <c r="CR77" i="30"/>
  <c r="DG77" i="30" s="1"/>
  <c r="BT77" i="30"/>
  <c r="BS77" i="30"/>
  <c r="BR77" i="30"/>
  <c r="BQ77" i="30"/>
  <c r="BO77" i="30"/>
  <c r="BN77" i="30"/>
  <c r="BM77" i="30"/>
  <c r="BL77" i="30"/>
  <c r="BK77" i="30"/>
  <c r="BI77" i="30"/>
  <c r="BG77" i="30"/>
  <c r="BF77" i="30"/>
  <c r="BE77" i="30"/>
  <c r="BD77" i="30"/>
  <c r="BC77" i="30"/>
  <c r="BB77" i="30"/>
  <c r="BA77" i="30"/>
  <c r="AX77" i="30"/>
  <c r="AW77" i="30"/>
  <c r="AV77" i="30"/>
  <c r="AU77" i="30"/>
  <c r="AT77" i="30"/>
  <c r="AS77" i="30"/>
  <c r="AR77" i="30"/>
  <c r="AO77" i="30"/>
  <c r="AN77" i="30"/>
  <c r="AM77" i="30"/>
  <c r="AL77" i="30"/>
  <c r="AK77" i="30"/>
  <c r="AJ77" i="30"/>
  <c r="AI77" i="30"/>
  <c r="AF77" i="30"/>
  <c r="AE77" i="30"/>
  <c r="AD77" i="30"/>
  <c r="AC77" i="30"/>
  <c r="AB77" i="30"/>
  <c r="AA77" i="30"/>
  <c r="Z77" i="30"/>
  <c r="Y77" i="30"/>
  <c r="X77" i="30"/>
  <c r="W77" i="30"/>
  <c r="V77" i="30"/>
  <c r="U77" i="30"/>
  <c r="T77" i="30"/>
  <c r="S77" i="30"/>
  <c r="Q77" i="30"/>
  <c r="P77" i="30"/>
  <c r="O77" i="30"/>
  <c r="N77" i="30"/>
  <c r="M77" i="30"/>
  <c r="L77" i="30"/>
  <c r="K77" i="30"/>
  <c r="J77" i="30"/>
  <c r="I77" i="30"/>
  <c r="H77" i="30"/>
  <c r="G77" i="30"/>
  <c r="F77" i="30"/>
  <c r="E77" i="30"/>
  <c r="D77" i="30"/>
  <c r="C77" i="30"/>
  <c r="DF76" i="30"/>
  <c r="DE76" i="30"/>
  <c r="DD76" i="30"/>
  <c r="DC76" i="30"/>
  <c r="DB76" i="30"/>
  <c r="DA76" i="30"/>
  <c r="CZ76" i="30"/>
  <c r="CY76" i="30"/>
  <c r="CX76" i="30"/>
  <c r="CW76" i="30"/>
  <c r="CV76" i="30"/>
  <c r="CU76" i="30"/>
  <c r="CT76" i="30"/>
  <c r="CS76" i="30"/>
  <c r="CR76" i="30"/>
  <c r="BT76" i="30"/>
  <c r="BS76" i="30"/>
  <c r="BR76" i="30"/>
  <c r="BQ76" i="30"/>
  <c r="BO76" i="30"/>
  <c r="BN76" i="30"/>
  <c r="BM76" i="30"/>
  <c r="BL76" i="30"/>
  <c r="BK76" i="30"/>
  <c r="BI76" i="30"/>
  <c r="H80" i="29" s="1"/>
  <c r="BG76" i="30"/>
  <c r="BF76" i="30"/>
  <c r="BE76" i="30"/>
  <c r="BD76" i="30"/>
  <c r="BC76" i="30"/>
  <c r="BB76" i="30"/>
  <c r="BA76" i="30"/>
  <c r="AX76" i="30"/>
  <c r="AW76" i="30"/>
  <c r="AV76" i="30"/>
  <c r="AU76" i="30"/>
  <c r="AT76" i="30"/>
  <c r="AS76" i="30"/>
  <c r="AR76" i="30"/>
  <c r="AO76" i="30"/>
  <c r="AN76" i="30"/>
  <c r="AM76" i="30"/>
  <c r="AL76" i="30"/>
  <c r="AK76" i="30"/>
  <c r="AJ76" i="30"/>
  <c r="AI76" i="30"/>
  <c r="AF76" i="30"/>
  <c r="AE76" i="30"/>
  <c r="AD76" i="30"/>
  <c r="AC76" i="30"/>
  <c r="AB76" i="30"/>
  <c r="AA76" i="30"/>
  <c r="Z76" i="30"/>
  <c r="Y76" i="30"/>
  <c r="X76" i="30"/>
  <c r="W76" i="30"/>
  <c r="V76" i="30"/>
  <c r="U76" i="30"/>
  <c r="T76" i="30"/>
  <c r="S76" i="30"/>
  <c r="Q76" i="30"/>
  <c r="P76" i="30"/>
  <c r="O76" i="30"/>
  <c r="N76" i="30"/>
  <c r="M76" i="30"/>
  <c r="L76" i="30"/>
  <c r="K76" i="30"/>
  <c r="J76" i="30"/>
  <c r="I76" i="30"/>
  <c r="H76" i="30"/>
  <c r="G76" i="30"/>
  <c r="F76" i="30"/>
  <c r="E76" i="30"/>
  <c r="D76" i="30"/>
  <c r="C76" i="30"/>
  <c r="DF75" i="30"/>
  <c r="DE75" i="30"/>
  <c r="DD75" i="30"/>
  <c r="DC75" i="30"/>
  <c r="DB75" i="30"/>
  <c r="DA75" i="30"/>
  <c r="CZ75" i="30"/>
  <c r="CY75" i="30"/>
  <c r="CX75" i="30"/>
  <c r="CW75" i="30"/>
  <c r="CV75" i="30"/>
  <c r="CU75" i="30"/>
  <c r="CT75" i="30"/>
  <c r="CS75" i="30"/>
  <c r="CR75" i="30"/>
  <c r="BT75" i="30"/>
  <c r="BS75" i="30"/>
  <c r="BR75" i="30"/>
  <c r="BQ75" i="30"/>
  <c r="BO75" i="30"/>
  <c r="BN75" i="30"/>
  <c r="BM75" i="30"/>
  <c r="BL75" i="30"/>
  <c r="BK75" i="30"/>
  <c r="BI75" i="30"/>
  <c r="H79" i="29" s="1"/>
  <c r="BG75" i="30"/>
  <c r="BF75" i="30"/>
  <c r="BE75" i="30"/>
  <c r="BD75" i="30"/>
  <c r="BC75" i="30"/>
  <c r="BB75" i="30"/>
  <c r="BA75" i="30"/>
  <c r="AX75" i="30"/>
  <c r="AW75" i="30"/>
  <c r="AV75" i="30"/>
  <c r="AU75" i="30"/>
  <c r="AT75" i="30"/>
  <c r="AS75" i="30"/>
  <c r="AR75" i="30"/>
  <c r="AO75" i="30"/>
  <c r="AN75" i="30"/>
  <c r="AM75" i="30"/>
  <c r="AL75" i="30"/>
  <c r="AK75" i="30"/>
  <c r="AJ75" i="30"/>
  <c r="AI75" i="30"/>
  <c r="AF75" i="30"/>
  <c r="AE75" i="30"/>
  <c r="AD75" i="30"/>
  <c r="AC75" i="30"/>
  <c r="AB75" i="30"/>
  <c r="AA75" i="30"/>
  <c r="Z75" i="30"/>
  <c r="Y75" i="30"/>
  <c r="X75" i="30"/>
  <c r="W75" i="30"/>
  <c r="V75" i="30"/>
  <c r="U75" i="30"/>
  <c r="T75" i="30"/>
  <c r="S75" i="30"/>
  <c r="Q75" i="30"/>
  <c r="P75" i="30"/>
  <c r="O75" i="30"/>
  <c r="N75" i="30"/>
  <c r="M75" i="30"/>
  <c r="L75" i="30"/>
  <c r="K75" i="30"/>
  <c r="J75" i="30"/>
  <c r="I75" i="30"/>
  <c r="H75" i="30"/>
  <c r="G75" i="30"/>
  <c r="F75" i="30"/>
  <c r="E75" i="30"/>
  <c r="D75" i="30"/>
  <c r="C75" i="30"/>
  <c r="DF74" i="30"/>
  <c r="DE74" i="30"/>
  <c r="DD74" i="30"/>
  <c r="DC74" i="30"/>
  <c r="DB74" i="30"/>
  <c r="DA74" i="30"/>
  <c r="CZ74" i="30"/>
  <c r="CY74" i="30"/>
  <c r="CX74" i="30"/>
  <c r="CW74" i="30"/>
  <c r="CV74" i="30"/>
  <c r="CU74" i="30"/>
  <c r="CT74" i="30"/>
  <c r="CS74" i="30"/>
  <c r="CR74" i="30"/>
  <c r="DG74" i="30" s="1"/>
  <c r="BT74" i="30"/>
  <c r="BS74" i="30"/>
  <c r="BR74" i="30"/>
  <c r="BQ74" i="30"/>
  <c r="BO74" i="30"/>
  <c r="BN74" i="30"/>
  <c r="BM74" i="30"/>
  <c r="BL74" i="30"/>
  <c r="BK74" i="30"/>
  <c r="BI74" i="30"/>
  <c r="H78" i="29" s="1"/>
  <c r="BG74" i="30"/>
  <c r="BF74" i="30"/>
  <c r="BE74" i="30"/>
  <c r="BD74" i="30"/>
  <c r="BC74" i="30"/>
  <c r="BB74" i="30"/>
  <c r="BA74" i="30"/>
  <c r="AX74" i="30"/>
  <c r="AW74" i="30"/>
  <c r="AV74" i="30"/>
  <c r="AU74" i="30"/>
  <c r="AT74" i="30"/>
  <c r="AS74" i="30"/>
  <c r="AR74" i="30"/>
  <c r="AO74" i="30"/>
  <c r="AN74" i="30"/>
  <c r="AM74" i="30"/>
  <c r="AL74" i="30"/>
  <c r="AK74" i="30"/>
  <c r="AJ74" i="30"/>
  <c r="AI74" i="30"/>
  <c r="AF74" i="30"/>
  <c r="AE74" i="30"/>
  <c r="AD74" i="30"/>
  <c r="AC74" i="30"/>
  <c r="AB74" i="30"/>
  <c r="AA74" i="30"/>
  <c r="Z74" i="30"/>
  <c r="Y74" i="30"/>
  <c r="X74" i="30"/>
  <c r="W74" i="30"/>
  <c r="V74" i="30"/>
  <c r="U74" i="30"/>
  <c r="T74" i="30"/>
  <c r="S74" i="30"/>
  <c r="Q74" i="30"/>
  <c r="P74" i="30"/>
  <c r="O74" i="30"/>
  <c r="N74" i="30"/>
  <c r="M74" i="30"/>
  <c r="L74" i="30"/>
  <c r="K74" i="30"/>
  <c r="J74" i="30"/>
  <c r="I74" i="30"/>
  <c r="H74" i="30"/>
  <c r="G74" i="30"/>
  <c r="F74" i="30"/>
  <c r="E74" i="30"/>
  <c r="D74" i="30"/>
  <c r="C74" i="30"/>
  <c r="DF73" i="30"/>
  <c r="DE73" i="30"/>
  <c r="DD73" i="30"/>
  <c r="DC73" i="30"/>
  <c r="DB73" i="30"/>
  <c r="DA73" i="30"/>
  <c r="CZ73" i="30"/>
  <c r="CY73" i="30"/>
  <c r="CX73" i="30"/>
  <c r="CW73" i="30"/>
  <c r="CV73" i="30"/>
  <c r="CU73" i="30"/>
  <c r="CT73" i="30"/>
  <c r="CS73" i="30"/>
  <c r="CR73" i="30"/>
  <c r="DG73" i="30" s="1"/>
  <c r="BT73" i="30"/>
  <c r="BS73" i="30"/>
  <c r="BR73" i="30"/>
  <c r="BQ73" i="30"/>
  <c r="BO73" i="30"/>
  <c r="BN73" i="30"/>
  <c r="BM73" i="30"/>
  <c r="BL73" i="30"/>
  <c r="BK73" i="30"/>
  <c r="BI73" i="30"/>
  <c r="H77" i="29" s="1"/>
  <c r="BG73" i="30"/>
  <c r="BF73" i="30"/>
  <c r="BE73" i="30"/>
  <c r="BD73" i="30"/>
  <c r="BC73" i="30"/>
  <c r="BB73" i="30"/>
  <c r="BA73" i="30"/>
  <c r="AX73" i="30"/>
  <c r="AW73" i="30"/>
  <c r="AV73" i="30"/>
  <c r="AU73" i="30"/>
  <c r="AT73" i="30"/>
  <c r="AS73" i="30"/>
  <c r="AR73" i="30"/>
  <c r="AO73" i="30"/>
  <c r="AN73" i="30"/>
  <c r="AM73" i="30"/>
  <c r="AL73" i="30"/>
  <c r="AK73" i="30"/>
  <c r="AJ73" i="30"/>
  <c r="AI73" i="30"/>
  <c r="AF73" i="30"/>
  <c r="AE73" i="30"/>
  <c r="AD73" i="30"/>
  <c r="AC73" i="30"/>
  <c r="AB73" i="30"/>
  <c r="AA73" i="30"/>
  <c r="Z73" i="30"/>
  <c r="Y73" i="30"/>
  <c r="X73" i="30"/>
  <c r="W73" i="30"/>
  <c r="V73" i="30"/>
  <c r="U73" i="30"/>
  <c r="T73" i="30"/>
  <c r="S73" i="30"/>
  <c r="Q73" i="30"/>
  <c r="P73" i="30"/>
  <c r="O73" i="30"/>
  <c r="N73" i="30"/>
  <c r="M73" i="30"/>
  <c r="L73" i="30"/>
  <c r="K73" i="30"/>
  <c r="J73" i="30"/>
  <c r="I73" i="30"/>
  <c r="H73" i="30"/>
  <c r="G73" i="30"/>
  <c r="F73" i="30"/>
  <c r="E73" i="30"/>
  <c r="D73" i="30"/>
  <c r="C73" i="30"/>
  <c r="DF72" i="30"/>
  <c r="DE72" i="30"/>
  <c r="DD72" i="30"/>
  <c r="DC72" i="30"/>
  <c r="DB72" i="30"/>
  <c r="DA72" i="30"/>
  <c r="CZ72" i="30"/>
  <c r="CY72" i="30"/>
  <c r="CX72" i="30"/>
  <c r="CW72" i="30"/>
  <c r="CV72" i="30"/>
  <c r="CU72" i="30"/>
  <c r="CT72" i="30"/>
  <c r="CS72" i="30"/>
  <c r="CR72" i="30"/>
  <c r="BT72" i="30"/>
  <c r="BS72" i="30"/>
  <c r="BR72" i="30"/>
  <c r="BQ72" i="30"/>
  <c r="BO72" i="30"/>
  <c r="BN72" i="30"/>
  <c r="BM72" i="30"/>
  <c r="BL72" i="30"/>
  <c r="BK72" i="30"/>
  <c r="BI72" i="30"/>
  <c r="BG72" i="30"/>
  <c r="BF72" i="30"/>
  <c r="BE72" i="30"/>
  <c r="BD72" i="30"/>
  <c r="BC72" i="30"/>
  <c r="BB72" i="30"/>
  <c r="BA72" i="30"/>
  <c r="AX72" i="30"/>
  <c r="AW72" i="30"/>
  <c r="AV72" i="30"/>
  <c r="AU72" i="30"/>
  <c r="AT72" i="30"/>
  <c r="AS72" i="30"/>
  <c r="AR72" i="30"/>
  <c r="AO72" i="30"/>
  <c r="AN72" i="30"/>
  <c r="AM72" i="30"/>
  <c r="AL72" i="30"/>
  <c r="AK72" i="30"/>
  <c r="AJ72" i="30"/>
  <c r="AI72" i="30"/>
  <c r="AF72" i="30"/>
  <c r="AE72" i="30"/>
  <c r="AD72" i="30"/>
  <c r="AC72" i="30"/>
  <c r="AB72" i="30"/>
  <c r="AA72" i="30"/>
  <c r="Z72" i="30"/>
  <c r="Y72" i="30"/>
  <c r="X72" i="30"/>
  <c r="W72" i="30"/>
  <c r="V72" i="30"/>
  <c r="U72" i="30"/>
  <c r="T72" i="30"/>
  <c r="S72" i="30"/>
  <c r="Q72" i="30"/>
  <c r="P72" i="30"/>
  <c r="O72" i="30"/>
  <c r="N72" i="30"/>
  <c r="M72" i="30"/>
  <c r="L72" i="30"/>
  <c r="K72" i="30"/>
  <c r="J72" i="30"/>
  <c r="I72" i="30"/>
  <c r="H72" i="30"/>
  <c r="G72" i="30"/>
  <c r="F72" i="30"/>
  <c r="E72" i="30"/>
  <c r="D72" i="30"/>
  <c r="C72" i="30"/>
  <c r="DF71" i="30"/>
  <c r="DE71" i="30"/>
  <c r="DD71" i="30"/>
  <c r="DC71" i="30"/>
  <c r="DB71" i="30"/>
  <c r="DA71" i="30"/>
  <c r="CZ71" i="30"/>
  <c r="CY71" i="30"/>
  <c r="CX71" i="30"/>
  <c r="CW71" i="30"/>
  <c r="CV71" i="30"/>
  <c r="CU71" i="30"/>
  <c r="CT71" i="30"/>
  <c r="CS71" i="30"/>
  <c r="CR71" i="30"/>
  <c r="DG71" i="30" s="1"/>
  <c r="BT71" i="30"/>
  <c r="BS71" i="30"/>
  <c r="BR71" i="30"/>
  <c r="BQ71" i="30"/>
  <c r="BO71" i="30"/>
  <c r="BN71" i="30"/>
  <c r="BM71" i="30"/>
  <c r="BL71" i="30"/>
  <c r="BK71" i="30"/>
  <c r="BI71" i="30"/>
  <c r="H75" i="29" s="1"/>
  <c r="BG71" i="30"/>
  <c r="BF71" i="30"/>
  <c r="BE71" i="30"/>
  <c r="BD71" i="30"/>
  <c r="BC71" i="30"/>
  <c r="BB71" i="30"/>
  <c r="BA71" i="30"/>
  <c r="AX71" i="30"/>
  <c r="AW71" i="30"/>
  <c r="AV71" i="30"/>
  <c r="AU71" i="30"/>
  <c r="AT71" i="30"/>
  <c r="AS71" i="30"/>
  <c r="AR71" i="30"/>
  <c r="AO71" i="30"/>
  <c r="AN71" i="30"/>
  <c r="AM71" i="30"/>
  <c r="AL71" i="30"/>
  <c r="AK71" i="30"/>
  <c r="AJ71" i="30"/>
  <c r="AI71" i="30"/>
  <c r="AF71" i="30"/>
  <c r="AE71" i="30"/>
  <c r="AD71" i="30"/>
  <c r="AC71" i="30"/>
  <c r="AB71" i="30"/>
  <c r="AA71" i="30"/>
  <c r="Z71" i="30"/>
  <c r="Y71" i="30"/>
  <c r="X71" i="30"/>
  <c r="W71" i="30"/>
  <c r="V71" i="30"/>
  <c r="U71" i="30"/>
  <c r="T71" i="30"/>
  <c r="S71" i="30"/>
  <c r="Q71" i="30"/>
  <c r="P71" i="30"/>
  <c r="O71" i="30"/>
  <c r="N71" i="30"/>
  <c r="M71" i="30"/>
  <c r="L71" i="30"/>
  <c r="K71" i="30"/>
  <c r="J71" i="30"/>
  <c r="I71" i="30"/>
  <c r="H71" i="30"/>
  <c r="G71" i="30"/>
  <c r="F71" i="30"/>
  <c r="E71" i="30"/>
  <c r="D71" i="30"/>
  <c r="C71" i="30"/>
  <c r="DF70" i="30"/>
  <c r="DE70" i="30"/>
  <c r="DD70" i="30"/>
  <c r="DC70" i="30"/>
  <c r="DB70" i="30"/>
  <c r="DA70" i="30"/>
  <c r="CZ70" i="30"/>
  <c r="CY70" i="30"/>
  <c r="CX70" i="30"/>
  <c r="CW70" i="30"/>
  <c r="CV70" i="30"/>
  <c r="CU70" i="30"/>
  <c r="CT70" i="30"/>
  <c r="CS70" i="30"/>
  <c r="CR70" i="30"/>
  <c r="DG70" i="30" s="1"/>
  <c r="BT70" i="30"/>
  <c r="BS70" i="30"/>
  <c r="BR70" i="30"/>
  <c r="BQ70" i="30"/>
  <c r="BO70" i="30"/>
  <c r="BN70" i="30"/>
  <c r="BM70" i="30"/>
  <c r="BL70" i="30"/>
  <c r="BK70" i="30"/>
  <c r="BI70" i="30"/>
  <c r="BG70" i="30"/>
  <c r="BF70" i="30"/>
  <c r="BE70" i="30"/>
  <c r="BD70" i="30"/>
  <c r="BC70" i="30"/>
  <c r="BB70" i="30"/>
  <c r="BA70" i="30"/>
  <c r="AX70" i="30"/>
  <c r="AW70" i="30"/>
  <c r="AV70" i="30"/>
  <c r="AU70" i="30"/>
  <c r="AT70" i="30"/>
  <c r="AS70" i="30"/>
  <c r="AR70" i="30"/>
  <c r="AO70" i="30"/>
  <c r="AN70" i="30"/>
  <c r="AM70" i="30"/>
  <c r="AL70" i="30"/>
  <c r="AK70" i="30"/>
  <c r="AJ70" i="30"/>
  <c r="AI70" i="30"/>
  <c r="AF70" i="30"/>
  <c r="AE70" i="30"/>
  <c r="AD70" i="30"/>
  <c r="AC70" i="30"/>
  <c r="AB70" i="30"/>
  <c r="AA70" i="30"/>
  <c r="Z70" i="30"/>
  <c r="Y70" i="30"/>
  <c r="X70" i="30"/>
  <c r="W70" i="30"/>
  <c r="V70" i="30"/>
  <c r="U70" i="30"/>
  <c r="T70" i="30"/>
  <c r="S70" i="30"/>
  <c r="Q70" i="30"/>
  <c r="P70" i="30"/>
  <c r="O70" i="30"/>
  <c r="N70" i="30"/>
  <c r="M70" i="30"/>
  <c r="L70" i="30"/>
  <c r="K70" i="30"/>
  <c r="J70" i="30"/>
  <c r="I70" i="30"/>
  <c r="H70" i="30"/>
  <c r="G70" i="30"/>
  <c r="F70" i="30"/>
  <c r="E70" i="30"/>
  <c r="D70" i="30"/>
  <c r="C70" i="30"/>
  <c r="DF69" i="30"/>
  <c r="DE69" i="30"/>
  <c r="DD69" i="30"/>
  <c r="DC69" i="30"/>
  <c r="DB69" i="30"/>
  <c r="DA69" i="30"/>
  <c r="CZ69" i="30"/>
  <c r="CY69" i="30"/>
  <c r="CX69" i="30"/>
  <c r="CW69" i="30"/>
  <c r="CV69" i="30"/>
  <c r="CU69" i="30"/>
  <c r="CT69" i="30"/>
  <c r="CS69" i="30"/>
  <c r="CR69" i="30"/>
  <c r="DG69" i="30" s="1"/>
  <c r="BT69" i="30"/>
  <c r="BS69" i="30"/>
  <c r="BR69" i="30"/>
  <c r="BQ69" i="30"/>
  <c r="BO69" i="30"/>
  <c r="BN69" i="30"/>
  <c r="BM69" i="30"/>
  <c r="BL69" i="30"/>
  <c r="BK69" i="30"/>
  <c r="BI69" i="30"/>
  <c r="H73" i="29" s="1"/>
  <c r="BG69" i="30"/>
  <c r="BF69" i="30"/>
  <c r="BE69" i="30"/>
  <c r="BD69" i="30"/>
  <c r="BC69" i="30"/>
  <c r="BB69" i="30"/>
  <c r="BA69" i="30"/>
  <c r="AX69" i="30"/>
  <c r="AW69" i="30"/>
  <c r="AV69" i="30"/>
  <c r="AU69" i="30"/>
  <c r="AT69" i="30"/>
  <c r="AS69" i="30"/>
  <c r="AR69" i="30"/>
  <c r="AO69" i="30"/>
  <c r="AN69" i="30"/>
  <c r="AM69" i="30"/>
  <c r="AL69" i="30"/>
  <c r="AK69" i="30"/>
  <c r="AJ69" i="30"/>
  <c r="AI69" i="30"/>
  <c r="AF69" i="30"/>
  <c r="AE69" i="30"/>
  <c r="AD69" i="30"/>
  <c r="AC69" i="30"/>
  <c r="AB69" i="30"/>
  <c r="AA69" i="30"/>
  <c r="Z69" i="30"/>
  <c r="Y69" i="30"/>
  <c r="X69" i="30"/>
  <c r="W69" i="30"/>
  <c r="V69" i="30"/>
  <c r="U69" i="30"/>
  <c r="T69" i="30"/>
  <c r="S69" i="30"/>
  <c r="Q69" i="30"/>
  <c r="P69" i="30"/>
  <c r="O69" i="30"/>
  <c r="N69" i="30"/>
  <c r="M69" i="30"/>
  <c r="L69" i="30"/>
  <c r="K69" i="30"/>
  <c r="J69" i="30"/>
  <c r="I69" i="30"/>
  <c r="H69" i="30"/>
  <c r="G69" i="30"/>
  <c r="F69" i="30"/>
  <c r="E69" i="30"/>
  <c r="D69" i="30"/>
  <c r="C69" i="30"/>
  <c r="DF68" i="30"/>
  <c r="DE68" i="30"/>
  <c r="DD68" i="30"/>
  <c r="DC68" i="30"/>
  <c r="DB68" i="30"/>
  <c r="DA68" i="30"/>
  <c r="CZ68" i="30"/>
  <c r="CY68" i="30"/>
  <c r="CX68" i="30"/>
  <c r="CW68" i="30"/>
  <c r="CV68" i="30"/>
  <c r="CU68" i="30"/>
  <c r="CT68" i="30"/>
  <c r="CS68" i="30"/>
  <c r="CR68" i="30"/>
  <c r="DG68" i="30" s="1"/>
  <c r="BT68" i="30"/>
  <c r="BS68" i="30"/>
  <c r="BR68" i="30"/>
  <c r="BQ68" i="30"/>
  <c r="BO68" i="30"/>
  <c r="BN68" i="30"/>
  <c r="BM68" i="30"/>
  <c r="BL68" i="30"/>
  <c r="BK68" i="30"/>
  <c r="BI68" i="30"/>
  <c r="H72" i="29" s="1"/>
  <c r="BG68" i="30"/>
  <c r="BF68" i="30"/>
  <c r="BE68" i="30"/>
  <c r="BD68" i="30"/>
  <c r="BC68" i="30"/>
  <c r="BB68" i="30"/>
  <c r="BA68" i="30"/>
  <c r="AX68" i="30"/>
  <c r="AW68" i="30"/>
  <c r="AV68" i="30"/>
  <c r="AU68" i="30"/>
  <c r="AT68" i="30"/>
  <c r="AS68" i="30"/>
  <c r="AR68" i="30"/>
  <c r="AO68" i="30"/>
  <c r="AN68" i="30"/>
  <c r="AM68" i="30"/>
  <c r="AL68" i="30"/>
  <c r="AK68" i="30"/>
  <c r="AJ68" i="30"/>
  <c r="AI68" i="30"/>
  <c r="AF68" i="30"/>
  <c r="AE68" i="30"/>
  <c r="AD68" i="30"/>
  <c r="AC68" i="30"/>
  <c r="AB68" i="30"/>
  <c r="AA68" i="30"/>
  <c r="Z68" i="30"/>
  <c r="Y68" i="30"/>
  <c r="X68" i="30"/>
  <c r="W68" i="30"/>
  <c r="V68" i="30"/>
  <c r="U68" i="30"/>
  <c r="T68" i="30"/>
  <c r="S68" i="30"/>
  <c r="Q68" i="30"/>
  <c r="P68" i="30"/>
  <c r="O68" i="30"/>
  <c r="N68" i="30"/>
  <c r="M68" i="30"/>
  <c r="L68" i="30"/>
  <c r="K68" i="30"/>
  <c r="J68" i="30"/>
  <c r="I68" i="30"/>
  <c r="H68" i="30"/>
  <c r="G68" i="30"/>
  <c r="F68" i="30"/>
  <c r="E68" i="30"/>
  <c r="D68" i="30"/>
  <c r="C68" i="30"/>
  <c r="DF67" i="30"/>
  <c r="DE67" i="30"/>
  <c r="DD67" i="30"/>
  <c r="DC67" i="30"/>
  <c r="DB67" i="30"/>
  <c r="DA67" i="30"/>
  <c r="CZ67" i="30"/>
  <c r="CY67" i="30"/>
  <c r="CX67" i="30"/>
  <c r="CW67" i="30"/>
  <c r="CV67" i="30"/>
  <c r="CU67" i="30"/>
  <c r="CT67" i="30"/>
  <c r="CS67" i="30"/>
  <c r="CR67" i="30"/>
  <c r="BT67" i="30"/>
  <c r="BS67" i="30"/>
  <c r="BR67" i="30"/>
  <c r="BQ67" i="30"/>
  <c r="BO67" i="30"/>
  <c r="BN67" i="30"/>
  <c r="BM67" i="30"/>
  <c r="BL67" i="30"/>
  <c r="BK67" i="30"/>
  <c r="BI67" i="30"/>
  <c r="H71" i="29" s="1"/>
  <c r="BG67" i="30"/>
  <c r="BF67" i="30"/>
  <c r="BE67" i="30"/>
  <c r="BD67" i="30"/>
  <c r="BC67" i="30"/>
  <c r="BB67" i="30"/>
  <c r="BA67" i="30"/>
  <c r="AX67" i="30"/>
  <c r="AW67" i="30"/>
  <c r="AV67" i="30"/>
  <c r="AU67" i="30"/>
  <c r="AT67" i="30"/>
  <c r="AS67" i="30"/>
  <c r="AR67" i="30"/>
  <c r="AO67" i="30"/>
  <c r="AN67" i="30"/>
  <c r="AM67" i="30"/>
  <c r="AL67" i="30"/>
  <c r="AK67" i="30"/>
  <c r="AJ67" i="30"/>
  <c r="AI67" i="30"/>
  <c r="AF67" i="30"/>
  <c r="AE67" i="30"/>
  <c r="AD67" i="30"/>
  <c r="AC67" i="30"/>
  <c r="AB67" i="30"/>
  <c r="AA67" i="30"/>
  <c r="Z67" i="30"/>
  <c r="Y67" i="30"/>
  <c r="X67" i="30"/>
  <c r="W67" i="30"/>
  <c r="V67" i="30"/>
  <c r="U67" i="30"/>
  <c r="T67" i="30"/>
  <c r="S67" i="30"/>
  <c r="Q67" i="30"/>
  <c r="P67" i="30"/>
  <c r="O67" i="30"/>
  <c r="N67" i="30"/>
  <c r="M67" i="30"/>
  <c r="L67" i="30"/>
  <c r="K67" i="30"/>
  <c r="J67" i="30"/>
  <c r="I67" i="30"/>
  <c r="H67" i="30"/>
  <c r="G67" i="30"/>
  <c r="F67" i="30"/>
  <c r="E67" i="30"/>
  <c r="D67" i="30"/>
  <c r="C67" i="30"/>
  <c r="DF66" i="30"/>
  <c r="DE66" i="30"/>
  <c r="DD66" i="30"/>
  <c r="DC66" i="30"/>
  <c r="DB66" i="30"/>
  <c r="DA66" i="30"/>
  <c r="CZ66" i="30"/>
  <c r="CY66" i="30"/>
  <c r="CX66" i="30"/>
  <c r="CW66" i="30"/>
  <c r="CV66" i="30"/>
  <c r="CU66" i="30"/>
  <c r="CT66" i="30"/>
  <c r="CS66" i="30"/>
  <c r="CR66" i="30"/>
  <c r="DG66" i="30" s="1"/>
  <c r="BT66" i="30"/>
  <c r="BS66" i="30"/>
  <c r="BR66" i="30"/>
  <c r="BQ66" i="30"/>
  <c r="BO66" i="30"/>
  <c r="BN66" i="30"/>
  <c r="BM66" i="30"/>
  <c r="BL66" i="30"/>
  <c r="BK66" i="30"/>
  <c r="BI66" i="30"/>
  <c r="H70" i="29" s="1"/>
  <c r="BG66" i="30"/>
  <c r="BF66" i="30"/>
  <c r="BE66" i="30"/>
  <c r="BD66" i="30"/>
  <c r="BC66" i="30"/>
  <c r="BB66" i="30"/>
  <c r="BA66" i="30"/>
  <c r="AX66" i="30"/>
  <c r="AW66" i="30"/>
  <c r="AV66" i="30"/>
  <c r="AU66" i="30"/>
  <c r="AT66" i="30"/>
  <c r="AS66" i="30"/>
  <c r="AR66" i="30"/>
  <c r="AO66" i="30"/>
  <c r="AN66" i="30"/>
  <c r="AM66" i="30"/>
  <c r="AL66" i="30"/>
  <c r="AK66" i="30"/>
  <c r="AJ66" i="30"/>
  <c r="AI66" i="30"/>
  <c r="AF66" i="30"/>
  <c r="AE66" i="30"/>
  <c r="AD66" i="30"/>
  <c r="AC66" i="30"/>
  <c r="AB66" i="30"/>
  <c r="AA66" i="30"/>
  <c r="Z66" i="30"/>
  <c r="Y66" i="30"/>
  <c r="X66" i="30"/>
  <c r="W66" i="30"/>
  <c r="V66" i="30"/>
  <c r="U66" i="30"/>
  <c r="T66" i="30"/>
  <c r="S66" i="30"/>
  <c r="Q66" i="30"/>
  <c r="P66" i="30"/>
  <c r="O66" i="30"/>
  <c r="N66" i="30"/>
  <c r="M66" i="30"/>
  <c r="L66" i="30"/>
  <c r="K66" i="30"/>
  <c r="J66" i="30"/>
  <c r="I66" i="30"/>
  <c r="H66" i="30"/>
  <c r="G66" i="30"/>
  <c r="F66" i="30"/>
  <c r="E66" i="30"/>
  <c r="D66" i="30"/>
  <c r="C66" i="30"/>
  <c r="DF65" i="30"/>
  <c r="DE65" i="30"/>
  <c r="DD65" i="30"/>
  <c r="DC65" i="30"/>
  <c r="DB65" i="30"/>
  <c r="DA65" i="30"/>
  <c r="CZ65" i="30"/>
  <c r="CY65" i="30"/>
  <c r="CX65" i="30"/>
  <c r="CW65" i="30"/>
  <c r="CV65" i="30"/>
  <c r="CU65" i="30"/>
  <c r="CT65" i="30"/>
  <c r="CS65" i="30"/>
  <c r="CR65" i="30"/>
  <c r="DG65" i="30" s="1"/>
  <c r="BT65" i="30"/>
  <c r="BS65" i="30"/>
  <c r="BR65" i="30"/>
  <c r="BQ65" i="30"/>
  <c r="BO65" i="30"/>
  <c r="BN65" i="30"/>
  <c r="BM65" i="30"/>
  <c r="BL65" i="30"/>
  <c r="BK65" i="30"/>
  <c r="BI65" i="30"/>
  <c r="H69" i="29" s="1"/>
  <c r="BG65" i="30"/>
  <c r="BF65" i="30"/>
  <c r="BE65" i="30"/>
  <c r="BD65" i="30"/>
  <c r="BC65" i="30"/>
  <c r="BB65" i="30"/>
  <c r="BA65" i="30"/>
  <c r="AX65" i="30"/>
  <c r="AW65" i="30"/>
  <c r="AV65" i="30"/>
  <c r="AU65" i="30"/>
  <c r="AT65" i="30"/>
  <c r="AS65" i="30"/>
  <c r="AR65" i="30"/>
  <c r="AO65" i="30"/>
  <c r="AN65" i="30"/>
  <c r="AM65" i="30"/>
  <c r="AL65" i="30"/>
  <c r="AK65" i="30"/>
  <c r="AJ65" i="30"/>
  <c r="AI65" i="30"/>
  <c r="AF65" i="30"/>
  <c r="AE65" i="30"/>
  <c r="AD65" i="30"/>
  <c r="AC65" i="30"/>
  <c r="AB65" i="30"/>
  <c r="AA65" i="30"/>
  <c r="Z65" i="30"/>
  <c r="Y65" i="30"/>
  <c r="X65" i="30"/>
  <c r="W65" i="30"/>
  <c r="V65" i="30"/>
  <c r="U65" i="30"/>
  <c r="T65" i="30"/>
  <c r="S65" i="30"/>
  <c r="Q65" i="30"/>
  <c r="P65" i="30"/>
  <c r="O65" i="30"/>
  <c r="N65" i="30"/>
  <c r="M65" i="30"/>
  <c r="L65" i="30"/>
  <c r="K65" i="30"/>
  <c r="J65" i="30"/>
  <c r="I65" i="30"/>
  <c r="H65" i="30"/>
  <c r="G65" i="30"/>
  <c r="F65" i="30"/>
  <c r="E65" i="30"/>
  <c r="D65" i="30"/>
  <c r="C65" i="30"/>
  <c r="DF64" i="30"/>
  <c r="DE64" i="30"/>
  <c r="DD64" i="30"/>
  <c r="DC64" i="30"/>
  <c r="DB64" i="30"/>
  <c r="DA64" i="30"/>
  <c r="CZ64" i="30"/>
  <c r="CY64" i="30"/>
  <c r="CX64" i="30"/>
  <c r="CW64" i="30"/>
  <c r="CV64" i="30"/>
  <c r="CU64" i="30"/>
  <c r="CT64" i="30"/>
  <c r="CS64" i="30"/>
  <c r="CR64" i="30"/>
  <c r="BT64" i="30"/>
  <c r="BS64" i="30"/>
  <c r="BR64" i="30"/>
  <c r="BQ64" i="30"/>
  <c r="BO64" i="30"/>
  <c r="BN64" i="30"/>
  <c r="BM64" i="30"/>
  <c r="BL64" i="30"/>
  <c r="BK64" i="30"/>
  <c r="BI64" i="30"/>
  <c r="BG64" i="30"/>
  <c r="BF64" i="30"/>
  <c r="BE64" i="30"/>
  <c r="BD64" i="30"/>
  <c r="BC64" i="30"/>
  <c r="BB64" i="30"/>
  <c r="BA64" i="30"/>
  <c r="AX64" i="30"/>
  <c r="AW64" i="30"/>
  <c r="AV64" i="30"/>
  <c r="AU64" i="30"/>
  <c r="AT64" i="30"/>
  <c r="AS64" i="30"/>
  <c r="AR64" i="30"/>
  <c r="AO64" i="30"/>
  <c r="AN64" i="30"/>
  <c r="AM64" i="30"/>
  <c r="AL64" i="30"/>
  <c r="AK64" i="30"/>
  <c r="AJ64" i="30"/>
  <c r="AI64" i="30"/>
  <c r="AF64" i="30"/>
  <c r="AE64" i="30"/>
  <c r="AD64" i="30"/>
  <c r="AC64" i="30"/>
  <c r="AB64" i="30"/>
  <c r="AA64" i="30"/>
  <c r="Z64" i="30"/>
  <c r="Y64" i="30"/>
  <c r="X64" i="30"/>
  <c r="W64" i="30"/>
  <c r="V64" i="30"/>
  <c r="U64" i="30"/>
  <c r="T64" i="30"/>
  <c r="S64" i="30"/>
  <c r="Q64" i="30"/>
  <c r="P64" i="30"/>
  <c r="O64" i="30"/>
  <c r="N64" i="30"/>
  <c r="M64" i="30"/>
  <c r="L64" i="30"/>
  <c r="K64" i="30"/>
  <c r="J64" i="30"/>
  <c r="I64" i="30"/>
  <c r="H64" i="30"/>
  <c r="G64" i="30"/>
  <c r="F64" i="30"/>
  <c r="E64" i="30"/>
  <c r="D64" i="30"/>
  <c r="C64" i="30"/>
  <c r="DF63" i="30"/>
  <c r="DE63" i="30"/>
  <c r="DD63" i="30"/>
  <c r="DC63" i="30"/>
  <c r="DB63" i="30"/>
  <c r="DA63" i="30"/>
  <c r="CZ63" i="30"/>
  <c r="CY63" i="30"/>
  <c r="CX63" i="30"/>
  <c r="CW63" i="30"/>
  <c r="CV63" i="30"/>
  <c r="CU63" i="30"/>
  <c r="CT63" i="30"/>
  <c r="CS63" i="30"/>
  <c r="CR63" i="30"/>
  <c r="DG63" i="30" s="1"/>
  <c r="BT63" i="30"/>
  <c r="BS63" i="30"/>
  <c r="BR63" i="30"/>
  <c r="BQ63" i="30"/>
  <c r="BO63" i="30"/>
  <c r="BN63" i="30"/>
  <c r="BM63" i="30"/>
  <c r="BL63" i="30"/>
  <c r="BK63" i="30"/>
  <c r="BI63" i="30"/>
  <c r="H67" i="29" s="1"/>
  <c r="BG63" i="30"/>
  <c r="BF63" i="30"/>
  <c r="BE63" i="30"/>
  <c r="BD63" i="30"/>
  <c r="BC63" i="30"/>
  <c r="BB63" i="30"/>
  <c r="BA63" i="30"/>
  <c r="AX63" i="30"/>
  <c r="AW63" i="30"/>
  <c r="AV63" i="30"/>
  <c r="AU63" i="30"/>
  <c r="AT63" i="30"/>
  <c r="AS63" i="30"/>
  <c r="AR63" i="30"/>
  <c r="AO63" i="30"/>
  <c r="AN63" i="30"/>
  <c r="AM63" i="30"/>
  <c r="AL63" i="30"/>
  <c r="AK63" i="30"/>
  <c r="AJ63" i="30"/>
  <c r="AI63" i="30"/>
  <c r="AF63" i="30"/>
  <c r="AE63" i="30"/>
  <c r="AD63" i="30"/>
  <c r="AC63" i="30"/>
  <c r="AB63" i="30"/>
  <c r="AA63" i="30"/>
  <c r="Z63" i="30"/>
  <c r="Y63" i="30"/>
  <c r="X63" i="30"/>
  <c r="W63" i="30"/>
  <c r="V63" i="30"/>
  <c r="U63" i="30"/>
  <c r="T63" i="30"/>
  <c r="S63" i="30"/>
  <c r="Q63" i="30"/>
  <c r="P63" i="30"/>
  <c r="O63" i="30"/>
  <c r="N63" i="30"/>
  <c r="M63" i="30"/>
  <c r="L63" i="30"/>
  <c r="K63" i="30"/>
  <c r="J63" i="30"/>
  <c r="I63" i="30"/>
  <c r="H63" i="30"/>
  <c r="G63" i="30"/>
  <c r="F63" i="30"/>
  <c r="E63" i="30"/>
  <c r="D63" i="30"/>
  <c r="C63" i="30"/>
  <c r="DF62" i="30"/>
  <c r="DE62" i="30"/>
  <c r="DD62" i="30"/>
  <c r="DC62" i="30"/>
  <c r="DB62" i="30"/>
  <c r="DA62" i="30"/>
  <c r="CZ62" i="30"/>
  <c r="CY62" i="30"/>
  <c r="CX62" i="30"/>
  <c r="CW62" i="30"/>
  <c r="CV62" i="30"/>
  <c r="CU62" i="30"/>
  <c r="CT62" i="30"/>
  <c r="CS62" i="30"/>
  <c r="CR62" i="30"/>
  <c r="DG62" i="30" s="1"/>
  <c r="BT62" i="30"/>
  <c r="BS62" i="30"/>
  <c r="BR62" i="30"/>
  <c r="BQ62" i="30"/>
  <c r="BO62" i="30"/>
  <c r="BN62" i="30"/>
  <c r="BM62" i="30"/>
  <c r="BL62" i="30"/>
  <c r="BK62" i="30"/>
  <c r="BI62" i="30"/>
  <c r="BG62" i="30"/>
  <c r="BF62" i="30"/>
  <c r="BE62" i="30"/>
  <c r="BD62" i="30"/>
  <c r="BC62" i="30"/>
  <c r="BB62" i="30"/>
  <c r="BA62" i="30"/>
  <c r="AX62" i="30"/>
  <c r="AW62" i="30"/>
  <c r="AV62" i="30"/>
  <c r="AU62" i="30"/>
  <c r="AT62" i="30"/>
  <c r="AS62" i="30"/>
  <c r="AR62" i="30"/>
  <c r="AO62" i="30"/>
  <c r="AN62" i="30"/>
  <c r="AM62" i="30"/>
  <c r="AL62" i="30"/>
  <c r="AK62" i="30"/>
  <c r="AJ62" i="30"/>
  <c r="AI62" i="30"/>
  <c r="AF62" i="30"/>
  <c r="AE62" i="30"/>
  <c r="AD62" i="30"/>
  <c r="AC62" i="30"/>
  <c r="AB62" i="30"/>
  <c r="AA62" i="30"/>
  <c r="Z62" i="30"/>
  <c r="Y62" i="30"/>
  <c r="X62" i="30"/>
  <c r="W62" i="30"/>
  <c r="V62" i="30"/>
  <c r="U62" i="30"/>
  <c r="T62" i="30"/>
  <c r="S62" i="30"/>
  <c r="Q62" i="30"/>
  <c r="P62" i="30"/>
  <c r="O62" i="30"/>
  <c r="N62" i="30"/>
  <c r="M62" i="30"/>
  <c r="L62" i="30"/>
  <c r="K62" i="30"/>
  <c r="J62" i="30"/>
  <c r="I62" i="30"/>
  <c r="H62" i="30"/>
  <c r="G62" i="30"/>
  <c r="F62" i="30"/>
  <c r="E62" i="30"/>
  <c r="D62" i="30"/>
  <c r="C62" i="30"/>
  <c r="DF61" i="30"/>
  <c r="DE61" i="30"/>
  <c r="DD61" i="30"/>
  <c r="DC61" i="30"/>
  <c r="DB61" i="30"/>
  <c r="DA61" i="30"/>
  <c r="CZ61" i="30"/>
  <c r="CY61" i="30"/>
  <c r="CX61" i="30"/>
  <c r="CW61" i="30"/>
  <c r="CV61" i="30"/>
  <c r="CU61" i="30"/>
  <c r="CT61" i="30"/>
  <c r="CS61" i="30"/>
  <c r="CR61" i="30"/>
  <c r="DG61" i="30" s="1"/>
  <c r="BT61" i="30"/>
  <c r="BS61" i="30"/>
  <c r="BR61" i="30"/>
  <c r="BQ61" i="30"/>
  <c r="BO61" i="30"/>
  <c r="BN61" i="30"/>
  <c r="BM61" i="30"/>
  <c r="BL61" i="30"/>
  <c r="BK61" i="30"/>
  <c r="BI61" i="30"/>
  <c r="BG61" i="30"/>
  <c r="BF61" i="30"/>
  <c r="BE61" i="30"/>
  <c r="BD61" i="30"/>
  <c r="BC61" i="30"/>
  <c r="BB61" i="30"/>
  <c r="BA61" i="30"/>
  <c r="AX61" i="30"/>
  <c r="AW61" i="30"/>
  <c r="AV61" i="30"/>
  <c r="AU61" i="30"/>
  <c r="AT61" i="30"/>
  <c r="AS61" i="30"/>
  <c r="AR61" i="30"/>
  <c r="AO61" i="30"/>
  <c r="AN61" i="30"/>
  <c r="AM61" i="30"/>
  <c r="AL61" i="30"/>
  <c r="AK61" i="30"/>
  <c r="AJ61" i="30"/>
  <c r="AI61" i="30"/>
  <c r="AF61" i="30"/>
  <c r="AE61" i="30"/>
  <c r="AD61" i="30"/>
  <c r="AC61" i="30"/>
  <c r="AB61" i="30"/>
  <c r="AA61" i="30"/>
  <c r="Z61" i="30"/>
  <c r="Y61" i="30"/>
  <c r="X61" i="30"/>
  <c r="W61" i="30"/>
  <c r="V61" i="30"/>
  <c r="U61" i="30"/>
  <c r="T61" i="30"/>
  <c r="S61" i="30"/>
  <c r="Q61" i="30"/>
  <c r="P61" i="30"/>
  <c r="O61" i="30"/>
  <c r="N61" i="30"/>
  <c r="M61" i="30"/>
  <c r="L61" i="30"/>
  <c r="K61" i="30"/>
  <c r="J61" i="30"/>
  <c r="I61" i="30"/>
  <c r="H61" i="30"/>
  <c r="G61" i="30"/>
  <c r="F61" i="30"/>
  <c r="E61" i="30"/>
  <c r="D61" i="30"/>
  <c r="C61" i="30"/>
  <c r="DF60" i="30"/>
  <c r="DE60" i="30"/>
  <c r="DD60" i="30"/>
  <c r="DC60" i="30"/>
  <c r="DB60" i="30"/>
  <c r="DA60" i="30"/>
  <c r="CZ60" i="30"/>
  <c r="CY60" i="30"/>
  <c r="CX60" i="30"/>
  <c r="CW60" i="30"/>
  <c r="CV60" i="30"/>
  <c r="CU60" i="30"/>
  <c r="CT60" i="30"/>
  <c r="CS60" i="30"/>
  <c r="CR60" i="30"/>
  <c r="DG60" i="30" s="1"/>
  <c r="BT60" i="30"/>
  <c r="BS60" i="30"/>
  <c r="BR60" i="30"/>
  <c r="BQ60" i="30"/>
  <c r="BO60" i="30"/>
  <c r="BN60" i="30"/>
  <c r="BM60" i="30"/>
  <c r="BL60" i="30"/>
  <c r="BK60" i="30"/>
  <c r="BI60" i="30"/>
  <c r="BG60" i="30"/>
  <c r="BF60" i="30"/>
  <c r="BE60" i="30"/>
  <c r="BD60" i="30"/>
  <c r="BC60" i="30"/>
  <c r="BB60" i="30"/>
  <c r="BA60" i="30"/>
  <c r="AX60" i="30"/>
  <c r="AW60" i="30"/>
  <c r="AV60" i="30"/>
  <c r="AU60" i="30"/>
  <c r="AT60" i="30"/>
  <c r="AS60" i="30"/>
  <c r="AR60" i="30"/>
  <c r="AO60" i="30"/>
  <c r="AN60" i="30"/>
  <c r="AM60" i="30"/>
  <c r="AL60" i="30"/>
  <c r="AK60" i="30"/>
  <c r="AJ60" i="30"/>
  <c r="AI60" i="30"/>
  <c r="AF60" i="30"/>
  <c r="AE60" i="30"/>
  <c r="AD60" i="30"/>
  <c r="AC60" i="30"/>
  <c r="AB60" i="30"/>
  <c r="AA60" i="30"/>
  <c r="Z60" i="30"/>
  <c r="Y60" i="30"/>
  <c r="X60" i="30"/>
  <c r="W60" i="30"/>
  <c r="V60" i="30"/>
  <c r="U60" i="30"/>
  <c r="T60" i="30"/>
  <c r="S60" i="30"/>
  <c r="Q60" i="30"/>
  <c r="P60" i="30"/>
  <c r="O60" i="30"/>
  <c r="N60" i="30"/>
  <c r="M60" i="30"/>
  <c r="L60" i="30"/>
  <c r="K60" i="30"/>
  <c r="J60" i="30"/>
  <c r="I60" i="30"/>
  <c r="H60" i="30"/>
  <c r="G60" i="30"/>
  <c r="F60" i="30"/>
  <c r="E60" i="30"/>
  <c r="D60" i="30"/>
  <c r="C60" i="30"/>
  <c r="DF59" i="30"/>
  <c r="DE59" i="30"/>
  <c r="DD59" i="30"/>
  <c r="DC59" i="30"/>
  <c r="DB59" i="30"/>
  <c r="DA59" i="30"/>
  <c r="CZ59" i="30"/>
  <c r="CY59" i="30"/>
  <c r="CX59" i="30"/>
  <c r="CW59" i="30"/>
  <c r="CV59" i="30"/>
  <c r="CU59" i="30"/>
  <c r="CT59" i="30"/>
  <c r="CS59" i="30"/>
  <c r="CR59" i="30"/>
  <c r="BT59" i="30"/>
  <c r="BS59" i="30"/>
  <c r="BR59" i="30"/>
  <c r="BQ59" i="30"/>
  <c r="BO59" i="30"/>
  <c r="BN59" i="30"/>
  <c r="BM59" i="30"/>
  <c r="BL59" i="30"/>
  <c r="BK59" i="30"/>
  <c r="BI59" i="30"/>
  <c r="H63" i="29" s="1"/>
  <c r="BG59" i="30"/>
  <c r="BF59" i="30"/>
  <c r="BE59" i="30"/>
  <c r="BD59" i="30"/>
  <c r="BC59" i="30"/>
  <c r="BB59" i="30"/>
  <c r="BA59" i="30"/>
  <c r="AX59" i="30"/>
  <c r="AW59" i="30"/>
  <c r="AV59" i="30"/>
  <c r="AU59" i="30"/>
  <c r="AT59" i="30"/>
  <c r="AS59" i="30"/>
  <c r="AR59" i="30"/>
  <c r="AO59" i="30"/>
  <c r="AN59" i="30"/>
  <c r="AM59" i="30"/>
  <c r="AL59" i="30"/>
  <c r="AK59" i="30"/>
  <c r="AJ59" i="30"/>
  <c r="AI59" i="30"/>
  <c r="AF59" i="30"/>
  <c r="AE59" i="30"/>
  <c r="AD59" i="30"/>
  <c r="AC59" i="30"/>
  <c r="AB59" i="30"/>
  <c r="AA59" i="30"/>
  <c r="Z59" i="30"/>
  <c r="Y59" i="30"/>
  <c r="X59" i="30"/>
  <c r="W59" i="30"/>
  <c r="V59" i="30"/>
  <c r="U59" i="30"/>
  <c r="T59" i="30"/>
  <c r="S59" i="30"/>
  <c r="Q59" i="30"/>
  <c r="P59" i="30"/>
  <c r="O59" i="30"/>
  <c r="N59" i="30"/>
  <c r="M59" i="30"/>
  <c r="L59" i="30"/>
  <c r="K59" i="30"/>
  <c r="J59" i="30"/>
  <c r="I59" i="30"/>
  <c r="H59" i="30"/>
  <c r="G59" i="30"/>
  <c r="F59" i="30"/>
  <c r="E59" i="30"/>
  <c r="D59" i="30"/>
  <c r="C59" i="30"/>
  <c r="DF58" i="30"/>
  <c r="DE58" i="30"/>
  <c r="DD58" i="30"/>
  <c r="DC58" i="30"/>
  <c r="DB58" i="30"/>
  <c r="DA58" i="30"/>
  <c r="CZ58" i="30"/>
  <c r="CY58" i="30"/>
  <c r="CX58" i="30"/>
  <c r="CW58" i="30"/>
  <c r="CV58" i="30"/>
  <c r="CU58" i="30"/>
  <c r="CT58" i="30"/>
  <c r="CS58" i="30"/>
  <c r="CR58" i="30"/>
  <c r="DG58" i="30" s="1"/>
  <c r="BT58" i="30"/>
  <c r="BS58" i="30"/>
  <c r="BR58" i="30"/>
  <c r="BQ58" i="30"/>
  <c r="BO58" i="30"/>
  <c r="BN58" i="30"/>
  <c r="BM58" i="30"/>
  <c r="BL58" i="30"/>
  <c r="BK58" i="30"/>
  <c r="BI58" i="30"/>
  <c r="H62" i="29" s="1"/>
  <c r="BG58" i="30"/>
  <c r="BF58" i="30"/>
  <c r="BE58" i="30"/>
  <c r="BD58" i="30"/>
  <c r="BC58" i="30"/>
  <c r="BB58" i="30"/>
  <c r="BA58" i="30"/>
  <c r="AX58" i="30"/>
  <c r="AW58" i="30"/>
  <c r="AV58" i="30"/>
  <c r="AU58" i="30"/>
  <c r="AT58" i="30"/>
  <c r="AS58" i="30"/>
  <c r="AR58" i="30"/>
  <c r="AO58" i="30"/>
  <c r="AN58" i="30"/>
  <c r="AM58" i="30"/>
  <c r="AL58" i="30"/>
  <c r="AK58" i="30"/>
  <c r="AJ58" i="30"/>
  <c r="AI58" i="30"/>
  <c r="AF58" i="30"/>
  <c r="AE58" i="30"/>
  <c r="AD58" i="30"/>
  <c r="AC58" i="30"/>
  <c r="AB58" i="30"/>
  <c r="AA58" i="30"/>
  <c r="Z58" i="30"/>
  <c r="Y58" i="30"/>
  <c r="X58" i="30"/>
  <c r="W58" i="30"/>
  <c r="V58" i="30"/>
  <c r="U58" i="30"/>
  <c r="T58" i="30"/>
  <c r="S58" i="30"/>
  <c r="Q58" i="30"/>
  <c r="P58" i="30"/>
  <c r="O58" i="30"/>
  <c r="N58" i="30"/>
  <c r="M58" i="30"/>
  <c r="L58" i="30"/>
  <c r="K58" i="30"/>
  <c r="J58" i="30"/>
  <c r="I58" i="30"/>
  <c r="H58" i="30"/>
  <c r="G58" i="30"/>
  <c r="F58" i="30"/>
  <c r="E58" i="30"/>
  <c r="D58" i="30"/>
  <c r="C58" i="30"/>
  <c r="DF57" i="30"/>
  <c r="DE57" i="30"/>
  <c r="DD57" i="30"/>
  <c r="DC57" i="30"/>
  <c r="DB57" i="30"/>
  <c r="DA57" i="30"/>
  <c r="CZ57" i="30"/>
  <c r="CY57" i="30"/>
  <c r="CX57" i="30"/>
  <c r="CW57" i="30"/>
  <c r="CV57" i="30"/>
  <c r="CU57" i="30"/>
  <c r="CT57" i="30"/>
  <c r="CS57" i="30"/>
  <c r="CR57" i="30"/>
  <c r="DG57" i="30" s="1"/>
  <c r="BT57" i="30"/>
  <c r="BS57" i="30"/>
  <c r="BR57" i="30"/>
  <c r="BQ57" i="30"/>
  <c r="BO57" i="30"/>
  <c r="BN57" i="30"/>
  <c r="BM57" i="30"/>
  <c r="BL57" i="30"/>
  <c r="BK57" i="30"/>
  <c r="BI57" i="30"/>
  <c r="BG57" i="30"/>
  <c r="BF57" i="30"/>
  <c r="BE57" i="30"/>
  <c r="BD57" i="30"/>
  <c r="BC57" i="30"/>
  <c r="BB57" i="30"/>
  <c r="BA57" i="30"/>
  <c r="AX57" i="30"/>
  <c r="AW57" i="30"/>
  <c r="AV57" i="30"/>
  <c r="AU57" i="30"/>
  <c r="AT57" i="30"/>
  <c r="AS57" i="30"/>
  <c r="AR57" i="30"/>
  <c r="AO57" i="30"/>
  <c r="AN57" i="30"/>
  <c r="AM57" i="30"/>
  <c r="AL57" i="30"/>
  <c r="AK57" i="30"/>
  <c r="AJ57" i="30"/>
  <c r="AI57" i="30"/>
  <c r="AF57" i="30"/>
  <c r="AE57" i="30"/>
  <c r="AD57" i="30"/>
  <c r="AC57" i="30"/>
  <c r="AB57" i="30"/>
  <c r="AA57" i="30"/>
  <c r="Z57" i="30"/>
  <c r="Y57" i="30"/>
  <c r="X57" i="30"/>
  <c r="W57" i="30"/>
  <c r="V57" i="30"/>
  <c r="U57" i="30"/>
  <c r="T57" i="30"/>
  <c r="S57" i="30"/>
  <c r="Q57" i="30"/>
  <c r="P57" i="30"/>
  <c r="O57" i="30"/>
  <c r="N57" i="30"/>
  <c r="M57" i="30"/>
  <c r="L57" i="30"/>
  <c r="K57" i="30"/>
  <c r="J57" i="30"/>
  <c r="I57" i="30"/>
  <c r="H57" i="30"/>
  <c r="G57" i="30"/>
  <c r="F57" i="30"/>
  <c r="E57" i="30"/>
  <c r="D57" i="30"/>
  <c r="C57" i="30"/>
  <c r="DF56" i="30"/>
  <c r="DE56" i="30"/>
  <c r="DD56" i="30"/>
  <c r="DC56" i="30"/>
  <c r="DB56" i="30"/>
  <c r="DA56" i="30"/>
  <c r="CZ56" i="30"/>
  <c r="CY56" i="30"/>
  <c r="CX56" i="30"/>
  <c r="CW56" i="30"/>
  <c r="CV56" i="30"/>
  <c r="CU56" i="30"/>
  <c r="CT56" i="30"/>
  <c r="CS56" i="30"/>
  <c r="CR56" i="30"/>
  <c r="BT56" i="30"/>
  <c r="BS56" i="30"/>
  <c r="BR56" i="30"/>
  <c r="BQ56" i="30"/>
  <c r="BO56" i="30"/>
  <c r="BN56" i="30"/>
  <c r="BM56" i="30"/>
  <c r="BL56" i="30"/>
  <c r="BK56" i="30"/>
  <c r="BI56" i="30"/>
  <c r="BG56" i="30"/>
  <c r="BF56" i="30"/>
  <c r="BE56" i="30"/>
  <c r="BD56" i="30"/>
  <c r="BC56" i="30"/>
  <c r="BB56" i="30"/>
  <c r="BA56" i="30"/>
  <c r="AX56" i="30"/>
  <c r="AW56" i="30"/>
  <c r="AV56" i="30"/>
  <c r="AU56" i="30"/>
  <c r="AT56" i="30"/>
  <c r="AS56" i="30"/>
  <c r="AR56" i="30"/>
  <c r="AO56" i="30"/>
  <c r="AN56" i="30"/>
  <c r="AM56" i="30"/>
  <c r="AL56" i="30"/>
  <c r="AK56" i="30"/>
  <c r="AJ56" i="30"/>
  <c r="AI56" i="30"/>
  <c r="AF56" i="30"/>
  <c r="AE56" i="30"/>
  <c r="AD56" i="30"/>
  <c r="AC56" i="30"/>
  <c r="AB56" i="30"/>
  <c r="AA56" i="30"/>
  <c r="Z56" i="30"/>
  <c r="Y56" i="30"/>
  <c r="X56" i="30"/>
  <c r="W56" i="30"/>
  <c r="V56" i="30"/>
  <c r="U56" i="30"/>
  <c r="T56" i="30"/>
  <c r="S56" i="30"/>
  <c r="Q56" i="30"/>
  <c r="P56" i="30"/>
  <c r="O56" i="30"/>
  <c r="N56" i="30"/>
  <c r="M56" i="30"/>
  <c r="L56" i="30"/>
  <c r="K56" i="30"/>
  <c r="J56" i="30"/>
  <c r="I56" i="30"/>
  <c r="H56" i="30"/>
  <c r="G56" i="30"/>
  <c r="F56" i="30"/>
  <c r="E56" i="30"/>
  <c r="D56" i="30"/>
  <c r="C56" i="30"/>
  <c r="DF55" i="30"/>
  <c r="DE55" i="30"/>
  <c r="DD55" i="30"/>
  <c r="DC55" i="30"/>
  <c r="DB55" i="30"/>
  <c r="DA55" i="30"/>
  <c r="CZ55" i="30"/>
  <c r="CY55" i="30"/>
  <c r="CX55" i="30"/>
  <c r="CW55" i="30"/>
  <c r="CV55" i="30"/>
  <c r="CU55" i="30"/>
  <c r="CT55" i="30"/>
  <c r="CS55" i="30"/>
  <c r="CR55" i="30"/>
  <c r="DG55" i="30" s="1"/>
  <c r="BT55" i="30"/>
  <c r="BS55" i="30"/>
  <c r="BR55" i="30"/>
  <c r="BQ55" i="30"/>
  <c r="BO55" i="30"/>
  <c r="BN55" i="30"/>
  <c r="BM55" i="30"/>
  <c r="BL55" i="30"/>
  <c r="BK55" i="30"/>
  <c r="BI55" i="30"/>
  <c r="H59" i="29" s="1"/>
  <c r="BG55" i="30"/>
  <c r="BF55" i="30"/>
  <c r="BE55" i="30"/>
  <c r="BD55" i="30"/>
  <c r="BC55" i="30"/>
  <c r="BB55" i="30"/>
  <c r="BA55" i="30"/>
  <c r="AX55" i="30"/>
  <c r="AW55" i="30"/>
  <c r="AV55" i="30"/>
  <c r="AU55" i="30"/>
  <c r="AT55" i="30"/>
  <c r="AS55" i="30"/>
  <c r="AR55" i="30"/>
  <c r="AO55" i="30"/>
  <c r="AN55" i="30"/>
  <c r="AM55" i="30"/>
  <c r="AL55" i="30"/>
  <c r="AK55" i="30"/>
  <c r="AJ55" i="30"/>
  <c r="AI55" i="30"/>
  <c r="AF55" i="30"/>
  <c r="AE55" i="30"/>
  <c r="AD55" i="30"/>
  <c r="AC55" i="30"/>
  <c r="AB55" i="30"/>
  <c r="AA55" i="30"/>
  <c r="Z55" i="30"/>
  <c r="Y55" i="30"/>
  <c r="X55" i="30"/>
  <c r="W55" i="30"/>
  <c r="V55" i="30"/>
  <c r="U55" i="30"/>
  <c r="T55" i="30"/>
  <c r="S55" i="30"/>
  <c r="Q55" i="30"/>
  <c r="P55" i="30"/>
  <c r="O55" i="30"/>
  <c r="N55" i="30"/>
  <c r="M55" i="30"/>
  <c r="L55" i="30"/>
  <c r="K55" i="30"/>
  <c r="J55" i="30"/>
  <c r="I55" i="30"/>
  <c r="H55" i="30"/>
  <c r="G55" i="30"/>
  <c r="F55" i="30"/>
  <c r="E55" i="30"/>
  <c r="D55" i="30"/>
  <c r="C55" i="30"/>
  <c r="DF54" i="30"/>
  <c r="DE54" i="30"/>
  <c r="DD54" i="30"/>
  <c r="DC54" i="30"/>
  <c r="DB54" i="30"/>
  <c r="DA54" i="30"/>
  <c r="CZ54" i="30"/>
  <c r="CY54" i="30"/>
  <c r="CX54" i="30"/>
  <c r="CW54" i="30"/>
  <c r="CV54" i="30"/>
  <c r="CU54" i="30"/>
  <c r="CT54" i="30"/>
  <c r="CS54" i="30"/>
  <c r="CR54" i="30"/>
  <c r="DG54" i="30" s="1"/>
  <c r="BT54" i="30"/>
  <c r="BS54" i="30"/>
  <c r="BR54" i="30"/>
  <c r="BQ54" i="30"/>
  <c r="BO54" i="30"/>
  <c r="BN54" i="30"/>
  <c r="BM54" i="30"/>
  <c r="BL54" i="30"/>
  <c r="BK54" i="30"/>
  <c r="BI54" i="30"/>
  <c r="BG54" i="30"/>
  <c r="BF54" i="30"/>
  <c r="BE54" i="30"/>
  <c r="BD54" i="30"/>
  <c r="BC54" i="30"/>
  <c r="BB54" i="30"/>
  <c r="BA54" i="30"/>
  <c r="AX54" i="30"/>
  <c r="AW54" i="30"/>
  <c r="AV54" i="30"/>
  <c r="AU54" i="30"/>
  <c r="AT54" i="30"/>
  <c r="AS54" i="30"/>
  <c r="AR54" i="30"/>
  <c r="AO54" i="30"/>
  <c r="AN54" i="30"/>
  <c r="AM54" i="30"/>
  <c r="AL54" i="30"/>
  <c r="AK54" i="30"/>
  <c r="AJ54" i="30"/>
  <c r="AI54" i="30"/>
  <c r="AF54" i="30"/>
  <c r="AE54" i="30"/>
  <c r="AD54" i="30"/>
  <c r="AC54" i="30"/>
  <c r="AB54" i="30"/>
  <c r="AA54" i="30"/>
  <c r="Z54" i="30"/>
  <c r="Y54" i="30"/>
  <c r="X54" i="30"/>
  <c r="W54" i="30"/>
  <c r="V54" i="30"/>
  <c r="U54" i="30"/>
  <c r="T54" i="30"/>
  <c r="S54" i="30"/>
  <c r="Q54" i="30"/>
  <c r="P54" i="30"/>
  <c r="O54" i="30"/>
  <c r="N54" i="30"/>
  <c r="M54" i="30"/>
  <c r="L54" i="30"/>
  <c r="K54" i="30"/>
  <c r="J54" i="30"/>
  <c r="I54" i="30"/>
  <c r="H54" i="30"/>
  <c r="G54" i="30"/>
  <c r="F54" i="30"/>
  <c r="E54" i="30"/>
  <c r="D54" i="30"/>
  <c r="C54" i="30"/>
  <c r="DF53" i="30"/>
  <c r="DE53" i="30"/>
  <c r="DD53" i="30"/>
  <c r="DC53" i="30"/>
  <c r="DB53" i="30"/>
  <c r="DA53" i="30"/>
  <c r="CZ53" i="30"/>
  <c r="CY53" i="30"/>
  <c r="CX53" i="30"/>
  <c r="CW53" i="30"/>
  <c r="CV53" i="30"/>
  <c r="CU53" i="30"/>
  <c r="CT53" i="30"/>
  <c r="CS53" i="30"/>
  <c r="CR53" i="30"/>
  <c r="DG53" i="30" s="1"/>
  <c r="BT53" i="30"/>
  <c r="BS53" i="30"/>
  <c r="BR53" i="30"/>
  <c r="BQ53" i="30"/>
  <c r="BO53" i="30"/>
  <c r="BN53" i="30"/>
  <c r="BM53" i="30"/>
  <c r="BL53" i="30"/>
  <c r="BK53" i="30"/>
  <c r="BI53" i="30"/>
  <c r="BG53" i="30"/>
  <c r="BF53" i="30"/>
  <c r="BE53" i="30"/>
  <c r="BD53" i="30"/>
  <c r="BC53" i="30"/>
  <c r="BB53" i="30"/>
  <c r="BA53" i="30"/>
  <c r="AX53" i="30"/>
  <c r="AW53" i="30"/>
  <c r="AV53" i="30"/>
  <c r="AU53" i="30"/>
  <c r="AT53" i="30"/>
  <c r="AS53" i="30"/>
  <c r="AR53" i="30"/>
  <c r="AO53" i="30"/>
  <c r="AN53" i="30"/>
  <c r="AM53" i="30"/>
  <c r="AL53" i="30"/>
  <c r="AK53" i="30"/>
  <c r="AJ53" i="30"/>
  <c r="AI53" i="30"/>
  <c r="AF53" i="30"/>
  <c r="AE53" i="30"/>
  <c r="AD53" i="30"/>
  <c r="AC53" i="30"/>
  <c r="AB53" i="30"/>
  <c r="AA53" i="30"/>
  <c r="Z53" i="30"/>
  <c r="Y53" i="30"/>
  <c r="X53" i="30"/>
  <c r="W53" i="30"/>
  <c r="V53" i="30"/>
  <c r="U53" i="30"/>
  <c r="T53" i="30"/>
  <c r="S53" i="30"/>
  <c r="Q53" i="30"/>
  <c r="P53" i="30"/>
  <c r="O53" i="30"/>
  <c r="N53" i="30"/>
  <c r="M53" i="30"/>
  <c r="L53" i="30"/>
  <c r="K53" i="30"/>
  <c r="J53" i="30"/>
  <c r="I53" i="30"/>
  <c r="H53" i="30"/>
  <c r="G53" i="30"/>
  <c r="F53" i="30"/>
  <c r="E53" i="30"/>
  <c r="D53" i="30"/>
  <c r="C53" i="30"/>
  <c r="DF52" i="30"/>
  <c r="DE52" i="30"/>
  <c r="DD52" i="30"/>
  <c r="DC52" i="30"/>
  <c r="DB52" i="30"/>
  <c r="DA52" i="30"/>
  <c r="CZ52" i="30"/>
  <c r="CY52" i="30"/>
  <c r="CX52" i="30"/>
  <c r="CW52" i="30"/>
  <c r="CV52" i="30"/>
  <c r="CU52" i="30"/>
  <c r="CT52" i="30"/>
  <c r="CS52" i="30"/>
  <c r="CR52" i="30"/>
  <c r="BT52" i="30"/>
  <c r="BS52" i="30"/>
  <c r="BR52" i="30"/>
  <c r="BQ52" i="30"/>
  <c r="BO52" i="30"/>
  <c r="BN52" i="30"/>
  <c r="BM52" i="30"/>
  <c r="BL52" i="30"/>
  <c r="BK52" i="30"/>
  <c r="BI52" i="30"/>
  <c r="H56" i="29" s="1"/>
  <c r="BG52" i="30"/>
  <c r="BF52" i="30"/>
  <c r="BE52" i="30"/>
  <c r="BD52" i="30"/>
  <c r="BC52" i="30"/>
  <c r="BB52" i="30"/>
  <c r="BA52" i="30"/>
  <c r="AX52" i="30"/>
  <c r="AW52" i="30"/>
  <c r="AV52" i="30"/>
  <c r="AU52" i="30"/>
  <c r="AT52" i="30"/>
  <c r="AS52" i="30"/>
  <c r="AR52" i="30"/>
  <c r="AO52" i="30"/>
  <c r="AN52" i="30"/>
  <c r="AM52" i="30"/>
  <c r="AL52" i="30"/>
  <c r="AK52" i="30"/>
  <c r="AJ52" i="30"/>
  <c r="AI52" i="30"/>
  <c r="AF52" i="30"/>
  <c r="AE52" i="30"/>
  <c r="AD52" i="30"/>
  <c r="AC52" i="30"/>
  <c r="AB52" i="30"/>
  <c r="AA52" i="30"/>
  <c r="Z52" i="30"/>
  <c r="Y52" i="30"/>
  <c r="X52" i="30"/>
  <c r="W52" i="30"/>
  <c r="V52" i="30"/>
  <c r="U52" i="30"/>
  <c r="T52" i="30"/>
  <c r="S52" i="30"/>
  <c r="Q52" i="30"/>
  <c r="P52" i="30"/>
  <c r="O52" i="30"/>
  <c r="N52" i="30"/>
  <c r="M52" i="30"/>
  <c r="L52" i="30"/>
  <c r="K52" i="30"/>
  <c r="J52" i="30"/>
  <c r="I52" i="30"/>
  <c r="H52" i="30"/>
  <c r="G52" i="30"/>
  <c r="F52" i="30"/>
  <c r="E52" i="30"/>
  <c r="D52" i="30"/>
  <c r="C52" i="30"/>
  <c r="DF51" i="30"/>
  <c r="DE51" i="30"/>
  <c r="DD51" i="30"/>
  <c r="DC51" i="30"/>
  <c r="DB51" i="30"/>
  <c r="DA51" i="30"/>
  <c r="CZ51" i="30"/>
  <c r="CY51" i="30"/>
  <c r="CX51" i="30"/>
  <c r="CW51" i="30"/>
  <c r="CV51" i="30"/>
  <c r="CU51" i="30"/>
  <c r="CT51" i="30"/>
  <c r="CS51" i="30"/>
  <c r="CR51" i="30"/>
  <c r="DG51" i="30" s="1"/>
  <c r="BT51" i="30"/>
  <c r="BS51" i="30"/>
  <c r="BR51" i="30"/>
  <c r="BQ51" i="30"/>
  <c r="BO51" i="30"/>
  <c r="BN51" i="30"/>
  <c r="BM51" i="30"/>
  <c r="BL51" i="30"/>
  <c r="BK51" i="30"/>
  <c r="BI51" i="30"/>
  <c r="H55" i="29" s="1"/>
  <c r="BG51" i="30"/>
  <c r="BF51" i="30"/>
  <c r="BE51" i="30"/>
  <c r="BD51" i="30"/>
  <c r="BC51" i="30"/>
  <c r="BB51" i="30"/>
  <c r="BA51" i="30"/>
  <c r="AX51" i="30"/>
  <c r="AW51" i="30"/>
  <c r="AV51" i="30"/>
  <c r="AU51" i="30"/>
  <c r="AT51" i="30"/>
  <c r="AS51" i="30"/>
  <c r="AR51" i="30"/>
  <c r="AO51" i="30"/>
  <c r="AN51" i="30"/>
  <c r="AM51" i="30"/>
  <c r="AL51" i="30"/>
  <c r="AK51" i="30"/>
  <c r="AJ51" i="30"/>
  <c r="AI51" i="30"/>
  <c r="AF51" i="30"/>
  <c r="AE51" i="30"/>
  <c r="AD51" i="30"/>
  <c r="AC51" i="30"/>
  <c r="AB51" i="30"/>
  <c r="AA51" i="30"/>
  <c r="Z51" i="30"/>
  <c r="Y51" i="30"/>
  <c r="X51" i="30"/>
  <c r="W51" i="30"/>
  <c r="V51" i="30"/>
  <c r="U51" i="30"/>
  <c r="T51" i="30"/>
  <c r="S51" i="30"/>
  <c r="Q51" i="30"/>
  <c r="P51" i="30"/>
  <c r="O51" i="30"/>
  <c r="N51" i="30"/>
  <c r="M51" i="30"/>
  <c r="L51" i="30"/>
  <c r="K51" i="30"/>
  <c r="J51" i="30"/>
  <c r="I51" i="30"/>
  <c r="H51" i="30"/>
  <c r="G51" i="30"/>
  <c r="F51" i="30"/>
  <c r="E51" i="30"/>
  <c r="D51" i="30"/>
  <c r="C51" i="30"/>
  <c r="DF50" i="30"/>
  <c r="DE50" i="30"/>
  <c r="DD50" i="30"/>
  <c r="DC50" i="30"/>
  <c r="DB50" i="30"/>
  <c r="DA50" i="30"/>
  <c r="CZ50" i="30"/>
  <c r="CY50" i="30"/>
  <c r="CX50" i="30"/>
  <c r="CW50" i="30"/>
  <c r="CV50" i="30"/>
  <c r="CU50" i="30"/>
  <c r="CT50" i="30"/>
  <c r="CS50" i="30"/>
  <c r="CR50" i="30"/>
  <c r="DG50" i="30" s="1"/>
  <c r="BT50" i="30"/>
  <c r="BS50" i="30"/>
  <c r="BR50" i="30"/>
  <c r="BQ50" i="30"/>
  <c r="BO50" i="30"/>
  <c r="BN50" i="30"/>
  <c r="BM50" i="30"/>
  <c r="BL50" i="30"/>
  <c r="BK50" i="30"/>
  <c r="BI50" i="30"/>
  <c r="H54" i="29" s="1"/>
  <c r="BG50" i="30"/>
  <c r="BF50" i="30"/>
  <c r="BE50" i="30"/>
  <c r="BD50" i="30"/>
  <c r="BC50" i="30"/>
  <c r="BB50" i="30"/>
  <c r="BA50" i="30"/>
  <c r="AX50" i="30"/>
  <c r="AW50" i="30"/>
  <c r="AV50" i="30"/>
  <c r="AU50" i="30"/>
  <c r="AT50" i="30"/>
  <c r="AS50" i="30"/>
  <c r="AR50" i="30"/>
  <c r="AO50" i="30"/>
  <c r="AN50" i="30"/>
  <c r="AM50" i="30"/>
  <c r="AL50" i="30"/>
  <c r="AK50" i="30"/>
  <c r="AJ50" i="30"/>
  <c r="AI50" i="30"/>
  <c r="AF50" i="30"/>
  <c r="AE50" i="30"/>
  <c r="AD50" i="30"/>
  <c r="AC50" i="30"/>
  <c r="AB50" i="30"/>
  <c r="AA50" i="30"/>
  <c r="Z50" i="30"/>
  <c r="Y50" i="30"/>
  <c r="X50" i="30"/>
  <c r="W50" i="30"/>
  <c r="V50" i="30"/>
  <c r="U50" i="30"/>
  <c r="T50" i="30"/>
  <c r="S50" i="30"/>
  <c r="Q50" i="30"/>
  <c r="P50" i="30"/>
  <c r="O50" i="30"/>
  <c r="N50" i="30"/>
  <c r="M50" i="30"/>
  <c r="L50" i="30"/>
  <c r="K50" i="30"/>
  <c r="J50" i="30"/>
  <c r="I50" i="30"/>
  <c r="H50" i="30"/>
  <c r="G50" i="30"/>
  <c r="F50" i="30"/>
  <c r="E50" i="30"/>
  <c r="D50" i="30"/>
  <c r="C50" i="30"/>
  <c r="DF49" i="30"/>
  <c r="DE49" i="30"/>
  <c r="DD49" i="30"/>
  <c r="DC49" i="30"/>
  <c r="DB49" i="30"/>
  <c r="DA49" i="30"/>
  <c r="CZ49" i="30"/>
  <c r="CY49" i="30"/>
  <c r="CX49" i="30"/>
  <c r="CW49" i="30"/>
  <c r="CV49" i="30"/>
  <c r="CU49" i="30"/>
  <c r="CT49" i="30"/>
  <c r="CS49" i="30"/>
  <c r="CR49" i="30"/>
  <c r="DG49" i="30" s="1"/>
  <c r="BT49" i="30"/>
  <c r="BS49" i="30"/>
  <c r="BR49" i="30"/>
  <c r="BQ49" i="30"/>
  <c r="BO49" i="30"/>
  <c r="BN49" i="30"/>
  <c r="BM49" i="30"/>
  <c r="BL49" i="30"/>
  <c r="BK49" i="30"/>
  <c r="BI49" i="30"/>
  <c r="BG49" i="30"/>
  <c r="BF49" i="30"/>
  <c r="BE49" i="30"/>
  <c r="BD49" i="30"/>
  <c r="BC49" i="30"/>
  <c r="BB49" i="30"/>
  <c r="BA49" i="30"/>
  <c r="AX49" i="30"/>
  <c r="AW49" i="30"/>
  <c r="AV49" i="30"/>
  <c r="AU49" i="30"/>
  <c r="AT49" i="30"/>
  <c r="AS49" i="30"/>
  <c r="AR49" i="30"/>
  <c r="AO49" i="30"/>
  <c r="AN49" i="30"/>
  <c r="AM49" i="30"/>
  <c r="AL49" i="30"/>
  <c r="AK49" i="30"/>
  <c r="AJ49" i="30"/>
  <c r="AI49" i="30"/>
  <c r="AF49" i="30"/>
  <c r="AE49" i="30"/>
  <c r="AD49" i="30"/>
  <c r="AC49" i="30"/>
  <c r="AB49" i="30"/>
  <c r="AA49" i="30"/>
  <c r="Z49" i="30"/>
  <c r="Y49" i="30"/>
  <c r="X49" i="30"/>
  <c r="W49" i="30"/>
  <c r="V49" i="30"/>
  <c r="U49" i="30"/>
  <c r="T49" i="30"/>
  <c r="S49" i="30"/>
  <c r="Q49" i="30"/>
  <c r="P49" i="30"/>
  <c r="O49" i="30"/>
  <c r="N49" i="30"/>
  <c r="M49" i="30"/>
  <c r="L49" i="30"/>
  <c r="K49" i="30"/>
  <c r="J49" i="30"/>
  <c r="I49" i="30"/>
  <c r="H49" i="30"/>
  <c r="G49" i="30"/>
  <c r="F49" i="30"/>
  <c r="E49" i="30"/>
  <c r="D49" i="30"/>
  <c r="C49" i="30"/>
  <c r="DF48" i="30"/>
  <c r="DE48" i="30"/>
  <c r="DD48" i="30"/>
  <c r="DC48" i="30"/>
  <c r="DB48" i="30"/>
  <c r="DA48" i="30"/>
  <c r="CZ48" i="30"/>
  <c r="CY48" i="30"/>
  <c r="CX48" i="30"/>
  <c r="CW48" i="30"/>
  <c r="CV48" i="30"/>
  <c r="CU48" i="30"/>
  <c r="CT48" i="30"/>
  <c r="CS48" i="30"/>
  <c r="CR48" i="30"/>
  <c r="BT48" i="30"/>
  <c r="BS48" i="30"/>
  <c r="BR48" i="30"/>
  <c r="BQ48" i="30"/>
  <c r="BO48" i="30"/>
  <c r="BN48" i="30"/>
  <c r="BM48" i="30"/>
  <c r="BL48" i="30"/>
  <c r="BK48" i="30"/>
  <c r="BI48" i="30"/>
  <c r="BG48" i="30"/>
  <c r="BF48" i="30"/>
  <c r="BE48" i="30"/>
  <c r="BD48" i="30"/>
  <c r="BC48" i="30"/>
  <c r="BB48" i="30"/>
  <c r="BA48" i="30"/>
  <c r="AX48" i="30"/>
  <c r="AW48" i="30"/>
  <c r="AV48" i="30"/>
  <c r="AU48" i="30"/>
  <c r="AT48" i="30"/>
  <c r="AS48" i="30"/>
  <c r="AR48" i="30"/>
  <c r="AO48" i="30"/>
  <c r="AN48" i="30"/>
  <c r="AM48" i="30"/>
  <c r="AL48" i="30"/>
  <c r="AK48" i="30"/>
  <c r="AJ48" i="30"/>
  <c r="AI48" i="30"/>
  <c r="AF48" i="30"/>
  <c r="AE48" i="30"/>
  <c r="AD48" i="30"/>
  <c r="AC48" i="30"/>
  <c r="AB48" i="30"/>
  <c r="AA48" i="30"/>
  <c r="Z48" i="30"/>
  <c r="Y48" i="30"/>
  <c r="X48" i="30"/>
  <c r="W48" i="30"/>
  <c r="V48" i="30"/>
  <c r="U48" i="30"/>
  <c r="T48" i="30"/>
  <c r="S48" i="30"/>
  <c r="Q48" i="30"/>
  <c r="P48" i="30"/>
  <c r="O48" i="30"/>
  <c r="N48" i="30"/>
  <c r="M48" i="30"/>
  <c r="L48" i="30"/>
  <c r="K48" i="30"/>
  <c r="J48" i="30"/>
  <c r="I48" i="30"/>
  <c r="H48" i="30"/>
  <c r="G48" i="30"/>
  <c r="F48" i="30"/>
  <c r="E48" i="30"/>
  <c r="D48" i="30"/>
  <c r="C48" i="30"/>
  <c r="DF47" i="30"/>
  <c r="DE47" i="30"/>
  <c r="DD47" i="30"/>
  <c r="DC47" i="30"/>
  <c r="DB47" i="30"/>
  <c r="DA47" i="30"/>
  <c r="CZ47" i="30"/>
  <c r="CY47" i="30"/>
  <c r="CX47" i="30"/>
  <c r="CW47" i="30"/>
  <c r="CV47" i="30"/>
  <c r="CU47" i="30"/>
  <c r="CT47" i="30"/>
  <c r="CS47" i="30"/>
  <c r="CR47" i="30"/>
  <c r="BT47" i="30"/>
  <c r="BS47" i="30"/>
  <c r="BR47" i="30"/>
  <c r="BQ47" i="30"/>
  <c r="BO47" i="30"/>
  <c r="BN47" i="30"/>
  <c r="BM47" i="30"/>
  <c r="BL47" i="30"/>
  <c r="BK47" i="30"/>
  <c r="BI47" i="30"/>
  <c r="H51" i="29" s="1"/>
  <c r="BG47" i="30"/>
  <c r="BF47" i="30"/>
  <c r="BE47" i="30"/>
  <c r="BD47" i="30"/>
  <c r="BC47" i="30"/>
  <c r="BB47" i="30"/>
  <c r="BA47" i="30"/>
  <c r="AX47" i="30"/>
  <c r="AW47" i="30"/>
  <c r="AV47" i="30"/>
  <c r="AU47" i="30"/>
  <c r="AT47" i="30"/>
  <c r="AS47" i="30"/>
  <c r="AR47" i="30"/>
  <c r="AO47" i="30"/>
  <c r="AN47" i="30"/>
  <c r="AM47" i="30"/>
  <c r="AL47" i="30"/>
  <c r="AK47" i="30"/>
  <c r="AJ47" i="30"/>
  <c r="AI47" i="30"/>
  <c r="AF47" i="30"/>
  <c r="AE47" i="30"/>
  <c r="AD47" i="30"/>
  <c r="AC47" i="30"/>
  <c r="AB47" i="30"/>
  <c r="AA47" i="30"/>
  <c r="Z47" i="30"/>
  <c r="Y47" i="30"/>
  <c r="X47" i="30"/>
  <c r="W47" i="30"/>
  <c r="V47" i="30"/>
  <c r="U47" i="30"/>
  <c r="T47" i="30"/>
  <c r="S47" i="30"/>
  <c r="Q47" i="30"/>
  <c r="P47" i="30"/>
  <c r="O47" i="30"/>
  <c r="N47" i="30"/>
  <c r="M47" i="30"/>
  <c r="L47" i="30"/>
  <c r="K47" i="30"/>
  <c r="J47" i="30"/>
  <c r="I47" i="30"/>
  <c r="H47" i="30"/>
  <c r="G47" i="30"/>
  <c r="F47" i="30"/>
  <c r="E47" i="30"/>
  <c r="D47" i="30"/>
  <c r="C47" i="30"/>
  <c r="DF46" i="30"/>
  <c r="DE46" i="30"/>
  <c r="DD46" i="30"/>
  <c r="DC46" i="30"/>
  <c r="DB46" i="30"/>
  <c r="DA46" i="30"/>
  <c r="CZ46" i="30"/>
  <c r="CY46" i="30"/>
  <c r="CX46" i="30"/>
  <c r="CW46" i="30"/>
  <c r="CV46" i="30"/>
  <c r="CU46" i="30"/>
  <c r="CT46" i="30"/>
  <c r="CS46" i="30"/>
  <c r="CR46" i="30"/>
  <c r="DG46" i="30" s="1"/>
  <c r="BT46" i="30"/>
  <c r="BS46" i="30"/>
  <c r="BR46" i="30"/>
  <c r="BQ46" i="30"/>
  <c r="BO46" i="30"/>
  <c r="BN46" i="30"/>
  <c r="BM46" i="30"/>
  <c r="BL46" i="30"/>
  <c r="BK46" i="30"/>
  <c r="BI46" i="30"/>
  <c r="BG46" i="30"/>
  <c r="BF46" i="30"/>
  <c r="BE46" i="30"/>
  <c r="BD46" i="30"/>
  <c r="BC46" i="30"/>
  <c r="BB46" i="30"/>
  <c r="BA46" i="30"/>
  <c r="AX46" i="30"/>
  <c r="AW46" i="30"/>
  <c r="AV46" i="30"/>
  <c r="AU46" i="30"/>
  <c r="AT46" i="30"/>
  <c r="AS46" i="30"/>
  <c r="AR46" i="30"/>
  <c r="AO46" i="30"/>
  <c r="AN46" i="30"/>
  <c r="AM46" i="30"/>
  <c r="AL46" i="30"/>
  <c r="AK46" i="30"/>
  <c r="AJ46" i="30"/>
  <c r="AI46" i="30"/>
  <c r="AF46" i="30"/>
  <c r="AE46" i="30"/>
  <c r="AD46" i="30"/>
  <c r="AC46" i="30"/>
  <c r="AB46" i="30"/>
  <c r="AA46" i="30"/>
  <c r="Z46" i="30"/>
  <c r="Y46" i="30"/>
  <c r="X46" i="30"/>
  <c r="W46" i="30"/>
  <c r="V46" i="30"/>
  <c r="U46" i="30"/>
  <c r="T46" i="30"/>
  <c r="S46" i="30"/>
  <c r="Q46" i="30"/>
  <c r="P46" i="30"/>
  <c r="O46" i="30"/>
  <c r="N46" i="30"/>
  <c r="M46" i="30"/>
  <c r="L46" i="30"/>
  <c r="K46" i="30"/>
  <c r="J46" i="30"/>
  <c r="I46" i="30"/>
  <c r="H46" i="30"/>
  <c r="G46" i="30"/>
  <c r="F46" i="30"/>
  <c r="E46" i="30"/>
  <c r="D46" i="30"/>
  <c r="C46" i="30"/>
  <c r="DF45" i="30"/>
  <c r="DE45" i="30"/>
  <c r="DD45" i="30"/>
  <c r="DC45" i="30"/>
  <c r="DB45" i="30"/>
  <c r="DA45" i="30"/>
  <c r="CZ45" i="30"/>
  <c r="CY45" i="30"/>
  <c r="CX45" i="30"/>
  <c r="CW45" i="30"/>
  <c r="CV45" i="30"/>
  <c r="CU45" i="30"/>
  <c r="CT45" i="30"/>
  <c r="CS45" i="30"/>
  <c r="CR45" i="30"/>
  <c r="DG45" i="30" s="1"/>
  <c r="BT45" i="30"/>
  <c r="BS45" i="30"/>
  <c r="BR45" i="30"/>
  <c r="BQ45" i="30"/>
  <c r="BO45" i="30"/>
  <c r="BN45" i="30"/>
  <c r="BM45" i="30"/>
  <c r="BL45" i="30"/>
  <c r="BK45" i="30"/>
  <c r="BI45" i="30"/>
  <c r="H49" i="29" s="1"/>
  <c r="BG45" i="30"/>
  <c r="BF45" i="30"/>
  <c r="BE45" i="30"/>
  <c r="BD45" i="30"/>
  <c r="BC45" i="30"/>
  <c r="BB45" i="30"/>
  <c r="BA45" i="30"/>
  <c r="AX45" i="30"/>
  <c r="AW45" i="30"/>
  <c r="AV45" i="30"/>
  <c r="AU45" i="30"/>
  <c r="AT45" i="30"/>
  <c r="AS45" i="30"/>
  <c r="AR45" i="30"/>
  <c r="AO45" i="30"/>
  <c r="AN45" i="30"/>
  <c r="AM45" i="30"/>
  <c r="AL45" i="30"/>
  <c r="AK45" i="30"/>
  <c r="AJ45" i="30"/>
  <c r="AI45" i="30"/>
  <c r="AF45" i="30"/>
  <c r="AE45" i="30"/>
  <c r="AD45" i="30"/>
  <c r="AC45" i="30"/>
  <c r="AB45" i="30"/>
  <c r="AA45" i="30"/>
  <c r="Z45" i="30"/>
  <c r="Y45" i="30"/>
  <c r="X45" i="30"/>
  <c r="W45" i="30"/>
  <c r="V45" i="30"/>
  <c r="U45" i="30"/>
  <c r="T45" i="30"/>
  <c r="S45" i="30"/>
  <c r="Q45" i="30"/>
  <c r="P45" i="30"/>
  <c r="O45" i="30"/>
  <c r="N45" i="30"/>
  <c r="M45" i="30"/>
  <c r="L45" i="30"/>
  <c r="K45" i="30"/>
  <c r="J45" i="30"/>
  <c r="I45" i="30"/>
  <c r="H45" i="30"/>
  <c r="G45" i="30"/>
  <c r="F45" i="30"/>
  <c r="E45" i="30"/>
  <c r="D45" i="30"/>
  <c r="C45" i="30"/>
  <c r="DF44" i="30"/>
  <c r="DE44" i="30"/>
  <c r="DD44" i="30"/>
  <c r="DC44" i="30"/>
  <c r="DB44" i="30"/>
  <c r="DA44" i="30"/>
  <c r="CZ44" i="30"/>
  <c r="CY44" i="30"/>
  <c r="CX44" i="30"/>
  <c r="CW44" i="30"/>
  <c r="CV44" i="30"/>
  <c r="CU44" i="30"/>
  <c r="CT44" i="30"/>
  <c r="CS44" i="30"/>
  <c r="CR44" i="30"/>
  <c r="BT44" i="30"/>
  <c r="BS44" i="30"/>
  <c r="BR44" i="30"/>
  <c r="BQ44" i="30"/>
  <c r="BO44" i="30"/>
  <c r="BN44" i="30"/>
  <c r="BM44" i="30"/>
  <c r="BL44" i="30"/>
  <c r="BK44" i="30"/>
  <c r="BI44" i="30"/>
  <c r="BG44" i="30"/>
  <c r="BF44" i="30"/>
  <c r="BE44" i="30"/>
  <c r="BD44" i="30"/>
  <c r="BC44" i="30"/>
  <c r="BB44" i="30"/>
  <c r="BA44" i="30"/>
  <c r="AX44" i="30"/>
  <c r="AW44" i="30"/>
  <c r="AV44" i="30"/>
  <c r="AU44" i="30"/>
  <c r="AT44" i="30"/>
  <c r="AS44" i="30"/>
  <c r="AR44" i="30"/>
  <c r="AO44" i="30"/>
  <c r="AN44" i="30"/>
  <c r="AM44" i="30"/>
  <c r="AL44" i="30"/>
  <c r="AK44" i="30"/>
  <c r="AJ44" i="30"/>
  <c r="AI44" i="30"/>
  <c r="AF44" i="30"/>
  <c r="AE44" i="30"/>
  <c r="AD44" i="30"/>
  <c r="AC44" i="30"/>
  <c r="AB44" i="30"/>
  <c r="AA44" i="30"/>
  <c r="Z44" i="30"/>
  <c r="Y44" i="30"/>
  <c r="X44" i="30"/>
  <c r="W44" i="30"/>
  <c r="V44" i="30"/>
  <c r="U44" i="30"/>
  <c r="T44" i="30"/>
  <c r="S44" i="30"/>
  <c r="Q44" i="30"/>
  <c r="P44" i="30"/>
  <c r="O44" i="30"/>
  <c r="N44" i="30"/>
  <c r="M44" i="30"/>
  <c r="L44" i="30"/>
  <c r="K44" i="30"/>
  <c r="J44" i="30"/>
  <c r="I44" i="30"/>
  <c r="H44" i="30"/>
  <c r="G44" i="30"/>
  <c r="F44" i="30"/>
  <c r="E44" i="30"/>
  <c r="D44" i="30"/>
  <c r="C44" i="30"/>
  <c r="DF43" i="30"/>
  <c r="DE43" i="30"/>
  <c r="DD43" i="30"/>
  <c r="DC43" i="30"/>
  <c r="DB43" i="30"/>
  <c r="DA43" i="30"/>
  <c r="CZ43" i="30"/>
  <c r="CY43" i="30"/>
  <c r="CX43" i="30"/>
  <c r="CW43" i="30"/>
  <c r="CV43" i="30"/>
  <c r="CU43" i="30"/>
  <c r="CT43" i="30"/>
  <c r="CS43" i="30"/>
  <c r="CR43" i="30"/>
  <c r="BT43" i="30"/>
  <c r="BS43" i="30"/>
  <c r="BR43" i="30"/>
  <c r="BQ43" i="30"/>
  <c r="BO43" i="30"/>
  <c r="BN43" i="30"/>
  <c r="BM43" i="30"/>
  <c r="BL43" i="30"/>
  <c r="BK43" i="30"/>
  <c r="BI43" i="30"/>
  <c r="H47" i="29" s="1"/>
  <c r="BG43" i="30"/>
  <c r="BF43" i="30"/>
  <c r="BE43" i="30"/>
  <c r="BD43" i="30"/>
  <c r="BC43" i="30"/>
  <c r="BB43" i="30"/>
  <c r="BA43" i="30"/>
  <c r="AX43" i="30"/>
  <c r="AW43" i="30"/>
  <c r="AV43" i="30"/>
  <c r="AU43" i="30"/>
  <c r="AT43" i="30"/>
  <c r="AS43" i="30"/>
  <c r="AR43" i="30"/>
  <c r="AO43" i="30"/>
  <c r="AN43" i="30"/>
  <c r="AM43" i="30"/>
  <c r="AL43" i="30"/>
  <c r="AK43" i="30"/>
  <c r="AJ43" i="30"/>
  <c r="AI43" i="30"/>
  <c r="AF43" i="30"/>
  <c r="AE43" i="30"/>
  <c r="AD43" i="30"/>
  <c r="AC43" i="30"/>
  <c r="AB43" i="30"/>
  <c r="AA43" i="30"/>
  <c r="Z43" i="30"/>
  <c r="Y43" i="30"/>
  <c r="X43" i="30"/>
  <c r="W43" i="30"/>
  <c r="V43" i="30"/>
  <c r="U43" i="30"/>
  <c r="T43" i="30"/>
  <c r="S43" i="30"/>
  <c r="Q43" i="30"/>
  <c r="P43" i="30"/>
  <c r="O43" i="30"/>
  <c r="N43" i="30"/>
  <c r="M43" i="30"/>
  <c r="L43" i="30"/>
  <c r="K43" i="30"/>
  <c r="J43" i="30"/>
  <c r="I43" i="30"/>
  <c r="H43" i="30"/>
  <c r="G43" i="30"/>
  <c r="F43" i="30"/>
  <c r="E43" i="30"/>
  <c r="D43" i="30"/>
  <c r="C43" i="30"/>
  <c r="DF42" i="30"/>
  <c r="DE42" i="30"/>
  <c r="DD42" i="30"/>
  <c r="DC42" i="30"/>
  <c r="DB42" i="30"/>
  <c r="DA42" i="30"/>
  <c r="CZ42" i="30"/>
  <c r="CY42" i="30"/>
  <c r="CX42" i="30"/>
  <c r="CW42" i="30"/>
  <c r="CV42" i="30"/>
  <c r="CU42" i="30"/>
  <c r="CT42" i="30"/>
  <c r="CS42" i="30"/>
  <c r="CR42" i="30"/>
  <c r="DG42" i="30" s="1"/>
  <c r="BT42" i="30"/>
  <c r="BS42" i="30"/>
  <c r="BR42" i="30"/>
  <c r="BQ42" i="30"/>
  <c r="BO42" i="30"/>
  <c r="BN42" i="30"/>
  <c r="BM42" i="30"/>
  <c r="BL42" i="30"/>
  <c r="BK42" i="30"/>
  <c r="BI42" i="30"/>
  <c r="H46" i="29" s="1"/>
  <c r="BG42" i="30"/>
  <c r="BF42" i="30"/>
  <c r="BE42" i="30"/>
  <c r="BD42" i="30"/>
  <c r="BC42" i="30"/>
  <c r="BB42" i="30"/>
  <c r="BA42" i="30"/>
  <c r="AX42" i="30"/>
  <c r="AW42" i="30"/>
  <c r="AV42" i="30"/>
  <c r="AU42" i="30"/>
  <c r="AT42" i="30"/>
  <c r="AS42" i="30"/>
  <c r="AR42" i="30"/>
  <c r="AO42" i="30"/>
  <c r="AN42" i="30"/>
  <c r="AM42" i="30"/>
  <c r="AL42" i="30"/>
  <c r="AK42" i="30"/>
  <c r="AJ42" i="30"/>
  <c r="AI42" i="30"/>
  <c r="AF42" i="30"/>
  <c r="AE42" i="30"/>
  <c r="AD42" i="30"/>
  <c r="AC42" i="30"/>
  <c r="AB42" i="30"/>
  <c r="AA42" i="30"/>
  <c r="Z42" i="30"/>
  <c r="Y42" i="30"/>
  <c r="X42" i="30"/>
  <c r="W42" i="30"/>
  <c r="V42" i="30"/>
  <c r="U42" i="30"/>
  <c r="T42" i="30"/>
  <c r="S42" i="30"/>
  <c r="Q42" i="30"/>
  <c r="P42" i="30"/>
  <c r="O42" i="30"/>
  <c r="N42" i="30"/>
  <c r="M42" i="30"/>
  <c r="L42" i="30"/>
  <c r="K42" i="30"/>
  <c r="J42" i="30"/>
  <c r="I42" i="30"/>
  <c r="H42" i="30"/>
  <c r="G42" i="30"/>
  <c r="F42" i="30"/>
  <c r="E42" i="30"/>
  <c r="D42" i="30"/>
  <c r="C42" i="30"/>
  <c r="DF41" i="30"/>
  <c r="DE41" i="30"/>
  <c r="DD41" i="30"/>
  <c r="DC41" i="30"/>
  <c r="DB41" i="30"/>
  <c r="DA41" i="30"/>
  <c r="CZ41" i="30"/>
  <c r="CY41" i="30"/>
  <c r="CX41" i="30"/>
  <c r="CW41" i="30"/>
  <c r="CV41" i="30"/>
  <c r="CU41" i="30"/>
  <c r="CT41" i="30"/>
  <c r="CS41" i="30"/>
  <c r="CR41" i="30"/>
  <c r="DG41" i="30" s="1"/>
  <c r="BT41" i="30"/>
  <c r="BS41" i="30"/>
  <c r="BR41" i="30"/>
  <c r="BQ41" i="30"/>
  <c r="BO41" i="30"/>
  <c r="BN41" i="30"/>
  <c r="BM41" i="30"/>
  <c r="BL41" i="30"/>
  <c r="BK41" i="30"/>
  <c r="BI41" i="30"/>
  <c r="H45" i="29" s="1"/>
  <c r="BG41" i="30"/>
  <c r="BF41" i="30"/>
  <c r="BE41" i="30"/>
  <c r="BD41" i="30"/>
  <c r="BC41" i="30"/>
  <c r="BB41" i="30"/>
  <c r="BA41" i="30"/>
  <c r="AX41" i="30"/>
  <c r="AW41" i="30"/>
  <c r="AV41" i="30"/>
  <c r="AU41" i="30"/>
  <c r="AT41" i="30"/>
  <c r="AS41" i="30"/>
  <c r="AR41" i="30"/>
  <c r="AO41" i="30"/>
  <c r="AN41" i="30"/>
  <c r="AM41" i="30"/>
  <c r="AL41" i="30"/>
  <c r="AK41" i="30"/>
  <c r="AJ41" i="30"/>
  <c r="AI41" i="30"/>
  <c r="AF41" i="30"/>
  <c r="AE41" i="30"/>
  <c r="AD41" i="30"/>
  <c r="AC41" i="30"/>
  <c r="AB41" i="30"/>
  <c r="AA41" i="30"/>
  <c r="Z41" i="30"/>
  <c r="Y41" i="30"/>
  <c r="X41" i="30"/>
  <c r="W41" i="30"/>
  <c r="V41" i="30"/>
  <c r="U41" i="30"/>
  <c r="T41" i="30"/>
  <c r="S41" i="30"/>
  <c r="Q41" i="30"/>
  <c r="P41" i="30"/>
  <c r="O41" i="30"/>
  <c r="N41" i="30"/>
  <c r="M41" i="30"/>
  <c r="L41" i="30"/>
  <c r="K41" i="30"/>
  <c r="J41" i="30"/>
  <c r="I41" i="30"/>
  <c r="H41" i="30"/>
  <c r="G41" i="30"/>
  <c r="F41" i="30"/>
  <c r="E41" i="30"/>
  <c r="D41" i="30"/>
  <c r="C41" i="30"/>
  <c r="DF40" i="30"/>
  <c r="DE40" i="30"/>
  <c r="DD40" i="30"/>
  <c r="DC40" i="30"/>
  <c r="DB40" i="30"/>
  <c r="DA40" i="30"/>
  <c r="CZ40" i="30"/>
  <c r="CY40" i="30"/>
  <c r="CX40" i="30"/>
  <c r="CW40" i="30"/>
  <c r="CV40" i="30"/>
  <c r="CU40" i="30"/>
  <c r="CT40" i="30"/>
  <c r="CS40" i="30"/>
  <c r="CR40" i="30"/>
  <c r="BT40" i="30"/>
  <c r="BS40" i="30"/>
  <c r="BR40" i="30"/>
  <c r="BQ40" i="30"/>
  <c r="BO40" i="30"/>
  <c r="BN40" i="30"/>
  <c r="BM40" i="30"/>
  <c r="BL40" i="30"/>
  <c r="BK40" i="30"/>
  <c r="BI40" i="30"/>
  <c r="BG40" i="30"/>
  <c r="BF40" i="30"/>
  <c r="BE40" i="30"/>
  <c r="BD40" i="30"/>
  <c r="BC40" i="30"/>
  <c r="BB40" i="30"/>
  <c r="BA40" i="30"/>
  <c r="AX40" i="30"/>
  <c r="AW40" i="30"/>
  <c r="AV40" i="30"/>
  <c r="AU40" i="30"/>
  <c r="AT40" i="30"/>
  <c r="AS40" i="30"/>
  <c r="AR40" i="30"/>
  <c r="AO40" i="30"/>
  <c r="AN40" i="30"/>
  <c r="AM40" i="30"/>
  <c r="AL40" i="30"/>
  <c r="AK40" i="30"/>
  <c r="AJ40" i="30"/>
  <c r="AI40" i="30"/>
  <c r="AF40" i="30"/>
  <c r="AE40" i="30"/>
  <c r="AD40" i="30"/>
  <c r="AC40" i="30"/>
  <c r="AB40" i="30"/>
  <c r="AA40" i="30"/>
  <c r="Z40" i="30"/>
  <c r="Y40" i="30"/>
  <c r="X40" i="30"/>
  <c r="W40" i="30"/>
  <c r="V40" i="30"/>
  <c r="U40" i="30"/>
  <c r="T40" i="30"/>
  <c r="S40" i="30"/>
  <c r="Q40" i="30"/>
  <c r="P40" i="30"/>
  <c r="O40" i="30"/>
  <c r="N40" i="30"/>
  <c r="M40" i="30"/>
  <c r="L40" i="30"/>
  <c r="K40" i="30"/>
  <c r="J40" i="30"/>
  <c r="I40" i="30"/>
  <c r="H40" i="30"/>
  <c r="G40" i="30"/>
  <c r="F40" i="30"/>
  <c r="E40" i="30"/>
  <c r="D40" i="30"/>
  <c r="C40" i="30"/>
  <c r="DF39" i="30"/>
  <c r="DE39" i="30"/>
  <c r="DD39" i="30"/>
  <c r="DC39" i="30"/>
  <c r="DB39" i="30"/>
  <c r="DA39" i="30"/>
  <c r="CZ39" i="30"/>
  <c r="CY39" i="30"/>
  <c r="CX39" i="30"/>
  <c r="CW39" i="30"/>
  <c r="CV39" i="30"/>
  <c r="CU39" i="30"/>
  <c r="CT39" i="30"/>
  <c r="CS39" i="30"/>
  <c r="CR39" i="30"/>
  <c r="DG39" i="30" s="1"/>
  <c r="BT39" i="30"/>
  <c r="BS39" i="30"/>
  <c r="BR39" i="30"/>
  <c r="BQ39" i="30"/>
  <c r="BO39" i="30"/>
  <c r="BN39" i="30"/>
  <c r="BM39" i="30"/>
  <c r="BL39" i="30"/>
  <c r="BK39" i="30"/>
  <c r="BI39" i="30"/>
  <c r="H43" i="29" s="1"/>
  <c r="BG39" i="30"/>
  <c r="BF39" i="30"/>
  <c r="BE39" i="30"/>
  <c r="BD39" i="30"/>
  <c r="BC39" i="30"/>
  <c r="BB39" i="30"/>
  <c r="BA39" i="30"/>
  <c r="AX39" i="30"/>
  <c r="AW39" i="30"/>
  <c r="AV39" i="30"/>
  <c r="AU39" i="30"/>
  <c r="AT39" i="30"/>
  <c r="AS39" i="30"/>
  <c r="AR39" i="30"/>
  <c r="AO39" i="30"/>
  <c r="AN39" i="30"/>
  <c r="AM39" i="30"/>
  <c r="AL39" i="30"/>
  <c r="AK39" i="30"/>
  <c r="AJ39" i="30"/>
  <c r="AI39" i="30"/>
  <c r="AF39" i="30"/>
  <c r="AE39" i="30"/>
  <c r="AD39" i="30"/>
  <c r="AC39" i="30"/>
  <c r="AB39" i="30"/>
  <c r="AA39" i="30"/>
  <c r="Z39" i="30"/>
  <c r="Y39" i="30"/>
  <c r="X39" i="30"/>
  <c r="W39" i="30"/>
  <c r="V39" i="30"/>
  <c r="U39" i="30"/>
  <c r="T39" i="30"/>
  <c r="S39" i="30"/>
  <c r="Q39" i="30"/>
  <c r="P39" i="30"/>
  <c r="O39" i="30"/>
  <c r="N39" i="30"/>
  <c r="M39" i="30"/>
  <c r="L39" i="30"/>
  <c r="K39" i="30"/>
  <c r="J39" i="30"/>
  <c r="I39" i="30"/>
  <c r="H39" i="30"/>
  <c r="G39" i="30"/>
  <c r="F39" i="30"/>
  <c r="E39" i="30"/>
  <c r="D39" i="30"/>
  <c r="C39" i="30"/>
  <c r="DF38" i="30"/>
  <c r="DE38" i="30"/>
  <c r="DD38" i="30"/>
  <c r="DC38" i="30"/>
  <c r="DB38" i="30"/>
  <c r="DA38" i="30"/>
  <c r="CZ38" i="30"/>
  <c r="CY38" i="30"/>
  <c r="CX38" i="30"/>
  <c r="CW38" i="30"/>
  <c r="CV38" i="30"/>
  <c r="CU38" i="30"/>
  <c r="CT38" i="30"/>
  <c r="CS38" i="30"/>
  <c r="CR38" i="30"/>
  <c r="DG38" i="30" s="1"/>
  <c r="BT38" i="30"/>
  <c r="BS38" i="30"/>
  <c r="BR38" i="30"/>
  <c r="BQ38" i="30"/>
  <c r="BO38" i="30"/>
  <c r="BN38" i="30"/>
  <c r="BM38" i="30"/>
  <c r="BL38" i="30"/>
  <c r="BK38" i="30"/>
  <c r="BI38" i="30"/>
  <c r="BG38" i="30"/>
  <c r="BF38" i="30"/>
  <c r="BE38" i="30"/>
  <c r="BD38" i="30"/>
  <c r="BC38" i="30"/>
  <c r="BB38" i="30"/>
  <c r="BA38" i="30"/>
  <c r="AX38" i="30"/>
  <c r="AW38" i="30"/>
  <c r="AV38" i="30"/>
  <c r="AU38" i="30"/>
  <c r="AT38" i="30"/>
  <c r="AS38" i="30"/>
  <c r="AR38" i="30"/>
  <c r="AO38" i="30"/>
  <c r="AN38" i="30"/>
  <c r="AM38" i="30"/>
  <c r="AL38" i="30"/>
  <c r="AK38" i="30"/>
  <c r="AJ38" i="30"/>
  <c r="AI38" i="30"/>
  <c r="AF38" i="30"/>
  <c r="AE38" i="30"/>
  <c r="AD38" i="30"/>
  <c r="AC38" i="30"/>
  <c r="AB38" i="30"/>
  <c r="AA38" i="30"/>
  <c r="Z38" i="30"/>
  <c r="Y38" i="30"/>
  <c r="X38" i="30"/>
  <c r="W38" i="30"/>
  <c r="V38" i="30"/>
  <c r="U38" i="30"/>
  <c r="T38" i="30"/>
  <c r="S38" i="30"/>
  <c r="Q38" i="30"/>
  <c r="P38" i="30"/>
  <c r="O38" i="30"/>
  <c r="N38" i="30"/>
  <c r="M38" i="30"/>
  <c r="L38" i="30"/>
  <c r="K38" i="30"/>
  <c r="J38" i="30"/>
  <c r="I38" i="30"/>
  <c r="H38" i="30"/>
  <c r="G38" i="30"/>
  <c r="F38" i="30"/>
  <c r="E38" i="30"/>
  <c r="D38" i="30"/>
  <c r="C38" i="30"/>
  <c r="DF37" i="30"/>
  <c r="DE37" i="30"/>
  <c r="DD37" i="30"/>
  <c r="DC37" i="30"/>
  <c r="DB37" i="30"/>
  <c r="DA37" i="30"/>
  <c r="CZ37" i="30"/>
  <c r="CY37" i="30"/>
  <c r="CX37" i="30"/>
  <c r="CW37" i="30"/>
  <c r="CV37" i="30"/>
  <c r="CU37" i="30"/>
  <c r="CT37" i="30"/>
  <c r="CS37" i="30"/>
  <c r="CR37" i="30"/>
  <c r="DG37" i="30" s="1"/>
  <c r="BT37" i="30"/>
  <c r="BS37" i="30"/>
  <c r="BR37" i="30"/>
  <c r="BQ37" i="30"/>
  <c r="BO37" i="30"/>
  <c r="BN37" i="30"/>
  <c r="BM37" i="30"/>
  <c r="BL37" i="30"/>
  <c r="BK37" i="30"/>
  <c r="BI37" i="30"/>
  <c r="H41" i="29" s="1"/>
  <c r="BG37" i="30"/>
  <c r="BF37" i="30"/>
  <c r="BE37" i="30"/>
  <c r="BD37" i="30"/>
  <c r="BC37" i="30"/>
  <c r="BB37" i="30"/>
  <c r="BA37" i="30"/>
  <c r="AX37" i="30"/>
  <c r="AW37" i="30"/>
  <c r="AV37" i="30"/>
  <c r="AU37" i="30"/>
  <c r="AT37" i="30"/>
  <c r="AS37" i="30"/>
  <c r="AR37" i="30"/>
  <c r="AO37" i="30"/>
  <c r="AN37" i="30"/>
  <c r="AM37" i="30"/>
  <c r="AL37" i="30"/>
  <c r="AK37" i="30"/>
  <c r="AJ37" i="30"/>
  <c r="AI37" i="30"/>
  <c r="AF37" i="30"/>
  <c r="AE37" i="30"/>
  <c r="AD37" i="30"/>
  <c r="AC37" i="30"/>
  <c r="AB37" i="30"/>
  <c r="AA37" i="30"/>
  <c r="Z37" i="30"/>
  <c r="Y37" i="30"/>
  <c r="X37" i="30"/>
  <c r="W37" i="30"/>
  <c r="V37" i="30"/>
  <c r="U37" i="30"/>
  <c r="T37" i="30"/>
  <c r="S37" i="30"/>
  <c r="Q37" i="30"/>
  <c r="P37" i="30"/>
  <c r="O37" i="30"/>
  <c r="N37" i="30"/>
  <c r="M37" i="30"/>
  <c r="L37" i="30"/>
  <c r="K37" i="30"/>
  <c r="J37" i="30"/>
  <c r="I37" i="30"/>
  <c r="H37" i="30"/>
  <c r="G37" i="30"/>
  <c r="F37" i="30"/>
  <c r="E37" i="30"/>
  <c r="D37" i="30"/>
  <c r="C37" i="30"/>
  <c r="DF36" i="30"/>
  <c r="DE36" i="30"/>
  <c r="DD36" i="30"/>
  <c r="DC36" i="30"/>
  <c r="DB36" i="30"/>
  <c r="DA36" i="30"/>
  <c r="CZ36" i="30"/>
  <c r="CY36" i="30"/>
  <c r="CX36" i="30"/>
  <c r="CW36" i="30"/>
  <c r="CV36" i="30"/>
  <c r="CU36" i="30"/>
  <c r="CT36" i="30"/>
  <c r="CS36" i="30"/>
  <c r="CR36" i="30"/>
  <c r="BT36" i="30"/>
  <c r="BS36" i="30"/>
  <c r="BR36" i="30"/>
  <c r="BQ36" i="30"/>
  <c r="BO36" i="30"/>
  <c r="BN36" i="30"/>
  <c r="BM36" i="30"/>
  <c r="BL36" i="30"/>
  <c r="BK36" i="30"/>
  <c r="BI36" i="30"/>
  <c r="H40" i="29" s="1"/>
  <c r="BG36" i="30"/>
  <c r="BF36" i="30"/>
  <c r="BE36" i="30"/>
  <c r="BD36" i="30"/>
  <c r="BC36" i="30"/>
  <c r="BB36" i="30"/>
  <c r="BA36" i="30"/>
  <c r="AX36" i="30"/>
  <c r="AW36" i="30"/>
  <c r="AV36" i="30"/>
  <c r="AU36" i="30"/>
  <c r="AT36" i="30"/>
  <c r="AS36" i="30"/>
  <c r="AR36" i="30"/>
  <c r="AO36" i="30"/>
  <c r="AN36" i="30"/>
  <c r="AM36" i="30"/>
  <c r="AL36" i="30"/>
  <c r="AK36" i="30"/>
  <c r="AJ36" i="30"/>
  <c r="AI36" i="30"/>
  <c r="AF36" i="30"/>
  <c r="AE36" i="30"/>
  <c r="AD36" i="30"/>
  <c r="AC36" i="30"/>
  <c r="AB36" i="30"/>
  <c r="AA36" i="30"/>
  <c r="Z36" i="30"/>
  <c r="Y36" i="30"/>
  <c r="X36" i="30"/>
  <c r="W36" i="30"/>
  <c r="V36" i="30"/>
  <c r="U36" i="30"/>
  <c r="T36" i="30"/>
  <c r="S36" i="30"/>
  <c r="Q36" i="30"/>
  <c r="P36" i="30"/>
  <c r="O36" i="30"/>
  <c r="N36" i="30"/>
  <c r="M36" i="30"/>
  <c r="L36" i="30"/>
  <c r="K36" i="30"/>
  <c r="J36" i="30"/>
  <c r="I36" i="30"/>
  <c r="H36" i="30"/>
  <c r="G36" i="30"/>
  <c r="F36" i="30"/>
  <c r="E36" i="30"/>
  <c r="D36" i="30"/>
  <c r="C36" i="30"/>
  <c r="DF35" i="30"/>
  <c r="DE35" i="30"/>
  <c r="DD35" i="30"/>
  <c r="DC35" i="30"/>
  <c r="DB35" i="30"/>
  <c r="DA35" i="30"/>
  <c r="CZ35" i="30"/>
  <c r="CY35" i="30"/>
  <c r="CX35" i="30"/>
  <c r="CW35" i="30"/>
  <c r="CV35" i="30"/>
  <c r="CU35" i="30"/>
  <c r="CT35" i="30"/>
  <c r="CS35" i="30"/>
  <c r="CR35" i="30"/>
  <c r="BT35" i="30"/>
  <c r="BS35" i="30"/>
  <c r="BR35" i="30"/>
  <c r="BQ35" i="30"/>
  <c r="BO35" i="30"/>
  <c r="BN35" i="30"/>
  <c r="BM35" i="30"/>
  <c r="BL35" i="30"/>
  <c r="BK35" i="30"/>
  <c r="BI35" i="30"/>
  <c r="H39" i="29" s="1"/>
  <c r="BG35" i="30"/>
  <c r="BF35" i="30"/>
  <c r="BE35" i="30"/>
  <c r="BD35" i="30"/>
  <c r="BC35" i="30"/>
  <c r="BB35" i="30"/>
  <c r="BA35" i="30"/>
  <c r="AX35" i="30"/>
  <c r="AW35" i="30"/>
  <c r="AV35" i="30"/>
  <c r="AU35" i="30"/>
  <c r="AT35" i="30"/>
  <c r="AS35" i="30"/>
  <c r="AR35" i="30"/>
  <c r="AO35" i="30"/>
  <c r="AN35" i="30"/>
  <c r="AM35" i="30"/>
  <c r="AL35" i="30"/>
  <c r="AK35" i="30"/>
  <c r="AJ35" i="30"/>
  <c r="AI35" i="30"/>
  <c r="AF35" i="30"/>
  <c r="AE35" i="30"/>
  <c r="AD35" i="30"/>
  <c r="AC35" i="30"/>
  <c r="AB35" i="30"/>
  <c r="AA35" i="30"/>
  <c r="Z35" i="30"/>
  <c r="Y35" i="30"/>
  <c r="X35" i="30"/>
  <c r="W35" i="30"/>
  <c r="V35" i="30"/>
  <c r="U35" i="30"/>
  <c r="T35" i="30"/>
  <c r="S35" i="30"/>
  <c r="Q35" i="30"/>
  <c r="P35" i="30"/>
  <c r="O35" i="30"/>
  <c r="N35" i="30"/>
  <c r="M35" i="30"/>
  <c r="L35" i="30"/>
  <c r="K35" i="30"/>
  <c r="J35" i="30"/>
  <c r="I35" i="30"/>
  <c r="H35" i="30"/>
  <c r="G35" i="30"/>
  <c r="F35" i="30"/>
  <c r="E35" i="30"/>
  <c r="D35" i="30"/>
  <c r="C35" i="30"/>
  <c r="DF34" i="30"/>
  <c r="DE34" i="30"/>
  <c r="DD34" i="30"/>
  <c r="DC34" i="30"/>
  <c r="DB34" i="30"/>
  <c r="DA34" i="30"/>
  <c r="CZ34" i="30"/>
  <c r="CY34" i="30"/>
  <c r="CX34" i="30"/>
  <c r="CW34" i="30"/>
  <c r="CV34" i="30"/>
  <c r="CU34" i="30"/>
  <c r="CT34" i="30"/>
  <c r="CS34" i="30"/>
  <c r="CR34" i="30"/>
  <c r="DG34" i="30" s="1"/>
  <c r="BT34" i="30"/>
  <c r="BS34" i="30"/>
  <c r="BR34" i="30"/>
  <c r="BQ34" i="30"/>
  <c r="BO34" i="30"/>
  <c r="BN34" i="30"/>
  <c r="BM34" i="30"/>
  <c r="BL34" i="30"/>
  <c r="BK34" i="30"/>
  <c r="BI34" i="30"/>
  <c r="BG34" i="30"/>
  <c r="BF34" i="30"/>
  <c r="BE34" i="30"/>
  <c r="BD34" i="30"/>
  <c r="BC34" i="30"/>
  <c r="BB34" i="30"/>
  <c r="BA34" i="30"/>
  <c r="AX34" i="30"/>
  <c r="AW34" i="30"/>
  <c r="AV34" i="30"/>
  <c r="AU34" i="30"/>
  <c r="AT34" i="30"/>
  <c r="AS34" i="30"/>
  <c r="AR34" i="30"/>
  <c r="AO34" i="30"/>
  <c r="AN34" i="30"/>
  <c r="AM34" i="30"/>
  <c r="AL34" i="30"/>
  <c r="AK34" i="30"/>
  <c r="AJ34" i="30"/>
  <c r="AI34" i="30"/>
  <c r="AF34" i="30"/>
  <c r="AE34" i="30"/>
  <c r="AD34" i="30"/>
  <c r="AC34" i="30"/>
  <c r="AB34" i="30"/>
  <c r="AA34" i="30"/>
  <c r="Z34" i="30"/>
  <c r="Y34" i="30"/>
  <c r="X34" i="30"/>
  <c r="W34" i="30"/>
  <c r="V34" i="30"/>
  <c r="U34" i="30"/>
  <c r="T34" i="30"/>
  <c r="S34" i="30"/>
  <c r="Q34" i="30"/>
  <c r="P34" i="30"/>
  <c r="O34" i="30"/>
  <c r="N34" i="30"/>
  <c r="M34" i="30"/>
  <c r="L34" i="30"/>
  <c r="K34" i="30"/>
  <c r="J34" i="30"/>
  <c r="I34" i="30"/>
  <c r="H34" i="30"/>
  <c r="G34" i="30"/>
  <c r="F34" i="30"/>
  <c r="E34" i="30"/>
  <c r="D34" i="30"/>
  <c r="C34" i="30"/>
  <c r="DF33" i="30"/>
  <c r="DE33" i="30"/>
  <c r="DD33" i="30"/>
  <c r="DC33" i="30"/>
  <c r="DB33" i="30"/>
  <c r="DA33" i="30"/>
  <c r="CZ33" i="30"/>
  <c r="CY33" i="30"/>
  <c r="CX33" i="30"/>
  <c r="CW33" i="30"/>
  <c r="CV33" i="30"/>
  <c r="CU33" i="30"/>
  <c r="CT33" i="30"/>
  <c r="CS33" i="30"/>
  <c r="CR33" i="30"/>
  <c r="DG33" i="30" s="1"/>
  <c r="BT33" i="30"/>
  <c r="BS33" i="30"/>
  <c r="BR33" i="30"/>
  <c r="BQ33" i="30"/>
  <c r="BO33" i="30"/>
  <c r="BN33" i="30"/>
  <c r="BM33" i="30"/>
  <c r="BL33" i="30"/>
  <c r="BK33" i="30"/>
  <c r="BI33" i="30"/>
  <c r="H37" i="29" s="1"/>
  <c r="BG33" i="30"/>
  <c r="BF33" i="30"/>
  <c r="BE33" i="30"/>
  <c r="BD33" i="30"/>
  <c r="BC33" i="30"/>
  <c r="BB33" i="30"/>
  <c r="BA33" i="30"/>
  <c r="AX33" i="30"/>
  <c r="AW33" i="30"/>
  <c r="AV33" i="30"/>
  <c r="AU33" i="30"/>
  <c r="AT33" i="30"/>
  <c r="AS33" i="30"/>
  <c r="AR33" i="30"/>
  <c r="AO33" i="30"/>
  <c r="AN33" i="30"/>
  <c r="AM33" i="30"/>
  <c r="AL33" i="30"/>
  <c r="AK33" i="30"/>
  <c r="AJ33" i="30"/>
  <c r="AI33" i="30"/>
  <c r="AF33" i="30"/>
  <c r="AE33" i="30"/>
  <c r="AD33" i="30"/>
  <c r="AC33" i="30"/>
  <c r="AB33" i="30"/>
  <c r="AA33" i="30"/>
  <c r="Z33" i="30"/>
  <c r="Y33" i="30"/>
  <c r="X33" i="30"/>
  <c r="W33" i="30"/>
  <c r="V33" i="30"/>
  <c r="U33" i="30"/>
  <c r="T33" i="30"/>
  <c r="S33" i="30"/>
  <c r="Q33" i="30"/>
  <c r="P33" i="30"/>
  <c r="O33" i="30"/>
  <c r="N33" i="30"/>
  <c r="M33" i="30"/>
  <c r="L33" i="30"/>
  <c r="K33" i="30"/>
  <c r="J33" i="30"/>
  <c r="I33" i="30"/>
  <c r="H33" i="30"/>
  <c r="G33" i="30"/>
  <c r="F33" i="30"/>
  <c r="E33" i="30"/>
  <c r="D33" i="30"/>
  <c r="C33" i="30"/>
  <c r="DF32" i="30"/>
  <c r="DE32" i="30"/>
  <c r="DD32" i="30"/>
  <c r="DC32" i="30"/>
  <c r="DB32" i="30"/>
  <c r="DA32" i="30"/>
  <c r="CZ32" i="30"/>
  <c r="CY32" i="30"/>
  <c r="CX32" i="30"/>
  <c r="CW32" i="30"/>
  <c r="CV32" i="30"/>
  <c r="CU32" i="30"/>
  <c r="CT32" i="30"/>
  <c r="CS32" i="30"/>
  <c r="CR32" i="30"/>
  <c r="BT32" i="30"/>
  <c r="BS32" i="30"/>
  <c r="BR32" i="30"/>
  <c r="BQ32" i="30"/>
  <c r="BO32" i="30"/>
  <c r="BN32" i="30"/>
  <c r="BM32" i="30"/>
  <c r="BL32" i="30"/>
  <c r="BK32" i="30"/>
  <c r="BI32" i="30"/>
  <c r="BG32" i="30"/>
  <c r="BF32" i="30"/>
  <c r="BE32" i="30"/>
  <c r="BD32" i="30"/>
  <c r="BC32" i="30"/>
  <c r="BB32" i="30"/>
  <c r="BA32" i="30"/>
  <c r="AX32" i="30"/>
  <c r="AW32" i="30"/>
  <c r="AV32" i="30"/>
  <c r="AU32" i="30"/>
  <c r="AT32" i="30"/>
  <c r="AS32" i="30"/>
  <c r="AR32" i="30"/>
  <c r="AO32" i="30"/>
  <c r="AN32" i="30"/>
  <c r="AM32" i="30"/>
  <c r="AL32" i="30"/>
  <c r="AK32" i="30"/>
  <c r="AJ32" i="30"/>
  <c r="AI32" i="30"/>
  <c r="AF32" i="30"/>
  <c r="AE32" i="30"/>
  <c r="AD32" i="30"/>
  <c r="AC32" i="30"/>
  <c r="AB32" i="30"/>
  <c r="AA32" i="30"/>
  <c r="Z32" i="30"/>
  <c r="Y32" i="30"/>
  <c r="X32" i="30"/>
  <c r="W32" i="30"/>
  <c r="V32" i="30"/>
  <c r="U32" i="30"/>
  <c r="T32" i="30"/>
  <c r="S32" i="30"/>
  <c r="Q32" i="30"/>
  <c r="P32" i="30"/>
  <c r="O32" i="30"/>
  <c r="N32" i="30"/>
  <c r="M32" i="30"/>
  <c r="L32" i="30"/>
  <c r="K32" i="30"/>
  <c r="J32" i="30"/>
  <c r="I32" i="30"/>
  <c r="H32" i="30"/>
  <c r="G32" i="30"/>
  <c r="F32" i="30"/>
  <c r="E32" i="30"/>
  <c r="D32" i="30"/>
  <c r="C32" i="30"/>
  <c r="DF31" i="30"/>
  <c r="DE31" i="30"/>
  <c r="DD31" i="30"/>
  <c r="DC31" i="30"/>
  <c r="DB31" i="30"/>
  <c r="DA31" i="30"/>
  <c r="CZ31" i="30"/>
  <c r="CY31" i="30"/>
  <c r="CX31" i="30"/>
  <c r="CW31" i="30"/>
  <c r="CV31" i="30"/>
  <c r="CU31" i="30"/>
  <c r="CT31" i="30"/>
  <c r="CS31" i="30"/>
  <c r="CR31" i="30"/>
  <c r="DG31" i="30" s="1"/>
  <c r="BT31" i="30"/>
  <c r="BS31" i="30"/>
  <c r="BR31" i="30"/>
  <c r="BQ31" i="30"/>
  <c r="BO31" i="30"/>
  <c r="BN31" i="30"/>
  <c r="BM31" i="30"/>
  <c r="BL31" i="30"/>
  <c r="BK31" i="30"/>
  <c r="BI31" i="30"/>
  <c r="H35" i="29" s="1"/>
  <c r="BG31" i="30"/>
  <c r="BF31" i="30"/>
  <c r="BE31" i="30"/>
  <c r="BD31" i="30"/>
  <c r="BC31" i="30"/>
  <c r="BB31" i="30"/>
  <c r="BA31" i="30"/>
  <c r="AX31" i="30"/>
  <c r="AW31" i="30"/>
  <c r="AV31" i="30"/>
  <c r="AU31" i="30"/>
  <c r="AT31" i="30"/>
  <c r="AS31" i="30"/>
  <c r="AR31" i="30"/>
  <c r="AO31" i="30"/>
  <c r="AN31" i="30"/>
  <c r="AM31" i="30"/>
  <c r="AL31" i="30"/>
  <c r="AK31" i="30"/>
  <c r="AJ31" i="30"/>
  <c r="AI31" i="30"/>
  <c r="AF31" i="30"/>
  <c r="AE31" i="30"/>
  <c r="AD31" i="30"/>
  <c r="AC31" i="30"/>
  <c r="AB31" i="30"/>
  <c r="AA31" i="30"/>
  <c r="Z31" i="30"/>
  <c r="Y31" i="30"/>
  <c r="X31" i="30"/>
  <c r="W31" i="30"/>
  <c r="V31" i="30"/>
  <c r="U31" i="30"/>
  <c r="T31" i="30"/>
  <c r="S31" i="30"/>
  <c r="Q31" i="30"/>
  <c r="P31" i="30"/>
  <c r="O31" i="30"/>
  <c r="N31" i="30"/>
  <c r="M31" i="30"/>
  <c r="L31" i="30"/>
  <c r="K31" i="30"/>
  <c r="J31" i="30"/>
  <c r="I31" i="30"/>
  <c r="H31" i="30"/>
  <c r="G31" i="30"/>
  <c r="F31" i="30"/>
  <c r="E31" i="30"/>
  <c r="D31" i="30"/>
  <c r="C31" i="30"/>
  <c r="DF30" i="30"/>
  <c r="DE30" i="30"/>
  <c r="DD30" i="30"/>
  <c r="DC30" i="30"/>
  <c r="DB30" i="30"/>
  <c r="DA30" i="30"/>
  <c r="CZ30" i="30"/>
  <c r="CY30" i="30"/>
  <c r="CX30" i="30"/>
  <c r="CW30" i="30"/>
  <c r="CV30" i="30"/>
  <c r="CU30" i="30"/>
  <c r="CT30" i="30"/>
  <c r="CS30" i="30"/>
  <c r="CR30" i="30"/>
  <c r="DG30" i="30" s="1"/>
  <c r="BT30" i="30"/>
  <c r="BS30" i="30"/>
  <c r="BR30" i="30"/>
  <c r="BQ30" i="30"/>
  <c r="BO30" i="30"/>
  <c r="BN30" i="30"/>
  <c r="BM30" i="30"/>
  <c r="BL30" i="30"/>
  <c r="BK30" i="30"/>
  <c r="BI30" i="30"/>
  <c r="BG30" i="30"/>
  <c r="BF30" i="30"/>
  <c r="BE30" i="30"/>
  <c r="BD30" i="30"/>
  <c r="BC30" i="30"/>
  <c r="BB30" i="30"/>
  <c r="BA30" i="30"/>
  <c r="AX30" i="30"/>
  <c r="AW30" i="30"/>
  <c r="AV30" i="30"/>
  <c r="AU30" i="30"/>
  <c r="AT30" i="30"/>
  <c r="AS30" i="30"/>
  <c r="AR30" i="30"/>
  <c r="AO30" i="30"/>
  <c r="AN30" i="30"/>
  <c r="AM30" i="30"/>
  <c r="AL30" i="30"/>
  <c r="AK30" i="30"/>
  <c r="AJ30" i="30"/>
  <c r="AI30" i="30"/>
  <c r="AF30" i="30"/>
  <c r="AE30" i="30"/>
  <c r="AD30" i="30"/>
  <c r="AC30" i="30"/>
  <c r="AB30" i="30"/>
  <c r="AA30" i="30"/>
  <c r="Z30" i="30"/>
  <c r="Y30" i="30"/>
  <c r="X30" i="30"/>
  <c r="W30" i="30"/>
  <c r="V30" i="30"/>
  <c r="U30" i="30"/>
  <c r="T30" i="30"/>
  <c r="S30" i="30"/>
  <c r="Q30" i="30"/>
  <c r="P30" i="30"/>
  <c r="O30" i="30"/>
  <c r="N30" i="30"/>
  <c r="M30" i="30"/>
  <c r="L30" i="30"/>
  <c r="K30" i="30"/>
  <c r="J30" i="30"/>
  <c r="I30" i="30"/>
  <c r="H30" i="30"/>
  <c r="G30" i="30"/>
  <c r="F30" i="30"/>
  <c r="E30" i="30"/>
  <c r="D30" i="30"/>
  <c r="C30" i="30"/>
  <c r="DF29" i="30"/>
  <c r="DE29" i="30"/>
  <c r="DD29" i="30"/>
  <c r="DC29" i="30"/>
  <c r="DB29" i="30"/>
  <c r="DA29" i="30"/>
  <c r="CZ29" i="30"/>
  <c r="CY29" i="30"/>
  <c r="CX29" i="30"/>
  <c r="CW29" i="30"/>
  <c r="CV29" i="30"/>
  <c r="CU29" i="30"/>
  <c r="CT29" i="30"/>
  <c r="CS29" i="30"/>
  <c r="CR29" i="30"/>
  <c r="BT29" i="30"/>
  <c r="BS29" i="30"/>
  <c r="BR29" i="30"/>
  <c r="BQ29" i="30"/>
  <c r="BO29" i="30"/>
  <c r="BN29" i="30"/>
  <c r="BM29" i="30"/>
  <c r="BL29" i="30"/>
  <c r="BK29" i="30"/>
  <c r="BI29" i="30"/>
  <c r="BG29" i="30"/>
  <c r="BF29" i="30"/>
  <c r="BE29" i="30"/>
  <c r="BD29" i="30"/>
  <c r="BC29" i="30"/>
  <c r="BB29" i="30"/>
  <c r="BA29" i="30"/>
  <c r="AX29" i="30"/>
  <c r="AW29" i="30"/>
  <c r="AV29" i="30"/>
  <c r="AU29" i="30"/>
  <c r="AT29" i="30"/>
  <c r="AS29" i="30"/>
  <c r="AR29" i="30"/>
  <c r="AO29" i="30"/>
  <c r="AN29" i="30"/>
  <c r="AM29" i="30"/>
  <c r="AL29" i="30"/>
  <c r="AK29" i="30"/>
  <c r="AJ29" i="30"/>
  <c r="AI29" i="30"/>
  <c r="AF29" i="30"/>
  <c r="AE29" i="30"/>
  <c r="AD29" i="30"/>
  <c r="AC29" i="30"/>
  <c r="AB29" i="30"/>
  <c r="AA29" i="30"/>
  <c r="Z29" i="30"/>
  <c r="Y29" i="30"/>
  <c r="X29" i="30"/>
  <c r="W29" i="30"/>
  <c r="V29" i="30"/>
  <c r="U29" i="30"/>
  <c r="T29" i="30"/>
  <c r="S29" i="30"/>
  <c r="Q29" i="30"/>
  <c r="P29" i="30"/>
  <c r="O29" i="30"/>
  <c r="N29" i="30"/>
  <c r="M29" i="30"/>
  <c r="L29" i="30"/>
  <c r="K29" i="30"/>
  <c r="J29" i="30"/>
  <c r="I29" i="30"/>
  <c r="H29" i="30"/>
  <c r="G29" i="30"/>
  <c r="F29" i="30"/>
  <c r="E29" i="30"/>
  <c r="D29" i="30"/>
  <c r="C29" i="30"/>
  <c r="DF28" i="30"/>
  <c r="DE28" i="30"/>
  <c r="DD28" i="30"/>
  <c r="DC28" i="30"/>
  <c r="DB28" i="30"/>
  <c r="DA28" i="30"/>
  <c r="CZ28" i="30"/>
  <c r="CY28" i="30"/>
  <c r="CX28" i="30"/>
  <c r="CW28" i="30"/>
  <c r="CV28" i="30"/>
  <c r="CU28" i="30"/>
  <c r="CT28" i="30"/>
  <c r="CS28" i="30"/>
  <c r="CR28" i="30"/>
  <c r="DG28" i="30" s="1"/>
  <c r="BT28" i="30"/>
  <c r="BS28" i="30"/>
  <c r="BR28" i="30"/>
  <c r="BQ28" i="30"/>
  <c r="BO28" i="30"/>
  <c r="BN28" i="30"/>
  <c r="BM28" i="30"/>
  <c r="BL28" i="30"/>
  <c r="BK28" i="30"/>
  <c r="BI28" i="30"/>
  <c r="H32" i="29" s="1"/>
  <c r="BG28" i="30"/>
  <c r="BF28" i="30"/>
  <c r="BE28" i="30"/>
  <c r="BD28" i="30"/>
  <c r="BC28" i="30"/>
  <c r="BB28" i="30"/>
  <c r="BA28" i="30"/>
  <c r="AX28" i="30"/>
  <c r="AW28" i="30"/>
  <c r="AV28" i="30"/>
  <c r="AU28" i="30"/>
  <c r="AT28" i="30"/>
  <c r="AS28" i="30"/>
  <c r="AR28" i="30"/>
  <c r="AO28" i="30"/>
  <c r="AN28" i="30"/>
  <c r="AM28" i="30"/>
  <c r="AL28" i="30"/>
  <c r="AK28" i="30"/>
  <c r="AJ28" i="30"/>
  <c r="AI28" i="30"/>
  <c r="AF28" i="30"/>
  <c r="AE28" i="30"/>
  <c r="AD28" i="30"/>
  <c r="AC28" i="30"/>
  <c r="AB28" i="30"/>
  <c r="AA28" i="30"/>
  <c r="Z28" i="30"/>
  <c r="Y28" i="30"/>
  <c r="X28" i="30"/>
  <c r="W28" i="30"/>
  <c r="V28" i="30"/>
  <c r="U28" i="30"/>
  <c r="T28" i="30"/>
  <c r="S28" i="30"/>
  <c r="Q28" i="30"/>
  <c r="P28" i="30"/>
  <c r="O28" i="30"/>
  <c r="N28" i="30"/>
  <c r="M28" i="30"/>
  <c r="L28" i="30"/>
  <c r="K28" i="30"/>
  <c r="J28" i="30"/>
  <c r="I28" i="30"/>
  <c r="H28" i="30"/>
  <c r="G28" i="30"/>
  <c r="F28" i="30"/>
  <c r="E28" i="30"/>
  <c r="D28" i="30"/>
  <c r="C28" i="30"/>
  <c r="DF27" i="30"/>
  <c r="DE27" i="30"/>
  <c r="DD27" i="30"/>
  <c r="DC27" i="30"/>
  <c r="DB27" i="30"/>
  <c r="DA27" i="30"/>
  <c r="CZ27" i="30"/>
  <c r="CY27" i="30"/>
  <c r="CX27" i="30"/>
  <c r="CW27" i="30"/>
  <c r="CV27" i="30"/>
  <c r="CU27" i="30"/>
  <c r="CT27" i="30"/>
  <c r="CS27" i="30"/>
  <c r="CR27" i="30"/>
  <c r="BT27" i="30"/>
  <c r="BS27" i="30"/>
  <c r="BR27" i="30"/>
  <c r="BQ27" i="30"/>
  <c r="BO27" i="30"/>
  <c r="BN27" i="30"/>
  <c r="BM27" i="30"/>
  <c r="BL27" i="30"/>
  <c r="BK27" i="30"/>
  <c r="BI27" i="30"/>
  <c r="H31" i="29" s="1"/>
  <c r="BG27" i="30"/>
  <c r="BF27" i="30"/>
  <c r="BE27" i="30"/>
  <c r="BD27" i="30"/>
  <c r="BC27" i="30"/>
  <c r="BB27" i="30"/>
  <c r="BA27" i="30"/>
  <c r="AX27" i="30"/>
  <c r="AW27" i="30"/>
  <c r="AV27" i="30"/>
  <c r="AU27" i="30"/>
  <c r="AT27" i="30"/>
  <c r="AS27" i="30"/>
  <c r="AR27" i="30"/>
  <c r="AO27" i="30"/>
  <c r="AN27" i="30"/>
  <c r="AM27" i="30"/>
  <c r="AL27" i="30"/>
  <c r="AK27" i="30"/>
  <c r="AJ27" i="30"/>
  <c r="AI27" i="30"/>
  <c r="AF27" i="30"/>
  <c r="AE27" i="30"/>
  <c r="AD27" i="30"/>
  <c r="AC27" i="30"/>
  <c r="AB27" i="30"/>
  <c r="AA27" i="30"/>
  <c r="Z27" i="30"/>
  <c r="Y27" i="30"/>
  <c r="X27" i="30"/>
  <c r="W27" i="30"/>
  <c r="V27" i="30"/>
  <c r="U27" i="30"/>
  <c r="T27" i="30"/>
  <c r="S27" i="30"/>
  <c r="Q27" i="30"/>
  <c r="P27" i="30"/>
  <c r="O27" i="30"/>
  <c r="N27" i="30"/>
  <c r="M27" i="30"/>
  <c r="L27" i="30"/>
  <c r="K27" i="30"/>
  <c r="J27" i="30"/>
  <c r="I27" i="30"/>
  <c r="H27" i="30"/>
  <c r="G27" i="30"/>
  <c r="F27" i="30"/>
  <c r="E27" i="30"/>
  <c r="D27" i="30"/>
  <c r="C27" i="30"/>
  <c r="DF26" i="30"/>
  <c r="DE26" i="30"/>
  <c r="DD26" i="30"/>
  <c r="DC26" i="30"/>
  <c r="DB26" i="30"/>
  <c r="DA26" i="30"/>
  <c r="CZ26" i="30"/>
  <c r="CY26" i="30"/>
  <c r="CX26" i="30"/>
  <c r="CW26" i="30"/>
  <c r="CV26" i="30"/>
  <c r="CU26" i="30"/>
  <c r="CT26" i="30"/>
  <c r="CS26" i="30"/>
  <c r="CR26" i="30"/>
  <c r="DG26" i="30" s="1"/>
  <c r="BT26" i="30"/>
  <c r="BS26" i="30"/>
  <c r="BR26" i="30"/>
  <c r="BQ26" i="30"/>
  <c r="BO26" i="30"/>
  <c r="BN26" i="30"/>
  <c r="BM26" i="30"/>
  <c r="BL26" i="30"/>
  <c r="BK26" i="30"/>
  <c r="BI26" i="30"/>
  <c r="BG26" i="30"/>
  <c r="BF26" i="30"/>
  <c r="BE26" i="30"/>
  <c r="BD26" i="30"/>
  <c r="BC26" i="30"/>
  <c r="BB26" i="30"/>
  <c r="BA26" i="30"/>
  <c r="AX26" i="30"/>
  <c r="AW26" i="30"/>
  <c r="AV26" i="30"/>
  <c r="AU26" i="30"/>
  <c r="AT26" i="30"/>
  <c r="AS26" i="30"/>
  <c r="AR26" i="30"/>
  <c r="AO26" i="30"/>
  <c r="AN26" i="30"/>
  <c r="AM26" i="30"/>
  <c r="AL26" i="30"/>
  <c r="AK26" i="30"/>
  <c r="AJ26" i="30"/>
  <c r="AI26" i="30"/>
  <c r="AF26" i="30"/>
  <c r="AE26" i="30"/>
  <c r="AD26" i="30"/>
  <c r="AC26" i="30"/>
  <c r="AB26" i="30"/>
  <c r="AA26" i="30"/>
  <c r="Z26" i="30"/>
  <c r="Y26" i="30"/>
  <c r="X26" i="30"/>
  <c r="W26" i="30"/>
  <c r="V26" i="30"/>
  <c r="U26" i="30"/>
  <c r="T26" i="30"/>
  <c r="S26" i="30"/>
  <c r="Q26" i="30"/>
  <c r="P26" i="30"/>
  <c r="O26" i="30"/>
  <c r="N26" i="30"/>
  <c r="M26" i="30"/>
  <c r="L26" i="30"/>
  <c r="K26" i="30"/>
  <c r="J26" i="30"/>
  <c r="I26" i="30"/>
  <c r="H26" i="30"/>
  <c r="G26" i="30"/>
  <c r="F26" i="30"/>
  <c r="E26" i="30"/>
  <c r="D26" i="30"/>
  <c r="C26" i="30"/>
  <c r="DF25" i="30"/>
  <c r="DE25" i="30"/>
  <c r="DD25" i="30"/>
  <c r="DC25" i="30"/>
  <c r="DB25" i="30"/>
  <c r="DA25" i="30"/>
  <c r="CZ25" i="30"/>
  <c r="CY25" i="30"/>
  <c r="CX25" i="30"/>
  <c r="CW25" i="30"/>
  <c r="CV25" i="30"/>
  <c r="CU25" i="30"/>
  <c r="CT25" i="30"/>
  <c r="CS25" i="30"/>
  <c r="CR25" i="30"/>
  <c r="DG25" i="30" s="1"/>
  <c r="BT25" i="30"/>
  <c r="BS25" i="30"/>
  <c r="BR25" i="30"/>
  <c r="BQ25" i="30"/>
  <c r="BO25" i="30"/>
  <c r="BN25" i="30"/>
  <c r="BM25" i="30"/>
  <c r="BL25" i="30"/>
  <c r="BK25" i="30"/>
  <c r="BI25" i="30"/>
  <c r="BG25" i="30"/>
  <c r="BF25" i="30"/>
  <c r="BE25" i="30"/>
  <c r="BD25" i="30"/>
  <c r="BC25" i="30"/>
  <c r="BB25" i="30"/>
  <c r="BA25" i="30"/>
  <c r="AX25" i="30"/>
  <c r="AW25" i="30"/>
  <c r="AV25" i="30"/>
  <c r="AU25" i="30"/>
  <c r="AT25" i="30"/>
  <c r="AS25" i="30"/>
  <c r="AR25" i="30"/>
  <c r="AO25" i="30"/>
  <c r="AN25" i="30"/>
  <c r="AM25" i="30"/>
  <c r="AL25" i="30"/>
  <c r="AK25" i="30"/>
  <c r="AJ25" i="30"/>
  <c r="AI25" i="30"/>
  <c r="AF25" i="30"/>
  <c r="AE25" i="30"/>
  <c r="AD25" i="30"/>
  <c r="AC25" i="30"/>
  <c r="AB25" i="30"/>
  <c r="AA25" i="30"/>
  <c r="Z25" i="30"/>
  <c r="Y25" i="30"/>
  <c r="X25" i="30"/>
  <c r="W25" i="30"/>
  <c r="V25" i="30"/>
  <c r="U25" i="30"/>
  <c r="T25" i="30"/>
  <c r="S25" i="30"/>
  <c r="Q25" i="30"/>
  <c r="P25" i="30"/>
  <c r="O25" i="30"/>
  <c r="N25" i="30"/>
  <c r="M25" i="30"/>
  <c r="L25" i="30"/>
  <c r="K25" i="30"/>
  <c r="J25" i="30"/>
  <c r="I25" i="30"/>
  <c r="H25" i="30"/>
  <c r="G25" i="30"/>
  <c r="F25" i="30"/>
  <c r="E25" i="30"/>
  <c r="D25" i="30"/>
  <c r="C25" i="30"/>
  <c r="DF24" i="30"/>
  <c r="DE24" i="30"/>
  <c r="DD24" i="30"/>
  <c r="DC24" i="30"/>
  <c r="DB24" i="30"/>
  <c r="DA24" i="30"/>
  <c r="CZ24" i="30"/>
  <c r="CY24" i="30"/>
  <c r="CX24" i="30"/>
  <c r="CW24" i="30"/>
  <c r="CV24" i="30"/>
  <c r="CU24" i="30"/>
  <c r="CT24" i="30"/>
  <c r="CS24" i="30"/>
  <c r="CR24" i="30"/>
  <c r="BT24" i="30"/>
  <c r="BS24" i="30"/>
  <c r="BR24" i="30"/>
  <c r="BQ24" i="30"/>
  <c r="BO24" i="30"/>
  <c r="BN24" i="30"/>
  <c r="BM24" i="30"/>
  <c r="BL24" i="30"/>
  <c r="BK24" i="30"/>
  <c r="BI24" i="30"/>
  <c r="BG24" i="30"/>
  <c r="BF24" i="30"/>
  <c r="BE24" i="30"/>
  <c r="BD24" i="30"/>
  <c r="BC24" i="30"/>
  <c r="BB24" i="30"/>
  <c r="BA24" i="30"/>
  <c r="AX24" i="30"/>
  <c r="AW24" i="30"/>
  <c r="AV24" i="30"/>
  <c r="AU24" i="30"/>
  <c r="AT24" i="30"/>
  <c r="AS24" i="30"/>
  <c r="AR24" i="30"/>
  <c r="AO24" i="30"/>
  <c r="AN24" i="30"/>
  <c r="AM24" i="30"/>
  <c r="AL24" i="30"/>
  <c r="AK24" i="30"/>
  <c r="AJ24" i="30"/>
  <c r="AI24" i="30"/>
  <c r="AF24" i="30"/>
  <c r="AE24" i="30"/>
  <c r="AD24" i="30"/>
  <c r="AC24" i="30"/>
  <c r="AB24" i="30"/>
  <c r="AA24" i="30"/>
  <c r="Z24" i="30"/>
  <c r="Y24" i="30"/>
  <c r="X24" i="30"/>
  <c r="W24" i="30"/>
  <c r="V24" i="30"/>
  <c r="U24" i="30"/>
  <c r="T24" i="30"/>
  <c r="S24" i="30"/>
  <c r="Q24" i="30"/>
  <c r="P24" i="30"/>
  <c r="O24" i="30"/>
  <c r="N24" i="30"/>
  <c r="M24" i="30"/>
  <c r="L24" i="30"/>
  <c r="K24" i="30"/>
  <c r="J24" i="30"/>
  <c r="I24" i="30"/>
  <c r="H24" i="30"/>
  <c r="G24" i="30"/>
  <c r="F24" i="30"/>
  <c r="E24" i="30"/>
  <c r="D24" i="30"/>
  <c r="C24" i="30"/>
  <c r="DF23" i="30"/>
  <c r="DE23" i="30"/>
  <c r="DD23" i="30"/>
  <c r="DC23" i="30"/>
  <c r="DB23" i="30"/>
  <c r="DA23" i="30"/>
  <c r="CZ23" i="30"/>
  <c r="CY23" i="30"/>
  <c r="CX23" i="30"/>
  <c r="CW23" i="30"/>
  <c r="CV23" i="30"/>
  <c r="CU23" i="30"/>
  <c r="CT23" i="30"/>
  <c r="CS23" i="30"/>
  <c r="CR23" i="30"/>
  <c r="DG23" i="30" s="1"/>
  <c r="BT23" i="30"/>
  <c r="BS23" i="30"/>
  <c r="BR23" i="30"/>
  <c r="BQ23" i="30"/>
  <c r="BO23" i="30"/>
  <c r="BN23" i="30"/>
  <c r="BM23" i="30"/>
  <c r="BL23" i="30"/>
  <c r="BK23" i="30"/>
  <c r="BI23" i="30"/>
  <c r="H27" i="29" s="1"/>
  <c r="BG23" i="30"/>
  <c r="BF23" i="30"/>
  <c r="BE23" i="30"/>
  <c r="BD23" i="30"/>
  <c r="BC23" i="30"/>
  <c r="BB23" i="30"/>
  <c r="BA23" i="30"/>
  <c r="AX23" i="30"/>
  <c r="AW23" i="30"/>
  <c r="AV23" i="30"/>
  <c r="AU23" i="30"/>
  <c r="AT23" i="30"/>
  <c r="AS23" i="30"/>
  <c r="AR23" i="30"/>
  <c r="AO23" i="30"/>
  <c r="AN23" i="30"/>
  <c r="AM23" i="30"/>
  <c r="AL23" i="30"/>
  <c r="AK23" i="30"/>
  <c r="AJ23" i="30"/>
  <c r="AI23" i="30"/>
  <c r="AF23" i="30"/>
  <c r="AE23" i="30"/>
  <c r="AD23" i="30"/>
  <c r="AC23" i="30"/>
  <c r="AB23" i="30"/>
  <c r="AA23" i="30"/>
  <c r="Z23" i="30"/>
  <c r="Y23" i="30"/>
  <c r="X23" i="30"/>
  <c r="W23" i="30"/>
  <c r="V23" i="30"/>
  <c r="U23" i="30"/>
  <c r="T23" i="30"/>
  <c r="S23" i="30"/>
  <c r="Q23" i="30"/>
  <c r="P23" i="30"/>
  <c r="O23" i="30"/>
  <c r="N23" i="30"/>
  <c r="M23" i="30"/>
  <c r="L23" i="30"/>
  <c r="K23" i="30"/>
  <c r="J23" i="30"/>
  <c r="I23" i="30"/>
  <c r="H23" i="30"/>
  <c r="G23" i="30"/>
  <c r="F23" i="30"/>
  <c r="E23" i="30"/>
  <c r="D23" i="30"/>
  <c r="C23" i="30"/>
  <c r="DF22" i="30"/>
  <c r="DE22" i="30"/>
  <c r="DD22" i="30"/>
  <c r="DC22" i="30"/>
  <c r="DB22" i="30"/>
  <c r="DA22" i="30"/>
  <c r="CZ22" i="30"/>
  <c r="CY22" i="30"/>
  <c r="CX22" i="30"/>
  <c r="CW22" i="30"/>
  <c r="CV22" i="30"/>
  <c r="CU22" i="30"/>
  <c r="CT22" i="30"/>
  <c r="CS22" i="30"/>
  <c r="CR22" i="30"/>
  <c r="DG22" i="30" s="1"/>
  <c r="BT22" i="30"/>
  <c r="BS22" i="30"/>
  <c r="BR22" i="30"/>
  <c r="BQ22" i="30"/>
  <c r="BO22" i="30"/>
  <c r="BN22" i="30"/>
  <c r="BM22" i="30"/>
  <c r="BL22" i="30"/>
  <c r="BK22" i="30"/>
  <c r="BI22" i="30"/>
  <c r="BG22" i="30"/>
  <c r="BF22" i="30"/>
  <c r="BE22" i="30"/>
  <c r="BD22" i="30"/>
  <c r="BC22" i="30"/>
  <c r="BB22" i="30"/>
  <c r="BA22" i="30"/>
  <c r="AX22" i="30"/>
  <c r="AW22" i="30"/>
  <c r="AV22" i="30"/>
  <c r="AU22" i="30"/>
  <c r="AT22" i="30"/>
  <c r="AS22" i="30"/>
  <c r="AR22" i="30"/>
  <c r="AO22" i="30"/>
  <c r="AN22" i="30"/>
  <c r="AM22" i="30"/>
  <c r="AL22" i="30"/>
  <c r="AK22" i="30"/>
  <c r="AJ22" i="30"/>
  <c r="AI22" i="30"/>
  <c r="AF22" i="30"/>
  <c r="AE22" i="30"/>
  <c r="AD22" i="30"/>
  <c r="AC22" i="30"/>
  <c r="AB22" i="30"/>
  <c r="AA22" i="30"/>
  <c r="Z22" i="30"/>
  <c r="Y22" i="30"/>
  <c r="X22" i="30"/>
  <c r="W22" i="30"/>
  <c r="V22" i="30"/>
  <c r="U22" i="30"/>
  <c r="T22" i="30"/>
  <c r="S22" i="30"/>
  <c r="Q22" i="30"/>
  <c r="P22" i="30"/>
  <c r="O22" i="30"/>
  <c r="N22" i="30"/>
  <c r="M22" i="30"/>
  <c r="L22" i="30"/>
  <c r="K22" i="30"/>
  <c r="J22" i="30"/>
  <c r="I22" i="30"/>
  <c r="H22" i="30"/>
  <c r="G22" i="30"/>
  <c r="F22" i="30"/>
  <c r="E22" i="30"/>
  <c r="D22" i="30"/>
  <c r="C22" i="30"/>
  <c r="DF21" i="30"/>
  <c r="DE21" i="30"/>
  <c r="DD21" i="30"/>
  <c r="DC21" i="30"/>
  <c r="DB21" i="30"/>
  <c r="DA21" i="30"/>
  <c r="CZ21" i="30"/>
  <c r="CY21" i="30"/>
  <c r="CX21" i="30"/>
  <c r="CW21" i="30"/>
  <c r="CV21" i="30"/>
  <c r="CU21" i="30"/>
  <c r="CT21" i="30"/>
  <c r="CS21" i="30"/>
  <c r="CR21" i="30"/>
  <c r="DG21" i="30" s="1"/>
  <c r="BT21" i="30"/>
  <c r="BS21" i="30"/>
  <c r="BR21" i="30"/>
  <c r="BQ21" i="30"/>
  <c r="BO21" i="30"/>
  <c r="BN21" i="30"/>
  <c r="BM21" i="30"/>
  <c r="BL21" i="30"/>
  <c r="BK21" i="30"/>
  <c r="BI21" i="30"/>
  <c r="H25" i="29" s="1"/>
  <c r="BG21" i="30"/>
  <c r="BF21" i="30"/>
  <c r="BE21" i="30"/>
  <c r="BD21" i="30"/>
  <c r="BC21" i="30"/>
  <c r="BB21" i="30"/>
  <c r="BA21" i="30"/>
  <c r="AX21" i="30"/>
  <c r="AW21" i="30"/>
  <c r="AV21" i="30"/>
  <c r="AU21" i="30"/>
  <c r="AT21" i="30"/>
  <c r="AS21" i="30"/>
  <c r="AR21" i="30"/>
  <c r="AO21" i="30"/>
  <c r="AN21" i="30"/>
  <c r="AM21" i="30"/>
  <c r="AL21" i="30"/>
  <c r="AK21" i="30"/>
  <c r="AJ21" i="30"/>
  <c r="AI21" i="30"/>
  <c r="AF21" i="30"/>
  <c r="AE21" i="30"/>
  <c r="AD21" i="30"/>
  <c r="AC21" i="30"/>
  <c r="AB21" i="30"/>
  <c r="AA21" i="30"/>
  <c r="Z21" i="30"/>
  <c r="Y21" i="30"/>
  <c r="X21" i="30"/>
  <c r="W21" i="30"/>
  <c r="V21" i="30"/>
  <c r="U21" i="30"/>
  <c r="T21" i="30"/>
  <c r="S21" i="30"/>
  <c r="Q21" i="30"/>
  <c r="P21" i="30"/>
  <c r="O21" i="30"/>
  <c r="N21" i="30"/>
  <c r="M21" i="30"/>
  <c r="L21" i="30"/>
  <c r="K21" i="30"/>
  <c r="J21" i="30"/>
  <c r="I21" i="30"/>
  <c r="H21" i="30"/>
  <c r="G21" i="30"/>
  <c r="F21" i="30"/>
  <c r="E21" i="30"/>
  <c r="D21" i="30"/>
  <c r="C21" i="30"/>
  <c r="DF20" i="30"/>
  <c r="DE20" i="30"/>
  <c r="DD20" i="30"/>
  <c r="DC20" i="30"/>
  <c r="DB20" i="30"/>
  <c r="DA20" i="30"/>
  <c r="CZ20" i="30"/>
  <c r="CY20" i="30"/>
  <c r="CX20" i="30"/>
  <c r="CW20" i="30"/>
  <c r="CV20" i="30"/>
  <c r="CU20" i="30"/>
  <c r="CT20" i="30"/>
  <c r="CS20" i="30"/>
  <c r="CR20" i="30"/>
  <c r="DG20" i="30" s="1"/>
  <c r="BT20" i="30"/>
  <c r="BS20" i="30"/>
  <c r="BR20" i="30"/>
  <c r="BQ20" i="30"/>
  <c r="BO20" i="30"/>
  <c r="BN20" i="30"/>
  <c r="BM20" i="30"/>
  <c r="BL20" i="30"/>
  <c r="BK20" i="30"/>
  <c r="BI20" i="30"/>
  <c r="H24" i="29" s="1"/>
  <c r="BG20" i="30"/>
  <c r="BF20" i="30"/>
  <c r="BE20" i="30"/>
  <c r="BD20" i="30"/>
  <c r="BC20" i="30"/>
  <c r="BB20" i="30"/>
  <c r="BA20" i="30"/>
  <c r="AX20" i="30"/>
  <c r="AW20" i="30"/>
  <c r="AV20" i="30"/>
  <c r="AU20" i="30"/>
  <c r="AT20" i="30"/>
  <c r="AS20" i="30"/>
  <c r="AR20" i="30"/>
  <c r="AO20" i="30"/>
  <c r="AN20" i="30"/>
  <c r="AM20" i="30"/>
  <c r="AL20" i="30"/>
  <c r="AK20" i="30"/>
  <c r="AJ20" i="30"/>
  <c r="AI20" i="30"/>
  <c r="AF20" i="30"/>
  <c r="AE20" i="30"/>
  <c r="AD20" i="30"/>
  <c r="AC20" i="30"/>
  <c r="AB20" i="30"/>
  <c r="AA20" i="30"/>
  <c r="Z20" i="30"/>
  <c r="Y20" i="30"/>
  <c r="X20" i="30"/>
  <c r="W20" i="30"/>
  <c r="V20" i="30"/>
  <c r="U20" i="30"/>
  <c r="T20" i="30"/>
  <c r="S20" i="30"/>
  <c r="Q20" i="30"/>
  <c r="P20" i="30"/>
  <c r="O20" i="30"/>
  <c r="N20" i="30"/>
  <c r="M20" i="30"/>
  <c r="L20" i="30"/>
  <c r="K20" i="30"/>
  <c r="J20" i="30"/>
  <c r="I20" i="30"/>
  <c r="H20" i="30"/>
  <c r="G20" i="30"/>
  <c r="F20" i="30"/>
  <c r="E20" i="30"/>
  <c r="D20" i="30"/>
  <c r="C20" i="30"/>
  <c r="DF19" i="30"/>
  <c r="DE19" i="30"/>
  <c r="DD19" i="30"/>
  <c r="DC19" i="30"/>
  <c r="DB19" i="30"/>
  <c r="DA19" i="30"/>
  <c r="CZ19" i="30"/>
  <c r="CY19" i="30"/>
  <c r="CX19" i="30"/>
  <c r="CW19" i="30"/>
  <c r="CV19" i="30"/>
  <c r="CU19" i="30"/>
  <c r="CT19" i="30"/>
  <c r="CS19" i="30"/>
  <c r="CR19" i="30"/>
  <c r="BT19" i="30"/>
  <c r="BS19" i="30"/>
  <c r="BR19" i="30"/>
  <c r="BQ19" i="30"/>
  <c r="BO19" i="30"/>
  <c r="BN19" i="30"/>
  <c r="BM19" i="30"/>
  <c r="BL19" i="30"/>
  <c r="BK19" i="30"/>
  <c r="BI19" i="30"/>
  <c r="H23" i="29" s="1"/>
  <c r="BG19" i="30"/>
  <c r="BF19" i="30"/>
  <c r="BE19" i="30"/>
  <c r="BD19" i="30"/>
  <c r="BC19" i="30"/>
  <c r="BB19" i="30"/>
  <c r="BA19" i="30"/>
  <c r="AX19" i="30"/>
  <c r="AW19" i="30"/>
  <c r="AV19" i="30"/>
  <c r="AU19" i="30"/>
  <c r="AT19" i="30"/>
  <c r="AS19" i="30"/>
  <c r="AR19" i="30"/>
  <c r="AO19" i="30"/>
  <c r="AN19" i="30"/>
  <c r="AM19" i="30"/>
  <c r="AL19" i="30"/>
  <c r="AK19" i="30"/>
  <c r="AJ19" i="30"/>
  <c r="AI19" i="30"/>
  <c r="AF19" i="30"/>
  <c r="AE19" i="30"/>
  <c r="AD19" i="30"/>
  <c r="AC19" i="30"/>
  <c r="AB19" i="30"/>
  <c r="AA19" i="30"/>
  <c r="Z19" i="30"/>
  <c r="Y19" i="30"/>
  <c r="X19" i="30"/>
  <c r="W19" i="30"/>
  <c r="V19" i="30"/>
  <c r="U19" i="30"/>
  <c r="T19" i="30"/>
  <c r="S19" i="30"/>
  <c r="Q19" i="30"/>
  <c r="P19" i="30"/>
  <c r="O19" i="30"/>
  <c r="N19" i="30"/>
  <c r="M19" i="30"/>
  <c r="L19" i="30"/>
  <c r="K19" i="30"/>
  <c r="J19" i="30"/>
  <c r="I19" i="30"/>
  <c r="H19" i="30"/>
  <c r="G19" i="30"/>
  <c r="F19" i="30"/>
  <c r="E19" i="30"/>
  <c r="D19" i="30"/>
  <c r="C19" i="30"/>
  <c r="DF18" i="30"/>
  <c r="DE18" i="30"/>
  <c r="DD18" i="30"/>
  <c r="DC18" i="30"/>
  <c r="DB18" i="30"/>
  <c r="DA18" i="30"/>
  <c r="CZ18" i="30"/>
  <c r="CY18" i="30"/>
  <c r="CX18" i="30"/>
  <c r="CW18" i="30"/>
  <c r="CV18" i="30"/>
  <c r="CU18" i="30"/>
  <c r="CT18" i="30"/>
  <c r="CS18" i="30"/>
  <c r="CR18" i="30"/>
  <c r="DG18" i="30" s="1"/>
  <c r="BT18" i="30"/>
  <c r="BS18" i="30"/>
  <c r="BR18" i="30"/>
  <c r="BQ18" i="30"/>
  <c r="BO18" i="30"/>
  <c r="BN18" i="30"/>
  <c r="BM18" i="30"/>
  <c r="BL18" i="30"/>
  <c r="BK18" i="30"/>
  <c r="BI18" i="30"/>
  <c r="H22" i="29" s="1"/>
  <c r="BG18" i="30"/>
  <c r="BF18" i="30"/>
  <c r="BE18" i="30"/>
  <c r="BD18" i="30"/>
  <c r="BC18" i="30"/>
  <c r="BB18" i="30"/>
  <c r="BA18" i="30"/>
  <c r="AX18" i="30"/>
  <c r="AW18" i="30"/>
  <c r="AV18" i="30"/>
  <c r="AU18" i="30"/>
  <c r="AT18" i="30"/>
  <c r="AS18" i="30"/>
  <c r="AR18" i="30"/>
  <c r="AO18" i="30"/>
  <c r="AN18" i="30"/>
  <c r="AM18" i="30"/>
  <c r="AL18" i="30"/>
  <c r="AK18" i="30"/>
  <c r="AJ18" i="30"/>
  <c r="AI18" i="30"/>
  <c r="AF18" i="30"/>
  <c r="AE18" i="30"/>
  <c r="AD18" i="30"/>
  <c r="AC18" i="30"/>
  <c r="AB18" i="30"/>
  <c r="AA18" i="30"/>
  <c r="Z18" i="30"/>
  <c r="Y18" i="30"/>
  <c r="X18" i="30"/>
  <c r="W18" i="30"/>
  <c r="V18" i="30"/>
  <c r="U18" i="30"/>
  <c r="T18" i="30"/>
  <c r="S18" i="30"/>
  <c r="Q18" i="30"/>
  <c r="P18" i="30"/>
  <c r="O18" i="30"/>
  <c r="N18" i="30"/>
  <c r="M18" i="30"/>
  <c r="L18" i="30"/>
  <c r="K18" i="30"/>
  <c r="J18" i="30"/>
  <c r="I18" i="30"/>
  <c r="H18" i="30"/>
  <c r="G18" i="30"/>
  <c r="F18" i="30"/>
  <c r="E18" i="30"/>
  <c r="D18" i="30"/>
  <c r="C18" i="30"/>
  <c r="DF17" i="30"/>
  <c r="DE17" i="30"/>
  <c r="DD17" i="30"/>
  <c r="DC17" i="30"/>
  <c r="DB17" i="30"/>
  <c r="DA17" i="30"/>
  <c r="CZ17" i="30"/>
  <c r="CY17" i="30"/>
  <c r="CX17" i="30"/>
  <c r="CW17" i="30"/>
  <c r="CV17" i="30"/>
  <c r="CU17" i="30"/>
  <c r="CT17" i="30"/>
  <c r="CS17" i="30"/>
  <c r="CR17" i="30"/>
  <c r="DG17" i="30" s="1"/>
  <c r="BT17" i="30"/>
  <c r="BS17" i="30"/>
  <c r="BR17" i="30"/>
  <c r="BQ17" i="30"/>
  <c r="BO17" i="30"/>
  <c r="BN17" i="30"/>
  <c r="BM17" i="30"/>
  <c r="BL17" i="30"/>
  <c r="BK17" i="30"/>
  <c r="BI17" i="30"/>
  <c r="H21" i="29" s="1"/>
  <c r="BG17" i="30"/>
  <c r="BF17" i="30"/>
  <c r="BE17" i="30"/>
  <c r="BD17" i="30"/>
  <c r="BC17" i="30"/>
  <c r="BB17" i="30"/>
  <c r="BA17" i="30"/>
  <c r="AX17" i="30"/>
  <c r="AW17" i="30"/>
  <c r="AV17" i="30"/>
  <c r="AU17" i="30"/>
  <c r="AT17" i="30"/>
  <c r="AS17" i="30"/>
  <c r="AR17" i="30"/>
  <c r="AO17" i="30"/>
  <c r="AN17" i="30"/>
  <c r="AM17" i="30"/>
  <c r="AL17" i="30"/>
  <c r="AK17" i="30"/>
  <c r="AJ17" i="30"/>
  <c r="AI17" i="30"/>
  <c r="AF17" i="30"/>
  <c r="AE17" i="30"/>
  <c r="AD17" i="30"/>
  <c r="AC17" i="30"/>
  <c r="AB17" i="30"/>
  <c r="AA17" i="30"/>
  <c r="Z17" i="30"/>
  <c r="Y17" i="30"/>
  <c r="X17" i="30"/>
  <c r="W17" i="30"/>
  <c r="V17" i="30"/>
  <c r="U17" i="30"/>
  <c r="T17" i="30"/>
  <c r="S17" i="30"/>
  <c r="Q17" i="30"/>
  <c r="P17" i="30"/>
  <c r="O17" i="30"/>
  <c r="N17" i="30"/>
  <c r="M17" i="30"/>
  <c r="L17" i="30"/>
  <c r="K17" i="30"/>
  <c r="J17" i="30"/>
  <c r="I17" i="30"/>
  <c r="H17" i="30"/>
  <c r="G17" i="30"/>
  <c r="F17" i="30"/>
  <c r="E17" i="30"/>
  <c r="D17" i="30"/>
  <c r="C17" i="30"/>
  <c r="DF16" i="30"/>
  <c r="DE16" i="30"/>
  <c r="DD16" i="30"/>
  <c r="DC16" i="30"/>
  <c r="DB16" i="30"/>
  <c r="DA16" i="30"/>
  <c r="CZ16" i="30"/>
  <c r="CY16" i="30"/>
  <c r="CX16" i="30"/>
  <c r="CW16" i="30"/>
  <c r="CV16" i="30"/>
  <c r="CU16" i="30"/>
  <c r="CT16" i="30"/>
  <c r="CS16" i="30"/>
  <c r="CR16" i="30"/>
  <c r="BT16" i="30"/>
  <c r="BS16" i="30"/>
  <c r="BR16" i="30"/>
  <c r="BQ16" i="30"/>
  <c r="BO16" i="30"/>
  <c r="BN16" i="30"/>
  <c r="BM16" i="30"/>
  <c r="BL16" i="30"/>
  <c r="BK16" i="30"/>
  <c r="BI16" i="30"/>
  <c r="BG16" i="30"/>
  <c r="BF16" i="30"/>
  <c r="BE16" i="30"/>
  <c r="BD16" i="30"/>
  <c r="BC16" i="30"/>
  <c r="BB16" i="30"/>
  <c r="BA16" i="30"/>
  <c r="AX16" i="30"/>
  <c r="AW16" i="30"/>
  <c r="AV16" i="30"/>
  <c r="AU16" i="30"/>
  <c r="AT16" i="30"/>
  <c r="AS16" i="30"/>
  <c r="AR16" i="30"/>
  <c r="AO16" i="30"/>
  <c r="AN16" i="30"/>
  <c r="AM16" i="30"/>
  <c r="AL16" i="30"/>
  <c r="AK16" i="30"/>
  <c r="AJ16" i="30"/>
  <c r="AI16" i="30"/>
  <c r="AF16" i="30"/>
  <c r="AE16" i="30"/>
  <c r="AD16" i="30"/>
  <c r="AC16" i="30"/>
  <c r="AB16" i="30"/>
  <c r="AA16" i="30"/>
  <c r="Z16" i="30"/>
  <c r="Y16" i="30"/>
  <c r="X16" i="30"/>
  <c r="W16" i="30"/>
  <c r="V16" i="30"/>
  <c r="U16" i="30"/>
  <c r="T16" i="30"/>
  <c r="S16" i="30"/>
  <c r="Q16" i="30"/>
  <c r="P16" i="30"/>
  <c r="O16" i="30"/>
  <c r="N16" i="30"/>
  <c r="M16" i="30"/>
  <c r="L16" i="30"/>
  <c r="K16" i="30"/>
  <c r="J16" i="30"/>
  <c r="I16" i="30"/>
  <c r="H16" i="30"/>
  <c r="G16" i="30"/>
  <c r="F16" i="30"/>
  <c r="E16" i="30"/>
  <c r="D16" i="30"/>
  <c r="C16" i="30"/>
  <c r="DF15" i="30"/>
  <c r="DE15" i="30"/>
  <c r="DD15" i="30"/>
  <c r="DC15" i="30"/>
  <c r="DB15" i="30"/>
  <c r="DA15" i="30"/>
  <c r="CZ15" i="30"/>
  <c r="CY15" i="30"/>
  <c r="CX15" i="30"/>
  <c r="CW15" i="30"/>
  <c r="CV15" i="30"/>
  <c r="CU15" i="30"/>
  <c r="CT15" i="30"/>
  <c r="CS15" i="30"/>
  <c r="CR15" i="30"/>
  <c r="DG15" i="30" s="1"/>
  <c r="BT15" i="30"/>
  <c r="BS15" i="30"/>
  <c r="BR15" i="30"/>
  <c r="BQ15" i="30"/>
  <c r="BO15" i="30"/>
  <c r="BN15" i="30"/>
  <c r="BM15" i="30"/>
  <c r="BL15" i="30"/>
  <c r="BK15" i="30"/>
  <c r="BI15" i="30"/>
  <c r="H19" i="29" s="1"/>
  <c r="BG15" i="30"/>
  <c r="BF15" i="30"/>
  <c r="BE15" i="30"/>
  <c r="BD15" i="30"/>
  <c r="BC15" i="30"/>
  <c r="BB15" i="30"/>
  <c r="BA15" i="30"/>
  <c r="AX15" i="30"/>
  <c r="AW15" i="30"/>
  <c r="AV15" i="30"/>
  <c r="AU15" i="30"/>
  <c r="AT15" i="30"/>
  <c r="AS15" i="30"/>
  <c r="AR15" i="30"/>
  <c r="AO15" i="30"/>
  <c r="AN15" i="30"/>
  <c r="AM15" i="30"/>
  <c r="AL15" i="30"/>
  <c r="AK15" i="30"/>
  <c r="AJ15" i="30"/>
  <c r="AI15" i="30"/>
  <c r="AF15" i="30"/>
  <c r="AE15" i="30"/>
  <c r="AD15" i="30"/>
  <c r="AC15" i="30"/>
  <c r="AB15" i="30"/>
  <c r="AA15" i="30"/>
  <c r="Z15" i="30"/>
  <c r="Y15" i="30"/>
  <c r="X15" i="30"/>
  <c r="W15" i="30"/>
  <c r="V15" i="30"/>
  <c r="U15" i="30"/>
  <c r="T15" i="30"/>
  <c r="S15" i="30"/>
  <c r="Q15" i="30"/>
  <c r="P15" i="30"/>
  <c r="O15" i="30"/>
  <c r="N15" i="30"/>
  <c r="M15" i="30"/>
  <c r="L15" i="30"/>
  <c r="K15" i="30"/>
  <c r="J15" i="30"/>
  <c r="I15" i="30"/>
  <c r="H15" i="30"/>
  <c r="G15" i="30"/>
  <c r="F15" i="30"/>
  <c r="E15" i="30"/>
  <c r="D15" i="30"/>
  <c r="C15" i="30"/>
  <c r="DF14" i="30"/>
  <c r="DE14" i="30"/>
  <c r="DD14" i="30"/>
  <c r="DC14" i="30"/>
  <c r="DB14" i="30"/>
  <c r="DA14" i="30"/>
  <c r="CZ14" i="30"/>
  <c r="CY14" i="30"/>
  <c r="CX14" i="30"/>
  <c r="CW14" i="30"/>
  <c r="CV14" i="30"/>
  <c r="CU14" i="30"/>
  <c r="CT14" i="30"/>
  <c r="CS14" i="30"/>
  <c r="CR14" i="30"/>
  <c r="DG14" i="30" s="1"/>
  <c r="BT14" i="30"/>
  <c r="BS14" i="30"/>
  <c r="BR14" i="30"/>
  <c r="BQ14" i="30"/>
  <c r="BO14" i="30"/>
  <c r="BN14" i="30"/>
  <c r="BM14" i="30"/>
  <c r="BL14" i="30"/>
  <c r="BK14" i="30"/>
  <c r="BI14" i="30"/>
  <c r="BG14" i="30"/>
  <c r="BF14" i="30"/>
  <c r="BE14" i="30"/>
  <c r="BD14" i="30"/>
  <c r="BC14" i="30"/>
  <c r="BB14" i="30"/>
  <c r="BA14" i="30"/>
  <c r="AX14" i="30"/>
  <c r="AW14" i="30"/>
  <c r="AV14" i="30"/>
  <c r="AU14" i="30"/>
  <c r="AT14" i="30"/>
  <c r="AS14" i="30"/>
  <c r="AR14" i="30"/>
  <c r="AO14" i="30"/>
  <c r="AN14" i="30"/>
  <c r="AM14" i="30"/>
  <c r="AL14" i="30"/>
  <c r="AK14" i="30"/>
  <c r="AJ14" i="30"/>
  <c r="AI14" i="30"/>
  <c r="AF14" i="30"/>
  <c r="AE14" i="30"/>
  <c r="AD14" i="30"/>
  <c r="AC14" i="30"/>
  <c r="AB14" i="30"/>
  <c r="AA14" i="30"/>
  <c r="Z14" i="30"/>
  <c r="Y14" i="30"/>
  <c r="X14" i="30"/>
  <c r="W14" i="30"/>
  <c r="V14" i="30"/>
  <c r="U14" i="30"/>
  <c r="T14" i="30"/>
  <c r="S14" i="30"/>
  <c r="Q14" i="30"/>
  <c r="P14" i="30"/>
  <c r="O14" i="30"/>
  <c r="N14" i="30"/>
  <c r="M14" i="30"/>
  <c r="L14" i="30"/>
  <c r="K14" i="30"/>
  <c r="J14" i="30"/>
  <c r="I14" i="30"/>
  <c r="H14" i="30"/>
  <c r="G14" i="30"/>
  <c r="F14" i="30"/>
  <c r="E14" i="30"/>
  <c r="D14" i="30"/>
  <c r="C14" i="30"/>
  <c r="DF13" i="30"/>
  <c r="DE13" i="30"/>
  <c r="DD13" i="30"/>
  <c r="DC13" i="30"/>
  <c r="DB13" i="30"/>
  <c r="DA13" i="30"/>
  <c r="CZ13" i="30"/>
  <c r="CY13" i="30"/>
  <c r="CX13" i="30"/>
  <c r="CW13" i="30"/>
  <c r="CV13" i="30"/>
  <c r="CU13" i="30"/>
  <c r="CT13" i="30"/>
  <c r="CS13" i="30"/>
  <c r="CR13" i="30"/>
  <c r="BT13" i="30"/>
  <c r="BS13" i="30"/>
  <c r="BR13" i="30"/>
  <c r="BQ13" i="30"/>
  <c r="BO13" i="30"/>
  <c r="BN13" i="30"/>
  <c r="BM13" i="30"/>
  <c r="BL13" i="30"/>
  <c r="BK13" i="30"/>
  <c r="BI13" i="30"/>
  <c r="H17" i="29" s="1"/>
  <c r="BG13" i="30"/>
  <c r="BF13" i="30"/>
  <c r="BE13" i="30"/>
  <c r="BD13" i="30"/>
  <c r="BC13" i="30"/>
  <c r="BB13" i="30"/>
  <c r="BA13" i="30"/>
  <c r="AX13" i="30"/>
  <c r="AW13" i="30"/>
  <c r="AV13" i="30"/>
  <c r="AU13" i="30"/>
  <c r="AT13" i="30"/>
  <c r="AS13" i="30"/>
  <c r="AR13" i="30"/>
  <c r="AO13" i="30"/>
  <c r="AN13" i="30"/>
  <c r="AM13" i="30"/>
  <c r="AL13" i="30"/>
  <c r="AK13" i="30"/>
  <c r="AJ13" i="30"/>
  <c r="AI13" i="30"/>
  <c r="AF13" i="30"/>
  <c r="AE13" i="30"/>
  <c r="AD13" i="30"/>
  <c r="AC13" i="30"/>
  <c r="AB13" i="30"/>
  <c r="AA13" i="30"/>
  <c r="Z13" i="30"/>
  <c r="Y13" i="30"/>
  <c r="X13" i="30"/>
  <c r="W13" i="30"/>
  <c r="V13" i="30"/>
  <c r="U13" i="30"/>
  <c r="T13" i="30"/>
  <c r="S13" i="30"/>
  <c r="Q13" i="30"/>
  <c r="P13" i="30"/>
  <c r="O13" i="30"/>
  <c r="N13" i="30"/>
  <c r="M13" i="30"/>
  <c r="L13" i="30"/>
  <c r="K13" i="30"/>
  <c r="J13" i="30"/>
  <c r="I13" i="30"/>
  <c r="H13" i="30"/>
  <c r="G13" i="30"/>
  <c r="F13" i="30"/>
  <c r="E13" i="30"/>
  <c r="D13" i="30"/>
  <c r="C13" i="30"/>
  <c r="DF12" i="30"/>
  <c r="DE12" i="30"/>
  <c r="DD12" i="30"/>
  <c r="DC12" i="30"/>
  <c r="DB12" i="30"/>
  <c r="DA12" i="30"/>
  <c r="CZ12" i="30"/>
  <c r="CY12" i="30"/>
  <c r="CX12" i="30"/>
  <c r="CW12" i="30"/>
  <c r="CV12" i="30"/>
  <c r="CU12" i="30"/>
  <c r="CT12" i="30"/>
  <c r="CS12" i="30"/>
  <c r="CR12" i="30"/>
  <c r="DG12" i="30" s="1"/>
  <c r="BT12" i="30"/>
  <c r="BS12" i="30"/>
  <c r="BR12" i="30"/>
  <c r="BQ12" i="30"/>
  <c r="BO12" i="30"/>
  <c r="BN12" i="30"/>
  <c r="BM12" i="30"/>
  <c r="BL12" i="30"/>
  <c r="BK12" i="30"/>
  <c r="BI12" i="30"/>
  <c r="H16" i="29" s="1"/>
  <c r="BG12" i="30"/>
  <c r="BF12" i="30"/>
  <c r="BE12" i="30"/>
  <c r="BD12" i="30"/>
  <c r="BC12" i="30"/>
  <c r="BB12" i="30"/>
  <c r="BA12" i="30"/>
  <c r="AX12" i="30"/>
  <c r="AW12" i="30"/>
  <c r="AV12" i="30"/>
  <c r="AU12" i="30"/>
  <c r="AT12" i="30"/>
  <c r="AS12" i="30"/>
  <c r="AR12" i="30"/>
  <c r="AO12" i="30"/>
  <c r="AN12" i="30"/>
  <c r="AM12" i="30"/>
  <c r="AL12" i="30"/>
  <c r="AK12" i="30"/>
  <c r="AJ12" i="30"/>
  <c r="AI12" i="30"/>
  <c r="AF12" i="30"/>
  <c r="AE12" i="30"/>
  <c r="AD12" i="30"/>
  <c r="AC12" i="30"/>
  <c r="AB12" i="30"/>
  <c r="AA12" i="30"/>
  <c r="Z12" i="30"/>
  <c r="Y12" i="30"/>
  <c r="X12" i="30"/>
  <c r="W12" i="30"/>
  <c r="V12" i="30"/>
  <c r="U12" i="30"/>
  <c r="T12" i="30"/>
  <c r="S12" i="30"/>
  <c r="Q12" i="30"/>
  <c r="P12" i="30"/>
  <c r="O12" i="30"/>
  <c r="N12" i="30"/>
  <c r="M12" i="30"/>
  <c r="L12" i="30"/>
  <c r="K12" i="30"/>
  <c r="J12" i="30"/>
  <c r="I12" i="30"/>
  <c r="H12" i="30"/>
  <c r="G12" i="30"/>
  <c r="F12" i="30"/>
  <c r="E12" i="30"/>
  <c r="D12" i="30"/>
  <c r="C12" i="30"/>
  <c r="DF11" i="30"/>
  <c r="DE11" i="30"/>
  <c r="DD11" i="30"/>
  <c r="DC11" i="30"/>
  <c r="DB11" i="30"/>
  <c r="DA11" i="30"/>
  <c r="CZ11" i="30"/>
  <c r="CY11" i="30"/>
  <c r="CX11" i="30"/>
  <c r="CW11" i="30"/>
  <c r="CV11" i="30"/>
  <c r="CU11" i="30"/>
  <c r="CT11" i="30"/>
  <c r="CS11" i="30"/>
  <c r="CR11" i="30"/>
  <c r="BT11" i="30"/>
  <c r="BS11" i="30"/>
  <c r="BR11" i="30"/>
  <c r="BQ11" i="30"/>
  <c r="BO11" i="30"/>
  <c r="BN11" i="30"/>
  <c r="BM11" i="30"/>
  <c r="BL11" i="30"/>
  <c r="BK11" i="30"/>
  <c r="BI11" i="30"/>
  <c r="H15" i="29" s="1"/>
  <c r="BG11" i="30"/>
  <c r="BF11" i="30"/>
  <c r="BE11" i="30"/>
  <c r="BD11" i="30"/>
  <c r="BC11" i="30"/>
  <c r="BB11" i="30"/>
  <c r="BA11" i="30"/>
  <c r="AX11" i="30"/>
  <c r="AW11" i="30"/>
  <c r="AV11" i="30"/>
  <c r="AU11" i="30"/>
  <c r="AT11" i="30"/>
  <c r="AS11" i="30"/>
  <c r="AR11" i="30"/>
  <c r="AO11" i="30"/>
  <c r="AN11" i="30"/>
  <c r="AM11" i="30"/>
  <c r="AL11" i="30"/>
  <c r="AK11" i="30"/>
  <c r="AJ11" i="30"/>
  <c r="AI11" i="30"/>
  <c r="AF11" i="30"/>
  <c r="AE11" i="30"/>
  <c r="AD11" i="30"/>
  <c r="AC11" i="30"/>
  <c r="AB11" i="30"/>
  <c r="AA11" i="30"/>
  <c r="Z11" i="30"/>
  <c r="Y11" i="30"/>
  <c r="X11" i="30"/>
  <c r="W11" i="30"/>
  <c r="V11" i="30"/>
  <c r="U11" i="30"/>
  <c r="T11" i="30"/>
  <c r="S11" i="30"/>
  <c r="Q11" i="30"/>
  <c r="P11" i="30"/>
  <c r="O11" i="30"/>
  <c r="N11" i="30"/>
  <c r="M11" i="30"/>
  <c r="L11" i="30"/>
  <c r="K11" i="30"/>
  <c r="J11" i="30"/>
  <c r="I11" i="30"/>
  <c r="H11" i="30"/>
  <c r="G11" i="30"/>
  <c r="F11" i="30"/>
  <c r="E11" i="30"/>
  <c r="D11" i="30"/>
  <c r="C11" i="30"/>
  <c r="DF10" i="30"/>
  <c r="DE10" i="30"/>
  <c r="DD10" i="30"/>
  <c r="DC10" i="30"/>
  <c r="DB10" i="30"/>
  <c r="DA10" i="30"/>
  <c r="CZ10" i="30"/>
  <c r="CY10" i="30"/>
  <c r="CX10" i="30"/>
  <c r="CW10" i="30"/>
  <c r="CV10" i="30"/>
  <c r="CU10" i="30"/>
  <c r="CT10" i="30"/>
  <c r="CS10" i="30"/>
  <c r="CR10" i="30"/>
  <c r="DG10" i="30" s="1"/>
  <c r="BT10" i="30"/>
  <c r="BS10" i="30"/>
  <c r="BR10" i="30"/>
  <c r="BQ10" i="30"/>
  <c r="BO10" i="30"/>
  <c r="BN10" i="30"/>
  <c r="BM10" i="30"/>
  <c r="BL10" i="30"/>
  <c r="BK10" i="30"/>
  <c r="BI10" i="30"/>
  <c r="H14" i="29" s="1"/>
  <c r="BG10" i="30"/>
  <c r="BF10" i="30"/>
  <c r="BE10" i="30"/>
  <c r="BD10" i="30"/>
  <c r="BC10" i="30"/>
  <c r="BB10" i="30"/>
  <c r="BA10" i="30"/>
  <c r="AX10" i="30"/>
  <c r="AW10" i="30"/>
  <c r="AV10" i="30"/>
  <c r="AU10" i="30"/>
  <c r="AT10" i="30"/>
  <c r="AS10" i="30"/>
  <c r="AR10" i="30"/>
  <c r="AO10" i="30"/>
  <c r="AN10" i="30"/>
  <c r="AM10" i="30"/>
  <c r="AL10" i="30"/>
  <c r="AK10" i="30"/>
  <c r="AJ10" i="30"/>
  <c r="AI10" i="30"/>
  <c r="AF10" i="30"/>
  <c r="AE10" i="30"/>
  <c r="AD10" i="30"/>
  <c r="AC10" i="30"/>
  <c r="AB10" i="30"/>
  <c r="AA10" i="30"/>
  <c r="Z10" i="30"/>
  <c r="Y10" i="30"/>
  <c r="X10" i="30"/>
  <c r="W10" i="30"/>
  <c r="V10" i="30"/>
  <c r="U10" i="30"/>
  <c r="T10" i="30"/>
  <c r="S10" i="30"/>
  <c r="Q10" i="30"/>
  <c r="P10" i="30"/>
  <c r="O10" i="30"/>
  <c r="N10" i="30"/>
  <c r="M10" i="30"/>
  <c r="L10" i="30"/>
  <c r="K10" i="30"/>
  <c r="J10" i="30"/>
  <c r="I10" i="30"/>
  <c r="H10" i="30"/>
  <c r="G10" i="30"/>
  <c r="F10" i="30"/>
  <c r="E10" i="30"/>
  <c r="D10" i="30"/>
  <c r="C10" i="30"/>
  <c r="DF9" i="30"/>
  <c r="DE9" i="30"/>
  <c r="DD9" i="30"/>
  <c r="DC9" i="30"/>
  <c r="DB9" i="30"/>
  <c r="DA9" i="30"/>
  <c r="CZ9" i="30"/>
  <c r="CY9" i="30"/>
  <c r="CX9" i="30"/>
  <c r="CW9" i="30"/>
  <c r="CV9" i="30"/>
  <c r="CU9" i="30"/>
  <c r="CT9" i="30"/>
  <c r="CS9" i="30"/>
  <c r="CR9" i="30"/>
  <c r="DG9" i="30" s="1"/>
  <c r="BT9" i="30"/>
  <c r="BS9" i="30"/>
  <c r="BR9" i="30"/>
  <c r="BQ9" i="30"/>
  <c r="BO9" i="30"/>
  <c r="BN9" i="30"/>
  <c r="BM9" i="30"/>
  <c r="BL9" i="30"/>
  <c r="BK9" i="30"/>
  <c r="BI9" i="30"/>
  <c r="BG9" i="30"/>
  <c r="BF9" i="30"/>
  <c r="BE9" i="30"/>
  <c r="BD9" i="30"/>
  <c r="BC9" i="30"/>
  <c r="BB9" i="30"/>
  <c r="BA9" i="30"/>
  <c r="AX9" i="30"/>
  <c r="AW9" i="30"/>
  <c r="AV9" i="30"/>
  <c r="AU9" i="30"/>
  <c r="AT9" i="30"/>
  <c r="AS9" i="30"/>
  <c r="AR9" i="30"/>
  <c r="AO9" i="30"/>
  <c r="AN9" i="30"/>
  <c r="AM9" i="30"/>
  <c r="AL9" i="30"/>
  <c r="AK9" i="30"/>
  <c r="AJ9" i="30"/>
  <c r="AI9" i="30"/>
  <c r="AF9" i="30"/>
  <c r="AE9" i="30"/>
  <c r="AD9" i="30"/>
  <c r="AC9" i="30"/>
  <c r="AB9" i="30"/>
  <c r="AA9" i="30"/>
  <c r="Z9" i="30"/>
  <c r="Y9" i="30"/>
  <c r="X9" i="30"/>
  <c r="W9" i="30"/>
  <c r="V9" i="30"/>
  <c r="U9" i="30"/>
  <c r="T9" i="30"/>
  <c r="S9" i="30"/>
  <c r="Q9" i="30"/>
  <c r="P9" i="30"/>
  <c r="O9" i="30"/>
  <c r="N9" i="30"/>
  <c r="M9" i="30"/>
  <c r="L9" i="30"/>
  <c r="K9" i="30"/>
  <c r="J9" i="30"/>
  <c r="I9" i="30"/>
  <c r="H9" i="30"/>
  <c r="G9" i="30"/>
  <c r="F9" i="30"/>
  <c r="E9" i="30"/>
  <c r="D9" i="30"/>
  <c r="C9" i="30"/>
  <c r="DF8" i="30"/>
  <c r="DE8" i="30"/>
  <c r="DD8" i="30"/>
  <c r="DC8" i="30"/>
  <c r="DB8" i="30"/>
  <c r="DA8" i="30"/>
  <c r="CZ8" i="30"/>
  <c r="CY8" i="30"/>
  <c r="CX8" i="30"/>
  <c r="CW8" i="30"/>
  <c r="CV8" i="30"/>
  <c r="CU8" i="30"/>
  <c r="CT8" i="30"/>
  <c r="CS8" i="30"/>
  <c r="CR8" i="30"/>
  <c r="BT8" i="30"/>
  <c r="BS8" i="30"/>
  <c r="BR8" i="30"/>
  <c r="BQ8" i="30"/>
  <c r="BO8" i="30"/>
  <c r="BN8" i="30"/>
  <c r="BM8" i="30"/>
  <c r="BL8" i="30"/>
  <c r="BK8" i="30"/>
  <c r="BI8" i="30"/>
  <c r="BG8" i="30"/>
  <c r="BF8" i="30"/>
  <c r="BE8" i="30"/>
  <c r="BD8" i="30"/>
  <c r="BC8" i="30"/>
  <c r="BB8" i="30"/>
  <c r="BA8" i="30"/>
  <c r="AX8" i="30"/>
  <c r="AW8" i="30"/>
  <c r="AV8" i="30"/>
  <c r="AU8" i="30"/>
  <c r="AT8" i="30"/>
  <c r="AS8" i="30"/>
  <c r="AR8" i="30"/>
  <c r="AO8" i="30"/>
  <c r="AN8" i="30"/>
  <c r="AM8" i="30"/>
  <c r="AL8" i="30"/>
  <c r="AK8" i="30"/>
  <c r="AJ8" i="30"/>
  <c r="AI8" i="30"/>
  <c r="AF8" i="30"/>
  <c r="AE8" i="30"/>
  <c r="AD8" i="30"/>
  <c r="AC8" i="30"/>
  <c r="AB8" i="30"/>
  <c r="AA8" i="30"/>
  <c r="Z8" i="30"/>
  <c r="Y8" i="30"/>
  <c r="X8" i="30"/>
  <c r="W8" i="30"/>
  <c r="V8" i="30"/>
  <c r="U8" i="30"/>
  <c r="T8" i="30"/>
  <c r="S8" i="30"/>
  <c r="Q8" i="30"/>
  <c r="P8" i="30"/>
  <c r="O8" i="30"/>
  <c r="N8" i="30"/>
  <c r="M8" i="30"/>
  <c r="L8" i="30"/>
  <c r="K8" i="30"/>
  <c r="J8" i="30"/>
  <c r="I8" i="30"/>
  <c r="H8" i="30"/>
  <c r="G8" i="30"/>
  <c r="F8" i="30"/>
  <c r="E8" i="30"/>
  <c r="D8" i="30"/>
  <c r="C8" i="30"/>
  <c r="DF7" i="30"/>
  <c r="DE7" i="30"/>
  <c r="DD7" i="30"/>
  <c r="DC7" i="30"/>
  <c r="DB7" i="30"/>
  <c r="DA7" i="30"/>
  <c r="CZ7" i="30"/>
  <c r="CY7" i="30"/>
  <c r="CX7" i="30"/>
  <c r="CW7" i="30"/>
  <c r="CV7" i="30"/>
  <c r="CU7" i="30"/>
  <c r="CT7" i="30"/>
  <c r="CS7" i="30"/>
  <c r="CR7" i="30"/>
  <c r="DG7" i="30" s="1"/>
  <c r="BT7" i="30"/>
  <c r="BS7" i="30"/>
  <c r="BR7" i="30"/>
  <c r="BQ7" i="30"/>
  <c r="BO7" i="30"/>
  <c r="BN7" i="30"/>
  <c r="BM7" i="30"/>
  <c r="BL7" i="30"/>
  <c r="BK7" i="30"/>
  <c r="BI7" i="30"/>
  <c r="H11" i="29" s="1"/>
  <c r="BG7" i="30"/>
  <c r="BF7" i="30"/>
  <c r="BE7" i="30"/>
  <c r="BD7" i="30"/>
  <c r="BC7" i="30"/>
  <c r="BB7" i="30"/>
  <c r="BA7" i="30"/>
  <c r="AX7" i="30"/>
  <c r="AW7" i="30"/>
  <c r="AV7" i="30"/>
  <c r="AU7" i="30"/>
  <c r="AT7" i="30"/>
  <c r="AS7" i="30"/>
  <c r="AR7" i="30"/>
  <c r="AO7" i="30"/>
  <c r="AN7" i="30"/>
  <c r="AM7" i="30"/>
  <c r="AL7" i="30"/>
  <c r="AK7" i="30"/>
  <c r="AJ7" i="30"/>
  <c r="AI7" i="30"/>
  <c r="AF7" i="30"/>
  <c r="AE7" i="30"/>
  <c r="AD7" i="30"/>
  <c r="AC7" i="30"/>
  <c r="AB7" i="30"/>
  <c r="AA7" i="30"/>
  <c r="Z7" i="30"/>
  <c r="Y7" i="30"/>
  <c r="X7" i="30"/>
  <c r="W7" i="30"/>
  <c r="V7" i="30"/>
  <c r="U7" i="30"/>
  <c r="T7" i="30"/>
  <c r="S7" i="30"/>
  <c r="Q7" i="30"/>
  <c r="P7" i="30"/>
  <c r="O7" i="30"/>
  <c r="N7" i="30"/>
  <c r="M7" i="30"/>
  <c r="L7" i="30"/>
  <c r="K7" i="30"/>
  <c r="J7" i="30"/>
  <c r="I7" i="30"/>
  <c r="H7" i="30"/>
  <c r="G7" i="30"/>
  <c r="F7" i="30"/>
  <c r="E7" i="30"/>
  <c r="D7" i="30"/>
  <c r="C7" i="30"/>
  <c r="DF6" i="30"/>
  <c r="DE6" i="30"/>
  <c r="DD6" i="30"/>
  <c r="DC6" i="30"/>
  <c r="DB6" i="30"/>
  <c r="DA6" i="30"/>
  <c r="CZ6" i="30"/>
  <c r="CY6" i="30"/>
  <c r="CX6" i="30"/>
  <c r="CW6" i="30"/>
  <c r="CV6" i="30"/>
  <c r="CU6" i="30"/>
  <c r="CT6" i="30"/>
  <c r="CS6" i="30"/>
  <c r="CR6" i="30"/>
  <c r="DG6" i="30" s="1"/>
  <c r="BT6" i="30"/>
  <c r="BS6" i="30"/>
  <c r="BR6" i="30"/>
  <c r="BQ6" i="30"/>
  <c r="BO6" i="30"/>
  <c r="BN6" i="30"/>
  <c r="BM6" i="30"/>
  <c r="BL6" i="30"/>
  <c r="BK6" i="30"/>
  <c r="BI6" i="30"/>
  <c r="BG6" i="30"/>
  <c r="BF6" i="30"/>
  <c r="BE6" i="30"/>
  <c r="BD6" i="30"/>
  <c r="BC6" i="30"/>
  <c r="BB6" i="30"/>
  <c r="BA6" i="30"/>
  <c r="AX6" i="30"/>
  <c r="AW6" i="30"/>
  <c r="AV6" i="30"/>
  <c r="AU6" i="30"/>
  <c r="AT6" i="30"/>
  <c r="AS6" i="30"/>
  <c r="AR6" i="30"/>
  <c r="AO6" i="30"/>
  <c r="AN6" i="30"/>
  <c r="AM6" i="30"/>
  <c r="AL6" i="30"/>
  <c r="AK6" i="30"/>
  <c r="AJ6" i="30"/>
  <c r="AI6" i="30"/>
  <c r="AF6" i="30"/>
  <c r="AE6" i="30"/>
  <c r="AD6" i="30"/>
  <c r="AC6" i="30"/>
  <c r="AB6" i="30"/>
  <c r="AA6" i="30"/>
  <c r="Z6" i="30"/>
  <c r="Y6" i="30"/>
  <c r="X6" i="30"/>
  <c r="W6" i="30"/>
  <c r="V6" i="30"/>
  <c r="U6" i="30"/>
  <c r="T6" i="30"/>
  <c r="S6" i="30"/>
  <c r="Q6" i="30"/>
  <c r="P6" i="30"/>
  <c r="O6" i="30"/>
  <c r="N6" i="30"/>
  <c r="M6" i="30"/>
  <c r="L6" i="30"/>
  <c r="K6" i="30"/>
  <c r="J6" i="30"/>
  <c r="I6" i="30"/>
  <c r="H6" i="30"/>
  <c r="G6" i="30"/>
  <c r="F6" i="30"/>
  <c r="E6" i="30"/>
  <c r="D6" i="30"/>
  <c r="C6" i="30"/>
  <c r="DF5" i="30"/>
  <c r="DE5" i="30"/>
  <c r="DD5" i="30"/>
  <c r="DC5" i="30"/>
  <c r="DB5" i="30"/>
  <c r="DA5" i="30"/>
  <c r="CZ5" i="30"/>
  <c r="CY5" i="30"/>
  <c r="CX5" i="30"/>
  <c r="CW5" i="30"/>
  <c r="CV5" i="30"/>
  <c r="CU5" i="30"/>
  <c r="CT5" i="30"/>
  <c r="CS5" i="30"/>
  <c r="CR5" i="30"/>
  <c r="DG5" i="30" s="1"/>
  <c r="BT5" i="30"/>
  <c r="BS5" i="30"/>
  <c r="BR5" i="30"/>
  <c r="BQ5" i="30"/>
  <c r="BO5" i="30"/>
  <c r="BN5" i="30"/>
  <c r="BM5" i="30"/>
  <c r="BL5" i="30"/>
  <c r="BK5" i="30"/>
  <c r="BI5" i="30"/>
  <c r="H9" i="29" s="1"/>
  <c r="BG5" i="30"/>
  <c r="BF5" i="30"/>
  <c r="BE5" i="30"/>
  <c r="BD5" i="30"/>
  <c r="BC5" i="30"/>
  <c r="BB5" i="30"/>
  <c r="BA5" i="30"/>
  <c r="AX5" i="30"/>
  <c r="AW5" i="30"/>
  <c r="AV5" i="30"/>
  <c r="AU5" i="30"/>
  <c r="AT5" i="30"/>
  <c r="AS5" i="30"/>
  <c r="AR5" i="30"/>
  <c r="AO5" i="30"/>
  <c r="AN5" i="30"/>
  <c r="AM5" i="30"/>
  <c r="AL5" i="30"/>
  <c r="AK5" i="30"/>
  <c r="AJ5" i="30"/>
  <c r="AI5" i="30"/>
  <c r="AF5" i="30"/>
  <c r="AE5" i="30"/>
  <c r="AD5" i="30"/>
  <c r="AC5" i="30"/>
  <c r="AB5" i="30"/>
  <c r="AA5" i="30"/>
  <c r="Z5" i="30"/>
  <c r="Y5" i="30"/>
  <c r="X5" i="30"/>
  <c r="W5" i="30"/>
  <c r="V5" i="30"/>
  <c r="U5" i="30"/>
  <c r="T5" i="30"/>
  <c r="S5" i="30"/>
  <c r="Q5" i="30"/>
  <c r="P5" i="30"/>
  <c r="O5" i="30"/>
  <c r="N5" i="30"/>
  <c r="M5" i="30"/>
  <c r="L5" i="30"/>
  <c r="K5" i="30"/>
  <c r="J5" i="30"/>
  <c r="I5" i="30"/>
  <c r="H5" i="30"/>
  <c r="G5" i="30"/>
  <c r="F5" i="30"/>
  <c r="E5" i="30"/>
  <c r="D5" i="30"/>
  <c r="C5" i="30"/>
  <c r="DF4" i="30"/>
  <c r="DE4" i="30"/>
  <c r="DD4" i="30"/>
  <c r="DC4" i="30"/>
  <c r="DB4" i="30"/>
  <c r="DA4" i="30"/>
  <c r="CZ4" i="30"/>
  <c r="CY4" i="30"/>
  <c r="CX4" i="30"/>
  <c r="CW4" i="30"/>
  <c r="CV4" i="30"/>
  <c r="CU4" i="30"/>
  <c r="CT4" i="30"/>
  <c r="CS4" i="30"/>
  <c r="CR4" i="30"/>
  <c r="DG4" i="30" s="1"/>
  <c r="BT4" i="30"/>
  <c r="BS4" i="30"/>
  <c r="BR4" i="30"/>
  <c r="BQ4" i="30"/>
  <c r="BO4" i="30"/>
  <c r="BN4" i="30"/>
  <c r="BM4" i="30"/>
  <c r="BL4" i="30"/>
  <c r="BK4" i="30"/>
  <c r="BI4" i="30"/>
  <c r="H8" i="29" s="1"/>
  <c r="BG4" i="30"/>
  <c r="BF4" i="30"/>
  <c r="BE4" i="30"/>
  <c r="BD4" i="30"/>
  <c r="BC4" i="30"/>
  <c r="BB4" i="30"/>
  <c r="BA4" i="30"/>
  <c r="AX4" i="30"/>
  <c r="AW4" i="30"/>
  <c r="AV4" i="30"/>
  <c r="AU4" i="30"/>
  <c r="AT4" i="30"/>
  <c r="AS4" i="30"/>
  <c r="AR4" i="30"/>
  <c r="AO4" i="30"/>
  <c r="AN4" i="30"/>
  <c r="AM4" i="30"/>
  <c r="AL4" i="30"/>
  <c r="AK4" i="30"/>
  <c r="AJ4" i="30"/>
  <c r="AI4" i="30"/>
  <c r="AF4" i="30"/>
  <c r="AE4" i="30"/>
  <c r="AD4" i="30"/>
  <c r="AC4" i="30"/>
  <c r="AB4" i="30"/>
  <c r="AA4" i="30"/>
  <c r="Z4" i="30"/>
  <c r="Y4" i="30"/>
  <c r="X4" i="30"/>
  <c r="W4" i="30"/>
  <c r="V4" i="30"/>
  <c r="U4" i="30"/>
  <c r="T4" i="30"/>
  <c r="S4" i="30"/>
  <c r="Q4" i="30"/>
  <c r="P4" i="30"/>
  <c r="O4" i="30"/>
  <c r="N4" i="30"/>
  <c r="M4" i="30"/>
  <c r="L4" i="30"/>
  <c r="K4" i="30"/>
  <c r="J4" i="30"/>
  <c r="I4" i="30"/>
  <c r="H4" i="30"/>
  <c r="G4" i="30"/>
  <c r="F4" i="30"/>
  <c r="E4" i="30"/>
  <c r="D4" i="30"/>
  <c r="C4" i="30"/>
  <c r="DF3" i="30"/>
  <c r="DE3" i="30"/>
  <c r="DD3" i="30"/>
  <c r="DC3" i="30"/>
  <c r="DB3" i="30"/>
  <c r="DA3" i="30"/>
  <c r="CZ3" i="30"/>
  <c r="CY3" i="30"/>
  <c r="CX3" i="30"/>
  <c r="CW3" i="30"/>
  <c r="CV3" i="30"/>
  <c r="CU3" i="30"/>
  <c r="CT3" i="30"/>
  <c r="CS3" i="30"/>
  <c r="CR3" i="30"/>
  <c r="DG3" i="30" s="1"/>
  <c r="BT3" i="30"/>
  <c r="BS3" i="30"/>
  <c r="BR3" i="30"/>
  <c r="BQ3" i="30"/>
  <c r="BO3" i="30"/>
  <c r="BN3" i="30"/>
  <c r="BM3" i="30"/>
  <c r="BL3" i="30"/>
  <c r="BK3" i="30"/>
  <c r="BI3" i="30"/>
  <c r="H7" i="29" s="1"/>
  <c r="BG3" i="30"/>
  <c r="BF3" i="30"/>
  <c r="BE3" i="30"/>
  <c r="BD3" i="30"/>
  <c r="BC3" i="30"/>
  <c r="BB3" i="30"/>
  <c r="BA3" i="30"/>
  <c r="AX3" i="30"/>
  <c r="AW3" i="30"/>
  <c r="AV3" i="30"/>
  <c r="AU3" i="30"/>
  <c r="AT3" i="30"/>
  <c r="AS3" i="30"/>
  <c r="AR3" i="30"/>
  <c r="AO3" i="30"/>
  <c r="AN3" i="30"/>
  <c r="AM3" i="30"/>
  <c r="AL3" i="30"/>
  <c r="AK3" i="30"/>
  <c r="AJ3" i="30"/>
  <c r="AI3" i="30"/>
  <c r="AF3" i="30"/>
  <c r="AE3" i="30"/>
  <c r="AD3" i="30"/>
  <c r="AC3" i="30"/>
  <c r="AB3" i="30"/>
  <c r="AA3" i="30"/>
  <c r="Z3" i="30"/>
  <c r="Y3" i="30"/>
  <c r="X3" i="30"/>
  <c r="W3" i="30"/>
  <c r="V3" i="30"/>
  <c r="U3" i="30"/>
  <c r="T3" i="30"/>
  <c r="S3" i="30"/>
  <c r="Q3" i="30"/>
  <c r="P3" i="30"/>
  <c r="O3" i="30"/>
  <c r="N3" i="30"/>
  <c r="M3" i="30"/>
  <c r="L3" i="30"/>
  <c r="K3" i="30"/>
  <c r="J3" i="30"/>
  <c r="I3" i="30"/>
  <c r="H3" i="30"/>
  <c r="G3" i="30"/>
  <c r="F3" i="30"/>
  <c r="E3" i="30"/>
  <c r="D3" i="30"/>
  <c r="DF137" i="37"/>
  <c r="DE137" i="37"/>
  <c r="DD137" i="37"/>
  <c r="DC137" i="37"/>
  <c r="DB137" i="37"/>
  <c r="DA137" i="37"/>
  <c r="CZ137" i="37"/>
  <c r="CY137" i="37"/>
  <c r="CX137" i="37"/>
  <c r="CW137" i="37"/>
  <c r="CV137" i="37"/>
  <c r="CU137" i="37"/>
  <c r="CT137" i="37"/>
  <c r="CS137" i="37"/>
  <c r="CR137" i="37"/>
  <c r="CQ137" i="37"/>
  <c r="BZ137" i="37"/>
  <c r="N141" i="36" s="1"/>
  <c r="BY137" i="37"/>
  <c r="BU137" i="37"/>
  <c r="L141" i="36" s="1"/>
  <c r="BT137" i="37"/>
  <c r="BS137" i="37"/>
  <c r="BR137" i="37"/>
  <c r="BQ137" i="37"/>
  <c r="BP137" i="37"/>
  <c r="BO137" i="37"/>
  <c r="BN137" i="37"/>
  <c r="BM137" i="37"/>
  <c r="BL137" i="37"/>
  <c r="BK137" i="37"/>
  <c r="BJ137" i="37"/>
  <c r="BI137" i="37"/>
  <c r="BH137" i="37"/>
  <c r="BG137" i="37"/>
  <c r="BF137" i="37"/>
  <c r="BE137" i="37"/>
  <c r="BD137" i="37"/>
  <c r="BC137" i="37"/>
  <c r="BB137" i="37"/>
  <c r="BA137" i="37"/>
  <c r="AZ137" i="37"/>
  <c r="AY137" i="37"/>
  <c r="AX137" i="37"/>
  <c r="AW137" i="37"/>
  <c r="AV137" i="37"/>
  <c r="AU137" i="37"/>
  <c r="AT137" i="37"/>
  <c r="AS137" i="37"/>
  <c r="AR137" i="37"/>
  <c r="AQ137" i="37"/>
  <c r="AP137" i="37"/>
  <c r="AO137" i="37"/>
  <c r="AN137" i="37"/>
  <c r="AM137" i="37"/>
  <c r="AL137" i="37"/>
  <c r="AK137" i="37"/>
  <c r="AJ137" i="37"/>
  <c r="AI137" i="37"/>
  <c r="AH137" i="37"/>
  <c r="AG137" i="37"/>
  <c r="AF137" i="37"/>
  <c r="AE137" i="37"/>
  <c r="AD137" i="37"/>
  <c r="AC137" i="37"/>
  <c r="AB137" i="37"/>
  <c r="AA137" i="37"/>
  <c r="Z137" i="37"/>
  <c r="Y137" i="37"/>
  <c r="X137" i="37"/>
  <c r="W137" i="37"/>
  <c r="V137" i="37"/>
  <c r="U137" i="37"/>
  <c r="T137" i="37"/>
  <c r="S137" i="37"/>
  <c r="R137" i="37"/>
  <c r="Q137" i="37"/>
  <c r="P137" i="37"/>
  <c r="O137" i="37"/>
  <c r="N137" i="37"/>
  <c r="M137" i="37"/>
  <c r="L137" i="37"/>
  <c r="K137" i="37"/>
  <c r="J137" i="37"/>
  <c r="I137" i="37"/>
  <c r="H137" i="37"/>
  <c r="G137" i="37"/>
  <c r="F137" i="37"/>
  <c r="E137" i="37"/>
  <c r="D137" i="37"/>
  <c r="C137" i="37"/>
  <c r="DE136" i="37"/>
  <c r="DD136" i="37"/>
  <c r="DC136" i="37"/>
  <c r="DB136" i="37"/>
  <c r="DA136" i="37"/>
  <c r="CZ136" i="37"/>
  <c r="CY136" i="37"/>
  <c r="CX136" i="37"/>
  <c r="CW136" i="37"/>
  <c r="CV136" i="37"/>
  <c r="CU136" i="37"/>
  <c r="CT136" i="37"/>
  <c r="CS136" i="37"/>
  <c r="CR136" i="37"/>
  <c r="CQ136" i="37"/>
  <c r="DF136" i="37" s="1"/>
  <c r="BY136" i="37"/>
  <c r="BS136" i="37"/>
  <c r="BR136" i="37"/>
  <c r="BQ136" i="37"/>
  <c r="BP136" i="37"/>
  <c r="BT136" i="37" s="1"/>
  <c r="BN136" i="37"/>
  <c r="BM136" i="37"/>
  <c r="BL136" i="37"/>
  <c r="BK136" i="37"/>
  <c r="BJ136" i="37"/>
  <c r="BI136" i="37"/>
  <c r="BG136" i="37"/>
  <c r="BF136" i="37"/>
  <c r="BE136" i="37"/>
  <c r="BD136" i="37"/>
  <c r="BC136" i="37"/>
  <c r="BB136" i="37"/>
  <c r="BA136" i="37"/>
  <c r="AZ136" i="37"/>
  <c r="AX136" i="37"/>
  <c r="AW136" i="37"/>
  <c r="AV136" i="37"/>
  <c r="AU136" i="37"/>
  <c r="AT136" i="37"/>
  <c r="AS136" i="37"/>
  <c r="AR136" i="37"/>
  <c r="AQ136" i="37"/>
  <c r="AO136" i="37"/>
  <c r="AN136" i="37"/>
  <c r="AM136" i="37"/>
  <c r="AL136" i="37"/>
  <c r="AK136" i="37"/>
  <c r="AJ136" i="37"/>
  <c r="AI136" i="37"/>
  <c r="AH136" i="37"/>
  <c r="AF136" i="37"/>
  <c r="AE136" i="37"/>
  <c r="AD136" i="37"/>
  <c r="AC136" i="37"/>
  <c r="AB136" i="37"/>
  <c r="AA136" i="37"/>
  <c r="Z136" i="37"/>
  <c r="Y136" i="37"/>
  <c r="X136" i="37"/>
  <c r="W136" i="37"/>
  <c r="V136" i="37"/>
  <c r="U136" i="37"/>
  <c r="T136" i="37"/>
  <c r="S136" i="37"/>
  <c r="Q136" i="37"/>
  <c r="P136" i="37"/>
  <c r="O136" i="37"/>
  <c r="N136" i="37"/>
  <c r="M136" i="37"/>
  <c r="L136" i="37"/>
  <c r="K136" i="37"/>
  <c r="J136" i="37"/>
  <c r="I136" i="37"/>
  <c r="H136" i="37"/>
  <c r="G136" i="37"/>
  <c r="F136" i="37"/>
  <c r="E136" i="37"/>
  <c r="D136" i="37"/>
  <c r="C136" i="37"/>
  <c r="DE135" i="37"/>
  <c r="DD135" i="37"/>
  <c r="DC135" i="37"/>
  <c r="DB135" i="37"/>
  <c r="DA135" i="37"/>
  <c r="CZ135" i="37"/>
  <c r="CY135" i="37"/>
  <c r="CX135" i="37"/>
  <c r="CW135" i="37"/>
  <c r="CV135" i="37"/>
  <c r="CU135" i="37"/>
  <c r="CT135" i="37"/>
  <c r="CS135" i="37"/>
  <c r="CR135" i="37"/>
  <c r="CQ135" i="37"/>
  <c r="DF135" i="37" s="1"/>
  <c r="BY135" i="37"/>
  <c r="BS135" i="37"/>
  <c r="BR135" i="37"/>
  <c r="BT135" i="37" s="1"/>
  <c r="BQ135" i="37"/>
  <c r="BP135" i="37"/>
  <c r="BN135" i="37"/>
  <c r="BM135" i="37"/>
  <c r="BL135" i="37"/>
  <c r="BK135" i="37"/>
  <c r="BJ135" i="37"/>
  <c r="BI135" i="37"/>
  <c r="BG135" i="37"/>
  <c r="BF135" i="37"/>
  <c r="BE135" i="37"/>
  <c r="BD135" i="37"/>
  <c r="BC135" i="37"/>
  <c r="BB135" i="37"/>
  <c r="BA135" i="37"/>
  <c r="AZ135" i="37"/>
  <c r="BH135" i="37" s="1"/>
  <c r="AX135" i="37"/>
  <c r="AW135" i="37"/>
  <c r="AV135" i="37"/>
  <c r="AU135" i="37"/>
  <c r="AT135" i="37"/>
  <c r="AS135" i="37"/>
  <c r="AR135" i="37"/>
  <c r="AQ135" i="37"/>
  <c r="AO135" i="37"/>
  <c r="AN135" i="37"/>
  <c r="AM135" i="37"/>
  <c r="AL135" i="37"/>
  <c r="AK135" i="37"/>
  <c r="AJ135" i="37"/>
  <c r="AI135" i="37"/>
  <c r="AH135" i="37"/>
  <c r="AF135" i="37"/>
  <c r="AE135" i="37"/>
  <c r="AD135" i="37"/>
  <c r="AC135" i="37"/>
  <c r="AB135" i="37"/>
  <c r="AA135" i="37"/>
  <c r="Z135" i="37"/>
  <c r="Y135" i="37"/>
  <c r="X135" i="37"/>
  <c r="W135" i="37"/>
  <c r="V135" i="37"/>
  <c r="U135" i="37"/>
  <c r="T135" i="37"/>
  <c r="S135" i="37"/>
  <c r="Q135" i="37"/>
  <c r="P135" i="37"/>
  <c r="O135" i="37"/>
  <c r="N135" i="37"/>
  <c r="M135" i="37"/>
  <c r="L135" i="37"/>
  <c r="K135" i="37"/>
  <c r="J135" i="37"/>
  <c r="I135" i="37"/>
  <c r="H135" i="37"/>
  <c r="G135" i="37"/>
  <c r="F135" i="37"/>
  <c r="E135" i="37"/>
  <c r="D135" i="37"/>
  <c r="C135" i="37"/>
  <c r="DE134" i="37"/>
  <c r="DD134" i="37"/>
  <c r="DC134" i="37"/>
  <c r="DB134" i="37"/>
  <c r="DA134" i="37"/>
  <c r="CZ134" i="37"/>
  <c r="CY134" i="37"/>
  <c r="CX134" i="37"/>
  <c r="CW134" i="37"/>
  <c r="CV134" i="37"/>
  <c r="CU134" i="37"/>
  <c r="CT134" i="37"/>
  <c r="CS134" i="37"/>
  <c r="CR134" i="37"/>
  <c r="CQ134" i="37"/>
  <c r="DF134" i="37" s="1"/>
  <c r="BY134" i="37"/>
  <c r="BS134" i="37"/>
  <c r="BR134" i="37"/>
  <c r="BQ134" i="37"/>
  <c r="BP134" i="37"/>
  <c r="BN134" i="37"/>
  <c r="BM134" i="37"/>
  <c r="BL134" i="37"/>
  <c r="BK134" i="37"/>
  <c r="BJ134" i="37"/>
  <c r="BI134" i="37"/>
  <c r="BG134" i="37"/>
  <c r="BF134" i="37"/>
  <c r="BE134" i="37"/>
  <c r="BD134" i="37"/>
  <c r="BC134" i="37"/>
  <c r="BB134" i="37"/>
  <c r="BA134" i="37"/>
  <c r="AZ134" i="37"/>
  <c r="AX134" i="37"/>
  <c r="AW134" i="37"/>
  <c r="AV134" i="37"/>
  <c r="AU134" i="37"/>
  <c r="AT134" i="37"/>
  <c r="AS134" i="37"/>
  <c r="AR134" i="37"/>
  <c r="AQ134" i="37"/>
  <c r="AO134" i="37"/>
  <c r="AN134" i="37"/>
  <c r="AM134" i="37"/>
  <c r="AL134" i="37"/>
  <c r="AK134" i="37"/>
  <c r="AJ134" i="37"/>
  <c r="AI134" i="37"/>
  <c r="AH134" i="37"/>
  <c r="AF134" i="37"/>
  <c r="AE134" i="37"/>
  <c r="AD134" i="37"/>
  <c r="AC134" i="37"/>
  <c r="AB134" i="37"/>
  <c r="AA134" i="37"/>
  <c r="Z134" i="37"/>
  <c r="Y134" i="37"/>
  <c r="X134" i="37"/>
  <c r="W134" i="37"/>
  <c r="V134" i="37"/>
  <c r="U134" i="37"/>
  <c r="T134" i="37"/>
  <c r="S134" i="37"/>
  <c r="Q134" i="37"/>
  <c r="P134" i="37"/>
  <c r="O134" i="37"/>
  <c r="N134" i="37"/>
  <c r="M134" i="37"/>
  <c r="L134" i="37"/>
  <c r="K134" i="37"/>
  <c r="J134" i="37"/>
  <c r="I134" i="37"/>
  <c r="H134" i="37"/>
  <c r="G134" i="37"/>
  <c r="F134" i="37"/>
  <c r="E134" i="37"/>
  <c r="D134" i="37"/>
  <c r="C134" i="37"/>
  <c r="DE133" i="37"/>
  <c r="DD133" i="37"/>
  <c r="DC133" i="37"/>
  <c r="DB133" i="37"/>
  <c r="DA133" i="37"/>
  <c r="CZ133" i="37"/>
  <c r="CY133" i="37"/>
  <c r="CX133" i="37"/>
  <c r="CW133" i="37"/>
  <c r="CV133" i="37"/>
  <c r="CU133" i="37"/>
  <c r="CT133" i="37"/>
  <c r="CS133" i="37"/>
  <c r="CR133" i="37"/>
  <c r="CQ133" i="37"/>
  <c r="DF133" i="37" s="1"/>
  <c r="BY133" i="37"/>
  <c r="BS133" i="37"/>
  <c r="BR133" i="37"/>
  <c r="BQ133" i="37"/>
  <c r="BP133" i="37"/>
  <c r="BN133" i="37"/>
  <c r="BM133" i="37"/>
  <c r="BL133" i="37"/>
  <c r="BO133" i="37" s="1"/>
  <c r="BU133" i="37" s="1"/>
  <c r="BK133" i="37"/>
  <c r="BJ133" i="37"/>
  <c r="BI133" i="37"/>
  <c r="BG133" i="37"/>
  <c r="BF133" i="37"/>
  <c r="BE133" i="37"/>
  <c r="BD133" i="37"/>
  <c r="BC133" i="37"/>
  <c r="BB133" i="37"/>
  <c r="BA133" i="37"/>
  <c r="AZ133" i="37"/>
  <c r="AX133" i="37"/>
  <c r="AW133" i="37"/>
  <c r="AV133" i="37"/>
  <c r="AU133" i="37"/>
  <c r="AT133" i="37"/>
  <c r="AS133" i="37"/>
  <c r="AR133" i="37"/>
  <c r="AQ133" i="37"/>
  <c r="AO133" i="37"/>
  <c r="AN133" i="37"/>
  <c r="AM133" i="37"/>
  <c r="AL133" i="37"/>
  <c r="AK133" i="37"/>
  <c r="AJ133" i="37"/>
  <c r="AI133" i="37"/>
  <c r="AH133" i="37"/>
  <c r="AP133" i="37" s="1"/>
  <c r="AF133" i="37"/>
  <c r="AE133" i="37"/>
  <c r="AD133" i="37"/>
  <c r="AC133" i="37"/>
  <c r="AB133" i="37"/>
  <c r="AA133" i="37"/>
  <c r="Z133" i="37"/>
  <c r="Y133" i="37"/>
  <c r="X133" i="37"/>
  <c r="W133" i="37"/>
  <c r="V133" i="37"/>
  <c r="U133" i="37"/>
  <c r="T133" i="37"/>
  <c r="S133" i="37"/>
  <c r="Q133" i="37"/>
  <c r="P133" i="37"/>
  <c r="O133" i="37"/>
  <c r="N133" i="37"/>
  <c r="M133" i="37"/>
  <c r="L133" i="37"/>
  <c r="K133" i="37"/>
  <c r="J133" i="37"/>
  <c r="I133" i="37"/>
  <c r="H133" i="37"/>
  <c r="G133" i="37"/>
  <c r="F133" i="37"/>
  <c r="E133" i="37"/>
  <c r="D133" i="37"/>
  <c r="C133" i="37"/>
  <c r="DE132" i="37"/>
  <c r="DD132" i="37"/>
  <c r="DC132" i="37"/>
  <c r="DB132" i="37"/>
  <c r="DA132" i="37"/>
  <c r="CZ132" i="37"/>
  <c r="CY132" i="37"/>
  <c r="CX132" i="37"/>
  <c r="CW132" i="37"/>
  <c r="CV132" i="37"/>
  <c r="CU132" i="37"/>
  <c r="CT132" i="37"/>
  <c r="CS132" i="37"/>
  <c r="CR132" i="37"/>
  <c r="CQ132" i="37"/>
  <c r="DF132" i="37" s="1"/>
  <c r="BY132" i="37"/>
  <c r="BS132" i="37"/>
  <c r="BR132" i="37"/>
  <c r="BQ132" i="37"/>
  <c r="BP132" i="37"/>
  <c r="BN132" i="37"/>
  <c r="BM132" i="37"/>
  <c r="BL132" i="37"/>
  <c r="BK132" i="37"/>
  <c r="BJ132" i="37"/>
  <c r="BI132" i="37"/>
  <c r="BG132" i="37"/>
  <c r="BF132" i="37"/>
  <c r="BE132" i="37"/>
  <c r="BD132" i="37"/>
  <c r="BC132" i="37"/>
  <c r="BB132" i="37"/>
  <c r="BA132" i="37"/>
  <c r="AZ132" i="37"/>
  <c r="BH132" i="37" s="1"/>
  <c r="AX132" i="37"/>
  <c r="AW132" i="37"/>
  <c r="AV132" i="37"/>
  <c r="AU132" i="37"/>
  <c r="AT132" i="37"/>
  <c r="AS132" i="37"/>
  <c r="AR132" i="37"/>
  <c r="AQ132" i="37"/>
  <c r="AO132" i="37"/>
  <c r="AN132" i="37"/>
  <c r="AM132" i="37"/>
  <c r="AL132" i="37"/>
  <c r="AK132" i="37"/>
  <c r="AJ132" i="37"/>
  <c r="AI132" i="37"/>
  <c r="AH132" i="37"/>
  <c r="AF132" i="37"/>
  <c r="AE132" i="37"/>
  <c r="AD132" i="37"/>
  <c r="AC132" i="37"/>
  <c r="AB132" i="37"/>
  <c r="AA132" i="37"/>
  <c r="Z132" i="37"/>
  <c r="Y132" i="37"/>
  <c r="X132" i="37"/>
  <c r="W132" i="37"/>
  <c r="V132" i="37"/>
  <c r="U132" i="37"/>
  <c r="T132" i="37"/>
  <c r="S132" i="37"/>
  <c r="Q132" i="37"/>
  <c r="P132" i="37"/>
  <c r="O132" i="37"/>
  <c r="N132" i="37"/>
  <c r="M132" i="37"/>
  <c r="L132" i="37"/>
  <c r="K132" i="37"/>
  <c r="J132" i="37"/>
  <c r="I132" i="37"/>
  <c r="H132" i="37"/>
  <c r="G132" i="37"/>
  <c r="F132" i="37"/>
  <c r="E132" i="37"/>
  <c r="D132" i="37"/>
  <c r="C132" i="37"/>
  <c r="DE131" i="37"/>
  <c r="DD131" i="37"/>
  <c r="DC131" i="37"/>
  <c r="DB131" i="37"/>
  <c r="DA131" i="37"/>
  <c r="CZ131" i="37"/>
  <c r="CY131" i="37"/>
  <c r="CX131" i="37"/>
  <c r="CW131" i="37"/>
  <c r="CV131" i="37"/>
  <c r="CU131" i="37"/>
  <c r="CT131" i="37"/>
  <c r="CS131" i="37"/>
  <c r="CR131" i="37"/>
  <c r="CQ131" i="37"/>
  <c r="DF131" i="37" s="1"/>
  <c r="BY131" i="37"/>
  <c r="BS131" i="37"/>
  <c r="BR131" i="37"/>
  <c r="BQ131" i="37"/>
  <c r="BP131" i="37"/>
  <c r="BN131" i="37"/>
  <c r="BM131" i="37"/>
  <c r="BL131" i="37"/>
  <c r="BK131" i="37"/>
  <c r="BJ131" i="37"/>
  <c r="BI131" i="37"/>
  <c r="BG131" i="37"/>
  <c r="BF131" i="37"/>
  <c r="BE131" i="37"/>
  <c r="BD131" i="37"/>
  <c r="BC131" i="37"/>
  <c r="BB131" i="37"/>
  <c r="BA131" i="37"/>
  <c r="AZ131" i="37"/>
  <c r="AX131" i="37"/>
  <c r="AW131" i="37"/>
  <c r="AV131" i="37"/>
  <c r="AU131" i="37"/>
  <c r="AT131" i="37"/>
  <c r="AS131" i="37"/>
  <c r="AR131" i="37"/>
  <c r="AQ131" i="37"/>
  <c r="AO131" i="37"/>
  <c r="AN131" i="37"/>
  <c r="AM131" i="37"/>
  <c r="AL131" i="37"/>
  <c r="AK131" i="37"/>
  <c r="AJ131" i="37"/>
  <c r="AI131" i="37"/>
  <c r="AH131" i="37"/>
  <c r="AF131" i="37"/>
  <c r="AE131" i="37"/>
  <c r="AD131" i="37"/>
  <c r="AC131" i="37"/>
  <c r="AB131" i="37"/>
  <c r="AA131" i="37"/>
  <c r="Z131" i="37"/>
  <c r="Y131" i="37"/>
  <c r="X131" i="37"/>
  <c r="W131" i="37"/>
  <c r="V131" i="37"/>
  <c r="U131" i="37"/>
  <c r="T131" i="37"/>
  <c r="S131" i="37"/>
  <c r="Q131" i="37"/>
  <c r="P131" i="37"/>
  <c r="O131" i="37"/>
  <c r="N131" i="37"/>
  <c r="M131" i="37"/>
  <c r="L131" i="37"/>
  <c r="K131" i="37"/>
  <c r="J131" i="37"/>
  <c r="I131" i="37"/>
  <c r="H131" i="37"/>
  <c r="G131" i="37"/>
  <c r="F131" i="37"/>
  <c r="E131" i="37"/>
  <c r="D131" i="37"/>
  <c r="C131" i="37"/>
  <c r="DE130" i="37"/>
  <c r="DD130" i="37"/>
  <c r="DC130" i="37"/>
  <c r="DB130" i="37"/>
  <c r="DA130" i="37"/>
  <c r="CZ130" i="37"/>
  <c r="CY130" i="37"/>
  <c r="CX130" i="37"/>
  <c r="CW130" i="37"/>
  <c r="CV130" i="37"/>
  <c r="CU130" i="37"/>
  <c r="CT130" i="37"/>
  <c r="CS130" i="37"/>
  <c r="CR130" i="37"/>
  <c r="CQ130" i="37"/>
  <c r="DF130" i="37" s="1"/>
  <c r="BY130" i="37"/>
  <c r="BS130" i="37"/>
  <c r="BR130" i="37"/>
  <c r="BQ130" i="37"/>
  <c r="BP130" i="37"/>
  <c r="BN130" i="37"/>
  <c r="BM130" i="37"/>
  <c r="BL130" i="37"/>
  <c r="BK130" i="37"/>
  <c r="BJ130" i="37"/>
  <c r="BO130" i="37" s="1"/>
  <c r="BU130" i="37" s="1"/>
  <c r="BI130" i="37"/>
  <c r="BG130" i="37"/>
  <c r="BF130" i="37"/>
  <c r="BE130" i="37"/>
  <c r="BD130" i="37"/>
  <c r="BC130" i="37"/>
  <c r="BB130" i="37"/>
  <c r="BA130" i="37"/>
  <c r="AZ130" i="37"/>
  <c r="AX130" i="37"/>
  <c r="AW130" i="37"/>
  <c r="AV130" i="37"/>
  <c r="AU130" i="37"/>
  <c r="AT130" i="37"/>
  <c r="AS130" i="37"/>
  <c r="AR130" i="37"/>
  <c r="AQ130" i="37"/>
  <c r="AO130" i="37"/>
  <c r="AN130" i="37"/>
  <c r="AM130" i="37"/>
  <c r="AL130" i="37"/>
  <c r="AK130" i="37"/>
  <c r="AJ130" i="37"/>
  <c r="AI130" i="37"/>
  <c r="AH130" i="37"/>
  <c r="AP130" i="37" s="1"/>
  <c r="AF130" i="37"/>
  <c r="AE130" i="37"/>
  <c r="AD130" i="37"/>
  <c r="AC130" i="37"/>
  <c r="AB130" i="37"/>
  <c r="AA130" i="37"/>
  <c r="Z130" i="37"/>
  <c r="Y130" i="37"/>
  <c r="X130" i="37"/>
  <c r="W130" i="37"/>
  <c r="V130" i="37"/>
  <c r="U130" i="37"/>
  <c r="T130" i="37"/>
  <c r="S130" i="37"/>
  <c r="Q130" i="37"/>
  <c r="P130" i="37"/>
  <c r="O130" i="37"/>
  <c r="N130" i="37"/>
  <c r="M130" i="37"/>
  <c r="L130" i="37"/>
  <c r="K130" i="37"/>
  <c r="J130" i="37"/>
  <c r="I130" i="37"/>
  <c r="H130" i="37"/>
  <c r="G130" i="37"/>
  <c r="F130" i="37"/>
  <c r="E130" i="37"/>
  <c r="D130" i="37"/>
  <c r="C130" i="37"/>
  <c r="DF129" i="37"/>
  <c r="DE129" i="37"/>
  <c r="DD129" i="37"/>
  <c r="DC129" i="37"/>
  <c r="DB129" i="37"/>
  <c r="DA129" i="37"/>
  <c r="CZ129" i="37"/>
  <c r="CY129" i="37"/>
  <c r="CX129" i="37"/>
  <c r="CW129" i="37"/>
  <c r="CV129" i="37"/>
  <c r="CU129" i="37"/>
  <c r="CT129" i="37"/>
  <c r="CS129" i="37"/>
  <c r="CR129" i="37"/>
  <c r="CQ129" i="37"/>
  <c r="BY129" i="37"/>
  <c r="BS129" i="37"/>
  <c r="BR129" i="37"/>
  <c r="BQ129" i="37"/>
  <c r="BP129" i="37"/>
  <c r="BT129" i="37" s="1"/>
  <c r="BN129" i="37"/>
  <c r="BM129" i="37"/>
  <c r="BL129" i="37"/>
  <c r="BK129" i="37"/>
  <c r="BJ129" i="37"/>
  <c r="BI129" i="37"/>
  <c r="BG129" i="37"/>
  <c r="BF129" i="37"/>
  <c r="BE129" i="37"/>
  <c r="BD129" i="37"/>
  <c r="BC129" i="37"/>
  <c r="BB129" i="37"/>
  <c r="BA129" i="37"/>
  <c r="AZ129" i="37"/>
  <c r="BH129" i="37" s="1"/>
  <c r="AX129" i="37"/>
  <c r="AW129" i="37"/>
  <c r="AV129" i="37"/>
  <c r="AU129" i="37"/>
  <c r="AT129" i="37"/>
  <c r="AS129" i="37"/>
  <c r="AR129" i="37"/>
  <c r="AQ129" i="37"/>
  <c r="AO129" i="37"/>
  <c r="AN129" i="37"/>
  <c r="AM129" i="37"/>
  <c r="AL129" i="37"/>
  <c r="AK129" i="37"/>
  <c r="AJ129" i="37"/>
  <c r="AI129" i="37"/>
  <c r="AH129" i="37"/>
  <c r="AF129" i="37"/>
  <c r="AE129" i="37"/>
  <c r="AD129" i="37"/>
  <c r="AC129" i="37"/>
  <c r="AB129" i="37"/>
  <c r="AA129" i="37"/>
  <c r="Z129" i="37"/>
  <c r="Y129" i="37"/>
  <c r="X129" i="37"/>
  <c r="W129" i="37"/>
  <c r="V129" i="37"/>
  <c r="U129" i="37"/>
  <c r="T129" i="37"/>
  <c r="S129" i="37"/>
  <c r="Q129" i="37"/>
  <c r="P129" i="37"/>
  <c r="O129" i="37"/>
  <c r="N129" i="37"/>
  <c r="M129" i="37"/>
  <c r="L129" i="37"/>
  <c r="K129" i="37"/>
  <c r="J129" i="37"/>
  <c r="I129" i="37"/>
  <c r="H129" i="37"/>
  <c r="G129" i="37"/>
  <c r="F129" i="37"/>
  <c r="E129" i="37"/>
  <c r="D129" i="37"/>
  <c r="C129" i="37"/>
  <c r="DF128" i="37"/>
  <c r="DE128" i="37"/>
  <c r="DD128" i="37"/>
  <c r="DC128" i="37"/>
  <c r="DB128" i="37"/>
  <c r="DA128" i="37"/>
  <c r="CZ128" i="37"/>
  <c r="CY128" i="37"/>
  <c r="CX128" i="37"/>
  <c r="CW128" i="37"/>
  <c r="CV128" i="37"/>
  <c r="CU128" i="37"/>
  <c r="CT128" i="37"/>
  <c r="CS128" i="37"/>
  <c r="CR128" i="37"/>
  <c r="CQ128" i="37"/>
  <c r="BY128" i="37"/>
  <c r="BS128" i="37"/>
  <c r="BR128" i="37"/>
  <c r="BQ128" i="37"/>
  <c r="BP128" i="37"/>
  <c r="BT128" i="37" s="1"/>
  <c r="BN128" i="37"/>
  <c r="BM128" i="37"/>
  <c r="BL128" i="37"/>
  <c r="BK128" i="37"/>
  <c r="BJ128" i="37"/>
  <c r="BI128" i="37"/>
  <c r="BG128" i="37"/>
  <c r="BF128" i="37"/>
  <c r="BE128" i="37"/>
  <c r="BD128" i="37"/>
  <c r="BC128" i="37"/>
  <c r="BB128" i="37"/>
  <c r="BA128" i="37"/>
  <c r="AZ128" i="37"/>
  <c r="AX128" i="37"/>
  <c r="AW128" i="37"/>
  <c r="AV128" i="37"/>
  <c r="AU128" i="37"/>
  <c r="AT128" i="37"/>
  <c r="AS128" i="37"/>
  <c r="AR128" i="37"/>
  <c r="AQ128" i="37"/>
  <c r="AO128" i="37"/>
  <c r="AN128" i="37"/>
  <c r="AM128" i="37"/>
  <c r="AL128" i="37"/>
  <c r="AK128" i="37"/>
  <c r="AJ128" i="37"/>
  <c r="AI128" i="37"/>
  <c r="AH128" i="37"/>
  <c r="AF128" i="37"/>
  <c r="AE128" i="37"/>
  <c r="AD128" i="37"/>
  <c r="AC128" i="37"/>
  <c r="AB128" i="37"/>
  <c r="AA128" i="37"/>
  <c r="Z128" i="37"/>
  <c r="Y128" i="37"/>
  <c r="X128" i="37"/>
  <c r="W128" i="37"/>
  <c r="V128" i="37"/>
  <c r="U128" i="37"/>
  <c r="T128" i="37"/>
  <c r="S128" i="37"/>
  <c r="Q128" i="37"/>
  <c r="P128" i="37"/>
  <c r="O128" i="37"/>
  <c r="N128" i="37"/>
  <c r="M128" i="37"/>
  <c r="L128" i="37"/>
  <c r="K128" i="37"/>
  <c r="J128" i="37"/>
  <c r="I128" i="37"/>
  <c r="H128" i="37"/>
  <c r="G128" i="37"/>
  <c r="F128" i="37"/>
  <c r="E128" i="37"/>
  <c r="D128" i="37"/>
  <c r="C128" i="37"/>
  <c r="DE127" i="37"/>
  <c r="DD127" i="37"/>
  <c r="DC127" i="37"/>
  <c r="DB127" i="37"/>
  <c r="DA127" i="37"/>
  <c r="CZ127" i="37"/>
  <c r="CY127" i="37"/>
  <c r="CX127" i="37"/>
  <c r="CW127" i="37"/>
  <c r="CV127" i="37"/>
  <c r="CU127" i="37"/>
  <c r="CT127" i="37"/>
  <c r="CS127" i="37"/>
  <c r="CR127" i="37"/>
  <c r="CQ127" i="37"/>
  <c r="DF127" i="37" s="1"/>
  <c r="BY127" i="37"/>
  <c r="BS127" i="37"/>
  <c r="BR127" i="37"/>
  <c r="BQ127" i="37"/>
  <c r="BP127" i="37"/>
  <c r="BT127" i="37" s="1"/>
  <c r="BN127" i="37"/>
  <c r="BM127" i="37"/>
  <c r="BL127" i="37"/>
  <c r="BO127" i="37" s="1"/>
  <c r="BU127" i="37" s="1"/>
  <c r="L131" i="36" s="1"/>
  <c r="BK127" i="37"/>
  <c r="BJ127" i="37"/>
  <c r="BI127" i="37"/>
  <c r="BG127" i="37"/>
  <c r="BF127" i="37"/>
  <c r="BE127" i="37"/>
  <c r="BD127" i="37"/>
  <c r="BC127" i="37"/>
  <c r="BB127" i="37"/>
  <c r="BA127" i="37"/>
  <c r="AZ127" i="37"/>
  <c r="AX127" i="37"/>
  <c r="AW127" i="37"/>
  <c r="AV127" i="37"/>
  <c r="AU127" i="37"/>
  <c r="AT127" i="37"/>
  <c r="AS127" i="37"/>
  <c r="AR127" i="37"/>
  <c r="AQ127" i="37"/>
  <c r="AO127" i="37"/>
  <c r="AN127" i="37"/>
  <c r="AM127" i="37"/>
  <c r="AL127" i="37"/>
  <c r="AK127" i="37"/>
  <c r="AJ127" i="37"/>
  <c r="AI127" i="37"/>
  <c r="AH127" i="37"/>
  <c r="AF127" i="37"/>
  <c r="AE127" i="37"/>
  <c r="AD127" i="37"/>
  <c r="AC127" i="37"/>
  <c r="AB127" i="37"/>
  <c r="AA127" i="37"/>
  <c r="Z127" i="37"/>
  <c r="Y127" i="37"/>
  <c r="X127" i="37"/>
  <c r="W127" i="37"/>
  <c r="V127" i="37"/>
  <c r="U127" i="37"/>
  <c r="T127" i="37"/>
  <c r="S127" i="37"/>
  <c r="Q127" i="37"/>
  <c r="P127" i="37"/>
  <c r="O127" i="37"/>
  <c r="N127" i="37"/>
  <c r="M127" i="37"/>
  <c r="L127" i="37"/>
  <c r="K127" i="37"/>
  <c r="J127" i="37"/>
  <c r="I127" i="37"/>
  <c r="H127" i="37"/>
  <c r="G127" i="37"/>
  <c r="F127" i="37"/>
  <c r="E127" i="37"/>
  <c r="D127" i="37"/>
  <c r="C127" i="37"/>
  <c r="DE126" i="37"/>
  <c r="DD126" i="37"/>
  <c r="DC126" i="37"/>
  <c r="DB126" i="37"/>
  <c r="DA126" i="37"/>
  <c r="CZ126" i="37"/>
  <c r="CY126" i="37"/>
  <c r="CX126" i="37"/>
  <c r="CW126" i="37"/>
  <c r="CV126" i="37"/>
  <c r="CU126" i="37"/>
  <c r="CT126" i="37"/>
  <c r="CS126" i="37"/>
  <c r="CR126" i="37"/>
  <c r="CQ126" i="37"/>
  <c r="DF126" i="37" s="1"/>
  <c r="BY126" i="37"/>
  <c r="BS126" i="37"/>
  <c r="BR126" i="37"/>
  <c r="BQ126" i="37"/>
  <c r="BP126" i="37"/>
  <c r="BT126" i="37" s="1"/>
  <c r="BN126" i="37"/>
  <c r="BM126" i="37"/>
  <c r="BL126" i="37"/>
  <c r="BK126" i="37"/>
  <c r="BJ126" i="37"/>
  <c r="BI126" i="37"/>
  <c r="BG126" i="37"/>
  <c r="BF126" i="37"/>
  <c r="BE126" i="37"/>
  <c r="BD126" i="37"/>
  <c r="BC126" i="37"/>
  <c r="BB126" i="37"/>
  <c r="BA126" i="37"/>
  <c r="AZ126" i="37"/>
  <c r="AX126" i="37"/>
  <c r="AW126" i="37"/>
  <c r="AV126" i="37"/>
  <c r="AU126" i="37"/>
  <c r="AT126" i="37"/>
  <c r="AS126" i="37"/>
  <c r="AR126" i="37"/>
  <c r="AQ126" i="37"/>
  <c r="AO126" i="37"/>
  <c r="AN126" i="37"/>
  <c r="AM126" i="37"/>
  <c r="AL126" i="37"/>
  <c r="AK126" i="37"/>
  <c r="AJ126" i="37"/>
  <c r="AI126" i="37"/>
  <c r="AH126" i="37"/>
  <c r="AF126" i="37"/>
  <c r="AE126" i="37"/>
  <c r="AD126" i="37"/>
  <c r="AC126" i="37"/>
  <c r="AB126" i="37"/>
  <c r="AA126" i="37"/>
  <c r="Z126" i="37"/>
  <c r="Y126" i="37"/>
  <c r="X126" i="37"/>
  <c r="W126" i="37"/>
  <c r="V126" i="37"/>
  <c r="U126" i="37"/>
  <c r="T126" i="37"/>
  <c r="S126" i="37"/>
  <c r="Q126" i="37"/>
  <c r="P126" i="37"/>
  <c r="O126" i="37"/>
  <c r="N126" i="37"/>
  <c r="M126" i="37"/>
  <c r="L126" i="37"/>
  <c r="K126" i="37"/>
  <c r="J126" i="37"/>
  <c r="I126" i="37"/>
  <c r="H126" i="37"/>
  <c r="G126" i="37"/>
  <c r="F126" i="37"/>
  <c r="E126" i="37"/>
  <c r="D126" i="37"/>
  <c r="C126" i="37"/>
  <c r="DE125" i="37"/>
  <c r="DD125" i="37"/>
  <c r="DC125" i="37"/>
  <c r="DB125" i="37"/>
  <c r="DA125" i="37"/>
  <c r="CZ125" i="37"/>
  <c r="CY125" i="37"/>
  <c r="CX125" i="37"/>
  <c r="CW125" i="37"/>
  <c r="CV125" i="37"/>
  <c r="CU125" i="37"/>
  <c r="CT125" i="37"/>
  <c r="CS125" i="37"/>
  <c r="CR125" i="37"/>
  <c r="CQ125" i="37"/>
  <c r="DF125" i="37" s="1"/>
  <c r="BY125" i="37"/>
  <c r="BS125" i="37"/>
  <c r="BR125" i="37"/>
  <c r="BQ125" i="37"/>
  <c r="BP125" i="37"/>
  <c r="BT125" i="37" s="1"/>
  <c r="BN125" i="37"/>
  <c r="BM125" i="37"/>
  <c r="BL125" i="37"/>
  <c r="BK125" i="37"/>
  <c r="BJ125" i="37"/>
  <c r="BI125" i="37"/>
  <c r="BG125" i="37"/>
  <c r="BF125" i="37"/>
  <c r="BE125" i="37"/>
  <c r="BD125" i="37"/>
  <c r="BC125" i="37"/>
  <c r="BB125" i="37"/>
  <c r="BA125" i="37"/>
  <c r="AZ125" i="37"/>
  <c r="AX125" i="37"/>
  <c r="AW125" i="37"/>
  <c r="AV125" i="37"/>
  <c r="AU125" i="37"/>
  <c r="AT125" i="37"/>
  <c r="AS125" i="37"/>
  <c r="AR125" i="37"/>
  <c r="AQ125" i="37"/>
  <c r="AO125" i="37"/>
  <c r="AN125" i="37"/>
  <c r="AM125" i="37"/>
  <c r="AL125" i="37"/>
  <c r="AK125" i="37"/>
  <c r="AJ125" i="37"/>
  <c r="AI125" i="37"/>
  <c r="AH125" i="37"/>
  <c r="AF125" i="37"/>
  <c r="AE125" i="37"/>
  <c r="AD125" i="37"/>
  <c r="AC125" i="37"/>
  <c r="AB125" i="37"/>
  <c r="AA125" i="37"/>
  <c r="Z125" i="37"/>
  <c r="Y125" i="37"/>
  <c r="X125" i="37"/>
  <c r="W125" i="37"/>
  <c r="V125" i="37"/>
  <c r="U125" i="37"/>
  <c r="T125" i="37"/>
  <c r="S125" i="37"/>
  <c r="Q125" i="37"/>
  <c r="P125" i="37"/>
  <c r="O125" i="37"/>
  <c r="N125" i="37"/>
  <c r="M125" i="37"/>
  <c r="L125" i="37"/>
  <c r="K125" i="37"/>
  <c r="J125" i="37"/>
  <c r="I125" i="37"/>
  <c r="H125" i="37"/>
  <c r="G125" i="37"/>
  <c r="F125" i="37"/>
  <c r="E125" i="37"/>
  <c r="D125" i="37"/>
  <c r="C125" i="37"/>
  <c r="DE124" i="37"/>
  <c r="DD124" i="37"/>
  <c r="DC124" i="37"/>
  <c r="DB124" i="37"/>
  <c r="DA124" i="37"/>
  <c r="CZ124" i="37"/>
  <c r="CY124" i="37"/>
  <c r="CX124" i="37"/>
  <c r="CW124" i="37"/>
  <c r="CV124" i="37"/>
  <c r="CU124" i="37"/>
  <c r="CT124" i="37"/>
  <c r="CS124" i="37"/>
  <c r="CR124" i="37"/>
  <c r="CQ124" i="37"/>
  <c r="DF124" i="37" s="1"/>
  <c r="BY124" i="37"/>
  <c r="BS124" i="37"/>
  <c r="BR124" i="37"/>
  <c r="BQ124" i="37"/>
  <c r="BP124" i="37"/>
  <c r="BN124" i="37"/>
  <c r="BM124" i="37"/>
  <c r="BL124" i="37"/>
  <c r="BK124" i="37"/>
  <c r="BJ124" i="37"/>
  <c r="BI124" i="37"/>
  <c r="BG124" i="37"/>
  <c r="BF124" i="37"/>
  <c r="BE124" i="37"/>
  <c r="BD124" i="37"/>
  <c r="BC124" i="37"/>
  <c r="BB124" i="37"/>
  <c r="BA124" i="37"/>
  <c r="AZ124" i="37"/>
  <c r="AX124" i="37"/>
  <c r="AW124" i="37"/>
  <c r="AV124" i="37"/>
  <c r="AU124" i="37"/>
  <c r="AT124" i="37"/>
  <c r="AS124" i="37"/>
  <c r="AR124" i="37"/>
  <c r="AQ124" i="37"/>
  <c r="AY124" i="37" s="1"/>
  <c r="F128" i="36" s="1"/>
  <c r="AO124" i="37"/>
  <c r="AN124" i="37"/>
  <c r="AM124" i="37"/>
  <c r="AL124" i="37"/>
  <c r="AK124" i="37"/>
  <c r="AJ124" i="37"/>
  <c r="AI124" i="37"/>
  <c r="AH124" i="37"/>
  <c r="AF124" i="37"/>
  <c r="AE124" i="37"/>
  <c r="AD124" i="37"/>
  <c r="AC124" i="37"/>
  <c r="AB124" i="37"/>
  <c r="AA124" i="37"/>
  <c r="Z124" i="37"/>
  <c r="Y124" i="37"/>
  <c r="X124" i="37"/>
  <c r="W124" i="37"/>
  <c r="V124" i="37"/>
  <c r="U124" i="37"/>
  <c r="T124" i="37"/>
  <c r="S124" i="37"/>
  <c r="Q124" i="37"/>
  <c r="P124" i="37"/>
  <c r="O124" i="37"/>
  <c r="N124" i="37"/>
  <c r="M124" i="37"/>
  <c r="L124" i="37"/>
  <c r="K124" i="37"/>
  <c r="J124" i="37"/>
  <c r="I124" i="37"/>
  <c r="H124" i="37"/>
  <c r="G124" i="37"/>
  <c r="F124" i="37"/>
  <c r="E124" i="37"/>
  <c r="D124" i="37"/>
  <c r="C124" i="37"/>
  <c r="DE123" i="37"/>
  <c r="DD123" i="37"/>
  <c r="DC123" i="37"/>
  <c r="DB123" i="37"/>
  <c r="DA123" i="37"/>
  <c r="CZ123" i="37"/>
  <c r="CY123" i="37"/>
  <c r="CX123" i="37"/>
  <c r="CW123" i="37"/>
  <c r="CV123" i="37"/>
  <c r="CU123" i="37"/>
  <c r="CT123" i="37"/>
  <c r="CS123" i="37"/>
  <c r="CR123" i="37"/>
  <c r="CQ123" i="37"/>
  <c r="DF123" i="37" s="1"/>
  <c r="BY123" i="37"/>
  <c r="BS123" i="37"/>
  <c r="BR123" i="37"/>
  <c r="BQ123" i="37"/>
  <c r="BP123" i="37"/>
  <c r="BN123" i="37"/>
  <c r="BM123" i="37"/>
  <c r="BL123" i="37"/>
  <c r="BK123" i="37"/>
  <c r="BJ123" i="37"/>
  <c r="BI123" i="37"/>
  <c r="BG123" i="37"/>
  <c r="BF123" i="37"/>
  <c r="BE123" i="37"/>
  <c r="BD123" i="37"/>
  <c r="BC123" i="37"/>
  <c r="BB123" i="37"/>
  <c r="BA123" i="37"/>
  <c r="AZ123" i="37"/>
  <c r="AX123" i="37"/>
  <c r="AW123" i="37"/>
  <c r="AV123" i="37"/>
  <c r="AU123" i="37"/>
  <c r="AY123" i="37" s="1"/>
  <c r="AT123" i="37"/>
  <c r="AS123" i="37"/>
  <c r="AR123" i="37"/>
  <c r="AQ123" i="37"/>
  <c r="AO123" i="37"/>
  <c r="AN123" i="37"/>
  <c r="AM123" i="37"/>
  <c r="AL123" i="37"/>
  <c r="AK123" i="37"/>
  <c r="AJ123" i="37"/>
  <c r="AI123" i="37"/>
  <c r="AH123" i="37"/>
  <c r="AF123" i="37"/>
  <c r="AE123" i="37"/>
  <c r="AD123" i="37"/>
  <c r="AC123" i="37"/>
  <c r="AB123" i="37"/>
  <c r="AA123" i="37"/>
  <c r="Z123" i="37"/>
  <c r="Y123" i="37"/>
  <c r="X123" i="37"/>
  <c r="W123" i="37"/>
  <c r="V123" i="37"/>
  <c r="U123" i="37"/>
  <c r="T123" i="37"/>
  <c r="S123" i="37"/>
  <c r="Q123" i="37"/>
  <c r="P123" i="37"/>
  <c r="O123" i="37"/>
  <c r="N123" i="37"/>
  <c r="M123" i="37"/>
  <c r="L123" i="37"/>
  <c r="K123" i="37"/>
  <c r="J123" i="37"/>
  <c r="I123" i="37"/>
  <c r="H123" i="37"/>
  <c r="G123" i="37"/>
  <c r="F123" i="37"/>
  <c r="E123" i="37"/>
  <c r="D123" i="37"/>
  <c r="C123" i="37"/>
  <c r="DE122" i="37"/>
  <c r="DD122" i="37"/>
  <c r="DC122" i="37"/>
  <c r="DB122" i="37"/>
  <c r="DA122" i="37"/>
  <c r="CZ122" i="37"/>
  <c r="CY122" i="37"/>
  <c r="CX122" i="37"/>
  <c r="CW122" i="37"/>
  <c r="CV122" i="37"/>
  <c r="CU122" i="37"/>
  <c r="CT122" i="37"/>
  <c r="CS122" i="37"/>
  <c r="CR122" i="37"/>
  <c r="CQ122" i="37"/>
  <c r="DF122" i="37" s="1"/>
  <c r="BY122" i="37"/>
  <c r="BS122" i="37"/>
  <c r="BR122" i="37"/>
  <c r="BQ122" i="37"/>
  <c r="BP122" i="37"/>
  <c r="BN122" i="37"/>
  <c r="BM122" i="37"/>
  <c r="BL122" i="37"/>
  <c r="BK122" i="37"/>
  <c r="BJ122" i="37"/>
  <c r="BO122" i="37" s="1"/>
  <c r="BU122" i="37" s="1"/>
  <c r="BI122" i="37"/>
  <c r="BG122" i="37"/>
  <c r="BF122" i="37"/>
  <c r="BE122" i="37"/>
  <c r="BD122" i="37"/>
  <c r="BC122" i="37"/>
  <c r="BB122" i="37"/>
  <c r="BA122" i="37"/>
  <c r="AZ122" i="37"/>
  <c r="AX122" i="37"/>
  <c r="AW122" i="37"/>
  <c r="AV122" i="37"/>
  <c r="AU122" i="37"/>
  <c r="AT122" i="37"/>
  <c r="AS122" i="37"/>
  <c r="AR122" i="37"/>
  <c r="AQ122" i="37"/>
  <c r="AO122" i="37"/>
  <c r="AN122" i="37"/>
  <c r="AM122" i="37"/>
  <c r="AL122" i="37"/>
  <c r="AK122" i="37"/>
  <c r="AJ122" i="37"/>
  <c r="AI122" i="37"/>
  <c r="AH122" i="37"/>
  <c r="AF122" i="37"/>
  <c r="AE122" i="37"/>
  <c r="AD122" i="37"/>
  <c r="AC122" i="37"/>
  <c r="AB122" i="37"/>
  <c r="AA122" i="37"/>
  <c r="Z122" i="37"/>
  <c r="Y122" i="37"/>
  <c r="X122" i="37"/>
  <c r="W122" i="37"/>
  <c r="V122" i="37"/>
  <c r="U122" i="37"/>
  <c r="T122" i="37"/>
  <c r="S122" i="37"/>
  <c r="Q122" i="37"/>
  <c r="P122" i="37"/>
  <c r="O122" i="37"/>
  <c r="N122" i="37"/>
  <c r="M122" i="37"/>
  <c r="L122" i="37"/>
  <c r="K122" i="37"/>
  <c r="J122" i="37"/>
  <c r="I122" i="37"/>
  <c r="H122" i="37"/>
  <c r="G122" i="37"/>
  <c r="F122" i="37"/>
  <c r="E122" i="37"/>
  <c r="D122" i="37"/>
  <c r="C122" i="37"/>
  <c r="DE121" i="37"/>
  <c r="DD121" i="37"/>
  <c r="DC121" i="37"/>
  <c r="DB121" i="37"/>
  <c r="DA121" i="37"/>
  <c r="CZ121" i="37"/>
  <c r="CY121" i="37"/>
  <c r="CX121" i="37"/>
  <c r="CW121" i="37"/>
  <c r="CV121" i="37"/>
  <c r="CU121" i="37"/>
  <c r="CT121" i="37"/>
  <c r="CS121" i="37"/>
  <c r="CR121" i="37"/>
  <c r="CQ121" i="37"/>
  <c r="DF121" i="37" s="1"/>
  <c r="BY121" i="37"/>
  <c r="BS121" i="37"/>
  <c r="BR121" i="37"/>
  <c r="BQ121" i="37"/>
  <c r="BP121" i="37"/>
  <c r="BN121" i="37"/>
  <c r="BM121" i="37"/>
  <c r="BL121" i="37"/>
  <c r="BK121" i="37"/>
  <c r="BJ121" i="37"/>
  <c r="BI121" i="37"/>
  <c r="BG121" i="37"/>
  <c r="BF121" i="37"/>
  <c r="BE121" i="37"/>
  <c r="BD121" i="37"/>
  <c r="BC121" i="37"/>
  <c r="BB121" i="37"/>
  <c r="BA121" i="37"/>
  <c r="AZ121" i="37"/>
  <c r="AX121" i="37"/>
  <c r="AW121" i="37"/>
  <c r="AV121" i="37"/>
  <c r="AU121" i="37"/>
  <c r="AT121" i="37"/>
  <c r="AS121" i="37"/>
  <c r="AR121" i="37"/>
  <c r="AQ121" i="37"/>
  <c r="AY121" i="37" s="1"/>
  <c r="AO121" i="37"/>
  <c r="AN121" i="37"/>
  <c r="AM121" i="37"/>
  <c r="AL121" i="37"/>
  <c r="AK121" i="37"/>
  <c r="AJ121" i="37"/>
  <c r="AI121" i="37"/>
  <c r="AH121" i="37"/>
  <c r="AF121" i="37"/>
  <c r="AE121" i="37"/>
  <c r="AD121" i="37"/>
  <c r="AC121" i="37"/>
  <c r="AB121" i="37"/>
  <c r="AA121" i="37"/>
  <c r="Z121" i="37"/>
  <c r="Y121" i="37"/>
  <c r="X121" i="37"/>
  <c r="W121" i="37"/>
  <c r="V121" i="37"/>
  <c r="U121" i="37"/>
  <c r="T121" i="37"/>
  <c r="S121" i="37"/>
  <c r="Q121" i="37"/>
  <c r="P121" i="37"/>
  <c r="O121" i="37"/>
  <c r="N121" i="37"/>
  <c r="M121" i="37"/>
  <c r="L121" i="37"/>
  <c r="K121" i="37"/>
  <c r="J121" i="37"/>
  <c r="I121" i="37"/>
  <c r="H121" i="37"/>
  <c r="G121" i="37"/>
  <c r="F121" i="37"/>
  <c r="E121" i="37"/>
  <c r="D121" i="37"/>
  <c r="C121" i="37"/>
  <c r="DE120" i="37"/>
  <c r="DD120" i="37"/>
  <c r="DC120" i="37"/>
  <c r="DB120" i="37"/>
  <c r="DA120" i="37"/>
  <c r="CZ120" i="37"/>
  <c r="CY120" i="37"/>
  <c r="CX120" i="37"/>
  <c r="CW120" i="37"/>
  <c r="CV120" i="37"/>
  <c r="CU120" i="37"/>
  <c r="CT120" i="37"/>
  <c r="CS120" i="37"/>
  <c r="CR120" i="37"/>
  <c r="CQ120" i="37"/>
  <c r="DF120" i="37" s="1"/>
  <c r="BY120" i="37"/>
  <c r="BS120" i="37"/>
  <c r="BR120" i="37"/>
  <c r="BQ120" i="37"/>
  <c r="BP120" i="37"/>
  <c r="BN120" i="37"/>
  <c r="BM120" i="37"/>
  <c r="BL120" i="37"/>
  <c r="BK120" i="37"/>
  <c r="BJ120" i="37"/>
  <c r="BO120" i="37" s="1"/>
  <c r="BU120" i="37" s="1"/>
  <c r="BI120" i="37"/>
  <c r="BG120" i="37"/>
  <c r="BF120" i="37"/>
  <c r="BE120" i="37"/>
  <c r="BD120" i="37"/>
  <c r="BC120" i="37"/>
  <c r="BB120" i="37"/>
  <c r="BA120" i="37"/>
  <c r="AZ120" i="37"/>
  <c r="AX120" i="37"/>
  <c r="AW120" i="37"/>
  <c r="AV120" i="37"/>
  <c r="AU120" i="37"/>
  <c r="AT120" i="37"/>
  <c r="AS120" i="37"/>
  <c r="AR120" i="37"/>
  <c r="AQ120" i="37"/>
  <c r="AO120" i="37"/>
  <c r="AN120" i="37"/>
  <c r="AM120" i="37"/>
  <c r="AL120" i="37"/>
  <c r="AK120" i="37"/>
  <c r="AJ120" i="37"/>
  <c r="AI120" i="37"/>
  <c r="AH120" i="37"/>
  <c r="AF120" i="37"/>
  <c r="AE120" i="37"/>
  <c r="AD120" i="37"/>
  <c r="AC120" i="37"/>
  <c r="AB120" i="37"/>
  <c r="AA120" i="37"/>
  <c r="Z120" i="37"/>
  <c r="Y120" i="37"/>
  <c r="X120" i="37"/>
  <c r="W120" i="37"/>
  <c r="V120" i="37"/>
  <c r="U120" i="37"/>
  <c r="T120" i="37"/>
  <c r="S120" i="37"/>
  <c r="Q120" i="37"/>
  <c r="P120" i="37"/>
  <c r="O120" i="37"/>
  <c r="N120" i="37"/>
  <c r="M120" i="37"/>
  <c r="L120" i="37"/>
  <c r="K120" i="37"/>
  <c r="J120" i="37"/>
  <c r="I120" i="37"/>
  <c r="H120" i="37"/>
  <c r="G120" i="37"/>
  <c r="F120" i="37"/>
  <c r="E120" i="37"/>
  <c r="D120" i="37"/>
  <c r="C120" i="37"/>
  <c r="DE119" i="37"/>
  <c r="DD119" i="37"/>
  <c r="DC119" i="37"/>
  <c r="DB119" i="37"/>
  <c r="DA119" i="37"/>
  <c r="CZ119" i="37"/>
  <c r="CY119" i="37"/>
  <c r="CX119" i="37"/>
  <c r="CW119" i="37"/>
  <c r="CV119" i="37"/>
  <c r="CU119" i="37"/>
  <c r="CT119" i="37"/>
  <c r="CS119" i="37"/>
  <c r="CR119" i="37"/>
  <c r="CQ119" i="37"/>
  <c r="DF119" i="37" s="1"/>
  <c r="BY119" i="37"/>
  <c r="BS119" i="37"/>
  <c r="BR119" i="37"/>
  <c r="BQ119" i="37"/>
  <c r="BP119" i="37"/>
  <c r="BT119" i="37" s="1"/>
  <c r="J123" i="36" s="1"/>
  <c r="BN119" i="37"/>
  <c r="BM119" i="37"/>
  <c r="BL119" i="37"/>
  <c r="BK119" i="37"/>
  <c r="BJ119" i="37"/>
  <c r="BO119" i="37" s="1"/>
  <c r="BU119" i="37" s="1"/>
  <c r="L123" i="36" s="1"/>
  <c r="BI119" i="37"/>
  <c r="BG119" i="37"/>
  <c r="BF119" i="37"/>
  <c r="BE119" i="37"/>
  <c r="BD119" i="37"/>
  <c r="BC119" i="37"/>
  <c r="BB119" i="37"/>
  <c r="BA119" i="37"/>
  <c r="AZ119" i="37"/>
  <c r="AX119" i="37"/>
  <c r="AW119" i="37"/>
  <c r="AV119" i="37"/>
  <c r="AU119" i="37"/>
  <c r="AT119" i="37"/>
  <c r="AS119" i="37"/>
  <c r="AR119" i="37"/>
  <c r="AQ119" i="37"/>
  <c r="AO119" i="37"/>
  <c r="AN119" i="37"/>
  <c r="AM119" i="37"/>
  <c r="AL119" i="37"/>
  <c r="AK119" i="37"/>
  <c r="AJ119" i="37"/>
  <c r="AI119" i="37"/>
  <c r="AH119" i="37"/>
  <c r="AF119" i="37"/>
  <c r="AE119" i="37"/>
  <c r="AD119" i="37"/>
  <c r="AC119" i="37"/>
  <c r="AB119" i="37"/>
  <c r="AA119" i="37"/>
  <c r="Z119" i="37"/>
  <c r="Y119" i="37"/>
  <c r="X119" i="37"/>
  <c r="W119" i="37"/>
  <c r="V119" i="37"/>
  <c r="U119" i="37"/>
  <c r="T119" i="37"/>
  <c r="S119" i="37"/>
  <c r="Q119" i="37"/>
  <c r="P119" i="37"/>
  <c r="O119" i="37"/>
  <c r="N119" i="37"/>
  <c r="M119" i="37"/>
  <c r="L119" i="37"/>
  <c r="K119" i="37"/>
  <c r="J119" i="37"/>
  <c r="I119" i="37"/>
  <c r="H119" i="37"/>
  <c r="G119" i="37"/>
  <c r="F119" i="37"/>
  <c r="E119" i="37"/>
  <c r="D119" i="37"/>
  <c r="C119" i="37"/>
  <c r="DE118" i="37"/>
  <c r="DD118" i="37"/>
  <c r="DC118" i="37"/>
  <c r="DB118" i="37"/>
  <c r="DA118" i="37"/>
  <c r="CZ118" i="37"/>
  <c r="CY118" i="37"/>
  <c r="CX118" i="37"/>
  <c r="CW118" i="37"/>
  <c r="CV118" i="37"/>
  <c r="CU118" i="37"/>
  <c r="CT118" i="37"/>
  <c r="CS118" i="37"/>
  <c r="CR118" i="37"/>
  <c r="CQ118" i="37"/>
  <c r="DF118" i="37" s="1"/>
  <c r="BY118" i="37"/>
  <c r="BS118" i="37"/>
  <c r="BR118" i="37"/>
  <c r="BQ118" i="37"/>
  <c r="BP118" i="37"/>
  <c r="BT118" i="37" s="1"/>
  <c r="BN118" i="37"/>
  <c r="BM118" i="37"/>
  <c r="BL118" i="37"/>
  <c r="BK118" i="37"/>
  <c r="BJ118" i="37"/>
  <c r="BI118" i="37"/>
  <c r="BG118" i="37"/>
  <c r="BF118" i="37"/>
  <c r="BE118" i="37"/>
  <c r="BD118" i="37"/>
  <c r="BC118" i="37"/>
  <c r="BB118" i="37"/>
  <c r="BA118" i="37"/>
  <c r="AZ118" i="37"/>
  <c r="AX118" i="37"/>
  <c r="AW118" i="37"/>
  <c r="AV118" i="37"/>
  <c r="AU118" i="37"/>
  <c r="AT118" i="37"/>
  <c r="AS118" i="37"/>
  <c r="AR118" i="37"/>
  <c r="AQ118" i="37"/>
  <c r="AY118" i="37" s="1"/>
  <c r="AO118" i="37"/>
  <c r="AN118" i="37"/>
  <c r="AM118" i="37"/>
  <c r="AL118" i="37"/>
  <c r="AK118" i="37"/>
  <c r="AJ118" i="37"/>
  <c r="AI118" i="37"/>
  <c r="AH118" i="37"/>
  <c r="AF118" i="37"/>
  <c r="AE118" i="37"/>
  <c r="AD118" i="37"/>
  <c r="AC118" i="37"/>
  <c r="AB118" i="37"/>
  <c r="AA118" i="37"/>
  <c r="Z118" i="37"/>
  <c r="Y118" i="37"/>
  <c r="X118" i="37"/>
  <c r="W118" i="37"/>
  <c r="V118" i="37"/>
  <c r="U118" i="37"/>
  <c r="T118" i="37"/>
  <c r="S118" i="37"/>
  <c r="Q118" i="37"/>
  <c r="P118" i="37"/>
  <c r="O118" i="37"/>
  <c r="N118" i="37"/>
  <c r="M118" i="37"/>
  <c r="L118" i="37"/>
  <c r="K118" i="37"/>
  <c r="J118" i="37"/>
  <c r="I118" i="37"/>
  <c r="H118" i="37"/>
  <c r="G118" i="37"/>
  <c r="F118" i="37"/>
  <c r="E118" i="37"/>
  <c r="D118" i="37"/>
  <c r="C118" i="37"/>
  <c r="DE117" i="37"/>
  <c r="DD117" i="37"/>
  <c r="DC117" i="37"/>
  <c r="DB117" i="37"/>
  <c r="DA117" i="37"/>
  <c r="CZ117" i="37"/>
  <c r="CY117" i="37"/>
  <c r="CX117" i="37"/>
  <c r="CW117" i="37"/>
  <c r="CV117" i="37"/>
  <c r="CU117" i="37"/>
  <c r="CT117" i="37"/>
  <c r="CS117" i="37"/>
  <c r="CR117" i="37"/>
  <c r="CQ117" i="37"/>
  <c r="DF117" i="37" s="1"/>
  <c r="BY117" i="37"/>
  <c r="BS117" i="37"/>
  <c r="BR117" i="37"/>
  <c r="BQ117" i="37"/>
  <c r="BP117" i="37"/>
  <c r="BN117" i="37"/>
  <c r="BM117" i="37"/>
  <c r="BL117" i="37"/>
  <c r="BK117" i="37"/>
  <c r="BJ117" i="37"/>
  <c r="BI117" i="37"/>
  <c r="BG117" i="37"/>
  <c r="BH117" i="37" s="1"/>
  <c r="BF117" i="37"/>
  <c r="BE117" i="37"/>
  <c r="BD117" i="37"/>
  <c r="BC117" i="37"/>
  <c r="BB117" i="37"/>
  <c r="BA117" i="37"/>
  <c r="AZ117" i="37"/>
  <c r="AX117" i="37"/>
  <c r="AW117" i="37"/>
  <c r="AV117" i="37"/>
  <c r="AU117" i="37"/>
  <c r="AT117" i="37"/>
  <c r="AS117" i="37"/>
  <c r="AR117" i="37"/>
  <c r="AQ117" i="37"/>
  <c r="AO117" i="37"/>
  <c r="AN117" i="37"/>
  <c r="AM117" i="37"/>
  <c r="AL117" i="37"/>
  <c r="AK117" i="37"/>
  <c r="AJ117" i="37"/>
  <c r="AI117" i="37"/>
  <c r="AH117" i="37"/>
  <c r="AF117" i="37"/>
  <c r="AE117" i="37"/>
  <c r="AD117" i="37"/>
  <c r="AC117" i="37"/>
  <c r="AB117" i="37"/>
  <c r="AA117" i="37"/>
  <c r="Z117" i="37"/>
  <c r="Y117" i="37"/>
  <c r="X117" i="37"/>
  <c r="W117" i="37"/>
  <c r="V117" i="37"/>
  <c r="U117" i="37"/>
  <c r="T117" i="37"/>
  <c r="S117" i="37"/>
  <c r="Q117" i="37"/>
  <c r="P117" i="37"/>
  <c r="O117" i="37"/>
  <c r="N117" i="37"/>
  <c r="M117" i="37"/>
  <c r="L117" i="37"/>
  <c r="K117" i="37"/>
  <c r="J117" i="37"/>
  <c r="I117" i="37"/>
  <c r="H117" i="37"/>
  <c r="G117" i="37"/>
  <c r="F117" i="37"/>
  <c r="E117" i="37"/>
  <c r="D117" i="37"/>
  <c r="C117" i="37"/>
  <c r="DF116" i="37"/>
  <c r="DE116" i="37"/>
  <c r="DD116" i="37"/>
  <c r="DC116" i="37"/>
  <c r="DB116" i="37"/>
  <c r="DA116" i="37"/>
  <c r="CZ116" i="37"/>
  <c r="CY116" i="37"/>
  <c r="CX116" i="37"/>
  <c r="CW116" i="37"/>
  <c r="CV116" i="37"/>
  <c r="CU116" i="37"/>
  <c r="CT116" i="37"/>
  <c r="CS116" i="37"/>
  <c r="CR116" i="37"/>
  <c r="CQ116" i="37"/>
  <c r="BY116" i="37"/>
  <c r="BS116" i="37"/>
  <c r="BR116" i="37"/>
  <c r="BQ116" i="37"/>
  <c r="BP116" i="37"/>
  <c r="BN116" i="37"/>
  <c r="BM116" i="37"/>
  <c r="BL116" i="37"/>
  <c r="BK116" i="37"/>
  <c r="BO116" i="37" s="1"/>
  <c r="BU116" i="37" s="1"/>
  <c r="BJ116" i="37"/>
  <c r="BI116" i="37"/>
  <c r="BG116" i="37"/>
  <c r="BF116" i="37"/>
  <c r="BE116" i="37"/>
  <c r="BD116" i="37"/>
  <c r="BC116" i="37"/>
  <c r="BB116" i="37"/>
  <c r="BA116" i="37"/>
  <c r="AZ116" i="37"/>
  <c r="BH116" i="37" s="1"/>
  <c r="AX116" i="37"/>
  <c r="AW116" i="37"/>
  <c r="AV116" i="37"/>
  <c r="AU116" i="37"/>
  <c r="AT116" i="37"/>
  <c r="AS116" i="37"/>
  <c r="AR116" i="37"/>
  <c r="AQ116" i="37"/>
  <c r="AY116" i="37" s="1"/>
  <c r="AO116" i="37"/>
  <c r="AN116" i="37"/>
  <c r="AM116" i="37"/>
  <c r="AL116" i="37"/>
  <c r="AK116" i="37"/>
  <c r="AJ116" i="37"/>
  <c r="AI116" i="37"/>
  <c r="AH116" i="37"/>
  <c r="AP116" i="37" s="1"/>
  <c r="AF116" i="37"/>
  <c r="AE116" i="37"/>
  <c r="AD116" i="37"/>
  <c r="AC116" i="37"/>
  <c r="AB116" i="37"/>
  <c r="AA116" i="37"/>
  <c r="Z116" i="37"/>
  <c r="Y116" i="37"/>
  <c r="X116" i="37"/>
  <c r="W116" i="37"/>
  <c r="V116" i="37"/>
  <c r="U116" i="37"/>
  <c r="T116" i="37"/>
  <c r="S116" i="37"/>
  <c r="Q116" i="37"/>
  <c r="P116" i="37"/>
  <c r="O116" i="37"/>
  <c r="N116" i="37"/>
  <c r="M116" i="37"/>
  <c r="L116" i="37"/>
  <c r="K116" i="37"/>
  <c r="J116" i="37"/>
  <c r="I116" i="37"/>
  <c r="H116" i="37"/>
  <c r="G116" i="37"/>
  <c r="F116" i="37"/>
  <c r="E116" i="37"/>
  <c r="D116" i="37"/>
  <c r="C116" i="37"/>
  <c r="DE115" i="37"/>
  <c r="DD115" i="37"/>
  <c r="DC115" i="37"/>
  <c r="DB115" i="37"/>
  <c r="DA115" i="37"/>
  <c r="CZ115" i="37"/>
  <c r="CY115" i="37"/>
  <c r="CX115" i="37"/>
  <c r="CW115" i="37"/>
  <c r="CV115" i="37"/>
  <c r="CU115" i="37"/>
  <c r="CT115" i="37"/>
  <c r="CS115" i="37"/>
  <c r="CR115" i="37"/>
  <c r="CQ115" i="37"/>
  <c r="DF115" i="37" s="1"/>
  <c r="BY115" i="37"/>
  <c r="BS115" i="37"/>
  <c r="BR115" i="37"/>
  <c r="BQ115" i="37"/>
  <c r="BP115" i="37"/>
  <c r="BN115" i="37"/>
  <c r="BM115" i="37"/>
  <c r="BL115" i="37"/>
  <c r="BK115" i="37"/>
  <c r="BJ115" i="37"/>
  <c r="BI115" i="37"/>
  <c r="BG115" i="37"/>
  <c r="BF115" i="37"/>
  <c r="BE115" i="37"/>
  <c r="BD115" i="37"/>
  <c r="BC115" i="37"/>
  <c r="BB115" i="37"/>
  <c r="BA115" i="37"/>
  <c r="AZ115" i="37"/>
  <c r="AX115" i="37"/>
  <c r="AW115" i="37"/>
  <c r="AV115" i="37"/>
  <c r="AU115" i="37"/>
  <c r="AT115" i="37"/>
  <c r="AS115" i="37"/>
  <c r="AR115" i="37"/>
  <c r="AQ115" i="37"/>
  <c r="AY115" i="37" s="1"/>
  <c r="F119" i="36" s="1"/>
  <c r="AO115" i="37"/>
  <c r="AN115" i="37"/>
  <c r="AM115" i="37"/>
  <c r="AL115" i="37"/>
  <c r="AK115" i="37"/>
  <c r="AJ115" i="37"/>
  <c r="AI115" i="37"/>
  <c r="AH115" i="37"/>
  <c r="AF115" i="37"/>
  <c r="AE115" i="37"/>
  <c r="AD115" i="37"/>
  <c r="AC115" i="37"/>
  <c r="AB115" i="37"/>
  <c r="AA115" i="37"/>
  <c r="Z115" i="37"/>
  <c r="Y115" i="37"/>
  <c r="X115" i="37"/>
  <c r="W115" i="37"/>
  <c r="V115" i="37"/>
  <c r="U115" i="37"/>
  <c r="T115" i="37"/>
  <c r="S115" i="37"/>
  <c r="Q115" i="37"/>
  <c r="P115" i="37"/>
  <c r="O115" i="37"/>
  <c r="N115" i="37"/>
  <c r="M115" i="37"/>
  <c r="L115" i="37"/>
  <c r="K115" i="37"/>
  <c r="J115" i="37"/>
  <c r="I115" i="37"/>
  <c r="H115" i="37"/>
  <c r="G115" i="37"/>
  <c r="F115" i="37"/>
  <c r="E115" i="37"/>
  <c r="D115" i="37"/>
  <c r="C115" i="37"/>
  <c r="DE114" i="37"/>
  <c r="DD114" i="37"/>
  <c r="DC114" i="37"/>
  <c r="DB114" i="37"/>
  <c r="DA114" i="37"/>
  <c r="CZ114" i="37"/>
  <c r="CY114" i="37"/>
  <c r="CX114" i="37"/>
  <c r="CW114" i="37"/>
  <c r="CV114" i="37"/>
  <c r="CU114" i="37"/>
  <c r="CT114" i="37"/>
  <c r="CS114" i="37"/>
  <c r="CR114" i="37"/>
  <c r="CQ114" i="37"/>
  <c r="DF114" i="37" s="1"/>
  <c r="BY114" i="37"/>
  <c r="BS114" i="37"/>
  <c r="BR114" i="37"/>
  <c r="BQ114" i="37"/>
  <c r="BP114" i="37"/>
  <c r="BN114" i="37"/>
  <c r="BM114" i="37"/>
  <c r="BL114" i="37"/>
  <c r="BK114" i="37"/>
  <c r="BJ114" i="37"/>
  <c r="BI114" i="37"/>
  <c r="BG114" i="37"/>
  <c r="BF114" i="37"/>
  <c r="BE114" i="37"/>
  <c r="BD114" i="37"/>
  <c r="BC114" i="37"/>
  <c r="BB114" i="37"/>
  <c r="BA114" i="37"/>
  <c r="AZ114" i="37"/>
  <c r="AX114" i="37"/>
  <c r="AW114" i="37"/>
  <c r="AV114" i="37"/>
  <c r="AU114" i="37"/>
  <c r="AT114" i="37"/>
  <c r="AS114" i="37"/>
  <c r="AR114" i="37"/>
  <c r="AQ114" i="37"/>
  <c r="AO114" i="37"/>
  <c r="AN114" i="37"/>
  <c r="AM114" i="37"/>
  <c r="AL114" i="37"/>
  <c r="AK114" i="37"/>
  <c r="AJ114" i="37"/>
  <c r="AI114" i="37"/>
  <c r="AH114" i="37"/>
  <c r="AF114" i="37"/>
  <c r="AE114" i="37"/>
  <c r="AD114" i="37"/>
  <c r="AC114" i="37"/>
  <c r="AB114" i="37"/>
  <c r="AA114" i="37"/>
  <c r="Z114" i="37"/>
  <c r="Y114" i="37"/>
  <c r="X114" i="37"/>
  <c r="W114" i="37"/>
  <c r="V114" i="37"/>
  <c r="U114" i="37"/>
  <c r="T114" i="37"/>
  <c r="S114" i="37"/>
  <c r="Q114" i="37"/>
  <c r="P114" i="37"/>
  <c r="O114" i="37"/>
  <c r="N114" i="37"/>
  <c r="M114" i="37"/>
  <c r="L114" i="37"/>
  <c r="K114" i="37"/>
  <c r="J114" i="37"/>
  <c r="I114" i="37"/>
  <c r="H114" i="37"/>
  <c r="G114" i="37"/>
  <c r="F114" i="37"/>
  <c r="E114" i="37"/>
  <c r="D114" i="37"/>
  <c r="C114" i="37"/>
  <c r="DE113" i="37"/>
  <c r="DD113" i="37"/>
  <c r="DC113" i="37"/>
  <c r="DB113" i="37"/>
  <c r="DA113" i="37"/>
  <c r="CZ113" i="37"/>
  <c r="CY113" i="37"/>
  <c r="CX113" i="37"/>
  <c r="CW113" i="37"/>
  <c r="CV113" i="37"/>
  <c r="CU113" i="37"/>
  <c r="CT113" i="37"/>
  <c r="CS113" i="37"/>
  <c r="CR113" i="37"/>
  <c r="CQ113" i="37"/>
  <c r="DF113" i="37" s="1"/>
  <c r="BY113" i="37"/>
  <c r="BS113" i="37"/>
  <c r="BR113" i="37"/>
  <c r="BQ113" i="37"/>
  <c r="BP113" i="37"/>
  <c r="BN113" i="37"/>
  <c r="BM113" i="37"/>
  <c r="BL113" i="37"/>
  <c r="BK113" i="37"/>
  <c r="BJ113" i="37"/>
  <c r="BO113" i="37" s="1"/>
  <c r="BU113" i="37" s="1"/>
  <c r="L117" i="36" s="1"/>
  <c r="BI113" i="37"/>
  <c r="BG113" i="37"/>
  <c r="BF113" i="37"/>
  <c r="BE113" i="37"/>
  <c r="BD113" i="37"/>
  <c r="BC113" i="37"/>
  <c r="BB113" i="37"/>
  <c r="BA113" i="37"/>
  <c r="AZ113" i="37"/>
  <c r="AX113" i="37"/>
  <c r="AW113" i="37"/>
  <c r="AV113" i="37"/>
  <c r="AU113" i="37"/>
  <c r="AT113" i="37"/>
  <c r="AS113" i="37"/>
  <c r="AR113" i="37"/>
  <c r="AQ113" i="37"/>
  <c r="AO113" i="37"/>
  <c r="AN113" i="37"/>
  <c r="AM113" i="37"/>
  <c r="AL113" i="37"/>
  <c r="AK113" i="37"/>
  <c r="AJ113" i="37"/>
  <c r="AI113" i="37"/>
  <c r="AH113" i="37"/>
  <c r="AF113" i="37"/>
  <c r="AE113" i="37"/>
  <c r="AD113" i="37"/>
  <c r="AC113" i="37"/>
  <c r="AB113" i="37"/>
  <c r="AA113" i="37"/>
  <c r="Z113" i="37"/>
  <c r="Y113" i="37"/>
  <c r="X113" i="37"/>
  <c r="W113" i="37"/>
  <c r="V113" i="37"/>
  <c r="U113" i="37"/>
  <c r="T113" i="37"/>
  <c r="S113" i="37"/>
  <c r="Q113" i="37"/>
  <c r="P113" i="37"/>
  <c r="O113" i="37"/>
  <c r="N113" i="37"/>
  <c r="M113" i="37"/>
  <c r="L113" i="37"/>
  <c r="K113" i="37"/>
  <c r="J113" i="37"/>
  <c r="I113" i="37"/>
  <c r="H113" i="37"/>
  <c r="G113" i="37"/>
  <c r="F113" i="37"/>
  <c r="E113" i="37"/>
  <c r="D113" i="37"/>
  <c r="C113" i="37"/>
  <c r="DE112" i="37"/>
  <c r="DD112" i="37"/>
  <c r="DC112" i="37"/>
  <c r="DB112" i="37"/>
  <c r="DA112" i="37"/>
  <c r="CZ112" i="37"/>
  <c r="CY112" i="37"/>
  <c r="CX112" i="37"/>
  <c r="CW112" i="37"/>
  <c r="CV112" i="37"/>
  <c r="CU112" i="37"/>
  <c r="CT112" i="37"/>
  <c r="CS112" i="37"/>
  <c r="CR112" i="37"/>
  <c r="CQ112" i="37"/>
  <c r="DF112" i="37" s="1"/>
  <c r="BY112" i="37"/>
  <c r="BS112" i="37"/>
  <c r="BR112" i="37"/>
  <c r="BQ112" i="37"/>
  <c r="BP112" i="37"/>
  <c r="BN112" i="37"/>
  <c r="BM112" i="37"/>
  <c r="BL112" i="37"/>
  <c r="BK112" i="37"/>
  <c r="BJ112" i="37"/>
  <c r="BI112" i="37"/>
  <c r="BG112" i="37"/>
  <c r="BF112" i="37"/>
  <c r="BE112" i="37"/>
  <c r="BD112" i="37"/>
  <c r="BC112" i="37"/>
  <c r="BB112" i="37"/>
  <c r="BA112" i="37"/>
  <c r="AZ112" i="37"/>
  <c r="BH112" i="37" s="1"/>
  <c r="AX112" i="37"/>
  <c r="AW112" i="37"/>
  <c r="AV112" i="37"/>
  <c r="AU112" i="37"/>
  <c r="AT112" i="37"/>
  <c r="AS112" i="37"/>
  <c r="AR112" i="37"/>
  <c r="AQ112" i="37"/>
  <c r="AY112" i="37" s="1"/>
  <c r="AO112" i="37"/>
  <c r="AN112" i="37"/>
  <c r="AM112" i="37"/>
  <c r="AL112" i="37"/>
  <c r="AK112" i="37"/>
  <c r="AJ112" i="37"/>
  <c r="AI112" i="37"/>
  <c r="AH112" i="37"/>
  <c r="AF112" i="37"/>
  <c r="AE112" i="37"/>
  <c r="AD112" i="37"/>
  <c r="AC112" i="37"/>
  <c r="AB112" i="37"/>
  <c r="AA112" i="37"/>
  <c r="Z112" i="37"/>
  <c r="Y112" i="37"/>
  <c r="X112" i="37"/>
  <c r="W112" i="37"/>
  <c r="V112" i="37"/>
  <c r="U112" i="37"/>
  <c r="T112" i="37"/>
  <c r="S112" i="37"/>
  <c r="Q112" i="37"/>
  <c r="P112" i="37"/>
  <c r="O112" i="37"/>
  <c r="N112" i="37"/>
  <c r="M112" i="37"/>
  <c r="L112" i="37"/>
  <c r="K112" i="37"/>
  <c r="J112" i="37"/>
  <c r="I112" i="37"/>
  <c r="H112" i="37"/>
  <c r="G112" i="37"/>
  <c r="F112" i="37"/>
  <c r="E112" i="37"/>
  <c r="D112" i="37"/>
  <c r="C112" i="37"/>
  <c r="DE111" i="37"/>
  <c r="DD111" i="37"/>
  <c r="DC111" i="37"/>
  <c r="DB111" i="37"/>
  <c r="DA111" i="37"/>
  <c r="CZ111" i="37"/>
  <c r="CY111" i="37"/>
  <c r="CX111" i="37"/>
  <c r="CW111" i="37"/>
  <c r="CV111" i="37"/>
  <c r="CU111" i="37"/>
  <c r="CT111" i="37"/>
  <c r="CS111" i="37"/>
  <c r="CR111" i="37"/>
  <c r="CQ111" i="37"/>
  <c r="DF111" i="37" s="1"/>
  <c r="BY111" i="37"/>
  <c r="BS111" i="37"/>
  <c r="BT111" i="37" s="1"/>
  <c r="BR111" i="37"/>
  <c r="BQ111" i="37"/>
  <c r="BP111" i="37"/>
  <c r="BN111" i="37"/>
  <c r="BM111" i="37"/>
  <c r="BL111" i="37"/>
  <c r="BK111" i="37"/>
  <c r="BJ111" i="37"/>
  <c r="BO111" i="37" s="1"/>
  <c r="BU111" i="37" s="1"/>
  <c r="BI111" i="37"/>
  <c r="BG111" i="37"/>
  <c r="BF111" i="37"/>
  <c r="BE111" i="37"/>
  <c r="BD111" i="37"/>
  <c r="BC111" i="37"/>
  <c r="BB111" i="37"/>
  <c r="BA111" i="37"/>
  <c r="AZ111" i="37"/>
  <c r="AX111" i="37"/>
  <c r="AW111" i="37"/>
  <c r="AV111" i="37"/>
  <c r="AU111" i="37"/>
  <c r="AT111" i="37"/>
  <c r="AS111" i="37"/>
  <c r="AR111" i="37"/>
  <c r="AQ111" i="37"/>
  <c r="AO111" i="37"/>
  <c r="AN111" i="37"/>
  <c r="AM111" i="37"/>
  <c r="AL111" i="37"/>
  <c r="AK111" i="37"/>
  <c r="AJ111" i="37"/>
  <c r="AI111" i="37"/>
  <c r="AH111" i="37"/>
  <c r="AF111" i="37"/>
  <c r="AE111" i="37"/>
  <c r="AD111" i="37"/>
  <c r="AC111" i="37"/>
  <c r="AB111" i="37"/>
  <c r="AA111" i="37"/>
  <c r="Z111" i="37"/>
  <c r="Y111" i="37"/>
  <c r="X111" i="37"/>
  <c r="W111" i="37"/>
  <c r="V111" i="37"/>
  <c r="U111" i="37"/>
  <c r="T111" i="37"/>
  <c r="S111" i="37"/>
  <c r="Q111" i="37"/>
  <c r="P111" i="37"/>
  <c r="O111" i="37"/>
  <c r="N111" i="37"/>
  <c r="M111" i="37"/>
  <c r="L111" i="37"/>
  <c r="K111" i="37"/>
  <c r="J111" i="37"/>
  <c r="I111" i="37"/>
  <c r="H111" i="37"/>
  <c r="G111" i="37"/>
  <c r="F111" i="37"/>
  <c r="E111" i="37"/>
  <c r="D111" i="37"/>
  <c r="C111" i="37"/>
  <c r="DE110" i="37"/>
  <c r="DD110" i="37"/>
  <c r="DC110" i="37"/>
  <c r="DB110" i="37"/>
  <c r="DA110" i="37"/>
  <c r="CZ110" i="37"/>
  <c r="CY110" i="37"/>
  <c r="CX110" i="37"/>
  <c r="CW110" i="37"/>
  <c r="CV110" i="37"/>
  <c r="CU110" i="37"/>
  <c r="CT110" i="37"/>
  <c r="CS110" i="37"/>
  <c r="CR110" i="37"/>
  <c r="CQ110" i="37"/>
  <c r="DF110" i="37" s="1"/>
  <c r="BY110" i="37"/>
  <c r="BS110" i="37"/>
  <c r="BR110" i="37"/>
  <c r="BQ110" i="37"/>
  <c r="BP110" i="37"/>
  <c r="BN110" i="37"/>
  <c r="BM110" i="37"/>
  <c r="BL110" i="37"/>
  <c r="BK110" i="37"/>
  <c r="BJ110" i="37"/>
  <c r="BO110" i="37" s="1"/>
  <c r="BU110" i="37" s="1"/>
  <c r="L114" i="36" s="1"/>
  <c r="BI110" i="37"/>
  <c r="BG110" i="37"/>
  <c r="BF110" i="37"/>
  <c r="BE110" i="37"/>
  <c r="BD110" i="37"/>
  <c r="BC110" i="37"/>
  <c r="BB110" i="37"/>
  <c r="BA110" i="37"/>
  <c r="AZ110" i="37"/>
  <c r="AX110" i="37"/>
  <c r="AW110" i="37"/>
  <c r="AV110" i="37"/>
  <c r="AU110" i="37"/>
  <c r="AT110" i="37"/>
  <c r="AS110" i="37"/>
  <c r="AR110" i="37"/>
  <c r="AQ110" i="37"/>
  <c r="AO110" i="37"/>
  <c r="AN110" i="37"/>
  <c r="AM110" i="37"/>
  <c r="AL110" i="37"/>
  <c r="AK110" i="37"/>
  <c r="AJ110" i="37"/>
  <c r="AI110" i="37"/>
  <c r="AH110" i="37"/>
  <c r="AF110" i="37"/>
  <c r="AE110" i="37"/>
  <c r="AD110" i="37"/>
  <c r="AC110" i="37"/>
  <c r="AB110" i="37"/>
  <c r="AA110" i="37"/>
  <c r="Z110" i="37"/>
  <c r="Y110" i="37"/>
  <c r="X110" i="37"/>
  <c r="W110" i="37"/>
  <c r="V110" i="37"/>
  <c r="U110" i="37"/>
  <c r="T110" i="37"/>
  <c r="S110" i="37"/>
  <c r="Q110" i="37"/>
  <c r="P110" i="37"/>
  <c r="O110" i="37"/>
  <c r="N110" i="37"/>
  <c r="M110" i="37"/>
  <c r="L110" i="37"/>
  <c r="K110" i="37"/>
  <c r="J110" i="37"/>
  <c r="I110" i="37"/>
  <c r="H110" i="37"/>
  <c r="G110" i="37"/>
  <c r="F110" i="37"/>
  <c r="E110" i="37"/>
  <c r="D110" i="37"/>
  <c r="C110" i="37"/>
  <c r="DE109" i="37"/>
  <c r="DD109" i="37"/>
  <c r="DC109" i="37"/>
  <c r="DB109" i="37"/>
  <c r="DA109" i="37"/>
  <c r="CZ109" i="37"/>
  <c r="CY109" i="37"/>
  <c r="CX109" i="37"/>
  <c r="CW109" i="37"/>
  <c r="CV109" i="37"/>
  <c r="CU109" i="37"/>
  <c r="CT109" i="37"/>
  <c r="CS109" i="37"/>
  <c r="CR109" i="37"/>
  <c r="CQ109" i="37"/>
  <c r="DF109" i="37" s="1"/>
  <c r="BY109" i="37"/>
  <c r="BS109" i="37"/>
  <c r="BT109" i="37" s="1"/>
  <c r="BR109" i="37"/>
  <c r="BQ109" i="37"/>
  <c r="BP109" i="37"/>
  <c r="BN109" i="37"/>
  <c r="BM109" i="37"/>
  <c r="BL109" i="37"/>
  <c r="BK109" i="37"/>
  <c r="BJ109" i="37"/>
  <c r="BI109" i="37"/>
  <c r="BG109" i="37"/>
  <c r="BF109" i="37"/>
  <c r="BE109" i="37"/>
  <c r="BD109" i="37"/>
  <c r="BC109" i="37"/>
  <c r="BB109" i="37"/>
  <c r="BA109" i="37"/>
  <c r="AZ109" i="37"/>
  <c r="AX109" i="37"/>
  <c r="AW109" i="37"/>
  <c r="AV109" i="37"/>
  <c r="AU109" i="37"/>
  <c r="AT109" i="37"/>
  <c r="AS109" i="37"/>
  <c r="AR109" i="37"/>
  <c r="AQ109" i="37"/>
  <c r="AY109" i="37" s="1"/>
  <c r="AO109" i="37"/>
  <c r="AN109" i="37"/>
  <c r="AM109" i="37"/>
  <c r="AL109" i="37"/>
  <c r="AK109" i="37"/>
  <c r="AJ109" i="37"/>
  <c r="AI109" i="37"/>
  <c r="AH109" i="37"/>
  <c r="AF109" i="37"/>
  <c r="AE109" i="37"/>
  <c r="AD109" i="37"/>
  <c r="AC109" i="37"/>
  <c r="AB109" i="37"/>
  <c r="AA109" i="37"/>
  <c r="Z109" i="37"/>
  <c r="Y109" i="37"/>
  <c r="X109" i="37"/>
  <c r="W109" i="37"/>
  <c r="V109" i="37"/>
  <c r="U109" i="37"/>
  <c r="T109" i="37"/>
  <c r="S109" i="37"/>
  <c r="Q109" i="37"/>
  <c r="P109" i="37"/>
  <c r="O109" i="37"/>
  <c r="N109" i="37"/>
  <c r="M109" i="37"/>
  <c r="L109" i="37"/>
  <c r="K109" i="37"/>
  <c r="J109" i="37"/>
  <c r="I109" i="37"/>
  <c r="H109" i="37"/>
  <c r="G109" i="37"/>
  <c r="F109" i="37"/>
  <c r="E109" i="37"/>
  <c r="D109" i="37"/>
  <c r="C109" i="37"/>
  <c r="DE108" i="37"/>
  <c r="DD108" i="37"/>
  <c r="DC108" i="37"/>
  <c r="DB108" i="37"/>
  <c r="DA108" i="37"/>
  <c r="CZ108" i="37"/>
  <c r="CY108" i="37"/>
  <c r="CX108" i="37"/>
  <c r="CW108" i="37"/>
  <c r="CV108" i="37"/>
  <c r="CU108" i="37"/>
  <c r="CT108" i="37"/>
  <c r="CS108" i="37"/>
  <c r="CR108" i="37"/>
  <c r="CQ108" i="37"/>
  <c r="DF108" i="37" s="1"/>
  <c r="BY108" i="37"/>
  <c r="BS108" i="37"/>
  <c r="BT108" i="37" s="1"/>
  <c r="BR108" i="37"/>
  <c r="BQ108" i="37"/>
  <c r="BP108" i="37"/>
  <c r="BN108" i="37"/>
  <c r="BM108" i="37"/>
  <c r="BL108" i="37"/>
  <c r="BK108" i="37"/>
  <c r="BJ108" i="37"/>
  <c r="BI108" i="37"/>
  <c r="BG108" i="37"/>
  <c r="BF108" i="37"/>
  <c r="BE108" i="37"/>
  <c r="BD108" i="37"/>
  <c r="BC108" i="37"/>
  <c r="BB108" i="37"/>
  <c r="BA108" i="37"/>
  <c r="AZ108" i="37"/>
  <c r="AX108" i="37"/>
  <c r="AW108" i="37"/>
  <c r="AV108" i="37"/>
  <c r="AU108" i="37"/>
  <c r="AT108" i="37"/>
  <c r="AS108" i="37"/>
  <c r="AR108" i="37"/>
  <c r="AQ108" i="37"/>
  <c r="AO108" i="37"/>
  <c r="AN108" i="37"/>
  <c r="AM108" i="37"/>
  <c r="AL108" i="37"/>
  <c r="AK108" i="37"/>
  <c r="AJ108" i="37"/>
  <c r="AI108" i="37"/>
  <c r="AH108" i="37"/>
  <c r="AF108" i="37"/>
  <c r="AE108" i="37"/>
  <c r="AD108" i="37"/>
  <c r="AC108" i="37"/>
  <c r="AB108" i="37"/>
  <c r="AA108" i="37"/>
  <c r="Z108" i="37"/>
  <c r="Y108" i="37"/>
  <c r="X108" i="37"/>
  <c r="W108" i="37"/>
  <c r="V108" i="37"/>
  <c r="U108" i="37"/>
  <c r="T108" i="37"/>
  <c r="S108" i="37"/>
  <c r="Q108" i="37"/>
  <c r="P108" i="37"/>
  <c r="O108" i="37"/>
  <c r="N108" i="37"/>
  <c r="M108" i="37"/>
  <c r="L108" i="37"/>
  <c r="K108" i="37"/>
  <c r="J108" i="37"/>
  <c r="I108" i="37"/>
  <c r="H108" i="37"/>
  <c r="G108" i="37"/>
  <c r="F108" i="37"/>
  <c r="E108" i="37"/>
  <c r="D108" i="37"/>
  <c r="C108" i="37"/>
  <c r="DF107" i="37"/>
  <c r="DE107" i="37"/>
  <c r="DD107" i="37"/>
  <c r="DC107" i="37"/>
  <c r="DB107" i="37"/>
  <c r="DA107" i="37"/>
  <c r="CZ107" i="37"/>
  <c r="CY107" i="37"/>
  <c r="CX107" i="37"/>
  <c r="CW107" i="37"/>
  <c r="CV107" i="37"/>
  <c r="CU107" i="37"/>
  <c r="CT107" i="37"/>
  <c r="CS107" i="37"/>
  <c r="CR107" i="37"/>
  <c r="CQ107" i="37"/>
  <c r="BY107" i="37"/>
  <c r="BS107" i="37"/>
  <c r="BR107" i="37"/>
  <c r="BQ107" i="37"/>
  <c r="BP107" i="37"/>
  <c r="BN107" i="37"/>
  <c r="BM107" i="37"/>
  <c r="BL107" i="37"/>
  <c r="BO107" i="37" s="1"/>
  <c r="BU107" i="37" s="1"/>
  <c r="L111" i="36" s="1"/>
  <c r="BK107" i="37"/>
  <c r="BJ107" i="37"/>
  <c r="BI107" i="37"/>
  <c r="BG107" i="37"/>
  <c r="BF107" i="37"/>
  <c r="BE107" i="37"/>
  <c r="BD107" i="37"/>
  <c r="BC107" i="37"/>
  <c r="BB107" i="37"/>
  <c r="BA107" i="37"/>
  <c r="AZ107" i="37"/>
  <c r="AX107" i="37"/>
  <c r="AW107" i="37"/>
  <c r="AV107" i="37"/>
  <c r="AU107" i="37"/>
  <c r="AT107" i="37"/>
  <c r="AS107" i="37"/>
  <c r="AR107" i="37"/>
  <c r="AQ107" i="37"/>
  <c r="AO107" i="37"/>
  <c r="AN107" i="37"/>
  <c r="AM107" i="37"/>
  <c r="AL107" i="37"/>
  <c r="AK107" i="37"/>
  <c r="AJ107" i="37"/>
  <c r="AI107" i="37"/>
  <c r="AH107" i="37"/>
  <c r="AF107" i="37"/>
  <c r="AE107" i="37"/>
  <c r="AD107" i="37"/>
  <c r="AC107" i="37"/>
  <c r="AB107" i="37"/>
  <c r="AA107" i="37"/>
  <c r="Z107" i="37"/>
  <c r="Y107" i="37"/>
  <c r="X107" i="37"/>
  <c r="W107" i="37"/>
  <c r="V107" i="37"/>
  <c r="U107" i="37"/>
  <c r="T107" i="37"/>
  <c r="S107" i="37"/>
  <c r="Q107" i="37"/>
  <c r="P107" i="37"/>
  <c r="O107" i="37"/>
  <c r="N107" i="37"/>
  <c r="M107" i="37"/>
  <c r="L107" i="37"/>
  <c r="K107" i="37"/>
  <c r="J107" i="37"/>
  <c r="I107" i="37"/>
  <c r="H107" i="37"/>
  <c r="G107" i="37"/>
  <c r="F107" i="37"/>
  <c r="E107" i="37"/>
  <c r="D107" i="37"/>
  <c r="C107" i="37"/>
  <c r="DE106" i="37"/>
  <c r="DD106" i="37"/>
  <c r="DC106" i="37"/>
  <c r="DB106" i="37"/>
  <c r="DA106" i="37"/>
  <c r="CZ106" i="37"/>
  <c r="CY106" i="37"/>
  <c r="CX106" i="37"/>
  <c r="CW106" i="37"/>
  <c r="CV106" i="37"/>
  <c r="CU106" i="37"/>
  <c r="CT106" i="37"/>
  <c r="CS106" i="37"/>
  <c r="CR106" i="37"/>
  <c r="CQ106" i="37"/>
  <c r="DF106" i="37" s="1"/>
  <c r="BY106" i="37"/>
  <c r="BS106" i="37"/>
  <c r="BR106" i="37"/>
  <c r="BQ106" i="37"/>
  <c r="BP106" i="37"/>
  <c r="BN106" i="37"/>
  <c r="BM106" i="37"/>
  <c r="BL106" i="37"/>
  <c r="BK106" i="37"/>
  <c r="BJ106" i="37"/>
  <c r="BI106" i="37"/>
  <c r="BG106" i="37"/>
  <c r="BF106" i="37"/>
  <c r="BE106" i="37"/>
  <c r="BD106" i="37"/>
  <c r="BC106" i="37"/>
  <c r="BB106" i="37"/>
  <c r="BA106" i="37"/>
  <c r="AZ106" i="37"/>
  <c r="AX106" i="37"/>
  <c r="AW106" i="37"/>
  <c r="AV106" i="37"/>
  <c r="AU106" i="37"/>
  <c r="AT106" i="37"/>
  <c r="AS106" i="37"/>
  <c r="AR106" i="37"/>
  <c r="AQ106" i="37"/>
  <c r="AO106" i="37"/>
  <c r="AN106" i="37"/>
  <c r="AM106" i="37"/>
  <c r="AL106" i="37"/>
  <c r="AK106" i="37"/>
  <c r="AJ106" i="37"/>
  <c r="AI106" i="37"/>
  <c r="AH106" i="37"/>
  <c r="AF106" i="37"/>
  <c r="AE106" i="37"/>
  <c r="AD106" i="37"/>
  <c r="AC106" i="37"/>
  <c r="AB106" i="37"/>
  <c r="AA106" i="37"/>
  <c r="Z106" i="37"/>
  <c r="Y106" i="37"/>
  <c r="X106" i="37"/>
  <c r="W106" i="37"/>
  <c r="V106" i="37"/>
  <c r="U106" i="37"/>
  <c r="T106" i="37"/>
  <c r="S106" i="37"/>
  <c r="Q106" i="37"/>
  <c r="P106" i="37"/>
  <c r="O106" i="37"/>
  <c r="N106" i="37"/>
  <c r="M106" i="37"/>
  <c r="L106" i="37"/>
  <c r="K106" i="37"/>
  <c r="J106" i="37"/>
  <c r="I106" i="37"/>
  <c r="H106" i="37"/>
  <c r="G106" i="37"/>
  <c r="F106" i="37"/>
  <c r="E106" i="37"/>
  <c r="D106" i="37"/>
  <c r="C106" i="37"/>
  <c r="DE105" i="37"/>
  <c r="DD105" i="37"/>
  <c r="DC105" i="37"/>
  <c r="DB105" i="37"/>
  <c r="DA105" i="37"/>
  <c r="CZ105" i="37"/>
  <c r="CY105" i="37"/>
  <c r="CX105" i="37"/>
  <c r="CW105" i="37"/>
  <c r="CV105" i="37"/>
  <c r="CU105" i="37"/>
  <c r="CT105" i="37"/>
  <c r="CS105" i="37"/>
  <c r="CR105" i="37"/>
  <c r="CQ105" i="37"/>
  <c r="DF105" i="37" s="1"/>
  <c r="BY105" i="37"/>
  <c r="BS105" i="37"/>
  <c r="BT105" i="37" s="1"/>
  <c r="BR105" i="37"/>
  <c r="BQ105" i="37"/>
  <c r="BP105" i="37"/>
  <c r="BN105" i="37"/>
  <c r="BM105" i="37"/>
  <c r="BL105" i="37"/>
  <c r="BK105" i="37"/>
  <c r="BJ105" i="37"/>
  <c r="BI105" i="37"/>
  <c r="BG105" i="37"/>
  <c r="BF105" i="37"/>
  <c r="BE105" i="37"/>
  <c r="BD105" i="37"/>
  <c r="BC105" i="37"/>
  <c r="BB105" i="37"/>
  <c r="BA105" i="37"/>
  <c r="AZ105" i="37"/>
  <c r="BH105" i="37" s="1"/>
  <c r="AX105" i="37"/>
  <c r="AW105" i="37"/>
  <c r="AV105" i="37"/>
  <c r="AU105" i="37"/>
  <c r="AT105" i="37"/>
  <c r="AS105" i="37"/>
  <c r="AR105" i="37"/>
  <c r="AQ105" i="37"/>
  <c r="AO105" i="37"/>
  <c r="AN105" i="37"/>
  <c r="AM105" i="37"/>
  <c r="AL105" i="37"/>
  <c r="AK105" i="37"/>
  <c r="AJ105" i="37"/>
  <c r="AI105" i="37"/>
  <c r="AH105" i="37"/>
  <c r="AF105" i="37"/>
  <c r="AE105" i="37"/>
  <c r="AD105" i="37"/>
  <c r="AC105" i="37"/>
  <c r="AB105" i="37"/>
  <c r="AA105" i="37"/>
  <c r="Z105" i="37"/>
  <c r="Y105" i="37"/>
  <c r="X105" i="37"/>
  <c r="W105" i="37"/>
  <c r="V105" i="37"/>
  <c r="U105" i="37"/>
  <c r="T105" i="37"/>
  <c r="S105" i="37"/>
  <c r="Q105" i="37"/>
  <c r="P105" i="37"/>
  <c r="O105" i="37"/>
  <c r="N105" i="37"/>
  <c r="M105" i="37"/>
  <c r="L105" i="37"/>
  <c r="K105" i="37"/>
  <c r="J105" i="37"/>
  <c r="I105" i="37"/>
  <c r="H105" i="37"/>
  <c r="G105" i="37"/>
  <c r="F105" i="37"/>
  <c r="E105" i="37"/>
  <c r="D105" i="37"/>
  <c r="C105" i="37"/>
  <c r="DE104" i="37"/>
  <c r="DD104" i="37"/>
  <c r="DC104" i="37"/>
  <c r="DB104" i="37"/>
  <c r="DA104" i="37"/>
  <c r="CZ104" i="37"/>
  <c r="CY104" i="37"/>
  <c r="CX104" i="37"/>
  <c r="CW104" i="37"/>
  <c r="CV104" i="37"/>
  <c r="CU104" i="37"/>
  <c r="CT104" i="37"/>
  <c r="CS104" i="37"/>
  <c r="CR104" i="37"/>
  <c r="CQ104" i="37"/>
  <c r="DF104" i="37" s="1"/>
  <c r="BY104" i="37"/>
  <c r="BS104" i="37"/>
  <c r="BR104" i="37"/>
  <c r="BQ104" i="37"/>
  <c r="BP104" i="37"/>
  <c r="BN104" i="37"/>
  <c r="BM104" i="37"/>
  <c r="BL104" i="37"/>
  <c r="BO104" i="37" s="1"/>
  <c r="BU104" i="37" s="1"/>
  <c r="BK104" i="37"/>
  <c r="BJ104" i="37"/>
  <c r="BI104" i="37"/>
  <c r="BG104" i="37"/>
  <c r="BF104" i="37"/>
  <c r="BE104" i="37"/>
  <c r="BD104" i="37"/>
  <c r="BC104" i="37"/>
  <c r="BB104" i="37"/>
  <c r="BA104" i="37"/>
  <c r="AZ104" i="37"/>
  <c r="AX104" i="37"/>
  <c r="AW104" i="37"/>
  <c r="AV104" i="37"/>
  <c r="AU104" i="37"/>
  <c r="AT104" i="37"/>
  <c r="AS104" i="37"/>
  <c r="AR104" i="37"/>
  <c r="AQ104" i="37"/>
  <c r="AO104" i="37"/>
  <c r="AN104" i="37"/>
  <c r="AM104" i="37"/>
  <c r="AL104" i="37"/>
  <c r="AK104" i="37"/>
  <c r="AJ104" i="37"/>
  <c r="AI104" i="37"/>
  <c r="AH104" i="37"/>
  <c r="AF104" i="37"/>
  <c r="AE104" i="37"/>
  <c r="AD104" i="37"/>
  <c r="AC104" i="37"/>
  <c r="AB104" i="37"/>
  <c r="AA104" i="37"/>
  <c r="Z104" i="37"/>
  <c r="Y104" i="37"/>
  <c r="X104" i="37"/>
  <c r="W104" i="37"/>
  <c r="V104" i="37"/>
  <c r="U104" i="37"/>
  <c r="T104" i="37"/>
  <c r="S104" i="37"/>
  <c r="Q104" i="37"/>
  <c r="P104" i="37"/>
  <c r="O104" i="37"/>
  <c r="N104" i="37"/>
  <c r="M104" i="37"/>
  <c r="L104" i="37"/>
  <c r="K104" i="37"/>
  <c r="J104" i="37"/>
  <c r="I104" i="37"/>
  <c r="H104" i="37"/>
  <c r="G104" i="37"/>
  <c r="F104" i="37"/>
  <c r="E104" i="37"/>
  <c r="D104" i="37"/>
  <c r="C104" i="37"/>
  <c r="DE103" i="37"/>
  <c r="DD103" i="37"/>
  <c r="DC103" i="37"/>
  <c r="DB103" i="37"/>
  <c r="DA103" i="37"/>
  <c r="CZ103" i="37"/>
  <c r="CY103" i="37"/>
  <c r="CX103" i="37"/>
  <c r="CW103" i="37"/>
  <c r="CV103" i="37"/>
  <c r="CU103" i="37"/>
  <c r="CT103" i="37"/>
  <c r="CS103" i="37"/>
  <c r="CR103" i="37"/>
  <c r="CQ103" i="37"/>
  <c r="DF103" i="37" s="1"/>
  <c r="BY103" i="37"/>
  <c r="BS103" i="37"/>
  <c r="BR103" i="37"/>
  <c r="BQ103" i="37"/>
  <c r="BP103" i="37"/>
  <c r="BN103" i="37"/>
  <c r="BM103" i="37"/>
  <c r="BL103" i="37"/>
  <c r="BK103" i="37"/>
  <c r="BO103" i="37" s="1"/>
  <c r="BU103" i="37" s="1"/>
  <c r="BJ103" i="37"/>
  <c r="BI103" i="37"/>
  <c r="BG103" i="37"/>
  <c r="BF103" i="37"/>
  <c r="BE103" i="37"/>
  <c r="BD103" i="37"/>
  <c r="BC103" i="37"/>
  <c r="BB103" i="37"/>
  <c r="BA103" i="37"/>
  <c r="AZ103" i="37"/>
  <c r="AX103" i="37"/>
  <c r="AW103" i="37"/>
  <c r="AV103" i="37"/>
  <c r="AU103" i="37"/>
  <c r="AT103" i="37"/>
  <c r="AS103" i="37"/>
  <c r="AR103" i="37"/>
  <c r="AQ103" i="37"/>
  <c r="AY103" i="37" s="1"/>
  <c r="AO103" i="37"/>
  <c r="AN103" i="37"/>
  <c r="AM103" i="37"/>
  <c r="AL103" i="37"/>
  <c r="AK103" i="37"/>
  <c r="AJ103" i="37"/>
  <c r="AI103" i="37"/>
  <c r="AH103" i="37"/>
  <c r="AF103" i="37"/>
  <c r="AE103" i="37"/>
  <c r="AD103" i="37"/>
  <c r="AC103" i="37"/>
  <c r="AB103" i="37"/>
  <c r="AA103" i="37"/>
  <c r="Z103" i="37"/>
  <c r="Y103" i="37"/>
  <c r="X103" i="37"/>
  <c r="W103" i="37"/>
  <c r="V103" i="37"/>
  <c r="U103" i="37"/>
  <c r="T103" i="37"/>
  <c r="S103" i="37"/>
  <c r="Q103" i="37"/>
  <c r="P103" i="37"/>
  <c r="O103" i="37"/>
  <c r="N103" i="37"/>
  <c r="M103" i="37"/>
  <c r="L103" i="37"/>
  <c r="K103" i="37"/>
  <c r="J103" i="37"/>
  <c r="I103" i="37"/>
  <c r="H103" i="37"/>
  <c r="G103" i="37"/>
  <c r="F103" i="37"/>
  <c r="E103" i="37"/>
  <c r="D103" i="37"/>
  <c r="C103" i="37"/>
  <c r="DE102" i="37"/>
  <c r="DD102" i="37"/>
  <c r="DC102" i="37"/>
  <c r="DB102" i="37"/>
  <c r="DA102" i="37"/>
  <c r="CZ102" i="37"/>
  <c r="CY102" i="37"/>
  <c r="CX102" i="37"/>
  <c r="CW102" i="37"/>
  <c r="CV102" i="37"/>
  <c r="CU102" i="37"/>
  <c r="CT102" i="37"/>
  <c r="CS102" i="37"/>
  <c r="CR102" i="37"/>
  <c r="CQ102" i="37"/>
  <c r="DF102" i="37" s="1"/>
  <c r="BY102" i="37"/>
  <c r="BS102" i="37"/>
  <c r="BR102" i="37"/>
  <c r="BQ102" i="37"/>
  <c r="BP102" i="37"/>
  <c r="BT102" i="37" s="1"/>
  <c r="BN102" i="37"/>
  <c r="BM102" i="37"/>
  <c r="BL102" i="37"/>
  <c r="BK102" i="37"/>
  <c r="BJ102" i="37"/>
  <c r="BI102" i="37"/>
  <c r="BG102" i="37"/>
  <c r="BF102" i="37"/>
  <c r="BE102" i="37"/>
  <c r="BD102" i="37"/>
  <c r="BC102" i="37"/>
  <c r="BB102" i="37"/>
  <c r="BA102" i="37"/>
  <c r="AZ102" i="37"/>
  <c r="BH102" i="37" s="1"/>
  <c r="AX102" i="37"/>
  <c r="AW102" i="37"/>
  <c r="AV102" i="37"/>
  <c r="AU102" i="37"/>
  <c r="AT102" i="37"/>
  <c r="AS102" i="37"/>
  <c r="AR102" i="37"/>
  <c r="AQ102" i="37"/>
  <c r="AY102" i="37" s="1"/>
  <c r="AO102" i="37"/>
  <c r="AN102" i="37"/>
  <c r="AM102" i="37"/>
  <c r="AL102" i="37"/>
  <c r="AK102" i="37"/>
  <c r="AJ102" i="37"/>
  <c r="AI102" i="37"/>
  <c r="AH102" i="37"/>
  <c r="AF102" i="37"/>
  <c r="AE102" i="37"/>
  <c r="AD102" i="37"/>
  <c r="AC102" i="37"/>
  <c r="AB102" i="37"/>
  <c r="AA102" i="37"/>
  <c r="Z102" i="37"/>
  <c r="Y102" i="37"/>
  <c r="X102" i="37"/>
  <c r="W102" i="37"/>
  <c r="V102" i="37"/>
  <c r="U102" i="37"/>
  <c r="T102" i="37"/>
  <c r="S102" i="37"/>
  <c r="Q102" i="37"/>
  <c r="P102" i="37"/>
  <c r="O102" i="37"/>
  <c r="N102" i="37"/>
  <c r="M102" i="37"/>
  <c r="L102" i="37"/>
  <c r="K102" i="37"/>
  <c r="J102" i="37"/>
  <c r="I102" i="37"/>
  <c r="H102" i="37"/>
  <c r="G102" i="37"/>
  <c r="F102" i="37"/>
  <c r="E102" i="37"/>
  <c r="D102" i="37"/>
  <c r="C102" i="37"/>
  <c r="DE101" i="37"/>
  <c r="DD101" i="37"/>
  <c r="DC101" i="37"/>
  <c r="DB101" i="37"/>
  <c r="DA101" i="37"/>
  <c r="CZ101" i="37"/>
  <c r="CY101" i="37"/>
  <c r="CX101" i="37"/>
  <c r="CW101" i="37"/>
  <c r="CV101" i="37"/>
  <c r="CU101" i="37"/>
  <c r="CT101" i="37"/>
  <c r="CS101" i="37"/>
  <c r="CR101" i="37"/>
  <c r="CQ101" i="37"/>
  <c r="DF101" i="37" s="1"/>
  <c r="BY101" i="37"/>
  <c r="BS101" i="37"/>
  <c r="BR101" i="37"/>
  <c r="BQ101" i="37"/>
  <c r="BP101" i="37"/>
  <c r="BT101" i="37" s="1"/>
  <c r="BN101" i="37"/>
  <c r="BM101" i="37"/>
  <c r="BL101" i="37"/>
  <c r="BK101" i="37"/>
  <c r="BO101" i="37" s="1"/>
  <c r="BU101" i="37" s="1"/>
  <c r="L105" i="36" s="1"/>
  <c r="BJ101" i="37"/>
  <c r="BI101" i="37"/>
  <c r="BG101" i="37"/>
  <c r="BF101" i="37"/>
  <c r="BE101" i="37"/>
  <c r="BD101" i="37"/>
  <c r="BC101" i="37"/>
  <c r="BB101" i="37"/>
  <c r="BA101" i="37"/>
  <c r="AZ101" i="37"/>
  <c r="AX101" i="37"/>
  <c r="AW101" i="37"/>
  <c r="AV101" i="37"/>
  <c r="AU101" i="37"/>
  <c r="AT101" i="37"/>
  <c r="AS101" i="37"/>
  <c r="AR101" i="37"/>
  <c r="AQ101" i="37"/>
  <c r="AO101" i="37"/>
  <c r="AN101" i="37"/>
  <c r="AM101" i="37"/>
  <c r="AL101" i="37"/>
  <c r="AK101" i="37"/>
  <c r="AJ101" i="37"/>
  <c r="AI101" i="37"/>
  <c r="AH101" i="37"/>
  <c r="AF101" i="37"/>
  <c r="AE101" i="37"/>
  <c r="AD101" i="37"/>
  <c r="AC101" i="37"/>
  <c r="AB101" i="37"/>
  <c r="AA101" i="37"/>
  <c r="Z101" i="37"/>
  <c r="Y101" i="37"/>
  <c r="X101" i="37"/>
  <c r="W101" i="37"/>
  <c r="V101" i="37"/>
  <c r="U101" i="37"/>
  <c r="T101" i="37"/>
  <c r="S101" i="37"/>
  <c r="Q101" i="37"/>
  <c r="P101" i="37"/>
  <c r="O101" i="37"/>
  <c r="N101" i="37"/>
  <c r="M101" i="37"/>
  <c r="L101" i="37"/>
  <c r="K101" i="37"/>
  <c r="J101" i="37"/>
  <c r="I101" i="37"/>
  <c r="H101" i="37"/>
  <c r="G101" i="37"/>
  <c r="F101" i="37"/>
  <c r="E101" i="37"/>
  <c r="D101" i="37"/>
  <c r="C101" i="37"/>
  <c r="DE100" i="37"/>
  <c r="DD100" i="37"/>
  <c r="DC100" i="37"/>
  <c r="DB100" i="37"/>
  <c r="DA100" i="37"/>
  <c r="CZ100" i="37"/>
  <c r="CY100" i="37"/>
  <c r="CX100" i="37"/>
  <c r="CW100" i="37"/>
  <c r="CV100" i="37"/>
  <c r="CU100" i="37"/>
  <c r="CT100" i="37"/>
  <c r="CS100" i="37"/>
  <c r="CR100" i="37"/>
  <c r="CQ100" i="37"/>
  <c r="DF100" i="37" s="1"/>
  <c r="BY100" i="37"/>
  <c r="BS100" i="37"/>
  <c r="BR100" i="37"/>
  <c r="BQ100" i="37"/>
  <c r="BP100" i="37"/>
  <c r="BT100" i="37" s="1"/>
  <c r="BN100" i="37"/>
  <c r="BM100" i="37"/>
  <c r="BL100" i="37"/>
  <c r="BK100" i="37"/>
  <c r="BJ100" i="37"/>
  <c r="BI100" i="37"/>
  <c r="BG100" i="37"/>
  <c r="BF100" i="37"/>
  <c r="BE100" i="37"/>
  <c r="BD100" i="37"/>
  <c r="BC100" i="37"/>
  <c r="BB100" i="37"/>
  <c r="BA100" i="37"/>
  <c r="AZ100" i="37"/>
  <c r="AX100" i="37"/>
  <c r="AW100" i="37"/>
  <c r="AV100" i="37"/>
  <c r="AU100" i="37"/>
  <c r="AT100" i="37"/>
  <c r="AS100" i="37"/>
  <c r="AR100" i="37"/>
  <c r="AQ100" i="37"/>
  <c r="AY100" i="37" s="1"/>
  <c r="AO100" i="37"/>
  <c r="AN100" i="37"/>
  <c r="AM100" i="37"/>
  <c r="AL100" i="37"/>
  <c r="AK100" i="37"/>
  <c r="AJ100" i="37"/>
  <c r="AI100" i="37"/>
  <c r="AH100" i="37"/>
  <c r="AF100" i="37"/>
  <c r="AE100" i="37"/>
  <c r="AD100" i="37"/>
  <c r="AC100" i="37"/>
  <c r="AB100" i="37"/>
  <c r="AA100" i="37"/>
  <c r="Z100" i="37"/>
  <c r="Y100" i="37"/>
  <c r="X100" i="37"/>
  <c r="W100" i="37"/>
  <c r="V100" i="37"/>
  <c r="U100" i="37"/>
  <c r="T100" i="37"/>
  <c r="S100" i="37"/>
  <c r="Q100" i="37"/>
  <c r="P100" i="37"/>
  <c r="O100" i="37"/>
  <c r="N100" i="37"/>
  <c r="M100" i="37"/>
  <c r="L100" i="37"/>
  <c r="K100" i="37"/>
  <c r="J100" i="37"/>
  <c r="I100" i="37"/>
  <c r="H100" i="37"/>
  <c r="G100" i="37"/>
  <c r="F100" i="37"/>
  <c r="E100" i="37"/>
  <c r="D100" i="37"/>
  <c r="C100" i="37"/>
  <c r="DF99" i="37"/>
  <c r="DE99" i="37"/>
  <c r="DD99" i="37"/>
  <c r="DC99" i="37"/>
  <c r="DB99" i="37"/>
  <c r="DA99" i="37"/>
  <c r="CZ99" i="37"/>
  <c r="CY99" i="37"/>
  <c r="CX99" i="37"/>
  <c r="CW99" i="37"/>
  <c r="CV99" i="37"/>
  <c r="CU99" i="37"/>
  <c r="CT99" i="37"/>
  <c r="CS99" i="37"/>
  <c r="CR99" i="37"/>
  <c r="CQ99" i="37"/>
  <c r="BY99" i="37"/>
  <c r="BS99" i="37"/>
  <c r="BR99" i="37"/>
  <c r="BQ99" i="37"/>
  <c r="BP99" i="37"/>
  <c r="BN99" i="37"/>
  <c r="BM99" i="37"/>
  <c r="BL99" i="37"/>
  <c r="BK99" i="37"/>
  <c r="BJ99" i="37"/>
  <c r="BI99" i="37"/>
  <c r="BG99" i="37"/>
  <c r="BF99" i="37"/>
  <c r="BE99" i="37"/>
  <c r="BD99" i="37"/>
  <c r="BC99" i="37"/>
  <c r="BB99" i="37"/>
  <c r="BA99" i="37"/>
  <c r="AZ99" i="37"/>
  <c r="BH99" i="37" s="1"/>
  <c r="AX99" i="37"/>
  <c r="AW99" i="37"/>
  <c r="AV99" i="37"/>
  <c r="AU99" i="37"/>
  <c r="AT99" i="37"/>
  <c r="AS99" i="37"/>
  <c r="AR99" i="37"/>
  <c r="AQ99" i="37"/>
  <c r="AO99" i="37"/>
  <c r="AN99" i="37"/>
  <c r="AM99" i="37"/>
  <c r="AL99" i="37"/>
  <c r="AK99" i="37"/>
  <c r="AJ99" i="37"/>
  <c r="AI99" i="37"/>
  <c r="AH99" i="37"/>
  <c r="AF99" i="37"/>
  <c r="AE99" i="37"/>
  <c r="AD99" i="37"/>
  <c r="AC99" i="37"/>
  <c r="AB99" i="37"/>
  <c r="AA99" i="37"/>
  <c r="Z99" i="37"/>
  <c r="Y99" i="37"/>
  <c r="X99" i="37"/>
  <c r="W99" i="37"/>
  <c r="V99" i="37"/>
  <c r="U99" i="37"/>
  <c r="T99" i="37"/>
  <c r="S99" i="37"/>
  <c r="Q99" i="37"/>
  <c r="P99" i="37"/>
  <c r="O99" i="37"/>
  <c r="N99" i="37"/>
  <c r="M99" i="37"/>
  <c r="L99" i="37"/>
  <c r="K99" i="37"/>
  <c r="J99" i="37"/>
  <c r="I99" i="37"/>
  <c r="H99" i="37"/>
  <c r="G99" i="37"/>
  <c r="F99" i="37"/>
  <c r="E99" i="37"/>
  <c r="D99" i="37"/>
  <c r="C99" i="37"/>
  <c r="DE98" i="37"/>
  <c r="DD98" i="37"/>
  <c r="DC98" i="37"/>
  <c r="DB98" i="37"/>
  <c r="DA98" i="37"/>
  <c r="CZ98" i="37"/>
  <c r="CY98" i="37"/>
  <c r="CX98" i="37"/>
  <c r="CW98" i="37"/>
  <c r="CV98" i="37"/>
  <c r="CU98" i="37"/>
  <c r="CT98" i="37"/>
  <c r="CS98" i="37"/>
  <c r="CR98" i="37"/>
  <c r="CQ98" i="37"/>
  <c r="DF98" i="37" s="1"/>
  <c r="BY98" i="37"/>
  <c r="BS98" i="37"/>
  <c r="BR98" i="37"/>
  <c r="BQ98" i="37"/>
  <c r="BP98" i="37"/>
  <c r="BN98" i="37"/>
  <c r="BM98" i="37"/>
  <c r="BL98" i="37"/>
  <c r="BK98" i="37"/>
  <c r="BJ98" i="37"/>
  <c r="BO98" i="37" s="1"/>
  <c r="BU98" i="37" s="1"/>
  <c r="L102" i="36" s="1"/>
  <c r="BI98" i="37"/>
  <c r="BG98" i="37"/>
  <c r="BF98" i="37"/>
  <c r="BE98" i="37"/>
  <c r="BD98" i="37"/>
  <c r="BC98" i="37"/>
  <c r="BB98" i="37"/>
  <c r="BA98" i="37"/>
  <c r="AZ98" i="37"/>
  <c r="AX98" i="37"/>
  <c r="AW98" i="37"/>
  <c r="AV98" i="37"/>
  <c r="AU98" i="37"/>
  <c r="AT98" i="37"/>
  <c r="AS98" i="37"/>
  <c r="AR98" i="37"/>
  <c r="AQ98" i="37"/>
  <c r="AO98" i="37"/>
  <c r="AN98" i="37"/>
  <c r="AM98" i="37"/>
  <c r="AL98" i="37"/>
  <c r="AK98" i="37"/>
  <c r="AJ98" i="37"/>
  <c r="AI98" i="37"/>
  <c r="AH98" i="37"/>
  <c r="AF98" i="37"/>
  <c r="AE98" i="37"/>
  <c r="AD98" i="37"/>
  <c r="AC98" i="37"/>
  <c r="AB98" i="37"/>
  <c r="AA98" i="37"/>
  <c r="Z98" i="37"/>
  <c r="Y98" i="37"/>
  <c r="X98" i="37"/>
  <c r="W98" i="37"/>
  <c r="V98" i="37"/>
  <c r="U98" i="37"/>
  <c r="T98" i="37"/>
  <c r="S98" i="37"/>
  <c r="Q98" i="37"/>
  <c r="P98" i="37"/>
  <c r="O98" i="37"/>
  <c r="N98" i="37"/>
  <c r="M98" i="37"/>
  <c r="L98" i="37"/>
  <c r="K98" i="37"/>
  <c r="J98" i="37"/>
  <c r="I98" i="37"/>
  <c r="H98" i="37"/>
  <c r="G98" i="37"/>
  <c r="F98" i="37"/>
  <c r="E98" i="37"/>
  <c r="D98" i="37"/>
  <c r="C98" i="37"/>
  <c r="DE97" i="37"/>
  <c r="DD97" i="37"/>
  <c r="DC97" i="37"/>
  <c r="DB97" i="37"/>
  <c r="DA97" i="37"/>
  <c r="CZ97" i="37"/>
  <c r="CY97" i="37"/>
  <c r="CX97" i="37"/>
  <c r="CW97" i="37"/>
  <c r="CV97" i="37"/>
  <c r="CU97" i="37"/>
  <c r="CT97" i="37"/>
  <c r="CS97" i="37"/>
  <c r="CR97" i="37"/>
  <c r="CQ97" i="37"/>
  <c r="DF97" i="37" s="1"/>
  <c r="BY97" i="37"/>
  <c r="BS97" i="37"/>
  <c r="BR97" i="37"/>
  <c r="BQ97" i="37"/>
  <c r="BP97" i="37"/>
  <c r="BN97" i="37"/>
  <c r="BM97" i="37"/>
  <c r="BL97" i="37"/>
  <c r="BK97" i="37"/>
  <c r="BJ97" i="37"/>
  <c r="BO97" i="37" s="1"/>
  <c r="BU97" i="37" s="1"/>
  <c r="L101" i="36" s="1"/>
  <c r="BI97" i="37"/>
  <c r="BG97" i="37"/>
  <c r="BF97" i="37"/>
  <c r="BE97" i="37"/>
  <c r="BD97" i="37"/>
  <c r="BC97" i="37"/>
  <c r="BB97" i="37"/>
  <c r="BA97" i="37"/>
  <c r="AZ97" i="37"/>
  <c r="AX97" i="37"/>
  <c r="AW97" i="37"/>
  <c r="AV97" i="37"/>
  <c r="AU97" i="37"/>
  <c r="AT97" i="37"/>
  <c r="AS97" i="37"/>
  <c r="AR97" i="37"/>
  <c r="AQ97" i="37"/>
  <c r="AO97" i="37"/>
  <c r="AN97" i="37"/>
  <c r="AM97" i="37"/>
  <c r="AL97" i="37"/>
  <c r="AK97" i="37"/>
  <c r="AJ97" i="37"/>
  <c r="AI97" i="37"/>
  <c r="AH97" i="37"/>
  <c r="AF97" i="37"/>
  <c r="AE97" i="37"/>
  <c r="AD97" i="37"/>
  <c r="AC97" i="37"/>
  <c r="AB97" i="37"/>
  <c r="AA97" i="37"/>
  <c r="Z97" i="37"/>
  <c r="Y97" i="37"/>
  <c r="X97" i="37"/>
  <c r="W97" i="37"/>
  <c r="V97" i="37"/>
  <c r="U97" i="37"/>
  <c r="T97" i="37"/>
  <c r="S97" i="37"/>
  <c r="Q97" i="37"/>
  <c r="P97" i="37"/>
  <c r="O97" i="37"/>
  <c r="N97" i="37"/>
  <c r="M97" i="37"/>
  <c r="L97" i="37"/>
  <c r="K97" i="37"/>
  <c r="J97" i="37"/>
  <c r="I97" i="37"/>
  <c r="H97" i="37"/>
  <c r="G97" i="37"/>
  <c r="F97" i="37"/>
  <c r="E97" i="37"/>
  <c r="D97" i="37"/>
  <c r="C97" i="37"/>
  <c r="DE96" i="37"/>
  <c r="DD96" i="37"/>
  <c r="DC96" i="37"/>
  <c r="DB96" i="37"/>
  <c r="DA96" i="37"/>
  <c r="CZ96" i="37"/>
  <c r="CY96" i="37"/>
  <c r="CX96" i="37"/>
  <c r="CW96" i="37"/>
  <c r="CV96" i="37"/>
  <c r="CU96" i="37"/>
  <c r="CT96" i="37"/>
  <c r="CS96" i="37"/>
  <c r="CR96" i="37"/>
  <c r="CQ96" i="37"/>
  <c r="DF96" i="37" s="1"/>
  <c r="BY96" i="37"/>
  <c r="BS96" i="37"/>
  <c r="BT96" i="37" s="1"/>
  <c r="BR96" i="37"/>
  <c r="BQ96" i="37"/>
  <c r="BP96" i="37"/>
  <c r="BN96" i="37"/>
  <c r="BM96" i="37"/>
  <c r="BL96" i="37"/>
  <c r="BK96" i="37"/>
  <c r="BJ96" i="37"/>
  <c r="BI96" i="37"/>
  <c r="BG96" i="37"/>
  <c r="BF96" i="37"/>
  <c r="BE96" i="37"/>
  <c r="BD96" i="37"/>
  <c r="BC96" i="37"/>
  <c r="BB96" i="37"/>
  <c r="BA96" i="37"/>
  <c r="AZ96" i="37"/>
  <c r="AX96" i="37"/>
  <c r="AW96" i="37"/>
  <c r="AV96" i="37"/>
  <c r="AU96" i="37"/>
  <c r="AT96" i="37"/>
  <c r="AS96" i="37"/>
  <c r="AR96" i="37"/>
  <c r="AQ96" i="37"/>
  <c r="AO96" i="37"/>
  <c r="AN96" i="37"/>
  <c r="AM96" i="37"/>
  <c r="AL96" i="37"/>
  <c r="AK96" i="37"/>
  <c r="AJ96" i="37"/>
  <c r="AI96" i="37"/>
  <c r="AH96" i="37"/>
  <c r="AF96" i="37"/>
  <c r="AE96" i="37"/>
  <c r="AD96" i="37"/>
  <c r="AC96" i="37"/>
  <c r="AB96" i="37"/>
  <c r="AA96" i="37"/>
  <c r="Z96" i="37"/>
  <c r="Y96" i="37"/>
  <c r="X96" i="37"/>
  <c r="W96" i="37"/>
  <c r="V96" i="37"/>
  <c r="U96" i="37"/>
  <c r="T96" i="37"/>
  <c r="S96" i="37"/>
  <c r="Q96" i="37"/>
  <c r="P96" i="37"/>
  <c r="O96" i="37"/>
  <c r="N96" i="37"/>
  <c r="M96" i="37"/>
  <c r="L96" i="37"/>
  <c r="K96" i="37"/>
  <c r="J96" i="37"/>
  <c r="I96" i="37"/>
  <c r="H96" i="37"/>
  <c r="G96" i="37"/>
  <c r="F96" i="37"/>
  <c r="E96" i="37"/>
  <c r="D96" i="37"/>
  <c r="C96" i="37"/>
  <c r="DE95" i="37"/>
  <c r="DD95" i="37"/>
  <c r="DC95" i="37"/>
  <c r="DB95" i="37"/>
  <c r="DA95" i="37"/>
  <c r="CZ95" i="37"/>
  <c r="CY95" i="37"/>
  <c r="CX95" i="37"/>
  <c r="CW95" i="37"/>
  <c r="CV95" i="37"/>
  <c r="CU95" i="37"/>
  <c r="CT95" i="37"/>
  <c r="CS95" i="37"/>
  <c r="CR95" i="37"/>
  <c r="CQ95" i="37"/>
  <c r="DF95" i="37" s="1"/>
  <c r="BY95" i="37"/>
  <c r="BS95" i="37"/>
  <c r="BR95" i="37"/>
  <c r="BQ95" i="37"/>
  <c r="BP95" i="37"/>
  <c r="BN95" i="37"/>
  <c r="BM95" i="37"/>
  <c r="BL95" i="37"/>
  <c r="BK95" i="37"/>
  <c r="BJ95" i="37"/>
  <c r="BO95" i="37" s="1"/>
  <c r="BU95" i="37" s="1"/>
  <c r="BI95" i="37"/>
  <c r="BG95" i="37"/>
  <c r="BF95" i="37"/>
  <c r="BE95" i="37"/>
  <c r="BD95" i="37"/>
  <c r="BC95" i="37"/>
  <c r="BB95" i="37"/>
  <c r="BA95" i="37"/>
  <c r="AZ95" i="37"/>
  <c r="AX95" i="37"/>
  <c r="AW95" i="37"/>
  <c r="AV95" i="37"/>
  <c r="AU95" i="37"/>
  <c r="AT95" i="37"/>
  <c r="AS95" i="37"/>
  <c r="AR95" i="37"/>
  <c r="AQ95" i="37"/>
  <c r="AO95" i="37"/>
  <c r="AN95" i="37"/>
  <c r="AM95" i="37"/>
  <c r="AL95" i="37"/>
  <c r="AK95" i="37"/>
  <c r="AJ95" i="37"/>
  <c r="AI95" i="37"/>
  <c r="AH95" i="37"/>
  <c r="AF95" i="37"/>
  <c r="AE95" i="37"/>
  <c r="AD95" i="37"/>
  <c r="AC95" i="37"/>
  <c r="AB95" i="37"/>
  <c r="AA95" i="37"/>
  <c r="Z95" i="37"/>
  <c r="Y95" i="37"/>
  <c r="X95" i="37"/>
  <c r="W95" i="37"/>
  <c r="V95" i="37"/>
  <c r="U95" i="37"/>
  <c r="T95" i="37"/>
  <c r="S95" i="37"/>
  <c r="Q95" i="37"/>
  <c r="P95" i="37"/>
  <c r="O95" i="37"/>
  <c r="N95" i="37"/>
  <c r="M95" i="37"/>
  <c r="L95" i="37"/>
  <c r="K95" i="37"/>
  <c r="J95" i="37"/>
  <c r="I95" i="37"/>
  <c r="H95" i="37"/>
  <c r="G95" i="37"/>
  <c r="F95" i="37"/>
  <c r="E95" i="37"/>
  <c r="D95" i="37"/>
  <c r="C95" i="37"/>
  <c r="DE94" i="37"/>
  <c r="DD94" i="37"/>
  <c r="DC94" i="37"/>
  <c r="DB94" i="37"/>
  <c r="DA94" i="37"/>
  <c r="CZ94" i="37"/>
  <c r="CY94" i="37"/>
  <c r="CX94" i="37"/>
  <c r="CW94" i="37"/>
  <c r="CV94" i="37"/>
  <c r="CU94" i="37"/>
  <c r="CT94" i="37"/>
  <c r="CS94" i="37"/>
  <c r="CR94" i="37"/>
  <c r="CQ94" i="37"/>
  <c r="DF94" i="37" s="1"/>
  <c r="BY94" i="37"/>
  <c r="BS94" i="37"/>
  <c r="BR94" i="37"/>
  <c r="BQ94" i="37"/>
  <c r="BP94" i="37"/>
  <c r="BN94" i="37"/>
  <c r="BM94" i="37"/>
  <c r="BL94" i="37"/>
  <c r="BK94" i="37"/>
  <c r="BJ94" i="37"/>
  <c r="BI94" i="37"/>
  <c r="BG94" i="37"/>
  <c r="BF94" i="37"/>
  <c r="BE94" i="37"/>
  <c r="BD94" i="37"/>
  <c r="BC94" i="37"/>
  <c r="BB94" i="37"/>
  <c r="BA94" i="37"/>
  <c r="AZ94" i="37"/>
  <c r="AX94" i="37"/>
  <c r="AW94" i="37"/>
  <c r="AV94" i="37"/>
  <c r="AU94" i="37"/>
  <c r="AT94" i="37"/>
  <c r="AS94" i="37"/>
  <c r="AR94" i="37"/>
  <c r="AQ94" i="37"/>
  <c r="AY94" i="37" s="1"/>
  <c r="AO94" i="37"/>
  <c r="AN94" i="37"/>
  <c r="AM94" i="37"/>
  <c r="AL94" i="37"/>
  <c r="AK94" i="37"/>
  <c r="AJ94" i="37"/>
  <c r="AI94" i="37"/>
  <c r="AH94" i="37"/>
  <c r="AF94" i="37"/>
  <c r="AE94" i="37"/>
  <c r="AD94" i="37"/>
  <c r="AC94" i="37"/>
  <c r="AB94" i="37"/>
  <c r="AA94" i="37"/>
  <c r="Z94" i="37"/>
  <c r="Y94" i="37"/>
  <c r="X94" i="37"/>
  <c r="W94" i="37"/>
  <c r="V94" i="37"/>
  <c r="U94" i="37"/>
  <c r="T94" i="37"/>
  <c r="S94" i="37"/>
  <c r="Q94" i="37"/>
  <c r="P94" i="37"/>
  <c r="O94" i="37"/>
  <c r="N94" i="37"/>
  <c r="M94" i="37"/>
  <c r="L94" i="37"/>
  <c r="K94" i="37"/>
  <c r="J94" i="37"/>
  <c r="I94" i="37"/>
  <c r="H94" i="37"/>
  <c r="G94" i="37"/>
  <c r="F94" i="37"/>
  <c r="E94" i="37"/>
  <c r="D94" i="37"/>
  <c r="C94" i="37"/>
  <c r="DF93" i="37"/>
  <c r="DE93" i="37"/>
  <c r="DD93" i="37"/>
  <c r="DC93" i="37"/>
  <c r="DB93" i="37"/>
  <c r="DA93" i="37"/>
  <c r="CZ93" i="37"/>
  <c r="CY93" i="37"/>
  <c r="CX93" i="37"/>
  <c r="CW93" i="37"/>
  <c r="CV93" i="37"/>
  <c r="CU93" i="37"/>
  <c r="CT93" i="37"/>
  <c r="CS93" i="37"/>
  <c r="CR93" i="37"/>
  <c r="CQ93" i="37"/>
  <c r="BY93" i="37"/>
  <c r="BS93" i="37"/>
  <c r="BR93" i="37"/>
  <c r="BQ93" i="37"/>
  <c r="BP93" i="37"/>
  <c r="BT93" i="37" s="1"/>
  <c r="BN93" i="37"/>
  <c r="BM93" i="37"/>
  <c r="BL93" i="37"/>
  <c r="BK93" i="37"/>
  <c r="BJ93" i="37"/>
  <c r="BI93" i="37"/>
  <c r="BG93" i="37"/>
  <c r="BF93" i="37"/>
  <c r="BE93" i="37"/>
  <c r="BD93" i="37"/>
  <c r="BC93" i="37"/>
  <c r="BB93" i="37"/>
  <c r="BA93" i="37"/>
  <c r="AZ93" i="37"/>
  <c r="BH93" i="37" s="1"/>
  <c r="AX93" i="37"/>
  <c r="AW93" i="37"/>
  <c r="AV93" i="37"/>
  <c r="AU93" i="37"/>
  <c r="AT93" i="37"/>
  <c r="AS93" i="37"/>
  <c r="AR93" i="37"/>
  <c r="AQ93" i="37"/>
  <c r="AO93" i="37"/>
  <c r="AN93" i="37"/>
  <c r="AM93" i="37"/>
  <c r="AL93" i="37"/>
  <c r="AK93" i="37"/>
  <c r="AJ93" i="37"/>
  <c r="AI93" i="37"/>
  <c r="AH93" i="37"/>
  <c r="AF93" i="37"/>
  <c r="AE93" i="37"/>
  <c r="AD93" i="37"/>
  <c r="AC93" i="37"/>
  <c r="AB93" i="37"/>
  <c r="AA93" i="37"/>
  <c r="Z93" i="37"/>
  <c r="Y93" i="37"/>
  <c r="X93" i="37"/>
  <c r="W93" i="37"/>
  <c r="V93" i="37"/>
  <c r="U93" i="37"/>
  <c r="T93" i="37"/>
  <c r="S93" i="37"/>
  <c r="Q93" i="37"/>
  <c r="P93" i="37"/>
  <c r="O93" i="37"/>
  <c r="N93" i="37"/>
  <c r="M93" i="37"/>
  <c r="L93" i="37"/>
  <c r="K93" i="37"/>
  <c r="J93" i="37"/>
  <c r="I93" i="37"/>
  <c r="H93" i="37"/>
  <c r="G93" i="37"/>
  <c r="F93" i="37"/>
  <c r="E93" i="37"/>
  <c r="D93" i="37"/>
  <c r="C93" i="37"/>
  <c r="DE92" i="37"/>
  <c r="DD92" i="37"/>
  <c r="DC92" i="37"/>
  <c r="DB92" i="37"/>
  <c r="DA92" i="37"/>
  <c r="CZ92" i="37"/>
  <c r="CY92" i="37"/>
  <c r="CX92" i="37"/>
  <c r="CW92" i="37"/>
  <c r="CV92" i="37"/>
  <c r="CU92" i="37"/>
  <c r="CT92" i="37"/>
  <c r="CS92" i="37"/>
  <c r="CR92" i="37"/>
  <c r="CQ92" i="37"/>
  <c r="DF92" i="37" s="1"/>
  <c r="BY92" i="37"/>
  <c r="BS92" i="37"/>
  <c r="BR92" i="37"/>
  <c r="BQ92" i="37"/>
  <c r="BP92" i="37"/>
  <c r="BO92" i="37"/>
  <c r="BU92" i="37" s="1"/>
  <c r="BN92" i="37"/>
  <c r="BM92" i="37"/>
  <c r="BL92" i="37"/>
  <c r="BK92" i="37"/>
  <c r="BJ92" i="37"/>
  <c r="BI92" i="37"/>
  <c r="BG92" i="37"/>
  <c r="BF92" i="37"/>
  <c r="BE92" i="37"/>
  <c r="BD92" i="37"/>
  <c r="BC92" i="37"/>
  <c r="BB92" i="37"/>
  <c r="BA92" i="37"/>
  <c r="AZ92" i="37"/>
  <c r="AX92" i="37"/>
  <c r="AW92" i="37"/>
  <c r="AV92" i="37"/>
  <c r="AU92" i="37"/>
  <c r="AT92" i="37"/>
  <c r="AS92" i="37"/>
  <c r="AR92" i="37"/>
  <c r="AQ92" i="37"/>
  <c r="AO92" i="37"/>
  <c r="AN92" i="37"/>
  <c r="AM92" i="37"/>
  <c r="AL92" i="37"/>
  <c r="AK92" i="37"/>
  <c r="AJ92" i="37"/>
  <c r="AI92" i="37"/>
  <c r="AH92" i="37"/>
  <c r="AF92" i="37"/>
  <c r="AE92" i="37"/>
  <c r="AD92" i="37"/>
  <c r="AC92" i="37"/>
  <c r="AB92" i="37"/>
  <c r="AA92" i="37"/>
  <c r="Z92" i="37"/>
  <c r="Y92" i="37"/>
  <c r="X92" i="37"/>
  <c r="W92" i="37"/>
  <c r="V92" i="37"/>
  <c r="U92" i="37"/>
  <c r="T92" i="37"/>
  <c r="S92" i="37"/>
  <c r="Q92" i="37"/>
  <c r="P92" i="37"/>
  <c r="O92" i="37"/>
  <c r="N92" i="37"/>
  <c r="M92" i="37"/>
  <c r="L92" i="37"/>
  <c r="K92" i="37"/>
  <c r="J92" i="37"/>
  <c r="I92" i="37"/>
  <c r="H92" i="37"/>
  <c r="G92" i="37"/>
  <c r="F92" i="37"/>
  <c r="E92" i="37"/>
  <c r="D92" i="37"/>
  <c r="C92" i="37"/>
  <c r="DE91" i="37"/>
  <c r="DD91" i="37"/>
  <c r="DC91" i="37"/>
  <c r="DB91" i="37"/>
  <c r="DA91" i="37"/>
  <c r="CZ91" i="37"/>
  <c r="CY91" i="37"/>
  <c r="CX91" i="37"/>
  <c r="CW91" i="37"/>
  <c r="CV91" i="37"/>
  <c r="CU91" i="37"/>
  <c r="CT91" i="37"/>
  <c r="CS91" i="37"/>
  <c r="CR91" i="37"/>
  <c r="CQ91" i="37"/>
  <c r="DF91" i="37" s="1"/>
  <c r="BY91" i="37"/>
  <c r="BS91" i="37"/>
  <c r="BR91" i="37"/>
  <c r="BQ91" i="37"/>
  <c r="BP91" i="37"/>
  <c r="BN91" i="37"/>
  <c r="BM91" i="37"/>
  <c r="BL91" i="37"/>
  <c r="BK91" i="37"/>
  <c r="BJ91" i="37"/>
  <c r="BI91" i="37"/>
  <c r="BG91" i="37"/>
  <c r="BF91" i="37"/>
  <c r="BE91" i="37"/>
  <c r="BD91" i="37"/>
  <c r="BC91" i="37"/>
  <c r="BB91" i="37"/>
  <c r="BA91" i="37"/>
  <c r="AZ91" i="37"/>
  <c r="AX91" i="37"/>
  <c r="AW91" i="37"/>
  <c r="AV91" i="37"/>
  <c r="AU91" i="37"/>
  <c r="AT91" i="37"/>
  <c r="AS91" i="37"/>
  <c r="AR91" i="37"/>
  <c r="AQ91" i="37"/>
  <c r="AO91" i="37"/>
  <c r="AN91" i="37"/>
  <c r="AM91" i="37"/>
  <c r="AL91" i="37"/>
  <c r="AK91" i="37"/>
  <c r="AJ91" i="37"/>
  <c r="AI91" i="37"/>
  <c r="AH91" i="37"/>
  <c r="AF91" i="37"/>
  <c r="AE91" i="37"/>
  <c r="AD91" i="37"/>
  <c r="AC91" i="37"/>
  <c r="AB91" i="37"/>
  <c r="AA91" i="37"/>
  <c r="Z91" i="37"/>
  <c r="Y91" i="37"/>
  <c r="X91" i="37"/>
  <c r="W91" i="37"/>
  <c r="V91" i="37"/>
  <c r="U91" i="37"/>
  <c r="T91" i="37"/>
  <c r="S91" i="37"/>
  <c r="Q91" i="37"/>
  <c r="P91" i="37"/>
  <c r="O91" i="37"/>
  <c r="N91" i="37"/>
  <c r="M91" i="37"/>
  <c r="L91" i="37"/>
  <c r="K91" i="37"/>
  <c r="J91" i="37"/>
  <c r="I91" i="37"/>
  <c r="H91" i="37"/>
  <c r="G91" i="37"/>
  <c r="F91" i="37"/>
  <c r="E91" i="37"/>
  <c r="D91" i="37"/>
  <c r="C91" i="37"/>
  <c r="DE90" i="37"/>
  <c r="DD90" i="37"/>
  <c r="DC90" i="37"/>
  <c r="DB90" i="37"/>
  <c r="DA90" i="37"/>
  <c r="CZ90" i="37"/>
  <c r="CY90" i="37"/>
  <c r="CX90" i="37"/>
  <c r="CW90" i="37"/>
  <c r="CV90" i="37"/>
  <c r="CU90" i="37"/>
  <c r="CT90" i="37"/>
  <c r="CS90" i="37"/>
  <c r="CR90" i="37"/>
  <c r="CQ90" i="37"/>
  <c r="DF90" i="37" s="1"/>
  <c r="BY90" i="37"/>
  <c r="BS90" i="37"/>
  <c r="BR90" i="37"/>
  <c r="BQ90" i="37"/>
  <c r="BP90" i="37"/>
  <c r="BN90" i="37"/>
  <c r="BM90" i="37"/>
  <c r="BL90" i="37"/>
  <c r="BK90" i="37"/>
  <c r="BJ90" i="37"/>
  <c r="BI90" i="37"/>
  <c r="BG90" i="37"/>
  <c r="BF90" i="37"/>
  <c r="BE90" i="37"/>
  <c r="BD90" i="37"/>
  <c r="BC90" i="37"/>
  <c r="BB90" i="37"/>
  <c r="BA90" i="37"/>
  <c r="AZ90" i="37"/>
  <c r="BH90" i="37" s="1"/>
  <c r="AX90" i="37"/>
  <c r="AW90" i="37"/>
  <c r="AV90" i="37"/>
  <c r="AU90" i="37"/>
  <c r="AT90" i="37"/>
  <c r="AS90" i="37"/>
  <c r="AR90" i="37"/>
  <c r="AQ90" i="37"/>
  <c r="AO90" i="37"/>
  <c r="AN90" i="37"/>
  <c r="AM90" i="37"/>
  <c r="AL90" i="37"/>
  <c r="AK90" i="37"/>
  <c r="AJ90" i="37"/>
  <c r="AI90" i="37"/>
  <c r="AH90" i="37"/>
  <c r="AF90" i="37"/>
  <c r="AE90" i="37"/>
  <c r="AD90" i="37"/>
  <c r="AC90" i="37"/>
  <c r="AB90" i="37"/>
  <c r="AA90" i="37"/>
  <c r="Z90" i="37"/>
  <c r="Y90" i="37"/>
  <c r="X90" i="37"/>
  <c r="W90" i="37"/>
  <c r="V90" i="37"/>
  <c r="U90" i="37"/>
  <c r="T90" i="37"/>
  <c r="S90" i="37"/>
  <c r="Q90" i="37"/>
  <c r="P90" i="37"/>
  <c r="O90" i="37"/>
  <c r="N90" i="37"/>
  <c r="M90" i="37"/>
  <c r="L90" i="37"/>
  <c r="K90" i="37"/>
  <c r="J90" i="37"/>
  <c r="I90" i="37"/>
  <c r="H90" i="37"/>
  <c r="G90" i="37"/>
  <c r="F90" i="37"/>
  <c r="E90" i="37"/>
  <c r="D90" i="37"/>
  <c r="C90" i="37"/>
  <c r="DF89" i="37"/>
  <c r="DE89" i="37"/>
  <c r="DD89" i="37"/>
  <c r="DC89" i="37"/>
  <c r="DB89" i="37"/>
  <c r="DA89" i="37"/>
  <c r="CZ89" i="37"/>
  <c r="CY89" i="37"/>
  <c r="CX89" i="37"/>
  <c r="CW89" i="37"/>
  <c r="CV89" i="37"/>
  <c r="CU89" i="37"/>
  <c r="CT89" i="37"/>
  <c r="CS89" i="37"/>
  <c r="CR89" i="37"/>
  <c r="CQ89" i="37"/>
  <c r="BY89" i="37"/>
  <c r="BS89" i="37"/>
  <c r="BR89" i="37"/>
  <c r="BQ89" i="37"/>
  <c r="BP89" i="37"/>
  <c r="BO89" i="37"/>
  <c r="BU89" i="37" s="1"/>
  <c r="BN89" i="37"/>
  <c r="BM89" i="37"/>
  <c r="BL89" i="37"/>
  <c r="BK89" i="37"/>
  <c r="BJ89" i="37"/>
  <c r="BI89" i="37"/>
  <c r="BG89" i="37"/>
  <c r="BF89" i="37"/>
  <c r="BE89" i="37"/>
  <c r="BD89" i="37"/>
  <c r="BC89" i="37"/>
  <c r="BB89" i="37"/>
  <c r="BA89" i="37"/>
  <c r="AZ89" i="37"/>
  <c r="AX89" i="37"/>
  <c r="AW89" i="37"/>
  <c r="AV89" i="37"/>
  <c r="AU89" i="37"/>
  <c r="AT89" i="37"/>
  <c r="AS89" i="37"/>
  <c r="AR89" i="37"/>
  <c r="AQ89" i="37"/>
  <c r="AY89" i="37" s="1"/>
  <c r="AO89" i="37"/>
  <c r="AN89" i="37"/>
  <c r="AM89" i="37"/>
  <c r="AL89" i="37"/>
  <c r="AK89" i="37"/>
  <c r="AJ89" i="37"/>
  <c r="AI89" i="37"/>
  <c r="AH89" i="37"/>
  <c r="AP89" i="37" s="1"/>
  <c r="AF89" i="37"/>
  <c r="AE89" i="37"/>
  <c r="AD89" i="37"/>
  <c r="AC89" i="37"/>
  <c r="AB89" i="37"/>
  <c r="AA89" i="37"/>
  <c r="Z89" i="37"/>
  <c r="Y89" i="37"/>
  <c r="X89" i="37"/>
  <c r="W89" i="37"/>
  <c r="V89" i="37"/>
  <c r="U89" i="37"/>
  <c r="T89" i="37"/>
  <c r="S89" i="37"/>
  <c r="Q89" i="37"/>
  <c r="P89" i="37"/>
  <c r="O89" i="37"/>
  <c r="N89" i="37"/>
  <c r="M89" i="37"/>
  <c r="L89" i="37"/>
  <c r="K89" i="37"/>
  <c r="J89" i="37"/>
  <c r="I89" i="37"/>
  <c r="H89" i="37"/>
  <c r="G89" i="37"/>
  <c r="F89" i="37"/>
  <c r="E89" i="37"/>
  <c r="D89" i="37"/>
  <c r="C89" i="37"/>
  <c r="DE88" i="37"/>
  <c r="DD88" i="37"/>
  <c r="DC88" i="37"/>
  <c r="DB88" i="37"/>
  <c r="DA88" i="37"/>
  <c r="CZ88" i="37"/>
  <c r="CY88" i="37"/>
  <c r="CX88" i="37"/>
  <c r="CW88" i="37"/>
  <c r="CV88" i="37"/>
  <c r="CU88" i="37"/>
  <c r="CT88" i="37"/>
  <c r="CS88" i="37"/>
  <c r="CR88" i="37"/>
  <c r="CQ88" i="37"/>
  <c r="DF88" i="37" s="1"/>
  <c r="BY88" i="37"/>
  <c r="BS88" i="37"/>
  <c r="BR88" i="37"/>
  <c r="BQ88" i="37"/>
  <c r="BP88" i="37"/>
  <c r="BN88" i="37"/>
  <c r="BM88" i="37"/>
  <c r="BL88" i="37"/>
  <c r="BK88" i="37"/>
  <c r="BJ88" i="37"/>
  <c r="BI88" i="37"/>
  <c r="BG88" i="37"/>
  <c r="BF88" i="37"/>
  <c r="BE88" i="37"/>
  <c r="BD88" i="37"/>
  <c r="BC88" i="37"/>
  <c r="BB88" i="37"/>
  <c r="BA88" i="37"/>
  <c r="AZ88" i="37"/>
  <c r="AX88" i="37"/>
  <c r="AW88" i="37"/>
  <c r="AV88" i="37"/>
  <c r="AU88" i="37"/>
  <c r="AT88" i="37"/>
  <c r="AS88" i="37"/>
  <c r="AR88" i="37"/>
  <c r="AQ88" i="37"/>
  <c r="AO88" i="37"/>
  <c r="AN88" i="37"/>
  <c r="AM88" i="37"/>
  <c r="AL88" i="37"/>
  <c r="AK88" i="37"/>
  <c r="AJ88" i="37"/>
  <c r="AI88" i="37"/>
  <c r="AH88" i="37"/>
  <c r="AP88" i="37" s="1"/>
  <c r="E92" i="36" s="1"/>
  <c r="AF88" i="37"/>
  <c r="AE88" i="37"/>
  <c r="AD88" i="37"/>
  <c r="AC88" i="37"/>
  <c r="AB88" i="37"/>
  <c r="AA88" i="37"/>
  <c r="Z88" i="37"/>
  <c r="Y88" i="37"/>
  <c r="X88" i="37"/>
  <c r="W88" i="37"/>
  <c r="V88" i="37"/>
  <c r="U88" i="37"/>
  <c r="T88" i="37"/>
  <c r="S88" i="37"/>
  <c r="Q88" i="37"/>
  <c r="P88" i="37"/>
  <c r="O88" i="37"/>
  <c r="N88" i="37"/>
  <c r="M88" i="37"/>
  <c r="L88" i="37"/>
  <c r="K88" i="37"/>
  <c r="J88" i="37"/>
  <c r="I88" i="37"/>
  <c r="H88" i="37"/>
  <c r="G88" i="37"/>
  <c r="F88" i="37"/>
  <c r="E88" i="37"/>
  <c r="D88" i="37"/>
  <c r="C88" i="37"/>
  <c r="DE87" i="37"/>
  <c r="DD87" i="37"/>
  <c r="DC87" i="37"/>
  <c r="DB87" i="37"/>
  <c r="DA87" i="37"/>
  <c r="CZ87" i="37"/>
  <c r="CY87" i="37"/>
  <c r="CX87" i="37"/>
  <c r="CW87" i="37"/>
  <c r="CV87" i="37"/>
  <c r="CU87" i="37"/>
  <c r="CT87" i="37"/>
  <c r="CS87" i="37"/>
  <c r="CR87" i="37"/>
  <c r="CQ87" i="37"/>
  <c r="DF87" i="37" s="1"/>
  <c r="BY87" i="37"/>
  <c r="BS87" i="37"/>
  <c r="BR87" i="37"/>
  <c r="BQ87" i="37"/>
  <c r="BP87" i="37"/>
  <c r="BN87" i="37"/>
  <c r="BM87" i="37"/>
  <c r="BL87" i="37"/>
  <c r="BK87" i="37"/>
  <c r="BJ87" i="37"/>
  <c r="BI87" i="37"/>
  <c r="BG87" i="37"/>
  <c r="BH87" i="37" s="1"/>
  <c r="BF87" i="37"/>
  <c r="BE87" i="37"/>
  <c r="BD87" i="37"/>
  <c r="BC87" i="37"/>
  <c r="BB87" i="37"/>
  <c r="BA87" i="37"/>
  <c r="AZ87" i="37"/>
  <c r="AX87" i="37"/>
  <c r="AW87" i="37"/>
  <c r="AV87" i="37"/>
  <c r="AU87" i="37"/>
  <c r="AT87" i="37"/>
  <c r="AS87" i="37"/>
  <c r="AR87" i="37"/>
  <c r="AQ87" i="37"/>
  <c r="AO87" i="37"/>
  <c r="AN87" i="37"/>
  <c r="AM87" i="37"/>
  <c r="AL87" i="37"/>
  <c r="AK87" i="37"/>
  <c r="AJ87" i="37"/>
  <c r="AI87" i="37"/>
  <c r="AH87" i="37"/>
  <c r="AF87" i="37"/>
  <c r="AE87" i="37"/>
  <c r="AD87" i="37"/>
  <c r="AC87" i="37"/>
  <c r="AB87" i="37"/>
  <c r="AA87" i="37"/>
  <c r="Z87" i="37"/>
  <c r="Y87" i="37"/>
  <c r="X87" i="37"/>
  <c r="W87" i="37"/>
  <c r="V87" i="37"/>
  <c r="U87" i="37"/>
  <c r="T87" i="37"/>
  <c r="S87" i="37"/>
  <c r="Q87" i="37"/>
  <c r="P87" i="37"/>
  <c r="O87" i="37"/>
  <c r="N87" i="37"/>
  <c r="M87" i="37"/>
  <c r="L87" i="37"/>
  <c r="K87" i="37"/>
  <c r="J87" i="37"/>
  <c r="I87" i="37"/>
  <c r="H87" i="37"/>
  <c r="G87" i="37"/>
  <c r="F87" i="37"/>
  <c r="E87" i="37"/>
  <c r="D87" i="37"/>
  <c r="C87" i="37"/>
  <c r="DE86" i="37"/>
  <c r="DD86" i="37"/>
  <c r="DC86" i="37"/>
  <c r="DB86" i="37"/>
  <c r="DA86" i="37"/>
  <c r="CZ86" i="37"/>
  <c r="CY86" i="37"/>
  <c r="CX86" i="37"/>
  <c r="CW86" i="37"/>
  <c r="CV86" i="37"/>
  <c r="CU86" i="37"/>
  <c r="CT86" i="37"/>
  <c r="CS86" i="37"/>
  <c r="CR86" i="37"/>
  <c r="CQ86" i="37"/>
  <c r="DF86" i="37" s="1"/>
  <c r="BY86" i="37"/>
  <c r="BS86" i="37"/>
  <c r="BR86" i="37"/>
  <c r="BQ86" i="37"/>
  <c r="BP86" i="37"/>
  <c r="BT86" i="37" s="1"/>
  <c r="BN86" i="37"/>
  <c r="BM86" i="37"/>
  <c r="BL86" i="37"/>
  <c r="BK86" i="37"/>
  <c r="BO86" i="37" s="1"/>
  <c r="BU86" i="37" s="1"/>
  <c r="L90" i="36" s="1"/>
  <c r="BJ86" i="37"/>
  <c r="BI86" i="37"/>
  <c r="BG86" i="37"/>
  <c r="BF86" i="37"/>
  <c r="BE86" i="37"/>
  <c r="BD86" i="37"/>
  <c r="BC86" i="37"/>
  <c r="BB86" i="37"/>
  <c r="BA86" i="37"/>
  <c r="AZ86" i="37"/>
  <c r="AX86" i="37"/>
  <c r="AW86" i="37"/>
  <c r="AV86" i="37"/>
  <c r="AU86" i="37"/>
  <c r="AT86" i="37"/>
  <c r="AS86" i="37"/>
  <c r="AR86" i="37"/>
  <c r="AQ86" i="37"/>
  <c r="AO86" i="37"/>
  <c r="AN86" i="37"/>
  <c r="AM86" i="37"/>
  <c r="AL86" i="37"/>
  <c r="AK86" i="37"/>
  <c r="AJ86" i="37"/>
  <c r="AI86" i="37"/>
  <c r="AH86" i="37"/>
  <c r="AF86" i="37"/>
  <c r="AE86" i="37"/>
  <c r="AD86" i="37"/>
  <c r="AC86" i="37"/>
  <c r="AB86" i="37"/>
  <c r="AA86" i="37"/>
  <c r="Z86" i="37"/>
  <c r="Y86" i="37"/>
  <c r="X86" i="37"/>
  <c r="W86" i="37"/>
  <c r="V86" i="37"/>
  <c r="U86" i="37"/>
  <c r="T86" i="37"/>
  <c r="S86" i="37"/>
  <c r="Q86" i="37"/>
  <c r="P86" i="37"/>
  <c r="O86" i="37"/>
  <c r="N86" i="37"/>
  <c r="M86" i="37"/>
  <c r="L86" i="37"/>
  <c r="K86" i="37"/>
  <c r="J86" i="37"/>
  <c r="I86" i="37"/>
  <c r="H86" i="37"/>
  <c r="G86" i="37"/>
  <c r="F86" i="37"/>
  <c r="E86" i="37"/>
  <c r="D86" i="37"/>
  <c r="C86" i="37"/>
  <c r="DE85" i="37"/>
  <c r="DD85" i="37"/>
  <c r="DC85" i="37"/>
  <c r="DB85" i="37"/>
  <c r="DA85" i="37"/>
  <c r="CZ85" i="37"/>
  <c r="CY85" i="37"/>
  <c r="CX85" i="37"/>
  <c r="CW85" i="37"/>
  <c r="CV85" i="37"/>
  <c r="CU85" i="37"/>
  <c r="CT85" i="37"/>
  <c r="CS85" i="37"/>
  <c r="CR85" i="37"/>
  <c r="CQ85" i="37"/>
  <c r="DF85" i="37" s="1"/>
  <c r="BY85" i="37"/>
  <c r="BS85" i="37"/>
  <c r="BR85" i="37"/>
  <c r="BQ85" i="37"/>
  <c r="BP85" i="37"/>
  <c r="BT85" i="37" s="1"/>
  <c r="BN85" i="37"/>
  <c r="BM85" i="37"/>
  <c r="BL85" i="37"/>
  <c r="BK85" i="37"/>
  <c r="BJ85" i="37"/>
  <c r="BI85" i="37"/>
  <c r="BG85" i="37"/>
  <c r="BF85" i="37"/>
  <c r="BE85" i="37"/>
  <c r="BD85" i="37"/>
  <c r="BC85" i="37"/>
  <c r="BB85" i="37"/>
  <c r="BA85" i="37"/>
  <c r="AZ85" i="37"/>
  <c r="AX85" i="37"/>
  <c r="AW85" i="37"/>
  <c r="AV85" i="37"/>
  <c r="AU85" i="37"/>
  <c r="AT85" i="37"/>
  <c r="AS85" i="37"/>
  <c r="AR85" i="37"/>
  <c r="AQ85" i="37"/>
  <c r="AO85" i="37"/>
  <c r="AN85" i="37"/>
  <c r="AM85" i="37"/>
  <c r="AL85" i="37"/>
  <c r="AK85" i="37"/>
  <c r="AJ85" i="37"/>
  <c r="AI85" i="37"/>
  <c r="AH85" i="37"/>
  <c r="AF85" i="37"/>
  <c r="AE85" i="37"/>
  <c r="AD85" i="37"/>
  <c r="AC85" i="37"/>
  <c r="AB85" i="37"/>
  <c r="AA85" i="37"/>
  <c r="Z85" i="37"/>
  <c r="Y85" i="37"/>
  <c r="X85" i="37"/>
  <c r="W85" i="37"/>
  <c r="V85" i="37"/>
  <c r="U85" i="37"/>
  <c r="T85" i="37"/>
  <c r="S85" i="37"/>
  <c r="Q85" i="37"/>
  <c r="P85" i="37"/>
  <c r="O85" i="37"/>
  <c r="N85" i="37"/>
  <c r="M85" i="37"/>
  <c r="L85" i="37"/>
  <c r="K85" i="37"/>
  <c r="J85" i="37"/>
  <c r="I85" i="37"/>
  <c r="H85" i="37"/>
  <c r="G85" i="37"/>
  <c r="F85" i="37"/>
  <c r="E85" i="37"/>
  <c r="D85" i="37"/>
  <c r="C85" i="37"/>
  <c r="DE84" i="37"/>
  <c r="DD84" i="37"/>
  <c r="DC84" i="37"/>
  <c r="DB84" i="37"/>
  <c r="DA84" i="37"/>
  <c r="CZ84" i="37"/>
  <c r="CY84" i="37"/>
  <c r="CX84" i="37"/>
  <c r="CW84" i="37"/>
  <c r="CV84" i="37"/>
  <c r="CU84" i="37"/>
  <c r="CT84" i="37"/>
  <c r="CS84" i="37"/>
  <c r="CR84" i="37"/>
  <c r="CQ84" i="37"/>
  <c r="DF84" i="37" s="1"/>
  <c r="BY84" i="37"/>
  <c r="BS84" i="37"/>
  <c r="BR84" i="37"/>
  <c r="BQ84" i="37"/>
  <c r="BT84" i="37" s="1"/>
  <c r="BP84" i="37"/>
  <c r="BN84" i="37"/>
  <c r="BM84" i="37"/>
  <c r="BL84" i="37"/>
  <c r="BK84" i="37"/>
  <c r="BJ84" i="37"/>
  <c r="BI84" i="37"/>
  <c r="BG84" i="37"/>
  <c r="BH84" i="37" s="1"/>
  <c r="BF84" i="37"/>
  <c r="BE84" i="37"/>
  <c r="BD84" i="37"/>
  <c r="BC84" i="37"/>
  <c r="BB84" i="37"/>
  <c r="BA84" i="37"/>
  <c r="AZ84" i="37"/>
  <c r="AX84" i="37"/>
  <c r="AW84" i="37"/>
  <c r="AV84" i="37"/>
  <c r="AU84" i="37"/>
  <c r="AT84" i="37"/>
  <c r="AS84" i="37"/>
  <c r="AR84" i="37"/>
  <c r="AQ84" i="37"/>
  <c r="AO84" i="37"/>
  <c r="AN84" i="37"/>
  <c r="AM84" i="37"/>
  <c r="AL84" i="37"/>
  <c r="AK84" i="37"/>
  <c r="AJ84" i="37"/>
  <c r="AI84" i="37"/>
  <c r="AH84" i="37"/>
  <c r="AF84" i="37"/>
  <c r="AE84" i="37"/>
  <c r="AD84" i="37"/>
  <c r="AC84" i="37"/>
  <c r="AB84" i="37"/>
  <c r="AA84" i="37"/>
  <c r="Z84" i="37"/>
  <c r="Y84" i="37"/>
  <c r="X84" i="37"/>
  <c r="W84" i="37"/>
  <c r="V84" i="37"/>
  <c r="U84" i="37"/>
  <c r="T84" i="37"/>
  <c r="S84" i="37"/>
  <c r="Q84" i="37"/>
  <c r="P84" i="37"/>
  <c r="O84" i="37"/>
  <c r="N84" i="37"/>
  <c r="M84" i="37"/>
  <c r="L84" i="37"/>
  <c r="K84" i="37"/>
  <c r="J84" i="37"/>
  <c r="I84" i="37"/>
  <c r="H84" i="37"/>
  <c r="G84" i="37"/>
  <c r="F84" i="37"/>
  <c r="E84" i="37"/>
  <c r="D84" i="37"/>
  <c r="C84" i="37"/>
  <c r="DE83" i="37"/>
  <c r="DD83" i="37"/>
  <c r="DC83" i="37"/>
  <c r="DB83" i="37"/>
  <c r="DA83" i="37"/>
  <c r="CZ83" i="37"/>
  <c r="CY83" i="37"/>
  <c r="CX83" i="37"/>
  <c r="CW83" i="37"/>
  <c r="CV83" i="37"/>
  <c r="CU83" i="37"/>
  <c r="CT83" i="37"/>
  <c r="CS83" i="37"/>
  <c r="CR83" i="37"/>
  <c r="CQ83" i="37"/>
  <c r="DF83" i="37" s="1"/>
  <c r="BY83" i="37"/>
  <c r="BS83" i="37"/>
  <c r="BR83" i="37"/>
  <c r="BQ83" i="37"/>
  <c r="BP83" i="37"/>
  <c r="BT83" i="37" s="1"/>
  <c r="BN83" i="37"/>
  <c r="BM83" i="37"/>
  <c r="BO83" i="37" s="1"/>
  <c r="BU83" i="37" s="1"/>
  <c r="L87" i="36" s="1"/>
  <c r="BL83" i="37"/>
  <c r="BK83" i="37"/>
  <c r="BJ83" i="37"/>
  <c r="BI83" i="37"/>
  <c r="BG83" i="37"/>
  <c r="BF83" i="37"/>
  <c r="BE83" i="37"/>
  <c r="BD83" i="37"/>
  <c r="BC83" i="37"/>
  <c r="BB83" i="37"/>
  <c r="BA83" i="37"/>
  <c r="AZ83" i="37"/>
  <c r="AX83" i="37"/>
  <c r="AW83" i="37"/>
  <c r="AV83" i="37"/>
  <c r="AU83" i="37"/>
  <c r="AT83" i="37"/>
  <c r="AS83" i="37"/>
  <c r="AR83" i="37"/>
  <c r="AQ83" i="37"/>
  <c r="AO83" i="37"/>
  <c r="AN83" i="37"/>
  <c r="AM83" i="37"/>
  <c r="AL83" i="37"/>
  <c r="AK83" i="37"/>
  <c r="AJ83" i="37"/>
  <c r="AI83" i="37"/>
  <c r="AH83" i="37"/>
  <c r="AF83" i="37"/>
  <c r="AE83" i="37"/>
  <c r="AD83" i="37"/>
  <c r="AC83" i="37"/>
  <c r="AB83" i="37"/>
  <c r="AA83" i="37"/>
  <c r="Z83" i="37"/>
  <c r="Y83" i="37"/>
  <c r="X83" i="37"/>
  <c r="W83" i="37"/>
  <c r="V83" i="37"/>
  <c r="U83" i="37"/>
  <c r="T83" i="37"/>
  <c r="S83" i="37"/>
  <c r="Q83" i="37"/>
  <c r="P83" i="37"/>
  <c r="O83" i="37"/>
  <c r="N83" i="37"/>
  <c r="M83" i="37"/>
  <c r="L83" i="37"/>
  <c r="K83" i="37"/>
  <c r="J83" i="37"/>
  <c r="I83" i="37"/>
  <c r="H83" i="37"/>
  <c r="G83" i="37"/>
  <c r="F83" i="37"/>
  <c r="E83" i="37"/>
  <c r="D83" i="37"/>
  <c r="C83" i="37"/>
  <c r="DE82" i="37"/>
  <c r="DD82" i="37"/>
  <c r="DC82" i="37"/>
  <c r="DB82" i="37"/>
  <c r="DA82" i="37"/>
  <c r="CZ82" i="37"/>
  <c r="CY82" i="37"/>
  <c r="CX82" i="37"/>
  <c r="CW82" i="37"/>
  <c r="CV82" i="37"/>
  <c r="CU82" i="37"/>
  <c r="CT82" i="37"/>
  <c r="CS82" i="37"/>
  <c r="CR82" i="37"/>
  <c r="CQ82" i="37"/>
  <c r="DF82" i="37" s="1"/>
  <c r="BY82" i="37"/>
  <c r="BS82" i="37"/>
  <c r="BR82" i="37"/>
  <c r="BQ82" i="37"/>
  <c r="BP82" i="37"/>
  <c r="BT82" i="37" s="1"/>
  <c r="J86" i="36" s="1"/>
  <c r="BN82" i="37"/>
  <c r="BM82" i="37"/>
  <c r="BL82" i="37"/>
  <c r="BK82" i="37"/>
  <c r="BJ82" i="37"/>
  <c r="BI82" i="37"/>
  <c r="BG82" i="37"/>
  <c r="BF82" i="37"/>
  <c r="BE82" i="37"/>
  <c r="BD82" i="37"/>
  <c r="BC82" i="37"/>
  <c r="BB82" i="37"/>
  <c r="BA82" i="37"/>
  <c r="AZ82" i="37"/>
  <c r="AX82" i="37"/>
  <c r="AW82" i="37"/>
  <c r="AY82" i="37" s="1"/>
  <c r="F86" i="36" s="1"/>
  <c r="AV82" i="37"/>
  <c r="AU82" i="37"/>
  <c r="AT82" i="37"/>
  <c r="AS82" i="37"/>
  <c r="AR82" i="37"/>
  <c r="AQ82" i="37"/>
  <c r="AO82" i="37"/>
  <c r="AN82" i="37"/>
  <c r="AM82" i="37"/>
  <c r="AL82" i="37"/>
  <c r="AK82" i="37"/>
  <c r="AJ82" i="37"/>
  <c r="AI82" i="37"/>
  <c r="AH82" i="37"/>
  <c r="AF82" i="37"/>
  <c r="AE82" i="37"/>
  <c r="AD82" i="37"/>
  <c r="AC82" i="37"/>
  <c r="AB82" i="37"/>
  <c r="AA82" i="37"/>
  <c r="Z82" i="37"/>
  <c r="Y82" i="37"/>
  <c r="X82" i="37"/>
  <c r="W82" i="37"/>
  <c r="V82" i="37"/>
  <c r="U82" i="37"/>
  <c r="T82" i="37"/>
  <c r="S82" i="37"/>
  <c r="Q82" i="37"/>
  <c r="P82" i="37"/>
  <c r="O82" i="37"/>
  <c r="N82" i="37"/>
  <c r="M82" i="37"/>
  <c r="L82" i="37"/>
  <c r="K82" i="37"/>
  <c r="J82" i="37"/>
  <c r="I82" i="37"/>
  <c r="H82" i="37"/>
  <c r="G82" i="37"/>
  <c r="F82" i="37"/>
  <c r="E82" i="37"/>
  <c r="D82" i="37"/>
  <c r="C82" i="37"/>
  <c r="DE81" i="37"/>
  <c r="DD81" i="37"/>
  <c r="DC81" i="37"/>
  <c r="DB81" i="37"/>
  <c r="DA81" i="37"/>
  <c r="CZ81" i="37"/>
  <c r="CY81" i="37"/>
  <c r="CX81" i="37"/>
  <c r="CW81" i="37"/>
  <c r="CV81" i="37"/>
  <c r="CU81" i="37"/>
  <c r="CT81" i="37"/>
  <c r="CS81" i="37"/>
  <c r="CR81" i="37"/>
  <c r="CQ81" i="37"/>
  <c r="DF81" i="37" s="1"/>
  <c r="BY81" i="37"/>
  <c r="BS81" i="37"/>
  <c r="BR81" i="37"/>
  <c r="BQ81" i="37"/>
  <c r="BT81" i="37" s="1"/>
  <c r="BP81" i="37"/>
  <c r="BN81" i="37"/>
  <c r="BM81" i="37"/>
  <c r="BL81" i="37"/>
  <c r="BK81" i="37"/>
  <c r="BJ81" i="37"/>
  <c r="BI81" i="37"/>
  <c r="BG81" i="37"/>
  <c r="BF81" i="37"/>
  <c r="BE81" i="37"/>
  <c r="BD81" i="37"/>
  <c r="BC81" i="37"/>
  <c r="BB81" i="37"/>
  <c r="BA81" i="37"/>
  <c r="AZ81" i="37"/>
  <c r="AX81" i="37"/>
  <c r="AW81" i="37"/>
  <c r="AV81" i="37"/>
  <c r="AU81" i="37"/>
  <c r="AT81" i="37"/>
  <c r="AS81" i="37"/>
  <c r="AR81" i="37"/>
  <c r="AQ81" i="37"/>
  <c r="AO81" i="37"/>
  <c r="AN81" i="37"/>
  <c r="AM81" i="37"/>
  <c r="AL81" i="37"/>
  <c r="AK81" i="37"/>
  <c r="AJ81" i="37"/>
  <c r="AI81" i="37"/>
  <c r="AH81" i="37"/>
  <c r="AF81" i="37"/>
  <c r="AE81" i="37"/>
  <c r="AD81" i="37"/>
  <c r="AC81" i="37"/>
  <c r="AB81" i="37"/>
  <c r="AA81" i="37"/>
  <c r="Z81" i="37"/>
  <c r="Y81" i="37"/>
  <c r="X81" i="37"/>
  <c r="W81" i="37"/>
  <c r="V81" i="37"/>
  <c r="U81" i="37"/>
  <c r="T81" i="37"/>
  <c r="S81" i="37"/>
  <c r="Q81" i="37"/>
  <c r="P81" i="37"/>
  <c r="O81" i="37"/>
  <c r="N81" i="37"/>
  <c r="M81" i="37"/>
  <c r="L81" i="37"/>
  <c r="K81" i="37"/>
  <c r="J81" i="37"/>
  <c r="I81" i="37"/>
  <c r="H81" i="37"/>
  <c r="G81" i="37"/>
  <c r="F81" i="37"/>
  <c r="E81" i="37"/>
  <c r="D81" i="37"/>
  <c r="C81" i="37"/>
  <c r="DE80" i="37"/>
  <c r="DD80" i="37"/>
  <c r="DC80" i="37"/>
  <c r="DB80" i="37"/>
  <c r="DA80" i="37"/>
  <c r="CZ80" i="37"/>
  <c r="CY80" i="37"/>
  <c r="CX80" i="37"/>
  <c r="CW80" i="37"/>
  <c r="CV80" i="37"/>
  <c r="CU80" i="37"/>
  <c r="CT80" i="37"/>
  <c r="CS80" i="37"/>
  <c r="CR80" i="37"/>
  <c r="CQ80" i="37"/>
  <c r="DF80" i="37" s="1"/>
  <c r="BY80" i="37"/>
  <c r="BS80" i="37"/>
  <c r="BR80" i="37"/>
  <c r="BQ80" i="37"/>
  <c r="BP80" i="37"/>
  <c r="BT80" i="37" s="1"/>
  <c r="BN80" i="37"/>
  <c r="BM80" i="37"/>
  <c r="BL80" i="37"/>
  <c r="BK80" i="37"/>
  <c r="BJ80" i="37"/>
  <c r="BO80" i="37" s="1"/>
  <c r="BU80" i="37" s="1"/>
  <c r="L84" i="36" s="1"/>
  <c r="BI80" i="37"/>
  <c r="BG80" i="37"/>
  <c r="BF80" i="37"/>
  <c r="BE80" i="37"/>
  <c r="BD80" i="37"/>
  <c r="BC80" i="37"/>
  <c r="BB80" i="37"/>
  <c r="BA80" i="37"/>
  <c r="AZ80" i="37"/>
  <c r="AX80" i="37"/>
  <c r="AW80" i="37"/>
  <c r="AV80" i="37"/>
  <c r="AU80" i="37"/>
  <c r="AT80" i="37"/>
  <c r="AS80" i="37"/>
  <c r="AR80" i="37"/>
  <c r="AQ80" i="37"/>
  <c r="AO80" i="37"/>
  <c r="AP80" i="37" s="1"/>
  <c r="E84" i="36" s="1"/>
  <c r="AN80" i="37"/>
  <c r="AM80" i="37"/>
  <c r="AL80" i="37"/>
  <c r="AK80" i="37"/>
  <c r="AJ80" i="37"/>
  <c r="AI80" i="37"/>
  <c r="AH80" i="37"/>
  <c r="AF80" i="37"/>
  <c r="AE80" i="37"/>
  <c r="AD80" i="37"/>
  <c r="AC80" i="37"/>
  <c r="AB80" i="37"/>
  <c r="AA80" i="37"/>
  <c r="Z80" i="37"/>
  <c r="Y80" i="37"/>
  <c r="X80" i="37"/>
  <c r="W80" i="37"/>
  <c r="V80" i="37"/>
  <c r="U80" i="37"/>
  <c r="T80" i="37"/>
  <c r="S80" i="37"/>
  <c r="Q80" i="37"/>
  <c r="P80" i="37"/>
  <c r="O80" i="37"/>
  <c r="N80" i="37"/>
  <c r="M80" i="37"/>
  <c r="L80" i="37"/>
  <c r="K80" i="37"/>
  <c r="J80" i="37"/>
  <c r="I80" i="37"/>
  <c r="H80" i="37"/>
  <c r="G80" i="37"/>
  <c r="F80" i="37"/>
  <c r="E80" i="37"/>
  <c r="D80" i="37"/>
  <c r="C80" i="37"/>
  <c r="DE79" i="37"/>
  <c r="DD79" i="37"/>
  <c r="DC79" i="37"/>
  <c r="DB79" i="37"/>
  <c r="DA79" i="37"/>
  <c r="CZ79" i="37"/>
  <c r="CY79" i="37"/>
  <c r="CX79" i="37"/>
  <c r="CW79" i="37"/>
  <c r="CV79" i="37"/>
  <c r="CU79" i="37"/>
  <c r="CT79" i="37"/>
  <c r="CS79" i="37"/>
  <c r="CR79" i="37"/>
  <c r="CQ79" i="37"/>
  <c r="DF79" i="37" s="1"/>
  <c r="BY79" i="37"/>
  <c r="BS79" i="37"/>
  <c r="BR79" i="37"/>
  <c r="BQ79" i="37"/>
  <c r="BP79" i="37"/>
  <c r="BN79" i="37"/>
  <c r="BM79" i="37"/>
  <c r="BL79" i="37"/>
  <c r="BK79" i="37"/>
  <c r="BJ79" i="37"/>
  <c r="BI79" i="37"/>
  <c r="BG79" i="37"/>
  <c r="BF79" i="37"/>
  <c r="BE79" i="37"/>
  <c r="BD79" i="37"/>
  <c r="BC79" i="37"/>
  <c r="BB79" i="37"/>
  <c r="BA79" i="37"/>
  <c r="AZ79" i="37"/>
  <c r="AX79" i="37"/>
  <c r="AW79" i="37"/>
  <c r="AV79" i="37"/>
  <c r="AU79" i="37"/>
  <c r="AT79" i="37"/>
  <c r="AS79" i="37"/>
  <c r="AR79" i="37"/>
  <c r="AQ79" i="37"/>
  <c r="AO79" i="37"/>
  <c r="AN79" i="37"/>
  <c r="AM79" i="37"/>
  <c r="AL79" i="37"/>
  <c r="AK79" i="37"/>
  <c r="AJ79" i="37"/>
  <c r="AI79" i="37"/>
  <c r="AH79" i="37"/>
  <c r="AF79" i="37"/>
  <c r="AE79" i="37"/>
  <c r="AD79" i="37"/>
  <c r="AC79" i="37"/>
  <c r="AB79" i="37"/>
  <c r="AA79" i="37"/>
  <c r="Z79" i="37"/>
  <c r="Y79" i="37"/>
  <c r="X79" i="37"/>
  <c r="W79" i="37"/>
  <c r="V79" i="37"/>
  <c r="U79" i="37"/>
  <c r="T79" i="37"/>
  <c r="S79" i="37"/>
  <c r="Q79" i="37"/>
  <c r="P79" i="37"/>
  <c r="O79" i="37"/>
  <c r="N79" i="37"/>
  <c r="M79" i="37"/>
  <c r="L79" i="37"/>
  <c r="K79" i="37"/>
  <c r="J79" i="37"/>
  <c r="I79" i="37"/>
  <c r="H79" i="37"/>
  <c r="G79" i="37"/>
  <c r="F79" i="37"/>
  <c r="E79" i="37"/>
  <c r="D79" i="37"/>
  <c r="C79" i="37"/>
  <c r="DF78" i="37"/>
  <c r="DE78" i="37"/>
  <c r="DD78" i="37"/>
  <c r="DC78" i="37"/>
  <c r="DB78" i="37"/>
  <c r="DA78" i="37"/>
  <c r="CZ78" i="37"/>
  <c r="CY78" i="37"/>
  <c r="CX78" i="37"/>
  <c r="CW78" i="37"/>
  <c r="CV78" i="37"/>
  <c r="CU78" i="37"/>
  <c r="CT78" i="37"/>
  <c r="CS78" i="37"/>
  <c r="CR78" i="37"/>
  <c r="CQ78" i="37"/>
  <c r="BY78" i="37"/>
  <c r="BS78" i="37"/>
  <c r="BR78" i="37"/>
  <c r="BQ78" i="37"/>
  <c r="BP78" i="37"/>
  <c r="BN78" i="37"/>
  <c r="BM78" i="37"/>
  <c r="BL78" i="37"/>
  <c r="BK78" i="37"/>
  <c r="BJ78" i="37"/>
  <c r="BI78" i="37"/>
  <c r="BG78" i="37"/>
  <c r="BF78" i="37"/>
  <c r="BE78" i="37"/>
  <c r="BD78" i="37"/>
  <c r="BC78" i="37"/>
  <c r="BB78" i="37"/>
  <c r="BA78" i="37"/>
  <c r="AZ78" i="37"/>
  <c r="BH78" i="37" s="1"/>
  <c r="AX78" i="37"/>
  <c r="AW78" i="37"/>
  <c r="AV78" i="37"/>
  <c r="AU78" i="37"/>
  <c r="AT78" i="37"/>
  <c r="AS78" i="37"/>
  <c r="AR78" i="37"/>
  <c r="AQ78" i="37"/>
  <c r="AO78" i="37"/>
  <c r="AN78" i="37"/>
  <c r="AM78" i="37"/>
  <c r="AL78" i="37"/>
  <c r="AK78" i="37"/>
  <c r="AJ78" i="37"/>
  <c r="AI78" i="37"/>
  <c r="AH78" i="37"/>
  <c r="AF78" i="37"/>
  <c r="AE78" i="37"/>
  <c r="AD78" i="37"/>
  <c r="AC78" i="37"/>
  <c r="AB78" i="37"/>
  <c r="AA78" i="37"/>
  <c r="Z78" i="37"/>
  <c r="Y78" i="37"/>
  <c r="X78" i="37"/>
  <c r="W78" i="37"/>
  <c r="V78" i="37"/>
  <c r="U78" i="37"/>
  <c r="T78" i="37"/>
  <c r="S78" i="37"/>
  <c r="Q78" i="37"/>
  <c r="P78" i="37"/>
  <c r="O78" i="37"/>
  <c r="N78" i="37"/>
  <c r="M78" i="37"/>
  <c r="L78" i="37"/>
  <c r="K78" i="37"/>
  <c r="J78" i="37"/>
  <c r="I78" i="37"/>
  <c r="H78" i="37"/>
  <c r="G78" i="37"/>
  <c r="F78" i="37"/>
  <c r="E78" i="37"/>
  <c r="D78" i="37"/>
  <c r="C78" i="37"/>
  <c r="DE77" i="37"/>
  <c r="DD77" i="37"/>
  <c r="DC77" i="37"/>
  <c r="DB77" i="37"/>
  <c r="DA77" i="37"/>
  <c r="CZ77" i="37"/>
  <c r="CY77" i="37"/>
  <c r="CX77" i="37"/>
  <c r="CW77" i="37"/>
  <c r="CV77" i="37"/>
  <c r="CU77" i="37"/>
  <c r="CT77" i="37"/>
  <c r="CS77" i="37"/>
  <c r="CR77" i="37"/>
  <c r="CQ77" i="37"/>
  <c r="DF77" i="37" s="1"/>
  <c r="BY77" i="37"/>
  <c r="BS77" i="37"/>
  <c r="BR77" i="37"/>
  <c r="BQ77" i="37"/>
  <c r="BP77" i="37"/>
  <c r="BN77" i="37"/>
  <c r="BM77" i="37"/>
  <c r="BL77" i="37"/>
  <c r="BK77" i="37"/>
  <c r="BJ77" i="37"/>
  <c r="BO77" i="37" s="1"/>
  <c r="BU77" i="37" s="1"/>
  <c r="BI77" i="37"/>
  <c r="BG77" i="37"/>
  <c r="BF77" i="37"/>
  <c r="BE77" i="37"/>
  <c r="BD77" i="37"/>
  <c r="BC77" i="37"/>
  <c r="BB77" i="37"/>
  <c r="BA77" i="37"/>
  <c r="AZ77" i="37"/>
  <c r="AX77" i="37"/>
  <c r="AW77" i="37"/>
  <c r="AV77" i="37"/>
  <c r="AU77" i="37"/>
  <c r="AT77" i="37"/>
  <c r="AS77" i="37"/>
  <c r="AR77" i="37"/>
  <c r="AQ77" i="37"/>
  <c r="AO77" i="37"/>
  <c r="AN77" i="37"/>
  <c r="AM77" i="37"/>
  <c r="AL77" i="37"/>
  <c r="AK77" i="37"/>
  <c r="AJ77" i="37"/>
  <c r="AI77" i="37"/>
  <c r="AH77" i="37"/>
  <c r="AF77" i="37"/>
  <c r="AE77" i="37"/>
  <c r="AD77" i="37"/>
  <c r="AC77" i="37"/>
  <c r="AB77" i="37"/>
  <c r="AA77" i="37"/>
  <c r="Z77" i="37"/>
  <c r="Y77" i="37"/>
  <c r="X77" i="37"/>
  <c r="W77" i="37"/>
  <c r="V77" i="37"/>
  <c r="U77" i="37"/>
  <c r="T77" i="37"/>
  <c r="S77" i="37"/>
  <c r="Q77" i="37"/>
  <c r="P77" i="37"/>
  <c r="O77" i="37"/>
  <c r="N77" i="37"/>
  <c r="M77" i="37"/>
  <c r="L77" i="37"/>
  <c r="K77" i="37"/>
  <c r="J77" i="37"/>
  <c r="I77" i="37"/>
  <c r="H77" i="37"/>
  <c r="G77" i="37"/>
  <c r="F77" i="37"/>
  <c r="E77" i="37"/>
  <c r="D77" i="37"/>
  <c r="C77" i="37"/>
  <c r="DE76" i="37"/>
  <c r="DD76" i="37"/>
  <c r="DC76" i="37"/>
  <c r="DB76" i="37"/>
  <c r="DA76" i="37"/>
  <c r="CZ76" i="37"/>
  <c r="CY76" i="37"/>
  <c r="CX76" i="37"/>
  <c r="CW76" i="37"/>
  <c r="CV76" i="37"/>
  <c r="CU76" i="37"/>
  <c r="CT76" i="37"/>
  <c r="CS76" i="37"/>
  <c r="CR76" i="37"/>
  <c r="CQ76" i="37"/>
  <c r="DF76" i="37" s="1"/>
  <c r="BY76" i="37"/>
  <c r="BS76" i="37"/>
  <c r="BR76" i="37"/>
  <c r="BQ76" i="37"/>
  <c r="BP76" i="37"/>
  <c r="BN76" i="37"/>
  <c r="BM76" i="37"/>
  <c r="BL76" i="37"/>
  <c r="BK76" i="37"/>
  <c r="BJ76" i="37"/>
  <c r="BI76" i="37"/>
  <c r="BG76" i="37"/>
  <c r="BF76" i="37"/>
  <c r="BE76" i="37"/>
  <c r="BD76" i="37"/>
  <c r="BC76" i="37"/>
  <c r="BB76" i="37"/>
  <c r="BA76" i="37"/>
  <c r="AZ76" i="37"/>
  <c r="BH76" i="37" s="1"/>
  <c r="AX76" i="37"/>
  <c r="AW76" i="37"/>
  <c r="AV76" i="37"/>
  <c r="AU76" i="37"/>
  <c r="AT76" i="37"/>
  <c r="AS76" i="37"/>
  <c r="AR76" i="37"/>
  <c r="AQ76" i="37"/>
  <c r="AO76" i="37"/>
  <c r="AN76" i="37"/>
  <c r="AM76" i="37"/>
  <c r="AL76" i="37"/>
  <c r="AK76" i="37"/>
  <c r="AJ76" i="37"/>
  <c r="AI76" i="37"/>
  <c r="AH76" i="37"/>
  <c r="AF76" i="37"/>
  <c r="AE76" i="37"/>
  <c r="AD76" i="37"/>
  <c r="AC76" i="37"/>
  <c r="AB76" i="37"/>
  <c r="AA76" i="37"/>
  <c r="Z76" i="37"/>
  <c r="Y76" i="37"/>
  <c r="X76" i="37"/>
  <c r="W76" i="37"/>
  <c r="V76" i="37"/>
  <c r="U76" i="37"/>
  <c r="T76" i="37"/>
  <c r="S76" i="37"/>
  <c r="Q76" i="37"/>
  <c r="P76" i="37"/>
  <c r="O76" i="37"/>
  <c r="N76" i="37"/>
  <c r="M76" i="37"/>
  <c r="L76" i="37"/>
  <c r="K76" i="37"/>
  <c r="J76" i="37"/>
  <c r="I76" i="37"/>
  <c r="H76" i="37"/>
  <c r="G76" i="37"/>
  <c r="F76" i="37"/>
  <c r="E76" i="37"/>
  <c r="D76" i="37"/>
  <c r="C76" i="37"/>
  <c r="DE75" i="37"/>
  <c r="DD75" i="37"/>
  <c r="DC75" i="37"/>
  <c r="DB75" i="37"/>
  <c r="DA75" i="37"/>
  <c r="CZ75" i="37"/>
  <c r="CY75" i="37"/>
  <c r="CX75" i="37"/>
  <c r="CW75" i="37"/>
  <c r="CV75" i="37"/>
  <c r="CU75" i="37"/>
  <c r="CT75" i="37"/>
  <c r="CS75" i="37"/>
  <c r="CR75" i="37"/>
  <c r="CQ75" i="37"/>
  <c r="DF75" i="37" s="1"/>
  <c r="BY75" i="37"/>
  <c r="BS75" i="37"/>
  <c r="BT75" i="37" s="1"/>
  <c r="BR75" i="37"/>
  <c r="BQ75" i="37"/>
  <c r="BP75" i="37"/>
  <c r="BN75" i="37"/>
  <c r="BM75" i="37"/>
  <c r="BL75" i="37"/>
  <c r="BK75" i="37"/>
  <c r="BJ75" i="37"/>
  <c r="BO75" i="37" s="1"/>
  <c r="BU75" i="37" s="1"/>
  <c r="L79" i="36" s="1"/>
  <c r="BI75" i="37"/>
  <c r="BG75" i="37"/>
  <c r="BF75" i="37"/>
  <c r="BE75" i="37"/>
  <c r="BD75" i="37"/>
  <c r="BC75" i="37"/>
  <c r="BB75" i="37"/>
  <c r="BA75" i="37"/>
  <c r="AZ75" i="37"/>
  <c r="BH75" i="37" s="1"/>
  <c r="G79" i="36" s="1"/>
  <c r="AX75" i="37"/>
  <c r="AW75" i="37"/>
  <c r="AV75" i="37"/>
  <c r="AU75" i="37"/>
  <c r="AT75" i="37"/>
  <c r="AS75" i="37"/>
  <c r="AR75" i="37"/>
  <c r="AQ75" i="37"/>
  <c r="AO75" i="37"/>
  <c r="AN75" i="37"/>
  <c r="AM75" i="37"/>
  <c r="AL75" i="37"/>
  <c r="AK75" i="37"/>
  <c r="AJ75" i="37"/>
  <c r="AI75" i="37"/>
  <c r="AH75" i="37"/>
  <c r="AF75" i="37"/>
  <c r="AE75" i="37"/>
  <c r="AD75" i="37"/>
  <c r="AC75" i="37"/>
  <c r="AB75" i="37"/>
  <c r="AA75" i="37"/>
  <c r="Z75" i="37"/>
  <c r="Y75" i="37"/>
  <c r="X75" i="37"/>
  <c r="W75" i="37"/>
  <c r="V75" i="37"/>
  <c r="U75" i="37"/>
  <c r="T75" i="37"/>
  <c r="S75" i="37"/>
  <c r="Q75" i="37"/>
  <c r="P75" i="37"/>
  <c r="O75" i="37"/>
  <c r="N75" i="37"/>
  <c r="M75" i="37"/>
  <c r="L75" i="37"/>
  <c r="K75" i="37"/>
  <c r="J75" i="37"/>
  <c r="I75" i="37"/>
  <c r="H75" i="37"/>
  <c r="G75" i="37"/>
  <c r="F75" i="37"/>
  <c r="E75" i="37"/>
  <c r="D75" i="37"/>
  <c r="C75" i="37"/>
  <c r="DE74" i="37"/>
  <c r="DD74" i="37"/>
  <c r="DC74" i="37"/>
  <c r="DB74" i="37"/>
  <c r="DA74" i="37"/>
  <c r="CZ74" i="37"/>
  <c r="CY74" i="37"/>
  <c r="CX74" i="37"/>
  <c r="CW74" i="37"/>
  <c r="CV74" i="37"/>
  <c r="CU74" i="37"/>
  <c r="CT74" i="37"/>
  <c r="CS74" i="37"/>
  <c r="CR74" i="37"/>
  <c r="CQ74" i="37"/>
  <c r="DF74" i="37" s="1"/>
  <c r="BY74" i="37"/>
  <c r="BS74" i="37"/>
  <c r="BR74" i="37"/>
  <c r="BQ74" i="37"/>
  <c r="BP74" i="37"/>
  <c r="BN74" i="37"/>
  <c r="BM74" i="37"/>
  <c r="BL74" i="37"/>
  <c r="BK74" i="37"/>
  <c r="BJ74" i="37"/>
  <c r="BI74" i="37"/>
  <c r="BG74" i="37"/>
  <c r="BF74" i="37"/>
  <c r="BE74" i="37"/>
  <c r="BD74" i="37"/>
  <c r="BC74" i="37"/>
  <c r="BB74" i="37"/>
  <c r="BA74" i="37"/>
  <c r="AZ74" i="37"/>
  <c r="AX74" i="37"/>
  <c r="AW74" i="37"/>
  <c r="AV74" i="37"/>
  <c r="AU74" i="37"/>
  <c r="AT74" i="37"/>
  <c r="AS74" i="37"/>
  <c r="AR74" i="37"/>
  <c r="AQ74" i="37"/>
  <c r="AO74" i="37"/>
  <c r="AN74" i="37"/>
  <c r="AM74" i="37"/>
  <c r="AL74" i="37"/>
  <c r="AK74" i="37"/>
  <c r="AJ74" i="37"/>
  <c r="AI74" i="37"/>
  <c r="AH74" i="37"/>
  <c r="AP74" i="37" s="1"/>
  <c r="AF74" i="37"/>
  <c r="AE74" i="37"/>
  <c r="AD74" i="37"/>
  <c r="AC74" i="37"/>
  <c r="AB74" i="37"/>
  <c r="AA74" i="37"/>
  <c r="Z74" i="37"/>
  <c r="Y74" i="37"/>
  <c r="X74" i="37"/>
  <c r="W74" i="37"/>
  <c r="V74" i="37"/>
  <c r="U74" i="37"/>
  <c r="T74" i="37"/>
  <c r="S74" i="37"/>
  <c r="Q74" i="37"/>
  <c r="P74" i="37"/>
  <c r="O74" i="37"/>
  <c r="N74" i="37"/>
  <c r="M74" i="37"/>
  <c r="L74" i="37"/>
  <c r="K74" i="37"/>
  <c r="J74" i="37"/>
  <c r="I74" i="37"/>
  <c r="H74" i="37"/>
  <c r="G74" i="37"/>
  <c r="F74" i="37"/>
  <c r="E74" i="37"/>
  <c r="D74" i="37"/>
  <c r="C74" i="37"/>
  <c r="DE73" i="37"/>
  <c r="DD73" i="37"/>
  <c r="DC73" i="37"/>
  <c r="DB73" i="37"/>
  <c r="DA73" i="37"/>
  <c r="CZ73" i="37"/>
  <c r="CY73" i="37"/>
  <c r="CX73" i="37"/>
  <c r="CW73" i="37"/>
  <c r="CV73" i="37"/>
  <c r="CU73" i="37"/>
  <c r="CT73" i="37"/>
  <c r="CS73" i="37"/>
  <c r="CR73" i="37"/>
  <c r="CQ73" i="37"/>
  <c r="DF73" i="37" s="1"/>
  <c r="BY73" i="37"/>
  <c r="BS73" i="37"/>
  <c r="BR73" i="37"/>
  <c r="BQ73" i="37"/>
  <c r="BP73" i="37"/>
  <c r="BN73" i="37"/>
  <c r="BM73" i="37"/>
  <c r="BL73" i="37"/>
  <c r="BK73" i="37"/>
  <c r="BJ73" i="37"/>
  <c r="BI73" i="37"/>
  <c r="BG73" i="37"/>
  <c r="BF73" i="37"/>
  <c r="BE73" i="37"/>
  <c r="BD73" i="37"/>
  <c r="BC73" i="37"/>
  <c r="BB73" i="37"/>
  <c r="BA73" i="37"/>
  <c r="AZ73" i="37"/>
  <c r="AX73" i="37"/>
  <c r="AW73" i="37"/>
  <c r="AV73" i="37"/>
  <c r="AU73" i="37"/>
  <c r="AT73" i="37"/>
  <c r="AS73" i="37"/>
  <c r="AR73" i="37"/>
  <c r="AQ73" i="37"/>
  <c r="AO73" i="37"/>
  <c r="AN73" i="37"/>
  <c r="AM73" i="37"/>
  <c r="AL73" i="37"/>
  <c r="AK73" i="37"/>
  <c r="AJ73" i="37"/>
  <c r="AI73" i="37"/>
  <c r="AH73" i="37"/>
  <c r="AF73" i="37"/>
  <c r="AE73" i="37"/>
  <c r="AD73" i="37"/>
  <c r="AC73" i="37"/>
  <c r="AB73" i="37"/>
  <c r="AA73" i="37"/>
  <c r="Z73" i="37"/>
  <c r="Y73" i="37"/>
  <c r="X73" i="37"/>
  <c r="W73" i="37"/>
  <c r="V73" i="37"/>
  <c r="U73" i="37"/>
  <c r="T73" i="37"/>
  <c r="S73" i="37"/>
  <c r="Q73" i="37"/>
  <c r="P73" i="37"/>
  <c r="O73" i="37"/>
  <c r="N73" i="37"/>
  <c r="M73" i="37"/>
  <c r="L73" i="37"/>
  <c r="K73" i="37"/>
  <c r="J73" i="37"/>
  <c r="I73" i="37"/>
  <c r="H73" i="37"/>
  <c r="G73" i="37"/>
  <c r="F73" i="37"/>
  <c r="E73" i="37"/>
  <c r="D73" i="37"/>
  <c r="C73" i="37"/>
  <c r="DE72" i="37"/>
  <c r="DD72" i="37"/>
  <c r="DC72" i="37"/>
  <c r="DB72" i="37"/>
  <c r="DA72" i="37"/>
  <c r="CZ72" i="37"/>
  <c r="CY72" i="37"/>
  <c r="CX72" i="37"/>
  <c r="CW72" i="37"/>
  <c r="CV72" i="37"/>
  <c r="CU72" i="37"/>
  <c r="CT72" i="37"/>
  <c r="CS72" i="37"/>
  <c r="CR72" i="37"/>
  <c r="CQ72" i="37"/>
  <c r="DF72" i="37" s="1"/>
  <c r="BY72" i="37"/>
  <c r="BT72" i="37"/>
  <c r="BS72" i="37"/>
  <c r="BR72" i="37"/>
  <c r="BQ72" i="37"/>
  <c r="BP72" i="37"/>
  <c r="BN72" i="37"/>
  <c r="BM72" i="37"/>
  <c r="BL72" i="37"/>
  <c r="BK72" i="37"/>
  <c r="BJ72" i="37"/>
  <c r="BI72" i="37"/>
  <c r="BG72" i="37"/>
  <c r="BF72" i="37"/>
  <c r="BE72" i="37"/>
  <c r="BD72" i="37"/>
  <c r="BC72" i="37"/>
  <c r="BB72" i="37"/>
  <c r="BA72" i="37"/>
  <c r="AZ72" i="37"/>
  <c r="BH72" i="37" s="1"/>
  <c r="AX72" i="37"/>
  <c r="AW72" i="37"/>
  <c r="AV72" i="37"/>
  <c r="AU72" i="37"/>
  <c r="AT72" i="37"/>
  <c r="AS72" i="37"/>
  <c r="AR72" i="37"/>
  <c r="AQ72" i="37"/>
  <c r="AO72" i="37"/>
  <c r="AN72" i="37"/>
  <c r="AM72" i="37"/>
  <c r="AL72" i="37"/>
  <c r="AK72" i="37"/>
  <c r="AJ72" i="37"/>
  <c r="AI72" i="37"/>
  <c r="AH72" i="37"/>
  <c r="AF72" i="37"/>
  <c r="AE72" i="37"/>
  <c r="AD72" i="37"/>
  <c r="AC72" i="37"/>
  <c r="AB72" i="37"/>
  <c r="AA72" i="37"/>
  <c r="Z72" i="37"/>
  <c r="Y72" i="37"/>
  <c r="X72" i="37"/>
  <c r="W72" i="37"/>
  <c r="V72" i="37"/>
  <c r="U72" i="37"/>
  <c r="T72" i="37"/>
  <c r="S72" i="37"/>
  <c r="Q72" i="37"/>
  <c r="P72" i="37"/>
  <c r="O72" i="37"/>
  <c r="N72" i="37"/>
  <c r="M72" i="37"/>
  <c r="L72" i="37"/>
  <c r="K72" i="37"/>
  <c r="J72" i="37"/>
  <c r="I72" i="37"/>
  <c r="H72" i="37"/>
  <c r="G72" i="37"/>
  <c r="F72" i="37"/>
  <c r="E72" i="37"/>
  <c r="D72" i="37"/>
  <c r="C72" i="37"/>
  <c r="DE71" i="37"/>
  <c r="DD71" i="37"/>
  <c r="DC71" i="37"/>
  <c r="DB71" i="37"/>
  <c r="DA71" i="37"/>
  <c r="CZ71" i="37"/>
  <c r="CY71" i="37"/>
  <c r="CX71" i="37"/>
  <c r="CW71" i="37"/>
  <c r="CV71" i="37"/>
  <c r="CU71" i="37"/>
  <c r="CT71" i="37"/>
  <c r="CS71" i="37"/>
  <c r="CR71" i="37"/>
  <c r="CQ71" i="37"/>
  <c r="DF71" i="37" s="1"/>
  <c r="BY71" i="37"/>
  <c r="BS71" i="37"/>
  <c r="BR71" i="37"/>
  <c r="BQ71" i="37"/>
  <c r="BP71" i="37"/>
  <c r="BN71" i="37"/>
  <c r="BM71" i="37"/>
  <c r="BL71" i="37"/>
  <c r="BK71" i="37"/>
  <c r="BJ71" i="37"/>
  <c r="BI71" i="37"/>
  <c r="BG71" i="37"/>
  <c r="BF71" i="37"/>
  <c r="BE71" i="37"/>
  <c r="BD71" i="37"/>
  <c r="BC71" i="37"/>
  <c r="BB71" i="37"/>
  <c r="BA71" i="37"/>
  <c r="AZ71" i="37"/>
  <c r="AX71" i="37"/>
  <c r="AW71" i="37"/>
  <c r="AV71" i="37"/>
  <c r="AU71" i="37"/>
  <c r="AT71" i="37"/>
  <c r="AS71" i="37"/>
  <c r="AR71" i="37"/>
  <c r="AQ71" i="37"/>
  <c r="AO71" i="37"/>
  <c r="AN71" i="37"/>
  <c r="AM71" i="37"/>
  <c r="AL71" i="37"/>
  <c r="AK71" i="37"/>
  <c r="AJ71" i="37"/>
  <c r="AI71" i="37"/>
  <c r="AH71" i="37"/>
  <c r="AF71" i="37"/>
  <c r="AE71" i="37"/>
  <c r="AD71" i="37"/>
  <c r="AC71" i="37"/>
  <c r="AB71" i="37"/>
  <c r="AA71" i="37"/>
  <c r="Z71" i="37"/>
  <c r="Y71" i="37"/>
  <c r="X71" i="37"/>
  <c r="W71" i="37"/>
  <c r="V71" i="37"/>
  <c r="U71" i="37"/>
  <c r="T71" i="37"/>
  <c r="S71" i="37"/>
  <c r="Q71" i="37"/>
  <c r="P71" i="37"/>
  <c r="O71" i="37"/>
  <c r="N71" i="37"/>
  <c r="M71" i="37"/>
  <c r="L71" i="37"/>
  <c r="K71" i="37"/>
  <c r="J71" i="37"/>
  <c r="I71" i="37"/>
  <c r="H71" i="37"/>
  <c r="G71" i="37"/>
  <c r="F71" i="37"/>
  <c r="E71" i="37"/>
  <c r="D71" i="37"/>
  <c r="C71" i="37"/>
  <c r="DE70" i="37"/>
  <c r="DD70" i="37"/>
  <c r="DC70" i="37"/>
  <c r="DB70" i="37"/>
  <c r="DA70" i="37"/>
  <c r="CZ70" i="37"/>
  <c r="CY70" i="37"/>
  <c r="CX70" i="37"/>
  <c r="CW70" i="37"/>
  <c r="CV70" i="37"/>
  <c r="CU70" i="37"/>
  <c r="CT70" i="37"/>
  <c r="CS70" i="37"/>
  <c r="CR70" i="37"/>
  <c r="CQ70" i="37"/>
  <c r="DF70" i="37" s="1"/>
  <c r="BY70" i="37"/>
  <c r="BS70" i="37"/>
  <c r="BR70" i="37"/>
  <c r="BQ70" i="37"/>
  <c r="BP70" i="37"/>
  <c r="BN70" i="37"/>
  <c r="BM70" i="37"/>
  <c r="BL70" i="37"/>
  <c r="BK70" i="37"/>
  <c r="BJ70" i="37"/>
  <c r="BI70" i="37"/>
  <c r="BG70" i="37"/>
  <c r="BF70" i="37"/>
  <c r="BE70" i="37"/>
  <c r="BD70" i="37"/>
  <c r="BC70" i="37"/>
  <c r="BB70" i="37"/>
  <c r="BA70" i="37"/>
  <c r="AZ70" i="37"/>
  <c r="AX70" i="37"/>
  <c r="AW70" i="37"/>
  <c r="AV70" i="37"/>
  <c r="AU70" i="37"/>
  <c r="AT70" i="37"/>
  <c r="AS70" i="37"/>
  <c r="AR70" i="37"/>
  <c r="AQ70" i="37"/>
  <c r="AY70" i="37" s="1"/>
  <c r="AO70" i="37"/>
  <c r="AN70" i="37"/>
  <c r="AM70" i="37"/>
  <c r="AL70" i="37"/>
  <c r="AK70" i="37"/>
  <c r="AJ70" i="37"/>
  <c r="AI70" i="37"/>
  <c r="AH70" i="37"/>
  <c r="AF70" i="37"/>
  <c r="AE70" i="37"/>
  <c r="AD70" i="37"/>
  <c r="AC70" i="37"/>
  <c r="AB70" i="37"/>
  <c r="AA70" i="37"/>
  <c r="Z70" i="37"/>
  <c r="Y70" i="37"/>
  <c r="X70" i="37"/>
  <c r="W70" i="37"/>
  <c r="V70" i="37"/>
  <c r="U70" i="37"/>
  <c r="T70" i="37"/>
  <c r="S70" i="37"/>
  <c r="Q70" i="37"/>
  <c r="P70" i="37"/>
  <c r="O70" i="37"/>
  <c r="N70" i="37"/>
  <c r="M70" i="37"/>
  <c r="L70" i="37"/>
  <c r="K70" i="37"/>
  <c r="J70" i="37"/>
  <c r="I70" i="37"/>
  <c r="H70" i="37"/>
  <c r="G70" i="37"/>
  <c r="F70" i="37"/>
  <c r="E70" i="37"/>
  <c r="D70" i="37"/>
  <c r="C70" i="37"/>
  <c r="DF69" i="37"/>
  <c r="DE69" i="37"/>
  <c r="DD69" i="37"/>
  <c r="DC69" i="37"/>
  <c r="DB69" i="37"/>
  <c r="DA69" i="37"/>
  <c r="CZ69" i="37"/>
  <c r="CY69" i="37"/>
  <c r="CX69" i="37"/>
  <c r="CW69" i="37"/>
  <c r="CV69" i="37"/>
  <c r="CU69" i="37"/>
  <c r="CT69" i="37"/>
  <c r="CS69" i="37"/>
  <c r="CR69" i="37"/>
  <c r="CQ69" i="37"/>
  <c r="BY69" i="37"/>
  <c r="BS69" i="37"/>
  <c r="BR69" i="37"/>
  <c r="BQ69" i="37"/>
  <c r="BP69" i="37"/>
  <c r="BN69" i="37"/>
  <c r="BM69" i="37"/>
  <c r="BL69" i="37"/>
  <c r="BK69" i="37"/>
  <c r="BJ69" i="37"/>
  <c r="BI69" i="37"/>
  <c r="BG69" i="37"/>
  <c r="BF69" i="37"/>
  <c r="BE69" i="37"/>
  <c r="BD69" i="37"/>
  <c r="BC69" i="37"/>
  <c r="BB69" i="37"/>
  <c r="BA69" i="37"/>
  <c r="AZ69" i="37"/>
  <c r="AX69" i="37"/>
  <c r="AW69" i="37"/>
  <c r="AV69" i="37"/>
  <c r="AU69" i="37"/>
  <c r="AT69" i="37"/>
  <c r="AS69" i="37"/>
  <c r="AR69" i="37"/>
  <c r="AQ69" i="37"/>
  <c r="AO69" i="37"/>
  <c r="AN69" i="37"/>
  <c r="AM69" i="37"/>
  <c r="AL69" i="37"/>
  <c r="AK69" i="37"/>
  <c r="AJ69" i="37"/>
  <c r="AI69" i="37"/>
  <c r="AH69" i="37"/>
  <c r="AF69" i="37"/>
  <c r="AE69" i="37"/>
  <c r="AD69" i="37"/>
  <c r="AC69" i="37"/>
  <c r="AB69" i="37"/>
  <c r="AA69" i="37"/>
  <c r="Z69" i="37"/>
  <c r="Y69" i="37"/>
  <c r="X69" i="37"/>
  <c r="W69" i="37"/>
  <c r="V69" i="37"/>
  <c r="U69" i="37"/>
  <c r="T69" i="37"/>
  <c r="S69" i="37"/>
  <c r="Q69" i="37"/>
  <c r="P69" i="37"/>
  <c r="O69" i="37"/>
  <c r="N69" i="37"/>
  <c r="M69" i="37"/>
  <c r="L69" i="37"/>
  <c r="K69" i="37"/>
  <c r="J69" i="37"/>
  <c r="I69" i="37"/>
  <c r="H69" i="37"/>
  <c r="G69" i="37"/>
  <c r="F69" i="37"/>
  <c r="E69" i="37"/>
  <c r="D69" i="37"/>
  <c r="C69" i="37"/>
  <c r="DE68" i="37"/>
  <c r="DD68" i="37"/>
  <c r="DC68" i="37"/>
  <c r="DB68" i="37"/>
  <c r="DA68" i="37"/>
  <c r="CZ68" i="37"/>
  <c r="CY68" i="37"/>
  <c r="CX68" i="37"/>
  <c r="CW68" i="37"/>
  <c r="CV68" i="37"/>
  <c r="CU68" i="37"/>
  <c r="CT68" i="37"/>
  <c r="CS68" i="37"/>
  <c r="CR68" i="37"/>
  <c r="CQ68" i="37"/>
  <c r="DF68" i="37" s="1"/>
  <c r="BY68" i="37"/>
  <c r="BS68" i="37"/>
  <c r="BR68" i="37"/>
  <c r="BQ68" i="37"/>
  <c r="BP68" i="37"/>
  <c r="BN68" i="37"/>
  <c r="BM68" i="37"/>
  <c r="BL68" i="37"/>
  <c r="BK68" i="37"/>
  <c r="BJ68" i="37"/>
  <c r="BI68" i="37"/>
  <c r="BG68" i="37"/>
  <c r="BF68" i="37"/>
  <c r="BE68" i="37"/>
  <c r="BD68" i="37"/>
  <c r="BC68" i="37"/>
  <c r="BB68" i="37"/>
  <c r="BA68" i="37"/>
  <c r="BH68" i="37" s="1"/>
  <c r="AZ68" i="37"/>
  <c r="AX68" i="37"/>
  <c r="AW68" i="37"/>
  <c r="AV68" i="37"/>
  <c r="AU68" i="37"/>
  <c r="AT68" i="37"/>
  <c r="AS68" i="37"/>
  <c r="AR68" i="37"/>
  <c r="AQ68" i="37"/>
  <c r="AO68" i="37"/>
  <c r="AN68" i="37"/>
  <c r="AM68" i="37"/>
  <c r="AL68" i="37"/>
  <c r="AK68" i="37"/>
  <c r="AJ68" i="37"/>
  <c r="AI68" i="37"/>
  <c r="AH68" i="37"/>
  <c r="AF68" i="37"/>
  <c r="AE68" i="37"/>
  <c r="AD68" i="37"/>
  <c r="AC68" i="37"/>
  <c r="AB68" i="37"/>
  <c r="AA68" i="37"/>
  <c r="Z68" i="37"/>
  <c r="Y68" i="37"/>
  <c r="X68" i="37"/>
  <c r="W68" i="37"/>
  <c r="V68" i="37"/>
  <c r="U68" i="37"/>
  <c r="T68" i="37"/>
  <c r="S68" i="37"/>
  <c r="Q68" i="37"/>
  <c r="P68" i="37"/>
  <c r="O68" i="37"/>
  <c r="N68" i="37"/>
  <c r="M68" i="37"/>
  <c r="L68" i="37"/>
  <c r="K68" i="37"/>
  <c r="J68" i="37"/>
  <c r="I68" i="37"/>
  <c r="H68" i="37"/>
  <c r="G68" i="37"/>
  <c r="F68" i="37"/>
  <c r="E68" i="37"/>
  <c r="D68" i="37"/>
  <c r="C68" i="37"/>
  <c r="DE67" i="37"/>
  <c r="DD67" i="37"/>
  <c r="DC67" i="37"/>
  <c r="DB67" i="37"/>
  <c r="DA67" i="37"/>
  <c r="CZ67" i="37"/>
  <c r="CY67" i="37"/>
  <c r="CX67" i="37"/>
  <c r="CW67" i="37"/>
  <c r="CV67" i="37"/>
  <c r="CU67" i="37"/>
  <c r="CT67" i="37"/>
  <c r="CS67" i="37"/>
  <c r="CR67" i="37"/>
  <c r="CQ67" i="37"/>
  <c r="DF67" i="37" s="1"/>
  <c r="BY67" i="37"/>
  <c r="BS67" i="37"/>
  <c r="BR67" i="37"/>
  <c r="BQ67" i="37"/>
  <c r="BP67" i="37"/>
  <c r="BN67" i="37"/>
  <c r="BM67" i="37"/>
  <c r="BL67" i="37"/>
  <c r="BK67" i="37"/>
  <c r="BJ67" i="37"/>
  <c r="BI67" i="37"/>
  <c r="BG67" i="37"/>
  <c r="BF67" i="37"/>
  <c r="BE67" i="37"/>
  <c r="BD67" i="37"/>
  <c r="BC67" i="37"/>
  <c r="BB67" i="37"/>
  <c r="BA67" i="37"/>
  <c r="AZ67" i="37"/>
  <c r="AX67" i="37"/>
  <c r="AW67" i="37"/>
  <c r="AV67" i="37"/>
  <c r="AU67" i="37"/>
  <c r="AT67" i="37"/>
  <c r="AS67" i="37"/>
  <c r="AR67" i="37"/>
  <c r="AQ67" i="37"/>
  <c r="AY67" i="37" s="1"/>
  <c r="AO67" i="37"/>
  <c r="AN67" i="37"/>
  <c r="AM67" i="37"/>
  <c r="AL67" i="37"/>
  <c r="AK67" i="37"/>
  <c r="AJ67" i="37"/>
  <c r="AI67" i="37"/>
  <c r="AH67" i="37"/>
  <c r="AF67" i="37"/>
  <c r="AE67" i="37"/>
  <c r="AD67" i="37"/>
  <c r="AC67" i="37"/>
  <c r="AB67" i="37"/>
  <c r="AA67" i="37"/>
  <c r="Z67" i="37"/>
  <c r="Y67" i="37"/>
  <c r="X67" i="37"/>
  <c r="W67" i="37"/>
  <c r="V67" i="37"/>
  <c r="U67" i="37"/>
  <c r="T67" i="37"/>
  <c r="S67" i="37"/>
  <c r="Q67" i="37"/>
  <c r="P67" i="37"/>
  <c r="O67" i="37"/>
  <c r="N67" i="37"/>
  <c r="M67" i="37"/>
  <c r="L67" i="37"/>
  <c r="K67" i="37"/>
  <c r="J67" i="37"/>
  <c r="I67" i="37"/>
  <c r="H67" i="37"/>
  <c r="G67" i="37"/>
  <c r="F67" i="37"/>
  <c r="E67" i="37"/>
  <c r="D67" i="37"/>
  <c r="C67" i="37"/>
  <c r="DF66" i="37"/>
  <c r="DE66" i="37"/>
  <c r="DD66" i="37"/>
  <c r="DC66" i="37"/>
  <c r="DB66" i="37"/>
  <c r="DA66" i="37"/>
  <c r="CZ66" i="37"/>
  <c r="CY66" i="37"/>
  <c r="CX66" i="37"/>
  <c r="CW66" i="37"/>
  <c r="CV66" i="37"/>
  <c r="CU66" i="37"/>
  <c r="CT66" i="37"/>
  <c r="CS66" i="37"/>
  <c r="CR66" i="37"/>
  <c r="CQ66" i="37"/>
  <c r="BY66" i="37"/>
  <c r="BS66" i="37"/>
  <c r="BR66" i="37"/>
  <c r="BQ66" i="37"/>
  <c r="BP66" i="37"/>
  <c r="BN66" i="37"/>
  <c r="BM66" i="37"/>
  <c r="BL66" i="37"/>
  <c r="BK66" i="37"/>
  <c r="BJ66" i="37"/>
  <c r="BI66" i="37"/>
  <c r="BG66" i="37"/>
  <c r="BF66" i="37"/>
  <c r="BE66" i="37"/>
  <c r="BD66" i="37"/>
  <c r="BC66" i="37"/>
  <c r="BB66" i="37"/>
  <c r="BA66" i="37"/>
  <c r="AZ66" i="37"/>
  <c r="AX66" i="37"/>
  <c r="AW66" i="37"/>
  <c r="AV66" i="37"/>
  <c r="AU66" i="37"/>
  <c r="AT66" i="37"/>
  <c r="AS66" i="37"/>
  <c r="AR66" i="37"/>
  <c r="AQ66" i="37"/>
  <c r="AO66" i="37"/>
  <c r="AN66" i="37"/>
  <c r="AM66" i="37"/>
  <c r="AL66" i="37"/>
  <c r="AK66" i="37"/>
  <c r="AJ66" i="37"/>
  <c r="AI66" i="37"/>
  <c r="AH66" i="37"/>
  <c r="AF66" i="37"/>
  <c r="AE66" i="37"/>
  <c r="AD66" i="37"/>
  <c r="AC66" i="37"/>
  <c r="AB66" i="37"/>
  <c r="AA66" i="37"/>
  <c r="Z66" i="37"/>
  <c r="Y66" i="37"/>
  <c r="X66" i="37"/>
  <c r="W66" i="37"/>
  <c r="V66" i="37"/>
  <c r="U66" i="37"/>
  <c r="T66" i="37"/>
  <c r="S66" i="37"/>
  <c r="Q66" i="37"/>
  <c r="P66" i="37"/>
  <c r="O66" i="37"/>
  <c r="N66" i="37"/>
  <c r="M66" i="37"/>
  <c r="L66" i="37"/>
  <c r="K66" i="37"/>
  <c r="J66" i="37"/>
  <c r="I66" i="37"/>
  <c r="H66" i="37"/>
  <c r="G66" i="37"/>
  <c r="F66" i="37"/>
  <c r="E66" i="37"/>
  <c r="D66" i="37"/>
  <c r="C66" i="37"/>
  <c r="DE65" i="37"/>
  <c r="DD65" i="37"/>
  <c r="DC65" i="37"/>
  <c r="DB65" i="37"/>
  <c r="DA65" i="37"/>
  <c r="CZ65" i="37"/>
  <c r="CY65" i="37"/>
  <c r="CX65" i="37"/>
  <c r="CW65" i="37"/>
  <c r="CV65" i="37"/>
  <c r="CU65" i="37"/>
  <c r="CT65" i="37"/>
  <c r="CS65" i="37"/>
  <c r="CR65" i="37"/>
  <c r="CQ65" i="37"/>
  <c r="DF65" i="37" s="1"/>
  <c r="BY65" i="37"/>
  <c r="BS65" i="37"/>
  <c r="BR65" i="37"/>
  <c r="BQ65" i="37"/>
  <c r="BP65" i="37"/>
  <c r="BN65" i="37"/>
  <c r="BM65" i="37"/>
  <c r="BL65" i="37"/>
  <c r="BK65" i="37"/>
  <c r="BJ65" i="37"/>
  <c r="BI65" i="37"/>
  <c r="BG65" i="37"/>
  <c r="BF65" i="37"/>
  <c r="BE65" i="37"/>
  <c r="BD65" i="37"/>
  <c r="BC65" i="37"/>
  <c r="BB65" i="37"/>
  <c r="BA65" i="37"/>
  <c r="AZ65" i="37"/>
  <c r="AX65" i="37"/>
  <c r="AW65" i="37"/>
  <c r="AV65" i="37"/>
  <c r="AU65" i="37"/>
  <c r="AT65" i="37"/>
  <c r="AS65" i="37"/>
  <c r="AR65" i="37"/>
  <c r="AQ65" i="37"/>
  <c r="AO65" i="37"/>
  <c r="AN65" i="37"/>
  <c r="AM65" i="37"/>
  <c r="AL65" i="37"/>
  <c r="AK65" i="37"/>
  <c r="AJ65" i="37"/>
  <c r="AI65" i="37"/>
  <c r="AH65" i="37"/>
  <c r="AF65" i="37"/>
  <c r="AE65" i="37"/>
  <c r="AD65" i="37"/>
  <c r="AC65" i="37"/>
  <c r="AB65" i="37"/>
  <c r="AA65" i="37"/>
  <c r="Z65" i="37"/>
  <c r="Y65" i="37"/>
  <c r="X65" i="37"/>
  <c r="W65" i="37"/>
  <c r="V65" i="37"/>
  <c r="U65" i="37"/>
  <c r="T65" i="37"/>
  <c r="S65" i="37"/>
  <c r="Q65" i="37"/>
  <c r="P65" i="37"/>
  <c r="O65" i="37"/>
  <c r="N65" i="37"/>
  <c r="M65" i="37"/>
  <c r="L65" i="37"/>
  <c r="K65" i="37"/>
  <c r="J65" i="37"/>
  <c r="I65" i="37"/>
  <c r="H65" i="37"/>
  <c r="G65" i="37"/>
  <c r="F65" i="37"/>
  <c r="E65" i="37"/>
  <c r="D65" i="37"/>
  <c r="C65" i="37"/>
  <c r="DE64" i="37"/>
  <c r="DD64" i="37"/>
  <c r="DC64" i="37"/>
  <c r="DB64" i="37"/>
  <c r="DA64" i="37"/>
  <c r="CZ64" i="37"/>
  <c r="CY64" i="37"/>
  <c r="CX64" i="37"/>
  <c r="CW64" i="37"/>
  <c r="CV64" i="37"/>
  <c r="CU64" i="37"/>
  <c r="CT64" i="37"/>
  <c r="CS64" i="37"/>
  <c r="CR64" i="37"/>
  <c r="CQ64" i="37"/>
  <c r="DF64" i="37" s="1"/>
  <c r="BY64" i="37"/>
  <c r="BS64" i="37"/>
  <c r="BR64" i="37"/>
  <c r="BQ64" i="37"/>
  <c r="BP64" i="37"/>
  <c r="BN64" i="37"/>
  <c r="BM64" i="37"/>
  <c r="BL64" i="37"/>
  <c r="BK64" i="37"/>
  <c r="BJ64" i="37"/>
  <c r="BI64" i="37"/>
  <c r="BG64" i="37"/>
  <c r="BF64" i="37"/>
  <c r="BE64" i="37"/>
  <c r="BD64" i="37"/>
  <c r="BC64" i="37"/>
  <c r="BB64" i="37"/>
  <c r="BA64" i="37"/>
  <c r="AZ64" i="37"/>
  <c r="AX64" i="37"/>
  <c r="AW64" i="37"/>
  <c r="AV64" i="37"/>
  <c r="AU64" i="37"/>
  <c r="AT64" i="37"/>
  <c r="AS64" i="37"/>
  <c r="AR64" i="37"/>
  <c r="AQ64" i="37"/>
  <c r="AO64" i="37"/>
  <c r="AN64" i="37"/>
  <c r="AM64" i="37"/>
  <c r="AL64" i="37"/>
  <c r="AK64" i="37"/>
  <c r="AJ64" i="37"/>
  <c r="AI64" i="37"/>
  <c r="AH64" i="37"/>
  <c r="AF64" i="37"/>
  <c r="AE64" i="37"/>
  <c r="AD64" i="37"/>
  <c r="AC64" i="37"/>
  <c r="AB64" i="37"/>
  <c r="AA64" i="37"/>
  <c r="Z64" i="37"/>
  <c r="Y64" i="37"/>
  <c r="X64" i="37"/>
  <c r="W64" i="37"/>
  <c r="V64" i="37"/>
  <c r="U64" i="37"/>
  <c r="T64" i="37"/>
  <c r="S64" i="37"/>
  <c r="Q64" i="37"/>
  <c r="P64" i="37"/>
  <c r="O64" i="37"/>
  <c r="N64" i="37"/>
  <c r="M64" i="37"/>
  <c r="L64" i="37"/>
  <c r="K64" i="37"/>
  <c r="J64" i="37"/>
  <c r="I64" i="37"/>
  <c r="H64" i="37"/>
  <c r="G64" i="37"/>
  <c r="F64" i="37"/>
  <c r="E64" i="37"/>
  <c r="D64" i="37"/>
  <c r="C64" i="37"/>
  <c r="DF63" i="37"/>
  <c r="DE63" i="37"/>
  <c r="DD63" i="37"/>
  <c r="DC63" i="37"/>
  <c r="DB63" i="37"/>
  <c r="DA63" i="37"/>
  <c r="CZ63" i="37"/>
  <c r="CY63" i="37"/>
  <c r="CX63" i="37"/>
  <c r="CW63" i="37"/>
  <c r="CV63" i="37"/>
  <c r="CU63" i="37"/>
  <c r="CT63" i="37"/>
  <c r="CS63" i="37"/>
  <c r="CR63" i="37"/>
  <c r="CQ63" i="37"/>
  <c r="BY63" i="37"/>
  <c r="BS63" i="37"/>
  <c r="BR63" i="37"/>
  <c r="BQ63" i="37"/>
  <c r="BP63" i="37"/>
  <c r="BT63" i="37" s="1"/>
  <c r="BN63" i="37"/>
  <c r="BM63" i="37"/>
  <c r="BL63" i="37"/>
  <c r="BK63" i="37"/>
  <c r="BJ63" i="37"/>
  <c r="BI63" i="37"/>
  <c r="BG63" i="37"/>
  <c r="BF63" i="37"/>
  <c r="BE63" i="37"/>
  <c r="BD63" i="37"/>
  <c r="BC63" i="37"/>
  <c r="BB63" i="37"/>
  <c r="BA63" i="37"/>
  <c r="AZ63" i="37"/>
  <c r="AX63" i="37"/>
  <c r="AW63" i="37"/>
  <c r="AV63" i="37"/>
  <c r="AU63" i="37"/>
  <c r="AT63" i="37"/>
  <c r="AS63" i="37"/>
  <c r="AR63" i="37"/>
  <c r="AQ63" i="37"/>
  <c r="AO63" i="37"/>
  <c r="AN63" i="37"/>
  <c r="AM63" i="37"/>
  <c r="AL63" i="37"/>
  <c r="AK63" i="37"/>
  <c r="AJ63" i="37"/>
  <c r="AI63" i="37"/>
  <c r="AH63" i="37"/>
  <c r="AF63" i="37"/>
  <c r="AE63" i="37"/>
  <c r="AD63" i="37"/>
  <c r="AC63" i="37"/>
  <c r="AB63" i="37"/>
  <c r="AA63" i="37"/>
  <c r="Z63" i="37"/>
  <c r="Y63" i="37"/>
  <c r="X63" i="37"/>
  <c r="W63" i="37"/>
  <c r="V63" i="37"/>
  <c r="U63" i="37"/>
  <c r="T63" i="37"/>
  <c r="S63" i="37"/>
  <c r="Q63" i="37"/>
  <c r="P63" i="37"/>
  <c r="O63" i="37"/>
  <c r="N63" i="37"/>
  <c r="M63" i="37"/>
  <c r="L63" i="37"/>
  <c r="K63" i="37"/>
  <c r="J63" i="37"/>
  <c r="I63" i="37"/>
  <c r="H63" i="37"/>
  <c r="G63" i="37"/>
  <c r="F63" i="37"/>
  <c r="E63" i="37"/>
  <c r="D63" i="37"/>
  <c r="C63" i="37"/>
  <c r="DE62" i="37"/>
  <c r="DD62" i="37"/>
  <c r="DC62" i="37"/>
  <c r="DB62" i="37"/>
  <c r="DA62" i="37"/>
  <c r="CZ62" i="37"/>
  <c r="CY62" i="37"/>
  <c r="CX62" i="37"/>
  <c r="CW62" i="37"/>
  <c r="CV62" i="37"/>
  <c r="CU62" i="37"/>
  <c r="CT62" i="37"/>
  <c r="CS62" i="37"/>
  <c r="CR62" i="37"/>
  <c r="CQ62" i="37"/>
  <c r="DF62" i="37" s="1"/>
  <c r="BY62" i="37"/>
  <c r="BS62" i="37"/>
  <c r="BR62" i="37"/>
  <c r="BQ62" i="37"/>
  <c r="BP62" i="37"/>
  <c r="BN62" i="37"/>
  <c r="BM62" i="37"/>
  <c r="BL62" i="37"/>
  <c r="BK62" i="37"/>
  <c r="BJ62" i="37"/>
  <c r="BO62" i="37" s="1"/>
  <c r="BU62" i="37" s="1"/>
  <c r="L66" i="36" s="1"/>
  <c r="BI62" i="37"/>
  <c r="BG62" i="37"/>
  <c r="BF62" i="37"/>
  <c r="BE62" i="37"/>
  <c r="BD62" i="37"/>
  <c r="BC62" i="37"/>
  <c r="BB62" i="37"/>
  <c r="BA62" i="37"/>
  <c r="AZ62" i="37"/>
  <c r="AX62" i="37"/>
  <c r="AW62" i="37"/>
  <c r="AV62" i="37"/>
  <c r="AU62" i="37"/>
  <c r="AT62" i="37"/>
  <c r="AS62" i="37"/>
  <c r="AR62" i="37"/>
  <c r="AQ62" i="37"/>
  <c r="AO62" i="37"/>
  <c r="AN62" i="37"/>
  <c r="AM62" i="37"/>
  <c r="AL62" i="37"/>
  <c r="AK62" i="37"/>
  <c r="AJ62" i="37"/>
  <c r="AI62" i="37"/>
  <c r="AH62" i="37"/>
  <c r="AF62" i="37"/>
  <c r="AE62" i="37"/>
  <c r="AD62" i="37"/>
  <c r="AC62" i="37"/>
  <c r="AB62" i="37"/>
  <c r="AA62" i="37"/>
  <c r="Z62" i="37"/>
  <c r="Y62" i="37"/>
  <c r="X62" i="37"/>
  <c r="W62" i="37"/>
  <c r="V62" i="37"/>
  <c r="U62" i="37"/>
  <c r="T62" i="37"/>
  <c r="S62" i="37"/>
  <c r="Q62" i="37"/>
  <c r="P62" i="37"/>
  <c r="O62" i="37"/>
  <c r="N62" i="37"/>
  <c r="M62" i="37"/>
  <c r="L62" i="37"/>
  <c r="K62" i="37"/>
  <c r="J62" i="37"/>
  <c r="I62" i="37"/>
  <c r="H62" i="37"/>
  <c r="G62" i="37"/>
  <c r="F62" i="37"/>
  <c r="E62" i="37"/>
  <c r="D62" i="37"/>
  <c r="C62" i="37"/>
  <c r="DE61" i="37"/>
  <c r="DD61" i="37"/>
  <c r="DC61" i="37"/>
  <c r="DB61" i="37"/>
  <c r="DA61" i="37"/>
  <c r="CZ61" i="37"/>
  <c r="CY61" i="37"/>
  <c r="CX61" i="37"/>
  <c r="CW61" i="37"/>
  <c r="CV61" i="37"/>
  <c r="CU61" i="37"/>
  <c r="CT61" i="37"/>
  <c r="CS61" i="37"/>
  <c r="CR61" i="37"/>
  <c r="CQ61" i="37"/>
  <c r="DF61" i="37" s="1"/>
  <c r="BY61" i="37"/>
  <c r="BS61" i="37"/>
  <c r="BR61" i="37"/>
  <c r="BQ61" i="37"/>
  <c r="BP61" i="37"/>
  <c r="BN61" i="37"/>
  <c r="BM61" i="37"/>
  <c r="BL61" i="37"/>
  <c r="BK61" i="37"/>
  <c r="BJ61" i="37"/>
  <c r="BI61" i="37"/>
  <c r="BG61" i="37"/>
  <c r="BF61" i="37"/>
  <c r="BE61" i="37"/>
  <c r="BD61" i="37"/>
  <c r="BC61" i="37"/>
  <c r="BB61" i="37"/>
  <c r="BA61" i="37"/>
  <c r="AZ61" i="37"/>
  <c r="AX61" i="37"/>
  <c r="AW61" i="37"/>
  <c r="AV61" i="37"/>
  <c r="AU61" i="37"/>
  <c r="AT61" i="37"/>
  <c r="AS61" i="37"/>
  <c r="AR61" i="37"/>
  <c r="AQ61" i="37"/>
  <c r="AO61" i="37"/>
  <c r="AN61" i="37"/>
  <c r="AM61" i="37"/>
  <c r="AL61" i="37"/>
  <c r="AK61" i="37"/>
  <c r="AJ61" i="37"/>
  <c r="AI61" i="37"/>
  <c r="AH61" i="37"/>
  <c r="AF61" i="37"/>
  <c r="AE61" i="37"/>
  <c r="AD61" i="37"/>
  <c r="AC61" i="37"/>
  <c r="AB61" i="37"/>
  <c r="AA61" i="37"/>
  <c r="Z61" i="37"/>
  <c r="Y61" i="37"/>
  <c r="X61" i="37"/>
  <c r="W61" i="37"/>
  <c r="V61" i="37"/>
  <c r="U61" i="37"/>
  <c r="T61" i="37"/>
  <c r="S61" i="37"/>
  <c r="Q61" i="37"/>
  <c r="P61" i="37"/>
  <c r="O61" i="37"/>
  <c r="N61" i="37"/>
  <c r="M61" i="37"/>
  <c r="L61" i="37"/>
  <c r="K61" i="37"/>
  <c r="J61" i="37"/>
  <c r="I61" i="37"/>
  <c r="H61" i="37"/>
  <c r="G61" i="37"/>
  <c r="F61" i="37"/>
  <c r="E61" i="37"/>
  <c r="D61" i="37"/>
  <c r="C61" i="37"/>
  <c r="DE60" i="37"/>
  <c r="DD60" i="37"/>
  <c r="DC60" i="37"/>
  <c r="DB60" i="37"/>
  <c r="DA60" i="37"/>
  <c r="CZ60" i="37"/>
  <c r="CY60" i="37"/>
  <c r="CX60" i="37"/>
  <c r="CW60" i="37"/>
  <c r="CV60" i="37"/>
  <c r="CU60" i="37"/>
  <c r="CT60" i="37"/>
  <c r="CS60" i="37"/>
  <c r="CR60" i="37"/>
  <c r="CQ60" i="37"/>
  <c r="DF60" i="37" s="1"/>
  <c r="BY60" i="37"/>
  <c r="BS60" i="37"/>
  <c r="BR60" i="37"/>
  <c r="BQ60" i="37"/>
  <c r="BP60" i="37"/>
  <c r="BN60" i="37"/>
  <c r="BM60" i="37"/>
  <c r="BL60" i="37"/>
  <c r="BK60" i="37"/>
  <c r="BJ60" i="37"/>
  <c r="BI60" i="37"/>
  <c r="BG60" i="37"/>
  <c r="BF60" i="37"/>
  <c r="BE60" i="37"/>
  <c r="BD60" i="37"/>
  <c r="BC60" i="37"/>
  <c r="BB60" i="37"/>
  <c r="BA60" i="37"/>
  <c r="AZ60" i="37"/>
  <c r="AX60" i="37"/>
  <c r="AW60" i="37"/>
  <c r="AV60" i="37"/>
  <c r="AU60" i="37"/>
  <c r="AT60" i="37"/>
  <c r="AS60" i="37"/>
  <c r="AR60" i="37"/>
  <c r="AQ60" i="37"/>
  <c r="AO60" i="37"/>
  <c r="AN60" i="37"/>
  <c r="AM60" i="37"/>
  <c r="AL60" i="37"/>
  <c r="AK60" i="37"/>
  <c r="AJ60" i="37"/>
  <c r="AI60" i="37"/>
  <c r="AH60" i="37"/>
  <c r="AF60" i="37"/>
  <c r="AE60" i="37"/>
  <c r="AD60" i="37"/>
  <c r="AC60" i="37"/>
  <c r="AB60" i="37"/>
  <c r="AA60" i="37"/>
  <c r="Z60" i="37"/>
  <c r="Y60" i="37"/>
  <c r="X60" i="37"/>
  <c r="W60" i="37"/>
  <c r="V60" i="37"/>
  <c r="U60" i="37"/>
  <c r="T60" i="37"/>
  <c r="S60" i="37"/>
  <c r="Q60" i="37"/>
  <c r="P60" i="37"/>
  <c r="O60" i="37"/>
  <c r="N60" i="37"/>
  <c r="M60" i="37"/>
  <c r="L60" i="37"/>
  <c r="K60" i="37"/>
  <c r="J60" i="37"/>
  <c r="I60" i="37"/>
  <c r="H60" i="37"/>
  <c r="G60" i="37"/>
  <c r="F60" i="37"/>
  <c r="E60" i="37"/>
  <c r="D60" i="37"/>
  <c r="C60" i="37"/>
  <c r="DE59" i="37"/>
  <c r="DD59" i="37"/>
  <c r="DC59" i="37"/>
  <c r="DB59" i="37"/>
  <c r="DA59" i="37"/>
  <c r="CZ59" i="37"/>
  <c r="CY59" i="37"/>
  <c r="CX59" i="37"/>
  <c r="CW59" i="37"/>
  <c r="CV59" i="37"/>
  <c r="CU59" i="37"/>
  <c r="CT59" i="37"/>
  <c r="CS59" i="37"/>
  <c r="CR59" i="37"/>
  <c r="CQ59" i="37"/>
  <c r="DF59" i="37" s="1"/>
  <c r="BY59" i="37"/>
  <c r="BS59" i="37"/>
  <c r="BR59" i="37"/>
  <c r="BQ59" i="37"/>
  <c r="BP59" i="37"/>
  <c r="BN59" i="37"/>
  <c r="BM59" i="37"/>
  <c r="BL59" i="37"/>
  <c r="BK59" i="37"/>
  <c r="BO59" i="37" s="1"/>
  <c r="BU59" i="37" s="1"/>
  <c r="L63" i="36" s="1"/>
  <c r="BJ59" i="37"/>
  <c r="BI59" i="37"/>
  <c r="BG59" i="37"/>
  <c r="BF59" i="37"/>
  <c r="BE59" i="37"/>
  <c r="BD59" i="37"/>
  <c r="BC59" i="37"/>
  <c r="BB59" i="37"/>
  <c r="BA59" i="37"/>
  <c r="AZ59" i="37"/>
  <c r="AX59" i="37"/>
  <c r="AW59" i="37"/>
  <c r="AV59" i="37"/>
  <c r="AU59" i="37"/>
  <c r="AT59" i="37"/>
  <c r="AS59" i="37"/>
  <c r="AR59" i="37"/>
  <c r="AQ59" i="37"/>
  <c r="AO59" i="37"/>
  <c r="AN59" i="37"/>
  <c r="AM59" i="37"/>
  <c r="AL59" i="37"/>
  <c r="AK59" i="37"/>
  <c r="AJ59" i="37"/>
  <c r="AI59" i="37"/>
  <c r="AH59" i="37"/>
  <c r="AF59" i="37"/>
  <c r="AE59" i="37"/>
  <c r="AD59" i="37"/>
  <c r="AC59" i="37"/>
  <c r="AB59" i="37"/>
  <c r="AA59" i="37"/>
  <c r="Z59" i="37"/>
  <c r="Y59" i="37"/>
  <c r="X59" i="37"/>
  <c r="W59" i="37"/>
  <c r="V59" i="37"/>
  <c r="U59" i="37"/>
  <c r="T59" i="37"/>
  <c r="S59" i="37"/>
  <c r="Q59" i="37"/>
  <c r="P59" i="37"/>
  <c r="O59" i="37"/>
  <c r="N59" i="37"/>
  <c r="M59" i="37"/>
  <c r="L59" i="37"/>
  <c r="K59" i="37"/>
  <c r="J59" i="37"/>
  <c r="I59" i="37"/>
  <c r="H59" i="37"/>
  <c r="G59" i="37"/>
  <c r="F59" i="37"/>
  <c r="E59" i="37"/>
  <c r="D59" i="37"/>
  <c r="C59" i="37"/>
  <c r="DE58" i="37"/>
  <c r="DD58" i="37"/>
  <c r="DC58" i="37"/>
  <c r="DB58" i="37"/>
  <c r="DA58" i="37"/>
  <c r="CZ58" i="37"/>
  <c r="CY58" i="37"/>
  <c r="CX58" i="37"/>
  <c r="CW58" i="37"/>
  <c r="CV58" i="37"/>
  <c r="CU58" i="37"/>
  <c r="CT58" i="37"/>
  <c r="CS58" i="37"/>
  <c r="CR58" i="37"/>
  <c r="CQ58" i="37"/>
  <c r="DF58" i="37" s="1"/>
  <c r="BY58" i="37"/>
  <c r="BS58" i="37"/>
  <c r="BR58" i="37"/>
  <c r="BQ58" i="37"/>
  <c r="BP58" i="37"/>
  <c r="BN58" i="37"/>
  <c r="BM58" i="37"/>
  <c r="BL58" i="37"/>
  <c r="BK58" i="37"/>
  <c r="BJ58" i="37"/>
  <c r="BI58" i="37"/>
  <c r="BG58" i="37"/>
  <c r="BF58" i="37"/>
  <c r="BE58" i="37"/>
  <c r="BD58" i="37"/>
  <c r="BC58" i="37"/>
  <c r="BB58" i="37"/>
  <c r="BA58" i="37"/>
  <c r="AZ58" i="37"/>
  <c r="AX58" i="37"/>
  <c r="AW58" i="37"/>
  <c r="AV58" i="37"/>
  <c r="AU58" i="37"/>
  <c r="AT58" i="37"/>
  <c r="AS58" i="37"/>
  <c r="AR58" i="37"/>
  <c r="AQ58" i="37"/>
  <c r="AO58" i="37"/>
  <c r="AN58" i="37"/>
  <c r="AM58" i="37"/>
  <c r="AL58" i="37"/>
  <c r="AK58" i="37"/>
  <c r="AP58" i="37" s="1"/>
  <c r="AJ58" i="37"/>
  <c r="AI58" i="37"/>
  <c r="AH58" i="37"/>
  <c r="AF58" i="37"/>
  <c r="AE58" i="37"/>
  <c r="AD58" i="37"/>
  <c r="AC58" i="37"/>
  <c r="AB58" i="37"/>
  <c r="AA58" i="37"/>
  <c r="Z58" i="37"/>
  <c r="Y58" i="37"/>
  <c r="X58" i="37"/>
  <c r="W58" i="37"/>
  <c r="V58" i="37"/>
  <c r="U58" i="37"/>
  <c r="T58" i="37"/>
  <c r="S58" i="37"/>
  <c r="Q58" i="37"/>
  <c r="P58" i="37"/>
  <c r="O58" i="37"/>
  <c r="N58" i="37"/>
  <c r="M58" i="37"/>
  <c r="L58" i="37"/>
  <c r="K58" i="37"/>
  <c r="J58" i="37"/>
  <c r="I58" i="37"/>
  <c r="H58" i="37"/>
  <c r="G58" i="37"/>
  <c r="F58" i="37"/>
  <c r="E58" i="37"/>
  <c r="D58" i="37"/>
  <c r="C58" i="37"/>
  <c r="DE57" i="37"/>
  <c r="DD57" i="37"/>
  <c r="DC57" i="37"/>
  <c r="DB57" i="37"/>
  <c r="DA57" i="37"/>
  <c r="CZ57" i="37"/>
  <c r="CY57" i="37"/>
  <c r="CX57" i="37"/>
  <c r="CW57" i="37"/>
  <c r="CV57" i="37"/>
  <c r="CU57" i="37"/>
  <c r="CT57" i="37"/>
  <c r="CS57" i="37"/>
  <c r="CR57" i="37"/>
  <c r="CQ57" i="37"/>
  <c r="DF57" i="37" s="1"/>
  <c r="BY57" i="37"/>
  <c r="BS57" i="37"/>
  <c r="BT57" i="37" s="1"/>
  <c r="BR57" i="37"/>
  <c r="BQ57" i="37"/>
  <c r="BP57" i="37"/>
  <c r="BN57" i="37"/>
  <c r="BM57" i="37"/>
  <c r="BL57" i="37"/>
  <c r="BK57" i="37"/>
  <c r="BJ57" i="37"/>
  <c r="BI57" i="37"/>
  <c r="BG57" i="37"/>
  <c r="BF57" i="37"/>
  <c r="BE57" i="37"/>
  <c r="BD57" i="37"/>
  <c r="BC57" i="37"/>
  <c r="BB57" i="37"/>
  <c r="BA57" i="37"/>
  <c r="AZ57" i="37"/>
  <c r="AX57" i="37"/>
  <c r="AW57" i="37"/>
  <c r="AV57" i="37"/>
  <c r="AU57" i="37"/>
  <c r="AT57" i="37"/>
  <c r="AS57" i="37"/>
  <c r="AR57" i="37"/>
  <c r="AQ57" i="37"/>
  <c r="AO57" i="37"/>
  <c r="AN57" i="37"/>
  <c r="AM57" i="37"/>
  <c r="AL57" i="37"/>
  <c r="AK57" i="37"/>
  <c r="AJ57" i="37"/>
  <c r="AI57" i="37"/>
  <c r="AH57" i="37"/>
  <c r="AF57" i="37"/>
  <c r="AE57" i="37"/>
  <c r="AD57" i="37"/>
  <c r="AC57" i="37"/>
  <c r="AB57" i="37"/>
  <c r="AA57" i="37"/>
  <c r="Z57" i="37"/>
  <c r="Y57" i="37"/>
  <c r="X57" i="37"/>
  <c r="W57" i="37"/>
  <c r="V57" i="37"/>
  <c r="U57" i="37"/>
  <c r="T57" i="37"/>
  <c r="S57" i="37"/>
  <c r="Q57" i="37"/>
  <c r="P57" i="37"/>
  <c r="O57" i="37"/>
  <c r="N57" i="37"/>
  <c r="M57" i="37"/>
  <c r="L57" i="37"/>
  <c r="K57" i="37"/>
  <c r="J57" i="37"/>
  <c r="I57" i="37"/>
  <c r="H57" i="37"/>
  <c r="G57" i="37"/>
  <c r="F57" i="37"/>
  <c r="E57" i="37"/>
  <c r="D57" i="37"/>
  <c r="C57" i="37"/>
  <c r="DE56" i="37"/>
  <c r="DD56" i="37"/>
  <c r="DC56" i="37"/>
  <c r="DB56" i="37"/>
  <c r="DA56" i="37"/>
  <c r="CZ56" i="37"/>
  <c r="CY56" i="37"/>
  <c r="CX56" i="37"/>
  <c r="CW56" i="37"/>
  <c r="CV56" i="37"/>
  <c r="CU56" i="37"/>
  <c r="CT56" i="37"/>
  <c r="CS56" i="37"/>
  <c r="CR56" i="37"/>
  <c r="CQ56" i="37"/>
  <c r="DF56" i="37" s="1"/>
  <c r="BY56" i="37"/>
  <c r="BS56" i="37"/>
  <c r="BR56" i="37"/>
  <c r="BQ56" i="37"/>
  <c r="BP56" i="37"/>
  <c r="BN56" i="37"/>
  <c r="BM56" i="37"/>
  <c r="BL56" i="37"/>
  <c r="BK56" i="37"/>
  <c r="BJ56" i="37"/>
  <c r="BI56" i="37"/>
  <c r="BG56" i="37"/>
  <c r="BF56" i="37"/>
  <c r="BE56" i="37"/>
  <c r="BD56" i="37"/>
  <c r="BC56" i="37"/>
  <c r="BB56" i="37"/>
  <c r="BA56" i="37"/>
  <c r="AZ56" i="37"/>
  <c r="AX56" i="37"/>
  <c r="AW56" i="37"/>
  <c r="AV56" i="37"/>
  <c r="AU56" i="37"/>
  <c r="AT56" i="37"/>
  <c r="AS56" i="37"/>
  <c r="AR56" i="37"/>
  <c r="AQ56" i="37"/>
  <c r="AO56" i="37"/>
  <c r="AN56" i="37"/>
  <c r="AM56" i="37"/>
  <c r="AL56" i="37"/>
  <c r="AK56" i="37"/>
  <c r="AJ56" i="37"/>
  <c r="AI56" i="37"/>
  <c r="AH56" i="37"/>
  <c r="AP56" i="37" s="1"/>
  <c r="AF56" i="37"/>
  <c r="AE56" i="37"/>
  <c r="AD56" i="37"/>
  <c r="AC56" i="37"/>
  <c r="AB56" i="37"/>
  <c r="AA56" i="37"/>
  <c r="Z56" i="37"/>
  <c r="Y56" i="37"/>
  <c r="X56" i="37"/>
  <c r="W56" i="37"/>
  <c r="V56" i="37"/>
  <c r="U56" i="37"/>
  <c r="T56" i="37"/>
  <c r="S56" i="37"/>
  <c r="Q56" i="37"/>
  <c r="P56" i="37"/>
  <c r="O56" i="37"/>
  <c r="N56" i="37"/>
  <c r="M56" i="37"/>
  <c r="L56" i="37"/>
  <c r="K56" i="37"/>
  <c r="J56" i="37"/>
  <c r="I56" i="37"/>
  <c r="H56" i="37"/>
  <c r="G56" i="37"/>
  <c r="F56" i="37"/>
  <c r="E56" i="37"/>
  <c r="D56" i="37"/>
  <c r="C56" i="37"/>
  <c r="DE55" i="37"/>
  <c r="DD55" i="37"/>
  <c r="DC55" i="37"/>
  <c r="DB55" i="37"/>
  <c r="DA55" i="37"/>
  <c r="CZ55" i="37"/>
  <c r="CY55" i="37"/>
  <c r="CX55" i="37"/>
  <c r="CW55" i="37"/>
  <c r="CV55" i="37"/>
  <c r="CU55" i="37"/>
  <c r="CT55" i="37"/>
  <c r="CS55" i="37"/>
  <c r="CR55" i="37"/>
  <c r="CQ55" i="37"/>
  <c r="DF55" i="37" s="1"/>
  <c r="BY55" i="37"/>
  <c r="BS55" i="37"/>
  <c r="BR55" i="37"/>
  <c r="BQ55" i="37"/>
  <c r="BP55" i="37"/>
  <c r="BN55" i="37"/>
  <c r="BM55" i="37"/>
  <c r="BL55" i="37"/>
  <c r="BK55" i="37"/>
  <c r="BJ55" i="37"/>
  <c r="BI55" i="37"/>
  <c r="BG55" i="37"/>
  <c r="BF55" i="37"/>
  <c r="BE55" i="37"/>
  <c r="BD55" i="37"/>
  <c r="BC55" i="37"/>
  <c r="BB55" i="37"/>
  <c r="BA55" i="37"/>
  <c r="AZ55" i="37"/>
  <c r="AX55" i="37"/>
  <c r="AW55" i="37"/>
  <c r="AV55" i="37"/>
  <c r="AU55" i="37"/>
  <c r="AT55" i="37"/>
  <c r="AS55" i="37"/>
  <c r="AR55" i="37"/>
  <c r="AQ55" i="37"/>
  <c r="AO55" i="37"/>
  <c r="AN55" i="37"/>
  <c r="AM55" i="37"/>
  <c r="AL55" i="37"/>
  <c r="AK55" i="37"/>
  <c r="AP55" i="37" s="1"/>
  <c r="AJ55" i="37"/>
  <c r="AI55" i="37"/>
  <c r="AH55" i="37"/>
  <c r="AF55" i="37"/>
  <c r="AE55" i="37"/>
  <c r="AD55" i="37"/>
  <c r="AC55" i="37"/>
  <c r="AB55" i="37"/>
  <c r="AA55" i="37"/>
  <c r="Z55" i="37"/>
  <c r="Y55" i="37"/>
  <c r="X55" i="37"/>
  <c r="W55" i="37"/>
  <c r="V55" i="37"/>
  <c r="U55" i="37"/>
  <c r="T55" i="37"/>
  <c r="S55" i="37"/>
  <c r="Q55" i="37"/>
  <c r="P55" i="37"/>
  <c r="O55" i="37"/>
  <c r="N55" i="37"/>
  <c r="M55" i="37"/>
  <c r="L55" i="37"/>
  <c r="K55" i="37"/>
  <c r="J55" i="37"/>
  <c r="I55" i="37"/>
  <c r="H55" i="37"/>
  <c r="G55" i="37"/>
  <c r="F55" i="37"/>
  <c r="E55" i="37"/>
  <c r="D55" i="37"/>
  <c r="C55" i="37"/>
  <c r="DE54" i="37"/>
  <c r="DD54" i="37"/>
  <c r="DC54" i="37"/>
  <c r="DB54" i="37"/>
  <c r="DA54" i="37"/>
  <c r="CZ54" i="37"/>
  <c r="CY54" i="37"/>
  <c r="CX54" i="37"/>
  <c r="CW54" i="37"/>
  <c r="CV54" i="37"/>
  <c r="CU54" i="37"/>
  <c r="CT54" i="37"/>
  <c r="CS54" i="37"/>
  <c r="CR54" i="37"/>
  <c r="CQ54" i="37"/>
  <c r="DF54" i="37" s="1"/>
  <c r="BY54" i="37"/>
  <c r="BS54" i="37"/>
  <c r="BR54" i="37"/>
  <c r="BQ54" i="37"/>
  <c r="BP54" i="37"/>
  <c r="BN54" i="37"/>
  <c r="BM54" i="37"/>
  <c r="BL54" i="37"/>
  <c r="BK54" i="37"/>
  <c r="BJ54" i="37"/>
  <c r="BI54" i="37"/>
  <c r="BG54" i="37"/>
  <c r="BF54" i="37"/>
  <c r="BE54" i="37"/>
  <c r="BD54" i="37"/>
  <c r="BC54" i="37"/>
  <c r="BB54" i="37"/>
  <c r="BA54" i="37"/>
  <c r="AZ54" i="37"/>
  <c r="BH54" i="37" s="1"/>
  <c r="AX54" i="37"/>
  <c r="AW54" i="37"/>
  <c r="AV54" i="37"/>
  <c r="AU54" i="37"/>
  <c r="AT54" i="37"/>
  <c r="AS54" i="37"/>
  <c r="AR54" i="37"/>
  <c r="AQ54" i="37"/>
  <c r="AO54" i="37"/>
  <c r="AN54" i="37"/>
  <c r="AM54" i="37"/>
  <c r="AL54" i="37"/>
  <c r="AK54" i="37"/>
  <c r="AJ54" i="37"/>
  <c r="AI54" i="37"/>
  <c r="AH54" i="37"/>
  <c r="AF54" i="37"/>
  <c r="AE54" i="37"/>
  <c r="AD54" i="37"/>
  <c r="AC54" i="37"/>
  <c r="AB54" i="37"/>
  <c r="AA54" i="37"/>
  <c r="Z54" i="37"/>
  <c r="Y54" i="37"/>
  <c r="X54" i="37"/>
  <c r="W54" i="37"/>
  <c r="V54" i="37"/>
  <c r="U54" i="37"/>
  <c r="T54" i="37"/>
  <c r="S54" i="37"/>
  <c r="Q54" i="37"/>
  <c r="P54" i="37"/>
  <c r="O54" i="37"/>
  <c r="N54" i="37"/>
  <c r="M54" i="37"/>
  <c r="L54" i="37"/>
  <c r="K54" i="37"/>
  <c r="J54" i="37"/>
  <c r="I54" i="37"/>
  <c r="H54" i="37"/>
  <c r="G54" i="37"/>
  <c r="F54" i="37"/>
  <c r="E54" i="37"/>
  <c r="D54" i="37"/>
  <c r="C54" i="37"/>
  <c r="DE53" i="37"/>
  <c r="DD53" i="37"/>
  <c r="DC53" i="37"/>
  <c r="DB53" i="37"/>
  <c r="DA53" i="37"/>
  <c r="CZ53" i="37"/>
  <c r="CY53" i="37"/>
  <c r="CX53" i="37"/>
  <c r="CW53" i="37"/>
  <c r="CV53" i="37"/>
  <c r="CU53" i="37"/>
  <c r="CT53" i="37"/>
  <c r="CS53" i="37"/>
  <c r="CR53" i="37"/>
  <c r="CQ53" i="37"/>
  <c r="DF53" i="37" s="1"/>
  <c r="BY53" i="37"/>
  <c r="BS53" i="37"/>
  <c r="BR53" i="37"/>
  <c r="BQ53" i="37"/>
  <c r="BP53" i="37"/>
  <c r="BN53" i="37"/>
  <c r="BM53" i="37"/>
  <c r="BL53" i="37"/>
  <c r="BK53" i="37"/>
  <c r="BJ53" i="37"/>
  <c r="BI53" i="37"/>
  <c r="BG53" i="37"/>
  <c r="BF53" i="37"/>
  <c r="BE53" i="37"/>
  <c r="BD53" i="37"/>
  <c r="BC53" i="37"/>
  <c r="BB53" i="37"/>
  <c r="BA53" i="37"/>
  <c r="AZ53" i="37"/>
  <c r="AX53" i="37"/>
  <c r="AW53" i="37"/>
  <c r="AV53" i="37"/>
  <c r="AU53" i="37"/>
  <c r="AT53" i="37"/>
  <c r="AS53" i="37"/>
  <c r="AR53" i="37"/>
  <c r="AQ53" i="37"/>
  <c r="AO53" i="37"/>
  <c r="AN53" i="37"/>
  <c r="AM53" i="37"/>
  <c r="AL53" i="37"/>
  <c r="AK53" i="37"/>
  <c r="AJ53" i="37"/>
  <c r="AI53" i="37"/>
  <c r="AH53" i="37"/>
  <c r="AF53" i="37"/>
  <c r="AE53" i="37"/>
  <c r="AD53" i="37"/>
  <c r="AC53" i="37"/>
  <c r="AB53" i="37"/>
  <c r="AA53" i="37"/>
  <c r="Z53" i="37"/>
  <c r="Y53" i="37"/>
  <c r="X53" i="37"/>
  <c r="W53" i="37"/>
  <c r="V53" i="37"/>
  <c r="U53" i="37"/>
  <c r="T53" i="37"/>
  <c r="S53" i="37"/>
  <c r="Q53" i="37"/>
  <c r="P53" i="37"/>
  <c r="O53" i="37"/>
  <c r="N53" i="37"/>
  <c r="M53" i="37"/>
  <c r="L53" i="37"/>
  <c r="K53" i="37"/>
  <c r="J53" i="37"/>
  <c r="I53" i="37"/>
  <c r="H53" i="37"/>
  <c r="G53" i="37"/>
  <c r="F53" i="37"/>
  <c r="E53" i="37"/>
  <c r="D53" i="37"/>
  <c r="C53" i="37"/>
  <c r="DE52" i="37"/>
  <c r="DD52" i="37"/>
  <c r="DC52" i="37"/>
  <c r="DB52" i="37"/>
  <c r="DA52" i="37"/>
  <c r="CZ52" i="37"/>
  <c r="CY52" i="37"/>
  <c r="CX52" i="37"/>
  <c r="CW52" i="37"/>
  <c r="CV52" i="37"/>
  <c r="CU52" i="37"/>
  <c r="CT52" i="37"/>
  <c r="CS52" i="37"/>
  <c r="CR52" i="37"/>
  <c r="CQ52" i="37"/>
  <c r="DF52" i="37" s="1"/>
  <c r="BY52" i="37"/>
  <c r="BS52" i="37"/>
  <c r="BR52" i="37"/>
  <c r="BQ52" i="37"/>
  <c r="BP52" i="37"/>
  <c r="BT52" i="37" s="1"/>
  <c r="BN52" i="37"/>
  <c r="BM52" i="37"/>
  <c r="BL52" i="37"/>
  <c r="BK52" i="37"/>
  <c r="BJ52" i="37"/>
  <c r="BI52" i="37"/>
  <c r="BG52" i="37"/>
  <c r="BF52" i="37"/>
  <c r="BE52" i="37"/>
  <c r="BD52" i="37"/>
  <c r="BC52" i="37"/>
  <c r="BB52" i="37"/>
  <c r="BA52" i="37"/>
  <c r="AZ52" i="37"/>
  <c r="AX52" i="37"/>
  <c r="AW52" i="37"/>
  <c r="AV52" i="37"/>
  <c r="AU52" i="37"/>
  <c r="AT52" i="37"/>
  <c r="AS52" i="37"/>
  <c r="AR52" i="37"/>
  <c r="AQ52" i="37"/>
  <c r="AO52" i="37"/>
  <c r="AN52" i="37"/>
  <c r="AM52" i="37"/>
  <c r="AL52" i="37"/>
  <c r="AK52" i="37"/>
  <c r="AJ52" i="37"/>
  <c r="AI52" i="37"/>
  <c r="AH52" i="37"/>
  <c r="AF52" i="37"/>
  <c r="AE52" i="37"/>
  <c r="AD52" i="37"/>
  <c r="AC52" i="37"/>
  <c r="AB52" i="37"/>
  <c r="AA52" i="37"/>
  <c r="Z52" i="37"/>
  <c r="Y52" i="37"/>
  <c r="X52" i="37"/>
  <c r="W52" i="37"/>
  <c r="V52" i="37"/>
  <c r="U52" i="37"/>
  <c r="T52" i="37"/>
  <c r="S52" i="37"/>
  <c r="Q52" i="37"/>
  <c r="P52" i="37"/>
  <c r="O52" i="37"/>
  <c r="N52" i="37"/>
  <c r="M52" i="37"/>
  <c r="L52" i="37"/>
  <c r="K52" i="37"/>
  <c r="J52" i="37"/>
  <c r="I52" i="37"/>
  <c r="H52" i="37"/>
  <c r="G52" i="37"/>
  <c r="F52" i="37"/>
  <c r="E52" i="37"/>
  <c r="D52" i="37"/>
  <c r="C52" i="37"/>
  <c r="DE51" i="37"/>
  <c r="DD51" i="37"/>
  <c r="DC51" i="37"/>
  <c r="DB51" i="37"/>
  <c r="DA51" i="37"/>
  <c r="CZ51" i="37"/>
  <c r="CY51" i="37"/>
  <c r="CX51" i="37"/>
  <c r="CW51" i="37"/>
  <c r="CV51" i="37"/>
  <c r="CU51" i="37"/>
  <c r="CT51" i="37"/>
  <c r="CS51" i="37"/>
  <c r="CR51" i="37"/>
  <c r="CQ51" i="37"/>
  <c r="DF51" i="37" s="1"/>
  <c r="BY51" i="37"/>
  <c r="BS51" i="37"/>
  <c r="BR51" i="37"/>
  <c r="BQ51" i="37"/>
  <c r="BP51" i="37"/>
  <c r="BN51" i="37"/>
  <c r="BM51" i="37"/>
  <c r="BL51" i="37"/>
  <c r="BK51" i="37"/>
  <c r="BJ51" i="37"/>
  <c r="BI51" i="37"/>
  <c r="BG51" i="37"/>
  <c r="BF51" i="37"/>
  <c r="BE51" i="37"/>
  <c r="BD51" i="37"/>
  <c r="BC51" i="37"/>
  <c r="BB51" i="37"/>
  <c r="BA51" i="37"/>
  <c r="AZ51" i="37"/>
  <c r="AX51" i="37"/>
  <c r="AW51" i="37"/>
  <c r="AV51" i="37"/>
  <c r="AU51" i="37"/>
  <c r="AT51" i="37"/>
  <c r="AS51" i="37"/>
  <c r="AR51" i="37"/>
  <c r="AQ51" i="37"/>
  <c r="AO51" i="37"/>
  <c r="AN51" i="37"/>
  <c r="AM51" i="37"/>
  <c r="AL51" i="37"/>
  <c r="AK51" i="37"/>
  <c r="AJ51" i="37"/>
  <c r="AI51" i="37"/>
  <c r="AH51" i="37"/>
  <c r="AF51" i="37"/>
  <c r="AE51" i="37"/>
  <c r="AD51" i="37"/>
  <c r="AC51" i="37"/>
  <c r="AB51" i="37"/>
  <c r="AA51" i="37"/>
  <c r="Z51" i="37"/>
  <c r="Y51" i="37"/>
  <c r="X51" i="37"/>
  <c r="W51" i="37"/>
  <c r="V51" i="37"/>
  <c r="U51" i="37"/>
  <c r="T51" i="37"/>
  <c r="S51" i="37"/>
  <c r="Q51" i="37"/>
  <c r="P51" i="37"/>
  <c r="O51" i="37"/>
  <c r="N51" i="37"/>
  <c r="M51" i="37"/>
  <c r="L51" i="37"/>
  <c r="K51" i="37"/>
  <c r="J51" i="37"/>
  <c r="I51" i="37"/>
  <c r="H51" i="37"/>
  <c r="G51" i="37"/>
  <c r="F51" i="37"/>
  <c r="E51" i="37"/>
  <c r="D51" i="37"/>
  <c r="C51" i="37"/>
  <c r="DE50" i="37"/>
  <c r="DD50" i="37"/>
  <c r="DC50" i="37"/>
  <c r="DB50" i="37"/>
  <c r="DA50" i="37"/>
  <c r="CZ50" i="37"/>
  <c r="CY50" i="37"/>
  <c r="CX50" i="37"/>
  <c r="CW50" i="37"/>
  <c r="CV50" i="37"/>
  <c r="CU50" i="37"/>
  <c r="CT50" i="37"/>
  <c r="CS50" i="37"/>
  <c r="CR50" i="37"/>
  <c r="CQ50" i="37"/>
  <c r="DF50" i="37" s="1"/>
  <c r="BY50" i="37"/>
  <c r="BS50" i="37"/>
  <c r="BR50" i="37"/>
  <c r="BQ50" i="37"/>
  <c r="BP50" i="37"/>
  <c r="BN50" i="37"/>
  <c r="BM50" i="37"/>
  <c r="BL50" i="37"/>
  <c r="BK50" i="37"/>
  <c r="BO50" i="37" s="1"/>
  <c r="BU50" i="37" s="1"/>
  <c r="BJ50" i="37"/>
  <c r="BI50" i="37"/>
  <c r="BG50" i="37"/>
  <c r="BF50" i="37"/>
  <c r="BE50" i="37"/>
  <c r="BD50" i="37"/>
  <c r="BC50" i="37"/>
  <c r="BB50" i="37"/>
  <c r="BA50" i="37"/>
  <c r="AZ50" i="37"/>
  <c r="AX50" i="37"/>
  <c r="AW50" i="37"/>
  <c r="AV50" i="37"/>
  <c r="AU50" i="37"/>
  <c r="AT50" i="37"/>
  <c r="AS50" i="37"/>
  <c r="AR50" i="37"/>
  <c r="AQ50" i="37"/>
  <c r="AO50" i="37"/>
  <c r="AN50" i="37"/>
  <c r="AM50" i="37"/>
  <c r="AL50" i="37"/>
  <c r="AK50" i="37"/>
  <c r="AJ50" i="37"/>
  <c r="AI50" i="37"/>
  <c r="AH50" i="37"/>
  <c r="AF50" i="37"/>
  <c r="AE50" i="37"/>
  <c r="AD50" i="37"/>
  <c r="AC50" i="37"/>
  <c r="AB50" i="37"/>
  <c r="AA50" i="37"/>
  <c r="Z50" i="37"/>
  <c r="Y50" i="37"/>
  <c r="X50" i="37"/>
  <c r="W50" i="37"/>
  <c r="V50" i="37"/>
  <c r="U50" i="37"/>
  <c r="T50" i="37"/>
  <c r="S50" i="37"/>
  <c r="Q50" i="37"/>
  <c r="P50" i="37"/>
  <c r="O50" i="37"/>
  <c r="N50" i="37"/>
  <c r="M50" i="37"/>
  <c r="L50" i="37"/>
  <c r="K50" i="37"/>
  <c r="J50" i="37"/>
  <c r="I50" i="37"/>
  <c r="H50" i="37"/>
  <c r="G50" i="37"/>
  <c r="F50" i="37"/>
  <c r="E50" i="37"/>
  <c r="D50" i="37"/>
  <c r="C50" i="37"/>
  <c r="DE49" i="37"/>
  <c r="DD49" i="37"/>
  <c r="DC49" i="37"/>
  <c r="DB49" i="37"/>
  <c r="DA49" i="37"/>
  <c r="CZ49" i="37"/>
  <c r="CY49" i="37"/>
  <c r="CX49" i="37"/>
  <c r="CW49" i="37"/>
  <c r="CV49" i="37"/>
  <c r="CU49" i="37"/>
  <c r="CT49" i="37"/>
  <c r="CS49" i="37"/>
  <c r="CR49" i="37"/>
  <c r="CQ49" i="37"/>
  <c r="DF49" i="37" s="1"/>
  <c r="BY49" i="37"/>
  <c r="BS49" i="37"/>
  <c r="BR49" i="37"/>
  <c r="BQ49" i="37"/>
  <c r="BP49" i="37"/>
  <c r="BN49" i="37"/>
  <c r="BM49" i="37"/>
  <c r="BL49" i="37"/>
  <c r="BK49" i="37"/>
  <c r="BJ49" i="37"/>
  <c r="BI49" i="37"/>
  <c r="BG49" i="37"/>
  <c r="BF49" i="37"/>
  <c r="BE49" i="37"/>
  <c r="BD49" i="37"/>
  <c r="BC49" i="37"/>
  <c r="BB49" i="37"/>
  <c r="BA49" i="37"/>
  <c r="AZ49" i="37"/>
  <c r="AX49" i="37"/>
  <c r="AW49" i="37"/>
  <c r="AV49" i="37"/>
  <c r="AU49" i="37"/>
  <c r="AT49" i="37"/>
  <c r="AS49" i="37"/>
  <c r="AR49" i="37"/>
  <c r="AQ49" i="37"/>
  <c r="AO49" i="37"/>
  <c r="AN49" i="37"/>
  <c r="AM49" i="37"/>
  <c r="AL49" i="37"/>
  <c r="AK49" i="37"/>
  <c r="AJ49" i="37"/>
  <c r="AI49" i="37"/>
  <c r="AH49" i="37"/>
  <c r="AF49" i="37"/>
  <c r="AE49" i="37"/>
  <c r="AD49" i="37"/>
  <c r="AC49" i="37"/>
  <c r="AB49" i="37"/>
  <c r="AA49" i="37"/>
  <c r="Z49" i="37"/>
  <c r="Y49" i="37"/>
  <c r="X49" i="37"/>
  <c r="W49" i="37"/>
  <c r="V49" i="37"/>
  <c r="U49" i="37"/>
  <c r="T49" i="37"/>
  <c r="S49" i="37"/>
  <c r="Q49" i="37"/>
  <c r="P49" i="37"/>
  <c r="O49" i="37"/>
  <c r="N49" i="37"/>
  <c r="M49" i="37"/>
  <c r="L49" i="37"/>
  <c r="K49" i="37"/>
  <c r="J49" i="37"/>
  <c r="I49" i="37"/>
  <c r="H49" i="37"/>
  <c r="G49" i="37"/>
  <c r="F49" i="37"/>
  <c r="E49" i="37"/>
  <c r="D49" i="37"/>
  <c r="C49" i="37"/>
  <c r="DE48" i="37"/>
  <c r="DD48" i="37"/>
  <c r="DC48" i="37"/>
  <c r="DB48" i="37"/>
  <c r="DA48" i="37"/>
  <c r="CZ48" i="37"/>
  <c r="CY48" i="37"/>
  <c r="CX48" i="37"/>
  <c r="CW48" i="37"/>
  <c r="CV48" i="37"/>
  <c r="CU48" i="37"/>
  <c r="CT48" i="37"/>
  <c r="CS48" i="37"/>
  <c r="CR48" i="37"/>
  <c r="CQ48" i="37"/>
  <c r="DF48" i="37" s="1"/>
  <c r="BY48" i="37"/>
  <c r="BS48" i="37"/>
  <c r="BR48" i="37"/>
  <c r="BQ48" i="37"/>
  <c r="BP48" i="37"/>
  <c r="BN48" i="37"/>
  <c r="BM48" i="37"/>
  <c r="BL48" i="37"/>
  <c r="BK48" i="37"/>
  <c r="BJ48" i="37"/>
  <c r="BO48" i="37" s="1"/>
  <c r="BU48" i="37" s="1"/>
  <c r="BI48" i="37"/>
  <c r="BG48" i="37"/>
  <c r="BF48" i="37"/>
  <c r="BE48" i="37"/>
  <c r="BD48" i="37"/>
  <c r="BC48" i="37"/>
  <c r="BB48" i="37"/>
  <c r="BA48" i="37"/>
  <c r="AZ48" i="37"/>
  <c r="AX48" i="37"/>
  <c r="AW48" i="37"/>
  <c r="AV48" i="37"/>
  <c r="AU48" i="37"/>
  <c r="AT48" i="37"/>
  <c r="AS48" i="37"/>
  <c r="AR48" i="37"/>
  <c r="AQ48" i="37"/>
  <c r="AO48" i="37"/>
  <c r="AN48" i="37"/>
  <c r="AM48" i="37"/>
  <c r="AL48" i="37"/>
  <c r="AK48" i="37"/>
  <c r="AJ48" i="37"/>
  <c r="AI48" i="37"/>
  <c r="AH48" i="37"/>
  <c r="AP48" i="37" s="1"/>
  <c r="AF48" i="37"/>
  <c r="AE48" i="37"/>
  <c r="AD48" i="37"/>
  <c r="AC48" i="37"/>
  <c r="AB48" i="37"/>
  <c r="AA48" i="37"/>
  <c r="Z48" i="37"/>
  <c r="Y48" i="37"/>
  <c r="X48" i="37"/>
  <c r="W48" i="37"/>
  <c r="V48" i="37"/>
  <c r="U48" i="37"/>
  <c r="T48" i="37"/>
  <c r="S48" i="37"/>
  <c r="Q48" i="37"/>
  <c r="P48" i="37"/>
  <c r="O48" i="37"/>
  <c r="N48" i="37"/>
  <c r="M48" i="37"/>
  <c r="L48" i="37"/>
  <c r="K48" i="37"/>
  <c r="J48" i="37"/>
  <c r="I48" i="37"/>
  <c r="H48" i="37"/>
  <c r="G48" i="37"/>
  <c r="F48" i="37"/>
  <c r="E48" i="37"/>
  <c r="D48" i="37"/>
  <c r="C48" i="37"/>
  <c r="DE47" i="37"/>
  <c r="DD47" i="37"/>
  <c r="DC47" i="37"/>
  <c r="DB47" i="37"/>
  <c r="DA47" i="37"/>
  <c r="CZ47" i="37"/>
  <c r="CY47" i="37"/>
  <c r="CX47" i="37"/>
  <c r="CW47" i="37"/>
  <c r="CV47" i="37"/>
  <c r="CU47" i="37"/>
  <c r="CT47" i="37"/>
  <c r="CS47" i="37"/>
  <c r="CR47" i="37"/>
  <c r="CQ47" i="37"/>
  <c r="DF47" i="37" s="1"/>
  <c r="BY47" i="37"/>
  <c r="BS47" i="37"/>
  <c r="BR47" i="37"/>
  <c r="BQ47" i="37"/>
  <c r="BP47" i="37"/>
  <c r="BN47" i="37"/>
  <c r="BM47" i="37"/>
  <c r="BL47" i="37"/>
  <c r="BK47" i="37"/>
  <c r="BJ47" i="37"/>
  <c r="BI47" i="37"/>
  <c r="BG47" i="37"/>
  <c r="BF47" i="37"/>
  <c r="BE47" i="37"/>
  <c r="BD47" i="37"/>
  <c r="BC47" i="37"/>
  <c r="BB47" i="37"/>
  <c r="BA47" i="37"/>
  <c r="AZ47" i="37"/>
  <c r="AX47" i="37"/>
  <c r="AW47" i="37"/>
  <c r="AV47" i="37"/>
  <c r="AU47" i="37"/>
  <c r="AT47" i="37"/>
  <c r="AS47" i="37"/>
  <c r="AR47" i="37"/>
  <c r="AQ47" i="37"/>
  <c r="AO47" i="37"/>
  <c r="AN47" i="37"/>
  <c r="AM47" i="37"/>
  <c r="AL47" i="37"/>
  <c r="AK47" i="37"/>
  <c r="AJ47" i="37"/>
  <c r="AI47" i="37"/>
  <c r="AH47" i="37"/>
  <c r="AF47" i="37"/>
  <c r="AE47" i="37"/>
  <c r="AD47" i="37"/>
  <c r="AC47" i="37"/>
  <c r="AB47" i="37"/>
  <c r="AA47" i="37"/>
  <c r="Z47" i="37"/>
  <c r="Y47" i="37"/>
  <c r="X47" i="37"/>
  <c r="W47" i="37"/>
  <c r="V47" i="37"/>
  <c r="U47" i="37"/>
  <c r="T47" i="37"/>
  <c r="S47" i="37"/>
  <c r="Q47" i="37"/>
  <c r="P47" i="37"/>
  <c r="O47" i="37"/>
  <c r="N47" i="37"/>
  <c r="M47" i="37"/>
  <c r="L47" i="37"/>
  <c r="K47" i="37"/>
  <c r="J47" i="37"/>
  <c r="I47" i="37"/>
  <c r="H47" i="37"/>
  <c r="G47" i="37"/>
  <c r="F47" i="37"/>
  <c r="E47" i="37"/>
  <c r="D47" i="37"/>
  <c r="C47" i="37"/>
  <c r="DE46" i="37"/>
  <c r="DD46" i="37"/>
  <c r="DC46" i="37"/>
  <c r="DB46" i="37"/>
  <c r="DA46" i="37"/>
  <c r="CZ46" i="37"/>
  <c r="CY46" i="37"/>
  <c r="CX46" i="37"/>
  <c r="CW46" i="37"/>
  <c r="CV46" i="37"/>
  <c r="CU46" i="37"/>
  <c r="CT46" i="37"/>
  <c r="CS46" i="37"/>
  <c r="CR46" i="37"/>
  <c r="CQ46" i="37"/>
  <c r="DF46" i="37" s="1"/>
  <c r="BY46" i="37"/>
  <c r="BS46" i="37"/>
  <c r="BR46" i="37"/>
  <c r="BQ46" i="37"/>
  <c r="BP46" i="37"/>
  <c r="BN46" i="37"/>
  <c r="BM46" i="37"/>
  <c r="BL46" i="37"/>
  <c r="BK46" i="37"/>
  <c r="BJ46" i="37"/>
  <c r="BI46" i="37"/>
  <c r="BG46" i="37"/>
  <c r="BF46" i="37"/>
  <c r="BE46" i="37"/>
  <c r="BD46" i="37"/>
  <c r="BC46" i="37"/>
  <c r="BB46" i="37"/>
  <c r="BA46" i="37"/>
  <c r="AZ46" i="37"/>
  <c r="AX46" i="37"/>
  <c r="AW46" i="37"/>
  <c r="AV46" i="37"/>
  <c r="AU46" i="37"/>
  <c r="AT46" i="37"/>
  <c r="AS46" i="37"/>
  <c r="AR46" i="37"/>
  <c r="AQ46" i="37"/>
  <c r="AO46" i="37"/>
  <c r="AN46" i="37"/>
  <c r="AM46" i="37"/>
  <c r="AL46" i="37"/>
  <c r="AK46" i="37"/>
  <c r="AJ46" i="37"/>
  <c r="AI46" i="37"/>
  <c r="AH46" i="37"/>
  <c r="AF46" i="37"/>
  <c r="AE46" i="37"/>
  <c r="AD46" i="37"/>
  <c r="AC46" i="37"/>
  <c r="AB46" i="37"/>
  <c r="AA46" i="37"/>
  <c r="Z46" i="37"/>
  <c r="Y46" i="37"/>
  <c r="X46" i="37"/>
  <c r="W46" i="37"/>
  <c r="V46" i="37"/>
  <c r="U46" i="37"/>
  <c r="T46" i="37"/>
  <c r="S46" i="37"/>
  <c r="Q46" i="37"/>
  <c r="P46" i="37"/>
  <c r="O46" i="37"/>
  <c r="N46" i="37"/>
  <c r="M46" i="37"/>
  <c r="L46" i="37"/>
  <c r="K46" i="37"/>
  <c r="J46" i="37"/>
  <c r="I46" i="37"/>
  <c r="H46" i="37"/>
  <c r="G46" i="37"/>
  <c r="F46" i="37"/>
  <c r="E46" i="37"/>
  <c r="D46" i="37"/>
  <c r="C46" i="37"/>
  <c r="DE45" i="37"/>
  <c r="DD45" i="37"/>
  <c r="DC45" i="37"/>
  <c r="DB45" i="37"/>
  <c r="DA45" i="37"/>
  <c r="CZ45" i="37"/>
  <c r="CY45" i="37"/>
  <c r="CX45" i="37"/>
  <c r="CW45" i="37"/>
  <c r="CV45" i="37"/>
  <c r="CU45" i="37"/>
  <c r="CT45" i="37"/>
  <c r="CS45" i="37"/>
  <c r="CR45" i="37"/>
  <c r="CQ45" i="37"/>
  <c r="DF45" i="37" s="1"/>
  <c r="BY45" i="37"/>
  <c r="BS45" i="37"/>
  <c r="BR45" i="37"/>
  <c r="BQ45" i="37"/>
  <c r="BT45" i="37" s="1"/>
  <c r="BP45" i="37"/>
  <c r="BN45" i="37"/>
  <c r="BM45" i="37"/>
  <c r="BL45" i="37"/>
  <c r="BK45" i="37"/>
  <c r="BJ45" i="37"/>
  <c r="BI45" i="37"/>
  <c r="BG45" i="37"/>
  <c r="BF45" i="37"/>
  <c r="BE45" i="37"/>
  <c r="BD45" i="37"/>
  <c r="BC45" i="37"/>
  <c r="BB45" i="37"/>
  <c r="BA45" i="37"/>
  <c r="AZ45" i="37"/>
  <c r="AX45" i="37"/>
  <c r="AW45" i="37"/>
  <c r="AV45" i="37"/>
  <c r="AU45" i="37"/>
  <c r="AT45" i="37"/>
  <c r="AS45" i="37"/>
  <c r="AR45" i="37"/>
  <c r="AQ45" i="37"/>
  <c r="AO45" i="37"/>
  <c r="AN45" i="37"/>
  <c r="AM45" i="37"/>
  <c r="AL45" i="37"/>
  <c r="AK45" i="37"/>
  <c r="AJ45" i="37"/>
  <c r="AI45" i="37"/>
  <c r="AH45" i="37"/>
  <c r="AP45" i="37" s="1"/>
  <c r="E49" i="36" s="1"/>
  <c r="AF45" i="37"/>
  <c r="AE45" i="37"/>
  <c r="AD45" i="37"/>
  <c r="AC45" i="37"/>
  <c r="AB45" i="37"/>
  <c r="AA45" i="37"/>
  <c r="Z45" i="37"/>
  <c r="Y45" i="37"/>
  <c r="X45" i="37"/>
  <c r="W45" i="37"/>
  <c r="V45" i="37"/>
  <c r="U45" i="37"/>
  <c r="T45" i="37"/>
  <c r="S45" i="37"/>
  <c r="Q45" i="37"/>
  <c r="P45" i="37"/>
  <c r="O45" i="37"/>
  <c r="N45" i="37"/>
  <c r="M45" i="37"/>
  <c r="L45" i="37"/>
  <c r="K45" i="37"/>
  <c r="J45" i="37"/>
  <c r="I45" i="37"/>
  <c r="H45" i="37"/>
  <c r="G45" i="37"/>
  <c r="F45" i="37"/>
  <c r="E45" i="37"/>
  <c r="D45" i="37"/>
  <c r="C45" i="37"/>
  <c r="DE44" i="37"/>
  <c r="DD44" i="37"/>
  <c r="DC44" i="37"/>
  <c r="DB44" i="37"/>
  <c r="DA44" i="37"/>
  <c r="CZ44" i="37"/>
  <c r="CY44" i="37"/>
  <c r="CX44" i="37"/>
  <c r="CW44" i="37"/>
  <c r="CV44" i="37"/>
  <c r="CU44" i="37"/>
  <c r="CT44" i="37"/>
  <c r="CS44" i="37"/>
  <c r="CR44" i="37"/>
  <c r="CQ44" i="37"/>
  <c r="DF44" i="37" s="1"/>
  <c r="BY44" i="37"/>
  <c r="BS44" i="37"/>
  <c r="BR44" i="37"/>
  <c r="BQ44" i="37"/>
  <c r="BP44" i="37"/>
  <c r="BN44" i="37"/>
  <c r="BM44" i="37"/>
  <c r="BL44" i="37"/>
  <c r="BK44" i="37"/>
  <c r="BJ44" i="37"/>
  <c r="BO44" i="37" s="1"/>
  <c r="BU44" i="37" s="1"/>
  <c r="BI44" i="37"/>
  <c r="H48" i="36" s="1"/>
  <c r="BG44" i="37"/>
  <c r="BF44" i="37"/>
  <c r="BE44" i="37"/>
  <c r="BD44" i="37"/>
  <c r="BC44" i="37"/>
  <c r="BB44" i="37"/>
  <c r="BA44" i="37"/>
  <c r="AZ44" i="37"/>
  <c r="AX44" i="37"/>
  <c r="AW44" i="37"/>
  <c r="AV44" i="37"/>
  <c r="AU44" i="37"/>
  <c r="AT44" i="37"/>
  <c r="AS44" i="37"/>
  <c r="AR44" i="37"/>
  <c r="AQ44" i="37"/>
  <c r="AY44" i="37" s="1"/>
  <c r="F48" i="36" s="1"/>
  <c r="AO44" i="37"/>
  <c r="AN44" i="37"/>
  <c r="AM44" i="37"/>
  <c r="AL44" i="37"/>
  <c r="AK44" i="37"/>
  <c r="AJ44" i="37"/>
  <c r="AI44" i="37"/>
  <c r="AH44" i="37"/>
  <c r="AF44" i="37"/>
  <c r="AE44" i="37"/>
  <c r="AD44" i="37"/>
  <c r="AC44" i="37"/>
  <c r="AB44" i="37"/>
  <c r="AA44" i="37"/>
  <c r="Z44" i="37"/>
  <c r="Y44" i="37"/>
  <c r="X44" i="37"/>
  <c r="W44" i="37"/>
  <c r="V44" i="37"/>
  <c r="U44" i="37"/>
  <c r="T44" i="37"/>
  <c r="S44" i="37"/>
  <c r="Q44" i="37"/>
  <c r="P44" i="37"/>
  <c r="O44" i="37"/>
  <c r="N44" i="37"/>
  <c r="M44" i="37"/>
  <c r="L44" i="37"/>
  <c r="K44" i="37"/>
  <c r="J44" i="37"/>
  <c r="I44" i="37"/>
  <c r="H44" i="37"/>
  <c r="G44" i="37"/>
  <c r="F44" i="37"/>
  <c r="E44" i="37"/>
  <c r="D44" i="37"/>
  <c r="C44" i="37"/>
  <c r="DF43" i="37"/>
  <c r="DE43" i="37"/>
  <c r="DD43" i="37"/>
  <c r="DC43" i="37"/>
  <c r="DB43" i="37"/>
  <c r="DA43" i="37"/>
  <c r="CZ43" i="37"/>
  <c r="CY43" i="37"/>
  <c r="CX43" i="37"/>
  <c r="CW43" i="37"/>
  <c r="CV43" i="37"/>
  <c r="CU43" i="37"/>
  <c r="CT43" i="37"/>
  <c r="CS43" i="37"/>
  <c r="CR43" i="37"/>
  <c r="CQ43" i="37"/>
  <c r="BY43" i="37"/>
  <c r="BS43" i="37"/>
  <c r="BR43" i="37"/>
  <c r="BQ43" i="37"/>
  <c r="BP43" i="37"/>
  <c r="BN43" i="37"/>
  <c r="BM43" i="37"/>
  <c r="BL43" i="37"/>
  <c r="BK43" i="37"/>
  <c r="BJ43" i="37"/>
  <c r="BO43" i="37" s="1"/>
  <c r="BU43" i="37" s="1"/>
  <c r="BI43" i="37"/>
  <c r="BG43" i="37"/>
  <c r="BF43" i="37"/>
  <c r="BE43" i="37"/>
  <c r="BD43" i="37"/>
  <c r="BC43" i="37"/>
  <c r="BB43" i="37"/>
  <c r="BA43" i="37"/>
  <c r="AZ43" i="37"/>
  <c r="AX43" i="37"/>
  <c r="AW43" i="37"/>
  <c r="AV43" i="37"/>
  <c r="AU43" i="37"/>
  <c r="AT43" i="37"/>
  <c r="AS43" i="37"/>
  <c r="AR43" i="37"/>
  <c r="AQ43" i="37"/>
  <c r="AO43" i="37"/>
  <c r="AN43" i="37"/>
  <c r="AM43" i="37"/>
  <c r="AL43" i="37"/>
  <c r="AK43" i="37"/>
  <c r="AJ43" i="37"/>
  <c r="AI43" i="37"/>
  <c r="AH43" i="37"/>
  <c r="AF43" i="37"/>
  <c r="AE43" i="37"/>
  <c r="AD43" i="37"/>
  <c r="AC43" i="37"/>
  <c r="AB43" i="37"/>
  <c r="AA43" i="37"/>
  <c r="Z43" i="37"/>
  <c r="Y43" i="37"/>
  <c r="X43" i="37"/>
  <c r="W43" i="37"/>
  <c r="V43" i="37"/>
  <c r="U43" i="37"/>
  <c r="T43" i="37"/>
  <c r="S43" i="37"/>
  <c r="Q43" i="37"/>
  <c r="P43" i="37"/>
  <c r="O43" i="37"/>
  <c r="N43" i="37"/>
  <c r="M43" i="37"/>
  <c r="L43" i="37"/>
  <c r="K43" i="37"/>
  <c r="J43" i="37"/>
  <c r="I43" i="37"/>
  <c r="H43" i="37"/>
  <c r="G43" i="37"/>
  <c r="F43" i="37"/>
  <c r="E43" i="37"/>
  <c r="D43" i="37"/>
  <c r="C43" i="37"/>
  <c r="DF42" i="37"/>
  <c r="DE42" i="37"/>
  <c r="DD42" i="37"/>
  <c r="DC42" i="37"/>
  <c r="DB42" i="37"/>
  <c r="DA42" i="37"/>
  <c r="CZ42" i="37"/>
  <c r="CY42" i="37"/>
  <c r="CX42" i="37"/>
  <c r="CW42" i="37"/>
  <c r="CV42" i="37"/>
  <c r="CU42" i="37"/>
  <c r="CT42" i="37"/>
  <c r="CS42" i="37"/>
  <c r="CR42" i="37"/>
  <c r="CQ42" i="37"/>
  <c r="BY42" i="37"/>
  <c r="BT42" i="37"/>
  <c r="BS42" i="37"/>
  <c r="BR42" i="37"/>
  <c r="BQ42" i="37"/>
  <c r="BP42" i="37"/>
  <c r="BN42" i="37"/>
  <c r="BM42" i="37"/>
  <c r="BL42" i="37"/>
  <c r="BK42" i="37"/>
  <c r="BJ42" i="37"/>
  <c r="BI42" i="37"/>
  <c r="BG42" i="37"/>
  <c r="BF42" i="37"/>
  <c r="BE42" i="37"/>
  <c r="BD42" i="37"/>
  <c r="BC42" i="37"/>
  <c r="BB42" i="37"/>
  <c r="BA42" i="37"/>
  <c r="AZ42" i="37"/>
  <c r="AX42" i="37"/>
  <c r="AW42" i="37"/>
  <c r="AV42" i="37"/>
  <c r="AU42" i="37"/>
  <c r="AT42" i="37"/>
  <c r="AS42" i="37"/>
  <c r="AR42" i="37"/>
  <c r="AQ42" i="37"/>
  <c r="AO42" i="37"/>
  <c r="AN42" i="37"/>
  <c r="AM42" i="37"/>
  <c r="AL42" i="37"/>
  <c r="AK42" i="37"/>
  <c r="AJ42" i="37"/>
  <c r="AI42" i="37"/>
  <c r="AH42" i="37"/>
  <c r="AF42" i="37"/>
  <c r="AE42" i="37"/>
  <c r="AD42" i="37"/>
  <c r="AC42" i="37"/>
  <c r="AB42" i="37"/>
  <c r="AA42" i="37"/>
  <c r="Z42" i="37"/>
  <c r="Y42" i="37"/>
  <c r="X42" i="37"/>
  <c r="W42" i="37"/>
  <c r="V42" i="37"/>
  <c r="U42" i="37"/>
  <c r="T42" i="37"/>
  <c r="S42" i="37"/>
  <c r="Q42" i="37"/>
  <c r="P42" i="37"/>
  <c r="O42" i="37"/>
  <c r="N42" i="37"/>
  <c r="M42" i="37"/>
  <c r="L42" i="37"/>
  <c r="K42" i="37"/>
  <c r="J42" i="37"/>
  <c r="I42" i="37"/>
  <c r="H42" i="37"/>
  <c r="G42" i="37"/>
  <c r="F42" i="37"/>
  <c r="E42" i="37"/>
  <c r="D42" i="37"/>
  <c r="C42" i="37"/>
  <c r="DE41" i="37"/>
  <c r="DD41" i="37"/>
  <c r="DC41" i="37"/>
  <c r="DB41" i="37"/>
  <c r="DA41" i="37"/>
  <c r="CZ41" i="37"/>
  <c r="CY41" i="37"/>
  <c r="CX41" i="37"/>
  <c r="CW41" i="37"/>
  <c r="CV41" i="37"/>
  <c r="CU41" i="37"/>
  <c r="CT41" i="37"/>
  <c r="CS41" i="37"/>
  <c r="CR41" i="37"/>
  <c r="CQ41" i="37"/>
  <c r="DF41" i="37" s="1"/>
  <c r="BY41" i="37"/>
  <c r="BS41" i="37"/>
  <c r="BR41" i="37"/>
  <c r="BQ41" i="37"/>
  <c r="BP41" i="37"/>
  <c r="BN41" i="37"/>
  <c r="BM41" i="37"/>
  <c r="BL41" i="37"/>
  <c r="BK41" i="37"/>
  <c r="BJ41" i="37"/>
  <c r="BO41" i="37" s="1"/>
  <c r="BU41" i="37" s="1"/>
  <c r="BI41" i="37"/>
  <c r="BG41" i="37"/>
  <c r="BF41" i="37"/>
  <c r="BE41" i="37"/>
  <c r="BD41" i="37"/>
  <c r="BC41" i="37"/>
  <c r="BB41" i="37"/>
  <c r="BA41" i="37"/>
  <c r="AZ41" i="37"/>
  <c r="AX41" i="37"/>
  <c r="AW41" i="37"/>
  <c r="AV41" i="37"/>
  <c r="AU41" i="37"/>
  <c r="AT41" i="37"/>
  <c r="AS41" i="37"/>
  <c r="AR41" i="37"/>
  <c r="AQ41" i="37"/>
  <c r="AO41" i="37"/>
  <c r="AN41" i="37"/>
  <c r="AM41" i="37"/>
  <c r="AL41" i="37"/>
  <c r="AK41" i="37"/>
  <c r="AJ41" i="37"/>
  <c r="AI41" i="37"/>
  <c r="AH41" i="37"/>
  <c r="AF41" i="37"/>
  <c r="AE41" i="37"/>
  <c r="AD41" i="37"/>
  <c r="AC41" i="37"/>
  <c r="AB41" i="37"/>
  <c r="AA41" i="37"/>
  <c r="Z41" i="37"/>
  <c r="Y41" i="37"/>
  <c r="X41" i="37"/>
  <c r="W41" i="37"/>
  <c r="V41" i="37"/>
  <c r="U41" i="37"/>
  <c r="T41" i="37"/>
  <c r="S41" i="37"/>
  <c r="Q41" i="37"/>
  <c r="P41" i="37"/>
  <c r="O41" i="37"/>
  <c r="N41" i="37"/>
  <c r="M41" i="37"/>
  <c r="L41" i="37"/>
  <c r="K41" i="37"/>
  <c r="J41" i="37"/>
  <c r="I41" i="37"/>
  <c r="H41" i="37"/>
  <c r="G41" i="37"/>
  <c r="F41" i="37"/>
  <c r="E41" i="37"/>
  <c r="D41" i="37"/>
  <c r="C41" i="37"/>
  <c r="DF40" i="37"/>
  <c r="DE40" i="37"/>
  <c r="DD40" i="37"/>
  <c r="DC40" i="37"/>
  <c r="DB40" i="37"/>
  <c r="DA40" i="37"/>
  <c r="CZ40" i="37"/>
  <c r="CY40" i="37"/>
  <c r="CX40" i="37"/>
  <c r="CW40" i="37"/>
  <c r="CV40" i="37"/>
  <c r="CU40" i="37"/>
  <c r="CT40" i="37"/>
  <c r="CS40" i="37"/>
  <c r="CR40" i="37"/>
  <c r="CQ40" i="37"/>
  <c r="BY40" i="37"/>
  <c r="BS40" i="37"/>
  <c r="BR40" i="37"/>
  <c r="BQ40" i="37"/>
  <c r="BP40" i="37"/>
  <c r="BN40" i="37"/>
  <c r="BM40" i="37"/>
  <c r="BL40" i="37"/>
  <c r="BK40" i="37"/>
  <c r="BJ40" i="37"/>
  <c r="BI40" i="37"/>
  <c r="BG40" i="37"/>
  <c r="BF40" i="37"/>
  <c r="BE40" i="37"/>
  <c r="BD40" i="37"/>
  <c r="BC40" i="37"/>
  <c r="BB40" i="37"/>
  <c r="BA40" i="37"/>
  <c r="AZ40" i="37"/>
  <c r="AX40" i="37"/>
  <c r="AW40" i="37"/>
  <c r="AV40" i="37"/>
  <c r="AU40" i="37"/>
  <c r="AT40" i="37"/>
  <c r="AS40" i="37"/>
  <c r="AR40" i="37"/>
  <c r="AQ40" i="37"/>
  <c r="AO40" i="37"/>
  <c r="AN40" i="37"/>
  <c r="AM40" i="37"/>
  <c r="AL40" i="37"/>
  <c r="AK40" i="37"/>
  <c r="AJ40" i="37"/>
  <c r="AI40" i="37"/>
  <c r="AH40" i="37"/>
  <c r="AF40" i="37"/>
  <c r="AE40" i="37"/>
  <c r="AD40" i="37"/>
  <c r="AC40" i="37"/>
  <c r="AB40" i="37"/>
  <c r="AA40" i="37"/>
  <c r="Z40" i="37"/>
  <c r="Y40" i="37"/>
  <c r="X40" i="37"/>
  <c r="W40" i="37"/>
  <c r="V40" i="37"/>
  <c r="U40" i="37"/>
  <c r="T40" i="37"/>
  <c r="S40" i="37"/>
  <c r="Q40" i="37"/>
  <c r="P40" i="37"/>
  <c r="O40" i="37"/>
  <c r="N40" i="37"/>
  <c r="M40" i="37"/>
  <c r="L40" i="37"/>
  <c r="K40" i="37"/>
  <c r="J40" i="37"/>
  <c r="I40" i="37"/>
  <c r="H40" i="37"/>
  <c r="G40" i="37"/>
  <c r="F40" i="37"/>
  <c r="E40" i="37"/>
  <c r="D40" i="37"/>
  <c r="C40" i="37"/>
  <c r="DF39" i="37"/>
  <c r="DE39" i="37"/>
  <c r="DD39" i="37"/>
  <c r="DC39" i="37"/>
  <c r="DB39" i="37"/>
  <c r="DA39" i="37"/>
  <c r="CZ39" i="37"/>
  <c r="CY39" i="37"/>
  <c r="CX39" i="37"/>
  <c r="CW39" i="37"/>
  <c r="CV39" i="37"/>
  <c r="CU39" i="37"/>
  <c r="CT39" i="37"/>
  <c r="CS39" i="37"/>
  <c r="CR39" i="37"/>
  <c r="CQ39" i="37"/>
  <c r="BY39" i="37"/>
  <c r="BS39" i="37"/>
  <c r="BR39" i="37"/>
  <c r="BQ39" i="37"/>
  <c r="BP39" i="37"/>
  <c r="BT39" i="37" s="1"/>
  <c r="BN39" i="37"/>
  <c r="BM39" i="37"/>
  <c r="BL39" i="37"/>
  <c r="BK39" i="37"/>
  <c r="BJ39" i="37"/>
  <c r="BI39" i="37"/>
  <c r="BG39" i="37"/>
  <c r="BF39" i="37"/>
  <c r="BE39" i="37"/>
  <c r="BD39" i="37"/>
  <c r="BC39" i="37"/>
  <c r="BB39" i="37"/>
  <c r="BA39" i="37"/>
  <c r="AZ39" i="37"/>
  <c r="AX39" i="37"/>
  <c r="AW39" i="37"/>
  <c r="AV39" i="37"/>
  <c r="AU39" i="37"/>
  <c r="AT39" i="37"/>
  <c r="AS39" i="37"/>
  <c r="AR39" i="37"/>
  <c r="AQ39" i="37"/>
  <c r="AO39" i="37"/>
  <c r="AN39" i="37"/>
  <c r="AM39" i="37"/>
  <c r="AL39" i="37"/>
  <c r="AK39" i="37"/>
  <c r="AJ39" i="37"/>
  <c r="AI39" i="37"/>
  <c r="AH39" i="37"/>
  <c r="AF39" i="37"/>
  <c r="AE39" i="37"/>
  <c r="AD39" i="37"/>
  <c r="AC39" i="37"/>
  <c r="AB39" i="37"/>
  <c r="AA39" i="37"/>
  <c r="Z39" i="37"/>
  <c r="Y39" i="37"/>
  <c r="X39" i="37"/>
  <c r="W39" i="37"/>
  <c r="V39" i="37"/>
  <c r="U39" i="37"/>
  <c r="T39" i="37"/>
  <c r="S39" i="37"/>
  <c r="Q39" i="37"/>
  <c r="P39" i="37"/>
  <c r="O39" i="37"/>
  <c r="N39" i="37"/>
  <c r="M39" i="37"/>
  <c r="L39" i="37"/>
  <c r="K39" i="37"/>
  <c r="J39" i="37"/>
  <c r="I39" i="37"/>
  <c r="H39" i="37"/>
  <c r="G39" i="37"/>
  <c r="F39" i="37"/>
  <c r="E39" i="37"/>
  <c r="D39" i="37"/>
  <c r="C39" i="37"/>
  <c r="DE38" i="37"/>
  <c r="DD38" i="37"/>
  <c r="DC38" i="37"/>
  <c r="DB38" i="37"/>
  <c r="DA38" i="37"/>
  <c r="CZ38" i="37"/>
  <c r="CY38" i="37"/>
  <c r="CX38" i="37"/>
  <c r="CW38" i="37"/>
  <c r="CV38" i="37"/>
  <c r="CU38" i="37"/>
  <c r="CT38" i="37"/>
  <c r="CS38" i="37"/>
  <c r="CR38" i="37"/>
  <c r="CQ38" i="37"/>
  <c r="DF38" i="37" s="1"/>
  <c r="BY38" i="37"/>
  <c r="BS38" i="37"/>
  <c r="BR38" i="37"/>
  <c r="BQ38" i="37"/>
  <c r="BP38" i="37"/>
  <c r="BN38" i="37"/>
  <c r="BM38" i="37"/>
  <c r="BL38" i="37"/>
  <c r="BK38" i="37"/>
  <c r="BJ38" i="37"/>
  <c r="BO38" i="37" s="1"/>
  <c r="BU38" i="37" s="1"/>
  <c r="L42" i="36" s="1"/>
  <c r="BI38" i="37"/>
  <c r="BG38" i="37"/>
  <c r="BF38" i="37"/>
  <c r="BE38" i="37"/>
  <c r="BD38" i="37"/>
  <c r="BC38" i="37"/>
  <c r="BB38" i="37"/>
  <c r="BA38" i="37"/>
  <c r="AZ38" i="37"/>
  <c r="AX38" i="37"/>
  <c r="AW38" i="37"/>
  <c r="AV38" i="37"/>
  <c r="AU38" i="37"/>
  <c r="AT38" i="37"/>
  <c r="AS38" i="37"/>
  <c r="AR38" i="37"/>
  <c r="AQ38" i="37"/>
  <c r="AO38" i="37"/>
  <c r="AN38" i="37"/>
  <c r="AM38" i="37"/>
  <c r="AL38" i="37"/>
  <c r="AK38" i="37"/>
  <c r="AJ38" i="37"/>
  <c r="AI38" i="37"/>
  <c r="AH38" i="37"/>
  <c r="AF38" i="37"/>
  <c r="AE38" i="37"/>
  <c r="AD38" i="37"/>
  <c r="AC38" i="37"/>
  <c r="AB38" i="37"/>
  <c r="AA38" i="37"/>
  <c r="Z38" i="37"/>
  <c r="Y38" i="37"/>
  <c r="X38" i="37"/>
  <c r="W38" i="37"/>
  <c r="V38" i="37"/>
  <c r="U38" i="37"/>
  <c r="T38" i="37"/>
  <c r="S38" i="37"/>
  <c r="Q38" i="37"/>
  <c r="P38" i="37"/>
  <c r="O38" i="37"/>
  <c r="N38" i="37"/>
  <c r="M38" i="37"/>
  <c r="L38" i="37"/>
  <c r="K38" i="37"/>
  <c r="J38" i="37"/>
  <c r="I38" i="37"/>
  <c r="H38" i="37"/>
  <c r="G38" i="37"/>
  <c r="F38" i="37"/>
  <c r="E38" i="37"/>
  <c r="D38" i="37"/>
  <c r="C38" i="37"/>
  <c r="DE37" i="37"/>
  <c r="DD37" i="37"/>
  <c r="DC37" i="37"/>
  <c r="DB37" i="37"/>
  <c r="DA37" i="37"/>
  <c r="CZ37" i="37"/>
  <c r="CY37" i="37"/>
  <c r="CX37" i="37"/>
  <c r="CW37" i="37"/>
  <c r="CV37" i="37"/>
  <c r="CU37" i="37"/>
  <c r="CT37" i="37"/>
  <c r="CS37" i="37"/>
  <c r="CR37" i="37"/>
  <c r="CQ37" i="37"/>
  <c r="DF37" i="37" s="1"/>
  <c r="BY37" i="37"/>
  <c r="BS37" i="37"/>
  <c r="BR37" i="37"/>
  <c r="BQ37" i="37"/>
  <c r="BP37" i="37"/>
  <c r="BN37" i="37"/>
  <c r="BM37" i="37"/>
  <c r="BL37" i="37"/>
  <c r="BK37" i="37"/>
  <c r="BJ37" i="37"/>
  <c r="BI37" i="37"/>
  <c r="BG37" i="37"/>
  <c r="BF37" i="37"/>
  <c r="BE37" i="37"/>
  <c r="BD37" i="37"/>
  <c r="BC37" i="37"/>
  <c r="BB37" i="37"/>
  <c r="BA37" i="37"/>
  <c r="AZ37" i="37"/>
  <c r="AX37" i="37"/>
  <c r="AW37" i="37"/>
  <c r="AV37" i="37"/>
  <c r="AU37" i="37"/>
  <c r="AT37" i="37"/>
  <c r="AS37" i="37"/>
  <c r="AR37" i="37"/>
  <c r="AQ37" i="37"/>
  <c r="AY37" i="37" s="1"/>
  <c r="AO37" i="37"/>
  <c r="AN37" i="37"/>
  <c r="AM37" i="37"/>
  <c r="AL37" i="37"/>
  <c r="AK37" i="37"/>
  <c r="AJ37" i="37"/>
  <c r="AI37" i="37"/>
  <c r="AH37" i="37"/>
  <c r="AF37" i="37"/>
  <c r="AE37" i="37"/>
  <c r="AD37" i="37"/>
  <c r="AC37" i="37"/>
  <c r="AB37" i="37"/>
  <c r="AA37" i="37"/>
  <c r="Z37" i="37"/>
  <c r="Y37" i="37"/>
  <c r="X37" i="37"/>
  <c r="W37" i="37"/>
  <c r="V37" i="37"/>
  <c r="U37" i="37"/>
  <c r="T37" i="37"/>
  <c r="S37" i="37"/>
  <c r="Q37" i="37"/>
  <c r="P37" i="37"/>
  <c r="O37" i="37"/>
  <c r="N37" i="37"/>
  <c r="M37" i="37"/>
  <c r="L37" i="37"/>
  <c r="K37" i="37"/>
  <c r="J37" i="37"/>
  <c r="I37" i="37"/>
  <c r="H37" i="37"/>
  <c r="G37" i="37"/>
  <c r="F37" i="37"/>
  <c r="E37" i="37"/>
  <c r="D37" i="37"/>
  <c r="C37" i="37"/>
  <c r="DE36" i="37"/>
  <c r="DD36" i="37"/>
  <c r="DC36" i="37"/>
  <c r="DB36" i="37"/>
  <c r="DA36" i="37"/>
  <c r="CZ36" i="37"/>
  <c r="CY36" i="37"/>
  <c r="CX36" i="37"/>
  <c r="CW36" i="37"/>
  <c r="CV36" i="37"/>
  <c r="CU36" i="37"/>
  <c r="CT36" i="37"/>
  <c r="CS36" i="37"/>
  <c r="CR36" i="37"/>
  <c r="CQ36" i="37"/>
  <c r="DF36" i="37" s="1"/>
  <c r="BY36" i="37"/>
  <c r="BS36" i="37"/>
  <c r="BR36" i="37"/>
  <c r="BQ36" i="37"/>
  <c r="BP36" i="37"/>
  <c r="BT36" i="37" s="1"/>
  <c r="J40" i="36" s="1"/>
  <c r="BN36" i="37"/>
  <c r="BM36" i="37"/>
  <c r="BL36" i="37"/>
  <c r="BK36" i="37"/>
  <c r="BJ36" i="37"/>
  <c r="BI36" i="37"/>
  <c r="BG36" i="37"/>
  <c r="BF36" i="37"/>
  <c r="BE36" i="37"/>
  <c r="BD36" i="37"/>
  <c r="BC36" i="37"/>
  <c r="BB36" i="37"/>
  <c r="BA36" i="37"/>
  <c r="AZ36" i="37"/>
  <c r="AX36" i="37"/>
  <c r="AW36" i="37"/>
  <c r="AV36" i="37"/>
  <c r="AU36" i="37"/>
  <c r="AT36" i="37"/>
  <c r="AS36" i="37"/>
  <c r="AR36" i="37"/>
  <c r="AQ36" i="37"/>
  <c r="AO36" i="37"/>
  <c r="AN36" i="37"/>
  <c r="AM36" i="37"/>
  <c r="AL36" i="37"/>
  <c r="AK36" i="37"/>
  <c r="AJ36" i="37"/>
  <c r="AI36" i="37"/>
  <c r="AH36" i="37"/>
  <c r="AF36" i="37"/>
  <c r="AE36" i="37"/>
  <c r="AD36" i="37"/>
  <c r="AC36" i="37"/>
  <c r="AB36" i="37"/>
  <c r="AA36" i="37"/>
  <c r="Z36" i="37"/>
  <c r="Y36" i="37"/>
  <c r="X36" i="37"/>
  <c r="W36" i="37"/>
  <c r="V36" i="37"/>
  <c r="U36" i="37"/>
  <c r="T36" i="37"/>
  <c r="S36" i="37"/>
  <c r="Q36" i="37"/>
  <c r="P36" i="37"/>
  <c r="O36" i="37"/>
  <c r="N36" i="37"/>
  <c r="M36" i="37"/>
  <c r="L36" i="37"/>
  <c r="K36" i="37"/>
  <c r="J36" i="37"/>
  <c r="I36" i="37"/>
  <c r="H36" i="37"/>
  <c r="G36" i="37"/>
  <c r="F36" i="37"/>
  <c r="E36" i="37"/>
  <c r="D36" i="37"/>
  <c r="C36" i="37"/>
  <c r="DF35" i="37"/>
  <c r="DE35" i="37"/>
  <c r="DD35" i="37"/>
  <c r="DC35" i="37"/>
  <c r="DB35" i="37"/>
  <c r="DA35" i="37"/>
  <c r="CZ35" i="37"/>
  <c r="CY35" i="37"/>
  <c r="CX35" i="37"/>
  <c r="CW35" i="37"/>
  <c r="CV35" i="37"/>
  <c r="CU35" i="37"/>
  <c r="CT35" i="37"/>
  <c r="CS35" i="37"/>
  <c r="CR35" i="37"/>
  <c r="CQ35" i="37"/>
  <c r="BY35" i="37"/>
  <c r="BS35" i="37"/>
  <c r="BR35" i="37"/>
  <c r="BQ35" i="37"/>
  <c r="BP35" i="37"/>
  <c r="BN35" i="37"/>
  <c r="BM35" i="37"/>
  <c r="BL35" i="37"/>
  <c r="BK35" i="37"/>
  <c r="BO35" i="37" s="1"/>
  <c r="BU35" i="37" s="1"/>
  <c r="BJ35" i="37"/>
  <c r="BI35" i="37"/>
  <c r="BG35" i="37"/>
  <c r="BF35" i="37"/>
  <c r="BE35" i="37"/>
  <c r="BD35" i="37"/>
  <c r="BC35" i="37"/>
  <c r="BB35" i="37"/>
  <c r="BA35" i="37"/>
  <c r="AZ35" i="37"/>
  <c r="AX35" i="37"/>
  <c r="AW35" i="37"/>
  <c r="AV35" i="37"/>
  <c r="AU35" i="37"/>
  <c r="AT35" i="37"/>
  <c r="AS35" i="37"/>
  <c r="AR35" i="37"/>
  <c r="AQ35" i="37"/>
  <c r="AO35" i="37"/>
  <c r="AN35" i="37"/>
  <c r="AM35" i="37"/>
  <c r="AL35" i="37"/>
  <c r="AK35" i="37"/>
  <c r="AJ35" i="37"/>
  <c r="AI35" i="37"/>
  <c r="AH35" i="37"/>
  <c r="AF35" i="37"/>
  <c r="AE35" i="37"/>
  <c r="AD35" i="37"/>
  <c r="AC35" i="37"/>
  <c r="AB35" i="37"/>
  <c r="AA35" i="37"/>
  <c r="Z35" i="37"/>
  <c r="Y35" i="37"/>
  <c r="X35" i="37"/>
  <c r="W35" i="37"/>
  <c r="V35" i="37"/>
  <c r="U35" i="37"/>
  <c r="T35" i="37"/>
  <c r="S35" i="37"/>
  <c r="Q35" i="37"/>
  <c r="P35" i="37"/>
  <c r="O35" i="37"/>
  <c r="N35" i="37"/>
  <c r="M35" i="37"/>
  <c r="L35" i="37"/>
  <c r="K35" i="37"/>
  <c r="J35" i="37"/>
  <c r="I35" i="37"/>
  <c r="H35" i="37"/>
  <c r="G35" i="37"/>
  <c r="F35" i="37"/>
  <c r="E35" i="37"/>
  <c r="D35" i="37"/>
  <c r="C35" i="37"/>
  <c r="DE34" i="37"/>
  <c r="DD34" i="37"/>
  <c r="DC34" i="37"/>
  <c r="DB34" i="37"/>
  <c r="DA34" i="37"/>
  <c r="CZ34" i="37"/>
  <c r="CY34" i="37"/>
  <c r="CX34" i="37"/>
  <c r="CW34" i="37"/>
  <c r="CV34" i="37"/>
  <c r="CU34" i="37"/>
  <c r="CT34" i="37"/>
  <c r="CS34" i="37"/>
  <c r="CR34" i="37"/>
  <c r="CQ34" i="37"/>
  <c r="DF34" i="37" s="1"/>
  <c r="BY34" i="37"/>
  <c r="BS34" i="37"/>
  <c r="BR34" i="37"/>
  <c r="BQ34" i="37"/>
  <c r="BP34" i="37"/>
  <c r="BT34" i="37" s="1"/>
  <c r="BN34" i="37"/>
  <c r="BM34" i="37"/>
  <c r="BL34" i="37"/>
  <c r="BK34" i="37"/>
  <c r="BO34" i="37" s="1"/>
  <c r="BU34" i="37" s="1"/>
  <c r="L38" i="36" s="1"/>
  <c r="BJ34" i="37"/>
  <c r="BI34" i="37"/>
  <c r="BG34" i="37"/>
  <c r="BF34" i="37"/>
  <c r="BE34" i="37"/>
  <c r="BD34" i="37"/>
  <c r="BC34" i="37"/>
  <c r="BB34" i="37"/>
  <c r="BA34" i="37"/>
  <c r="AZ34" i="37"/>
  <c r="AX34" i="37"/>
  <c r="AW34" i="37"/>
  <c r="AV34" i="37"/>
  <c r="AU34" i="37"/>
  <c r="AT34" i="37"/>
  <c r="AS34" i="37"/>
  <c r="AR34" i="37"/>
  <c r="AQ34" i="37"/>
  <c r="AY34" i="37" s="1"/>
  <c r="AO34" i="37"/>
  <c r="AN34" i="37"/>
  <c r="AM34" i="37"/>
  <c r="AL34" i="37"/>
  <c r="AK34" i="37"/>
  <c r="AJ34" i="37"/>
  <c r="AI34" i="37"/>
  <c r="AH34" i="37"/>
  <c r="AF34" i="37"/>
  <c r="AE34" i="37"/>
  <c r="AD34" i="37"/>
  <c r="AC34" i="37"/>
  <c r="AB34" i="37"/>
  <c r="AA34" i="37"/>
  <c r="Z34" i="37"/>
  <c r="Y34" i="37"/>
  <c r="X34" i="37"/>
  <c r="W34" i="37"/>
  <c r="V34" i="37"/>
  <c r="U34" i="37"/>
  <c r="T34" i="37"/>
  <c r="S34" i="37"/>
  <c r="Q34" i="37"/>
  <c r="P34" i="37"/>
  <c r="O34" i="37"/>
  <c r="N34" i="37"/>
  <c r="M34" i="37"/>
  <c r="L34" i="37"/>
  <c r="K34" i="37"/>
  <c r="J34" i="37"/>
  <c r="I34" i="37"/>
  <c r="H34" i="37"/>
  <c r="G34" i="37"/>
  <c r="F34" i="37"/>
  <c r="E34" i="37"/>
  <c r="D34" i="37"/>
  <c r="C34" i="37"/>
  <c r="DE33" i="37"/>
  <c r="DD33" i="37"/>
  <c r="DC33" i="37"/>
  <c r="DB33" i="37"/>
  <c r="DA33" i="37"/>
  <c r="CZ33" i="37"/>
  <c r="CY33" i="37"/>
  <c r="CX33" i="37"/>
  <c r="CW33" i="37"/>
  <c r="CV33" i="37"/>
  <c r="CU33" i="37"/>
  <c r="CT33" i="37"/>
  <c r="CS33" i="37"/>
  <c r="CR33" i="37"/>
  <c r="CQ33" i="37"/>
  <c r="DF33" i="37" s="1"/>
  <c r="BY33" i="37"/>
  <c r="BS33" i="37"/>
  <c r="BR33" i="37"/>
  <c r="BQ33" i="37"/>
  <c r="BP33" i="37"/>
  <c r="BN33" i="37"/>
  <c r="BM33" i="37"/>
  <c r="BL33" i="37"/>
  <c r="BK33" i="37"/>
  <c r="BJ33" i="37"/>
  <c r="BI33" i="37"/>
  <c r="BG33" i="37"/>
  <c r="BF33" i="37"/>
  <c r="BE33" i="37"/>
  <c r="BD33" i="37"/>
  <c r="BC33" i="37"/>
  <c r="BB33" i="37"/>
  <c r="BA33" i="37"/>
  <c r="AZ33" i="37"/>
  <c r="BH33" i="37" s="1"/>
  <c r="G37" i="36" s="1"/>
  <c r="AX33" i="37"/>
  <c r="AW33" i="37"/>
  <c r="AV33" i="37"/>
  <c r="AU33" i="37"/>
  <c r="AT33" i="37"/>
  <c r="AS33" i="37"/>
  <c r="AR33" i="37"/>
  <c r="AQ33" i="37"/>
  <c r="AO33" i="37"/>
  <c r="AN33" i="37"/>
  <c r="AM33" i="37"/>
  <c r="AL33" i="37"/>
  <c r="AK33" i="37"/>
  <c r="AJ33" i="37"/>
  <c r="AI33" i="37"/>
  <c r="AH33" i="37"/>
  <c r="AF33" i="37"/>
  <c r="AE33" i="37"/>
  <c r="AD33" i="37"/>
  <c r="AC33" i="37"/>
  <c r="AB33" i="37"/>
  <c r="AA33" i="37"/>
  <c r="Z33" i="37"/>
  <c r="Y33" i="37"/>
  <c r="X33" i="37"/>
  <c r="W33" i="37"/>
  <c r="V33" i="37"/>
  <c r="U33" i="37"/>
  <c r="T33" i="37"/>
  <c r="S33" i="37"/>
  <c r="Q33" i="37"/>
  <c r="P33" i="37"/>
  <c r="O33" i="37"/>
  <c r="N33" i="37"/>
  <c r="M33" i="37"/>
  <c r="L33" i="37"/>
  <c r="K33" i="37"/>
  <c r="J33" i="37"/>
  <c r="I33" i="37"/>
  <c r="H33" i="37"/>
  <c r="G33" i="37"/>
  <c r="F33" i="37"/>
  <c r="E33" i="37"/>
  <c r="D33" i="37"/>
  <c r="C33" i="37"/>
  <c r="DE32" i="37"/>
  <c r="DD32" i="37"/>
  <c r="DC32" i="37"/>
  <c r="DB32" i="37"/>
  <c r="DA32" i="37"/>
  <c r="CZ32" i="37"/>
  <c r="CY32" i="37"/>
  <c r="CX32" i="37"/>
  <c r="CW32" i="37"/>
  <c r="CV32" i="37"/>
  <c r="CU32" i="37"/>
  <c r="CT32" i="37"/>
  <c r="CS32" i="37"/>
  <c r="CR32" i="37"/>
  <c r="CQ32" i="37"/>
  <c r="DF32" i="37" s="1"/>
  <c r="BY32" i="37"/>
  <c r="BS32" i="37"/>
  <c r="BR32" i="37"/>
  <c r="BQ32" i="37"/>
  <c r="BP32" i="37"/>
  <c r="BN32" i="37"/>
  <c r="BM32" i="37"/>
  <c r="BL32" i="37"/>
  <c r="BK32" i="37"/>
  <c r="BJ32" i="37"/>
  <c r="BO32" i="37" s="1"/>
  <c r="BU32" i="37" s="1"/>
  <c r="BI32" i="37"/>
  <c r="BG32" i="37"/>
  <c r="BF32" i="37"/>
  <c r="BE32" i="37"/>
  <c r="BD32" i="37"/>
  <c r="BC32" i="37"/>
  <c r="BB32" i="37"/>
  <c r="BA32" i="37"/>
  <c r="AZ32" i="37"/>
  <c r="AX32" i="37"/>
  <c r="AW32" i="37"/>
  <c r="AV32" i="37"/>
  <c r="AU32" i="37"/>
  <c r="AT32" i="37"/>
  <c r="AS32" i="37"/>
  <c r="AR32" i="37"/>
  <c r="AQ32" i="37"/>
  <c r="AO32" i="37"/>
  <c r="AN32" i="37"/>
  <c r="AM32" i="37"/>
  <c r="AL32" i="37"/>
  <c r="AK32" i="37"/>
  <c r="AJ32" i="37"/>
  <c r="AI32" i="37"/>
  <c r="AH32" i="37"/>
  <c r="AF32" i="37"/>
  <c r="AE32" i="37"/>
  <c r="AD32" i="37"/>
  <c r="AC32" i="37"/>
  <c r="AB32" i="37"/>
  <c r="AA32" i="37"/>
  <c r="Z32" i="37"/>
  <c r="Y32" i="37"/>
  <c r="X32" i="37"/>
  <c r="W32" i="37"/>
  <c r="V32" i="37"/>
  <c r="U32" i="37"/>
  <c r="T32" i="37"/>
  <c r="S32" i="37"/>
  <c r="Q32" i="37"/>
  <c r="P32" i="37"/>
  <c r="O32" i="37"/>
  <c r="N32" i="37"/>
  <c r="M32" i="37"/>
  <c r="L32" i="37"/>
  <c r="K32" i="37"/>
  <c r="J32" i="37"/>
  <c r="I32" i="37"/>
  <c r="H32" i="37"/>
  <c r="G32" i="37"/>
  <c r="F32" i="37"/>
  <c r="E32" i="37"/>
  <c r="D32" i="37"/>
  <c r="C32" i="37"/>
  <c r="DE31" i="37"/>
  <c r="DD31" i="37"/>
  <c r="DC31" i="37"/>
  <c r="DB31" i="37"/>
  <c r="DA31" i="37"/>
  <c r="CZ31" i="37"/>
  <c r="CY31" i="37"/>
  <c r="CX31" i="37"/>
  <c r="CW31" i="37"/>
  <c r="CV31" i="37"/>
  <c r="CU31" i="37"/>
  <c r="CT31" i="37"/>
  <c r="CS31" i="37"/>
  <c r="CR31" i="37"/>
  <c r="CQ31" i="37"/>
  <c r="DF31" i="37" s="1"/>
  <c r="BY31" i="37"/>
  <c r="BS31" i="37"/>
  <c r="BR31" i="37"/>
  <c r="BQ31" i="37"/>
  <c r="BP31" i="37"/>
  <c r="BN31" i="37"/>
  <c r="BM31" i="37"/>
  <c r="BL31" i="37"/>
  <c r="BK31" i="37"/>
  <c r="BJ31" i="37"/>
  <c r="BI31" i="37"/>
  <c r="BG31" i="37"/>
  <c r="BF31" i="37"/>
  <c r="BE31" i="37"/>
  <c r="BD31" i="37"/>
  <c r="BC31" i="37"/>
  <c r="BB31" i="37"/>
  <c r="BA31" i="37"/>
  <c r="AZ31" i="37"/>
  <c r="BH31" i="37" s="1"/>
  <c r="AX31" i="37"/>
  <c r="AW31" i="37"/>
  <c r="AV31" i="37"/>
  <c r="AU31" i="37"/>
  <c r="AT31" i="37"/>
  <c r="AS31" i="37"/>
  <c r="AR31" i="37"/>
  <c r="AQ31" i="37"/>
  <c r="AY31" i="37" s="1"/>
  <c r="AO31" i="37"/>
  <c r="AN31" i="37"/>
  <c r="AM31" i="37"/>
  <c r="AL31" i="37"/>
  <c r="AK31" i="37"/>
  <c r="AJ31" i="37"/>
  <c r="AI31" i="37"/>
  <c r="AH31" i="37"/>
  <c r="AF31" i="37"/>
  <c r="AE31" i="37"/>
  <c r="AD31" i="37"/>
  <c r="AC31" i="37"/>
  <c r="AB31" i="37"/>
  <c r="AA31" i="37"/>
  <c r="Z31" i="37"/>
  <c r="Y31" i="37"/>
  <c r="X31" i="37"/>
  <c r="W31" i="37"/>
  <c r="V31" i="37"/>
  <c r="U31" i="37"/>
  <c r="T31" i="37"/>
  <c r="S31" i="37"/>
  <c r="Q31" i="37"/>
  <c r="P31" i="37"/>
  <c r="O31" i="37"/>
  <c r="N31" i="37"/>
  <c r="M31" i="37"/>
  <c r="L31" i="37"/>
  <c r="K31" i="37"/>
  <c r="J31" i="37"/>
  <c r="I31" i="37"/>
  <c r="H31" i="37"/>
  <c r="G31" i="37"/>
  <c r="F31" i="37"/>
  <c r="E31" i="37"/>
  <c r="D31" i="37"/>
  <c r="C31" i="37"/>
  <c r="DF30" i="37"/>
  <c r="DE30" i="37"/>
  <c r="DD30" i="37"/>
  <c r="DC30" i="37"/>
  <c r="DB30" i="37"/>
  <c r="DA30" i="37"/>
  <c r="CZ30" i="37"/>
  <c r="CY30" i="37"/>
  <c r="CX30" i="37"/>
  <c r="CW30" i="37"/>
  <c r="CV30" i="37"/>
  <c r="CU30" i="37"/>
  <c r="CT30" i="37"/>
  <c r="CS30" i="37"/>
  <c r="CR30" i="37"/>
  <c r="CQ30" i="37"/>
  <c r="BY30" i="37"/>
  <c r="BS30" i="37"/>
  <c r="BT30" i="37" s="1"/>
  <c r="BR30" i="37"/>
  <c r="BQ30" i="37"/>
  <c r="BP30" i="37"/>
  <c r="BN30" i="37"/>
  <c r="BM30" i="37"/>
  <c r="BL30" i="37"/>
  <c r="BK30" i="37"/>
  <c r="BJ30" i="37"/>
  <c r="BO30" i="37" s="1"/>
  <c r="BU30" i="37" s="1"/>
  <c r="BI30" i="37"/>
  <c r="BG30" i="37"/>
  <c r="BF30" i="37"/>
  <c r="BE30" i="37"/>
  <c r="BD30" i="37"/>
  <c r="BC30" i="37"/>
  <c r="BB30" i="37"/>
  <c r="BA30" i="37"/>
  <c r="AZ30" i="37"/>
  <c r="BH30" i="37" s="1"/>
  <c r="AX30" i="37"/>
  <c r="AW30" i="37"/>
  <c r="AV30" i="37"/>
  <c r="AU30" i="37"/>
  <c r="AT30" i="37"/>
  <c r="AS30" i="37"/>
  <c r="AR30" i="37"/>
  <c r="AQ30" i="37"/>
  <c r="AO30" i="37"/>
  <c r="AN30" i="37"/>
  <c r="AM30" i="37"/>
  <c r="AL30" i="37"/>
  <c r="AK30" i="37"/>
  <c r="AJ30" i="37"/>
  <c r="AI30" i="37"/>
  <c r="AH30" i="37"/>
  <c r="AF30" i="37"/>
  <c r="AE30" i="37"/>
  <c r="AD30" i="37"/>
  <c r="AC30" i="37"/>
  <c r="AB30" i="37"/>
  <c r="AA30" i="37"/>
  <c r="Z30" i="37"/>
  <c r="Y30" i="37"/>
  <c r="X30" i="37"/>
  <c r="W30" i="37"/>
  <c r="V30" i="37"/>
  <c r="U30" i="37"/>
  <c r="T30" i="37"/>
  <c r="S30" i="37"/>
  <c r="Q30" i="37"/>
  <c r="P30" i="37"/>
  <c r="O30" i="37"/>
  <c r="N30" i="37"/>
  <c r="M30" i="37"/>
  <c r="L30" i="37"/>
  <c r="K30" i="37"/>
  <c r="J30" i="37"/>
  <c r="I30" i="37"/>
  <c r="H30" i="37"/>
  <c r="G30" i="37"/>
  <c r="F30" i="37"/>
  <c r="E30" i="37"/>
  <c r="D30" i="37"/>
  <c r="C30" i="37"/>
  <c r="DE29" i="37"/>
  <c r="DD29" i="37"/>
  <c r="DC29" i="37"/>
  <c r="DB29" i="37"/>
  <c r="DA29" i="37"/>
  <c r="CZ29" i="37"/>
  <c r="CY29" i="37"/>
  <c r="CX29" i="37"/>
  <c r="CW29" i="37"/>
  <c r="CV29" i="37"/>
  <c r="CU29" i="37"/>
  <c r="CT29" i="37"/>
  <c r="CS29" i="37"/>
  <c r="CR29" i="37"/>
  <c r="CQ29" i="37"/>
  <c r="DF29" i="37" s="1"/>
  <c r="BY29" i="37"/>
  <c r="BS29" i="37"/>
  <c r="BR29" i="37"/>
  <c r="BQ29" i="37"/>
  <c r="BP29" i="37"/>
  <c r="BN29" i="37"/>
  <c r="BM29" i="37"/>
  <c r="BL29" i="37"/>
  <c r="BK29" i="37"/>
  <c r="BO29" i="37" s="1"/>
  <c r="BU29" i="37" s="1"/>
  <c r="L33" i="36" s="1"/>
  <c r="BJ29" i="37"/>
  <c r="BI29" i="37"/>
  <c r="BG29" i="37"/>
  <c r="BF29" i="37"/>
  <c r="BE29" i="37"/>
  <c r="BD29" i="37"/>
  <c r="BC29" i="37"/>
  <c r="BB29" i="37"/>
  <c r="BA29" i="37"/>
  <c r="AZ29" i="37"/>
  <c r="AX29" i="37"/>
  <c r="AW29" i="37"/>
  <c r="AV29" i="37"/>
  <c r="AU29" i="37"/>
  <c r="AT29" i="37"/>
  <c r="AS29" i="37"/>
  <c r="AR29" i="37"/>
  <c r="AQ29" i="37"/>
  <c r="AO29" i="37"/>
  <c r="AN29" i="37"/>
  <c r="AM29" i="37"/>
  <c r="AL29" i="37"/>
  <c r="AK29" i="37"/>
  <c r="AJ29" i="37"/>
  <c r="AI29" i="37"/>
  <c r="AH29" i="37"/>
  <c r="AF29" i="37"/>
  <c r="AE29" i="37"/>
  <c r="AD29" i="37"/>
  <c r="AC29" i="37"/>
  <c r="AB29" i="37"/>
  <c r="AA29" i="37"/>
  <c r="Z29" i="37"/>
  <c r="Y29" i="37"/>
  <c r="X29" i="37"/>
  <c r="W29" i="37"/>
  <c r="V29" i="37"/>
  <c r="U29" i="37"/>
  <c r="T29" i="37"/>
  <c r="S29" i="37"/>
  <c r="Q29" i="37"/>
  <c r="P29" i="37"/>
  <c r="O29" i="37"/>
  <c r="N29" i="37"/>
  <c r="M29" i="37"/>
  <c r="L29" i="37"/>
  <c r="K29" i="37"/>
  <c r="J29" i="37"/>
  <c r="I29" i="37"/>
  <c r="H29" i="37"/>
  <c r="G29" i="37"/>
  <c r="F29" i="37"/>
  <c r="E29" i="37"/>
  <c r="D29" i="37"/>
  <c r="C29" i="37"/>
  <c r="DE28" i="37"/>
  <c r="DD28" i="37"/>
  <c r="DC28" i="37"/>
  <c r="DB28" i="37"/>
  <c r="DA28" i="37"/>
  <c r="CZ28" i="37"/>
  <c r="CY28" i="37"/>
  <c r="CX28" i="37"/>
  <c r="CW28" i="37"/>
  <c r="CV28" i="37"/>
  <c r="CU28" i="37"/>
  <c r="CT28" i="37"/>
  <c r="CS28" i="37"/>
  <c r="CR28" i="37"/>
  <c r="CQ28" i="37"/>
  <c r="DF28" i="37" s="1"/>
  <c r="BY28" i="37"/>
  <c r="BS28" i="37"/>
  <c r="BR28" i="37"/>
  <c r="BQ28" i="37"/>
  <c r="BP28" i="37"/>
  <c r="BN28" i="37"/>
  <c r="BM28" i="37"/>
  <c r="BL28" i="37"/>
  <c r="BK28" i="37"/>
  <c r="BJ28" i="37"/>
  <c r="BI28" i="37"/>
  <c r="BG28" i="37"/>
  <c r="BF28" i="37"/>
  <c r="BE28" i="37"/>
  <c r="BD28" i="37"/>
  <c r="BC28" i="37"/>
  <c r="BB28" i="37"/>
  <c r="BA28" i="37"/>
  <c r="AZ28" i="37"/>
  <c r="AX28" i="37"/>
  <c r="AW28" i="37"/>
  <c r="AV28" i="37"/>
  <c r="AU28" i="37"/>
  <c r="AT28" i="37"/>
  <c r="AS28" i="37"/>
  <c r="AR28" i="37"/>
  <c r="AQ28" i="37"/>
  <c r="AO28" i="37"/>
  <c r="AN28" i="37"/>
  <c r="AM28" i="37"/>
  <c r="AL28" i="37"/>
  <c r="AK28" i="37"/>
  <c r="AJ28" i="37"/>
  <c r="AI28" i="37"/>
  <c r="AH28" i="37"/>
  <c r="AF28" i="37"/>
  <c r="AE28" i="37"/>
  <c r="AD28" i="37"/>
  <c r="AC28" i="37"/>
  <c r="AB28" i="37"/>
  <c r="AA28" i="37"/>
  <c r="Z28" i="37"/>
  <c r="Y28" i="37"/>
  <c r="X28" i="37"/>
  <c r="W28" i="37"/>
  <c r="V28" i="37"/>
  <c r="U28" i="37"/>
  <c r="T28" i="37"/>
  <c r="S28" i="37"/>
  <c r="Q28" i="37"/>
  <c r="P28" i="37"/>
  <c r="O28" i="37"/>
  <c r="N28" i="37"/>
  <c r="M28" i="37"/>
  <c r="L28" i="37"/>
  <c r="K28" i="37"/>
  <c r="J28" i="37"/>
  <c r="I28" i="37"/>
  <c r="H28" i="37"/>
  <c r="G28" i="37"/>
  <c r="F28" i="37"/>
  <c r="E28" i="37"/>
  <c r="D28" i="37"/>
  <c r="C28" i="37"/>
  <c r="DF27" i="37"/>
  <c r="DE27" i="37"/>
  <c r="DD27" i="37"/>
  <c r="DC27" i="37"/>
  <c r="DB27" i="37"/>
  <c r="DA27" i="37"/>
  <c r="CZ27" i="37"/>
  <c r="CY27" i="37"/>
  <c r="CX27" i="37"/>
  <c r="CW27" i="37"/>
  <c r="CV27" i="37"/>
  <c r="CU27" i="37"/>
  <c r="CT27" i="37"/>
  <c r="CS27" i="37"/>
  <c r="CR27" i="37"/>
  <c r="CQ27" i="37"/>
  <c r="BY27" i="37"/>
  <c r="BS27" i="37"/>
  <c r="BT27" i="37" s="1"/>
  <c r="J31" i="36" s="1"/>
  <c r="BR27" i="37"/>
  <c r="BQ27" i="37"/>
  <c r="BP27" i="37"/>
  <c r="BN27" i="37"/>
  <c r="BM27" i="37"/>
  <c r="BL27" i="37"/>
  <c r="BK27" i="37"/>
  <c r="BJ27" i="37"/>
  <c r="BO27" i="37" s="1"/>
  <c r="BU27" i="37" s="1"/>
  <c r="L31" i="36" s="1"/>
  <c r="BI27" i="37"/>
  <c r="BG27" i="37"/>
  <c r="BF27" i="37"/>
  <c r="BE27" i="37"/>
  <c r="BD27" i="37"/>
  <c r="BC27" i="37"/>
  <c r="BB27" i="37"/>
  <c r="BA27" i="37"/>
  <c r="AZ27" i="37"/>
  <c r="AX27" i="37"/>
  <c r="AW27" i="37"/>
  <c r="AV27" i="37"/>
  <c r="AU27" i="37"/>
  <c r="AT27" i="37"/>
  <c r="AS27" i="37"/>
  <c r="AR27" i="37"/>
  <c r="AQ27" i="37"/>
  <c r="AO27" i="37"/>
  <c r="AN27" i="37"/>
  <c r="AM27" i="37"/>
  <c r="AL27" i="37"/>
  <c r="AK27" i="37"/>
  <c r="AJ27" i="37"/>
  <c r="AI27" i="37"/>
  <c r="AH27" i="37"/>
  <c r="AF27" i="37"/>
  <c r="AE27" i="37"/>
  <c r="AD27" i="37"/>
  <c r="AC27" i="37"/>
  <c r="AB27" i="37"/>
  <c r="AA27" i="37"/>
  <c r="Z27" i="37"/>
  <c r="Y27" i="37"/>
  <c r="X27" i="37"/>
  <c r="W27" i="37"/>
  <c r="V27" i="37"/>
  <c r="U27" i="37"/>
  <c r="T27" i="37"/>
  <c r="S27" i="37"/>
  <c r="Q27" i="37"/>
  <c r="P27" i="37"/>
  <c r="O27" i="37"/>
  <c r="N27" i="37"/>
  <c r="M27" i="37"/>
  <c r="L27" i="37"/>
  <c r="K27" i="37"/>
  <c r="J27" i="37"/>
  <c r="I27" i="37"/>
  <c r="H27" i="37"/>
  <c r="G27" i="37"/>
  <c r="F27" i="37"/>
  <c r="E27" i="37"/>
  <c r="D27" i="37"/>
  <c r="C27" i="37"/>
  <c r="DF26" i="37"/>
  <c r="DE26" i="37"/>
  <c r="DD26" i="37"/>
  <c r="DC26" i="37"/>
  <c r="DB26" i="37"/>
  <c r="DA26" i="37"/>
  <c r="CZ26" i="37"/>
  <c r="CY26" i="37"/>
  <c r="CX26" i="37"/>
  <c r="CW26" i="37"/>
  <c r="CV26" i="37"/>
  <c r="CU26" i="37"/>
  <c r="CT26" i="37"/>
  <c r="CS26" i="37"/>
  <c r="CR26" i="37"/>
  <c r="CQ26" i="37"/>
  <c r="BY26" i="37"/>
  <c r="BS26" i="37"/>
  <c r="BR26" i="37"/>
  <c r="BQ26" i="37"/>
  <c r="BP26" i="37"/>
  <c r="BN26" i="37"/>
  <c r="BM26" i="37"/>
  <c r="BL26" i="37"/>
  <c r="BK26" i="37"/>
  <c r="BJ26" i="37"/>
  <c r="BI26" i="37"/>
  <c r="BG26" i="37"/>
  <c r="BF26" i="37"/>
  <c r="BE26" i="37"/>
  <c r="BD26" i="37"/>
  <c r="BC26" i="37"/>
  <c r="BB26" i="37"/>
  <c r="BA26" i="37"/>
  <c r="AZ26" i="37"/>
  <c r="AX26" i="37"/>
  <c r="AW26" i="37"/>
  <c r="AV26" i="37"/>
  <c r="AU26" i="37"/>
  <c r="AT26" i="37"/>
  <c r="AS26" i="37"/>
  <c r="AR26" i="37"/>
  <c r="AQ26" i="37"/>
  <c r="AO26" i="37"/>
  <c r="AN26" i="37"/>
  <c r="AM26" i="37"/>
  <c r="AL26" i="37"/>
  <c r="AK26" i="37"/>
  <c r="AJ26" i="37"/>
  <c r="AI26" i="37"/>
  <c r="AH26" i="37"/>
  <c r="AF26" i="37"/>
  <c r="AE26" i="37"/>
  <c r="AD26" i="37"/>
  <c r="AC26" i="37"/>
  <c r="AB26" i="37"/>
  <c r="AA26" i="37"/>
  <c r="Z26" i="37"/>
  <c r="Y26" i="37"/>
  <c r="X26" i="37"/>
  <c r="W26" i="37"/>
  <c r="V26" i="37"/>
  <c r="U26" i="37"/>
  <c r="T26" i="37"/>
  <c r="S26" i="37"/>
  <c r="Q26" i="37"/>
  <c r="P26" i="37"/>
  <c r="O26" i="37"/>
  <c r="N26" i="37"/>
  <c r="M26" i="37"/>
  <c r="L26" i="37"/>
  <c r="K26" i="37"/>
  <c r="J26" i="37"/>
  <c r="I26" i="37"/>
  <c r="H26" i="37"/>
  <c r="G26" i="37"/>
  <c r="F26" i="37"/>
  <c r="E26" i="37"/>
  <c r="D26" i="37"/>
  <c r="C26" i="37"/>
  <c r="DE25" i="37"/>
  <c r="DD25" i="37"/>
  <c r="DC25" i="37"/>
  <c r="DB25" i="37"/>
  <c r="DA25" i="37"/>
  <c r="CZ25" i="37"/>
  <c r="CY25" i="37"/>
  <c r="CX25" i="37"/>
  <c r="CW25" i="37"/>
  <c r="CV25" i="37"/>
  <c r="CU25" i="37"/>
  <c r="CT25" i="37"/>
  <c r="CS25" i="37"/>
  <c r="CR25" i="37"/>
  <c r="CQ25" i="37"/>
  <c r="DF25" i="37" s="1"/>
  <c r="BY25" i="37"/>
  <c r="BS25" i="37"/>
  <c r="BR25" i="37"/>
  <c r="BQ25" i="37"/>
  <c r="BP25" i="37"/>
  <c r="BN25" i="37"/>
  <c r="BM25" i="37"/>
  <c r="BL25" i="37"/>
  <c r="BK25" i="37"/>
  <c r="BJ25" i="37"/>
  <c r="BI25" i="37"/>
  <c r="H29" i="36" s="1"/>
  <c r="BG25" i="37"/>
  <c r="BF25" i="37"/>
  <c r="BE25" i="37"/>
  <c r="BD25" i="37"/>
  <c r="BC25" i="37"/>
  <c r="BB25" i="37"/>
  <c r="BA25" i="37"/>
  <c r="AZ25" i="37"/>
  <c r="BH25" i="37" s="1"/>
  <c r="G29" i="36" s="1"/>
  <c r="AX25" i="37"/>
  <c r="AW25" i="37"/>
  <c r="AV25" i="37"/>
  <c r="AU25" i="37"/>
  <c r="AT25" i="37"/>
  <c r="AS25" i="37"/>
  <c r="AR25" i="37"/>
  <c r="AQ25" i="37"/>
  <c r="AY25" i="37" s="1"/>
  <c r="F29" i="36" s="1"/>
  <c r="AO25" i="37"/>
  <c r="AN25" i="37"/>
  <c r="AM25" i="37"/>
  <c r="AL25" i="37"/>
  <c r="AK25" i="37"/>
  <c r="AJ25" i="37"/>
  <c r="AI25" i="37"/>
  <c r="AH25" i="37"/>
  <c r="AF25" i="37"/>
  <c r="AE25" i="37"/>
  <c r="AD25" i="37"/>
  <c r="AC25" i="37"/>
  <c r="AB25" i="37"/>
  <c r="AA25" i="37"/>
  <c r="Z25" i="37"/>
  <c r="Y25" i="37"/>
  <c r="X25" i="37"/>
  <c r="W25" i="37"/>
  <c r="V25" i="37"/>
  <c r="U25" i="37"/>
  <c r="T25" i="37"/>
  <c r="S25" i="37"/>
  <c r="Q25" i="37"/>
  <c r="P25" i="37"/>
  <c r="O25" i="37"/>
  <c r="N25" i="37"/>
  <c r="M25" i="37"/>
  <c r="L25" i="37"/>
  <c r="K25" i="37"/>
  <c r="J25" i="37"/>
  <c r="I25" i="37"/>
  <c r="H25" i="37"/>
  <c r="G25" i="37"/>
  <c r="F25" i="37"/>
  <c r="E25" i="37"/>
  <c r="D25" i="37"/>
  <c r="C25" i="37"/>
  <c r="DF24" i="37"/>
  <c r="DE24" i="37"/>
  <c r="DD24" i="37"/>
  <c r="DC24" i="37"/>
  <c r="DB24" i="37"/>
  <c r="DA24" i="37"/>
  <c r="CZ24" i="37"/>
  <c r="CY24" i="37"/>
  <c r="CX24" i="37"/>
  <c r="CW24" i="37"/>
  <c r="CV24" i="37"/>
  <c r="CU24" i="37"/>
  <c r="CT24" i="37"/>
  <c r="CS24" i="37"/>
  <c r="CR24" i="37"/>
  <c r="CQ24" i="37"/>
  <c r="BY24" i="37"/>
  <c r="BS24" i="37"/>
  <c r="BR24" i="37"/>
  <c r="BQ24" i="37"/>
  <c r="BP24" i="37"/>
  <c r="BN24" i="37"/>
  <c r="BM24" i="37"/>
  <c r="BL24" i="37"/>
  <c r="BK24" i="37"/>
  <c r="BJ24" i="37"/>
  <c r="BO24" i="37" s="1"/>
  <c r="BU24" i="37" s="1"/>
  <c r="BI24" i="37"/>
  <c r="BG24" i="37"/>
  <c r="BF24" i="37"/>
  <c r="BE24" i="37"/>
  <c r="BD24" i="37"/>
  <c r="BC24" i="37"/>
  <c r="BB24" i="37"/>
  <c r="BA24" i="37"/>
  <c r="AZ24" i="37"/>
  <c r="AX24" i="37"/>
  <c r="AW24" i="37"/>
  <c r="AV24" i="37"/>
  <c r="AU24" i="37"/>
  <c r="AT24" i="37"/>
  <c r="AS24" i="37"/>
  <c r="AR24" i="37"/>
  <c r="AQ24" i="37"/>
  <c r="AO24" i="37"/>
  <c r="AN24" i="37"/>
  <c r="AM24" i="37"/>
  <c r="AL24" i="37"/>
  <c r="AK24" i="37"/>
  <c r="AJ24" i="37"/>
  <c r="AI24" i="37"/>
  <c r="AH24" i="37"/>
  <c r="AF24" i="37"/>
  <c r="AE24" i="37"/>
  <c r="AD24" i="37"/>
  <c r="AC24" i="37"/>
  <c r="AB24" i="37"/>
  <c r="AA24" i="37"/>
  <c r="Z24" i="37"/>
  <c r="Y24" i="37"/>
  <c r="X24" i="37"/>
  <c r="W24" i="37"/>
  <c r="V24" i="37"/>
  <c r="U24" i="37"/>
  <c r="T24" i="37"/>
  <c r="S24" i="37"/>
  <c r="Q24" i="37"/>
  <c r="P24" i="37"/>
  <c r="O24" i="37"/>
  <c r="N24" i="37"/>
  <c r="M24" i="37"/>
  <c r="L24" i="37"/>
  <c r="K24" i="37"/>
  <c r="J24" i="37"/>
  <c r="I24" i="37"/>
  <c r="H24" i="37"/>
  <c r="G24" i="37"/>
  <c r="F24" i="37"/>
  <c r="E24" i="37"/>
  <c r="D24" i="37"/>
  <c r="C24" i="37"/>
  <c r="DE23" i="37"/>
  <c r="DD23" i="37"/>
  <c r="DC23" i="37"/>
  <c r="DB23" i="37"/>
  <c r="DA23" i="37"/>
  <c r="CZ23" i="37"/>
  <c r="CY23" i="37"/>
  <c r="CX23" i="37"/>
  <c r="CW23" i="37"/>
  <c r="CV23" i="37"/>
  <c r="CU23" i="37"/>
  <c r="CT23" i="37"/>
  <c r="CS23" i="37"/>
  <c r="CR23" i="37"/>
  <c r="CQ23" i="37"/>
  <c r="DF23" i="37" s="1"/>
  <c r="BY23" i="37"/>
  <c r="BS23" i="37"/>
  <c r="BR23" i="37"/>
  <c r="BQ23" i="37"/>
  <c r="BP23" i="37"/>
  <c r="BN23" i="37"/>
  <c r="BM23" i="37"/>
  <c r="BL23" i="37"/>
  <c r="BK23" i="37"/>
  <c r="BJ23" i="37"/>
  <c r="BI23" i="37"/>
  <c r="BG23" i="37"/>
  <c r="BF23" i="37"/>
  <c r="BE23" i="37"/>
  <c r="BD23" i="37"/>
  <c r="BC23" i="37"/>
  <c r="BB23" i="37"/>
  <c r="BA23" i="37"/>
  <c r="AZ23" i="37"/>
  <c r="AX23" i="37"/>
  <c r="AW23" i="37"/>
  <c r="AV23" i="37"/>
  <c r="AU23" i="37"/>
  <c r="AT23" i="37"/>
  <c r="AS23" i="37"/>
  <c r="AR23" i="37"/>
  <c r="AQ23" i="37"/>
  <c r="AY23" i="37" s="1"/>
  <c r="AO23" i="37"/>
  <c r="AN23" i="37"/>
  <c r="AM23" i="37"/>
  <c r="AL23" i="37"/>
  <c r="AK23" i="37"/>
  <c r="AJ23" i="37"/>
  <c r="AI23" i="37"/>
  <c r="AH23" i="37"/>
  <c r="AF23" i="37"/>
  <c r="AE23" i="37"/>
  <c r="AD23" i="37"/>
  <c r="AC23" i="37"/>
  <c r="AB23" i="37"/>
  <c r="AA23" i="37"/>
  <c r="Z23" i="37"/>
  <c r="Y23" i="37"/>
  <c r="X23" i="37"/>
  <c r="W23" i="37"/>
  <c r="V23" i="37"/>
  <c r="U23" i="37"/>
  <c r="T23" i="37"/>
  <c r="S23" i="37"/>
  <c r="Q23" i="37"/>
  <c r="P23" i="37"/>
  <c r="O23" i="37"/>
  <c r="N23" i="37"/>
  <c r="M23" i="37"/>
  <c r="L23" i="37"/>
  <c r="K23" i="37"/>
  <c r="J23" i="37"/>
  <c r="I23" i="37"/>
  <c r="H23" i="37"/>
  <c r="G23" i="37"/>
  <c r="F23" i="37"/>
  <c r="E23" i="37"/>
  <c r="D23" i="37"/>
  <c r="C23" i="37"/>
  <c r="DE22" i="37"/>
  <c r="DD22" i="37"/>
  <c r="DC22" i="37"/>
  <c r="DB22" i="37"/>
  <c r="DA22" i="37"/>
  <c r="CZ22" i="37"/>
  <c r="CY22" i="37"/>
  <c r="CX22" i="37"/>
  <c r="CW22" i="37"/>
  <c r="CV22" i="37"/>
  <c r="CU22" i="37"/>
  <c r="CT22" i="37"/>
  <c r="CS22" i="37"/>
  <c r="CR22" i="37"/>
  <c r="CQ22" i="37"/>
  <c r="DF22" i="37" s="1"/>
  <c r="BY22" i="37"/>
  <c r="BS22" i="37"/>
  <c r="BR22" i="37"/>
  <c r="BQ22" i="37"/>
  <c r="BP22" i="37"/>
  <c r="BN22" i="37"/>
  <c r="BM22" i="37"/>
  <c r="BL22" i="37"/>
  <c r="BK22" i="37"/>
  <c r="BJ22" i="37"/>
  <c r="BI22" i="37"/>
  <c r="BG22" i="37"/>
  <c r="BF22" i="37"/>
  <c r="BE22" i="37"/>
  <c r="BD22" i="37"/>
  <c r="BC22" i="37"/>
  <c r="BB22" i="37"/>
  <c r="BA22" i="37"/>
  <c r="AZ22" i="37"/>
  <c r="AX22" i="37"/>
  <c r="AW22" i="37"/>
  <c r="AV22" i="37"/>
  <c r="AU22" i="37"/>
  <c r="AT22" i="37"/>
  <c r="AS22" i="37"/>
  <c r="AR22" i="37"/>
  <c r="AQ22" i="37"/>
  <c r="AY22" i="37" s="1"/>
  <c r="F26" i="36" s="1"/>
  <c r="AO22" i="37"/>
  <c r="AN22" i="37"/>
  <c r="AM22" i="37"/>
  <c r="AL22" i="37"/>
  <c r="AK22" i="37"/>
  <c r="AJ22" i="37"/>
  <c r="AI22" i="37"/>
  <c r="AH22" i="37"/>
  <c r="AF22" i="37"/>
  <c r="AE22" i="37"/>
  <c r="AD22" i="37"/>
  <c r="AC22" i="37"/>
  <c r="AB22" i="37"/>
  <c r="AA22" i="37"/>
  <c r="Z22" i="37"/>
  <c r="Y22" i="37"/>
  <c r="X22" i="37"/>
  <c r="W22" i="37"/>
  <c r="V22" i="37"/>
  <c r="U22" i="37"/>
  <c r="T22" i="37"/>
  <c r="S22" i="37"/>
  <c r="Q22" i="37"/>
  <c r="P22" i="37"/>
  <c r="O22" i="37"/>
  <c r="N22" i="37"/>
  <c r="M22" i="37"/>
  <c r="L22" i="37"/>
  <c r="K22" i="37"/>
  <c r="J22" i="37"/>
  <c r="I22" i="37"/>
  <c r="H22" i="37"/>
  <c r="G22" i="37"/>
  <c r="F22" i="37"/>
  <c r="E22" i="37"/>
  <c r="D22" i="37"/>
  <c r="C22" i="37"/>
  <c r="DE21" i="37"/>
  <c r="DD21" i="37"/>
  <c r="DC21" i="37"/>
  <c r="DB21" i="37"/>
  <c r="DA21" i="37"/>
  <c r="CZ21" i="37"/>
  <c r="CY21" i="37"/>
  <c r="CX21" i="37"/>
  <c r="CW21" i="37"/>
  <c r="CV21" i="37"/>
  <c r="CU21" i="37"/>
  <c r="CT21" i="37"/>
  <c r="CS21" i="37"/>
  <c r="CR21" i="37"/>
  <c r="CQ21" i="37"/>
  <c r="DF21" i="37" s="1"/>
  <c r="BY21" i="37"/>
  <c r="BS21" i="37"/>
  <c r="BR21" i="37"/>
  <c r="BQ21" i="37"/>
  <c r="BP21" i="37"/>
  <c r="BN21" i="37"/>
  <c r="BM21" i="37"/>
  <c r="BL21" i="37"/>
  <c r="BK21" i="37"/>
  <c r="BJ21" i="37"/>
  <c r="BI21" i="37"/>
  <c r="BG21" i="37"/>
  <c r="BF21" i="37"/>
  <c r="BE21" i="37"/>
  <c r="BD21" i="37"/>
  <c r="BC21" i="37"/>
  <c r="BB21" i="37"/>
  <c r="BA21" i="37"/>
  <c r="AZ21" i="37"/>
  <c r="AX21" i="37"/>
  <c r="AW21" i="37"/>
  <c r="AV21" i="37"/>
  <c r="AU21" i="37"/>
  <c r="AT21" i="37"/>
  <c r="AS21" i="37"/>
  <c r="AR21" i="37"/>
  <c r="AQ21" i="37"/>
  <c r="AO21" i="37"/>
  <c r="AN21" i="37"/>
  <c r="AM21" i="37"/>
  <c r="AL21" i="37"/>
  <c r="AK21" i="37"/>
  <c r="AJ21" i="37"/>
  <c r="AI21" i="37"/>
  <c r="AH21" i="37"/>
  <c r="AF21" i="37"/>
  <c r="AE21" i="37"/>
  <c r="AD21" i="37"/>
  <c r="AC21" i="37"/>
  <c r="AB21" i="37"/>
  <c r="AA21" i="37"/>
  <c r="Z21" i="37"/>
  <c r="Y21" i="37"/>
  <c r="X21" i="37"/>
  <c r="W21" i="37"/>
  <c r="V21" i="37"/>
  <c r="U21" i="37"/>
  <c r="T21" i="37"/>
  <c r="S21" i="37"/>
  <c r="Q21" i="37"/>
  <c r="P21" i="37"/>
  <c r="O21" i="37"/>
  <c r="N21" i="37"/>
  <c r="M21" i="37"/>
  <c r="L21" i="37"/>
  <c r="K21" i="37"/>
  <c r="J21" i="37"/>
  <c r="I21" i="37"/>
  <c r="H21" i="37"/>
  <c r="G21" i="37"/>
  <c r="F21" i="37"/>
  <c r="E21" i="37"/>
  <c r="D21" i="37"/>
  <c r="C21" i="37"/>
  <c r="DE20" i="37"/>
  <c r="DD20" i="37"/>
  <c r="DC20" i="37"/>
  <c r="DB20" i="37"/>
  <c r="DA20" i="37"/>
  <c r="CZ20" i="37"/>
  <c r="CY20" i="37"/>
  <c r="CX20" i="37"/>
  <c r="CW20" i="37"/>
  <c r="CV20" i="37"/>
  <c r="CU20" i="37"/>
  <c r="CT20" i="37"/>
  <c r="CS20" i="37"/>
  <c r="CR20" i="37"/>
  <c r="CQ20" i="37"/>
  <c r="DF20" i="37" s="1"/>
  <c r="BY20" i="37"/>
  <c r="BS20" i="37"/>
  <c r="BR20" i="37"/>
  <c r="BQ20" i="37"/>
  <c r="BP20" i="37"/>
  <c r="BN20" i="37"/>
  <c r="BM20" i="37"/>
  <c r="BL20" i="37"/>
  <c r="BK20" i="37"/>
  <c r="BJ20" i="37"/>
  <c r="BI20" i="37"/>
  <c r="BG20" i="37"/>
  <c r="BF20" i="37"/>
  <c r="BE20" i="37"/>
  <c r="BD20" i="37"/>
  <c r="BC20" i="37"/>
  <c r="BB20" i="37"/>
  <c r="BA20" i="37"/>
  <c r="AZ20" i="37"/>
  <c r="AX20" i="37"/>
  <c r="AW20" i="37"/>
  <c r="AV20" i="37"/>
  <c r="AU20" i="37"/>
  <c r="AT20" i="37"/>
  <c r="AS20" i="37"/>
  <c r="AR20" i="37"/>
  <c r="AQ20" i="37"/>
  <c r="AO20" i="37"/>
  <c r="AN20" i="37"/>
  <c r="AM20" i="37"/>
  <c r="AL20" i="37"/>
  <c r="AK20" i="37"/>
  <c r="AJ20" i="37"/>
  <c r="AI20" i="37"/>
  <c r="AH20" i="37"/>
  <c r="AF20" i="37"/>
  <c r="AE20" i="37"/>
  <c r="AD20" i="37"/>
  <c r="AC20" i="37"/>
  <c r="AB20" i="37"/>
  <c r="AA20" i="37"/>
  <c r="Z20" i="37"/>
  <c r="Y20" i="37"/>
  <c r="X20" i="37"/>
  <c r="W20" i="37"/>
  <c r="V20" i="37"/>
  <c r="U20" i="37"/>
  <c r="T20" i="37"/>
  <c r="S20" i="37"/>
  <c r="Q20" i="37"/>
  <c r="P20" i="37"/>
  <c r="O20" i="37"/>
  <c r="N20" i="37"/>
  <c r="M20" i="37"/>
  <c r="L20" i="37"/>
  <c r="K20" i="37"/>
  <c r="J20" i="37"/>
  <c r="I20" i="37"/>
  <c r="H20" i="37"/>
  <c r="G20" i="37"/>
  <c r="F20" i="37"/>
  <c r="E20" i="37"/>
  <c r="D20" i="37"/>
  <c r="C20" i="37"/>
  <c r="DE19" i="37"/>
  <c r="DD19" i="37"/>
  <c r="DC19" i="37"/>
  <c r="DB19" i="37"/>
  <c r="DA19" i="37"/>
  <c r="CZ19" i="37"/>
  <c r="CY19" i="37"/>
  <c r="CX19" i="37"/>
  <c r="CW19" i="37"/>
  <c r="CV19" i="37"/>
  <c r="CU19" i="37"/>
  <c r="CT19" i="37"/>
  <c r="CS19" i="37"/>
  <c r="CR19" i="37"/>
  <c r="CQ19" i="37"/>
  <c r="DF19" i="37" s="1"/>
  <c r="BY19" i="37"/>
  <c r="BS19" i="37"/>
  <c r="BR19" i="37"/>
  <c r="BQ19" i="37"/>
  <c r="BP19" i="37"/>
  <c r="BN19" i="37"/>
  <c r="BM19" i="37"/>
  <c r="BL19" i="37"/>
  <c r="BK19" i="37"/>
  <c r="BJ19" i="37"/>
  <c r="BI19" i="37"/>
  <c r="BG19" i="37"/>
  <c r="BF19" i="37"/>
  <c r="BE19" i="37"/>
  <c r="BD19" i="37"/>
  <c r="BC19" i="37"/>
  <c r="BB19" i="37"/>
  <c r="BA19" i="37"/>
  <c r="AZ19" i="37"/>
  <c r="BH19" i="37" s="1"/>
  <c r="AX19" i="37"/>
  <c r="AW19" i="37"/>
  <c r="AV19" i="37"/>
  <c r="AU19" i="37"/>
  <c r="AT19" i="37"/>
  <c r="AS19" i="37"/>
  <c r="AR19" i="37"/>
  <c r="AQ19" i="37"/>
  <c r="AY19" i="37" s="1"/>
  <c r="AO19" i="37"/>
  <c r="AN19" i="37"/>
  <c r="AM19" i="37"/>
  <c r="AL19" i="37"/>
  <c r="AK19" i="37"/>
  <c r="AJ19" i="37"/>
  <c r="AI19" i="37"/>
  <c r="AH19" i="37"/>
  <c r="AF19" i="37"/>
  <c r="AE19" i="37"/>
  <c r="AD19" i="37"/>
  <c r="AC19" i="37"/>
  <c r="AB19" i="37"/>
  <c r="AA19" i="37"/>
  <c r="Z19" i="37"/>
  <c r="Y19" i="37"/>
  <c r="X19" i="37"/>
  <c r="W19" i="37"/>
  <c r="V19" i="37"/>
  <c r="U19" i="37"/>
  <c r="T19" i="37"/>
  <c r="S19" i="37"/>
  <c r="Q19" i="37"/>
  <c r="P19" i="37"/>
  <c r="O19" i="37"/>
  <c r="N19" i="37"/>
  <c r="M19" i="37"/>
  <c r="L19" i="37"/>
  <c r="K19" i="37"/>
  <c r="J19" i="37"/>
  <c r="I19" i="37"/>
  <c r="H19" i="37"/>
  <c r="G19" i="37"/>
  <c r="F19" i="37"/>
  <c r="E19" i="37"/>
  <c r="D19" i="37"/>
  <c r="C19" i="37"/>
  <c r="DE18" i="37"/>
  <c r="DD18" i="37"/>
  <c r="DC18" i="37"/>
  <c r="DB18" i="37"/>
  <c r="DA18" i="37"/>
  <c r="CZ18" i="37"/>
  <c r="CY18" i="37"/>
  <c r="CX18" i="37"/>
  <c r="CW18" i="37"/>
  <c r="CV18" i="37"/>
  <c r="CU18" i="37"/>
  <c r="CT18" i="37"/>
  <c r="CS18" i="37"/>
  <c r="CR18" i="37"/>
  <c r="CQ18" i="37"/>
  <c r="DF18" i="37" s="1"/>
  <c r="BY18" i="37"/>
  <c r="BS18" i="37"/>
  <c r="BR18" i="37"/>
  <c r="BQ18" i="37"/>
  <c r="BP18" i="37"/>
  <c r="BN18" i="37"/>
  <c r="BM18" i="37"/>
  <c r="BL18" i="37"/>
  <c r="BK18" i="37"/>
  <c r="BJ18" i="37"/>
  <c r="BO18" i="37" s="1"/>
  <c r="BU18" i="37" s="1"/>
  <c r="BI18" i="37"/>
  <c r="BG18" i="37"/>
  <c r="BF18" i="37"/>
  <c r="BE18" i="37"/>
  <c r="BD18" i="37"/>
  <c r="BC18" i="37"/>
  <c r="BB18" i="37"/>
  <c r="BA18" i="37"/>
  <c r="AZ18" i="37"/>
  <c r="AX18" i="37"/>
  <c r="AW18" i="37"/>
  <c r="AV18" i="37"/>
  <c r="AU18" i="37"/>
  <c r="AT18" i="37"/>
  <c r="AS18" i="37"/>
  <c r="AR18" i="37"/>
  <c r="AQ18" i="37"/>
  <c r="AO18" i="37"/>
  <c r="AN18" i="37"/>
  <c r="AM18" i="37"/>
  <c r="AL18" i="37"/>
  <c r="AK18" i="37"/>
  <c r="AJ18" i="37"/>
  <c r="AI18" i="37"/>
  <c r="AH18" i="37"/>
  <c r="AF18" i="37"/>
  <c r="AE18" i="37"/>
  <c r="AD18" i="37"/>
  <c r="AC18" i="37"/>
  <c r="AB18" i="37"/>
  <c r="AA18" i="37"/>
  <c r="Z18" i="37"/>
  <c r="Y18" i="37"/>
  <c r="X18" i="37"/>
  <c r="W18" i="37"/>
  <c r="V18" i="37"/>
  <c r="U18" i="37"/>
  <c r="T18" i="37"/>
  <c r="S18" i="37"/>
  <c r="Q18" i="37"/>
  <c r="P18" i="37"/>
  <c r="O18" i="37"/>
  <c r="N18" i="37"/>
  <c r="M18" i="37"/>
  <c r="L18" i="37"/>
  <c r="K18" i="37"/>
  <c r="J18" i="37"/>
  <c r="I18" i="37"/>
  <c r="H18" i="37"/>
  <c r="G18" i="37"/>
  <c r="F18" i="37"/>
  <c r="E18" i="37"/>
  <c r="D18" i="37"/>
  <c r="C18" i="37"/>
  <c r="DE17" i="37"/>
  <c r="DD17" i="37"/>
  <c r="DC17" i="37"/>
  <c r="DB17" i="37"/>
  <c r="DA17" i="37"/>
  <c r="CZ17" i="37"/>
  <c r="CY17" i="37"/>
  <c r="CX17" i="37"/>
  <c r="CW17" i="37"/>
  <c r="CV17" i="37"/>
  <c r="CU17" i="37"/>
  <c r="CT17" i="37"/>
  <c r="CS17" i="37"/>
  <c r="CR17" i="37"/>
  <c r="CQ17" i="37"/>
  <c r="DF17" i="37" s="1"/>
  <c r="BY17" i="37"/>
  <c r="BS17" i="37"/>
  <c r="BR17" i="37"/>
  <c r="BQ17" i="37"/>
  <c r="BP17" i="37"/>
  <c r="BN17" i="37"/>
  <c r="BM17" i="37"/>
  <c r="BL17" i="37"/>
  <c r="BK17" i="37"/>
  <c r="BJ17" i="37"/>
  <c r="BI17" i="37"/>
  <c r="BG17" i="37"/>
  <c r="BF17" i="37"/>
  <c r="BE17" i="37"/>
  <c r="BD17" i="37"/>
  <c r="BC17" i="37"/>
  <c r="BB17" i="37"/>
  <c r="BA17" i="37"/>
  <c r="AZ17" i="37"/>
  <c r="AX17" i="37"/>
  <c r="AW17" i="37"/>
  <c r="AV17" i="37"/>
  <c r="AU17" i="37"/>
  <c r="AT17" i="37"/>
  <c r="AS17" i="37"/>
  <c r="AR17" i="37"/>
  <c r="AQ17" i="37"/>
  <c r="AO17" i="37"/>
  <c r="AN17" i="37"/>
  <c r="AM17" i="37"/>
  <c r="AL17" i="37"/>
  <c r="AK17" i="37"/>
  <c r="AJ17" i="37"/>
  <c r="AI17" i="37"/>
  <c r="AH17" i="37"/>
  <c r="AF17" i="37"/>
  <c r="AE17" i="37"/>
  <c r="AD17" i="37"/>
  <c r="AC17" i="37"/>
  <c r="AB17" i="37"/>
  <c r="AA17" i="37"/>
  <c r="Z17" i="37"/>
  <c r="Y17" i="37"/>
  <c r="X17" i="37"/>
  <c r="W17" i="37"/>
  <c r="V17" i="37"/>
  <c r="U17" i="37"/>
  <c r="T17" i="37"/>
  <c r="S17" i="37"/>
  <c r="Q17" i="37"/>
  <c r="P17" i="37"/>
  <c r="O17" i="37"/>
  <c r="N17" i="37"/>
  <c r="M17" i="37"/>
  <c r="L17" i="37"/>
  <c r="K17" i="37"/>
  <c r="J17" i="37"/>
  <c r="I17" i="37"/>
  <c r="H17" i="37"/>
  <c r="G17" i="37"/>
  <c r="F17" i="37"/>
  <c r="E17" i="37"/>
  <c r="D17" i="37"/>
  <c r="C17" i="37"/>
  <c r="DE16" i="37"/>
  <c r="DD16" i="37"/>
  <c r="DC16" i="37"/>
  <c r="DB16" i="37"/>
  <c r="DA16" i="37"/>
  <c r="CZ16" i="37"/>
  <c r="CY16" i="37"/>
  <c r="CX16" i="37"/>
  <c r="CW16" i="37"/>
  <c r="CV16" i="37"/>
  <c r="CU16" i="37"/>
  <c r="CT16" i="37"/>
  <c r="CS16" i="37"/>
  <c r="CR16" i="37"/>
  <c r="CQ16" i="37"/>
  <c r="DF16" i="37" s="1"/>
  <c r="BY16" i="37"/>
  <c r="BS16" i="37"/>
  <c r="BR16" i="37"/>
  <c r="BQ16" i="37"/>
  <c r="BP16" i="37"/>
  <c r="BN16" i="37"/>
  <c r="BM16" i="37"/>
  <c r="BL16" i="37"/>
  <c r="BK16" i="37"/>
  <c r="BJ16" i="37"/>
  <c r="BI16" i="37"/>
  <c r="BG16" i="37"/>
  <c r="BF16" i="37"/>
  <c r="BE16" i="37"/>
  <c r="BD16" i="37"/>
  <c r="BC16" i="37"/>
  <c r="BB16" i="37"/>
  <c r="BA16" i="37"/>
  <c r="AZ16" i="37"/>
  <c r="AX16" i="37"/>
  <c r="AW16" i="37"/>
  <c r="AV16" i="37"/>
  <c r="AU16" i="37"/>
  <c r="AT16" i="37"/>
  <c r="AS16" i="37"/>
  <c r="AR16" i="37"/>
  <c r="AQ16" i="37"/>
  <c r="AY16" i="37" s="1"/>
  <c r="F20" i="36" s="1"/>
  <c r="AO16" i="37"/>
  <c r="AN16" i="37"/>
  <c r="AM16" i="37"/>
  <c r="AL16" i="37"/>
  <c r="AK16" i="37"/>
  <c r="AJ16" i="37"/>
  <c r="AI16" i="37"/>
  <c r="AH16" i="37"/>
  <c r="AF16" i="37"/>
  <c r="AE16" i="37"/>
  <c r="AD16" i="37"/>
  <c r="AC16" i="37"/>
  <c r="AB16" i="37"/>
  <c r="AA16" i="37"/>
  <c r="Z16" i="37"/>
  <c r="Y16" i="37"/>
  <c r="X16" i="37"/>
  <c r="W16" i="37"/>
  <c r="V16" i="37"/>
  <c r="U16" i="37"/>
  <c r="T16" i="37"/>
  <c r="S16" i="37"/>
  <c r="Q16" i="37"/>
  <c r="P16" i="37"/>
  <c r="O16" i="37"/>
  <c r="N16" i="37"/>
  <c r="M16" i="37"/>
  <c r="L16" i="37"/>
  <c r="K16" i="37"/>
  <c r="J16" i="37"/>
  <c r="I16" i="37"/>
  <c r="H16" i="37"/>
  <c r="G16" i="37"/>
  <c r="F16" i="37"/>
  <c r="E16" i="37"/>
  <c r="D16" i="37"/>
  <c r="C16" i="37"/>
  <c r="DE15" i="37"/>
  <c r="DD15" i="37"/>
  <c r="DC15" i="37"/>
  <c r="DB15" i="37"/>
  <c r="DA15" i="37"/>
  <c r="CZ15" i="37"/>
  <c r="CY15" i="37"/>
  <c r="CX15" i="37"/>
  <c r="CW15" i="37"/>
  <c r="CV15" i="37"/>
  <c r="CU15" i="37"/>
  <c r="CT15" i="37"/>
  <c r="CS15" i="37"/>
  <c r="CR15" i="37"/>
  <c r="CQ15" i="37"/>
  <c r="DF15" i="37" s="1"/>
  <c r="BY15" i="37"/>
  <c r="BS15" i="37"/>
  <c r="BR15" i="37"/>
  <c r="BQ15" i="37"/>
  <c r="BP15" i="37"/>
  <c r="BN15" i="37"/>
  <c r="BM15" i="37"/>
  <c r="BL15" i="37"/>
  <c r="BK15" i="37"/>
  <c r="BJ15" i="37"/>
  <c r="BI15" i="37"/>
  <c r="H19" i="36" s="1"/>
  <c r="BG15" i="37"/>
  <c r="BF15" i="37"/>
  <c r="BE15" i="37"/>
  <c r="BH15" i="37" s="1"/>
  <c r="BD15" i="37"/>
  <c r="BC15" i="37"/>
  <c r="BB15" i="37"/>
  <c r="BA15" i="37"/>
  <c r="AZ15" i="37"/>
  <c r="AX15" i="37"/>
  <c r="AW15" i="37"/>
  <c r="AV15" i="37"/>
  <c r="AU15" i="37"/>
  <c r="AT15" i="37"/>
  <c r="AS15" i="37"/>
  <c r="AR15" i="37"/>
  <c r="AQ15" i="37"/>
  <c r="AO15" i="37"/>
  <c r="AN15" i="37"/>
  <c r="AM15" i="37"/>
  <c r="AL15" i="37"/>
  <c r="AK15" i="37"/>
  <c r="AJ15" i="37"/>
  <c r="AI15" i="37"/>
  <c r="AH15" i="37"/>
  <c r="AF15" i="37"/>
  <c r="AE15" i="37"/>
  <c r="AD15" i="37"/>
  <c r="AC15" i="37"/>
  <c r="AB15" i="37"/>
  <c r="AA15" i="37"/>
  <c r="Z15" i="37"/>
  <c r="Y15" i="37"/>
  <c r="X15" i="37"/>
  <c r="W15" i="37"/>
  <c r="V15" i="37"/>
  <c r="U15" i="37"/>
  <c r="T15" i="37"/>
  <c r="S15" i="37"/>
  <c r="Q15" i="37"/>
  <c r="P15" i="37"/>
  <c r="O15" i="37"/>
  <c r="N15" i="37"/>
  <c r="M15" i="37"/>
  <c r="L15" i="37"/>
  <c r="K15" i="37"/>
  <c r="J15" i="37"/>
  <c r="I15" i="37"/>
  <c r="H15" i="37"/>
  <c r="G15" i="37"/>
  <c r="F15" i="37"/>
  <c r="E15" i="37"/>
  <c r="D15" i="37"/>
  <c r="C15" i="37"/>
  <c r="DE14" i="37"/>
  <c r="DD14" i="37"/>
  <c r="DC14" i="37"/>
  <c r="DB14" i="37"/>
  <c r="DA14" i="37"/>
  <c r="CZ14" i="37"/>
  <c r="CY14" i="37"/>
  <c r="CX14" i="37"/>
  <c r="CW14" i="37"/>
  <c r="CV14" i="37"/>
  <c r="CU14" i="37"/>
  <c r="CT14" i="37"/>
  <c r="CS14" i="37"/>
  <c r="CR14" i="37"/>
  <c r="CQ14" i="37"/>
  <c r="DF14" i="37" s="1"/>
  <c r="BY14" i="37"/>
  <c r="BS14" i="37"/>
  <c r="BR14" i="37"/>
  <c r="BQ14" i="37"/>
  <c r="BP14" i="37"/>
  <c r="BN14" i="37"/>
  <c r="BM14" i="37"/>
  <c r="BO14" i="37" s="1"/>
  <c r="BU14" i="37" s="1"/>
  <c r="L18" i="36" s="1"/>
  <c r="BL14" i="37"/>
  <c r="BK14" i="37"/>
  <c r="BJ14" i="37"/>
  <c r="BI14" i="37"/>
  <c r="BG14" i="37"/>
  <c r="BF14" i="37"/>
  <c r="BE14" i="37"/>
  <c r="BD14" i="37"/>
  <c r="BC14" i="37"/>
  <c r="BB14" i="37"/>
  <c r="BA14" i="37"/>
  <c r="AZ14" i="37"/>
  <c r="AX14" i="37"/>
  <c r="AW14" i="37"/>
  <c r="AV14" i="37"/>
  <c r="AU14" i="37"/>
  <c r="AT14" i="37"/>
  <c r="AS14" i="37"/>
  <c r="AR14" i="37"/>
  <c r="AQ14" i="37"/>
  <c r="AO14" i="37"/>
  <c r="AN14" i="37"/>
  <c r="AM14" i="37"/>
  <c r="AL14" i="37"/>
  <c r="AK14" i="37"/>
  <c r="AJ14" i="37"/>
  <c r="AI14" i="37"/>
  <c r="AH14" i="37"/>
  <c r="AF14" i="37"/>
  <c r="AE14" i="37"/>
  <c r="AD14" i="37"/>
  <c r="AC14" i="37"/>
  <c r="AB14" i="37"/>
  <c r="AA14" i="37"/>
  <c r="Z14" i="37"/>
  <c r="Y14" i="37"/>
  <c r="X14" i="37"/>
  <c r="W14" i="37"/>
  <c r="V14" i="37"/>
  <c r="U14" i="37"/>
  <c r="T14" i="37"/>
  <c r="S14" i="37"/>
  <c r="Q14" i="37"/>
  <c r="P14" i="37"/>
  <c r="O14" i="37"/>
  <c r="N14" i="37"/>
  <c r="M14" i="37"/>
  <c r="L14" i="37"/>
  <c r="K14" i="37"/>
  <c r="J14" i="37"/>
  <c r="I14" i="37"/>
  <c r="H14" i="37"/>
  <c r="G14" i="37"/>
  <c r="F14" i="37"/>
  <c r="E14" i="37"/>
  <c r="D14" i="37"/>
  <c r="C14" i="37"/>
  <c r="DE13" i="37"/>
  <c r="DD13" i="37"/>
  <c r="DC13" i="37"/>
  <c r="DB13" i="37"/>
  <c r="DA13" i="37"/>
  <c r="CZ13" i="37"/>
  <c r="CY13" i="37"/>
  <c r="CX13" i="37"/>
  <c r="CW13" i="37"/>
  <c r="CV13" i="37"/>
  <c r="CU13" i="37"/>
  <c r="CT13" i="37"/>
  <c r="CS13" i="37"/>
  <c r="CR13" i="37"/>
  <c r="CQ13" i="37"/>
  <c r="DF13" i="37" s="1"/>
  <c r="BY13" i="37"/>
  <c r="BS13" i="37"/>
  <c r="BR13" i="37"/>
  <c r="BQ13" i="37"/>
  <c r="BP13" i="37"/>
  <c r="BN13" i="37"/>
  <c r="BM13" i="37"/>
  <c r="BL13" i="37"/>
  <c r="BK13" i="37"/>
  <c r="BJ13" i="37"/>
  <c r="BI13" i="37"/>
  <c r="BG13" i="37"/>
  <c r="BF13" i="37"/>
  <c r="BE13" i="37"/>
  <c r="BD13" i="37"/>
  <c r="BC13" i="37"/>
  <c r="BB13" i="37"/>
  <c r="BA13" i="37"/>
  <c r="AZ13" i="37"/>
  <c r="AY13" i="37"/>
  <c r="F17" i="36" s="1"/>
  <c r="AX13" i="37"/>
  <c r="AW13" i="37"/>
  <c r="AV13" i="37"/>
  <c r="AU13" i="37"/>
  <c r="AT13" i="37"/>
  <c r="AS13" i="37"/>
  <c r="AR13" i="37"/>
  <c r="AQ13" i="37"/>
  <c r="AO13" i="37"/>
  <c r="AN13" i="37"/>
  <c r="AM13" i="37"/>
  <c r="AL13" i="37"/>
  <c r="AK13" i="37"/>
  <c r="AJ13" i="37"/>
  <c r="AI13" i="37"/>
  <c r="AH13" i="37"/>
  <c r="AF13" i="37"/>
  <c r="AE13" i="37"/>
  <c r="AD13" i="37"/>
  <c r="AC13" i="37"/>
  <c r="AB13" i="37"/>
  <c r="AA13" i="37"/>
  <c r="Z13" i="37"/>
  <c r="Y13" i="37"/>
  <c r="X13" i="37"/>
  <c r="W13" i="37"/>
  <c r="V13" i="37"/>
  <c r="U13" i="37"/>
  <c r="T13" i="37"/>
  <c r="S13" i="37"/>
  <c r="Q13" i="37"/>
  <c r="P13" i="37"/>
  <c r="O13" i="37"/>
  <c r="N13" i="37"/>
  <c r="M13" i="37"/>
  <c r="L13" i="37"/>
  <c r="K13" i="37"/>
  <c r="J13" i="37"/>
  <c r="I13" i="37"/>
  <c r="H13" i="37"/>
  <c r="G13" i="37"/>
  <c r="F13" i="37"/>
  <c r="E13" i="37"/>
  <c r="D13" i="37"/>
  <c r="C13" i="37"/>
  <c r="DE12" i="37"/>
  <c r="DD12" i="37"/>
  <c r="DC12" i="37"/>
  <c r="DB12" i="37"/>
  <c r="DA12" i="37"/>
  <c r="CZ12" i="37"/>
  <c r="CY12" i="37"/>
  <c r="CX12" i="37"/>
  <c r="CW12" i="37"/>
  <c r="CV12" i="37"/>
  <c r="CU12" i="37"/>
  <c r="CT12" i="37"/>
  <c r="CS12" i="37"/>
  <c r="CR12" i="37"/>
  <c r="CQ12" i="37"/>
  <c r="DF12" i="37" s="1"/>
  <c r="BY12" i="37"/>
  <c r="BS12" i="37"/>
  <c r="BR12" i="37"/>
  <c r="BQ12" i="37"/>
  <c r="BP12" i="37"/>
  <c r="BN12" i="37"/>
  <c r="BM12" i="37"/>
  <c r="BL12" i="37"/>
  <c r="BK12" i="37"/>
  <c r="BJ12" i="37"/>
  <c r="BI12" i="37"/>
  <c r="H16" i="36" s="1"/>
  <c r="BG12" i="37"/>
  <c r="BF12" i="37"/>
  <c r="BE12" i="37"/>
  <c r="BD12" i="37"/>
  <c r="BC12" i="37"/>
  <c r="BB12" i="37"/>
  <c r="BA12" i="37"/>
  <c r="AZ12" i="37"/>
  <c r="AX12" i="37"/>
  <c r="AW12" i="37"/>
  <c r="AV12" i="37"/>
  <c r="AU12" i="37"/>
  <c r="AT12" i="37"/>
  <c r="AS12" i="37"/>
  <c r="AR12" i="37"/>
  <c r="AQ12" i="37"/>
  <c r="AO12" i="37"/>
  <c r="AN12" i="37"/>
  <c r="AM12" i="37"/>
  <c r="AL12" i="37"/>
  <c r="AK12" i="37"/>
  <c r="AJ12" i="37"/>
  <c r="AI12" i="37"/>
  <c r="AH12" i="37"/>
  <c r="AF12" i="37"/>
  <c r="AE12" i="37"/>
  <c r="AD12" i="37"/>
  <c r="AC12" i="37"/>
  <c r="AB12" i="37"/>
  <c r="AA12" i="37"/>
  <c r="Z12" i="37"/>
  <c r="Y12" i="37"/>
  <c r="X12" i="37"/>
  <c r="W12" i="37"/>
  <c r="V12" i="37"/>
  <c r="U12" i="37"/>
  <c r="T12" i="37"/>
  <c r="S12" i="37"/>
  <c r="Q12" i="37"/>
  <c r="P12" i="37"/>
  <c r="O12" i="37"/>
  <c r="N12" i="37"/>
  <c r="M12" i="37"/>
  <c r="L12" i="37"/>
  <c r="K12" i="37"/>
  <c r="J12" i="37"/>
  <c r="I12" i="37"/>
  <c r="H12" i="37"/>
  <c r="G12" i="37"/>
  <c r="F12" i="37"/>
  <c r="E12" i="37"/>
  <c r="D12" i="37"/>
  <c r="C12" i="37"/>
  <c r="DE11" i="37"/>
  <c r="DD11" i="37"/>
  <c r="DC11" i="37"/>
  <c r="DB11" i="37"/>
  <c r="DA11" i="37"/>
  <c r="CZ11" i="37"/>
  <c r="CY11" i="37"/>
  <c r="CX11" i="37"/>
  <c r="CW11" i="37"/>
  <c r="CV11" i="37"/>
  <c r="CU11" i="37"/>
  <c r="CT11" i="37"/>
  <c r="CS11" i="37"/>
  <c r="CR11" i="37"/>
  <c r="CQ11" i="37"/>
  <c r="DF11" i="37" s="1"/>
  <c r="BY11" i="37"/>
  <c r="BS11" i="37"/>
  <c r="BR11" i="37"/>
  <c r="BQ11" i="37"/>
  <c r="BP11" i="37"/>
  <c r="BN11" i="37"/>
  <c r="BM11" i="37"/>
  <c r="BL11" i="37"/>
  <c r="BK11" i="37"/>
  <c r="BJ11" i="37"/>
  <c r="BI11" i="37"/>
  <c r="BG11" i="37"/>
  <c r="BF11" i="37"/>
  <c r="BE11" i="37"/>
  <c r="BD11" i="37"/>
  <c r="BC11" i="37"/>
  <c r="BB11" i="37"/>
  <c r="BA11" i="37"/>
  <c r="AZ11" i="37"/>
  <c r="AX11" i="37"/>
  <c r="AW11" i="37"/>
  <c r="AV11" i="37"/>
  <c r="AU11" i="37"/>
  <c r="AT11" i="37"/>
  <c r="AS11" i="37"/>
  <c r="AR11" i="37"/>
  <c r="AQ11" i="37"/>
  <c r="AO11" i="37"/>
  <c r="AN11" i="37"/>
  <c r="AM11" i="37"/>
  <c r="AL11" i="37"/>
  <c r="AK11" i="37"/>
  <c r="AJ11" i="37"/>
  <c r="AI11" i="37"/>
  <c r="AH11" i="37"/>
  <c r="AF11" i="37"/>
  <c r="AE11" i="37"/>
  <c r="AD11" i="37"/>
  <c r="AC11" i="37"/>
  <c r="AB11" i="37"/>
  <c r="AA11" i="37"/>
  <c r="Z11" i="37"/>
  <c r="Y11" i="37"/>
  <c r="X11" i="37"/>
  <c r="W11" i="37"/>
  <c r="V11" i="37"/>
  <c r="U11" i="37"/>
  <c r="T11" i="37"/>
  <c r="S11" i="37"/>
  <c r="Q11" i="37"/>
  <c r="P11" i="37"/>
  <c r="O11" i="37"/>
  <c r="N11" i="37"/>
  <c r="M11" i="37"/>
  <c r="L11" i="37"/>
  <c r="K11" i="37"/>
  <c r="J11" i="37"/>
  <c r="I11" i="37"/>
  <c r="H11" i="37"/>
  <c r="G11" i="37"/>
  <c r="F11" i="37"/>
  <c r="E11" i="37"/>
  <c r="D11" i="37"/>
  <c r="C11" i="37"/>
  <c r="DE10" i="37"/>
  <c r="DD10" i="37"/>
  <c r="DC10" i="37"/>
  <c r="DB10" i="37"/>
  <c r="DA10" i="37"/>
  <c r="CZ10" i="37"/>
  <c r="CY10" i="37"/>
  <c r="CX10" i="37"/>
  <c r="CW10" i="37"/>
  <c r="CV10" i="37"/>
  <c r="CU10" i="37"/>
  <c r="CT10" i="37"/>
  <c r="CS10" i="37"/>
  <c r="CR10" i="37"/>
  <c r="CQ10" i="37"/>
  <c r="DF10" i="37" s="1"/>
  <c r="BY10" i="37"/>
  <c r="BS10" i="37"/>
  <c r="BR10" i="37"/>
  <c r="BQ10" i="37"/>
  <c r="BP10" i="37"/>
  <c r="BT10" i="37" s="1"/>
  <c r="J14" i="36" s="1"/>
  <c r="BN10" i="37"/>
  <c r="BM10" i="37"/>
  <c r="BL10" i="37"/>
  <c r="BK10" i="37"/>
  <c r="BO10" i="37" s="1"/>
  <c r="BU10" i="37" s="1"/>
  <c r="BJ10" i="37"/>
  <c r="BI10" i="37"/>
  <c r="BG10" i="37"/>
  <c r="BF10" i="37"/>
  <c r="BE10" i="37"/>
  <c r="BD10" i="37"/>
  <c r="BC10" i="37"/>
  <c r="BB10" i="37"/>
  <c r="BA10" i="37"/>
  <c r="AZ10" i="37"/>
  <c r="AX10" i="37"/>
  <c r="AW10" i="37"/>
  <c r="AV10" i="37"/>
  <c r="AU10" i="37"/>
  <c r="AT10" i="37"/>
  <c r="AS10" i="37"/>
  <c r="AR10" i="37"/>
  <c r="AQ10" i="37"/>
  <c r="AY10" i="37" s="1"/>
  <c r="F14" i="36" s="1"/>
  <c r="AO10" i="37"/>
  <c r="AN10" i="37"/>
  <c r="AM10" i="37"/>
  <c r="AL10" i="37"/>
  <c r="AK10" i="37"/>
  <c r="AJ10" i="37"/>
  <c r="AI10" i="37"/>
  <c r="AH10" i="37"/>
  <c r="AF10" i="37"/>
  <c r="AE10" i="37"/>
  <c r="AD10" i="37"/>
  <c r="AC10" i="37"/>
  <c r="AB10" i="37"/>
  <c r="AA10" i="37"/>
  <c r="Z10" i="37"/>
  <c r="Y10" i="37"/>
  <c r="X10" i="37"/>
  <c r="W10" i="37"/>
  <c r="V10" i="37"/>
  <c r="U10" i="37"/>
  <c r="T10" i="37"/>
  <c r="S10" i="37"/>
  <c r="Q10" i="37"/>
  <c r="P10" i="37"/>
  <c r="O10" i="37"/>
  <c r="N10" i="37"/>
  <c r="M10" i="37"/>
  <c r="L10" i="37"/>
  <c r="K10" i="37"/>
  <c r="J10" i="37"/>
  <c r="I10" i="37"/>
  <c r="H10" i="37"/>
  <c r="G10" i="37"/>
  <c r="F10" i="37"/>
  <c r="E10" i="37"/>
  <c r="D10" i="37"/>
  <c r="C10" i="37"/>
  <c r="DE9" i="37"/>
  <c r="DD9" i="37"/>
  <c r="DC9" i="37"/>
  <c r="DB9" i="37"/>
  <c r="DA9" i="37"/>
  <c r="CZ9" i="37"/>
  <c r="CY9" i="37"/>
  <c r="CX9" i="37"/>
  <c r="CW9" i="37"/>
  <c r="CV9" i="37"/>
  <c r="CU9" i="37"/>
  <c r="CT9" i="37"/>
  <c r="CS9" i="37"/>
  <c r="CR9" i="37"/>
  <c r="CQ9" i="37"/>
  <c r="DF9" i="37" s="1"/>
  <c r="BY9" i="37"/>
  <c r="BS9" i="37"/>
  <c r="BR9" i="37"/>
  <c r="BQ9" i="37"/>
  <c r="BT9" i="37" s="1"/>
  <c r="J13" i="36" s="1"/>
  <c r="BP9" i="37"/>
  <c r="BN9" i="37"/>
  <c r="BM9" i="37"/>
  <c r="BL9" i="37"/>
  <c r="BK9" i="37"/>
  <c r="BJ9" i="37"/>
  <c r="BI9" i="37"/>
  <c r="BG9" i="37"/>
  <c r="BF9" i="37"/>
  <c r="BE9" i="37"/>
  <c r="BD9" i="37"/>
  <c r="BC9" i="37"/>
  <c r="BB9" i="37"/>
  <c r="BA9" i="37"/>
  <c r="AZ9" i="37"/>
  <c r="AY9" i="37"/>
  <c r="F13" i="36" s="1"/>
  <c r="AX9" i="37"/>
  <c r="AW9" i="37"/>
  <c r="AV9" i="37"/>
  <c r="AU9" i="37"/>
  <c r="AT9" i="37"/>
  <c r="AS9" i="37"/>
  <c r="AR9" i="37"/>
  <c r="AQ9" i="37"/>
  <c r="AO9" i="37"/>
  <c r="AN9" i="37"/>
  <c r="AM9" i="37"/>
  <c r="AL9" i="37"/>
  <c r="AK9" i="37"/>
  <c r="AJ9" i="37"/>
  <c r="AI9" i="37"/>
  <c r="AH9" i="37"/>
  <c r="AF9" i="37"/>
  <c r="AE9" i="37"/>
  <c r="AD9" i="37"/>
  <c r="AC9" i="37"/>
  <c r="AB9" i="37"/>
  <c r="AA9" i="37"/>
  <c r="Z9" i="37"/>
  <c r="Y9" i="37"/>
  <c r="X9" i="37"/>
  <c r="W9" i="37"/>
  <c r="V9" i="37"/>
  <c r="U9" i="37"/>
  <c r="T9" i="37"/>
  <c r="S9" i="37"/>
  <c r="Q9" i="37"/>
  <c r="P9" i="37"/>
  <c r="O9" i="37"/>
  <c r="N9" i="37"/>
  <c r="M9" i="37"/>
  <c r="L9" i="37"/>
  <c r="K9" i="37"/>
  <c r="J9" i="37"/>
  <c r="I9" i="37"/>
  <c r="H9" i="37"/>
  <c r="G9" i="37"/>
  <c r="F9" i="37"/>
  <c r="E9" i="37"/>
  <c r="D9" i="37"/>
  <c r="C9" i="37"/>
  <c r="DE8" i="37"/>
  <c r="DD8" i="37"/>
  <c r="DC8" i="37"/>
  <c r="DB8" i="37"/>
  <c r="DA8" i="37"/>
  <c r="CZ8" i="37"/>
  <c r="CY8" i="37"/>
  <c r="CX8" i="37"/>
  <c r="CW8" i="37"/>
  <c r="CV8" i="37"/>
  <c r="CU8" i="37"/>
  <c r="CT8" i="37"/>
  <c r="CS8" i="37"/>
  <c r="CR8" i="37"/>
  <c r="CQ8" i="37"/>
  <c r="DF8" i="37" s="1"/>
  <c r="BY8" i="37"/>
  <c r="BS8" i="37"/>
  <c r="BR8" i="37"/>
  <c r="BT8" i="37" s="1"/>
  <c r="J12" i="36" s="1"/>
  <c r="BQ8" i="37"/>
  <c r="BP8" i="37"/>
  <c r="BN8" i="37"/>
  <c r="BM8" i="37"/>
  <c r="BL8" i="37"/>
  <c r="BK8" i="37"/>
  <c r="BJ8" i="37"/>
  <c r="BI8" i="37"/>
  <c r="H12" i="36" s="1"/>
  <c r="BG8" i="37"/>
  <c r="BF8" i="37"/>
  <c r="BE8" i="37"/>
  <c r="BD8" i="37"/>
  <c r="BC8" i="37"/>
  <c r="BB8" i="37"/>
  <c r="BA8" i="37"/>
  <c r="AZ8" i="37"/>
  <c r="AX8" i="37"/>
  <c r="AW8" i="37"/>
  <c r="AV8" i="37"/>
  <c r="AU8" i="37"/>
  <c r="AT8" i="37"/>
  <c r="AS8" i="37"/>
  <c r="AR8" i="37"/>
  <c r="AQ8" i="37"/>
  <c r="AO8" i="37"/>
  <c r="AN8" i="37"/>
  <c r="AM8" i="37"/>
  <c r="AL8" i="37"/>
  <c r="AK8" i="37"/>
  <c r="AJ8" i="37"/>
  <c r="AI8" i="37"/>
  <c r="AH8" i="37"/>
  <c r="AP8" i="37" s="1"/>
  <c r="E12" i="36" s="1"/>
  <c r="AF8" i="37"/>
  <c r="AE8" i="37"/>
  <c r="AD8" i="37"/>
  <c r="AC8" i="37"/>
  <c r="AB8" i="37"/>
  <c r="AA8" i="37"/>
  <c r="Z8" i="37"/>
  <c r="Y8" i="37"/>
  <c r="X8" i="37"/>
  <c r="W8" i="37"/>
  <c r="V8" i="37"/>
  <c r="U8" i="37"/>
  <c r="T8" i="37"/>
  <c r="S8" i="37"/>
  <c r="Q8" i="37"/>
  <c r="P8" i="37"/>
  <c r="O8" i="37"/>
  <c r="N8" i="37"/>
  <c r="M8" i="37"/>
  <c r="L8" i="37"/>
  <c r="K8" i="37"/>
  <c r="J8" i="37"/>
  <c r="I8" i="37"/>
  <c r="H8" i="37"/>
  <c r="G8" i="37"/>
  <c r="F8" i="37"/>
  <c r="E8" i="37"/>
  <c r="D8" i="37"/>
  <c r="C8" i="37"/>
  <c r="DE7" i="37"/>
  <c r="DD7" i="37"/>
  <c r="DC7" i="37"/>
  <c r="DB7" i="37"/>
  <c r="DA7" i="37"/>
  <c r="CZ7" i="37"/>
  <c r="CY7" i="37"/>
  <c r="CX7" i="37"/>
  <c r="CW7" i="37"/>
  <c r="CV7" i="37"/>
  <c r="CU7" i="37"/>
  <c r="CT7" i="37"/>
  <c r="CS7" i="37"/>
  <c r="CR7" i="37"/>
  <c r="CQ7" i="37"/>
  <c r="DF7" i="37" s="1"/>
  <c r="BY7" i="37"/>
  <c r="BS7" i="37"/>
  <c r="BR7" i="37"/>
  <c r="BQ7" i="37"/>
  <c r="BP7" i="37"/>
  <c r="BN7" i="37"/>
  <c r="BM7" i="37"/>
  <c r="BL7" i="37"/>
  <c r="BK7" i="37"/>
  <c r="BJ7" i="37"/>
  <c r="BI7" i="37"/>
  <c r="BG7" i="37"/>
  <c r="BF7" i="37"/>
  <c r="BE7" i="37"/>
  <c r="BD7" i="37"/>
  <c r="BC7" i="37"/>
  <c r="BB7" i="37"/>
  <c r="BA7" i="37"/>
  <c r="AZ7" i="37"/>
  <c r="AX7" i="37"/>
  <c r="AW7" i="37"/>
  <c r="AV7" i="37"/>
  <c r="AU7" i="37"/>
  <c r="AT7" i="37"/>
  <c r="AS7" i="37"/>
  <c r="AR7" i="37"/>
  <c r="AQ7" i="37"/>
  <c r="AO7" i="37"/>
  <c r="AP7" i="37" s="1"/>
  <c r="E11" i="36" s="1"/>
  <c r="AN7" i="37"/>
  <c r="AM7" i="37"/>
  <c r="AL7" i="37"/>
  <c r="AK7" i="37"/>
  <c r="AJ7" i="37"/>
  <c r="AI7" i="37"/>
  <c r="AH7" i="37"/>
  <c r="AF7" i="37"/>
  <c r="AE7" i="37"/>
  <c r="AD7" i="37"/>
  <c r="AC7" i="37"/>
  <c r="AB7" i="37"/>
  <c r="AA7" i="37"/>
  <c r="Z7" i="37"/>
  <c r="Y7" i="37"/>
  <c r="X7" i="37"/>
  <c r="W7" i="37"/>
  <c r="V7" i="37"/>
  <c r="U7" i="37"/>
  <c r="T7" i="37"/>
  <c r="S7" i="37"/>
  <c r="Q7" i="37"/>
  <c r="P7" i="37"/>
  <c r="O7" i="37"/>
  <c r="N7" i="37"/>
  <c r="M7" i="37"/>
  <c r="L7" i="37"/>
  <c r="K7" i="37"/>
  <c r="J7" i="37"/>
  <c r="I7" i="37"/>
  <c r="H7" i="37"/>
  <c r="G7" i="37"/>
  <c r="F7" i="37"/>
  <c r="E7" i="37"/>
  <c r="D7" i="37"/>
  <c r="C7" i="37"/>
  <c r="DE6" i="37"/>
  <c r="DD6" i="37"/>
  <c r="DC6" i="37"/>
  <c r="DB6" i="37"/>
  <c r="DA6" i="37"/>
  <c r="CZ6" i="37"/>
  <c r="CY6" i="37"/>
  <c r="CX6" i="37"/>
  <c r="CW6" i="37"/>
  <c r="CV6" i="37"/>
  <c r="CU6" i="37"/>
  <c r="CT6" i="37"/>
  <c r="CS6" i="37"/>
  <c r="CR6" i="37"/>
  <c r="CQ6" i="37"/>
  <c r="DF6" i="37" s="1"/>
  <c r="BY6" i="37"/>
  <c r="BS6" i="37"/>
  <c r="BR6" i="37"/>
  <c r="BQ6" i="37"/>
  <c r="BP6" i="37"/>
  <c r="BT6" i="37" s="1"/>
  <c r="J10" i="36" s="1"/>
  <c r="BN6" i="37"/>
  <c r="BM6" i="37"/>
  <c r="BL6" i="37"/>
  <c r="BK6" i="37"/>
  <c r="BJ6" i="37"/>
  <c r="BI6" i="37"/>
  <c r="H10" i="36" s="1"/>
  <c r="BG6" i="37"/>
  <c r="BF6" i="37"/>
  <c r="BE6" i="37"/>
  <c r="BD6" i="37"/>
  <c r="BC6" i="37"/>
  <c r="BB6" i="37"/>
  <c r="BA6" i="37"/>
  <c r="AZ6" i="37"/>
  <c r="AX6" i="37"/>
  <c r="AW6" i="37"/>
  <c r="AV6" i="37"/>
  <c r="AU6" i="37"/>
  <c r="AT6" i="37"/>
  <c r="AS6" i="37"/>
  <c r="AR6" i="37"/>
  <c r="AQ6" i="37"/>
  <c r="AO6" i="37"/>
  <c r="AN6" i="37"/>
  <c r="AM6" i="37"/>
  <c r="AL6" i="37"/>
  <c r="AK6" i="37"/>
  <c r="AJ6" i="37"/>
  <c r="AI6" i="37"/>
  <c r="AH6" i="37"/>
  <c r="AF6" i="37"/>
  <c r="AE6" i="37"/>
  <c r="AD6" i="37"/>
  <c r="AC6" i="37"/>
  <c r="AB6" i="37"/>
  <c r="AA6" i="37"/>
  <c r="Z6" i="37"/>
  <c r="Y6" i="37"/>
  <c r="X6" i="37"/>
  <c r="W6" i="37"/>
  <c r="V6" i="37"/>
  <c r="U6" i="37"/>
  <c r="T6" i="37"/>
  <c r="S6" i="37"/>
  <c r="Q6" i="37"/>
  <c r="P6" i="37"/>
  <c r="O6" i="37"/>
  <c r="N6" i="37"/>
  <c r="M6" i="37"/>
  <c r="L6" i="37"/>
  <c r="K6" i="37"/>
  <c r="J6" i="37"/>
  <c r="I6" i="37"/>
  <c r="H6" i="37"/>
  <c r="G6" i="37"/>
  <c r="F6" i="37"/>
  <c r="E6" i="37"/>
  <c r="D6" i="37"/>
  <c r="C6" i="37"/>
  <c r="DE5" i="37"/>
  <c r="DD5" i="37"/>
  <c r="DC5" i="37"/>
  <c r="DB5" i="37"/>
  <c r="DA5" i="37"/>
  <c r="CZ5" i="37"/>
  <c r="CY5" i="37"/>
  <c r="CX5" i="37"/>
  <c r="CW5" i="37"/>
  <c r="CV5" i="37"/>
  <c r="CU5" i="37"/>
  <c r="CT5" i="37"/>
  <c r="CS5" i="37"/>
  <c r="CR5" i="37"/>
  <c r="CQ5" i="37"/>
  <c r="DF5" i="37" s="1"/>
  <c r="BY5" i="37"/>
  <c r="BS5" i="37"/>
  <c r="BR5" i="37"/>
  <c r="BQ5" i="37"/>
  <c r="BT5" i="37" s="1"/>
  <c r="BP5" i="37"/>
  <c r="BN5" i="37"/>
  <c r="BM5" i="37"/>
  <c r="BL5" i="37"/>
  <c r="BO5" i="37" s="1"/>
  <c r="BU5" i="37" s="1"/>
  <c r="L9" i="36" s="1"/>
  <c r="BK5" i="37"/>
  <c r="BJ5" i="37"/>
  <c r="BI5" i="37"/>
  <c r="BG5" i="37"/>
  <c r="BF5" i="37"/>
  <c r="BE5" i="37"/>
  <c r="BD5" i="37"/>
  <c r="BC5" i="37"/>
  <c r="BB5" i="37"/>
  <c r="BA5" i="37"/>
  <c r="AZ5" i="37"/>
  <c r="AX5" i="37"/>
  <c r="AW5" i="37"/>
  <c r="AV5" i="37"/>
  <c r="AU5" i="37"/>
  <c r="AT5" i="37"/>
  <c r="AS5" i="37"/>
  <c r="AR5" i="37"/>
  <c r="AQ5" i="37"/>
  <c r="AO5" i="37"/>
  <c r="AN5" i="37"/>
  <c r="AM5" i="37"/>
  <c r="AL5" i="37"/>
  <c r="AK5" i="37"/>
  <c r="AJ5" i="37"/>
  <c r="AI5" i="37"/>
  <c r="AH5" i="37"/>
  <c r="AF5" i="37"/>
  <c r="AE5" i="37"/>
  <c r="AD5" i="37"/>
  <c r="AC5" i="37"/>
  <c r="AB5" i="37"/>
  <c r="AA5" i="37"/>
  <c r="Z5" i="37"/>
  <c r="Y5" i="37"/>
  <c r="X5" i="37"/>
  <c r="W5" i="37"/>
  <c r="V5" i="37"/>
  <c r="U5" i="37"/>
  <c r="T5" i="37"/>
  <c r="S5" i="37"/>
  <c r="Q5" i="37"/>
  <c r="P5" i="37"/>
  <c r="O5" i="37"/>
  <c r="N5" i="37"/>
  <c r="M5" i="37"/>
  <c r="L5" i="37"/>
  <c r="K5" i="37"/>
  <c r="J5" i="37"/>
  <c r="I5" i="37"/>
  <c r="H5" i="37"/>
  <c r="G5" i="37"/>
  <c r="F5" i="37"/>
  <c r="E5" i="37"/>
  <c r="D5" i="37"/>
  <c r="C5" i="37"/>
  <c r="DE4" i="37"/>
  <c r="DD4" i="37"/>
  <c r="DC4" i="37"/>
  <c r="DB4" i="37"/>
  <c r="DA4" i="37"/>
  <c r="CZ4" i="37"/>
  <c r="CY4" i="37"/>
  <c r="CX4" i="37"/>
  <c r="CW4" i="37"/>
  <c r="CV4" i="37"/>
  <c r="CU4" i="37"/>
  <c r="CT4" i="37"/>
  <c r="CS4" i="37"/>
  <c r="CR4" i="37"/>
  <c r="CQ4" i="37"/>
  <c r="DF4" i="37" s="1"/>
  <c r="BY4" i="37"/>
  <c r="BS4" i="37"/>
  <c r="BR4" i="37"/>
  <c r="BQ4" i="37"/>
  <c r="BT4" i="37" s="1"/>
  <c r="J8" i="36" s="1"/>
  <c r="BP4" i="37"/>
  <c r="BN4" i="37"/>
  <c r="BM4" i="37"/>
  <c r="BL4" i="37"/>
  <c r="BK4" i="37"/>
  <c r="BJ4" i="37"/>
  <c r="BI4" i="37"/>
  <c r="BG4" i="37"/>
  <c r="BF4" i="37"/>
  <c r="BE4" i="37"/>
  <c r="BD4" i="37"/>
  <c r="BC4" i="37"/>
  <c r="BB4" i="37"/>
  <c r="BA4" i="37"/>
  <c r="AZ4" i="37"/>
  <c r="BH4" i="37" s="1"/>
  <c r="G8" i="36" s="1"/>
  <c r="AX4" i="37"/>
  <c r="AW4" i="37"/>
  <c r="AV4" i="37"/>
  <c r="AU4" i="37"/>
  <c r="AT4" i="37"/>
  <c r="AS4" i="37"/>
  <c r="AR4" i="37"/>
  <c r="AQ4" i="37"/>
  <c r="AO4" i="37"/>
  <c r="AN4" i="37"/>
  <c r="AM4" i="37"/>
  <c r="AL4" i="37"/>
  <c r="AK4" i="37"/>
  <c r="AJ4" i="37"/>
  <c r="AI4" i="37"/>
  <c r="AH4" i="37"/>
  <c r="AF4" i="37"/>
  <c r="AE4" i="37"/>
  <c r="AD4" i="37"/>
  <c r="AC4" i="37"/>
  <c r="AB4" i="37"/>
  <c r="AA4" i="37"/>
  <c r="Z4" i="37"/>
  <c r="Y4" i="37"/>
  <c r="X4" i="37"/>
  <c r="W4" i="37"/>
  <c r="V4" i="37"/>
  <c r="U4" i="37"/>
  <c r="T4" i="37"/>
  <c r="S4" i="37"/>
  <c r="Q4" i="37"/>
  <c r="P4" i="37"/>
  <c r="O4" i="37"/>
  <c r="N4" i="37"/>
  <c r="M4" i="37"/>
  <c r="L4" i="37"/>
  <c r="K4" i="37"/>
  <c r="J4" i="37"/>
  <c r="I4" i="37"/>
  <c r="H4" i="37"/>
  <c r="G4" i="37"/>
  <c r="F4" i="37"/>
  <c r="E4" i="37"/>
  <c r="D4" i="37"/>
  <c r="C4" i="37"/>
  <c r="DE3" i="37"/>
  <c r="DD3" i="37"/>
  <c r="DC3" i="37"/>
  <c r="DB3" i="37"/>
  <c r="DA3" i="37"/>
  <c r="CZ3" i="37"/>
  <c r="CY3" i="37"/>
  <c r="CX3" i="37"/>
  <c r="CW3" i="37"/>
  <c r="CV3" i="37"/>
  <c r="CU3" i="37"/>
  <c r="CT3" i="37"/>
  <c r="CS3" i="37"/>
  <c r="CR3" i="37"/>
  <c r="CQ3" i="37"/>
  <c r="DF3" i="37" s="1"/>
  <c r="BY3" i="37"/>
  <c r="BS3" i="37"/>
  <c r="BR3" i="37"/>
  <c r="BQ3" i="37"/>
  <c r="BP3" i="37"/>
  <c r="BN3" i="37"/>
  <c r="BM3" i="37"/>
  <c r="BL3" i="37"/>
  <c r="BK3" i="37"/>
  <c r="BJ3" i="37"/>
  <c r="BI3" i="37"/>
  <c r="H7" i="36" s="1"/>
  <c r="BG3" i="37"/>
  <c r="BF3" i="37"/>
  <c r="BE3" i="37"/>
  <c r="BD3" i="37"/>
  <c r="BC3" i="37"/>
  <c r="BB3" i="37"/>
  <c r="BA3" i="37"/>
  <c r="AZ3" i="37"/>
  <c r="BH3" i="37" s="1"/>
  <c r="G7" i="36" s="1"/>
  <c r="AX3" i="37"/>
  <c r="AW3" i="37"/>
  <c r="AV3" i="37"/>
  <c r="AU3" i="37"/>
  <c r="AT3" i="37"/>
  <c r="AS3" i="37"/>
  <c r="AR3" i="37"/>
  <c r="AQ3" i="37"/>
  <c r="AO3" i="37"/>
  <c r="AN3" i="37"/>
  <c r="AM3" i="37"/>
  <c r="AL3" i="37"/>
  <c r="AK3" i="37"/>
  <c r="AJ3" i="37"/>
  <c r="AI3" i="37"/>
  <c r="AH3" i="37"/>
  <c r="AF3" i="37"/>
  <c r="AE3" i="37"/>
  <c r="AD3" i="37"/>
  <c r="AC3" i="37"/>
  <c r="AB3" i="37"/>
  <c r="AA3" i="37"/>
  <c r="Z3" i="37"/>
  <c r="Y3" i="37"/>
  <c r="X3" i="37"/>
  <c r="W3" i="37"/>
  <c r="V3" i="37"/>
  <c r="U3" i="37"/>
  <c r="T3" i="37"/>
  <c r="S3" i="37"/>
  <c r="Q3" i="37"/>
  <c r="P3" i="37"/>
  <c r="O3" i="37"/>
  <c r="N3" i="37"/>
  <c r="M3" i="37"/>
  <c r="L3" i="37"/>
  <c r="K3" i="37"/>
  <c r="J3" i="37"/>
  <c r="I3" i="37"/>
  <c r="H3" i="37"/>
  <c r="G3" i="37"/>
  <c r="F3" i="37"/>
  <c r="E3" i="37"/>
  <c r="D3" i="37"/>
  <c r="C3" i="37"/>
  <c r="J141" i="36"/>
  <c r="H141" i="36"/>
  <c r="G141" i="36"/>
  <c r="F141" i="36"/>
  <c r="E141" i="36"/>
  <c r="D141" i="36"/>
  <c r="C141" i="36"/>
  <c r="J140" i="36"/>
  <c r="H140" i="36"/>
  <c r="J139" i="36"/>
  <c r="H139" i="36"/>
  <c r="G139" i="36"/>
  <c r="H138" i="36"/>
  <c r="L137" i="36"/>
  <c r="H137" i="36"/>
  <c r="E137" i="36"/>
  <c r="H136" i="36"/>
  <c r="G136" i="36"/>
  <c r="H135" i="36"/>
  <c r="L134" i="36"/>
  <c r="H134" i="36"/>
  <c r="E134" i="36"/>
  <c r="J133" i="36"/>
  <c r="H133" i="36"/>
  <c r="G133" i="36"/>
  <c r="J132" i="36"/>
  <c r="H132" i="36"/>
  <c r="J131" i="36"/>
  <c r="H131" i="36"/>
  <c r="J130" i="36"/>
  <c r="H130" i="36"/>
  <c r="J129" i="36"/>
  <c r="H129" i="36"/>
  <c r="H128" i="36"/>
  <c r="H127" i="36"/>
  <c r="F127" i="36"/>
  <c r="L126" i="36"/>
  <c r="H126" i="36"/>
  <c r="H125" i="36"/>
  <c r="F125" i="36"/>
  <c r="L124" i="36"/>
  <c r="H124" i="36"/>
  <c r="H123" i="36"/>
  <c r="J122" i="36"/>
  <c r="H122" i="36"/>
  <c r="F122" i="36"/>
  <c r="H121" i="36"/>
  <c r="G121" i="36"/>
  <c r="L120" i="36"/>
  <c r="H120" i="36"/>
  <c r="G120" i="36"/>
  <c r="F120" i="36"/>
  <c r="E120" i="36"/>
  <c r="H119" i="36"/>
  <c r="H118" i="36"/>
  <c r="H117" i="36"/>
  <c r="H116" i="36"/>
  <c r="G116" i="36"/>
  <c r="F116" i="36"/>
  <c r="L115" i="36"/>
  <c r="J115" i="36"/>
  <c r="H115" i="36"/>
  <c r="H114" i="36"/>
  <c r="J113" i="36"/>
  <c r="H113" i="36"/>
  <c r="F113" i="36"/>
  <c r="J112" i="36"/>
  <c r="H112" i="36"/>
  <c r="H111" i="36"/>
  <c r="H110" i="36"/>
  <c r="J109" i="36"/>
  <c r="H109" i="36"/>
  <c r="G109" i="36"/>
  <c r="L108" i="36"/>
  <c r="H108" i="36"/>
  <c r="L107" i="36"/>
  <c r="H107" i="36"/>
  <c r="F107" i="36"/>
  <c r="J106" i="36"/>
  <c r="E105" i="38" s="1"/>
  <c r="H106" i="36"/>
  <c r="G106" i="36"/>
  <c r="F106" i="36"/>
  <c r="J105" i="36"/>
  <c r="H105" i="36"/>
  <c r="J104" i="36"/>
  <c r="H104" i="36"/>
  <c r="F104" i="36"/>
  <c r="H103" i="36"/>
  <c r="G103" i="36"/>
  <c r="H102" i="36"/>
  <c r="H101" i="36"/>
  <c r="J100" i="36"/>
  <c r="H100" i="36"/>
  <c r="L99" i="36"/>
  <c r="H99" i="36"/>
  <c r="H98" i="36"/>
  <c r="F98" i="36"/>
  <c r="J97" i="36"/>
  <c r="H97" i="36"/>
  <c r="G97" i="36"/>
  <c r="L96" i="36"/>
  <c r="H96" i="36"/>
  <c r="H95" i="36"/>
  <c r="H94" i="36"/>
  <c r="G94" i="36"/>
  <c r="L93" i="36"/>
  <c r="H93" i="36"/>
  <c r="F93" i="36"/>
  <c r="E93" i="36"/>
  <c r="H92" i="36"/>
  <c r="H91" i="36"/>
  <c r="G91" i="36"/>
  <c r="J90" i="36"/>
  <c r="H90" i="36"/>
  <c r="J89" i="36"/>
  <c r="H89" i="36"/>
  <c r="J88" i="36"/>
  <c r="H88" i="36"/>
  <c r="G88" i="36"/>
  <c r="J87" i="36"/>
  <c r="H87" i="36"/>
  <c r="H86" i="36"/>
  <c r="J85" i="36"/>
  <c r="H85" i="36"/>
  <c r="J84" i="36"/>
  <c r="H84" i="36"/>
  <c r="H83" i="36"/>
  <c r="H82" i="36"/>
  <c r="G82" i="36"/>
  <c r="L81" i="36"/>
  <c r="H81" i="36"/>
  <c r="H80" i="36"/>
  <c r="G80" i="36"/>
  <c r="J79" i="36"/>
  <c r="H79" i="36"/>
  <c r="H78" i="36"/>
  <c r="E78" i="36"/>
  <c r="H77" i="36"/>
  <c r="J76" i="36"/>
  <c r="H76" i="36"/>
  <c r="G76" i="36"/>
  <c r="H75" i="36"/>
  <c r="H74" i="36"/>
  <c r="F74" i="36"/>
  <c r="H73" i="36"/>
  <c r="H72" i="36"/>
  <c r="G72" i="36"/>
  <c r="H71" i="36"/>
  <c r="F71" i="36"/>
  <c r="H70" i="36"/>
  <c r="H69" i="36"/>
  <c r="H68" i="36"/>
  <c r="J67" i="36"/>
  <c r="H67" i="36"/>
  <c r="H66" i="36"/>
  <c r="H65" i="36"/>
  <c r="H64" i="36"/>
  <c r="H63" i="36"/>
  <c r="H62" i="36"/>
  <c r="E62" i="36"/>
  <c r="J61" i="36"/>
  <c r="H61" i="36"/>
  <c r="H60" i="36"/>
  <c r="E60" i="36"/>
  <c r="H59" i="36"/>
  <c r="E59" i="36"/>
  <c r="H58" i="36"/>
  <c r="G58" i="36"/>
  <c r="H57" i="36"/>
  <c r="J56" i="36"/>
  <c r="H56" i="36"/>
  <c r="H55" i="36"/>
  <c r="L54" i="36"/>
  <c r="H54" i="36"/>
  <c r="H53" i="36"/>
  <c r="L52" i="36"/>
  <c r="H52" i="36"/>
  <c r="E52" i="36"/>
  <c r="H51" i="36"/>
  <c r="H50" i="36"/>
  <c r="J49" i="36"/>
  <c r="H49" i="36"/>
  <c r="L48" i="36"/>
  <c r="L47" i="36"/>
  <c r="H47" i="36"/>
  <c r="J46" i="36"/>
  <c r="H46" i="36"/>
  <c r="L45" i="36"/>
  <c r="H45" i="36"/>
  <c r="H44" i="36"/>
  <c r="J43" i="36"/>
  <c r="H43" i="36"/>
  <c r="H42" i="36"/>
  <c r="H41" i="36"/>
  <c r="F41" i="36"/>
  <c r="H40" i="36"/>
  <c r="L39" i="36"/>
  <c r="H39" i="36"/>
  <c r="J38" i="36"/>
  <c r="H38" i="36"/>
  <c r="F38" i="36"/>
  <c r="H37" i="36"/>
  <c r="L36" i="36"/>
  <c r="H36" i="36"/>
  <c r="H35" i="36"/>
  <c r="G35" i="36"/>
  <c r="F35" i="36"/>
  <c r="L34" i="36"/>
  <c r="J34" i="36"/>
  <c r="H34" i="36"/>
  <c r="G34" i="36"/>
  <c r="H33" i="36"/>
  <c r="H32" i="36"/>
  <c r="H31" i="36"/>
  <c r="H30" i="36"/>
  <c r="L28" i="36"/>
  <c r="H28" i="36"/>
  <c r="H27" i="36"/>
  <c r="F27" i="36"/>
  <c r="H26" i="36"/>
  <c r="H25" i="36"/>
  <c r="H24" i="36"/>
  <c r="H23" i="36"/>
  <c r="G23" i="36"/>
  <c r="F23" i="36"/>
  <c r="L22" i="36"/>
  <c r="H22" i="36"/>
  <c r="H21" i="36"/>
  <c r="H20" i="36"/>
  <c r="G19" i="36"/>
  <c r="H18" i="36"/>
  <c r="H17" i="36"/>
  <c r="H15" i="36"/>
  <c r="L14" i="36"/>
  <c r="H14" i="36"/>
  <c r="H13" i="36"/>
  <c r="H11" i="36"/>
  <c r="J9" i="36"/>
  <c r="H9" i="36"/>
  <c r="H8" i="36"/>
  <c r="DG137" i="30"/>
  <c r="BZ137" i="30"/>
  <c r="BJ137" i="30"/>
  <c r="AZ137" i="30"/>
  <c r="AQ137" i="30"/>
  <c r="AH137" i="30"/>
  <c r="DG136" i="30"/>
  <c r="BZ136" i="30"/>
  <c r="BJ136" i="30"/>
  <c r="AZ136" i="30"/>
  <c r="AQ136" i="30"/>
  <c r="AH136" i="30"/>
  <c r="BZ135" i="30"/>
  <c r="BJ135" i="30"/>
  <c r="AZ135" i="30"/>
  <c r="AQ135" i="30"/>
  <c r="AH135" i="30"/>
  <c r="BZ134" i="30"/>
  <c r="BJ134" i="30"/>
  <c r="H138" i="29"/>
  <c r="AZ134" i="30"/>
  <c r="AQ134" i="30"/>
  <c r="AH134" i="30"/>
  <c r="BZ133" i="30"/>
  <c r="BJ133" i="30"/>
  <c r="AZ133" i="30"/>
  <c r="AQ133" i="30"/>
  <c r="AH133" i="30"/>
  <c r="BZ132" i="30"/>
  <c r="BJ132" i="30"/>
  <c r="H136" i="29"/>
  <c r="AZ132" i="30"/>
  <c r="AQ132" i="30"/>
  <c r="AH132" i="30"/>
  <c r="BZ131" i="30"/>
  <c r="BJ131" i="30"/>
  <c r="AZ131" i="30"/>
  <c r="AQ131" i="30"/>
  <c r="AH131" i="30"/>
  <c r="BZ130" i="30"/>
  <c r="BJ130" i="30"/>
  <c r="AZ130" i="30"/>
  <c r="AQ130" i="30"/>
  <c r="AH130" i="30"/>
  <c r="DG129" i="30"/>
  <c r="BZ129" i="30"/>
  <c r="BJ129" i="30"/>
  <c r="AZ129" i="30"/>
  <c r="AQ129" i="30"/>
  <c r="AH129" i="30"/>
  <c r="DG128" i="30"/>
  <c r="BZ128" i="30"/>
  <c r="BJ128" i="30"/>
  <c r="AZ128" i="30"/>
  <c r="AQ128" i="30"/>
  <c r="AH128" i="30"/>
  <c r="BZ127" i="30"/>
  <c r="BJ127" i="30"/>
  <c r="H131" i="29"/>
  <c r="AZ127" i="30"/>
  <c r="AQ127" i="30"/>
  <c r="AH127" i="30"/>
  <c r="BZ126" i="30"/>
  <c r="BJ126" i="30"/>
  <c r="AZ126" i="30"/>
  <c r="AQ126" i="30"/>
  <c r="AH126" i="30"/>
  <c r="BZ125" i="30"/>
  <c r="BJ125" i="30"/>
  <c r="AZ125" i="30"/>
  <c r="AQ125" i="30"/>
  <c r="AH125" i="30"/>
  <c r="DG124" i="30"/>
  <c r="BZ124" i="30"/>
  <c r="BJ124" i="30"/>
  <c r="H128" i="29"/>
  <c r="AZ124" i="30"/>
  <c r="AQ124" i="30"/>
  <c r="AH124" i="30"/>
  <c r="DG123" i="30"/>
  <c r="BZ123" i="30"/>
  <c r="BJ123" i="30"/>
  <c r="AZ123" i="30"/>
  <c r="AQ123" i="30"/>
  <c r="AH123" i="30"/>
  <c r="BZ122" i="30"/>
  <c r="BJ122" i="30"/>
  <c r="AZ122" i="30"/>
  <c r="AQ122" i="30"/>
  <c r="AH122" i="30"/>
  <c r="BZ121" i="30"/>
  <c r="BJ121" i="30"/>
  <c r="H125" i="29"/>
  <c r="AZ121" i="30"/>
  <c r="AQ121" i="30"/>
  <c r="AH121" i="30"/>
  <c r="DG120" i="30"/>
  <c r="BZ120" i="30"/>
  <c r="BJ120" i="30"/>
  <c r="AZ120" i="30"/>
  <c r="AQ120" i="30"/>
  <c r="AH120" i="30"/>
  <c r="DG119" i="30"/>
  <c r="BZ119" i="30"/>
  <c r="BJ119" i="30"/>
  <c r="AZ119" i="30"/>
  <c r="AQ119" i="30"/>
  <c r="AH119" i="30"/>
  <c r="BZ118" i="30"/>
  <c r="BJ118" i="30"/>
  <c r="AZ118" i="30"/>
  <c r="AQ118" i="30"/>
  <c r="AH118" i="30"/>
  <c r="BZ117" i="30"/>
  <c r="BJ117" i="30"/>
  <c r="AZ117" i="30"/>
  <c r="AQ117" i="30"/>
  <c r="AH117" i="30"/>
  <c r="BZ116" i="30"/>
  <c r="BJ116" i="30"/>
  <c r="AZ116" i="30"/>
  <c r="AQ116" i="30"/>
  <c r="AH116" i="30"/>
  <c r="BZ115" i="30"/>
  <c r="BJ115" i="30"/>
  <c r="AZ115" i="30"/>
  <c r="AQ115" i="30"/>
  <c r="AH115" i="30"/>
  <c r="BZ114" i="30"/>
  <c r="BJ114" i="30"/>
  <c r="AZ114" i="30"/>
  <c r="AQ114" i="30"/>
  <c r="AH114" i="30"/>
  <c r="DG113" i="30"/>
  <c r="BZ113" i="30"/>
  <c r="BJ113" i="30"/>
  <c r="AZ113" i="30"/>
  <c r="AQ113" i="30"/>
  <c r="AH113" i="30"/>
  <c r="DG112" i="30"/>
  <c r="BZ112" i="30"/>
  <c r="BJ112" i="30"/>
  <c r="AZ112" i="30"/>
  <c r="AQ112" i="30"/>
  <c r="AH112" i="30"/>
  <c r="BZ111" i="30"/>
  <c r="BJ111" i="30"/>
  <c r="AZ111" i="30"/>
  <c r="AQ111" i="30"/>
  <c r="AH111" i="30"/>
  <c r="BZ110" i="30"/>
  <c r="BJ110" i="30"/>
  <c r="AZ110" i="30"/>
  <c r="AQ110" i="30"/>
  <c r="AH110" i="30"/>
  <c r="BZ109" i="30"/>
  <c r="BJ109" i="30"/>
  <c r="AZ109" i="30"/>
  <c r="AQ109" i="30"/>
  <c r="AH109" i="30"/>
  <c r="BZ108" i="30"/>
  <c r="BJ108" i="30"/>
  <c r="AZ108" i="30"/>
  <c r="AQ108" i="30"/>
  <c r="AH108" i="30"/>
  <c r="DG107" i="30"/>
  <c r="BZ107" i="30"/>
  <c r="BJ107" i="30"/>
  <c r="AZ107" i="30"/>
  <c r="AQ107" i="30"/>
  <c r="AH107" i="30"/>
  <c r="BZ106" i="30"/>
  <c r="BJ106" i="30"/>
  <c r="AZ106" i="30"/>
  <c r="AQ106" i="30"/>
  <c r="AH106" i="30"/>
  <c r="DG105" i="30"/>
  <c r="BZ105" i="30"/>
  <c r="BJ105" i="30"/>
  <c r="AZ105" i="30"/>
  <c r="AQ105" i="30"/>
  <c r="AH105" i="30"/>
  <c r="DG104" i="30"/>
  <c r="BZ104" i="30"/>
  <c r="BJ104" i="30"/>
  <c r="H108" i="29"/>
  <c r="AZ104" i="30"/>
  <c r="AQ104" i="30"/>
  <c r="AH104" i="30"/>
  <c r="BZ103" i="30"/>
  <c r="BJ103" i="30"/>
  <c r="AZ103" i="30"/>
  <c r="AQ103" i="30"/>
  <c r="AH103" i="30"/>
  <c r="BZ102" i="30"/>
  <c r="BJ102" i="30"/>
  <c r="AZ102" i="30"/>
  <c r="AQ102" i="30"/>
  <c r="AH102" i="30"/>
  <c r="BZ101" i="30"/>
  <c r="BJ101" i="30"/>
  <c r="AZ101" i="30"/>
  <c r="AQ101" i="30"/>
  <c r="AH101" i="30"/>
  <c r="BZ100" i="30"/>
  <c r="BJ100" i="30"/>
  <c r="H104" i="29"/>
  <c r="AZ100" i="30"/>
  <c r="AQ100" i="30"/>
  <c r="AH100" i="30"/>
  <c r="DG99" i="30"/>
  <c r="BZ99" i="30"/>
  <c r="BJ99" i="30"/>
  <c r="AZ99" i="30"/>
  <c r="AQ99" i="30"/>
  <c r="AH99" i="30"/>
  <c r="BZ98" i="30"/>
  <c r="BJ98" i="30"/>
  <c r="AZ98" i="30"/>
  <c r="AQ98" i="30"/>
  <c r="AH98" i="30"/>
  <c r="BZ97" i="30"/>
  <c r="BJ97" i="30"/>
  <c r="AZ97" i="30"/>
  <c r="AQ97" i="30"/>
  <c r="AH97" i="30"/>
  <c r="DG96" i="30"/>
  <c r="BZ96" i="30"/>
  <c r="BJ96" i="30"/>
  <c r="AZ96" i="30"/>
  <c r="AQ96" i="30"/>
  <c r="AH96" i="30"/>
  <c r="DG95" i="30"/>
  <c r="BZ95" i="30"/>
  <c r="BJ95" i="30"/>
  <c r="AZ95" i="30"/>
  <c r="AQ95" i="30"/>
  <c r="AH95" i="30"/>
  <c r="BZ94" i="30"/>
  <c r="BJ94" i="30"/>
  <c r="AZ94" i="30"/>
  <c r="AQ94" i="30"/>
  <c r="AH94" i="30"/>
  <c r="BZ93" i="30"/>
  <c r="BJ93" i="30"/>
  <c r="AZ93" i="30"/>
  <c r="AQ93" i="30"/>
  <c r="AH93" i="30"/>
  <c r="DG92" i="30"/>
  <c r="BZ92" i="30"/>
  <c r="BJ92" i="30"/>
  <c r="AZ92" i="30"/>
  <c r="AQ92" i="30"/>
  <c r="AH92" i="30"/>
  <c r="DG91" i="30"/>
  <c r="BZ91" i="30"/>
  <c r="BJ91" i="30"/>
  <c r="AZ91" i="30"/>
  <c r="AQ91" i="30"/>
  <c r="AH91" i="30"/>
  <c r="BZ90" i="30"/>
  <c r="BJ90" i="30"/>
  <c r="AZ90" i="30"/>
  <c r="AQ90" i="30"/>
  <c r="AH90" i="30"/>
  <c r="BZ89" i="30"/>
  <c r="BJ89" i="30"/>
  <c r="AZ89" i="30"/>
  <c r="AQ89" i="30"/>
  <c r="AH89" i="30"/>
  <c r="DG88" i="30"/>
  <c r="BZ88" i="30"/>
  <c r="BJ88" i="30"/>
  <c r="AZ88" i="30"/>
  <c r="AQ88" i="30"/>
  <c r="AH88" i="30"/>
  <c r="BZ87" i="30"/>
  <c r="BJ87" i="30"/>
  <c r="AZ87" i="30"/>
  <c r="AQ87" i="30"/>
  <c r="AH87" i="30"/>
  <c r="BZ86" i="30"/>
  <c r="BJ86" i="30"/>
  <c r="H90" i="29"/>
  <c r="AZ86" i="30"/>
  <c r="AQ86" i="30"/>
  <c r="AH86" i="30"/>
  <c r="BZ85" i="30"/>
  <c r="BJ85" i="30"/>
  <c r="AZ85" i="30"/>
  <c r="AQ85" i="30"/>
  <c r="AH85" i="30"/>
  <c r="BZ84" i="30"/>
  <c r="BJ84" i="30"/>
  <c r="AZ84" i="30"/>
  <c r="AQ84" i="30"/>
  <c r="AH84" i="30"/>
  <c r="DG83" i="30"/>
  <c r="BZ83" i="30"/>
  <c r="BJ83" i="30"/>
  <c r="AZ83" i="30"/>
  <c r="AQ83" i="30"/>
  <c r="AH83" i="30"/>
  <c r="BZ82" i="30"/>
  <c r="BJ82" i="30"/>
  <c r="AZ82" i="30"/>
  <c r="AQ82" i="30"/>
  <c r="AH82" i="30"/>
  <c r="BZ81" i="30"/>
  <c r="BJ81" i="30"/>
  <c r="AZ81" i="30"/>
  <c r="AQ81" i="30"/>
  <c r="AH81" i="30"/>
  <c r="DG80" i="30"/>
  <c r="BZ80" i="30"/>
  <c r="BJ80" i="30"/>
  <c r="AZ80" i="30"/>
  <c r="AQ80" i="30"/>
  <c r="AH80" i="30"/>
  <c r="BZ79" i="30"/>
  <c r="BJ79" i="30"/>
  <c r="AZ79" i="30"/>
  <c r="AQ79" i="30"/>
  <c r="AH79" i="30"/>
  <c r="BZ78" i="30"/>
  <c r="BJ78" i="30"/>
  <c r="AZ78" i="30"/>
  <c r="AQ78" i="30"/>
  <c r="AH78" i="30"/>
  <c r="BZ77" i="30"/>
  <c r="BJ77" i="30"/>
  <c r="AZ77" i="30"/>
  <c r="AQ77" i="30"/>
  <c r="AH77" i="30"/>
  <c r="DG76" i="30"/>
  <c r="BZ76" i="30"/>
  <c r="BJ76" i="30"/>
  <c r="AZ76" i="30"/>
  <c r="AQ76" i="30"/>
  <c r="AH76" i="30"/>
  <c r="DG75" i="30"/>
  <c r="BZ75" i="30"/>
  <c r="BJ75" i="30"/>
  <c r="AZ75" i="30"/>
  <c r="AQ75" i="30"/>
  <c r="AH75" i="30"/>
  <c r="BZ74" i="30"/>
  <c r="BJ74" i="30"/>
  <c r="AZ74" i="30"/>
  <c r="AQ74" i="30"/>
  <c r="AH74" i="30"/>
  <c r="BZ73" i="30"/>
  <c r="BJ73" i="30"/>
  <c r="AZ73" i="30"/>
  <c r="AQ73" i="30"/>
  <c r="AH73" i="30"/>
  <c r="DG72" i="30"/>
  <c r="BZ72" i="30"/>
  <c r="BJ72" i="30"/>
  <c r="AZ72" i="30"/>
  <c r="AQ72" i="30"/>
  <c r="AH72" i="30"/>
  <c r="BZ71" i="30"/>
  <c r="BJ71" i="30"/>
  <c r="AZ71" i="30"/>
  <c r="AQ71" i="30"/>
  <c r="AH71" i="30"/>
  <c r="BZ70" i="30"/>
  <c r="BJ70" i="30"/>
  <c r="AZ70" i="30"/>
  <c r="AQ70" i="30"/>
  <c r="AH70" i="30"/>
  <c r="BZ69" i="30"/>
  <c r="BJ69" i="30"/>
  <c r="AZ69" i="30"/>
  <c r="AQ69" i="30"/>
  <c r="AH69" i="30"/>
  <c r="BZ68" i="30"/>
  <c r="BJ68" i="30"/>
  <c r="AZ68" i="30"/>
  <c r="AQ68" i="30"/>
  <c r="AH68" i="30"/>
  <c r="DG67" i="30"/>
  <c r="BZ67" i="30"/>
  <c r="BJ67" i="30"/>
  <c r="AZ67" i="30"/>
  <c r="AQ67" i="30"/>
  <c r="AH67" i="30"/>
  <c r="BZ66" i="30"/>
  <c r="BJ66" i="30"/>
  <c r="AZ66" i="30"/>
  <c r="AQ66" i="30"/>
  <c r="AH66" i="30"/>
  <c r="BZ65" i="30"/>
  <c r="BJ65" i="30"/>
  <c r="AZ65" i="30"/>
  <c r="AQ65" i="30"/>
  <c r="AH65" i="30"/>
  <c r="DG64" i="30"/>
  <c r="BZ64" i="30"/>
  <c r="BJ64" i="30"/>
  <c r="H68" i="29"/>
  <c r="AZ64" i="30"/>
  <c r="AQ64" i="30"/>
  <c r="AH64" i="30"/>
  <c r="BZ63" i="30"/>
  <c r="BJ63" i="30"/>
  <c r="AZ63" i="30"/>
  <c r="AQ63" i="30"/>
  <c r="AH63" i="30"/>
  <c r="BZ62" i="30"/>
  <c r="BJ62" i="30"/>
  <c r="AZ62" i="30"/>
  <c r="AQ62" i="30"/>
  <c r="AH62" i="30"/>
  <c r="BZ61" i="30"/>
  <c r="BJ61" i="30"/>
  <c r="H65" i="29"/>
  <c r="AZ61" i="30"/>
  <c r="AQ61" i="30"/>
  <c r="AH61" i="30"/>
  <c r="BZ60" i="30"/>
  <c r="BJ60" i="30"/>
  <c r="AZ60" i="30"/>
  <c r="AQ60" i="30"/>
  <c r="AH60" i="30"/>
  <c r="DG59" i="30"/>
  <c r="BZ59" i="30"/>
  <c r="BJ59" i="30"/>
  <c r="AZ59" i="30"/>
  <c r="AQ59" i="30"/>
  <c r="AH59" i="30"/>
  <c r="BZ58" i="30"/>
  <c r="BJ58" i="30"/>
  <c r="AZ58" i="30"/>
  <c r="AQ58" i="30"/>
  <c r="AH58" i="30"/>
  <c r="BZ57" i="30"/>
  <c r="BJ57" i="30"/>
  <c r="H61" i="29"/>
  <c r="AZ57" i="30"/>
  <c r="AQ57" i="30"/>
  <c r="AH57" i="30"/>
  <c r="DG56" i="30"/>
  <c r="BZ56" i="30"/>
  <c r="BJ56" i="30"/>
  <c r="H60" i="29"/>
  <c r="AZ56" i="30"/>
  <c r="AQ56" i="30"/>
  <c r="AH56" i="30"/>
  <c r="BZ55" i="30"/>
  <c r="BJ55" i="30"/>
  <c r="AZ55" i="30"/>
  <c r="AQ55" i="30"/>
  <c r="AH55" i="30"/>
  <c r="BZ54" i="30"/>
  <c r="BJ54" i="30"/>
  <c r="AZ54" i="30"/>
  <c r="AQ54" i="30"/>
  <c r="AH54" i="30"/>
  <c r="BZ53" i="30"/>
  <c r="BJ53" i="30"/>
  <c r="H57" i="29"/>
  <c r="AZ53" i="30"/>
  <c r="AQ53" i="30"/>
  <c r="AH53" i="30"/>
  <c r="DG52" i="30"/>
  <c r="BZ52" i="30"/>
  <c r="BJ52" i="30"/>
  <c r="AZ52" i="30"/>
  <c r="AQ52" i="30"/>
  <c r="AH52" i="30"/>
  <c r="BZ51" i="30"/>
  <c r="BJ51" i="30"/>
  <c r="AZ51" i="30"/>
  <c r="AQ51" i="30"/>
  <c r="AH51" i="30"/>
  <c r="BZ50" i="30"/>
  <c r="BJ50" i="30"/>
  <c r="AZ50" i="30"/>
  <c r="AQ50" i="30"/>
  <c r="AH50" i="30"/>
  <c r="BZ49" i="30"/>
  <c r="BJ49" i="30"/>
  <c r="H53" i="29"/>
  <c r="AZ49" i="30"/>
  <c r="AQ49" i="30"/>
  <c r="AH49" i="30"/>
  <c r="DG48" i="30"/>
  <c r="BZ48" i="30"/>
  <c r="BJ48" i="30"/>
  <c r="AZ48" i="30"/>
  <c r="AQ48" i="30"/>
  <c r="AH48" i="30"/>
  <c r="DG47" i="30"/>
  <c r="BZ47" i="30"/>
  <c r="BJ47" i="30"/>
  <c r="AZ47" i="30"/>
  <c r="AQ47" i="30"/>
  <c r="AH47" i="30"/>
  <c r="BZ46" i="30"/>
  <c r="BJ46" i="30"/>
  <c r="AZ46" i="30"/>
  <c r="AQ46" i="30"/>
  <c r="AH46" i="30"/>
  <c r="BZ45" i="30"/>
  <c r="BJ45" i="30"/>
  <c r="AZ45" i="30"/>
  <c r="AQ45" i="30"/>
  <c r="AH45" i="30"/>
  <c r="DG44" i="30"/>
  <c r="BZ44" i="30"/>
  <c r="BJ44" i="30"/>
  <c r="H48" i="29"/>
  <c r="AZ44" i="30"/>
  <c r="AQ44" i="30"/>
  <c r="AH44" i="30"/>
  <c r="DG43" i="30"/>
  <c r="BZ43" i="30"/>
  <c r="BJ43" i="30"/>
  <c r="AZ43" i="30"/>
  <c r="AQ43" i="30"/>
  <c r="AH43" i="30"/>
  <c r="BZ42" i="30"/>
  <c r="BJ42" i="30"/>
  <c r="AZ42" i="30"/>
  <c r="AQ42" i="30"/>
  <c r="AH42" i="30"/>
  <c r="BZ41" i="30"/>
  <c r="BJ41" i="30"/>
  <c r="AZ41" i="30"/>
  <c r="AQ41" i="30"/>
  <c r="AH41" i="30"/>
  <c r="DG40" i="30"/>
  <c r="BZ40" i="30"/>
  <c r="BJ40" i="30"/>
  <c r="AZ40" i="30"/>
  <c r="AQ40" i="30"/>
  <c r="AH40" i="30"/>
  <c r="BZ39" i="30"/>
  <c r="BJ39" i="30"/>
  <c r="AZ39" i="30"/>
  <c r="AQ39" i="30"/>
  <c r="AH39" i="30"/>
  <c r="BZ38" i="30"/>
  <c r="BJ38" i="30"/>
  <c r="H42" i="29"/>
  <c r="AZ38" i="30"/>
  <c r="AQ38" i="30"/>
  <c r="AH38" i="30"/>
  <c r="BZ37" i="30"/>
  <c r="BJ37" i="30"/>
  <c r="AZ37" i="30"/>
  <c r="AQ37" i="30"/>
  <c r="AH37" i="30"/>
  <c r="DG36" i="30"/>
  <c r="BZ36" i="30"/>
  <c r="BJ36" i="30"/>
  <c r="AZ36" i="30"/>
  <c r="AQ36" i="30"/>
  <c r="AH36" i="30"/>
  <c r="DG35" i="30"/>
  <c r="BZ35" i="30"/>
  <c r="BJ35" i="30"/>
  <c r="AZ35" i="30"/>
  <c r="AQ35" i="30"/>
  <c r="AH35" i="30"/>
  <c r="BZ34" i="30"/>
  <c r="BJ34" i="30"/>
  <c r="AZ34" i="30"/>
  <c r="AQ34" i="30"/>
  <c r="AH34" i="30"/>
  <c r="BZ33" i="30"/>
  <c r="BJ33" i="30"/>
  <c r="AZ33" i="30"/>
  <c r="AQ33" i="30"/>
  <c r="AH33" i="30"/>
  <c r="DG32" i="30"/>
  <c r="BZ32" i="30"/>
  <c r="BJ32" i="30"/>
  <c r="AZ32" i="30"/>
  <c r="AQ32" i="30"/>
  <c r="AH32" i="30"/>
  <c r="BZ31" i="30"/>
  <c r="BJ31" i="30"/>
  <c r="AZ31" i="30"/>
  <c r="AQ31" i="30"/>
  <c r="AH31" i="30"/>
  <c r="BZ30" i="30"/>
  <c r="BJ30" i="30"/>
  <c r="AZ30" i="30"/>
  <c r="AQ30" i="30"/>
  <c r="AH30" i="30"/>
  <c r="DG29" i="30"/>
  <c r="BZ29" i="30"/>
  <c r="BJ29" i="30"/>
  <c r="H33" i="29"/>
  <c r="AZ29" i="30"/>
  <c r="AQ29" i="30"/>
  <c r="AH29" i="30"/>
  <c r="BZ28" i="30"/>
  <c r="BJ28" i="30"/>
  <c r="AZ28" i="30"/>
  <c r="AQ28" i="30"/>
  <c r="AH28" i="30"/>
  <c r="DG27" i="30"/>
  <c r="BZ27" i="30"/>
  <c r="BJ27" i="30"/>
  <c r="AZ27" i="30"/>
  <c r="AQ27" i="30"/>
  <c r="AH27" i="30"/>
  <c r="BZ26" i="30"/>
  <c r="BJ26" i="30"/>
  <c r="H30" i="29"/>
  <c r="AZ26" i="30"/>
  <c r="AQ26" i="30"/>
  <c r="AH26" i="30"/>
  <c r="BZ25" i="30"/>
  <c r="BJ25" i="30"/>
  <c r="AZ25" i="30"/>
  <c r="AQ25" i="30"/>
  <c r="AH25" i="30"/>
  <c r="DG24" i="30"/>
  <c r="BZ24" i="30"/>
  <c r="BJ24" i="30"/>
  <c r="AZ24" i="30"/>
  <c r="AQ24" i="30"/>
  <c r="AH24" i="30"/>
  <c r="BZ23" i="30"/>
  <c r="BJ23" i="30"/>
  <c r="AZ23" i="30"/>
  <c r="AQ23" i="30"/>
  <c r="AH23" i="30"/>
  <c r="BZ22" i="30"/>
  <c r="BJ22" i="30"/>
  <c r="AZ22" i="30"/>
  <c r="AQ22" i="30"/>
  <c r="AH22" i="30"/>
  <c r="BZ21" i="30"/>
  <c r="BJ21" i="30"/>
  <c r="AZ21" i="30"/>
  <c r="AQ21" i="30"/>
  <c r="AH21" i="30"/>
  <c r="BZ20" i="30"/>
  <c r="BJ20" i="30"/>
  <c r="AZ20" i="30"/>
  <c r="AQ20" i="30"/>
  <c r="AH20" i="30"/>
  <c r="DG19" i="30"/>
  <c r="BZ19" i="30"/>
  <c r="BJ19" i="30"/>
  <c r="AZ19" i="30"/>
  <c r="AQ19" i="30"/>
  <c r="AH19" i="30"/>
  <c r="BZ18" i="30"/>
  <c r="BJ18" i="30"/>
  <c r="AZ18" i="30"/>
  <c r="AQ18" i="30"/>
  <c r="AH18" i="30"/>
  <c r="BZ17" i="30"/>
  <c r="BJ17" i="30"/>
  <c r="AZ17" i="30"/>
  <c r="AQ17" i="30"/>
  <c r="AH17" i="30"/>
  <c r="DG16" i="30"/>
  <c r="BZ16" i="30"/>
  <c r="BJ16" i="30"/>
  <c r="AZ16" i="30"/>
  <c r="AQ16" i="30"/>
  <c r="AH16" i="30"/>
  <c r="BZ15" i="30"/>
  <c r="BJ15" i="30"/>
  <c r="AZ15" i="30"/>
  <c r="AQ15" i="30"/>
  <c r="AH15" i="30"/>
  <c r="BZ14" i="30"/>
  <c r="BJ14" i="30"/>
  <c r="AZ14" i="30"/>
  <c r="AQ14" i="30"/>
  <c r="AH14" i="30"/>
  <c r="DG13" i="30"/>
  <c r="BZ13" i="30"/>
  <c r="BJ13" i="30"/>
  <c r="AZ13" i="30"/>
  <c r="AQ13" i="30"/>
  <c r="AH13" i="30"/>
  <c r="BZ12" i="30"/>
  <c r="BJ12" i="30"/>
  <c r="AZ12" i="30"/>
  <c r="AQ12" i="30"/>
  <c r="AH12" i="30"/>
  <c r="DG11" i="30"/>
  <c r="BZ11" i="30"/>
  <c r="BJ11" i="30"/>
  <c r="AZ11" i="30"/>
  <c r="AQ11" i="30"/>
  <c r="AH11" i="30"/>
  <c r="BZ10" i="30"/>
  <c r="BJ10" i="30"/>
  <c r="AZ10" i="30"/>
  <c r="AQ10" i="30"/>
  <c r="AH10" i="30"/>
  <c r="BZ9" i="30"/>
  <c r="BJ9" i="30"/>
  <c r="H13" i="29"/>
  <c r="AZ9" i="30"/>
  <c r="AQ9" i="30"/>
  <c r="AH9" i="30"/>
  <c r="DG8" i="30"/>
  <c r="BZ8" i="30"/>
  <c r="BJ8" i="30"/>
  <c r="AZ8" i="30"/>
  <c r="AQ8" i="30"/>
  <c r="AH8" i="30"/>
  <c r="BZ7" i="30"/>
  <c r="BJ7" i="30"/>
  <c r="AZ7" i="30"/>
  <c r="AQ7" i="30"/>
  <c r="AH7" i="30"/>
  <c r="BZ6" i="30"/>
  <c r="BJ6" i="30"/>
  <c r="AZ6" i="30"/>
  <c r="AQ6" i="30"/>
  <c r="AH6" i="30"/>
  <c r="BZ5" i="30"/>
  <c r="BJ5" i="30"/>
  <c r="AZ5" i="30"/>
  <c r="AQ5" i="30"/>
  <c r="AH5" i="30"/>
  <c r="BZ4" i="30"/>
  <c r="BJ4" i="30"/>
  <c r="AZ4" i="30"/>
  <c r="AQ4" i="30"/>
  <c r="AH4" i="30"/>
  <c r="BZ3" i="30"/>
  <c r="BJ3" i="30"/>
  <c r="AZ3" i="30"/>
  <c r="AQ3" i="30"/>
  <c r="AH3" i="30"/>
  <c r="H140" i="29"/>
  <c r="H137" i="29"/>
  <c r="H133" i="29"/>
  <c r="H132" i="29"/>
  <c r="H130" i="29"/>
  <c r="H124" i="29"/>
  <c r="H122" i="29"/>
  <c r="H120" i="29"/>
  <c r="H117" i="29"/>
  <c r="H116" i="29"/>
  <c r="H114" i="29"/>
  <c r="H112" i="29"/>
  <c r="H110" i="29"/>
  <c r="H106" i="29"/>
  <c r="H102" i="29"/>
  <c r="H100" i="29"/>
  <c r="H98" i="29"/>
  <c r="H96" i="29"/>
  <c r="H93" i="29"/>
  <c r="H92" i="29"/>
  <c r="H88" i="29"/>
  <c r="H86" i="29"/>
  <c r="H85" i="29"/>
  <c r="H84" i="29"/>
  <c r="H82" i="29"/>
  <c r="H81" i="29"/>
  <c r="H76" i="29"/>
  <c r="H74" i="29"/>
  <c r="H66" i="29"/>
  <c r="H64" i="29"/>
  <c r="H58" i="29"/>
  <c r="H52" i="29"/>
  <c r="H50" i="29"/>
  <c r="H44" i="29"/>
  <c r="H38" i="29"/>
  <c r="H36" i="29"/>
  <c r="H34" i="29"/>
  <c r="H29" i="29"/>
  <c r="H28" i="29"/>
  <c r="H26" i="29"/>
  <c r="H20" i="29"/>
  <c r="H18" i="29"/>
  <c r="H12" i="29"/>
  <c r="H10" i="29"/>
  <c r="AG54" i="37" l="1"/>
  <c r="D58" i="36" s="1"/>
  <c r="AG60" i="37"/>
  <c r="D64" i="36" s="1"/>
  <c r="AG108" i="37"/>
  <c r="D112" i="36" s="1"/>
  <c r="AG56" i="37"/>
  <c r="D60" i="36" s="1"/>
  <c r="AG95" i="37"/>
  <c r="D99" i="36" s="1"/>
  <c r="AG94" i="37"/>
  <c r="D98" i="36" s="1"/>
  <c r="AG104" i="37"/>
  <c r="D108" i="36" s="1"/>
  <c r="R125" i="37"/>
  <c r="C129" i="36" s="1"/>
  <c r="R50" i="37"/>
  <c r="C54" i="36" s="1"/>
  <c r="R124" i="37"/>
  <c r="C128" i="36" s="1"/>
  <c r="R63" i="37"/>
  <c r="C67" i="36" s="1"/>
  <c r="BU5" i="30"/>
  <c r="J9" i="29" s="1"/>
  <c r="BU45" i="30"/>
  <c r="J49" i="29" s="1"/>
  <c r="BU61" i="30"/>
  <c r="J65" i="29" s="1"/>
  <c r="BU101" i="30"/>
  <c r="J105" i="29" s="1"/>
  <c r="BU106" i="30"/>
  <c r="J110" i="29" s="1"/>
  <c r="BU109" i="30"/>
  <c r="J113" i="29" s="1"/>
  <c r="E112" i="31" s="1"/>
  <c r="BU117" i="30"/>
  <c r="J121" i="29" s="1"/>
  <c r="BU125" i="30"/>
  <c r="J129" i="29" s="1"/>
  <c r="BU40" i="30"/>
  <c r="J44" i="29" s="1"/>
  <c r="BU65" i="30"/>
  <c r="J69" i="29" s="1"/>
  <c r="BU58" i="30"/>
  <c r="J62" i="29" s="1"/>
  <c r="BU72" i="30"/>
  <c r="J76" i="29" s="1"/>
  <c r="BU80" i="30"/>
  <c r="J84" i="29" s="1"/>
  <c r="BU88" i="30"/>
  <c r="J92" i="29" s="1"/>
  <c r="E91" i="31" s="1"/>
  <c r="BU6" i="30"/>
  <c r="J10" i="29" s="1"/>
  <c r="BU50" i="30"/>
  <c r="J54" i="29" s="1"/>
  <c r="E53" i="31" s="1"/>
  <c r="BU76" i="30"/>
  <c r="J80" i="29" s="1"/>
  <c r="BU84" i="30"/>
  <c r="J88" i="29" s="1"/>
  <c r="BU97" i="30"/>
  <c r="J101" i="29" s="1"/>
  <c r="BU102" i="30"/>
  <c r="J106" i="29" s="1"/>
  <c r="AP54" i="30"/>
  <c r="E58" i="29" s="1"/>
  <c r="AP86" i="30"/>
  <c r="E90" i="29" s="1"/>
  <c r="BU31" i="30"/>
  <c r="J35" i="29" s="1"/>
  <c r="BU87" i="30"/>
  <c r="J91" i="29" s="1"/>
  <c r="E90" i="31" s="1"/>
  <c r="AP128" i="30"/>
  <c r="E132" i="29" s="1"/>
  <c r="BO4" i="37"/>
  <c r="BU4" i="37" s="1"/>
  <c r="L8" i="36" s="1"/>
  <c r="BO7" i="37"/>
  <c r="BU7" i="37" s="1"/>
  <c r="L11" i="36" s="1"/>
  <c r="AP10" i="37"/>
  <c r="E14" i="36" s="1"/>
  <c r="BT3" i="37"/>
  <c r="J7" i="36" s="1"/>
  <c r="BT7" i="37"/>
  <c r="J11" i="36" s="1"/>
  <c r="BT12" i="37"/>
  <c r="J16" i="36" s="1"/>
  <c r="BT13" i="37"/>
  <c r="J17" i="36" s="1"/>
  <c r="BO65" i="37"/>
  <c r="BU65" i="37" s="1"/>
  <c r="L69" i="36" s="1"/>
  <c r="AP85" i="37"/>
  <c r="E89" i="36" s="1"/>
  <c r="BH5" i="37"/>
  <c r="G9" i="36" s="1"/>
  <c r="BH6" i="37"/>
  <c r="G10" i="36" s="1"/>
  <c r="AY7" i="37"/>
  <c r="F11" i="36" s="1"/>
  <c r="BH8" i="37"/>
  <c r="G12" i="36" s="1"/>
  <c r="BH9" i="37"/>
  <c r="G13" i="36" s="1"/>
  <c r="AY11" i="37"/>
  <c r="F15" i="36" s="1"/>
  <c r="BH13" i="37"/>
  <c r="G17" i="36" s="1"/>
  <c r="AP83" i="37"/>
  <c r="E87" i="36" s="1"/>
  <c r="BO3" i="37"/>
  <c r="BU3" i="37" s="1"/>
  <c r="L7" i="36" s="1"/>
  <c r="AP4" i="37"/>
  <c r="E8" i="36" s="1"/>
  <c r="BH10" i="37"/>
  <c r="G14" i="36" s="1"/>
  <c r="AY21" i="37"/>
  <c r="F25" i="36" s="1"/>
  <c r="BH21" i="37"/>
  <c r="G25" i="36" s="1"/>
  <c r="AP51" i="37"/>
  <c r="E55" i="36" s="1"/>
  <c r="I141" i="36"/>
  <c r="BW137" i="37" s="1"/>
  <c r="K141" i="36" s="1"/>
  <c r="R6" i="37"/>
  <c r="C10" i="36" s="1"/>
  <c r="AG8" i="37"/>
  <c r="D12" i="36" s="1"/>
  <c r="AG10" i="37"/>
  <c r="D14" i="36" s="1"/>
  <c r="AP13" i="37"/>
  <c r="E17" i="36" s="1"/>
  <c r="BO13" i="37"/>
  <c r="BU13" i="37" s="1"/>
  <c r="L17" i="36" s="1"/>
  <c r="AG15" i="37"/>
  <c r="D19" i="36" s="1"/>
  <c r="AP16" i="37"/>
  <c r="E20" i="36" s="1"/>
  <c r="BT48" i="37"/>
  <c r="J52" i="36" s="1"/>
  <c r="E51" i="38" s="1"/>
  <c r="AP50" i="37"/>
  <c r="E54" i="36" s="1"/>
  <c r="AY93" i="37"/>
  <c r="F97" i="36" s="1"/>
  <c r="BO8" i="37"/>
  <c r="BU8" i="37" s="1"/>
  <c r="L12" i="36" s="1"/>
  <c r="AG12" i="37"/>
  <c r="D16" i="36" s="1"/>
  <c r="R14" i="37"/>
  <c r="C18" i="36" s="1"/>
  <c r="BH57" i="37"/>
  <c r="G61" i="36" s="1"/>
  <c r="AY91" i="37"/>
  <c r="F95" i="36" s="1"/>
  <c r="AY3" i="37"/>
  <c r="F7" i="36" s="1"/>
  <c r="R7" i="37"/>
  <c r="C11" i="36" s="1"/>
  <c r="R11" i="37"/>
  <c r="C15" i="36" s="1"/>
  <c r="BO11" i="37"/>
  <c r="BU11" i="37" s="1"/>
  <c r="L15" i="36" s="1"/>
  <c r="BH12" i="37"/>
  <c r="G16" i="36" s="1"/>
  <c r="AY15" i="37"/>
  <c r="F19" i="36" s="1"/>
  <c r="BT17" i="37"/>
  <c r="J21" i="36" s="1"/>
  <c r="BT18" i="37"/>
  <c r="J22" i="36" s="1"/>
  <c r="E21" i="38" s="1"/>
  <c r="BT19" i="37"/>
  <c r="J23" i="36" s="1"/>
  <c r="BT24" i="37"/>
  <c r="J28" i="36" s="1"/>
  <c r="BT25" i="37"/>
  <c r="J29" i="36" s="1"/>
  <c r="AP29" i="37"/>
  <c r="E33" i="36" s="1"/>
  <c r="BT31" i="37"/>
  <c r="J35" i="36" s="1"/>
  <c r="AP34" i="37"/>
  <c r="E38" i="36" s="1"/>
  <c r="AG38" i="37"/>
  <c r="D42" i="36" s="1"/>
  <c r="BO39" i="37"/>
  <c r="BU39" i="37" s="1"/>
  <c r="L43" i="36" s="1"/>
  <c r="R45" i="37"/>
  <c r="C49" i="36" s="1"/>
  <c r="R48" i="37"/>
  <c r="C52" i="36" s="1"/>
  <c r="AY51" i="37"/>
  <c r="F55" i="36" s="1"/>
  <c r="BO51" i="37"/>
  <c r="BU51" i="37" s="1"/>
  <c r="L55" i="36" s="1"/>
  <c r="BO54" i="37"/>
  <c r="BU54" i="37" s="1"/>
  <c r="L58" i="36" s="1"/>
  <c r="BO55" i="37"/>
  <c r="BU55" i="37" s="1"/>
  <c r="L59" i="36" s="1"/>
  <c r="BO57" i="37"/>
  <c r="BU57" i="37" s="1"/>
  <c r="L61" i="36" s="1"/>
  <c r="BO58" i="37"/>
  <c r="BU58" i="37" s="1"/>
  <c r="L62" i="36" s="1"/>
  <c r="AG59" i="37"/>
  <c r="D63" i="36" s="1"/>
  <c r="BO61" i="37"/>
  <c r="BU61" i="37" s="1"/>
  <c r="L65" i="36" s="1"/>
  <c r="BO63" i="37"/>
  <c r="BU63" i="37" s="1"/>
  <c r="L67" i="36" s="1"/>
  <c r="AY65" i="37"/>
  <c r="F69" i="36" s="1"/>
  <c r="BT67" i="37"/>
  <c r="J71" i="36" s="1"/>
  <c r="AP68" i="37"/>
  <c r="E72" i="36" s="1"/>
  <c r="AY73" i="37"/>
  <c r="F77" i="36" s="1"/>
  <c r="AY76" i="37"/>
  <c r="F80" i="36" s="1"/>
  <c r="BT76" i="37"/>
  <c r="J80" i="36" s="1"/>
  <c r="AP77" i="37"/>
  <c r="E81" i="36" s="1"/>
  <c r="R80" i="37"/>
  <c r="C84" i="36" s="1"/>
  <c r="BH81" i="37"/>
  <c r="G85" i="36" s="1"/>
  <c r="R83" i="37"/>
  <c r="C87" i="36" s="1"/>
  <c r="R88" i="37"/>
  <c r="C92" i="36" s="1"/>
  <c r="AP95" i="37"/>
  <c r="E99" i="36" s="1"/>
  <c r="AY95" i="37"/>
  <c r="F99" i="36" s="1"/>
  <c r="AP96" i="37"/>
  <c r="E100" i="36" s="1"/>
  <c r="AP97" i="37"/>
  <c r="E101" i="36" s="1"/>
  <c r="BT97" i="37"/>
  <c r="J101" i="36" s="1"/>
  <c r="BT98" i="37"/>
  <c r="J102" i="36" s="1"/>
  <c r="AP100" i="37"/>
  <c r="E104" i="36" s="1"/>
  <c r="AY106" i="37"/>
  <c r="F110" i="36" s="1"/>
  <c r="AP110" i="37"/>
  <c r="E114" i="36" s="1"/>
  <c r="AY110" i="37"/>
  <c r="F114" i="36" s="1"/>
  <c r="BH110" i="37"/>
  <c r="G114" i="36" s="1"/>
  <c r="BH111" i="37"/>
  <c r="G115" i="36" s="1"/>
  <c r="BT112" i="37"/>
  <c r="J116" i="36" s="1"/>
  <c r="R115" i="37"/>
  <c r="C119" i="36" s="1"/>
  <c r="AP115" i="37"/>
  <c r="E119" i="36" s="1"/>
  <c r="AP118" i="37"/>
  <c r="E122" i="36" s="1"/>
  <c r="AY120" i="37"/>
  <c r="F124" i="36" s="1"/>
  <c r="AY126" i="37"/>
  <c r="F130" i="36" s="1"/>
  <c r="BO126" i="37"/>
  <c r="BU126" i="37" s="1"/>
  <c r="L130" i="36" s="1"/>
  <c r="AP127" i="37"/>
  <c r="E131" i="36" s="1"/>
  <c r="BO128" i="37"/>
  <c r="BU128" i="37" s="1"/>
  <c r="L132" i="36" s="1"/>
  <c r="AP129" i="37"/>
  <c r="E133" i="36" s="1"/>
  <c r="BO134" i="37"/>
  <c r="BU134" i="37" s="1"/>
  <c r="L138" i="36" s="1"/>
  <c r="BH136" i="37"/>
  <c r="G140" i="36" s="1"/>
  <c r="BT14" i="37"/>
  <c r="J18" i="36" s="1"/>
  <c r="BT15" i="37"/>
  <c r="J19" i="36" s="1"/>
  <c r="E18" i="38" s="1"/>
  <c r="BT16" i="37"/>
  <c r="J20" i="36" s="1"/>
  <c r="AY20" i="37"/>
  <c r="F24" i="36" s="1"/>
  <c r="BT21" i="37"/>
  <c r="J25" i="36" s="1"/>
  <c r="BT22" i="37"/>
  <c r="J26" i="36" s="1"/>
  <c r="AP26" i="37"/>
  <c r="E30" i="36" s="1"/>
  <c r="AY26" i="37"/>
  <c r="F30" i="36" s="1"/>
  <c r="BH29" i="37"/>
  <c r="G33" i="36" s="1"/>
  <c r="AP32" i="37"/>
  <c r="E36" i="36" s="1"/>
  <c r="BO37" i="37"/>
  <c r="BU37" i="37" s="1"/>
  <c r="L41" i="36" s="1"/>
  <c r="AY39" i="37"/>
  <c r="F43" i="36" s="1"/>
  <c r="AY40" i="37"/>
  <c r="F44" i="36" s="1"/>
  <c r="BH41" i="37"/>
  <c r="G45" i="36" s="1"/>
  <c r="BO42" i="37"/>
  <c r="BU42" i="37" s="1"/>
  <c r="L46" i="36" s="1"/>
  <c r="AP43" i="37"/>
  <c r="E47" i="36" s="1"/>
  <c r="AP44" i="37"/>
  <c r="E48" i="36" s="1"/>
  <c r="BT44" i="37"/>
  <c r="J48" i="36" s="1"/>
  <c r="E47" i="38" s="1"/>
  <c r="AY46" i="37"/>
  <c r="F50" i="36" s="1"/>
  <c r="BT46" i="37"/>
  <c r="J50" i="36" s="1"/>
  <c r="BH48" i="37"/>
  <c r="G52" i="36" s="1"/>
  <c r="AG58" i="37"/>
  <c r="D62" i="36" s="1"/>
  <c r="AG61" i="37"/>
  <c r="D65" i="36" s="1"/>
  <c r="AP61" i="37"/>
  <c r="E65" i="36" s="1"/>
  <c r="AY63" i="37"/>
  <c r="F67" i="36" s="1"/>
  <c r="AY66" i="37"/>
  <c r="F70" i="36" s="1"/>
  <c r="BO66" i="37"/>
  <c r="BU66" i="37" s="1"/>
  <c r="L70" i="36" s="1"/>
  <c r="AY68" i="37"/>
  <c r="F72" i="36" s="1"/>
  <c r="BO69" i="37"/>
  <c r="BU69" i="37" s="1"/>
  <c r="L73" i="36" s="1"/>
  <c r="BH70" i="37"/>
  <c r="G74" i="36" s="1"/>
  <c r="BH71" i="37"/>
  <c r="G75" i="36" s="1"/>
  <c r="BO72" i="37"/>
  <c r="BU72" i="37" s="1"/>
  <c r="L76" i="36" s="1"/>
  <c r="BH73" i="37"/>
  <c r="G77" i="36" s="1"/>
  <c r="AP78" i="37"/>
  <c r="E82" i="36" s="1"/>
  <c r="AY79" i="37"/>
  <c r="F83" i="36" s="1"/>
  <c r="BT79" i="37"/>
  <c r="J83" i="36" s="1"/>
  <c r="R85" i="37"/>
  <c r="C89" i="36" s="1"/>
  <c r="BT88" i="37"/>
  <c r="J92" i="36" s="1"/>
  <c r="AP91" i="37"/>
  <c r="E95" i="36" s="1"/>
  <c r="BO96" i="37"/>
  <c r="BU96" i="37" s="1"/>
  <c r="L100" i="36" s="1"/>
  <c r="AY97" i="37"/>
  <c r="F101" i="36" s="1"/>
  <c r="AP98" i="37"/>
  <c r="E102" i="36" s="1"/>
  <c r="AY98" i="37"/>
  <c r="F102" i="36" s="1"/>
  <c r="AG103" i="37"/>
  <c r="D107" i="36" s="1"/>
  <c r="BO105" i="37"/>
  <c r="BU105" i="37" s="1"/>
  <c r="L109" i="36" s="1"/>
  <c r="AG107" i="37"/>
  <c r="D111" i="36" s="1"/>
  <c r="BO108" i="37"/>
  <c r="BU108" i="37" s="1"/>
  <c r="L112" i="36" s="1"/>
  <c r="BH109" i="37"/>
  <c r="G113" i="36" s="1"/>
  <c r="AP113" i="37"/>
  <c r="E117" i="36" s="1"/>
  <c r="AY113" i="37"/>
  <c r="F117" i="36" s="1"/>
  <c r="BH114" i="37"/>
  <c r="G118" i="36" s="1"/>
  <c r="BT115" i="37"/>
  <c r="J119" i="36" s="1"/>
  <c r="R122" i="37"/>
  <c r="C126" i="36" s="1"/>
  <c r="AG125" i="37"/>
  <c r="D129" i="36" s="1"/>
  <c r="AY132" i="37"/>
  <c r="F136" i="36" s="1"/>
  <c r="AG134" i="37"/>
  <c r="D138" i="36" s="1"/>
  <c r="AG135" i="37"/>
  <c r="D139" i="36" s="1"/>
  <c r="BH125" i="37"/>
  <c r="G129" i="36" s="1"/>
  <c r="R126" i="37"/>
  <c r="C130" i="36" s="1"/>
  <c r="R127" i="37"/>
  <c r="C131" i="36" s="1"/>
  <c r="AY129" i="37"/>
  <c r="F133" i="36" s="1"/>
  <c r="BO129" i="37"/>
  <c r="BU129" i="37" s="1"/>
  <c r="L133" i="36" s="1"/>
  <c r="BT131" i="37"/>
  <c r="J135" i="36" s="1"/>
  <c r="AY135" i="37"/>
  <c r="F139" i="36" s="1"/>
  <c r="BO15" i="37"/>
  <c r="BU15" i="37" s="1"/>
  <c r="L19" i="36" s="1"/>
  <c r="BH16" i="37"/>
  <c r="G20" i="36" s="1"/>
  <c r="AY18" i="37"/>
  <c r="F22" i="36" s="1"/>
  <c r="BH22" i="37"/>
  <c r="G26" i="36" s="1"/>
  <c r="AY24" i="37"/>
  <c r="F28" i="36" s="1"/>
  <c r="AG25" i="37"/>
  <c r="D29" i="36" s="1"/>
  <c r="AG26" i="37"/>
  <c r="D30" i="36" s="1"/>
  <c r="AP35" i="37"/>
  <c r="E39" i="36" s="1"/>
  <c r="BH36" i="37"/>
  <c r="G40" i="36" s="1"/>
  <c r="AP37" i="37"/>
  <c r="E41" i="36" s="1"/>
  <c r="AG39" i="37"/>
  <c r="D43" i="36" s="1"/>
  <c r="BH46" i="37"/>
  <c r="G50" i="36" s="1"/>
  <c r="BH47" i="37"/>
  <c r="G51" i="36" s="1"/>
  <c r="AG53" i="37"/>
  <c r="D57" i="36" s="1"/>
  <c r="BO53" i="37"/>
  <c r="BU53" i="37" s="1"/>
  <c r="L57" i="36" s="1"/>
  <c r="BO56" i="37"/>
  <c r="BU56" i="37" s="1"/>
  <c r="L60" i="36" s="1"/>
  <c r="R59" i="37"/>
  <c r="C63" i="36" s="1"/>
  <c r="AG63" i="37"/>
  <c r="D67" i="36" s="1"/>
  <c r="AG64" i="37"/>
  <c r="D68" i="36" s="1"/>
  <c r="R66" i="37"/>
  <c r="C70" i="36" s="1"/>
  <c r="AG68" i="37"/>
  <c r="D72" i="36" s="1"/>
  <c r="R69" i="37"/>
  <c r="C73" i="36" s="1"/>
  <c r="R70" i="37"/>
  <c r="C74" i="36" s="1"/>
  <c r="BO78" i="37"/>
  <c r="BU78" i="37" s="1"/>
  <c r="L82" i="36" s="1"/>
  <c r="BT78" i="37"/>
  <c r="J82" i="36" s="1"/>
  <c r="AP81" i="37"/>
  <c r="E85" i="36" s="1"/>
  <c r="AP84" i="37"/>
  <c r="E88" i="36" s="1"/>
  <c r="AP86" i="37"/>
  <c r="E90" i="36" s="1"/>
  <c r="AY86" i="37"/>
  <c r="F90" i="36" s="1"/>
  <c r="AP87" i="37"/>
  <c r="E91" i="36" s="1"/>
  <c r="AY88" i="37"/>
  <c r="F92" i="36" s="1"/>
  <c r="BT91" i="37"/>
  <c r="J95" i="36" s="1"/>
  <c r="BT92" i="37"/>
  <c r="J96" i="36" s="1"/>
  <c r="BO94" i="37"/>
  <c r="BU94" i="37" s="1"/>
  <c r="L98" i="36" s="1"/>
  <c r="BH101" i="37"/>
  <c r="G105" i="36" s="1"/>
  <c r="R108" i="37"/>
  <c r="C112" i="36" s="1"/>
  <c r="R110" i="37"/>
  <c r="C114" i="36" s="1"/>
  <c r="AG111" i="37"/>
  <c r="D115" i="36" s="1"/>
  <c r="BO114" i="37"/>
  <c r="BU114" i="37" s="1"/>
  <c r="L118" i="36" s="1"/>
  <c r="BT114" i="37"/>
  <c r="J118" i="36" s="1"/>
  <c r="AP117" i="37"/>
  <c r="E121" i="36" s="1"/>
  <c r="AP119" i="37"/>
  <c r="E123" i="36" s="1"/>
  <c r="AY119" i="37"/>
  <c r="F123" i="36" s="1"/>
  <c r="BH120" i="37"/>
  <c r="G124" i="36" s="1"/>
  <c r="AP121" i="37"/>
  <c r="E125" i="36" s="1"/>
  <c r="AG129" i="37"/>
  <c r="D133" i="36" s="1"/>
  <c r="BT130" i="37"/>
  <c r="J134" i="36" s="1"/>
  <c r="R133" i="37"/>
  <c r="C137" i="36" s="1"/>
  <c r="AG16" i="37"/>
  <c r="D20" i="36" s="1"/>
  <c r="R19" i="37"/>
  <c r="C23" i="36" s="1"/>
  <c r="AG20" i="37"/>
  <c r="D24" i="36" s="1"/>
  <c r="AP25" i="37"/>
  <c r="E29" i="36" s="1"/>
  <c r="BO25" i="37"/>
  <c r="BU25" i="37" s="1"/>
  <c r="L29" i="36" s="1"/>
  <c r="AG29" i="37"/>
  <c r="D33" i="36" s="1"/>
  <c r="R31" i="37"/>
  <c r="C35" i="36" s="1"/>
  <c r="BO33" i="37"/>
  <c r="BU33" i="37" s="1"/>
  <c r="L37" i="36" s="1"/>
  <c r="BT33" i="37"/>
  <c r="J37" i="36" s="1"/>
  <c r="R37" i="37"/>
  <c r="C41" i="36" s="1"/>
  <c r="AY45" i="37"/>
  <c r="F49" i="36" s="1"/>
  <c r="BO47" i="37"/>
  <c r="BU47" i="37" s="1"/>
  <c r="L51" i="36" s="1"/>
  <c r="AP49" i="37"/>
  <c r="E53" i="36" s="1"/>
  <c r="R51" i="37"/>
  <c r="C55" i="36" s="1"/>
  <c r="BH51" i="37"/>
  <c r="G55" i="36" s="1"/>
  <c r="R53" i="37"/>
  <c r="C57" i="36" s="1"/>
  <c r="R56" i="37"/>
  <c r="C60" i="36" s="1"/>
  <c r="BH60" i="37"/>
  <c r="G64" i="36" s="1"/>
  <c r="AG66" i="37"/>
  <c r="D70" i="36" s="1"/>
  <c r="AG69" i="37"/>
  <c r="D73" i="36" s="1"/>
  <c r="AG71" i="37"/>
  <c r="D75" i="36" s="1"/>
  <c r="BO71" i="37"/>
  <c r="BU71" i="37" s="1"/>
  <c r="L75" i="36" s="1"/>
  <c r="AG74" i="37"/>
  <c r="D78" i="36" s="1"/>
  <c r="AG76" i="37"/>
  <c r="D80" i="36" s="1"/>
  <c r="BO79" i="37"/>
  <c r="BU79" i="37" s="1"/>
  <c r="L83" i="36" s="1"/>
  <c r="AY81" i="37"/>
  <c r="F85" i="36" s="1"/>
  <c r="BO81" i="37"/>
  <c r="BU81" i="37" s="1"/>
  <c r="L85" i="36" s="1"/>
  <c r="AY83" i="37"/>
  <c r="F87" i="36" s="1"/>
  <c r="AY85" i="37"/>
  <c r="F89" i="36" s="1"/>
  <c r="BT87" i="37"/>
  <c r="J91" i="36" s="1"/>
  <c r="AG88" i="37"/>
  <c r="D92" i="36" s="1"/>
  <c r="BH92" i="37"/>
  <c r="G96" i="36" s="1"/>
  <c r="AG96" i="37"/>
  <c r="D100" i="36" s="1"/>
  <c r="AY96" i="37"/>
  <c r="F100" i="36" s="1"/>
  <c r="R97" i="37"/>
  <c r="C101" i="36" s="1"/>
  <c r="BT99" i="37"/>
  <c r="J103" i="36" s="1"/>
  <c r="BH100" i="37"/>
  <c r="G104" i="36" s="1"/>
  <c r="AP103" i="37"/>
  <c r="E107" i="36" s="1"/>
  <c r="R106" i="37"/>
  <c r="C110" i="36" s="1"/>
  <c r="R107" i="37"/>
  <c r="C111" i="36" s="1"/>
  <c r="AY108" i="37"/>
  <c r="F112" i="36" s="1"/>
  <c r="AG110" i="37"/>
  <c r="D114" i="36" s="1"/>
  <c r="R112" i="37"/>
  <c r="C116" i="36" s="1"/>
  <c r="R113" i="37"/>
  <c r="C117" i="36" s="1"/>
  <c r="AG114" i="37"/>
  <c r="D118" i="36" s="1"/>
  <c r="AG116" i="37"/>
  <c r="D120" i="36" s="1"/>
  <c r="BO117" i="37"/>
  <c r="BU117" i="37" s="1"/>
  <c r="L121" i="36" s="1"/>
  <c r="BT117" i="37"/>
  <c r="J121" i="36" s="1"/>
  <c r="BH118" i="37"/>
  <c r="G122" i="36" s="1"/>
  <c r="AP120" i="37"/>
  <c r="E124" i="36" s="1"/>
  <c r="BT121" i="37"/>
  <c r="J125" i="36" s="1"/>
  <c r="BT122" i="37"/>
  <c r="J126" i="36" s="1"/>
  <c r="AY130" i="37"/>
  <c r="F134" i="36" s="1"/>
  <c r="AY131" i="37"/>
  <c r="F135" i="36" s="1"/>
  <c r="BH131" i="37"/>
  <c r="G135" i="36" s="1"/>
  <c r="BT132" i="37"/>
  <c r="J136" i="36" s="1"/>
  <c r="BT133" i="37"/>
  <c r="J137" i="36" s="1"/>
  <c r="BT134" i="37"/>
  <c r="J138" i="36" s="1"/>
  <c r="E137" i="38" s="1"/>
  <c r="R136" i="37"/>
  <c r="C140" i="36" s="1"/>
  <c r="BO16" i="37"/>
  <c r="BU16" i="37" s="1"/>
  <c r="L20" i="36" s="1"/>
  <c r="BO20" i="37"/>
  <c r="BU20" i="37" s="1"/>
  <c r="L24" i="36" s="1"/>
  <c r="BO22" i="37"/>
  <c r="BU22" i="37" s="1"/>
  <c r="L26" i="36" s="1"/>
  <c r="AG24" i="37"/>
  <c r="D28" i="36" s="1"/>
  <c r="BO26" i="37"/>
  <c r="BU26" i="37" s="1"/>
  <c r="L30" i="36" s="1"/>
  <c r="R28" i="37"/>
  <c r="C32" i="36" s="1"/>
  <c r="AG32" i="37"/>
  <c r="D36" i="36" s="1"/>
  <c r="AG34" i="37"/>
  <c r="D38" i="36" s="1"/>
  <c r="AG35" i="37"/>
  <c r="D39" i="36" s="1"/>
  <c r="BO36" i="37"/>
  <c r="BU36" i="37" s="1"/>
  <c r="L40" i="36" s="1"/>
  <c r="BT37" i="37"/>
  <c r="J41" i="36" s="1"/>
  <c r="R40" i="37"/>
  <c r="C44" i="36" s="1"/>
  <c r="AG41" i="37"/>
  <c r="D45" i="36" s="1"/>
  <c r="AP41" i="37"/>
  <c r="E45" i="36" s="1"/>
  <c r="BH45" i="37"/>
  <c r="G49" i="36" s="1"/>
  <c r="BO49" i="37"/>
  <c r="BU49" i="37" s="1"/>
  <c r="L53" i="36" s="1"/>
  <c r="BT50" i="37"/>
  <c r="J54" i="36" s="1"/>
  <c r="AY55" i="37"/>
  <c r="F59" i="36" s="1"/>
  <c r="BT55" i="37"/>
  <c r="J59" i="36" s="1"/>
  <c r="BT58" i="37"/>
  <c r="J62" i="36" s="1"/>
  <c r="AP59" i="37"/>
  <c r="E63" i="36" s="1"/>
  <c r="AY61" i="37"/>
  <c r="F65" i="36" s="1"/>
  <c r="BT61" i="37"/>
  <c r="J65" i="36" s="1"/>
  <c r="E64" i="38" s="1"/>
  <c r="R62" i="37"/>
  <c r="C66" i="36" s="1"/>
  <c r="R65" i="37"/>
  <c r="C69" i="36" s="1"/>
  <c r="BH66" i="37"/>
  <c r="G70" i="36" s="1"/>
  <c r="BO68" i="37"/>
  <c r="BU68" i="37" s="1"/>
  <c r="L72" i="36" s="1"/>
  <c r="BH69" i="37"/>
  <c r="G73" i="36" s="1"/>
  <c r="R71" i="37"/>
  <c r="C75" i="36" s="1"/>
  <c r="BO74" i="37"/>
  <c r="BU74" i="37" s="1"/>
  <c r="L78" i="36" s="1"/>
  <c r="AP76" i="37"/>
  <c r="E80" i="36" s="1"/>
  <c r="AG77" i="37"/>
  <c r="D81" i="36" s="1"/>
  <c r="AG79" i="37"/>
  <c r="D83" i="36" s="1"/>
  <c r="AG80" i="37"/>
  <c r="D84" i="36" s="1"/>
  <c r="AG83" i="37"/>
  <c r="D87" i="36" s="1"/>
  <c r="BH83" i="37"/>
  <c r="G87" i="36" s="1"/>
  <c r="AG86" i="37"/>
  <c r="D90" i="36" s="1"/>
  <c r="AG87" i="37"/>
  <c r="D91" i="36" s="1"/>
  <c r="R89" i="37"/>
  <c r="C93" i="36" s="1"/>
  <c r="BT90" i="37"/>
  <c r="J94" i="36" s="1"/>
  <c r="BH91" i="37"/>
  <c r="G95" i="36" s="1"/>
  <c r="AP94" i="37"/>
  <c r="E98" i="36" s="1"/>
  <c r="R95" i="37"/>
  <c r="C99" i="36" s="1"/>
  <c r="AG98" i="37"/>
  <c r="D102" i="36" s="1"/>
  <c r="R99" i="37"/>
  <c r="C103" i="36" s="1"/>
  <c r="BO106" i="37"/>
  <c r="BU106" i="37" s="1"/>
  <c r="L110" i="36" s="1"/>
  <c r="AG113" i="37"/>
  <c r="D117" i="36" s="1"/>
  <c r="R114" i="37"/>
  <c r="C118" i="36" s="1"/>
  <c r="R116" i="37"/>
  <c r="C120" i="36" s="1"/>
  <c r="AG117" i="37"/>
  <c r="D121" i="36" s="1"/>
  <c r="AG119" i="37"/>
  <c r="D123" i="36" s="1"/>
  <c r="BT120" i="37"/>
  <c r="J124" i="36" s="1"/>
  <c r="AP122" i="37"/>
  <c r="E126" i="36" s="1"/>
  <c r="AY122" i="37"/>
  <c r="F126" i="36" s="1"/>
  <c r="BH122" i="37"/>
  <c r="G126" i="36" s="1"/>
  <c r="BH123" i="37"/>
  <c r="G127" i="36" s="1"/>
  <c r="AP134" i="37"/>
  <c r="E138" i="36" s="1"/>
  <c r="AP135" i="37"/>
  <c r="E139" i="36" s="1"/>
  <c r="BO17" i="37"/>
  <c r="BU17" i="37" s="1"/>
  <c r="L21" i="36" s="1"/>
  <c r="BH18" i="37"/>
  <c r="G22" i="36" s="1"/>
  <c r="R23" i="37"/>
  <c r="C27" i="36" s="1"/>
  <c r="BO23" i="37"/>
  <c r="BU23" i="37" s="1"/>
  <c r="L27" i="36" s="1"/>
  <c r="BH24" i="37"/>
  <c r="G28" i="36" s="1"/>
  <c r="BH27" i="37"/>
  <c r="G31" i="36" s="1"/>
  <c r="AP31" i="37"/>
  <c r="E35" i="36" s="1"/>
  <c r="R34" i="37"/>
  <c r="C38" i="36" s="1"/>
  <c r="AP38" i="37"/>
  <c r="E42" i="36" s="1"/>
  <c r="AY38" i="37"/>
  <c r="F42" i="36" s="1"/>
  <c r="BH39" i="37"/>
  <c r="G43" i="36" s="1"/>
  <c r="AG48" i="37"/>
  <c r="D52" i="36" s="1"/>
  <c r="AY50" i="37"/>
  <c r="F54" i="36" s="1"/>
  <c r="BT51" i="37"/>
  <c r="J55" i="36" s="1"/>
  <c r="AY52" i="37"/>
  <c r="F56" i="36" s="1"/>
  <c r="AP53" i="37"/>
  <c r="E57" i="36" s="1"/>
  <c r="BT54" i="37"/>
  <c r="J58" i="36" s="1"/>
  <c r="AY59" i="37"/>
  <c r="F63" i="36" s="1"/>
  <c r="AP62" i="37"/>
  <c r="E66" i="36" s="1"/>
  <c r="R68" i="37"/>
  <c r="C72" i="36" s="1"/>
  <c r="AP79" i="37"/>
  <c r="E83" i="36" s="1"/>
  <c r="R84" i="37"/>
  <c r="C88" i="36" s="1"/>
  <c r="BO85" i="37"/>
  <c r="BU85" i="37" s="1"/>
  <c r="L89" i="36" s="1"/>
  <c r="AG89" i="37"/>
  <c r="D93" i="36" s="1"/>
  <c r="R94" i="37"/>
  <c r="C98" i="36" s="1"/>
  <c r="R98" i="37"/>
  <c r="C102" i="36" s="1"/>
  <c r="AY99" i="37"/>
  <c r="F103" i="36" s="1"/>
  <c r="R100" i="37"/>
  <c r="C104" i="36" s="1"/>
  <c r="BO100" i="37"/>
  <c r="BU100" i="37" s="1"/>
  <c r="L104" i="36" s="1"/>
  <c r="BT103" i="37"/>
  <c r="J107" i="36" s="1"/>
  <c r="BT106" i="37"/>
  <c r="J110" i="36" s="1"/>
  <c r="BT107" i="37"/>
  <c r="J111" i="36" s="1"/>
  <c r="R109" i="37"/>
  <c r="C113" i="36" s="1"/>
  <c r="AP109" i="37"/>
  <c r="E113" i="36" s="1"/>
  <c r="AP112" i="37"/>
  <c r="E116" i="36" s="1"/>
  <c r="R118" i="37"/>
  <c r="C122" i="36" s="1"/>
  <c r="R119" i="37"/>
  <c r="C123" i="36" s="1"/>
  <c r="AG120" i="37"/>
  <c r="D124" i="36" s="1"/>
  <c r="BH121" i="37"/>
  <c r="G125" i="36" s="1"/>
  <c r="AP123" i="37"/>
  <c r="E127" i="36" s="1"/>
  <c r="BT124" i="37"/>
  <c r="J128" i="36" s="1"/>
  <c r="BH127" i="37"/>
  <c r="G131" i="36" s="1"/>
  <c r="BH128" i="37"/>
  <c r="G132" i="36" s="1"/>
  <c r="BO132" i="37"/>
  <c r="BU132" i="37" s="1"/>
  <c r="L136" i="36" s="1"/>
  <c r="AY133" i="37"/>
  <c r="F137" i="36" s="1"/>
  <c r="AP136" i="37"/>
  <c r="E140" i="36" s="1"/>
  <c r="BT20" i="37"/>
  <c r="J24" i="36" s="1"/>
  <c r="AP22" i="37"/>
  <c r="E26" i="36" s="1"/>
  <c r="AY28" i="37"/>
  <c r="F32" i="36" s="1"/>
  <c r="BT28" i="37"/>
  <c r="J32" i="36" s="1"/>
  <c r="BH37" i="37"/>
  <c r="G41" i="36" s="1"/>
  <c r="AP39" i="37"/>
  <c r="E43" i="36" s="1"/>
  <c r="BT40" i="37"/>
  <c r="J44" i="36" s="1"/>
  <c r="E43" i="38" s="1"/>
  <c r="BH42" i="37"/>
  <c r="G46" i="36" s="1"/>
  <c r="R44" i="37"/>
  <c r="C48" i="36" s="1"/>
  <c r="AG47" i="37"/>
  <c r="D51" i="36" s="1"/>
  <c r="AP47" i="37"/>
  <c r="E51" i="36" s="1"/>
  <c r="AY49" i="37"/>
  <c r="F53" i="36" s="1"/>
  <c r="BH53" i="37"/>
  <c r="G57" i="36" s="1"/>
  <c r="BH55" i="37"/>
  <c r="G59" i="36" s="1"/>
  <c r="BH58" i="37"/>
  <c r="G62" i="36" s="1"/>
  <c r="BO60" i="37"/>
  <c r="BU60" i="37" s="1"/>
  <c r="L64" i="36" s="1"/>
  <c r="BT60" i="37"/>
  <c r="J64" i="36" s="1"/>
  <c r="AY62" i="37"/>
  <c r="F66" i="36" s="1"/>
  <c r="AP63" i="37"/>
  <c r="E67" i="36" s="1"/>
  <c r="AY64" i="37"/>
  <c r="F68" i="36" s="1"/>
  <c r="BT64" i="37"/>
  <c r="J68" i="36" s="1"/>
  <c r="AP65" i="37"/>
  <c r="E69" i="36" s="1"/>
  <c r="BT65" i="37"/>
  <c r="J69" i="36" s="1"/>
  <c r="E68" i="38" s="1"/>
  <c r="BT66" i="37"/>
  <c r="J70" i="36" s="1"/>
  <c r="BT68" i="37"/>
  <c r="J72" i="36" s="1"/>
  <c r="BT69" i="37"/>
  <c r="J73" i="36" s="1"/>
  <c r="BT70" i="37"/>
  <c r="J74" i="36" s="1"/>
  <c r="AP71" i="37"/>
  <c r="E75" i="36" s="1"/>
  <c r="BT73" i="37"/>
  <c r="J77" i="36" s="1"/>
  <c r="E76" i="38" s="1"/>
  <c r="AG81" i="37"/>
  <c r="D85" i="36" s="1"/>
  <c r="AY84" i="37"/>
  <c r="F88" i="36" s="1"/>
  <c r="AY87" i="37"/>
  <c r="F91" i="36" s="1"/>
  <c r="BO88" i="37"/>
  <c r="BU88" i="37" s="1"/>
  <c r="L92" i="36" s="1"/>
  <c r="AY90" i="37"/>
  <c r="F94" i="36" s="1"/>
  <c r="R91" i="37"/>
  <c r="C95" i="36" s="1"/>
  <c r="BT94" i="37"/>
  <c r="J98" i="36" s="1"/>
  <c r="BH96" i="37"/>
  <c r="G100" i="36" s="1"/>
  <c r="AP104" i="37"/>
  <c r="E108" i="36" s="1"/>
  <c r="AP106" i="37"/>
  <c r="E110" i="36" s="1"/>
  <c r="AP107" i="37"/>
  <c r="E111" i="36" s="1"/>
  <c r="AY107" i="37"/>
  <c r="F111" i="36" s="1"/>
  <c r="BH108" i="37"/>
  <c r="G112" i="36" s="1"/>
  <c r="AY117" i="37"/>
  <c r="F121" i="36" s="1"/>
  <c r="R120" i="37"/>
  <c r="C124" i="36" s="1"/>
  <c r="AG122" i="37"/>
  <c r="D126" i="36" s="1"/>
  <c r="BO123" i="37"/>
  <c r="BU123" i="37" s="1"/>
  <c r="L127" i="36" s="1"/>
  <c r="BT123" i="37"/>
  <c r="J127" i="36" s="1"/>
  <c r="E126" i="38" s="1"/>
  <c r="AP125" i="37"/>
  <c r="E129" i="36" s="1"/>
  <c r="AY125" i="37"/>
  <c r="F129" i="36" s="1"/>
  <c r="AG131" i="37"/>
  <c r="D135" i="36" s="1"/>
  <c r="BO131" i="37"/>
  <c r="BU131" i="37" s="1"/>
  <c r="L135" i="36" s="1"/>
  <c r="BO135" i="37"/>
  <c r="BU135" i="37" s="1"/>
  <c r="L139" i="36" s="1"/>
  <c r="BH108" i="30"/>
  <c r="G112" i="29" s="1"/>
  <c r="BP99" i="30"/>
  <c r="BV99" i="30" s="1"/>
  <c r="L103" i="29" s="1"/>
  <c r="BP8" i="30"/>
  <c r="BV8" i="30" s="1"/>
  <c r="L12" i="29" s="1"/>
  <c r="BP64" i="30"/>
  <c r="BV64" i="30" s="1"/>
  <c r="L68" i="29" s="1"/>
  <c r="AP71" i="30"/>
  <c r="E75" i="29" s="1"/>
  <c r="BH87" i="30"/>
  <c r="G91" i="29" s="1"/>
  <c r="AY113" i="30"/>
  <c r="F117" i="29" s="1"/>
  <c r="E36" i="38"/>
  <c r="E17" i="38"/>
  <c r="E12" i="38"/>
  <c r="E24" i="38"/>
  <c r="E6" i="38"/>
  <c r="E30" i="38"/>
  <c r="H142" i="36"/>
  <c r="E72" i="38"/>
  <c r="E8" i="38"/>
  <c r="E20" i="38"/>
  <c r="E48" i="38"/>
  <c r="E70" i="38"/>
  <c r="E71" i="38"/>
  <c r="E78" i="38"/>
  <c r="E89" i="38"/>
  <c r="E125" i="38"/>
  <c r="E91" i="38"/>
  <c r="E9" i="38"/>
  <c r="E15" i="38"/>
  <c r="E27" i="38"/>
  <c r="E33" i="38"/>
  <c r="E39" i="38"/>
  <c r="E45" i="38"/>
  <c r="E88" i="38"/>
  <c r="I102" i="36"/>
  <c r="E94" i="38"/>
  <c r="E53" i="38"/>
  <c r="E60" i="38"/>
  <c r="E84" i="38"/>
  <c r="E95" i="38"/>
  <c r="E42" i="38"/>
  <c r="AG19" i="37"/>
  <c r="D23" i="36" s="1"/>
  <c r="E31" i="38"/>
  <c r="E82" i="38"/>
  <c r="R10" i="37"/>
  <c r="C14" i="36" s="1"/>
  <c r="AG11" i="37"/>
  <c r="D15" i="36" s="1"/>
  <c r="E10" i="38"/>
  <c r="E16" i="38"/>
  <c r="E22" i="38"/>
  <c r="E28" i="38"/>
  <c r="E34" i="38"/>
  <c r="E40" i="38"/>
  <c r="E7" i="38"/>
  <c r="E13" i="38"/>
  <c r="E19" i="38"/>
  <c r="E25" i="38"/>
  <c r="E37" i="38"/>
  <c r="E58" i="38"/>
  <c r="E90" i="38"/>
  <c r="AG57" i="37"/>
  <c r="D61" i="36" s="1"/>
  <c r="AP57" i="37"/>
  <c r="E61" i="36" s="1"/>
  <c r="AY58" i="37"/>
  <c r="F62" i="36" s="1"/>
  <c r="E63" i="38"/>
  <c r="E11" i="38"/>
  <c r="E23" i="38"/>
  <c r="E66" i="38"/>
  <c r="E83" i="38"/>
  <c r="R4" i="37"/>
  <c r="C8" i="36" s="1"/>
  <c r="E96" i="38"/>
  <c r="E54" i="38"/>
  <c r="BO21" i="37"/>
  <c r="BU21" i="37" s="1"/>
  <c r="L25" i="36" s="1"/>
  <c r="BT23" i="37"/>
  <c r="J27" i="36" s="1"/>
  <c r="R13" i="37"/>
  <c r="C17" i="36" s="1"/>
  <c r="AG14" i="37"/>
  <c r="D18" i="36" s="1"/>
  <c r="E49" i="38"/>
  <c r="E55" i="38"/>
  <c r="E61" i="38"/>
  <c r="E67" i="38"/>
  <c r="E73" i="38"/>
  <c r="E79" i="38"/>
  <c r="E85" i="38"/>
  <c r="E97" i="38"/>
  <c r="AG50" i="37"/>
  <c r="D54" i="36" s="1"/>
  <c r="R3" i="37"/>
  <c r="C7" i="36" s="1"/>
  <c r="AG9" i="37"/>
  <c r="D13" i="36" s="1"/>
  <c r="R22" i="37"/>
  <c r="C26" i="36" s="1"/>
  <c r="AG23" i="37"/>
  <c r="D27" i="36" s="1"/>
  <c r="E86" i="38"/>
  <c r="E101" i="38"/>
  <c r="E131" i="38"/>
  <c r="AG6" i="37"/>
  <c r="D10" i="36" s="1"/>
  <c r="AG13" i="37"/>
  <c r="D17" i="36" s="1"/>
  <c r="R17" i="37"/>
  <c r="C21" i="36" s="1"/>
  <c r="AY17" i="37"/>
  <c r="F21" i="36" s="1"/>
  <c r="AG18" i="37"/>
  <c r="D22" i="36" s="1"/>
  <c r="AG36" i="37"/>
  <c r="D40" i="36" s="1"/>
  <c r="AP36" i="37"/>
  <c r="E40" i="36" s="1"/>
  <c r="AG37" i="37"/>
  <c r="D41" i="36" s="1"/>
  <c r="AP6" i="37"/>
  <c r="E10" i="36" s="1"/>
  <c r="AY6" i="37"/>
  <c r="F10" i="36" s="1"/>
  <c r="BO9" i="37"/>
  <c r="BU9" i="37" s="1"/>
  <c r="L13" i="36" s="1"/>
  <c r="AP19" i="37"/>
  <c r="E23" i="36" s="1"/>
  <c r="BO19" i="37"/>
  <c r="BU19" i="37" s="1"/>
  <c r="L23" i="36" s="1"/>
  <c r="AG27" i="37"/>
  <c r="D31" i="36" s="1"/>
  <c r="AP28" i="37"/>
  <c r="E32" i="36" s="1"/>
  <c r="R30" i="37"/>
  <c r="C34" i="36" s="1"/>
  <c r="AP124" i="37"/>
  <c r="E128" i="36" s="1"/>
  <c r="BH124" i="37"/>
  <c r="G128" i="36" s="1"/>
  <c r="E57" i="38"/>
  <c r="E69" i="38"/>
  <c r="E75" i="38"/>
  <c r="E81" i="38"/>
  <c r="E87" i="38"/>
  <c r="E93" i="38"/>
  <c r="E99" i="38"/>
  <c r="AG3" i="37"/>
  <c r="D7" i="36" s="1"/>
  <c r="AY4" i="37"/>
  <c r="F8" i="36" s="1"/>
  <c r="BT11" i="37"/>
  <c r="J15" i="36" s="1"/>
  <c r="AY12" i="37"/>
  <c r="F16" i="36" s="1"/>
  <c r="R16" i="37"/>
  <c r="C20" i="36" s="1"/>
  <c r="AG17" i="37"/>
  <c r="D21" i="36" s="1"/>
  <c r="AG22" i="37"/>
  <c r="D26" i="36" s="1"/>
  <c r="R25" i="37"/>
  <c r="C29" i="36" s="1"/>
  <c r="AG78" i="37"/>
  <c r="D82" i="36" s="1"/>
  <c r="E122" i="38"/>
  <c r="E123" i="38"/>
  <c r="AG4" i="37"/>
  <c r="D8" i="36" s="1"/>
  <c r="AG5" i="37"/>
  <c r="D9" i="36" s="1"/>
  <c r="R20" i="37"/>
  <c r="C24" i="36" s="1"/>
  <c r="AG21" i="37"/>
  <c r="D25" i="36" s="1"/>
  <c r="AG33" i="37"/>
  <c r="D37" i="36" s="1"/>
  <c r="AP33" i="37"/>
  <c r="E37" i="36" s="1"/>
  <c r="E102" i="38"/>
  <c r="E108" i="38"/>
  <c r="E114" i="38"/>
  <c r="E120" i="38"/>
  <c r="E132" i="38"/>
  <c r="E138" i="38"/>
  <c r="R5" i="37"/>
  <c r="C9" i="36" s="1"/>
  <c r="BO6" i="37"/>
  <c r="BU6" i="37" s="1"/>
  <c r="L10" i="36" s="1"/>
  <c r="AG7" i="37"/>
  <c r="D11" i="36" s="1"/>
  <c r="R8" i="37"/>
  <c r="C12" i="36" s="1"/>
  <c r="R9" i="37"/>
  <c r="C13" i="36" s="1"/>
  <c r="BH26" i="37"/>
  <c r="G30" i="36" s="1"/>
  <c r="R27" i="37"/>
  <c r="C31" i="36" s="1"/>
  <c r="BO28" i="37"/>
  <c r="BU28" i="37" s="1"/>
  <c r="L32" i="36" s="1"/>
  <c r="AG40" i="37"/>
  <c r="D44" i="36" s="1"/>
  <c r="I44" i="36" s="1"/>
  <c r="R47" i="37"/>
  <c r="C51" i="36" s="1"/>
  <c r="AG51" i="37"/>
  <c r="D55" i="36" s="1"/>
  <c r="AG65" i="37"/>
  <c r="D69" i="36" s="1"/>
  <c r="R74" i="37"/>
  <c r="C78" i="36" s="1"/>
  <c r="AG75" i="37"/>
  <c r="D79" i="36" s="1"/>
  <c r="AP75" i="37"/>
  <c r="E79" i="36" s="1"/>
  <c r="BO76" i="37"/>
  <c r="BU76" i="37" s="1"/>
  <c r="L80" i="36" s="1"/>
  <c r="BO91" i="37"/>
  <c r="BU91" i="37" s="1"/>
  <c r="L95" i="36" s="1"/>
  <c r="BH113" i="37"/>
  <c r="G117" i="36" s="1"/>
  <c r="AY8" i="37"/>
  <c r="F12" i="36" s="1"/>
  <c r="AP12" i="37"/>
  <c r="E16" i="36" s="1"/>
  <c r="BH14" i="37"/>
  <c r="G18" i="36" s="1"/>
  <c r="R15" i="37"/>
  <c r="C19" i="36" s="1"/>
  <c r="AP18" i="37"/>
  <c r="E22" i="36" s="1"/>
  <c r="BH20" i="37"/>
  <c r="G24" i="36" s="1"/>
  <c r="R21" i="37"/>
  <c r="C25" i="36" s="1"/>
  <c r="AP24" i="37"/>
  <c r="E28" i="36" s="1"/>
  <c r="R46" i="37"/>
  <c r="C50" i="36" s="1"/>
  <c r="BH97" i="37"/>
  <c r="G101" i="36" s="1"/>
  <c r="BO102" i="37"/>
  <c r="BU102" i="37" s="1"/>
  <c r="L106" i="36" s="1"/>
  <c r="E103" i="38"/>
  <c r="E109" i="38"/>
  <c r="E115" i="38"/>
  <c r="E121" i="38"/>
  <c r="E127" i="38"/>
  <c r="E133" i="38"/>
  <c r="E139" i="38"/>
  <c r="AY5" i="37"/>
  <c r="F9" i="36" s="1"/>
  <c r="AP11" i="37"/>
  <c r="E15" i="36" s="1"/>
  <c r="AP17" i="37"/>
  <c r="E21" i="36" s="1"/>
  <c r="AP23" i="37"/>
  <c r="E27" i="36" s="1"/>
  <c r="R26" i="37"/>
  <c r="C30" i="36" s="1"/>
  <c r="BT26" i="37"/>
  <c r="J30" i="36" s="1"/>
  <c r="BH28" i="37"/>
  <c r="G32" i="36" s="1"/>
  <c r="BO31" i="37"/>
  <c r="BU31" i="37" s="1"/>
  <c r="L35" i="36" s="1"/>
  <c r="BH52" i="37"/>
  <c r="G56" i="36" s="1"/>
  <c r="BT62" i="37"/>
  <c r="J66" i="36" s="1"/>
  <c r="BH63" i="37"/>
  <c r="G67" i="36" s="1"/>
  <c r="BT113" i="37"/>
  <c r="J117" i="36" s="1"/>
  <c r="E104" i="38"/>
  <c r="E110" i="38"/>
  <c r="E128" i="38"/>
  <c r="E134" i="38"/>
  <c r="E140" i="38"/>
  <c r="BO12" i="37"/>
  <c r="BU12" i="37" s="1"/>
  <c r="L16" i="36" s="1"/>
  <c r="AY14" i="37"/>
  <c r="F18" i="36" s="1"/>
  <c r="AY27" i="37"/>
  <c r="F31" i="36" s="1"/>
  <c r="BH32" i="37"/>
  <c r="G36" i="36" s="1"/>
  <c r="R33" i="37"/>
  <c r="C37" i="36" s="1"/>
  <c r="AG62" i="37"/>
  <c r="D66" i="36" s="1"/>
  <c r="R29" i="37"/>
  <c r="C33" i="36" s="1"/>
  <c r="BT29" i="37"/>
  <c r="J33" i="36" s="1"/>
  <c r="BH34" i="37"/>
  <c r="G38" i="36" s="1"/>
  <c r="BH35" i="37"/>
  <c r="G39" i="36" s="1"/>
  <c r="R36" i="37"/>
  <c r="C40" i="36" s="1"/>
  <c r="R42" i="37"/>
  <c r="C46" i="36" s="1"/>
  <c r="R52" i="37"/>
  <c r="C56" i="36" s="1"/>
  <c r="R67" i="37"/>
  <c r="C71" i="36" s="1"/>
  <c r="AG72" i="37"/>
  <c r="D76" i="36" s="1"/>
  <c r="AG82" i="37"/>
  <c r="D86" i="36" s="1"/>
  <c r="AG128" i="37"/>
  <c r="D132" i="36" s="1"/>
  <c r="E111" i="38"/>
  <c r="E117" i="38"/>
  <c r="E129" i="38"/>
  <c r="E135" i="38"/>
  <c r="AP5" i="37"/>
  <c r="E9" i="36" s="1"/>
  <c r="AP9" i="37"/>
  <c r="E13" i="36" s="1"/>
  <c r="AP27" i="37"/>
  <c r="E31" i="36" s="1"/>
  <c r="AG28" i="37"/>
  <c r="D32" i="36" s="1"/>
  <c r="I32" i="36" s="1"/>
  <c r="AY29" i="37"/>
  <c r="F33" i="36" s="1"/>
  <c r="AY30" i="37"/>
  <c r="F34" i="36" s="1"/>
  <c r="R32" i="37"/>
  <c r="C36" i="36" s="1"/>
  <c r="BT32" i="37"/>
  <c r="J36" i="36" s="1"/>
  <c r="BH38" i="37"/>
  <c r="G42" i="36" s="1"/>
  <c r="R39" i="37"/>
  <c r="C43" i="36" s="1"/>
  <c r="BH40" i="37"/>
  <c r="G44" i="36" s="1"/>
  <c r="AY43" i="37"/>
  <c r="F47" i="36" s="1"/>
  <c r="AP60" i="37"/>
  <c r="E64" i="36" s="1"/>
  <c r="BO73" i="37"/>
  <c r="BU73" i="37" s="1"/>
  <c r="L77" i="36" s="1"/>
  <c r="AY80" i="37"/>
  <c r="F84" i="36" s="1"/>
  <c r="BH11" i="37"/>
  <c r="G15" i="36" s="1"/>
  <c r="R12" i="37"/>
  <c r="C16" i="36" s="1"/>
  <c r="AP15" i="37"/>
  <c r="E19" i="36" s="1"/>
  <c r="BH17" i="37"/>
  <c r="G21" i="36" s="1"/>
  <c r="R18" i="37"/>
  <c r="C22" i="36" s="1"/>
  <c r="AP21" i="37"/>
  <c r="E25" i="36" s="1"/>
  <c r="BH23" i="37"/>
  <c r="G27" i="36" s="1"/>
  <c r="R24" i="37"/>
  <c r="C28" i="36" s="1"/>
  <c r="I28" i="36" s="1"/>
  <c r="AY32" i="37"/>
  <c r="F36" i="36" s="1"/>
  <c r="AY33" i="37"/>
  <c r="F37" i="36" s="1"/>
  <c r="R35" i="37"/>
  <c r="C39" i="36" s="1"/>
  <c r="BT35" i="37"/>
  <c r="J39" i="36" s="1"/>
  <c r="AG42" i="37"/>
  <c r="D46" i="36" s="1"/>
  <c r="AP42" i="37"/>
  <c r="E46" i="36" s="1"/>
  <c r="AG44" i="37"/>
  <c r="D48" i="36" s="1"/>
  <c r="BH65" i="37"/>
  <c r="G69" i="36" s="1"/>
  <c r="AP73" i="37"/>
  <c r="E77" i="36" s="1"/>
  <c r="R77" i="37"/>
  <c r="C81" i="36" s="1"/>
  <c r="AY77" i="37"/>
  <c r="F81" i="36" s="1"/>
  <c r="E100" i="38"/>
  <c r="E106" i="38"/>
  <c r="E112" i="38"/>
  <c r="E118" i="38"/>
  <c r="E124" i="38"/>
  <c r="E130" i="38"/>
  <c r="E136" i="38"/>
  <c r="AP3" i="37"/>
  <c r="E7" i="36" s="1"/>
  <c r="BH7" i="37"/>
  <c r="G11" i="36" s="1"/>
  <c r="AP14" i="37"/>
  <c r="E18" i="36" s="1"/>
  <c r="AP20" i="37"/>
  <c r="E24" i="36" s="1"/>
  <c r="AG30" i="37"/>
  <c r="D34" i="36" s="1"/>
  <c r="AP30" i="37"/>
  <c r="E34" i="36" s="1"/>
  <c r="AG31" i="37"/>
  <c r="D35" i="36" s="1"/>
  <c r="AY35" i="37"/>
  <c r="F39" i="36" s="1"/>
  <c r="AY36" i="37"/>
  <c r="F40" i="36" s="1"/>
  <c r="R38" i="37"/>
  <c r="C42" i="36" s="1"/>
  <c r="BT38" i="37"/>
  <c r="J42" i="36" s="1"/>
  <c r="R41" i="37"/>
  <c r="C45" i="36" s="1"/>
  <c r="AG45" i="37"/>
  <c r="D49" i="36" s="1"/>
  <c r="BO124" i="37"/>
  <c r="BU124" i="37" s="1"/>
  <c r="L128" i="36" s="1"/>
  <c r="R54" i="37"/>
  <c r="C58" i="36" s="1"/>
  <c r="AG67" i="37"/>
  <c r="D71" i="36" s="1"/>
  <c r="AY69" i="37"/>
  <c r="F73" i="36" s="1"/>
  <c r="R72" i="37"/>
  <c r="C76" i="36" s="1"/>
  <c r="AG46" i="37"/>
  <c r="D50" i="36" s="1"/>
  <c r="AG52" i="37"/>
  <c r="D56" i="36" s="1"/>
  <c r="R55" i="37"/>
  <c r="C59" i="36" s="1"/>
  <c r="R73" i="37"/>
  <c r="C77" i="36" s="1"/>
  <c r="AG97" i="37"/>
  <c r="D101" i="36" s="1"/>
  <c r="AP40" i="37"/>
  <c r="E44" i="36" s="1"/>
  <c r="BH43" i="37"/>
  <c r="G47" i="36" s="1"/>
  <c r="BH49" i="37"/>
  <c r="G53" i="36" s="1"/>
  <c r="BH56" i="37"/>
  <c r="G60" i="36" s="1"/>
  <c r="R57" i="37"/>
  <c r="C61" i="36" s="1"/>
  <c r="AP64" i="37"/>
  <c r="E68" i="36" s="1"/>
  <c r="BO64" i="37"/>
  <c r="BU64" i="37" s="1"/>
  <c r="L68" i="36" s="1"/>
  <c r="AP66" i="37"/>
  <c r="E70" i="36" s="1"/>
  <c r="AG70" i="37"/>
  <c r="D74" i="36" s="1"/>
  <c r="R75" i="37"/>
  <c r="C79" i="36" s="1"/>
  <c r="BO82" i="37"/>
  <c r="BU82" i="37" s="1"/>
  <c r="L86" i="36" s="1"/>
  <c r="AG85" i="37"/>
  <c r="D89" i="36" s="1"/>
  <c r="BH89" i="37"/>
  <c r="G93" i="36" s="1"/>
  <c r="AG105" i="37"/>
  <c r="D109" i="36" s="1"/>
  <c r="R111" i="37"/>
  <c r="C115" i="36" s="1"/>
  <c r="R117" i="37"/>
  <c r="C121" i="36" s="1"/>
  <c r="R123" i="37"/>
  <c r="C127" i="36" s="1"/>
  <c r="BT41" i="37"/>
  <c r="J45" i="36" s="1"/>
  <c r="AP46" i="37"/>
  <c r="E50" i="36" s="1"/>
  <c r="BT47" i="37"/>
  <c r="J51" i="36" s="1"/>
  <c r="BT53" i="37"/>
  <c r="J57" i="36" s="1"/>
  <c r="AY54" i="37"/>
  <c r="F58" i="36" s="1"/>
  <c r="R58" i="37"/>
  <c r="C62" i="36" s="1"/>
  <c r="BH61" i="37"/>
  <c r="G65" i="36" s="1"/>
  <c r="BT71" i="37"/>
  <c r="J75" i="36" s="1"/>
  <c r="AY72" i="37"/>
  <c r="F76" i="36" s="1"/>
  <c r="BH74" i="37"/>
  <c r="G78" i="36" s="1"/>
  <c r="R76" i="37"/>
  <c r="C80" i="36" s="1"/>
  <c r="I80" i="36" s="1"/>
  <c r="BH79" i="37"/>
  <c r="G83" i="36" s="1"/>
  <c r="AP82" i="37"/>
  <c r="E86" i="36" s="1"/>
  <c r="R90" i="37"/>
  <c r="C94" i="36" s="1"/>
  <c r="AY104" i="37"/>
  <c r="F108" i="36" s="1"/>
  <c r="AG106" i="37"/>
  <c r="D110" i="36" s="1"/>
  <c r="BO121" i="37"/>
  <c r="BU121" i="37" s="1"/>
  <c r="L125" i="36" s="1"/>
  <c r="AY41" i="37"/>
  <c r="F45" i="36" s="1"/>
  <c r="R43" i="37"/>
  <c r="C47" i="36" s="1"/>
  <c r="BT43" i="37"/>
  <c r="J47" i="36" s="1"/>
  <c r="AY47" i="37"/>
  <c r="F51" i="36" s="1"/>
  <c r="R49" i="37"/>
  <c r="C53" i="36" s="1"/>
  <c r="BT49" i="37"/>
  <c r="J53" i="36" s="1"/>
  <c r="AY53" i="37"/>
  <c r="F57" i="36" s="1"/>
  <c r="AG55" i="37"/>
  <c r="D59" i="36" s="1"/>
  <c r="BH59" i="37"/>
  <c r="G63" i="36" s="1"/>
  <c r="I63" i="36" s="1"/>
  <c r="R60" i="37"/>
  <c r="C64" i="36" s="1"/>
  <c r="I64" i="36" s="1"/>
  <c r="BO67" i="37"/>
  <c r="BU67" i="37" s="1"/>
  <c r="L71" i="36" s="1"/>
  <c r="AP69" i="37"/>
  <c r="E73" i="36" s="1"/>
  <c r="AY71" i="37"/>
  <c r="F75" i="36" s="1"/>
  <c r="AG73" i="37"/>
  <c r="D77" i="36" s="1"/>
  <c r="R78" i="37"/>
  <c r="C82" i="36" s="1"/>
  <c r="BO84" i="37"/>
  <c r="BU84" i="37" s="1"/>
  <c r="L88" i="36" s="1"/>
  <c r="AG92" i="37"/>
  <c r="D96" i="36" s="1"/>
  <c r="AP92" i="37"/>
  <c r="E96" i="36" s="1"/>
  <c r="R103" i="37"/>
  <c r="C107" i="36" s="1"/>
  <c r="AP105" i="37"/>
  <c r="E109" i="36" s="1"/>
  <c r="AY105" i="37"/>
  <c r="F109" i="36" s="1"/>
  <c r="BT110" i="37"/>
  <c r="J114" i="36" s="1"/>
  <c r="BT116" i="37"/>
  <c r="J120" i="36" s="1"/>
  <c r="R130" i="37"/>
  <c r="C134" i="36" s="1"/>
  <c r="AG133" i="37"/>
  <c r="D137" i="36" s="1"/>
  <c r="BO136" i="37"/>
  <c r="BU136" i="37" s="1"/>
  <c r="L140" i="36" s="1"/>
  <c r="BO40" i="37"/>
  <c r="BU40" i="37" s="1"/>
  <c r="L44" i="36" s="1"/>
  <c r="BO45" i="37"/>
  <c r="BU45" i="37" s="1"/>
  <c r="L49" i="36" s="1"/>
  <c r="BO46" i="37"/>
  <c r="BU46" i="37" s="1"/>
  <c r="L50" i="36" s="1"/>
  <c r="AP52" i="37"/>
  <c r="E56" i="36" s="1"/>
  <c r="BO52" i="37"/>
  <c r="BU52" i="37" s="1"/>
  <c r="L56" i="36" s="1"/>
  <c r="BT56" i="37"/>
  <c r="J60" i="36" s="1"/>
  <c r="R61" i="37"/>
  <c r="C65" i="36" s="1"/>
  <c r="I65" i="36" s="1"/>
  <c r="BH64" i="37"/>
  <c r="G68" i="36" s="1"/>
  <c r="AP67" i="37"/>
  <c r="E71" i="36" s="1"/>
  <c r="BT74" i="37"/>
  <c r="J78" i="36" s="1"/>
  <c r="AY75" i="37"/>
  <c r="F79" i="36" s="1"/>
  <c r="BH77" i="37"/>
  <c r="G81" i="36" s="1"/>
  <c r="R79" i="37"/>
  <c r="C83" i="36" s="1"/>
  <c r="BH82" i="37"/>
  <c r="G86" i="36" s="1"/>
  <c r="BH88" i="37"/>
  <c r="G92" i="36" s="1"/>
  <c r="I92" i="36" s="1"/>
  <c r="BT89" i="37"/>
  <c r="J93" i="36" s="1"/>
  <c r="BO93" i="37"/>
  <c r="BU93" i="37" s="1"/>
  <c r="L97" i="36" s="1"/>
  <c r="BH115" i="37"/>
  <c r="G119" i="36" s="1"/>
  <c r="AY42" i="37"/>
  <c r="F46" i="36" s="1"/>
  <c r="BH44" i="37"/>
  <c r="G48" i="36" s="1"/>
  <c r="BH50" i="37"/>
  <c r="G54" i="36" s="1"/>
  <c r="AP54" i="37"/>
  <c r="E58" i="36" s="1"/>
  <c r="AY56" i="37"/>
  <c r="F60" i="36" s="1"/>
  <c r="I60" i="36" s="1"/>
  <c r="AY57" i="37"/>
  <c r="F61" i="36" s="1"/>
  <c r="BH62" i="37"/>
  <c r="G66" i="36" s="1"/>
  <c r="BO70" i="37"/>
  <c r="BU70" i="37" s="1"/>
  <c r="L74" i="36" s="1"/>
  <c r="AP72" i="37"/>
  <c r="E76" i="36" s="1"/>
  <c r="AY74" i="37"/>
  <c r="F78" i="36" s="1"/>
  <c r="R81" i="37"/>
  <c r="C85" i="36" s="1"/>
  <c r="BH98" i="37"/>
  <c r="G102" i="36" s="1"/>
  <c r="AG101" i="37"/>
  <c r="D105" i="36" s="1"/>
  <c r="R121" i="37"/>
  <c r="C125" i="36" s="1"/>
  <c r="AG43" i="37"/>
  <c r="D47" i="36" s="1"/>
  <c r="AY48" i="37"/>
  <c r="F52" i="36" s="1"/>
  <c r="AG49" i="37"/>
  <c r="D53" i="36" s="1"/>
  <c r="BT59" i="37"/>
  <c r="J63" i="36" s="1"/>
  <c r="AY60" i="37"/>
  <c r="F64" i="36" s="1"/>
  <c r="R64" i="37"/>
  <c r="C68" i="36" s="1"/>
  <c r="BH67" i="37"/>
  <c r="G71" i="36" s="1"/>
  <c r="AP70" i="37"/>
  <c r="E74" i="36" s="1"/>
  <c r="BT77" i="37"/>
  <c r="J81" i="36" s="1"/>
  <c r="AY78" i="37"/>
  <c r="F82" i="36" s="1"/>
  <c r="BH80" i="37"/>
  <c r="G84" i="36" s="1"/>
  <c r="R82" i="37"/>
  <c r="C86" i="36" s="1"/>
  <c r="AP101" i="37"/>
  <c r="E105" i="36" s="1"/>
  <c r="BH119" i="37"/>
  <c r="G123" i="36" s="1"/>
  <c r="AP128" i="37"/>
  <c r="E132" i="36" s="1"/>
  <c r="AG90" i="37"/>
  <c r="D94" i="36" s="1"/>
  <c r="R93" i="37"/>
  <c r="C97" i="36" s="1"/>
  <c r="AG99" i="37"/>
  <c r="D103" i="36" s="1"/>
  <c r="R102" i="37"/>
  <c r="C106" i="36" s="1"/>
  <c r="AG109" i="37"/>
  <c r="D113" i="36" s="1"/>
  <c r="AG112" i="37"/>
  <c r="D116" i="36" s="1"/>
  <c r="AG115" i="37"/>
  <c r="D119" i="36" s="1"/>
  <c r="AG118" i="37"/>
  <c r="D122" i="36" s="1"/>
  <c r="I122" i="36" s="1"/>
  <c r="BO87" i="37"/>
  <c r="BU87" i="37" s="1"/>
  <c r="L91" i="36" s="1"/>
  <c r="AP90" i="37"/>
  <c r="E94" i="36" s="1"/>
  <c r="AP99" i="37"/>
  <c r="E103" i="36" s="1"/>
  <c r="AP108" i="37"/>
  <c r="E112" i="36" s="1"/>
  <c r="AP111" i="37"/>
  <c r="E115" i="36" s="1"/>
  <c r="AY111" i="37"/>
  <c r="F115" i="36" s="1"/>
  <c r="AP114" i="37"/>
  <c r="E118" i="36" s="1"/>
  <c r="AY114" i="37"/>
  <c r="F118" i="36" s="1"/>
  <c r="AG121" i="37"/>
  <c r="D125" i="36" s="1"/>
  <c r="AG123" i="37"/>
  <c r="D127" i="36" s="1"/>
  <c r="AG126" i="37"/>
  <c r="D130" i="36" s="1"/>
  <c r="R92" i="37"/>
  <c r="C96" i="36" s="1"/>
  <c r="R101" i="37"/>
  <c r="C105" i="36" s="1"/>
  <c r="AG124" i="37"/>
  <c r="D128" i="36" s="1"/>
  <c r="I128" i="36" s="1"/>
  <c r="AG91" i="37"/>
  <c r="D95" i="36" s="1"/>
  <c r="AY92" i="37"/>
  <c r="F96" i="36" s="1"/>
  <c r="BH94" i="37"/>
  <c r="G98" i="36" s="1"/>
  <c r="AG100" i="37"/>
  <c r="D104" i="36" s="1"/>
  <c r="I104" i="36" s="1"/>
  <c r="AY101" i="37"/>
  <c r="F105" i="36" s="1"/>
  <c r="BH103" i="37"/>
  <c r="G107" i="36" s="1"/>
  <c r="BH104" i="37"/>
  <c r="G108" i="36" s="1"/>
  <c r="BH85" i="37"/>
  <c r="G89" i="36" s="1"/>
  <c r="BH86" i="37"/>
  <c r="G90" i="36" s="1"/>
  <c r="BO90" i="37"/>
  <c r="BU90" i="37" s="1"/>
  <c r="L94" i="36" s="1"/>
  <c r="BH95" i="37"/>
  <c r="G99" i="36" s="1"/>
  <c r="R96" i="37"/>
  <c r="C100" i="36" s="1"/>
  <c r="BO99" i="37"/>
  <c r="BU99" i="37" s="1"/>
  <c r="L103" i="36" s="1"/>
  <c r="R105" i="37"/>
  <c r="C109" i="36" s="1"/>
  <c r="BH130" i="37"/>
  <c r="G134" i="36" s="1"/>
  <c r="AY134" i="37"/>
  <c r="F138" i="36" s="1"/>
  <c r="BH134" i="37"/>
  <c r="G138" i="36" s="1"/>
  <c r="AG84" i="37"/>
  <c r="D88" i="36" s="1"/>
  <c r="R87" i="37"/>
  <c r="C91" i="36" s="1"/>
  <c r="I91" i="36" s="1"/>
  <c r="AG93" i="37"/>
  <c r="D97" i="36" s="1"/>
  <c r="AP93" i="37"/>
  <c r="E97" i="36" s="1"/>
  <c r="AG102" i="37"/>
  <c r="D106" i="36" s="1"/>
  <c r="R104" i="37"/>
  <c r="C108" i="36" s="1"/>
  <c r="AG132" i="37"/>
  <c r="D136" i="36" s="1"/>
  <c r="R86" i="37"/>
  <c r="C90" i="36" s="1"/>
  <c r="BT95" i="37"/>
  <c r="J99" i="36" s="1"/>
  <c r="AP102" i="37"/>
  <c r="E106" i="36" s="1"/>
  <c r="BT104" i="37"/>
  <c r="J108" i="36" s="1"/>
  <c r="BH106" i="37"/>
  <c r="G110" i="36" s="1"/>
  <c r="BH107" i="37"/>
  <c r="G111" i="36" s="1"/>
  <c r="BO109" i="37"/>
  <c r="BU109" i="37" s="1"/>
  <c r="L113" i="36" s="1"/>
  <c r="BO112" i="37"/>
  <c r="BU112" i="37" s="1"/>
  <c r="L116" i="36" s="1"/>
  <c r="BO115" i="37"/>
  <c r="BU115" i="37" s="1"/>
  <c r="L119" i="36" s="1"/>
  <c r="BO118" i="37"/>
  <c r="BU118" i="37" s="1"/>
  <c r="L122" i="36" s="1"/>
  <c r="BH126" i="37"/>
  <c r="G130" i="36" s="1"/>
  <c r="AG130" i="37"/>
  <c r="D134" i="36" s="1"/>
  <c r="R131" i="37"/>
  <c r="C135" i="36" s="1"/>
  <c r="R132" i="37"/>
  <c r="C136" i="36" s="1"/>
  <c r="AY136" i="37"/>
  <c r="F140" i="36" s="1"/>
  <c r="AP126" i="37"/>
  <c r="E130" i="36" s="1"/>
  <c r="AG136" i="37"/>
  <c r="D140" i="36" s="1"/>
  <c r="BO125" i="37"/>
  <c r="BU125" i="37" s="1"/>
  <c r="L129" i="36" s="1"/>
  <c r="AY127" i="37"/>
  <c r="F131" i="36" s="1"/>
  <c r="R128" i="37"/>
  <c r="C132" i="36" s="1"/>
  <c r="AG127" i="37"/>
  <c r="D131" i="36" s="1"/>
  <c r="R129" i="37"/>
  <c r="C133" i="36" s="1"/>
  <c r="BH133" i="37"/>
  <c r="G137" i="36" s="1"/>
  <c r="AY128" i="37"/>
  <c r="F132" i="36" s="1"/>
  <c r="AP131" i="37"/>
  <c r="E135" i="36" s="1"/>
  <c r="R135" i="37"/>
  <c r="C139" i="36" s="1"/>
  <c r="I139" i="36" s="1"/>
  <c r="AP132" i="37"/>
  <c r="E136" i="36" s="1"/>
  <c r="R134" i="37"/>
  <c r="C138" i="36" s="1"/>
  <c r="I138" i="36" s="1"/>
  <c r="BP111" i="30"/>
  <c r="BV111" i="30" s="1"/>
  <c r="L115" i="29" s="1"/>
  <c r="BP123" i="30"/>
  <c r="BV123" i="30" s="1"/>
  <c r="L127" i="29" s="1"/>
  <c r="BP130" i="30"/>
  <c r="BV130" i="30" s="1"/>
  <c r="L134" i="29" s="1"/>
  <c r="BP20" i="30"/>
  <c r="BV20" i="30" s="1"/>
  <c r="L24" i="29" s="1"/>
  <c r="BU25" i="30"/>
  <c r="J29" i="29" s="1"/>
  <c r="BP40" i="30"/>
  <c r="BV40" i="30" s="1"/>
  <c r="L44" i="29" s="1"/>
  <c r="BU70" i="30"/>
  <c r="J74" i="29" s="1"/>
  <c r="E73" i="31" s="1"/>
  <c r="BU10" i="30"/>
  <c r="J14" i="29" s="1"/>
  <c r="BH23" i="30"/>
  <c r="G27" i="29" s="1"/>
  <c r="AY24" i="30"/>
  <c r="F28" i="29" s="1"/>
  <c r="AP26" i="30"/>
  <c r="E30" i="29" s="1"/>
  <c r="BP36" i="30"/>
  <c r="BV36" i="30" s="1"/>
  <c r="L40" i="29" s="1"/>
  <c r="BH48" i="30"/>
  <c r="G52" i="29" s="1"/>
  <c r="AY10" i="30"/>
  <c r="F14" i="29" s="1"/>
  <c r="AY30" i="30"/>
  <c r="F34" i="29" s="1"/>
  <c r="BU62" i="30"/>
  <c r="J66" i="29" s="1"/>
  <c r="BH5" i="30"/>
  <c r="G9" i="29" s="1"/>
  <c r="BH72" i="30"/>
  <c r="G76" i="29" s="1"/>
  <c r="BU12" i="30"/>
  <c r="J16" i="29" s="1"/>
  <c r="E15" i="31" s="1"/>
  <c r="BU15" i="30"/>
  <c r="J19" i="29" s="1"/>
  <c r="BP33" i="30"/>
  <c r="BV33" i="30" s="1"/>
  <c r="L37" i="29" s="1"/>
  <c r="AP34" i="30"/>
  <c r="E38" i="29" s="1"/>
  <c r="BU35" i="30"/>
  <c r="J39" i="29" s="1"/>
  <c r="E38" i="31" s="1"/>
  <c r="BU64" i="30"/>
  <c r="J68" i="29" s="1"/>
  <c r="BU86" i="30"/>
  <c r="J90" i="29" s="1"/>
  <c r="E89" i="31" s="1"/>
  <c r="BU18" i="30"/>
  <c r="J22" i="29" s="1"/>
  <c r="E21" i="31" s="1"/>
  <c r="BP78" i="30"/>
  <c r="BV78" i="30" s="1"/>
  <c r="L82" i="29" s="1"/>
  <c r="AY89" i="30"/>
  <c r="F93" i="29" s="1"/>
  <c r="BP21" i="30"/>
  <c r="BV21" i="30" s="1"/>
  <c r="L25" i="29" s="1"/>
  <c r="BU23" i="30"/>
  <c r="J27" i="29" s="1"/>
  <c r="E26" i="31" s="1"/>
  <c r="AP31" i="30"/>
  <c r="E35" i="29" s="1"/>
  <c r="BU36" i="30"/>
  <c r="J40" i="29" s="1"/>
  <c r="BP50" i="30"/>
  <c r="BV50" i="30" s="1"/>
  <c r="L54" i="29" s="1"/>
  <c r="BU74" i="30"/>
  <c r="J78" i="29" s="1"/>
  <c r="BH80" i="30"/>
  <c r="G84" i="29" s="1"/>
  <c r="BU85" i="30"/>
  <c r="J89" i="29" s="1"/>
  <c r="BU98" i="30"/>
  <c r="J102" i="29" s="1"/>
  <c r="E101" i="31" s="1"/>
  <c r="BP104" i="30"/>
  <c r="BV104" i="30" s="1"/>
  <c r="L108" i="29" s="1"/>
  <c r="AP110" i="30"/>
  <c r="E114" i="29" s="1"/>
  <c r="BU119" i="30"/>
  <c r="J123" i="29" s="1"/>
  <c r="E122" i="31" s="1"/>
  <c r="R130" i="30"/>
  <c r="C134" i="29" s="1"/>
  <c r="BP4" i="30"/>
  <c r="BV4" i="30" s="1"/>
  <c r="L8" i="29" s="1"/>
  <c r="BU13" i="30"/>
  <c r="J17" i="29" s="1"/>
  <c r="E16" i="31" s="1"/>
  <c r="BU19" i="30"/>
  <c r="J23" i="29" s="1"/>
  <c r="BP42" i="30"/>
  <c r="BV42" i="30" s="1"/>
  <c r="L46" i="29" s="1"/>
  <c r="BH68" i="30"/>
  <c r="G72" i="29" s="1"/>
  <c r="AY81" i="30"/>
  <c r="F85" i="29" s="1"/>
  <c r="AP94" i="30"/>
  <c r="E98" i="29" s="1"/>
  <c r="BP107" i="30"/>
  <c r="BV107" i="30" s="1"/>
  <c r="L111" i="29" s="1"/>
  <c r="BU115" i="30"/>
  <c r="J119" i="29" s="1"/>
  <c r="E118" i="31" s="1"/>
  <c r="AY121" i="30"/>
  <c r="F125" i="29" s="1"/>
  <c r="AP122" i="30"/>
  <c r="E126" i="29" s="1"/>
  <c r="R126" i="30"/>
  <c r="C130" i="29" s="1"/>
  <c r="BP16" i="30"/>
  <c r="BV16" i="30" s="1"/>
  <c r="L20" i="29" s="1"/>
  <c r="BU52" i="30"/>
  <c r="J56" i="29" s="1"/>
  <c r="E55" i="31" s="1"/>
  <c r="BU116" i="30"/>
  <c r="J120" i="29" s="1"/>
  <c r="BP17" i="30"/>
  <c r="BV17" i="30" s="1"/>
  <c r="L21" i="29" s="1"/>
  <c r="BU39" i="30"/>
  <c r="J43" i="29" s="1"/>
  <c r="E42" i="31" s="1"/>
  <c r="AP48" i="30"/>
  <c r="E52" i="29" s="1"/>
  <c r="BH64" i="30"/>
  <c r="G68" i="29" s="1"/>
  <c r="AY69" i="30"/>
  <c r="F73" i="29" s="1"/>
  <c r="BU77" i="30"/>
  <c r="J81" i="29" s="1"/>
  <c r="E80" i="31" s="1"/>
  <c r="BH93" i="30"/>
  <c r="G97" i="29" s="1"/>
  <c r="BP103" i="30"/>
  <c r="BV103" i="30" s="1"/>
  <c r="L107" i="29" s="1"/>
  <c r="AP106" i="30"/>
  <c r="E110" i="29" s="1"/>
  <c r="BU136" i="30"/>
  <c r="J140" i="29" s="1"/>
  <c r="BU46" i="30"/>
  <c r="J50" i="29" s="1"/>
  <c r="E49" i="31" s="1"/>
  <c r="BU54" i="30"/>
  <c r="J58" i="29" s="1"/>
  <c r="BP83" i="30"/>
  <c r="BV83" i="30" s="1"/>
  <c r="L87" i="29" s="1"/>
  <c r="AP90" i="30"/>
  <c r="E94" i="29" s="1"/>
  <c r="AG91" i="30"/>
  <c r="D95" i="29" s="1"/>
  <c r="AY94" i="30"/>
  <c r="F98" i="29" s="1"/>
  <c r="AY125" i="30"/>
  <c r="F129" i="29" s="1"/>
  <c r="AP42" i="30"/>
  <c r="E46" i="29" s="1"/>
  <c r="BU42" i="30"/>
  <c r="J46" i="29" s="1"/>
  <c r="E45" i="31" s="1"/>
  <c r="AY61" i="30"/>
  <c r="F65" i="29" s="1"/>
  <c r="AY65" i="30"/>
  <c r="F69" i="29" s="1"/>
  <c r="BU68" i="30"/>
  <c r="J72" i="29" s="1"/>
  <c r="E71" i="31" s="1"/>
  <c r="AP78" i="30"/>
  <c r="E82" i="29" s="1"/>
  <c r="AP95" i="30"/>
  <c r="E99" i="29" s="1"/>
  <c r="BU132" i="30"/>
  <c r="J136" i="29" s="1"/>
  <c r="BH134" i="30"/>
  <c r="G138" i="29" s="1"/>
  <c r="BP6" i="30"/>
  <c r="BV6" i="30" s="1"/>
  <c r="L10" i="29" s="1"/>
  <c r="AP43" i="30"/>
  <c r="E47" i="29" s="1"/>
  <c r="BH52" i="30"/>
  <c r="G56" i="29" s="1"/>
  <c r="BU53" i="30"/>
  <c r="J57" i="29" s="1"/>
  <c r="E56" i="31" s="1"/>
  <c r="BH56" i="30"/>
  <c r="G60" i="29" s="1"/>
  <c r="BU57" i="30"/>
  <c r="J61" i="29" s="1"/>
  <c r="E60" i="31" s="1"/>
  <c r="AP66" i="30"/>
  <c r="E70" i="29" s="1"/>
  <c r="AY90" i="30"/>
  <c r="F94" i="29" s="1"/>
  <c r="AP91" i="30"/>
  <c r="E95" i="29" s="1"/>
  <c r="BU93" i="30"/>
  <c r="J97" i="29" s="1"/>
  <c r="AY97" i="30"/>
  <c r="F101" i="29" s="1"/>
  <c r="BU100" i="30"/>
  <c r="J104" i="29" s="1"/>
  <c r="E103" i="31" s="1"/>
  <c r="R118" i="30"/>
  <c r="C122" i="29" s="1"/>
  <c r="AP119" i="30"/>
  <c r="E123" i="29" s="1"/>
  <c r="BP129" i="30"/>
  <c r="BV129" i="30" s="1"/>
  <c r="L133" i="29" s="1"/>
  <c r="BH130" i="30"/>
  <c r="G134" i="29" s="1"/>
  <c r="AP136" i="30"/>
  <c r="E140" i="29" s="1"/>
  <c r="AY4" i="30"/>
  <c r="F8" i="29" s="1"/>
  <c r="BH41" i="30"/>
  <c r="G45" i="29" s="1"/>
  <c r="BP51" i="30"/>
  <c r="BV51" i="30" s="1"/>
  <c r="L55" i="29" s="1"/>
  <c r="AY53" i="30"/>
  <c r="F57" i="29" s="1"/>
  <c r="BP55" i="30"/>
  <c r="BV55" i="30" s="1"/>
  <c r="L59" i="29" s="1"/>
  <c r="AY57" i="30"/>
  <c r="F61" i="29" s="1"/>
  <c r="AY93" i="30"/>
  <c r="F97" i="29" s="1"/>
  <c r="BP95" i="30"/>
  <c r="BV95" i="30" s="1"/>
  <c r="L99" i="29" s="1"/>
  <c r="R117" i="30"/>
  <c r="C121" i="29" s="1"/>
  <c r="BP119" i="30"/>
  <c r="BV119" i="30" s="1"/>
  <c r="L123" i="29" s="1"/>
  <c r="BH133" i="30"/>
  <c r="G137" i="29" s="1"/>
  <c r="BP32" i="30"/>
  <c r="BV32" i="30" s="1"/>
  <c r="L36" i="29" s="1"/>
  <c r="BU11" i="30"/>
  <c r="J15" i="29" s="1"/>
  <c r="E14" i="31" s="1"/>
  <c r="BU41" i="30"/>
  <c r="J45" i="29" s="1"/>
  <c r="E44" i="31" s="1"/>
  <c r="AY45" i="30"/>
  <c r="F49" i="29" s="1"/>
  <c r="AP50" i="30"/>
  <c r="E54" i="29" s="1"/>
  <c r="AP58" i="30"/>
  <c r="E62" i="29" s="1"/>
  <c r="R86" i="30"/>
  <c r="C90" i="29" s="1"/>
  <c r="AG87" i="30"/>
  <c r="D91" i="29" s="1"/>
  <c r="R114" i="30"/>
  <c r="C118" i="29" s="1"/>
  <c r="BP115" i="30"/>
  <c r="BV115" i="30" s="1"/>
  <c r="L119" i="29" s="1"/>
  <c r="AY117" i="30"/>
  <c r="F121" i="29" s="1"/>
  <c r="BU127" i="30"/>
  <c r="J131" i="29" s="1"/>
  <c r="BU137" i="30"/>
  <c r="J141" i="29" s="1"/>
  <c r="E140" i="31" s="1"/>
  <c r="BU3" i="30"/>
  <c r="J7" i="29" s="1"/>
  <c r="E6" i="31" s="1"/>
  <c r="BU14" i="30"/>
  <c r="J18" i="29" s="1"/>
  <c r="AP39" i="30"/>
  <c r="E43" i="29" s="1"/>
  <c r="BH44" i="30"/>
  <c r="G48" i="29" s="1"/>
  <c r="AP46" i="30"/>
  <c r="E50" i="29" s="1"/>
  <c r="BU89" i="30"/>
  <c r="J93" i="29" s="1"/>
  <c r="E92" i="31" s="1"/>
  <c r="AY127" i="30"/>
  <c r="F131" i="29" s="1"/>
  <c r="AY3" i="30"/>
  <c r="F7" i="29" s="1"/>
  <c r="AP4" i="30"/>
  <c r="E8" i="29" s="1"/>
  <c r="BP12" i="30"/>
  <c r="BV12" i="30" s="1"/>
  <c r="L16" i="29" s="1"/>
  <c r="AY14" i="30"/>
  <c r="F18" i="29" s="1"/>
  <c r="R21" i="30"/>
  <c r="C25" i="29" s="1"/>
  <c r="AG21" i="30"/>
  <c r="D25" i="29" s="1"/>
  <c r="AY25" i="30"/>
  <c r="F29" i="29" s="1"/>
  <c r="BU27" i="30"/>
  <c r="J31" i="29" s="1"/>
  <c r="AY38" i="30"/>
  <c r="F42" i="29" s="1"/>
  <c r="BP66" i="30"/>
  <c r="BV66" i="30" s="1"/>
  <c r="L70" i="29" s="1"/>
  <c r="BH88" i="30"/>
  <c r="G92" i="29" s="1"/>
  <c r="BU99" i="30"/>
  <c r="J103" i="29" s="1"/>
  <c r="E102" i="31" s="1"/>
  <c r="BH112" i="30"/>
  <c r="G116" i="29" s="1"/>
  <c r="BU113" i="30"/>
  <c r="J117" i="29" s="1"/>
  <c r="BU123" i="30"/>
  <c r="J127" i="29" s="1"/>
  <c r="E126" i="31" s="1"/>
  <c r="BU130" i="30"/>
  <c r="J134" i="29" s="1"/>
  <c r="E133" i="31" s="1"/>
  <c r="BU134" i="30"/>
  <c r="J138" i="29" s="1"/>
  <c r="E137" i="31" s="1"/>
  <c r="AP11" i="30"/>
  <c r="E15" i="29" s="1"/>
  <c r="BP28" i="30"/>
  <c r="BV28" i="30" s="1"/>
  <c r="L32" i="29" s="1"/>
  <c r="BU66" i="30"/>
  <c r="J70" i="29" s="1"/>
  <c r="E69" i="31" s="1"/>
  <c r="AP7" i="30"/>
  <c r="E11" i="29" s="1"/>
  <c r="AP3" i="30"/>
  <c r="E7" i="29" s="1"/>
  <c r="BH25" i="30"/>
  <c r="G29" i="29" s="1"/>
  <c r="BH76" i="30"/>
  <c r="G80" i="29" s="1"/>
  <c r="BH104" i="30"/>
  <c r="G108" i="29" s="1"/>
  <c r="BU105" i="30"/>
  <c r="J109" i="29" s="1"/>
  <c r="BP24" i="30"/>
  <c r="BV24" i="30" s="1"/>
  <c r="L28" i="29" s="1"/>
  <c r="AY77" i="30"/>
  <c r="F81" i="29" s="1"/>
  <c r="BH100" i="30"/>
  <c r="G104" i="29" s="1"/>
  <c r="BH21" i="30"/>
  <c r="G25" i="29" s="1"/>
  <c r="AP70" i="30"/>
  <c r="E74" i="29" s="1"/>
  <c r="AY73" i="30"/>
  <c r="F77" i="29" s="1"/>
  <c r="AY101" i="30"/>
  <c r="F105" i="29" s="1"/>
  <c r="BP134" i="30"/>
  <c r="BV134" i="30" s="1"/>
  <c r="L138" i="29" s="1"/>
  <c r="AY135" i="30"/>
  <c r="F139" i="29" s="1"/>
  <c r="AY22" i="30"/>
  <c r="F26" i="29" s="1"/>
  <c r="BH60" i="30"/>
  <c r="G64" i="29" s="1"/>
  <c r="AP74" i="30"/>
  <c r="E78" i="29" s="1"/>
  <c r="BH17" i="30"/>
  <c r="G21" i="29" s="1"/>
  <c r="AP98" i="30"/>
  <c r="E102" i="29" s="1"/>
  <c r="BU21" i="30"/>
  <c r="J25" i="29" s="1"/>
  <c r="E24" i="31" s="1"/>
  <c r="AY49" i="30"/>
  <c r="F53" i="29" s="1"/>
  <c r="AP62" i="30"/>
  <c r="E66" i="29" s="1"/>
  <c r="AY131" i="30"/>
  <c r="F135" i="29" s="1"/>
  <c r="AP132" i="30"/>
  <c r="E136" i="29" s="1"/>
  <c r="BU22" i="30"/>
  <c r="J26" i="29" s="1"/>
  <c r="R27" i="30"/>
  <c r="C31" i="29" s="1"/>
  <c r="R30" i="30"/>
  <c r="C34" i="29" s="1"/>
  <c r="R31" i="30"/>
  <c r="C35" i="29" s="1"/>
  <c r="AG31" i="30"/>
  <c r="D35" i="29" s="1"/>
  <c r="R34" i="30"/>
  <c r="C38" i="29" s="1"/>
  <c r="BU34" i="30"/>
  <c r="J38" i="29" s="1"/>
  <c r="E37" i="31" s="1"/>
  <c r="BU38" i="30"/>
  <c r="J42" i="29" s="1"/>
  <c r="E41" i="31" s="1"/>
  <c r="AY50" i="30"/>
  <c r="F54" i="29" s="1"/>
  <c r="BP52" i="30"/>
  <c r="BV52" i="30" s="1"/>
  <c r="L56" i="29" s="1"/>
  <c r="AP82" i="30"/>
  <c r="E86" i="29" s="1"/>
  <c r="AY83" i="30"/>
  <c r="F87" i="29" s="1"/>
  <c r="BU83" i="30"/>
  <c r="J87" i="29" s="1"/>
  <c r="BH92" i="30"/>
  <c r="G96" i="29" s="1"/>
  <c r="BP98" i="30"/>
  <c r="BV98" i="30" s="1"/>
  <c r="L102" i="29" s="1"/>
  <c r="R106" i="30"/>
  <c r="C110" i="29" s="1"/>
  <c r="AY106" i="30"/>
  <c r="F110" i="29" s="1"/>
  <c r="AG107" i="30"/>
  <c r="D111" i="29" s="1"/>
  <c r="BH109" i="30"/>
  <c r="G113" i="29" s="1"/>
  <c r="AP116" i="30"/>
  <c r="E120" i="29" s="1"/>
  <c r="BP116" i="30"/>
  <c r="BV116" i="30" s="1"/>
  <c r="L120" i="29" s="1"/>
  <c r="AY119" i="30"/>
  <c r="F123" i="29" s="1"/>
  <c r="BU131" i="30"/>
  <c r="J135" i="29" s="1"/>
  <c r="R132" i="30"/>
  <c r="C136" i="29" s="1"/>
  <c r="AG132" i="30"/>
  <c r="D136" i="29" s="1"/>
  <c r="BP133" i="30"/>
  <c r="BV133" i="30" s="1"/>
  <c r="L137" i="29" s="1"/>
  <c r="R13" i="30"/>
  <c r="C17" i="29" s="1"/>
  <c r="R23" i="30"/>
  <c r="C27" i="29" s="1"/>
  <c r="BU30" i="30"/>
  <c r="J34" i="29" s="1"/>
  <c r="E33" i="31" s="1"/>
  <c r="R43" i="30"/>
  <c r="C47" i="29" s="1"/>
  <c r="BU44" i="30"/>
  <c r="J48" i="29" s="1"/>
  <c r="E47" i="31" s="1"/>
  <c r="BU49" i="30"/>
  <c r="J53" i="29" s="1"/>
  <c r="E52" i="31" s="1"/>
  <c r="AG51" i="30"/>
  <c r="D55" i="29" s="1"/>
  <c r="AP51" i="30"/>
  <c r="E55" i="29" s="1"/>
  <c r="BH54" i="30"/>
  <c r="G58" i="29" s="1"/>
  <c r="BP54" i="30"/>
  <c r="BV54" i="30" s="1"/>
  <c r="L58" i="29" s="1"/>
  <c r="BU56" i="30"/>
  <c r="J60" i="29" s="1"/>
  <c r="BP63" i="30"/>
  <c r="BV63" i="30" s="1"/>
  <c r="L67" i="29" s="1"/>
  <c r="BP68" i="30"/>
  <c r="BV68" i="30" s="1"/>
  <c r="L72" i="29" s="1"/>
  <c r="BP75" i="30"/>
  <c r="BV75" i="30" s="1"/>
  <c r="L79" i="29" s="1"/>
  <c r="BP80" i="30"/>
  <c r="BV80" i="30" s="1"/>
  <c r="L84" i="29" s="1"/>
  <c r="BH90" i="30"/>
  <c r="G94" i="29" s="1"/>
  <c r="BH94" i="30"/>
  <c r="G98" i="29" s="1"/>
  <c r="AG106" i="30"/>
  <c r="D110" i="29" s="1"/>
  <c r="AP107" i="30"/>
  <c r="E111" i="29" s="1"/>
  <c r="R110" i="30"/>
  <c r="C114" i="29" s="1"/>
  <c r="AY110" i="30"/>
  <c r="F114" i="29" s="1"/>
  <c r="BU110" i="30"/>
  <c r="J114" i="29" s="1"/>
  <c r="E113" i="31" s="1"/>
  <c r="BP112" i="30"/>
  <c r="BV112" i="30" s="1"/>
  <c r="L116" i="29" s="1"/>
  <c r="AP114" i="30"/>
  <c r="E118" i="29" s="1"/>
  <c r="AG115" i="30"/>
  <c r="D119" i="29" s="1"/>
  <c r="BH117" i="30"/>
  <c r="G121" i="29" s="1"/>
  <c r="AP118" i="30"/>
  <c r="E122" i="29" s="1"/>
  <c r="BU118" i="30"/>
  <c r="J122" i="29" s="1"/>
  <c r="E121" i="31" s="1"/>
  <c r="AP120" i="30"/>
  <c r="E124" i="29" s="1"/>
  <c r="BP120" i="30"/>
  <c r="BV120" i="30" s="1"/>
  <c r="L124" i="29" s="1"/>
  <c r="BH121" i="30"/>
  <c r="G125" i="29" s="1"/>
  <c r="BH125" i="30"/>
  <c r="G129" i="29" s="1"/>
  <c r="AP126" i="30"/>
  <c r="E130" i="29" s="1"/>
  <c r="BU126" i="30"/>
  <c r="J130" i="29" s="1"/>
  <c r="E129" i="31" s="1"/>
  <c r="BP128" i="30"/>
  <c r="BV128" i="30" s="1"/>
  <c r="L132" i="29" s="1"/>
  <c r="R135" i="30"/>
  <c r="C139" i="29" s="1"/>
  <c r="AY136" i="30"/>
  <c r="F140" i="29" s="1"/>
  <c r="AG137" i="30"/>
  <c r="D141" i="29" s="1"/>
  <c r="AP137" i="30"/>
  <c r="E141" i="29" s="1"/>
  <c r="AG6" i="30"/>
  <c r="D10" i="29" s="1"/>
  <c r="AY9" i="30"/>
  <c r="F13" i="29" s="1"/>
  <c r="BU9" i="30"/>
  <c r="J13" i="29" s="1"/>
  <c r="E12" i="31" s="1"/>
  <c r="BP11" i="30"/>
  <c r="BV11" i="30" s="1"/>
  <c r="L15" i="29" s="1"/>
  <c r="BU26" i="30"/>
  <c r="J30" i="29" s="1"/>
  <c r="E29" i="31" s="1"/>
  <c r="BH53" i="30"/>
  <c r="G57" i="29" s="1"/>
  <c r="R66" i="30"/>
  <c r="C70" i="29" s="1"/>
  <c r="AG66" i="30"/>
  <c r="D70" i="29" s="1"/>
  <c r="AG67" i="30"/>
  <c r="D71" i="29" s="1"/>
  <c r="AP67" i="30"/>
  <c r="E71" i="29" s="1"/>
  <c r="BP70" i="30"/>
  <c r="BV70" i="30" s="1"/>
  <c r="L74" i="29" s="1"/>
  <c r="R78" i="30"/>
  <c r="C82" i="29" s="1"/>
  <c r="AG78" i="30"/>
  <c r="D82" i="29" s="1"/>
  <c r="AG79" i="30"/>
  <c r="D83" i="29" s="1"/>
  <c r="AG83" i="30"/>
  <c r="D87" i="29" s="1"/>
  <c r="BP92" i="30"/>
  <c r="BV92" i="30" s="1"/>
  <c r="L96" i="29" s="1"/>
  <c r="BH96" i="30"/>
  <c r="G100" i="29" s="1"/>
  <c r="BP102" i="30"/>
  <c r="BV102" i="30" s="1"/>
  <c r="L106" i="29" s="1"/>
  <c r="BP108" i="30"/>
  <c r="BV108" i="30" s="1"/>
  <c r="L112" i="29" s="1"/>
  <c r="AP111" i="30"/>
  <c r="E115" i="29" s="1"/>
  <c r="BH113" i="30"/>
  <c r="G117" i="29" s="1"/>
  <c r="AY114" i="30"/>
  <c r="F118" i="29" s="1"/>
  <c r="BU114" i="30"/>
  <c r="J118" i="29" s="1"/>
  <c r="E117" i="31" s="1"/>
  <c r="AP115" i="30"/>
  <c r="E119" i="29" s="1"/>
  <c r="AY118" i="30"/>
  <c r="F122" i="29" s="1"/>
  <c r="AG119" i="30"/>
  <c r="D123" i="29" s="1"/>
  <c r="AY122" i="30"/>
  <c r="F126" i="29" s="1"/>
  <c r="BU122" i="30"/>
  <c r="J126" i="29" s="1"/>
  <c r="E125" i="31" s="1"/>
  <c r="AG123" i="30"/>
  <c r="D127" i="29" s="1"/>
  <c r="AP123" i="30"/>
  <c r="E127" i="29" s="1"/>
  <c r="BP124" i="30"/>
  <c r="BV124" i="30" s="1"/>
  <c r="L128" i="29" s="1"/>
  <c r="AY126" i="30"/>
  <c r="F130" i="29" s="1"/>
  <c r="AG127" i="30"/>
  <c r="D131" i="29" s="1"/>
  <c r="AP127" i="30"/>
  <c r="E131" i="29" s="1"/>
  <c r="BU135" i="30"/>
  <c r="J139" i="29" s="1"/>
  <c r="E138" i="31" s="1"/>
  <c r="R136" i="30"/>
  <c r="C140" i="29" s="1"/>
  <c r="AG136" i="30"/>
  <c r="D140" i="29" s="1"/>
  <c r="BP137" i="30"/>
  <c r="BV137" i="30" s="1"/>
  <c r="L141" i="29" s="1"/>
  <c r="AP5" i="30"/>
  <c r="E9" i="29" s="1"/>
  <c r="BU8" i="30"/>
  <c r="J12" i="29" s="1"/>
  <c r="E11" i="31" s="1"/>
  <c r="BH9" i="30"/>
  <c r="G13" i="29" s="1"/>
  <c r="R16" i="30"/>
  <c r="C20" i="29" s="1"/>
  <c r="R17" i="30"/>
  <c r="C21" i="29" s="1"/>
  <c r="AG17" i="30"/>
  <c r="D21" i="29" s="1"/>
  <c r="BU17" i="30"/>
  <c r="J21" i="29" s="1"/>
  <c r="AG18" i="30"/>
  <c r="D22" i="29" s="1"/>
  <c r="AG22" i="30"/>
  <c r="D26" i="29" s="1"/>
  <c r="BU37" i="30"/>
  <c r="J41" i="29" s="1"/>
  <c r="E40" i="31" s="1"/>
  <c r="AG38" i="30"/>
  <c r="D42" i="29" s="1"/>
  <c r="R42" i="30"/>
  <c r="C46" i="29" s="1"/>
  <c r="AY42" i="30"/>
  <c r="F46" i="29" s="1"/>
  <c r="AP44" i="30"/>
  <c r="E48" i="29" s="1"/>
  <c r="BP44" i="30"/>
  <c r="BV44" i="30" s="1"/>
  <c r="L48" i="29" s="1"/>
  <c r="AY54" i="30"/>
  <c r="F58" i="29" s="1"/>
  <c r="BP56" i="30"/>
  <c r="BV56" i="30" s="1"/>
  <c r="L60" i="29" s="1"/>
  <c r="BH58" i="30"/>
  <c r="G62" i="29" s="1"/>
  <c r="BP58" i="30"/>
  <c r="BV58" i="30" s="1"/>
  <c r="L62" i="29" s="1"/>
  <c r="BU60" i="30"/>
  <c r="J64" i="29" s="1"/>
  <c r="E63" i="31" s="1"/>
  <c r="BU82" i="30"/>
  <c r="J86" i="29" s="1"/>
  <c r="E85" i="31" s="1"/>
  <c r="BH89" i="30"/>
  <c r="G93" i="29" s="1"/>
  <c r="BU90" i="30"/>
  <c r="J94" i="29" s="1"/>
  <c r="E93" i="31" s="1"/>
  <c r="AG105" i="30"/>
  <c r="D109" i="29" s="1"/>
  <c r="AG114" i="30"/>
  <c r="D118" i="29" s="1"/>
  <c r="R121" i="30"/>
  <c r="C125" i="29" s="1"/>
  <c r="R122" i="30"/>
  <c r="C126" i="29" s="1"/>
  <c r="AG122" i="30"/>
  <c r="D126" i="29" s="1"/>
  <c r="AG126" i="30"/>
  <c r="D130" i="29" s="1"/>
  <c r="BH128" i="30"/>
  <c r="G132" i="29" s="1"/>
  <c r="BP132" i="30"/>
  <c r="BV132" i="30" s="1"/>
  <c r="L136" i="29" s="1"/>
  <c r="AG4" i="30"/>
  <c r="D8" i="29" s="1"/>
  <c r="BP5" i="30"/>
  <c r="BV5" i="30" s="1"/>
  <c r="L9" i="29" s="1"/>
  <c r="AY6" i="30"/>
  <c r="F10" i="29" s="1"/>
  <c r="BH7" i="30"/>
  <c r="G11" i="29" s="1"/>
  <c r="BH12" i="30"/>
  <c r="G16" i="29" s="1"/>
  <c r="BH13" i="30"/>
  <c r="G17" i="29" s="1"/>
  <c r="BP14" i="30"/>
  <c r="BV14" i="30" s="1"/>
  <c r="L18" i="29" s="1"/>
  <c r="AY20" i="30"/>
  <c r="F24" i="29" s="1"/>
  <c r="AY21" i="30"/>
  <c r="F25" i="29" s="1"/>
  <c r="BU29" i="30"/>
  <c r="J33" i="29" s="1"/>
  <c r="E32" i="31" s="1"/>
  <c r="R36" i="30"/>
  <c r="C40" i="29" s="1"/>
  <c r="R37" i="30"/>
  <c r="C41" i="29" s="1"/>
  <c r="BP46" i="30"/>
  <c r="BV46" i="30" s="1"/>
  <c r="L50" i="29" s="1"/>
  <c r="BU48" i="30"/>
  <c r="J52" i="29" s="1"/>
  <c r="E51" i="31" s="1"/>
  <c r="R54" i="30"/>
  <c r="C58" i="29" s="1"/>
  <c r="AG55" i="30"/>
  <c r="D59" i="29" s="1"/>
  <c r="AP55" i="30"/>
  <c r="E59" i="29" s="1"/>
  <c r="BH57" i="30"/>
  <c r="G61" i="29" s="1"/>
  <c r="BP67" i="30"/>
  <c r="BV67" i="30" s="1"/>
  <c r="L71" i="29" s="1"/>
  <c r="BP72" i="30"/>
  <c r="BV72" i="30" s="1"/>
  <c r="L76" i="29" s="1"/>
  <c r="BP79" i="30"/>
  <c r="BV79" i="30" s="1"/>
  <c r="L83" i="29" s="1"/>
  <c r="R90" i="30"/>
  <c r="C94" i="29" s="1"/>
  <c r="R93" i="30"/>
  <c r="C97" i="29" s="1"/>
  <c r="BU94" i="30"/>
  <c r="J98" i="29" s="1"/>
  <c r="BH97" i="30"/>
  <c r="G101" i="29" s="1"/>
  <c r="BH6" i="30"/>
  <c r="G10" i="29" s="1"/>
  <c r="BP9" i="30"/>
  <c r="BV9" i="30" s="1"/>
  <c r="L13" i="29" s="1"/>
  <c r="AY12" i="30"/>
  <c r="F16" i="29" s="1"/>
  <c r="AY13" i="30"/>
  <c r="F17" i="29" s="1"/>
  <c r="AP21" i="30"/>
  <c r="E25" i="29" s="1"/>
  <c r="BP22" i="30"/>
  <c r="BV22" i="30" s="1"/>
  <c r="L26" i="29" s="1"/>
  <c r="R32" i="30"/>
  <c r="C36" i="29" s="1"/>
  <c r="R33" i="30"/>
  <c r="C37" i="29" s="1"/>
  <c r="BU33" i="30"/>
  <c r="J37" i="29" s="1"/>
  <c r="E36" i="31" s="1"/>
  <c r="BP34" i="30"/>
  <c r="BV34" i="30" s="1"/>
  <c r="L38" i="29" s="1"/>
  <c r="BP35" i="30"/>
  <c r="BV35" i="30" s="1"/>
  <c r="L39" i="29" s="1"/>
  <c r="BH36" i="30"/>
  <c r="G40" i="29" s="1"/>
  <c r="BH37" i="30"/>
  <c r="G41" i="29" s="1"/>
  <c r="BH45" i="30"/>
  <c r="G49" i="29" s="1"/>
  <c r="BP62" i="30"/>
  <c r="BV62" i="30" s="1"/>
  <c r="L66" i="29" s="1"/>
  <c r="R70" i="30"/>
  <c r="C74" i="29" s="1"/>
  <c r="AG70" i="30"/>
  <c r="D74" i="29" s="1"/>
  <c r="AG71" i="30"/>
  <c r="D75" i="29" s="1"/>
  <c r="BP74" i="30"/>
  <c r="BV74" i="30" s="1"/>
  <c r="L78" i="29" s="1"/>
  <c r="R82" i="30"/>
  <c r="C86" i="29" s="1"/>
  <c r="AG82" i="30"/>
  <c r="D86" i="29" s="1"/>
  <c r="AY85" i="30"/>
  <c r="F89" i="29" s="1"/>
  <c r="R89" i="30"/>
  <c r="C93" i="29" s="1"/>
  <c r="AG95" i="30"/>
  <c r="D99" i="29" s="1"/>
  <c r="BP96" i="30"/>
  <c r="BV96" i="30" s="1"/>
  <c r="L100" i="29" s="1"/>
  <c r="BP100" i="30"/>
  <c r="BV100" i="30" s="1"/>
  <c r="L104" i="29" s="1"/>
  <c r="BP110" i="30"/>
  <c r="BV110" i="30" s="1"/>
  <c r="L114" i="29" s="1"/>
  <c r="BH111" i="30"/>
  <c r="G115" i="29" s="1"/>
  <c r="BH115" i="30"/>
  <c r="G119" i="29" s="1"/>
  <c r="AY129" i="30"/>
  <c r="F133" i="29" s="1"/>
  <c r="BP131" i="30"/>
  <c r="BV131" i="30" s="1"/>
  <c r="L135" i="29" s="1"/>
  <c r="R133" i="30"/>
  <c r="C137" i="29" s="1"/>
  <c r="BU133" i="30"/>
  <c r="J137" i="29" s="1"/>
  <c r="E136" i="31" s="1"/>
  <c r="AG134" i="30"/>
  <c r="D138" i="29" s="1"/>
  <c r="R3" i="30"/>
  <c r="C7" i="29" s="1"/>
  <c r="BU7" i="30"/>
  <c r="J11" i="29" s="1"/>
  <c r="E10" i="31" s="1"/>
  <c r="BH10" i="30"/>
  <c r="G14" i="29" s="1"/>
  <c r="AP13" i="30"/>
  <c r="E17" i="29" s="1"/>
  <c r="BP13" i="30"/>
  <c r="BV13" i="30" s="1"/>
  <c r="L17" i="29" s="1"/>
  <c r="AY18" i="30"/>
  <c r="F22" i="29" s="1"/>
  <c r="AP19" i="30"/>
  <c r="E23" i="29" s="1"/>
  <c r="AG20" i="30"/>
  <c r="D24" i="29" s="1"/>
  <c r="BH28" i="30"/>
  <c r="G32" i="29" s="1"/>
  <c r="BU28" i="30"/>
  <c r="J32" i="29" s="1"/>
  <c r="BH29" i="30"/>
  <c r="G33" i="29" s="1"/>
  <c r="BP31" i="30"/>
  <c r="BV31" i="30" s="1"/>
  <c r="L35" i="29" s="1"/>
  <c r="BH33" i="30"/>
  <c r="G37" i="29" s="1"/>
  <c r="AG41" i="30"/>
  <c r="D45" i="29" s="1"/>
  <c r="BP43" i="30"/>
  <c r="BV43" i="30" s="1"/>
  <c r="L47" i="29" s="1"/>
  <c r="BP49" i="30"/>
  <c r="BV49" i="30" s="1"/>
  <c r="L53" i="29" s="1"/>
  <c r="AY58" i="30"/>
  <c r="F62" i="29" s="1"/>
  <c r="BP60" i="30"/>
  <c r="BV60" i="30" s="1"/>
  <c r="L64" i="29" s="1"/>
  <c r="BU69" i="30"/>
  <c r="J73" i="29" s="1"/>
  <c r="E72" i="31" s="1"/>
  <c r="BU81" i="30"/>
  <c r="J85" i="29" s="1"/>
  <c r="E84" i="31" s="1"/>
  <c r="AG90" i="30"/>
  <c r="D94" i="29" s="1"/>
  <c r="R94" i="30"/>
  <c r="C98" i="29" s="1"/>
  <c r="R98" i="30"/>
  <c r="C102" i="29" s="1"/>
  <c r="AY98" i="30"/>
  <c r="F102" i="29" s="1"/>
  <c r="AP104" i="30"/>
  <c r="E108" i="29" s="1"/>
  <c r="BP105" i="30"/>
  <c r="BV105" i="30" s="1"/>
  <c r="L109" i="29" s="1"/>
  <c r="AY116" i="30"/>
  <c r="F120" i="29" s="1"/>
  <c r="BH127" i="30"/>
  <c r="G131" i="29" s="1"/>
  <c r="AP130" i="30"/>
  <c r="E134" i="29" s="1"/>
  <c r="R7" i="30"/>
  <c r="C11" i="29" s="1"/>
  <c r="AY7" i="30"/>
  <c r="F11" i="29" s="1"/>
  <c r="AG8" i="30"/>
  <c r="D12" i="29" s="1"/>
  <c r="AP8" i="30"/>
  <c r="E12" i="29" s="1"/>
  <c r="AG12" i="30"/>
  <c r="D16" i="29" s="1"/>
  <c r="BH14" i="30"/>
  <c r="G18" i="29" s="1"/>
  <c r="AP15" i="30"/>
  <c r="E19" i="29" s="1"/>
  <c r="AP18" i="30"/>
  <c r="E22" i="29" s="1"/>
  <c r="BH18" i="30"/>
  <c r="G22" i="29" s="1"/>
  <c r="AY19" i="30"/>
  <c r="F23" i="29" s="1"/>
  <c r="AP20" i="30"/>
  <c r="E24" i="29" s="1"/>
  <c r="AY28" i="30"/>
  <c r="F32" i="29" s="1"/>
  <c r="AY29" i="30"/>
  <c r="F33" i="29" s="1"/>
  <c r="BH31" i="30"/>
  <c r="G35" i="29" s="1"/>
  <c r="AY34" i="30"/>
  <c r="F38" i="29" s="1"/>
  <c r="BP37" i="30"/>
  <c r="BV37" i="30" s="1"/>
  <c r="L41" i="29" s="1"/>
  <c r="AP38" i="30"/>
  <c r="E42" i="29" s="1"/>
  <c r="AY46" i="30"/>
  <c r="F50" i="29" s="1"/>
  <c r="BP48" i="30"/>
  <c r="BV48" i="30" s="1"/>
  <c r="L52" i="29" s="1"/>
  <c r="R58" i="30"/>
  <c r="C62" i="29" s="1"/>
  <c r="AG59" i="30"/>
  <c r="D63" i="29" s="1"/>
  <c r="AP59" i="30"/>
  <c r="E63" i="29" s="1"/>
  <c r="AG85" i="30"/>
  <c r="D89" i="29" s="1"/>
  <c r="AG99" i="30"/>
  <c r="D103" i="29" s="1"/>
  <c r="AP99" i="30"/>
  <c r="E103" i="29" s="1"/>
  <c r="BH101" i="30"/>
  <c r="G105" i="29" s="1"/>
  <c r="AP102" i="30"/>
  <c r="E106" i="29" s="1"/>
  <c r="BU108" i="30"/>
  <c r="J112" i="29" s="1"/>
  <c r="E111" i="31" s="1"/>
  <c r="AY128" i="30"/>
  <c r="F132" i="29" s="1"/>
  <c r="AG129" i="30"/>
  <c r="D133" i="29" s="1"/>
  <c r="AP129" i="30"/>
  <c r="E133" i="29" s="1"/>
  <c r="R137" i="30"/>
  <c r="C141" i="29" s="1"/>
  <c r="AG7" i="30"/>
  <c r="D11" i="29" s="1"/>
  <c r="R11" i="30"/>
  <c r="C15" i="29" s="1"/>
  <c r="AY11" i="30"/>
  <c r="F15" i="29" s="1"/>
  <c r="AP12" i="30"/>
  <c r="E16" i="29" s="1"/>
  <c r="AY15" i="30"/>
  <c r="F19" i="29" s="1"/>
  <c r="AG16" i="30"/>
  <c r="D20" i="29" s="1"/>
  <c r="AP16" i="30"/>
  <c r="E20" i="29" s="1"/>
  <c r="R19" i="30"/>
  <c r="C23" i="29" s="1"/>
  <c r="BH22" i="30"/>
  <c r="G26" i="29" s="1"/>
  <c r="BP29" i="30"/>
  <c r="BV29" i="30" s="1"/>
  <c r="L33" i="29" s="1"/>
  <c r="AP30" i="30"/>
  <c r="E34" i="29" s="1"/>
  <c r="AP33" i="30"/>
  <c r="E37" i="29" s="1"/>
  <c r="BH34" i="30"/>
  <c r="G38" i="29" s="1"/>
  <c r="AP35" i="30"/>
  <c r="E39" i="29" s="1"/>
  <c r="BH38" i="30"/>
  <c r="G42" i="29" s="1"/>
  <c r="AP41" i="30"/>
  <c r="E45" i="29" s="1"/>
  <c r="AG47" i="30"/>
  <c r="D51" i="29" s="1"/>
  <c r="AP47" i="30"/>
  <c r="E51" i="29" s="1"/>
  <c r="BH50" i="30"/>
  <c r="G54" i="29" s="1"/>
  <c r="BP71" i="30"/>
  <c r="BV71" i="30" s="1"/>
  <c r="L75" i="29" s="1"/>
  <c r="BP76" i="30"/>
  <c r="BV76" i="30" s="1"/>
  <c r="L80" i="29" s="1"/>
  <c r="R84" i="30"/>
  <c r="C88" i="29" s="1"/>
  <c r="AY84" i="30"/>
  <c r="F88" i="29" s="1"/>
  <c r="BP87" i="30"/>
  <c r="BV87" i="30" s="1"/>
  <c r="L91" i="29" s="1"/>
  <c r="BH91" i="30"/>
  <c r="G95" i="29" s="1"/>
  <c r="R102" i="30"/>
  <c r="C106" i="29" s="1"/>
  <c r="AY102" i="30"/>
  <c r="F106" i="29" s="1"/>
  <c r="AG103" i="30"/>
  <c r="D107" i="29" s="1"/>
  <c r="AY105" i="30"/>
  <c r="F109" i="29" s="1"/>
  <c r="R115" i="30"/>
  <c r="C119" i="29" s="1"/>
  <c r="R116" i="30"/>
  <c r="C120" i="29" s="1"/>
  <c r="AG116" i="30"/>
  <c r="D120" i="29" s="1"/>
  <c r="AY120" i="30"/>
  <c r="F124" i="29" s="1"/>
  <c r="AG121" i="30"/>
  <c r="D125" i="29" s="1"/>
  <c r="AP121" i="30"/>
  <c r="E125" i="29" s="1"/>
  <c r="R127" i="30"/>
  <c r="C131" i="29" s="1"/>
  <c r="R128" i="30"/>
  <c r="C132" i="29" s="1"/>
  <c r="BH131" i="30"/>
  <c r="G135" i="29" s="1"/>
  <c r="R5" i="30"/>
  <c r="C9" i="29" s="1"/>
  <c r="R15" i="30"/>
  <c r="C19" i="29" s="1"/>
  <c r="AP23" i="30"/>
  <c r="E27" i="29" s="1"/>
  <c r="BP25" i="30"/>
  <c r="BV25" i="30" s="1"/>
  <c r="L29" i="29" s="1"/>
  <c r="AY26" i="30"/>
  <c r="F30" i="29" s="1"/>
  <c r="AP27" i="30"/>
  <c r="E31" i="29" s="1"/>
  <c r="BH30" i="30"/>
  <c r="G34" i="29" s="1"/>
  <c r="AG32" i="30"/>
  <c r="D36" i="29" s="1"/>
  <c r="AY35" i="30"/>
  <c r="F39" i="29" s="1"/>
  <c r="AG36" i="30"/>
  <c r="D40" i="29" s="1"/>
  <c r="AP36" i="30"/>
  <c r="E40" i="29" s="1"/>
  <c r="AG40" i="30"/>
  <c r="D44" i="29" s="1"/>
  <c r="BH49" i="30"/>
  <c r="G53" i="29" s="1"/>
  <c r="BP59" i="30"/>
  <c r="BV59" i="30" s="1"/>
  <c r="L63" i="29" s="1"/>
  <c r="R62" i="30"/>
  <c r="C66" i="29" s="1"/>
  <c r="AG62" i="30"/>
  <c r="D66" i="29" s="1"/>
  <c r="AG63" i="30"/>
  <c r="D67" i="29" s="1"/>
  <c r="AP63" i="30"/>
  <c r="E67" i="29" s="1"/>
  <c r="R74" i="30"/>
  <c r="C78" i="29" s="1"/>
  <c r="AG74" i="30"/>
  <c r="D78" i="29" s="1"/>
  <c r="AG75" i="30"/>
  <c r="D79" i="29" s="1"/>
  <c r="AP75" i="30"/>
  <c r="E79" i="29" s="1"/>
  <c r="BP94" i="30"/>
  <c r="BV94" i="30" s="1"/>
  <c r="L98" i="29" s="1"/>
  <c r="AP103" i="30"/>
  <c r="E107" i="29" s="1"/>
  <c r="BH105" i="30"/>
  <c r="G109" i="29" s="1"/>
  <c r="BH116" i="30"/>
  <c r="G120" i="29" s="1"/>
  <c r="BP117" i="30"/>
  <c r="BV117" i="30" s="1"/>
  <c r="L121" i="29" s="1"/>
  <c r="R119" i="30"/>
  <c r="C123" i="29" s="1"/>
  <c r="R120" i="30"/>
  <c r="C124" i="29" s="1"/>
  <c r="AG120" i="30"/>
  <c r="D124" i="29" s="1"/>
  <c r="BP121" i="30"/>
  <c r="BV121" i="30" s="1"/>
  <c r="L125" i="29" s="1"/>
  <c r="BH124" i="30"/>
  <c r="G128" i="29" s="1"/>
  <c r="BP125" i="30"/>
  <c r="BV125" i="30" s="1"/>
  <c r="L129" i="29" s="1"/>
  <c r="BU128" i="30"/>
  <c r="J132" i="29" s="1"/>
  <c r="AP134" i="30"/>
  <c r="E138" i="29" s="1"/>
  <c r="BP3" i="30"/>
  <c r="BV3" i="30" s="1"/>
  <c r="L7" i="29" s="1"/>
  <c r="AG15" i="30"/>
  <c r="D19" i="29" s="1"/>
  <c r="AY23" i="30"/>
  <c r="F27" i="29" s="1"/>
  <c r="AG24" i="30"/>
  <c r="D28" i="29" s="1"/>
  <c r="AP24" i="30"/>
  <c r="E28" i="29" s="1"/>
  <c r="BH26" i="30"/>
  <c r="G30" i="29" s="1"/>
  <c r="AY27" i="30"/>
  <c r="F31" i="29" s="1"/>
  <c r="AP28" i="30"/>
  <c r="E32" i="29" s="1"/>
  <c r="AY31" i="30"/>
  <c r="F35" i="29" s="1"/>
  <c r="AP32" i="30"/>
  <c r="E36" i="29" s="1"/>
  <c r="R35" i="30"/>
  <c r="C39" i="29" s="1"/>
  <c r="R39" i="30"/>
  <c r="C43" i="29" s="1"/>
  <c r="AY39" i="30"/>
  <c r="F43" i="29" s="1"/>
  <c r="AP40" i="30"/>
  <c r="E44" i="29" s="1"/>
  <c r="BP41" i="30"/>
  <c r="BV41" i="30" s="1"/>
  <c r="L45" i="29" s="1"/>
  <c r="BP47" i="30"/>
  <c r="BV47" i="30" s="1"/>
  <c r="L51" i="29" s="1"/>
  <c r="BU73" i="30"/>
  <c r="J77" i="29" s="1"/>
  <c r="E76" i="31" s="1"/>
  <c r="R83" i="30"/>
  <c r="C87" i="29" s="1"/>
  <c r="AG84" i="30"/>
  <c r="D88" i="29" s="1"/>
  <c r="BP91" i="30"/>
  <c r="BV91" i="30" s="1"/>
  <c r="L95" i="29" s="1"/>
  <c r="BU92" i="30"/>
  <c r="J96" i="29" s="1"/>
  <c r="E95" i="31" s="1"/>
  <c r="BU96" i="30"/>
  <c r="J100" i="29" s="1"/>
  <c r="AY109" i="30"/>
  <c r="F113" i="29" s="1"/>
  <c r="AY111" i="30"/>
  <c r="F115" i="29" s="1"/>
  <c r="BH114" i="30"/>
  <c r="G118" i="29" s="1"/>
  <c r="BH120" i="30"/>
  <c r="G124" i="29" s="1"/>
  <c r="BH126" i="30"/>
  <c r="G130" i="29" s="1"/>
  <c r="R131" i="30"/>
  <c r="C135" i="29" s="1"/>
  <c r="AY132" i="30"/>
  <c r="F136" i="29" s="1"/>
  <c r="AG133" i="30"/>
  <c r="D137" i="29" s="1"/>
  <c r="AP133" i="30"/>
  <c r="E137" i="29" s="1"/>
  <c r="BH135" i="30"/>
  <c r="G139" i="29" s="1"/>
  <c r="BH136" i="30"/>
  <c r="G140" i="29" s="1"/>
  <c r="E30" i="31"/>
  <c r="E9" i="31"/>
  <c r="E22" i="31"/>
  <c r="E18" i="31"/>
  <c r="E107" i="31"/>
  <c r="E34" i="31"/>
  <c r="E8" i="31"/>
  <c r="E28" i="31"/>
  <c r="E20" i="31"/>
  <c r="E43" i="31"/>
  <c r="E83" i="31"/>
  <c r="E105" i="31"/>
  <c r="AG39" i="30"/>
  <c r="D43" i="29" s="1"/>
  <c r="E57" i="31"/>
  <c r="E39" i="31"/>
  <c r="E67" i="31"/>
  <c r="E48" i="31"/>
  <c r="E77" i="31"/>
  <c r="E115" i="31"/>
  <c r="E13" i="31"/>
  <c r="E17" i="31"/>
  <c r="E25" i="31"/>
  <c r="E31" i="31"/>
  <c r="E59" i="31"/>
  <c r="E81" i="31"/>
  <c r="E99" i="31"/>
  <c r="E65" i="31"/>
  <c r="E75" i="31"/>
  <c r="E87" i="31"/>
  <c r="R8" i="30"/>
  <c r="C12" i="29" s="1"/>
  <c r="H142" i="29"/>
  <c r="E128" i="31"/>
  <c r="E61" i="31"/>
  <c r="E79" i="31"/>
  <c r="AP25" i="30"/>
  <c r="E29" i="29" s="1"/>
  <c r="BP26" i="30"/>
  <c r="BV26" i="30" s="1"/>
  <c r="L30" i="29" s="1"/>
  <c r="BP15" i="30"/>
  <c r="BV15" i="30" s="1"/>
  <c r="L19" i="29" s="1"/>
  <c r="E64" i="31"/>
  <c r="E68" i="31"/>
  <c r="E86" i="31"/>
  <c r="E88" i="31"/>
  <c r="E139" i="31"/>
  <c r="BH15" i="30"/>
  <c r="G19" i="29" s="1"/>
  <c r="BH20" i="30"/>
  <c r="G24" i="29" s="1"/>
  <c r="BU20" i="30"/>
  <c r="J24" i="29" s="1"/>
  <c r="AG23" i="30"/>
  <c r="D27" i="29" s="1"/>
  <c r="AP79" i="30"/>
  <c r="E83" i="29" s="1"/>
  <c r="E97" i="31"/>
  <c r="BH35" i="30"/>
  <c r="G39" i="29" s="1"/>
  <c r="AY43" i="30"/>
  <c r="F47" i="29" s="1"/>
  <c r="BP45" i="30"/>
  <c r="BV45" i="30" s="1"/>
  <c r="L49" i="29" s="1"/>
  <c r="E123" i="31"/>
  <c r="BP7" i="30"/>
  <c r="BV7" i="30" s="1"/>
  <c r="L11" i="29" s="1"/>
  <c r="AG3" i="30"/>
  <c r="D7" i="29" s="1"/>
  <c r="R14" i="30"/>
  <c r="C18" i="29" s="1"/>
  <c r="AG28" i="30"/>
  <c r="D32" i="29" s="1"/>
  <c r="BH40" i="30"/>
  <c r="G44" i="29" s="1"/>
  <c r="AG42" i="30"/>
  <c r="D46" i="29" s="1"/>
  <c r="E109" i="31"/>
  <c r="E119" i="31"/>
  <c r="AG19" i="30"/>
  <c r="D23" i="29" s="1"/>
  <c r="AY40" i="30"/>
  <c r="F44" i="29" s="1"/>
  <c r="E135" i="31"/>
  <c r="R10" i="30"/>
  <c r="C14" i="29" s="1"/>
  <c r="BH16" i="30"/>
  <c r="G20" i="29" s="1"/>
  <c r="BU16" i="30"/>
  <c r="J20" i="29" s="1"/>
  <c r="AY36" i="30"/>
  <c r="F40" i="29" s="1"/>
  <c r="AG37" i="30"/>
  <c r="D41" i="29" s="1"/>
  <c r="AY37" i="30"/>
  <c r="F41" i="29" s="1"/>
  <c r="AG43" i="30"/>
  <c r="D47" i="29" s="1"/>
  <c r="AY51" i="30"/>
  <c r="F55" i="29" s="1"/>
  <c r="BP53" i="30"/>
  <c r="BV53" i="30" s="1"/>
  <c r="L57" i="29" s="1"/>
  <c r="BH8" i="30"/>
  <c r="G12" i="29" s="1"/>
  <c r="R9" i="30"/>
  <c r="C13" i="29" s="1"/>
  <c r="BH11" i="30"/>
  <c r="G15" i="29" s="1"/>
  <c r="R12" i="30"/>
  <c r="C16" i="29" s="1"/>
  <c r="AY16" i="30"/>
  <c r="F20" i="29" s="1"/>
  <c r="AY17" i="30"/>
  <c r="F21" i="29" s="1"/>
  <c r="AP22" i="30"/>
  <c r="E26" i="29" s="1"/>
  <c r="BP23" i="30"/>
  <c r="BV23" i="30" s="1"/>
  <c r="L27" i="29" s="1"/>
  <c r="BP27" i="30"/>
  <c r="BV27" i="30" s="1"/>
  <c r="L31" i="29" s="1"/>
  <c r="BH32" i="30"/>
  <c r="G36" i="29" s="1"/>
  <c r="BU32" i="30"/>
  <c r="J36" i="29" s="1"/>
  <c r="AG34" i="30"/>
  <c r="D38" i="29" s="1"/>
  <c r="AG35" i="30"/>
  <c r="D39" i="29" s="1"/>
  <c r="AP37" i="30"/>
  <c r="E41" i="29" s="1"/>
  <c r="BP38" i="30"/>
  <c r="BV38" i="30" s="1"/>
  <c r="L42" i="29" s="1"/>
  <c r="R50" i="30"/>
  <c r="C54" i="29" s="1"/>
  <c r="AP52" i="30"/>
  <c r="E56" i="29" s="1"/>
  <c r="BP61" i="30"/>
  <c r="BV61" i="30" s="1"/>
  <c r="L65" i="29" s="1"/>
  <c r="BP69" i="30"/>
  <c r="BV69" i="30" s="1"/>
  <c r="L73" i="29" s="1"/>
  <c r="BP77" i="30"/>
  <c r="BV77" i="30" s="1"/>
  <c r="L81" i="29" s="1"/>
  <c r="E131" i="31"/>
  <c r="R6" i="30"/>
  <c r="C10" i="29" s="1"/>
  <c r="AG13" i="30"/>
  <c r="D17" i="29" s="1"/>
  <c r="AP17" i="30"/>
  <c r="E21" i="29" s="1"/>
  <c r="BP18" i="30"/>
  <c r="BV18" i="30" s="1"/>
  <c r="L22" i="29" s="1"/>
  <c r="R26" i="30"/>
  <c r="C30" i="29" s="1"/>
  <c r="BH27" i="30"/>
  <c r="G31" i="29" s="1"/>
  <c r="R28" i="30"/>
  <c r="C32" i="29" s="1"/>
  <c r="AY32" i="30"/>
  <c r="F36" i="29" s="1"/>
  <c r="AG33" i="30"/>
  <c r="D37" i="29" s="1"/>
  <c r="AY33" i="30"/>
  <c r="F37" i="29" s="1"/>
  <c r="AP60" i="30"/>
  <c r="E64" i="29" s="1"/>
  <c r="BH118" i="30"/>
  <c r="G122" i="29" s="1"/>
  <c r="AG14" i="30"/>
  <c r="D18" i="29" s="1"/>
  <c r="R29" i="30"/>
  <c r="C33" i="29" s="1"/>
  <c r="E96" i="31"/>
  <c r="E100" i="31"/>
  <c r="E104" i="31"/>
  <c r="E108" i="31"/>
  <c r="E116" i="31"/>
  <c r="E120" i="31"/>
  <c r="E124" i="31"/>
  <c r="AY5" i="30"/>
  <c r="F9" i="29" s="1"/>
  <c r="AG9" i="30"/>
  <c r="D13" i="29" s="1"/>
  <c r="BP19" i="30"/>
  <c r="BV19" i="30" s="1"/>
  <c r="L23" i="29" s="1"/>
  <c r="R22" i="30"/>
  <c r="C26" i="29" s="1"/>
  <c r="AG30" i="30"/>
  <c r="D34" i="29" s="1"/>
  <c r="BH3" i="30"/>
  <c r="G7" i="29" s="1"/>
  <c r="AY8" i="30"/>
  <c r="F12" i="29" s="1"/>
  <c r="AG10" i="30"/>
  <c r="D14" i="29" s="1"/>
  <c r="AG11" i="30"/>
  <c r="D15" i="29" s="1"/>
  <c r="R24" i="30"/>
  <c r="C28" i="29" s="1"/>
  <c r="AG29" i="30"/>
  <c r="D33" i="29" s="1"/>
  <c r="R4" i="30"/>
  <c r="C8" i="29" s="1"/>
  <c r="AG5" i="30"/>
  <c r="D9" i="29" s="1"/>
  <c r="AP10" i="30"/>
  <c r="E14" i="29" s="1"/>
  <c r="R25" i="30"/>
  <c r="C29" i="29" s="1"/>
  <c r="AG25" i="30"/>
  <c r="D29" i="29" s="1"/>
  <c r="AG27" i="30"/>
  <c r="D31" i="29" s="1"/>
  <c r="AP29" i="30"/>
  <c r="E33" i="29" s="1"/>
  <c r="BP30" i="30"/>
  <c r="BV30" i="30" s="1"/>
  <c r="L34" i="29" s="1"/>
  <c r="R38" i="30"/>
  <c r="C42" i="29" s="1"/>
  <c r="BP39" i="30"/>
  <c r="BV39" i="30" s="1"/>
  <c r="L43" i="29" s="1"/>
  <c r="R41" i="30"/>
  <c r="C45" i="29" s="1"/>
  <c r="R46" i="30"/>
  <c r="C50" i="29" s="1"/>
  <c r="R87" i="30"/>
  <c r="C91" i="29" s="1"/>
  <c r="BH4" i="30"/>
  <c r="G8" i="29" s="1"/>
  <c r="BU4" i="30"/>
  <c r="J8" i="29" s="1"/>
  <c r="AP6" i="30"/>
  <c r="E10" i="29" s="1"/>
  <c r="AP9" i="30"/>
  <c r="E13" i="29" s="1"/>
  <c r="BP10" i="30"/>
  <c r="BV10" i="30" s="1"/>
  <c r="L14" i="29" s="1"/>
  <c r="AP14" i="30"/>
  <c r="E18" i="29" s="1"/>
  <c r="R18" i="30"/>
  <c r="C22" i="29" s="1"/>
  <c r="BH19" i="30"/>
  <c r="G23" i="29" s="1"/>
  <c r="R20" i="30"/>
  <c r="C24" i="29" s="1"/>
  <c r="BH24" i="30"/>
  <c r="G28" i="29" s="1"/>
  <c r="BU24" i="30"/>
  <c r="J28" i="29" s="1"/>
  <c r="AG26" i="30"/>
  <c r="D30" i="29" s="1"/>
  <c r="BH39" i="30"/>
  <c r="G43" i="29" s="1"/>
  <c r="R40" i="30"/>
  <c r="C44" i="29" s="1"/>
  <c r="AY41" i="30"/>
  <c r="F45" i="29" s="1"/>
  <c r="BH42" i="30"/>
  <c r="G46" i="29" s="1"/>
  <c r="AP56" i="30"/>
  <c r="E60" i="29" s="1"/>
  <c r="BP57" i="30"/>
  <c r="BV57" i="30" s="1"/>
  <c r="L61" i="29" s="1"/>
  <c r="BP65" i="30"/>
  <c r="BV65" i="30" s="1"/>
  <c r="L69" i="29" s="1"/>
  <c r="BP73" i="30"/>
  <c r="BV73" i="30" s="1"/>
  <c r="L77" i="29" s="1"/>
  <c r="BP81" i="30"/>
  <c r="BV81" i="30" s="1"/>
  <c r="L85" i="29" s="1"/>
  <c r="BH61" i="30"/>
  <c r="G65" i="29" s="1"/>
  <c r="BH65" i="30"/>
  <c r="G69" i="29" s="1"/>
  <c r="BH69" i="30"/>
  <c r="G73" i="29" s="1"/>
  <c r="BH73" i="30"/>
  <c r="G77" i="29" s="1"/>
  <c r="BH77" i="30"/>
  <c r="G81" i="29" s="1"/>
  <c r="BH81" i="30"/>
  <c r="G85" i="29" s="1"/>
  <c r="BH86" i="30"/>
  <c r="G90" i="29" s="1"/>
  <c r="AG111" i="30"/>
  <c r="D115" i="29" s="1"/>
  <c r="R61" i="30"/>
  <c r="C65" i="29" s="1"/>
  <c r="BH63" i="30"/>
  <c r="G67" i="29" s="1"/>
  <c r="R64" i="30"/>
  <c r="C68" i="29" s="1"/>
  <c r="R65" i="30"/>
  <c r="C69" i="29" s="1"/>
  <c r="BH66" i="30"/>
  <c r="G70" i="29" s="1"/>
  <c r="BH67" i="30"/>
  <c r="G71" i="29" s="1"/>
  <c r="R68" i="30"/>
  <c r="C72" i="29" s="1"/>
  <c r="R69" i="30"/>
  <c r="C73" i="29" s="1"/>
  <c r="BH70" i="30"/>
  <c r="G74" i="29" s="1"/>
  <c r="BH71" i="30"/>
  <c r="G75" i="29" s="1"/>
  <c r="R72" i="30"/>
  <c r="C76" i="29" s="1"/>
  <c r="R73" i="30"/>
  <c r="C77" i="29" s="1"/>
  <c r="BH74" i="30"/>
  <c r="G78" i="29" s="1"/>
  <c r="BH75" i="30"/>
  <c r="G79" i="29" s="1"/>
  <c r="R76" i="30"/>
  <c r="C80" i="29" s="1"/>
  <c r="R77" i="30"/>
  <c r="C81" i="29" s="1"/>
  <c r="BH78" i="30"/>
  <c r="G82" i="29" s="1"/>
  <c r="BH79" i="30"/>
  <c r="G83" i="29" s="1"/>
  <c r="R80" i="30"/>
  <c r="C84" i="29" s="1"/>
  <c r="R81" i="30"/>
  <c r="C85" i="29" s="1"/>
  <c r="BP101" i="30"/>
  <c r="BV101" i="30" s="1"/>
  <c r="L105" i="29" s="1"/>
  <c r="BH43" i="30"/>
  <c r="G47" i="29" s="1"/>
  <c r="R45" i="30"/>
  <c r="C49" i="29" s="1"/>
  <c r="BH47" i="30"/>
  <c r="G51" i="29" s="1"/>
  <c r="R48" i="30"/>
  <c r="C52" i="29" s="1"/>
  <c r="R49" i="30"/>
  <c r="C53" i="29" s="1"/>
  <c r="BH51" i="30"/>
  <c r="G55" i="29" s="1"/>
  <c r="R52" i="30"/>
  <c r="C56" i="29" s="1"/>
  <c r="R53" i="30"/>
  <c r="C57" i="29" s="1"/>
  <c r="BH55" i="30"/>
  <c r="G59" i="29" s="1"/>
  <c r="R56" i="30"/>
  <c r="C60" i="29" s="1"/>
  <c r="R57" i="30"/>
  <c r="C61" i="29" s="1"/>
  <c r="BH59" i="30"/>
  <c r="G63" i="29" s="1"/>
  <c r="R60" i="30"/>
  <c r="C64" i="29" s="1"/>
  <c r="BH62" i="30"/>
  <c r="G66" i="29" s="1"/>
  <c r="AY64" i="30"/>
  <c r="F68" i="29" s="1"/>
  <c r="AY68" i="30"/>
  <c r="F72" i="29" s="1"/>
  <c r="AY72" i="30"/>
  <c r="F76" i="29" s="1"/>
  <c r="AY76" i="30"/>
  <c r="F80" i="29" s="1"/>
  <c r="AY80" i="30"/>
  <c r="F84" i="29" s="1"/>
  <c r="AP101" i="30"/>
  <c r="E105" i="29" s="1"/>
  <c r="E130" i="31"/>
  <c r="E132" i="31"/>
  <c r="E134" i="31"/>
  <c r="AY44" i="30"/>
  <c r="F48" i="29" s="1"/>
  <c r="AY48" i="30"/>
  <c r="F52" i="29" s="1"/>
  <c r="AY52" i="30"/>
  <c r="F56" i="29" s="1"/>
  <c r="AY56" i="30"/>
  <c r="F60" i="29" s="1"/>
  <c r="AY60" i="30"/>
  <c r="F64" i="29" s="1"/>
  <c r="BH46" i="30"/>
  <c r="G50" i="29" s="1"/>
  <c r="R47" i="30"/>
  <c r="C51" i="29" s="1"/>
  <c r="R51" i="30"/>
  <c r="C55" i="29" s="1"/>
  <c r="R55" i="30"/>
  <c r="C59" i="29" s="1"/>
  <c r="R59" i="30"/>
  <c r="C63" i="29" s="1"/>
  <c r="AG61" i="30"/>
  <c r="D65" i="29" s="1"/>
  <c r="R63" i="30"/>
  <c r="C67" i="29" s="1"/>
  <c r="BU63" i="30"/>
  <c r="J67" i="29" s="1"/>
  <c r="AG64" i="30"/>
  <c r="D68" i="29" s="1"/>
  <c r="AG65" i="30"/>
  <c r="D69" i="29" s="1"/>
  <c r="R67" i="30"/>
  <c r="C71" i="29" s="1"/>
  <c r="BU67" i="30"/>
  <c r="J71" i="29" s="1"/>
  <c r="AG68" i="30"/>
  <c r="D72" i="29" s="1"/>
  <c r="AG69" i="30"/>
  <c r="D73" i="29" s="1"/>
  <c r="R71" i="30"/>
  <c r="C75" i="29" s="1"/>
  <c r="BU71" i="30"/>
  <c r="J75" i="29" s="1"/>
  <c r="AG72" i="30"/>
  <c r="D76" i="29" s="1"/>
  <c r="AG73" i="30"/>
  <c r="D77" i="29" s="1"/>
  <c r="R75" i="30"/>
  <c r="C79" i="29" s="1"/>
  <c r="BU75" i="30"/>
  <c r="J79" i="29" s="1"/>
  <c r="AG76" i="30"/>
  <c r="D80" i="29" s="1"/>
  <c r="AG77" i="30"/>
  <c r="D81" i="29" s="1"/>
  <c r="R79" i="30"/>
  <c r="C83" i="29" s="1"/>
  <c r="BU79" i="30"/>
  <c r="J83" i="29" s="1"/>
  <c r="AG80" i="30"/>
  <c r="D84" i="29" s="1"/>
  <c r="AG81" i="30"/>
  <c r="D85" i="29" s="1"/>
  <c r="AY82" i="30"/>
  <c r="F86" i="29" s="1"/>
  <c r="BP109" i="30"/>
  <c r="BV109" i="30" s="1"/>
  <c r="L113" i="29" s="1"/>
  <c r="BU43" i="30"/>
  <c r="J47" i="29" s="1"/>
  <c r="R44" i="30"/>
  <c r="C48" i="29" s="1"/>
  <c r="AG44" i="30"/>
  <c r="D48" i="29" s="1"/>
  <c r="BU47" i="30"/>
  <c r="J51" i="29" s="1"/>
  <c r="AG48" i="30"/>
  <c r="D52" i="29" s="1"/>
  <c r="BU51" i="30"/>
  <c r="J55" i="29" s="1"/>
  <c r="AG52" i="30"/>
  <c r="D56" i="29" s="1"/>
  <c r="BU55" i="30"/>
  <c r="J59" i="29" s="1"/>
  <c r="AG56" i="30"/>
  <c r="D60" i="29" s="1"/>
  <c r="AG57" i="30"/>
  <c r="D61" i="29" s="1"/>
  <c r="BU59" i="30"/>
  <c r="J63" i="29" s="1"/>
  <c r="AG60" i="30"/>
  <c r="D64" i="29" s="1"/>
  <c r="AY62" i="30"/>
  <c r="F66" i="29" s="1"/>
  <c r="AY66" i="30"/>
  <c r="F70" i="29" s="1"/>
  <c r="AY67" i="30"/>
  <c r="F71" i="29" s="1"/>
  <c r="AY70" i="30"/>
  <c r="F74" i="29" s="1"/>
  <c r="AY71" i="30"/>
  <c r="F75" i="29" s="1"/>
  <c r="AY74" i="30"/>
  <c r="F78" i="29" s="1"/>
  <c r="AY75" i="30"/>
  <c r="F79" i="29" s="1"/>
  <c r="AY78" i="30"/>
  <c r="F82" i="29" s="1"/>
  <c r="AY79" i="30"/>
  <c r="F83" i="29" s="1"/>
  <c r="BH84" i="30"/>
  <c r="G88" i="29" s="1"/>
  <c r="AP61" i="30"/>
  <c r="E65" i="29" s="1"/>
  <c r="AY63" i="30"/>
  <c r="F67" i="29" s="1"/>
  <c r="AP64" i="30"/>
  <c r="E68" i="29" s="1"/>
  <c r="AP65" i="30"/>
  <c r="E69" i="29" s="1"/>
  <c r="AP68" i="30"/>
  <c r="E72" i="29" s="1"/>
  <c r="AP69" i="30"/>
  <c r="E73" i="29" s="1"/>
  <c r="AP72" i="30"/>
  <c r="E76" i="29" s="1"/>
  <c r="AP73" i="30"/>
  <c r="E77" i="29" s="1"/>
  <c r="AP76" i="30"/>
  <c r="E80" i="29" s="1"/>
  <c r="AP77" i="30"/>
  <c r="E81" i="29" s="1"/>
  <c r="AP80" i="30"/>
  <c r="E84" i="29" s="1"/>
  <c r="AP81" i="30"/>
  <c r="E85" i="29" s="1"/>
  <c r="AG45" i="30"/>
  <c r="D49" i="29" s="1"/>
  <c r="AP45" i="30"/>
  <c r="E49" i="29" s="1"/>
  <c r="AG46" i="30"/>
  <c r="D50" i="29" s="1"/>
  <c r="AY47" i="30"/>
  <c r="F51" i="29" s="1"/>
  <c r="AG49" i="30"/>
  <c r="D53" i="29" s="1"/>
  <c r="AP49" i="30"/>
  <c r="E53" i="29" s="1"/>
  <c r="AG50" i="30"/>
  <c r="D54" i="29" s="1"/>
  <c r="AG53" i="30"/>
  <c r="D57" i="29" s="1"/>
  <c r="AP53" i="30"/>
  <c r="E57" i="29" s="1"/>
  <c r="AG54" i="30"/>
  <c r="D58" i="29" s="1"/>
  <c r="AY55" i="30"/>
  <c r="F59" i="29" s="1"/>
  <c r="AP57" i="30"/>
  <c r="E61" i="29" s="1"/>
  <c r="AG58" i="30"/>
  <c r="D62" i="29" s="1"/>
  <c r="AY59" i="30"/>
  <c r="F63" i="29" s="1"/>
  <c r="R88" i="30"/>
  <c r="C92" i="29" s="1"/>
  <c r="AY88" i="30"/>
  <c r="F92" i="29" s="1"/>
  <c r="R92" i="30"/>
  <c r="C96" i="29" s="1"/>
  <c r="BP106" i="30"/>
  <c r="BV106" i="30" s="1"/>
  <c r="L110" i="29" s="1"/>
  <c r="R113" i="30"/>
  <c r="C117" i="29" s="1"/>
  <c r="R125" i="30"/>
  <c r="C129" i="29" s="1"/>
  <c r="AP84" i="30"/>
  <c r="E88" i="29" s="1"/>
  <c r="AP85" i="30"/>
  <c r="E89" i="29" s="1"/>
  <c r="AY86" i="30"/>
  <c r="F90" i="29" s="1"/>
  <c r="AY87" i="30"/>
  <c r="F91" i="29" s="1"/>
  <c r="R91" i="30"/>
  <c r="C95" i="29" s="1"/>
  <c r="AY92" i="30"/>
  <c r="F96" i="29" s="1"/>
  <c r="BH95" i="30"/>
  <c r="G99" i="29" s="1"/>
  <c r="R97" i="30"/>
  <c r="C101" i="29" s="1"/>
  <c r="BH98" i="30"/>
  <c r="G102" i="29" s="1"/>
  <c r="BP122" i="30"/>
  <c r="BV122" i="30" s="1"/>
  <c r="L126" i="29" s="1"/>
  <c r="AG128" i="30"/>
  <c r="D132" i="29" s="1"/>
  <c r="AP83" i="30"/>
  <c r="E87" i="29" s="1"/>
  <c r="AG86" i="30"/>
  <c r="D90" i="29" s="1"/>
  <c r="AG88" i="30"/>
  <c r="D92" i="29" s="1"/>
  <c r="AG89" i="30"/>
  <c r="D93" i="29" s="1"/>
  <c r="AG93" i="30"/>
  <c r="D97" i="29" s="1"/>
  <c r="R101" i="30"/>
  <c r="C105" i="29" s="1"/>
  <c r="BH102" i="30"/>
  <c r="G106" i="29" s="1"/>
  <c r="R109" i="30"/>
  <c r="C113" i="29" s="1"/>
  <c r="BH110" i="30"/>
  <c r="G114" i="29" s="1"/>
  <c r="AY112" i="30"/>
  <c r="F116" i="29" s="1"/>
  <c r="AG117" i="30"/>
  <c r="D121" i="29" s="1"/>
  <c r="AP117" i="30"/>
  <c r="E121" i="29" s="1"/>
  <c r="AG118" i="30"/>
  <c r="D122" i="29" s="1"/>
  <c r="BH123" i="30"/>
  <c r="G127" i="29" s="1"/>
  <c r="BP82" i="30"/>
  <c r="BV82" i="30" s="1"/>
  <c r="L86" i="29" s="1"/>
  <c r="BP84" i="30"/>
  <c r="BV84" i="30" s="1"/>
  <c r="L88" i="29" s="1"/>
  <c r="BP85" i="30"/>
  <c r="BV85" i="30" s="1"/>
  <c r="L89" i="29" s="1"/>
  <c r="AY91" i="30"/>
  <c r="F95" i="29" s="1"/>
  <c r="BU91" i="30"/>
  <c r="J95" i="29" s="1"/>
  <c r="AG92" i="30"/>
  <c r="D96" i="29" s="1"/>
  <c r="R95" i="30"/>
  <c r="C99" i="29" s="1"/>
  <c r="R96" i="30"/>
  <c r="C100" i="29" s="1"/>
  <c r="AY96" i="30"/>
  <c r="F100" i="29" s="1"/>
  <c r="R105" i="30"/>
  <c r="C109" i="29" s="1"/>
  <c r="BH106" i="30"/>
  <c r="G110" i="29" s="1"/>
  <c r="BH107" i="30"/>
  <c r="G111" i="29" s="1"/>
  <c r="R111" i="30"/>
  <c r="C115" i="29" s="1"/>
  <c r="AY115" i="30"/>
  <c r="F119" i="29" s="1"/>
  <c r="AY124" i="30"/>
  <c r="F128" i="29" s="1"/>
  <c r="AP88" i="30"/>
  <c r="E92" i="29" s="1"/>
  <c r="AP89" i="30"/>
  <c r="E93" i="29" s="1"/>
  <c r="AP93" i="30"/>
  <c r="E97" i="29" s="1"/>
  <c r="AG97" i="30"/>
  <c r="D101" i="29" s="1"/>
  <c r="R99" i="30"/>
  <c r="C103" i="29" s="1"/>
  <c r="R100" i="30"/>
  <c r="C104" i="29" s="1"/>
  <c r="R108" i="30"/>
  <c r="C112" i="29" s="1"/>
  <c r="AY108" i="30"/>
  <c r="F112" i="29" s="1"/>
  <c r="R112" i="30"/>
  <c r="C116" i="29" s="1"/>
  <c r="R123" i="30"/>
  <c r="C127" i="29" s="1"/>
  <c r="AP87" i="30"/>
  <c r="E91" i="29" s="1"/>
  <c r="AP92" i="30"/>
  <c r="E96" i="29" s="1"/>
  <c r="AG94" i="30"/>
  <c r="D98" i="29" s="1"/>
  <c r="AY95" i="30"/>
  <c r="F99" i="29" s="1"/>
  <c r="BU95" i="30"/>
  <c r="J99" i="29" s="1"/>
  <c r="AG96" i="30"/>
  <c r="D100" i="29" s="1"/>
  <c r="BH99" i="30"/>
  <c r="G103" i="29" s="1"/>
  <c r="AG101" i="30"/>
  <c r="D105" i="29" s="1"/>
  <c r="R103" i="30"/>
  <c r="C107" i="29" s="1"/>
  <c r="R104" i="30"/>
  <c r="C108" i="29" s="1"/>
  <c r="AY104" i="30"/>
  <c r="F108" i="29" s="1"/>
  <c r="R107" i="30"/>
  <c r="C111" i="29" s="1"/>
  <c r="AG109" i="30"/>
  <c r="D113" i="29" s="1"/>
  <c r="BU111" i="30"/>
  <c r="J115" i="29" s="1"/>
  <c r="AG113" i="30"/>
  <c r="D117" i="29" s="1"/>
  <c r="AP113" i="30"/>
  <c r="E117" i="29" s="1"/>
  <c r="BH122" i="30"/>
  <c r="G126" i="29" s="1"/>
  <c r="R124" i="30"/>
  <c r="C128" i="29" s="1"/>
  <c r="AG124" i="30"/>
  <c r="D128" i="29" s="1"/>
  <c r="BU124" i="30"/>
  <c r="J128" i="29" s="1"/>
  <c r="AG125" i="30"/>
  <c r="D129" i="29" s="1"/>
  <c r="BH82" i="30"/>
  <c r="G86" i="29" s="1"/>
  <c r="BH83" i="30"/>
  <c r="G87" i="29" s="1"/>
  <c r="BH85" i="30"/>
  <c r="G89" i="29" s="1"/>
  <c r="BP86" i="30"/>
  <c r="BV86" i="30" s="1"/>
  <c r="L90" i="29" s="1"/>
  <c r="BP88" i="30"/>
  <c r="BV88" i="30" s="1"/>
  <c r="L92" i="29" s="1"/>
  <c r="BP89" i="30"/>
  <c r="BV89" i="30" s="1"/>
  <c r="L93" i="29" s="1"/>
  <c r="BP93" i="30"/>
  <c r="BV93" i="30" s="1"/>
  <c r="L97" i="29" s="1"/>
  <c r="AG98" i="30"/>
  <c r="D102" i="29" s="1"/>
  <c r="AY99" i="30"/>
  <c r="F103" i="29" s="1"/>
  <c r="AG100" i="30"/>
  <c r="D104" i="29" s="1"/>
  <c r="AY100" i="30"/>
  <c r="F104" i="29" s="1"/>
  <c r="BH103" i="30"/>
  <c r="G107" i="29" s="1"/>
  <c r="AG110" i="30"/>
  <c r="D114" i="29" s="1"/>
  <c r="AG112" i="30"/>
  <c r="D116" i="29" s="1"/>
  <c r="BP118" i="30"/>
  <c r="BV118" i="30" s="1"/>
  <c r="L122" i="29" s="1"/>
  <c r="AP125" i="30"/>
  <c r="E129" i="29" s="1"/>
  <c r="AP96" i="30"/>
  <c r="E100" i="29" s="1"/>
  <c r="AP97" i="30"/>
  <c r="E101" i="29" s="1"/>
  <c r="AG102" i="30"/>
  <c r="D106" i="29" s="1"/>
  <c r="AY103" i="30"/>
  <c r="F107" i="29" s="1"/>
  <c r="BU103" i="30"/>
  <c r="J107" i="29" s="1"/>
  <c r="AG104" i="30"/>
  <c r="D108" i="29" s="1"/>
  <c r="AY107" i="30"/>
  <c r="F111" i="29" s="1"/>
  <c r="BU107" i="30"/>
  <c r="J111" i="29" s="1"/>
  <c r="AP109" i="30"/>
  <c r="E113" i="29" s="1"/>
  <c r="AP112" i="30"/>
  <c r="E116" i="29" s="1"/>
  <c r="BP113" i="30"/>
  <c r="BV113" i="30" s="1"/>
  <c r="L117" i="29" s="1"/>
  <c r="AY123" i="30"/>
  <c r="F127" i="29" s="1"/>
  <c r="R85" i="30"/>
  <c r="C89" i="29" s="1"/>
  <c r="BP90" i="30"/>
  <c r="BV90" i="30" s="1"/>
  <c r="L94" i="29" s="1"/>
  <c r="BP97" i="30"/>
  <c r="BV97" i="30" s="1"/>
  <c r="L101" i="29" s="1"/>
  <c r="AP100" i="30"/>
  <c r="E104" i="29" s="1"/>
  <c r="AP105" i="30"/>
  <c r="E109" i="29" s="1"/>
  <c r="AG108" i="30"/>
  <c r="D112" i="29" s="1"/>
  <c r="AP108" i="30"/>
  <c r="E112" i="29" s="1"/>
  <c r="BP114" i="30"/>
  <c r="BV114" i="30" s="1"/>
  <c r="L118" i="29" s="1"/>
  <c r="BH119" i="30"/>
  <c r="G123" i="29" s="1"/>
  <c r="AP124" i="30"/>
  <c r="E128" i="29" s="1"/>
  <c r="BP126" i="30"/>
  <c r="BV126" i="30" s="1"/>
  <c r="L130" i="29" s="1"/>
  <c r="AY134" i="30"/>
  <c r="F138" i="29" s="1"/>
  <c r="AY137" i="30"/>
  <c r="F141" i="29" s="1"/>
  <c r="BP127" i="30"/>
  <c r="BV127" i="30" s="1"/>
  <c r="L131" i="29" s="1"/>
  <c r="R134" i="30"/>
  <c r="C138" i="29" s="1"/>
  <c r="BH129" i="30"/>
  <c r="G133" i="29" s="1"/>
  <c r="BH132" i="30"/>
  <c r="G136" i="29" s="1"/>
  <c r="AG135" i="30"/>
  <c r="D139" i="29" s="1"/>
  <c r="AP135" i="30"/>
  <c r="E139" i="29" s="1"/>
  <c r="AY130" i="30"/>
  <c r="F134" i="29" s="1"/>
  <c r="R129" i="30"/>
  <c r="C133" i="29" s="1"/>
  <c r="AY133" i="30"/>
  <c r="F137" i="29" s="1"/>
  <c r="BP135" i="30"/>
  <c r="BV135" i="30" s="1"/>
  <c r="L139" i="29" s="1"/>
  <c r="AG130" i="30"/>
  <c r="D134" i="29" s="1"/>
  <c r="BP136" i="30"/>
  <c r="BV136" i="30" s="1"/>
  <c r="L140" i="29" s="1"/>
  <c r="AG131" i="30"/>
  <c r="D135" i="29" s="1"/>
  <c r="AP131" i="30"/>
  <c r="E135" i="29" s="1"/>
  <c r="BH137" i="30"/>
  <c r="G141" i="29" s="1"/>
  <c r="I129" i="36" l="1"/>
  <c r="I35" i="36"/>
  <c r="I140" i="36"/>
  <c r="BV136" i="37" s="1"/>
  <c r="M140" i="36" s="1"/>
  <c r="I99" i="36"/>
  <c r="I98" i="36"/>
  <c r="BW94" i="37" s="1"/>
  <c r="K98" i="36" s="1"/>
  <c r="I119" i="36"/>
  <c r="BW115" i="37" s="1"/>
  <c r="K119" i="36" s="1"/>
  <c r="I22" i="36"/>
  <c r="BV18" i="37" s="1"/>
  <c r="M22" i="36" s="1"/>
  <c r="I52" i="36"/>
  <c r="BV48" i="37" s="1"/>
  <c r="M52" i="36" s="1"/>
  <c r="I43" i="36"/>
  <c r="BV39" i="37" s="1"/>
  <c r="M43" i="36" s="1"/>
  <c r="I118" i="36"/>
  <c r="BW114" i="37" s="1"/>
  <c r="K118" i="36" s="1"/>
  <c r="I26" i="36"/>
  <c r="BV22" i="37" s="1"/>
  <c r="M26" i="36" s="1"/>
  <c r="I116" i="36"/>
  <c r="BW112" i="37" s="1"/>
  <c r="K116" i="36" s="1"/>
  <c r="I55" i="36"/>
  <c r="BW51" i="37" s="1"/>
  <c r="K55" i="36" s="1"/>
  <c r="I113" i="36"/>
  <c r="BW109" i="37" s="1"/>
  <c r="K113" i="36" s="1"/>
  <c r="I120" i="36"/>
  <c r="BV116" i="37" s="1"/>
  <c r="M120" i="36" s="1"/>
  <c r="I57" i="36"/>
  <c r="BV53" i="37" s="1"/>
  <c r="M57" i="36" s="1"/>
  <c r="I124" i="36"/>
  <c r="BW120" i="37" s="1"/>
  <c r="K124" i="36" s="1"/>
  <c r="I108" i="36"/>
  <c r="BW104" i="37" s="1"/>
  <c r="K108" i="36" s="1"/>
  <c r="I86" i="36"/>
  <c r="BW82" i="37" s="1"/>
  <c r="K86" i="36" s="1"/>
  <c r="I121" i="36"/>
  <c r="BW117" i="37" s="1"/>
  <c r="K121" i="36" s="1"/>
  <c r="I14" i="36"/>
  <c r="BW10" i="37" s="1"/>
  <c r="K14" i="36" s="1"/>
  <c r="I72" i="36"/>
  <c r="BV68" i="37" s="1"/>
  <c r="M72" i="36" s="1"/>
  <c r="I133" i="36"/>
  <c r="BW129" i="37" s="1"/>
  <c r="K133" i="36" s="1"/>
  <c r="I111" i="36"/>
  <c r="BW107" i="37" s="1"/>
  <c r="K111" i="36" s="1"/>
  <c r="I96" i="36"/>
  <c r="BW92" i="37" s="1"/>
  <c r="K96" i="36" s="1"/>
  <c r="I75" i="36"/>
  <c r="BV71" i="37" s="1"/>
  <c r="M75" i="36" s="1"/>
  <c r="I62" i="36"/>
  <c r="BW58" i="37" s="1"/>
  <c r="K62" i="36" s="1"/>
  <c r="I29" i="36"/>
  <c r="BV25" i="37" s="1"/>
  <c r="M29" i="36" s="1"/>
  <c r="I103" i="36"/>
  <c r="BV99" i="37" s="1"/>
  <c r="M103" i="36" s="1"/>
  <c r="I69" i="36"/>
  <c r="BV65" i="37" s="1"/>
  <c r="M69" i="36" s="1"/>
  <c r="I101" i="36"/>
  <c r="BV97" i="37" s="1"/>
  <c r="M101" i="36" s="1"/>
  <c r="I89" i="36"/>
  <c r="BW85" i="37" s="1"/>
  <c r="K89" i="36" s="1"/>
  <c r="I38" i="36"/>
  <c r="BW34" i="37" s="1"/>
  <c r="K38" i="36" s="1"/>
  <c r="I112" i="36"/>
  <c r="BW108" i="37" s="1"/>
  <c r="K112" i="36" s="1"/>
  <c r="I10" i="36"/>
  <c r="BW6" i="37" s="1"/>
  <c r="K10" i="36" s="1"/>
  <c r="I130" i="29"/>
  <c r="I31" i="29"/>
  <c r="I98" i="29"/>
  <c r="BW94" i="30" s="1"/>
  <c r="M98" i="29" s="1"/>
  <c r="BW68" i="37"/>
  <c r="K72" i="36" s="1"/>
  <c r="I84" i="36"/>
  <c r="BW80" i="37" s="1"/>
  <c r="K84" i="36" s="1"/>
  <c r="I131" i="36"/>
  <c r="BW127" i="37" s="1"/>
  <c r="K131" i="36" s="1"/>
  <c r="I130" i="36"/>
  <c r="BW126" i="37" s="1"/>
  <c r="K130" i="36" s="1"/>
  <c r="I49" i="36"/>
  <c r="BW45" i="37" s="1"/>
  <c r="K49" i="36" s="1"/>
  <c r="I48" i="36"/>
  <c r="BW44" i="37" s="1"/>
  <c r="K48" i="36" s="1"/>
  <c r="I40" i="36"/>
  <c r="BV36" i="37" s="1"/>
  <c r="M40" i="36" s="1"/>
  <c r="I100" i="36"/>
  <c r="BV96" i="37" s="1"/>
  <c r="M100" i="36" s="1"/>
  <c r="I93" i="36"/>
  <c r="BW89" i="37" s="1"/>
  <c r="K93" i="36" s="1"/>
  <c r="I67" i="36"/>
  <c r="BV63" i="37" s="1"/>
  <c r="M67" i="36" s="1"/>
  <c r="I24" i="36"/>
  <c r="BV20" i="37" s="1"/>
  <c r="M24" i="36" s="1"/>
  <c r="I23" i="36"/>
  <c r="BV19" i="37" s="1"/>
  <c r="M23" i="36" s="1"/>
  <c r="I87" i="36"/>
  <c r="I137" i="36"/>
  <c r="BW133" i="37" s="1"/>
  <c r="K137" i="36" s="1"/>
  <c r="I76" i="36"/>
  <c r="BW72" i="37" s="1"/>
  <c r="K76" i="36" s="1"/>
  <c r="F142" i="36"/>
  <c r="G142" i="36"/>
  <c r="I34" i="36"/>
  <c r="BV30" i="37" s="1"/>
  <c r="M34" i="36" s="1"/>
  <c r="I41" i="36"/>
  <c r="BW37" i="37" s="1"/>
  <c r="K41" i="36" s="1"/>
  <c r="I18" i="36"/>
  <c r="BW14" i="37" s="1"/>
  <c r="K18" i="36" s="1"/>
  <c r="I125" i="36"/>
  <c r="BV121" i="37" s="1"/>
  <c r="M125" i="36" s="1"/>
  <c r="I95" i="36"/>
  <c r="BW91" i="37" s="1"/>
  <c r="K95" i="36" s="1"/>
  <c r="I123" i="36"/>
  <c r="BW119" i="37" s="1"/>
  <c r="K123" i="36" s="1"/>
  <c r="I20" i="36"/>
  <c r="BW16" i="37" s="1"/>
  <c r="K20" i="36" s="1"/>
  <c r="I17" i="36"/>
  <c r="BV13" i="37" s="1"/>
  <c r="M17" i="36" s="1"/>
  <c r="BV137" i="37"/>
  <c r="M141" i="36" s="1"/>
  <c r="O141" i="36" s="1"/>
  <c r="P141" i="36" s="1"/>
  <c r="J150" i="28" s="1"/>
  <c r="I114" i="36"/>
  <c r="BV110" i="37" s="1"/>
  <c r="M114" i="36" s="1"/>
  <c r="I126" i="36"/>
  <c r="I88" i="36"/>
  <c r="BW84" i="37" s="1"/>
  <c r="K88" i="36" s="1"/>
  <c r="I85" i="36"/>
  <c r="BW81" i="37" s="1"/>
  <c r="K85" i="36" s="1"/>
  <c r="I83" i="36"/>
  <c r="BW79" i="37" s="1"/>
  <c r="K83" i="36" s="1"/>
  <c r="I110" i="36"/>
  <c r="BV106" i="37" s="1"/>
  <c r="M110" i="36" s="1"/>
  <c r="I74" i="36"/>
  <c r="BW70" i="37" s="1"/>
  <c r="K74" i="36" s="1"/>
  <c r="I81" i="36"/>
  <c r="BV77" i="37" s="1"/>
  <c r="M81" i="36" s="1"/>
  <c r="I11" i="36"/>
  <c r="BW7" i="37" s="1"/>
  <c r="K11" i="36" s="1"/>
  <c r="I15" i="36"/>
  <c r="BV11" i="37" s="1"/>
  <c r="M15" i="36" s="1"/>
  <c r="I70" i="36"/>
  <c r="BW66" i="37" s="1"/>
  <c r="K70" i="36" s="1"/>
  <c r="I117" i="36"/>
  <c r="BW113" i="37" s="1"/>
  <c r="K117" i="36" s="1"/>
  <c r="L142" i="36"/>
  <c r="I27" i="36"/>
  <c r="BV23" i="37" s="1"/>
  <c r="M27" i="36" s="1"/>
  <c r="I78" i="29"/>
  <c r="BX74" i="30" s="1"/>
  <c r="K78" i="29" s="1"/>
  <c r="I40" i="29"/>
  <c r="BX36" i="30" s="1"/>
  <c r="K40" i="29" s="1"/>
  <c r="I132" i="29"/>
  <c r="BX128" i="30" s="1"/>
  <c r="K132" i="29" s="1"/>
  <c r="I34" i="29"/>
  <c r="BX30" i="30" s="1"/>
  <c r="K34" i="29" s="1"/>
  <c r="I26" i="29"/>
  <c r="BW22" i="30" s="1"/>
  <c r="M26" i="29" s="1"/>
  <c r="I120" i="29"/>
  <c r="BX116" i="30" s="1"/>
  <c r="K120" i="29" s="1"/>
  <c r="I43" i="29"/>
  <c r="BX39" i="30" s="1"/>
  <c r="K43" i="29" s="1"/>
  <c r="I62" i="29"/>
  <c r="BW58" i="30" s="1"/>
  <c r="M62" i="29" s="1"/>
  <c r="BW40" i="37"/>
  <c r="K44" i="36" s="1"/>
  <c r="BV40" i="37"/>
  <c r="M44" i="36" s="1"/>
  <c r="BV100" i="37"/>
  <c r="M104" i="36" s="1"/>
  <c r="BW100" i="37"/>
  <c r="K104" i="36" s="1"/>
  <c r="BV28" i="37"/>
  <c r="M32" i="36" s="1"/>
  <c r="BW28" i="37"/>
  <c r="K32" i="36" s="1"/>
  <c r="BW95" i="37"/>
  <c r="K99" i="36" s="1"/>
  <c r="BV95" i="37"/>
  <c r="M99" i="36" s="1"/>
  <c r="BV31" i="37"/>
  <c r="M35" i="36" s="1"/>
  <c r="BW31" i="37"/>
  <c r="K35" i="36" s="1"/>
  <c r="BV118" i="37"/>
  <c r="M122" i="36" s="1"/>
  <c r="BW118" i="37"/>
  <c r="K122" i="36" s="1"/>
  <c r="BW59" i="37"/>
  <c r="K63" i="36" s="1"/>
  <c r="BV59" i="37"/>
  <c r="M63" i="36" s="1"/>
  <c r="BV115" i="37"/>
  <c r="M119" i="36" s="1"/>
  <c r="E119" i="38"/>
  <c r="I105" i="36"/>
  <c r="BW60" i="37"/>
  <c r="K64" i="36" s="1"/>
  <c r="BV60" i="37"/>
  <c r="M64" i="36" s="1"/>
  <c r="I31" i="36"/>
  <c r="E14" i="38"/>
  <c r="E59" i="38"/>
  <c r="E44" i="38"/>
  <c r="I36" i="36"/>
  <c r="E32" i="38"/>
  <c r="I21" i="36"/>
  <c r="I7" i="36"/>
  <c r="C142" i="36"/>
  <c r="I94" i="36"/>
  <c r="I132" i="36"/>
  <c r="E80" i="38"/>
  <c r="I107" i="36"/>
  <c r="I127" i="36"/>
  <c r="I61" i="36"/>
  <c r="I16" i="36"/>
  <c r="I33" i="36"/>
  <c r="E65" i="38"/>
  <c r="I13" i="36"/>
  <c r="D142" i="36"/>
  <c r="BW125" i="37"/>
  <c r="K129" i="36" s="1"/>
  <c r="BV125" i="37"/>
  <c r="M129" i="36" s="1"/>
  <c r="BV88" i="37"/>
  <c r="M92" i="36" s="1"/>
  <c r="BW88" i="37"/>
  <c r="K92" i="36" s="1"/>
  <c r="BW56" i="37"/>
  <c r="K60" i="36" s="1"/>
  <c r="BV56" i="37"/>
  <c r="M60" i="36" s="1"/>
  <c r="E35" i="38"/>
  <c r="E26" i="38"/>
  <c r="BW98" i="37"/>
  <c r="K102" i="36" s="1"/>
  <c r="BV98" i="37"/>
  <c r="M102" i="36" s="1"/>
  <c r="BW87" i="37"/>
  <c r="K91" i="36" s="1"/>
  <c r="BV87" i="37"/>
  <c r="M91" i="36" s="1"/>
  <c r="E92" i="38"/>
  <c r="E52" i="38"/>
  <c r="BV76" i="37"/>
  <c r="M80" i="36" s="1"/>
  <c r="BW76" i="37"/>
  <c r="K80" i="36" s="1"/>
  <c r="I58" i="36"/>
  <c r="I12" i="36"/>
  <c r="I54" i="36"/>
  <c r="BV124" i="37"/>
  <c r="M128" i="36" s="1"/>
  <c r="BW124" i="37"/>
  <c r="K128" i="36" s="1"/>
  <c r="E56" i="38"/>
  <c r="BW18" i="37"/>
  <c r="K22" i="36" s="1"/>
  <c r="I106" i="36"/>
  <c r="I53" i="36"/>
  <c r="I115" i="36"/>
  <c r="E38" i="38"/>
  <c r="I50" i="36"/>
  <c r="I8" i="36"/>
  <c r="BW136" i="37"/>
  <c r="K140" i="36" s="1"/>
  <c r="I68" i="36"/>
  <c r="E142" i="36"/>
  <c r="I39" i="36"/>
  <c r="BW134" i="37"/>
  <c r="K138" i="36" s="1"/>
  <c r="BV134" i="37"/>
  <c r="M138" i="36" s="1"/>
  <c r="E107" i="38"/>
  <c r="I97" i="36"/>
  <c r="I82" i="36"/>
  <c r="E46" i="38"/>
  <c r="E74" i="38"/>
  <c r="I45" i="36"/>
  <c r="E29" i="38"/>
  <c r="I25" i="36"/>
  <c r="I78" i="36"/>
  <c r="I9" i="36"/>
  <c r="E113" i="38"/>
  <c r="E62" i="38"/>
  <c r="I47" i="36"/>
  <c r="E41" i="38"/>
  <c r="I71" i="36"/>
  <c r="I30" i="36"/>
  <c r="J142" i="36"/>
  <c r="E116" i="38"/>
  <c r="BW135" i="37"/>
  <c r="K139" i="36" s="1"/>
  <c r="BV135" i="37"/>
  <c r="M139" i="36" s="1"/>
  <c r="I136" i="36"/>
  <c r="E98" i="38"/>
  <c r="I109" i="36"/>
  <c r="I77" i="36"/>
  <c r="I42" i="36"/>
  <c r="BW24" i="37"/>
  <c r="K28" i="36" s="1"/>
  <c r="BV24" i="37"/>
  <c r="M28" i="36" s="1"/>
  <c r="I56" i="36"/>
  <c r="I66" i="36"/>
  <c r="E50" i="38"/>
  <c r="BW61" i="37"/>
  <c r="K65" i="36" s="1"/>
  <c r="BV61" i="37"/>
  <c r="M65" i="36" s="1"/>
  <c r="I135" i="36"/>
  <c r="I90" i="36"/>
  <c r="E77" i="38"/>
  <c r="I134" i="36"/>
  <c r="I73" i="36"/>
  <c r="I79" i="36"/>
  <c r="I59" i="36"/>
  <c r="I46" i="36"/>
  <c r="I37" i="36"/>
  <c r="I19" i="36"/>
  <c r="I51" i="36"/>
  <c r="I10" i="29"/>
  <c r="BW6" i="30" s="1"/>
  <c r="M10" i="29" s="1"/>
  <c r="I38" i="29"/>
  <c r="BW34" i="30" s="1"/>
  <c r="M38" i="29" s="1"/>
  <c r="I23" i="29"/>
  <c r="BX19" i="30" s="1"/>
  <c r="K23" i="29" s="1"/>
  <c r="I118" i="29"/>
  <c r="BW114" i="30" s="1"/>
  <c r="M118" i="29" s="1"/>
  <c r="I44" i="29"/>
  <c r="BX40" i="30" s="1"/>
  <c r="K44" i="29" s="1"/>
  <c r="I60" i="29"/>
  <c r="BX56" i="30" s="1"/>
  <c r="K60" i="29" s="1"/>
  <c r="I84" i="29"/>
  <c r="BX80" i="30" s="1"/>
  <c r="K84" i="29" s="1"/>
  <c r="I72" i="29"/>
  <c r="BX68" i="30" s="1"/>
  <c r="K72" i="29" s="1"/>
  <c r="I8" i="29"/>
  <c r="BX4" i="30" s="1"/>
  <c r="K8" i="29" s="1"/>
  <c r="I86" i="29"/>
  <c r="BW82" i="30" s="1"/>
  <c r="M86" i="29" s="1"/>
  <c r="I131" i="29"/>
  <c r="BX127" i="30" s="1"/>
  <c r="K131" i="29" s="1"/>
  <c r="I94" i="29"/>
  <c r="BW90" i="30" s="1"/>
  <c r="M94" i="29" s="1"/>
  <c r="I25" i="29"/>
  <c r="BX21" i="30" s="1"/>
  <c r="K25" i="29" s="1"/>
  <c r="I90" i="29"/>
  <c r="BX86" i="30" s="1"/>
  <c r="K90" i="29" s="1"/>
  <c r="I140" i="29"/>
  <c r="BX136" i="30" s="1"/>
  <c r="K140" i="29" s="1"/>
  <c r="I74" i="29"/>
  <c r="BX70" i="30" s="1"/>
  <c r="K74" i="29" s="1"/>
  <c r="I20" i="29"/>
  <c r="BW16" i="30" s="1"/>
  <c r="M20" i="29" s="1"/>
  <c r="I139" i="29"/>
  <c r="BX135" i="30" s="1"/>
  <c r="K139" i="29" s="1"/>
  <c r="I136" i="29"/>
  <c r="BX132" i="30" s="1"/>
  <c r="K136" i="29" s="1"/>
  <c r="I70" i="29"/>
  <c r="BX66" i="30" s="1"/>
  <c r="K70" i="29" s="1"/>
  <c r="I126" i="29"/>
  <c r="BX122" i="30" s="1"/>
  <c r="K126" i="29" s="1"/>
  <c r="I66" i="29"/>
  <c r="BX62" i="30" s="1"/>
  <c r="K66" i="29" s="1"/>
  <c r="I21" i="29"/>
  <c r="BX17" i="30" s="1"/>
  <c r="K21" i="29" s="1"/>
  <c r="I106" i="29"/>
  <c r="BW102" i="30" s="1"/>
  <c r="M106" i="29" s="1"/>
  <c r="I33" i="29"/>
  <c r="BW29" i="30" s="1"/>
  <c r="M33" i="29" s="1"/>
  <c r="I17" i="29"/>
  <c r="BX13" i="30" s="1"/>
  <c r="K17" i="29" s="1"/>
  <c r="I39" i="29"/>
  <c r="BX35" i="30" s="1"/>
  <c r="K39" i="29" s="1"/>
  <c r="I141" i="29"/>
  <c r="BX137" i="30" s="1"/>
  <c r="K141" i="29" s="1"/>
  <c r="I89" i="29"/>
  <c r="BX85" i="30" s="1"/>
  <c r="K89" i="29" s="1"/>
  <c r="I97" i="29"/>
  <c r="BX93" i="30" s="1"/>
  <c r="K97" i="29" s="1"/>
  <c r="I51" i="29"/>
  <c r="BX47" i="30" s="1"/>
  <c r="K51" i="29" s="1"/>
  <c r="I35" i="29"/>
  <c r="I135" i="29"/>
  <c r="BX131" i="30" s="1"/>
  <c r="K135" i="29" s="1"/>
  <c r="I119" i="29"/>
  <c r="BX115" i="30" s="1"/>
  <c r="K119" i="29" s="1"/>
  <c r="I57" i="29"/>
  <c r="BW53" i="30" s="1"/>
  <c r="M57" i="29" s="1"/>
  <c r="I45" i="29"/>
  <c r="BX41" i="30" s="1"/>
  <c r="K45" i="29" s="1"/>
  <c r="I11" i="29"/>
  <c r="I58" i="29"/>
  <c r="BX54" i="30" s="1"/>
  <c r="K58" i="29" s="1"/>
  <c r="I82" i="29"/>
  <c r="BX78" i="30" s="1"/>
  <c r="K82" i="29" s="1"/>
  <c r="I24" i="29"/>
  <c r="BX20" i="30" s="1"/>
  <c r="K24" i="29" s="1"/>
  <c r="I15" i="29"/>
  <c r="BX11" i="30" s="1"/>
  <c r="K15" i="29" s="1"/>
  <c r="I46" i="29"/>
  <c r="BW42" i="30" s="1"/>
  <c r="M46" i="29" s="1"/>
  <c r="I137" i="29"/>
  <c r="BW133" i="30" s="1"/>
  <c r="M137" i="29" s="1"/>
  <c r="I88" i="29"/>
  <c r="BW84" i="30" s="1"/>
  <c r="M88" i="29" s="1"/>
  <c r="I42" i="29"/>
  <c r="BX38" i="30" s="1"/>
  <c r="K42" i="29" s="1"/>
  <c r="I133" i="29"/>
  <c r="BX129" i="30" s="1"/>
  <c r="K133" i="29" s="1"/>
  <c r="I123" i="29"/>
  <c r="BW119" i="30" s="1"/>
  <c r="M123" i="29" s="1"/>
  <c r="I114" i="29"/>
  <c r="BX110" i="30" s="1"/>
  <c r="K114" i="29" s="1"/>
  <c r="I110" i="29"/>
  <c r="BX106" i="30" s="1"/>
  <c r="K110" i="29" s="1"/>
  <c r="I122" i="29"/>
  <c r="BX118" i="30" s="1"/>
  <c r="K122" i="29" s="1"/>
  <c r="I87" i="29"/>
  <c r="BX83" i="30" s="1"/>
  <c r="K87" i="29" s="1"/>
  <c r="I22" i="29"/>
  <c r="BX18" i="30" s="1"/>
  <c r="K22" i="29" s="1"/>
  <c r="I36" i="29"/>
  <c r="BX32" i="30" s="1"/>
  <c r="K36" i="29" s="1"/>
  <c r="I112" i="29"/>
  <c r="BW108" i="30" s="1"/>
  <c r="M112" i="29" s="1"/>
  <c r="I109" i="29"/>
  <c r="BW105" i="30" s="1"/>
  <c r="M109" i="29" s="1"/>
  <c r="I117" i="29"/>
  <c r="BW113" i="30" s="1"/>
  <c r="M117" i="29" s="1"/>
  <c r="I77" i="29"/>
  <c r="BX73" i="30" s="1"/>
  <c r="K77" i="29" s="1"/>
  <c r="I103" i="29"/>
  <c r="BX99" i="30" s="1"/>
  <c r="K103" i="29" s="1"/>
  <c r="I79" i="29"/>
  <c r="BX75" i="30" s="1"/>
  <c r="K79" i="29" s="1"/>
  <c r="I67" i="29"/>
  <c r="BW63" i="30" s="1"/>
  <c r="M67" i="29" s="1"/>
  <c r="I16" i="29"/>
  <c r="BX12" i="30" s="1"/>
  <c r="K16" i="29" s="1"/>
  <c r="I27" i="29"/>
  <c r="BX23" i="30" s="1"/>
  <c r="K27" i="29" s="1"/>
  <c r="I124" i="29"/>
  <c r="I125" i="29"/>
  <c r="I14" i="29"/>
  <c r="BW10" i="30" s="1"/>
  <c r="M14" i="29" s="1"/>
  <c r="J142" i="29"/>
  <c r="L142" i="29"/>
  <c r="I9" i="29"/>
  <c r="BX5" i="30" s="1"/>
  <c r="K9" i="29" s="1"/>
  <c r="I19" i="29"/>
  <c r="BW15" i="30" s="1"/>
  <c r="M19" i="29" s="1"/>
  <c r="I134" i="29"/>
  <c r="I93" i="29"/>
  <c r="I49" i="29"/>
  <c r="I76" i="29"/>
  <c r="G142" i="29"/>
  <c r="I32" i="29"/>
  <c r="I18" i="29"/>
  <c r="BX126" i="30"/>
  <c r="K130" i="29" s="1"/>
  <c r="BW126" i="30"/>
  <c r="M130" i="29" s="1"/>
  <c r="E114" i="31"/>
  <c r="I111" i="29"/>
  <c r="I127" i="29"/>
  <c r="I115" i="29"/>
  <c r="E58" i="31"/>
  <c r="E82" i="31"/>
  <c r="E70" i="31"/>
  <c r="I64" i="29"/>
  <c r="I29" i="29"/>
  <c r="E35" i="31"/>
  <c r="D142" i="29"/>
  <c r="I7" i="29"/>
  <c r="I12" i="29"/>
  <c r="BX27" i="30"/>
  <c r="K31" i="29" s="1"/>
  <c r="BW27" i="30"/>
  <c r="M31" i="29" s="1"/>
  <c r="I116" i="29"/>
  <c r="I83" i="29"/>
  <c r="I71" i="29"/>
  <c r="E7" i="31"/>
  <c r="I30" i="29"/>
  <c r="F142" i="29"/>
  <c r="E23" i="31"/>
  <c r="E142" i="29"/>
  <c r="BW39" i="30"/>
  <c r="M43" i="29" s="1"/>
  <c r="I108" i="29"/>
  <c r="I129" i="29"/>
  <c r="E54" i="31"/>
  <c r="I61" i="29"/>
  <c r="I85" i="29"/>
  <c r="I73" i="29"/>
  <c r="I91" i="29"/>
  <c r="E127" i="31"/>
  <c r="I104" i="29"/>
  <c r="I121" i="29"/>
  <c r="E50" i="31"/>
  <c r="E78" i="31"/>
  <c r="E66" i="31"/>
  <c r="E27" i="31"/>
  <c r="I50" i="29"/>
  <c r="I47" i="29"/>
  <c r="I96" i="29"/>
  <c r="C142" i="29"/>
  <c r="E110" i="31"/>
  <c r="E106" i="31"/>
  <c r="I128" i="29"/>
  <c r="I99" i="29"/>
  <c r="I101" i="29"/>
  <c r="I48" i="29"/>
  <c r="I56" i="29"/>
  <c r="I81" i="29"/>
  <c r="I69" i="29"/>
  <c r="I41" i="29"/>
  <c r="I107" i="29"/>
  <c r="I102" i="29"/>
  <c r="E98" i="31"/>
  <c r="I113" i="29"/>
  <c r="I92" i="29"/>
  <c r="E46" i="31"/>
  <c r="I63" i="29"/>
  <c r="I80" i="29"/>
  <c r="I68" i="29"/>
  <c r="I28" i="29"/>
  <c r="I54" i="29"/>
  <c r="I100" i="29"/>
  <c r="I138" i="29"/>
  <c r="E94" i="31"/>
  <c r="E74" i="31"/>
  <c r="I59" i="29"/>
  <c r="I53" i="29"/>
  <c r="E19" i="31"/>
  <c r="I105" i="29"/>
  <c r="I95" i="29"/>
  <c r="E62" i="31"/>
  <c r="I75" i="29"/>
  <c r="I55" i="29"/>
  <c r="I52" i="29"/>
  <c r="I65" i="29"/>
  <c r="I37" i="29"/>
  <c r="I13" i="29"/>
  <c r="BV94" i="37" l="1"/>
  <c r="M98" i="36" s="1"/>
  <c r="BW97" i="37"/>
  <c r="K101" i="36" s="1"/>
  <c r="BW48" i="37"/>
  <c r="K52" i="36" s="1"/>
  <c r="BW53" i="37"/>
  <c r="K57" i="36" s="1"/>
  <c r="C56" i="38" s="1"/>
  <c r="F56" i="38" s="1"/>
  <c r="BW39" i="37"/>
  <c r="K43" i="36" s="1"/>
  <c r="BV104" i="37"/>
  <c r="M108" i="36" s="1"/>
  <c r="BW30" i="37"/>
  <c r="K34" i="36" s="1"/>
  <c r="C33" i="38" s="1"/>
  <c r="BW63" i="37"/>
  <c r="K67" i="36" s="1"/>
  <c r="C66" i="38" s="1"/>
  <c r="BW22" i="37"/>
  <c r="K26" i="36" s="1"/>
  <c r="C25" i="38" s="1"/>
  <c r="BV34" i="37"/>
  <c r="M38" i="36" s="1"/>
  <c r="BV112" i="37"/>
  <c r="M116" i="36" s="1"/>
  <c r="BV82" i="37"/>
  <c r="M86" i="36" s="1"/>
  <c r="C85" i="38" s="1"/>
  <c r="BV58" i="37"/>
  <c r="M62" i="36" s="1"/>
  <c r="C61" i="38" s="1"/>
  <c r="BV114" i="37"/>
  <c r="M118" i="36" s="1"/>
  <c r="C117" i="38" s="1"/>
  <c r="BW116" i="37"/>
  <c r="K120" i="36" s="1"/>
  <c r="BV109" i="37"/>
  <c r="M113" i="36" s="1"/>
  <c r="C112" i="38" s="1"/>
  <c r="BW65" i="37"/>
  <c r="K69" i="36" s="1"/>
  <c r="C68" i="38" s="1"/>
  <c r="BW96" i="37"/>
  <c r="K100" i="36" s="1"/>
  <c r="BV129" i="37"/>
  <c r="M133" i="36" s="1"/>
  <c r="C132" i="38" s="1"/>
  <c r="BV51" i="37"/>
  <c r="M55" i="36" s="1"/>
  <c r="C54" i="38" s="1"/>
  <c r="BV85" i="37"/>
  <c r="M89" i="36" s="1"/>
  <c r="C88" i="38" s="1"/>
  <c r="BV16" i="37"/>
  <c r="M20" i="36" s="1"/>
  <c r="C19" i="38" s="1"/>
  <c r="BV120" i="37"/>
  <c r="M124" i="36" s="1"/>
  <c r="C123" i="38" s="1"/>
  <c r="BV92" i="37"/>
  <c r="M96" i="36" s="1"/>
  <c r="C95" i="38" s="1"/>
  <c r="BV107" i="37"/>
  <c r="M111" i="36" s="1"/>
  <c r="C110" i="38" s="1"/>
  <c r="BW110" i="37"/>
  <c r="K114" i="36" s="1"/>
  <c r="BW99" i="37"/>
  <c r="K103" i="36" s="1"/>
  <c r="C102" i="38" s="1"/>
  <c r="BW71" i="37"/>
  <c r="K75" i="36" s="1"/>
  <c r="C74" i="38" s="1"/>
  <c r="F74" i="38" s="1"/>
  <c r="BV117" i="37"/>
  <c r="M121" i="36" s="1"/>
  <c r="C120" i="38" s="1"/>
  <c r="BV10" i="37"/>
  <c r="M14" i="36" s="1"/>
  <c r="C13" i="38" s="1"/>
  <c r="BW25" i="37"/>
  <c r="K29" i="36" s="1"/>
  <c r="C28" i="38" s="1"/>
  <c r="BV37" i="37"/>
  <c r="M41" i="36" s="1"/>
  <c r="C40" i="38" s="1"/>
  <c r="BW23" i="37"/>
  <c r="K27" i="36" s="1"/>
  <c r="C26" i="38" s="1"/>
  <c r="F26" i="38" s="1"/>
  <c r="H26" i="38" s="1"/>
  <c r="BW77" i="37"/>
  <c r="K81" i="36" s="1"/>
  <c r="C80" i="38" s="1"/>
  <c r="F80" i="38" s="1"/>
  <c r="H80" i="38" s="1"/>
  <c r="C140" i="38"/>
  <c r="F140" i="38" s="1"/>
  <c r="H140" i="38" s="1"/>
  <c r="BW13" i="37"/>
  <c r="K17" i="36" s="1"/>
  <c r="C16" i="38" s="1"/>
  <c r="BV80" i="37"/>
  <c r="M84" i="36" s="1"/>
  <c r="C83" i="38" s="1"/>
  <c r="BV7" i="37"/>
  <c r="M11" i="36" s="1"/>
  <c r="C10" i="38" s="1"/>
  <c r="BW20" i="37"/>
  <c r="K24" i="36" s="1"/>
  <c r="C23" i="38" s="1"/>
  <c r="BV126" i="37"/>
  <c r="M130" i="36" s="1"/>
  <c r="C129" i="38" s="1"/>
  <c r="BV91" i="37"/>
  <c r="M95" i="36" s="1"/>
  <c r="C94" i="38" s="1"/>
  <c r="BV133" i="37"/>
  <c r="M137" i="36" s="1"/>
  <c r="C136" i="38" s="1"/>
  <c r="BW121" i="37"/>
  <c r="K125" i="36" s="1"/>
  <c r="C124" i="38" s="1"/>
  <c r="BV127" i="37"/>
  <c r="M131" i="36" s="1"/>
  <c r="C130" i="38" s="1"/>
  <c r="BW19" i="37"/>
  <c r="K23" i="36" s="1"/>
  <c r="C22" i="38" s="1"/>
  <c r="BV108" i="37"/>
  <c r="M112" i="36" s="1"/>
  <c r="C111" i="38" s="1"/>
  <c r="BV81" i="37"/>
  <c r="M85" i="36" s="1"/>
  <c r="C84" i="38" s="1"/>
  <c r="BV45" i="37"/>
  <c r="M49" i="36" s="1"/>
  <c r="C48" i="38" s="1"/>
  <c r="BW11" i="37"/>
  <c r="K15" i="36" s="1"/>
  <c r="C14" i="38" s="1"/>
  <c r="F14" i="38" s="1"/>
  <c r="G14" i="38" s="1"/>
  <c r="BV6" i="37"/>
  <c r="M10" i="36" s="1"/>
  <c r="C9" i="38" s="1"/>
  <c r="BV14" i="37"/>
  <c r="M18" i="36" s="1"/>
  <c r="C17" i="38" s="1"/>
  <c r="BV113" i="37"/>
  <c r="M117" i="36" s="1"/>
  <c r="C116" i="38" s="1"/>
  <c r="F116" i="38" s="1"/>
  <c r="BV119" i="37"/>
  <c r="M123" i="36" s="1"/>
  <c r="C122" i="38" s="1"/>
  <c r="BV44" i="37"/>
  <c r="M48" i="36" s="1"/>
  <c r="C47" i="38" s="1"/>
  <c r="BV79" i="37"/>
  <c r="M83" i="36" s="1"/>
  <c r="C82" i="38" s="1"/>
  <c r="BW36" i="37"/>
  <c r="K40" i="36" s="1"/>
  <c r="C39" i="38" s="1"/>
  <c r="C71" i="38"/>
  <c r="F71" i="38" s="1"/>
  <c r="C113" i="38"/>
  <c r="F113" i="38" s="1"/>
  <c r="BW106" i="37"/>
  <c r="K110" i="36" s="1"/>
  <c r="C109" i="38" s="1"/>
  <c r="BV66" i="37"/>
  <c r="M70" i="36" s="1"/>
  <c r="C69" i="38" s="1"/>
  <c r="BX94" i="30"/>
  <c r="K98" i="29" s="1"/>
  <c r="BW20" i="30"/>
  <c r="M24" i="29" s="1"/>
  <c r="C23" i="31" s="1"/>
  <c r="F23" i="31" s="1"/>
  <c r="BW62" i="30"/>
  <c r="M66" i="29" s="1"/>
  <c r="C65" i="31" s="1"/>
  <c r="BX34" i="30"/>
  <c r="K38" i="29" s="1"/>
  <c r="BX58" i="30"/>
  <c r="K62" i="29" s="1"/>
  <c r="C61" i="31" s="1"/>
  <c r="BW70" i="30"/>
  <c r="M74" i="29" s="1"/>
  <c r="C73" i="31" s="1"/>
  <c r="BX16" i="30"/>
  <c r="K20" i="29" s="1"/>
  <c r="C19" i="31" s="1"/>
  <c r="F19" i="31" s="1"/>
  <c r="G19" i="31" s="1"/>
  <c r="BX29" i="30"/>
  <c r="K33" i="29" s="1"/>
  <c r="C32" i="31" s="1"/>
  <c r="BW80" i="30"/>
  <c r="M84" i="29" s="1"/>
  <c r="C83" i="31" s="1"/>
  <c r="BW13" i="30"/>
  <c r="M17" i="29" s="1"/>
  <c r="C16" i="31" s="1"/>
  <c r="BX82" i="30"/>
  <c r="K86" i="29" s="1"/>
  <c r="C85" i="31" s="1"/>
  <c r="BX114" i="30"/>
  <c r="K118" i="29" s="1"/>
  <c r="C117" i="31" s="1"/>
  <c r="F117" i="31" s="1"/>
  <c r="BW129" i="30"/>
  <c r="M133" i="29" s="1"/>
  <c r="C132" i="31" s="1"/>
  <c r="BX6" i="30"/>
  <c r="K10" i="29" s="1"/>
  <c r="C9" i="31" s="1"/>
  <c r="BX15" i="30"/>
  <c r="K19" i="29" s="1"/>
  <c r="C18" i="31" s="1"/>
  <c r="BW86" i="30"/>
  <c r="M90" i="29" s="1"/>
  <c r="C89" i="31" s="1"/>
  <c r="BW30" i="30"/>
  <c r="M34" i="29" s="1"/>
  <c r="C33" i="31" s="1"/>
  <c r="BW99" i="30"/>
  <c r="M103" i="29" s="1"/>
  <c r="C102" i="31" s="1"/>
  <c r="BX22" i="30"/>
  <c r="K26" i="29" s="1"/>
  <c r="C25" i="31" s="1"/>
  <c r="BW40" i="30"/>
  <c r="M44" i="29" s="1"/>
  <c r="C43" i="31" s="1"/>
  <c r="BW19" i="30"/>
  <c r="M23" i="29" s="1"/>
  <c r="C22" i="31" s="1"/>
  <c r="BX119" i="30"/>
  <c r="K123" i="29" s="1"/>
  <c r="C122" i="31" s="1"/>
  <c r="BX133" i="30"/>
  <c r="K137" i="29" s="1"/>
  <c r="C136" i="31" s="1"/>
  <c r="BW83" i="37"/>
  <c r="K87" i="36" s="1"/>
  <c r="BV83" i="37"/>
  <c r="M87" i="36" s="1"/>
  <c r="BV70" i="37"/>
  <c r="M74" i="36" s="1"/>
  <c r="C73" i="38" s="1"/>
  <c r="BW122" i="37"/>
  <c r="K126" i="36" s="1"/>
  <c r="BV122" i="37"/>
  <c r="M126" i="36" s="1"/>
  <c r="BV72" i="37"/>
  <c r="M76" i="36" s="1"/>
  <c r="C75" i="38" s="1"/>
  <c r="BV89" i="37"/>
  <c r="M93" i="36" s="1"/>
  <c r="C92" i="38" s="1"/>
  <c r="F92" i="38" s="1"/>
  <c r="BV84" i="37"/>
  <c r="M88" i="36" s="1"/>
  <c r="C87" i="38" s="1"/>
  <c r="I150" i="28"/>
  <c r="BX53" i="30"/>
  <c r="K57" i="29" s="1"/>
  <c r="C56" i="31" s="1"/>
  <c r="BW35" i="30"/>
  <c r="M39" i="29" s="1"/>
  <c r="C38" i="31" s="1"/>
  <c r="BX42" i="30"/>
  <c r="K46" i="29" s="1"/>
  <c r="C45" i="31" s="1"/>
  <c r="BW74" i="30"/>
  <c r="M78" i="29" s="1"/>
  <c r="C77" i="31" s="1"/>
  <c r="BW136" i="30"/>
  <c r="M140" i="29" s="1"/>
  <c r="C139" i="31" s="1"/>
  <c r="F139" i="31" s="1"/>
  <c r="G139" i="31" s="1"/>
  <c r="BW73" i="30"/>
  <c r="M77" i="29" s="1"/>
  <c r="C76" i="31" s="1"/>
  <c r="BW115" i="30"/>
  <c r="M119" i="29" s="1"/>
  <c r="C118" i="31" s="1"/>
  <c r="BX63" i="30"/>
  <c r="K67" i="29" s="1"/>
  <c r="C66" i="31" s="1"/>
  <c r="F66" i="31" s="1"/>
  <c r="BW110" i="30"/>
  <c r="M114" i="29" s="1"/>
  <c r="C113" i="31" s="1"/>
  <c r="C107" i="38"/>
  <c r="F107" i="38" s="1"/>
  <c r="C119" i="38"/>
  <c r="F119" i="38" s="1"/>
  <c r="H119" i="38" s="1"/>
  <c r="C62" i="38"/>
  <c r="F62" i="38" s="1"/>
  <c r="C98" i="38"/>
  <c r="F98" i="38" s="1"/>
  <c r="H98" i="38" s="1"/>
  <c r="C59" i="38"/>
  <c r="F59" i="38" s="1"/>
  <c r="BW137" i="30"/>
  <c r="M141" i="29" s="1"/>
  <c r="C140" i="31" s="1"/>
  <c r="BW78" i="30"/>
  <c r="M82" i="29" s="1"/>
  <c r="C81" i="31" s="1"/>
  <c r="BW83" i="30"/>
  <c r="M87" i="29" s="1"/>
  <c r="C86" i="31" s="1"/>
  <c r="BW116" i="30"/>
  <c r="M120" i="29" s="1"/>
  <c r="C119" i="31" s="1"/>
  <c r="F119" i="31" s="1"/>
  <c r="H119" i="31" s="1"/>
  <c r="BW23" i="30"/>
  <c r="M27" i="29" s="1"/>
  <c r="C26" i="31" s="1"/>
  <c r="BW122" i="30"/>
  <c r="M126" i="29" s="1"/>
  <c r="C125" i="31" s="1"/>
  <c r="BW4" i="30"/>
  <c r="M8" i="29" s="1"/>
  <c r="C7" i="31" s="1"/>
  <c r="F7" i="31" s="1"/>
  <c r="BW17" i="30"/>
  <c r="M21" i="29" s="1"/>
  <c r="C20" i="31" s="1"/>
  <c r="BW12" i="30"/>
  <c r="M16" i="29" s="1"/>
  <c r="C15" i="31" s="1"/>
  <c r="BW54" i="30"/>
  <c r="M58" i="29" s="1"/>
  <c r="C57" i="31" s="1"/>
  <c r="BW18" i="30"/>
  <c r="M22" i="29" s="1"/>
  <c r="C21" i="31" s="1"/>
  <c r="BW128" i="30"/>
  <c r="M132" i="29" s="1"/>
  <c r="C131" i="31" s="1"/>
  <c r="BW127" i="30"/>
  <c r="M131" i="29" s="1"/>
  <c r="C130" i="31" s="1"/>
  <c r="BW135" i="30"/>
  <c r="M139" i="29" s="1"/>
  <c r="C138" i="31" s="1"/>
  <c r="BW36" i="30"/>
  <c r="M40" i="29" s="1"/>
  <c r="C39" i="31" s="1"/>
  <c r="BW132" i="30"/>
  <c r="M136" i="29" s="1"/>
  <c r="C135" i="31" s="1"/>
  <c r="BW68" i="30"/>
  <c r="M72" i="29" s="1"/>
  <c r="C71" i="31" s="1"/>
  <c r="BW118" i="30"/>
  <c r="M122" i="29" s="1"/>
  <c r="C121" i="31" s="1"/>
  <c r="BW66" i="30"/>
  <c r="M70" i="29" s="1"/>
  <c r="C69" i="31" s="1"/>
  <c r="BX113" i="30"/>
  <c r="K117" i="29" s="1"/>
  <c r="C116" i="31" s="1"/>
  <c r="BW74" i="37"/>
  <c r="K78" i="36" s="1"/>
  <c r="BV74" i="37"/>
  <c r="M78" i="36" s="1"/>
  <c r="BW43" i="37"/>
  <c r="K47" i="36" s="1"/>
  <c r="BV43" i="37"/>
  <c r="M47" i="36" s="1"/>
  <c r="BV21" i="37"/>
  <c r="M25" i="36" s="1"/>
  <c r="BW21" i="37"/>
  <c r="K25" i="36" s="1"/>
  <c r="C42" i="38"/>
  <c r="BW102" i="37"/>
  <c r="K106" i="36" s="1"/>
  <c r="BV102" i="37"/>
  <c r="M106" i="36" s="1"/>
  <c r="C91" i="38"/>
  <c r="BW29" i="37"/>
  <c r="K33" i="36" s="1"/>
  <c r="BV29" i="37"/>
  <c r="M33" i="36" s="1"/>
  <c r="C115" i="38"/>
  <c r="C43" i="38"/>
  <c r="C31" i="38"/>
  <c r="BW86" i="37"/>
  <c r="K90" i="36" s="1"/>
  <c r="BV86" i="37"/>
  <c r="M90" i="36" s="1"/>
  <c r="BW105" i="37"/>
  <c r="K109" i="36" s="1"/>
  <c r="BV105" i="37"/>
  <c r="M109" i="36" s="1"/>
  <c r="BV4" i="37"/>
  <c r="M8" i="36" s="1"/>
  <c r="BW4" i="37"/>
  <c r="K8" i="36" s="1"/>
  <c r="C90" i="38"/>
  <c r="C99" i="38"/>
  <c r="BW12" i="37"/>
  <c r="K16" i="36" s="1"/>
  <c r="BV12" i="37"/>
  <c r="M16" i="36" s="1"/>
  <c r="BW32" i="37"/>
  <c r="K36" i="36" s="1"/>
  <c r="BV32" i="37"/>
  <c r="M36" i="36" s="1"/>
  <c r="C34" i="38"/>
  <c r="BW5" i="37"/>
  <c r="K9" i="36" s="1"/>
  <c r="BV5" i="37"/>
  <c r="M9" i="36" s="1"/>
  <c r="BW111" i="37"/>
  <c r="K115" i="36" s="1"/>
  <c r="BV111" i="37"/>
  <c r="M115" i="36" s="1"/>
  <c r="BW27" i="37"/>
  <c r="K31" i="36" s="1"/>
  <c r="BV27" i="37"/>
  <c r="M31" i="36" s="1"/>
  <c r="BW47" i="37"/>
  <c r="K51" i="36" s="1"/>
  <c r="BV47" i="37"/>
  <c r="M51" i="36" s="1"/>
  <c r="BW131" i="37"/>
  <c r="K135" i="36" s="1"/>
  <c r="BV131" i="37"/>
  <c r="M135" i="36" s="1"/>
  <c r="C79" i="38"/>
  <c r="BW57" i="37"/>
  <c r="K61" i="36" s="1"/>
  <c r="BV57" i="37"/>
  <c r="M61" i="36" s="1"/>
  <c r="BW128" i="37"/>
  <c r="K132" i="36" s="1"/>
  <c r="BV128" i="37"/>
  <c r="M132" i="36" s="1"/>
  <c r="C100" i="38"/>
  <c r="C103" i="38"/>
  <c r="BW54" i="37"/>
  <c r="K58" i="36" s="1"/>
  <c r="BV54" i="37"/>
  <c r="M58" i="36" s="1"/>
  <c r="BW78" i="37"/>
  <c r="K82" i="36" s="1"/>
  <c r="BV78" i="37"/>
  <c r="M82" i="36" s="1"/>
  <c r="BW15" i="37"/>
  <c r="K19" i="36" s="1"/>
  <c r="BV15" i="37"/>
  <c r="M19" i="36" s="1"/>
  <c r="BW62" i="37"/>
  <c r="K66" i="36" s="1"/>
  <c r="BV62" i="37"/>
  <c r="M66" i="36" s="1"/>
  <c r="BW93" i="37"/>
  <c r="K97" i="36" s="1"/>
  <c r="BV93" i="37"/>
  <c r="M97" i="36" s="1"/>
  <c r="BW123" i="37"/>
  <c r="K127" i="36" s="1"/>
  <c r="BV123" i="37"/>
  <c r="M127" i="36" s="1"/>
  <c r="BW90" i="37"/>
  <c r="K94" i="36" s="1"/>
  <c r="BV90" i="37"/>
  <c r="M94" i="36" s="1"/>
  <c r="BW49" i="37"/>
  <c r="K53" i="36" s="1"/>
  <c r="BV49" i="37"/>
  <c r="M53" i="36" s="1"/>
  <c r="BW33" i="37"/>
  <c r="K37" i="36" s="1"/>
  <c r="BV33" i="37"/>
  <c r="M37" i="36" s="1"/>
  <c r="BW52" i="37"/>
  <c r="K56" i="36" s="1"/>
  <c r="BV52" i="37"/>
  <c r="M56" i="36" s="1"/>
  <c r="BW41" i="37"/>
  <c r="K45" i="36" s="1"/>
  <c r="BV41" i="37"/>
  <c r="M45" i="36" s="1"/>
  <c r="BW35" i="37"/>
  <c r="K39" i="36" s="1"/>
  <c r="BV35" i="37"/>
  <c r="M39" i="36" s="1"/>
  <c r="BV103" i="37"/>
  <c r="M107" i="36" s="1"/>
  <c r="BW103" i="37"/>
  <c r="K107" i="36" s="1"/>
  <c r="BW42" i="37"/>
  <c r="K46" i="36" s="1"/>
  <c r="BV42" i="37"/>
  <c r="M46" i="36" s="1"/>
  <c r="BW132" i="37"/>
  <c r="K136" i="36" s="1"/>
  <c r="BV132" i="37"/>
  <c r="M136" i="36" s="1"/>
  <c r="C127" i="38"/>
  <c r="C128" i="38"/>
  <c r="BW55" i="37"/>
  <c r="K59" i="36" s="1"/>
  <c r="BV55" i="37"/>
  <c r="M59" i="36" s="1"/>
  <c r="BW64" i="37"/>
  <c r="K68" i="36" s="1"/>
  <c r="BV64" i="37"/>
  <c r="M68" i="36" s="1"/>
  <c r="BW46" i="37"/>
  <c r="K50" i="36" s="1"/>
  <c r="BV46" i="37"/>
  <c r="M50" i="36" s="1"/>
  <c r="BW75" i="37"/>
  <c r="K79" i="36" s="1"/>
  <c r="BV75" i="37"/>
  <c r="M79" i="36" s="1"/>
  <c r="C27" i="38"/>
  <c r="BW26" i="37"/>
  <c r="K30" i="36" s="1"/>
  <c r="BV26" i="37"/>
  <c r="M30" i="36" s="1"/>
  <c r="C101" i="38"/>
  <c r="BV9" i="37"/>
  <c r="M13" i="36" s="1"/>
  <c r="BW9" i="37"/>
  <c r="K13" i="36" s="1"/>
  <c r="C51" i="38"/>
  <c r="BW69" i="37"/>
  <c r="K73" i="36" s="1"/>
  <c r="BV69" i="37"/>
  <c r="M73" i="36" s="1"/>
  <c r="C64" i="38"/>
  <c r="BW38" i="37"/>
  <c r="K42" i="36" s="1"/>
  <c r="BV38" i="37"/>
  <c r="M42" i="36" s="1"/>
  <c r="C138" i="38"/>
  <c r="BW67" i="37"/>
  <c r="K71" i="36" s="1"/>
  <c r="BV67" i="37"/>
  <c r="M71" i="36" s="1"/>
  <c r="BW50" i="37"/>
  <c r="K54" i="36" s="1"/>
  <c r="BV50" i="37"/>
  <c r="M54" i="36" s="1"/>
  <c r="I142" i="36"/>
  <c r="BW3" i="37"/>
  <c r="K7" i="36" s="1"/>
  <c r="BV3" i="37"/>
  <c r="M7" i="36" s="1"/>
  <c r="C63" i="38"/>
  <c r="C118" i="38"/>
  <c r="C121" i="38"/>
  <c r="C97" i="38"/>
  <c r="C37" i="38"/>
  <c r="BW130" i="37"/>
  <c r="K134" i="36" s="1"/>
  <c r="BV130" i="37"/>
  <c r="M134" i="36" s="1"/>
  <c r="BW73" i="37"/>
  <c r="K77" i="36" s="1"/>
  <c r="BV73" i="37"/>
  <c r="M77" i="36" s="1"/>
  <c r="C137" i="38"/>
  <c r="C139" i="38"/>
  <c r="C21" i="38"/>
  <c r="BW8" i="37"/>
  <c r="K12" i="36" s="1"/>
  <c r="BV8" i="37"/>
  <c r="M12" i="36" s="1"/>
  <c r="BW17" i="37"/>
  <c r="K21" i="36" s="1"/>
  <c r="BV17" i="37"/>
  <c r="M21" i="36" s="1"/>
  <c r="BW101" i="37"/>
  <c r="K105" i="36" s="1"/>
  <c r="BV101" i="37"/>
  <c r="M105" i="36" s="1"/>
  <c r="BW75" i="30"/>
  <c r="M79" i="29" s="1"/>
  <c r="C78" i="31" s="1"/>
  <c r="F78" i="31" s="1"/>
  <c r="BX108" i="30"/>
  <c r="K112" i="29" s="1"/>
  <c r="C111" i="31" s="1"/>
  <c r="BW47" i="30"/>
  <c r="M51" i="29" s="1"/>
  <c r="C50" i="31" s="1"/>
  <c r="F50" i="31" s="1"/>
  <c r="BW56" i="30"/>
  <c r="M60" i="29" s="1"/>
  <c r="C59" i="31" s="1"/>
  <c r="BX84" i="30"/>
  <c r="K88" i="29" s="1"/>
  <c r="C87" i="31" s="1"/>
  <c r="BW93" i="30"/>
  <c r="M97" i="29" s="1"/>
  <c r="C96" i="31" s="1"/>
  <c r="BX10" i="30"/>
  <c r="K14" i="29" s="1"/>
  <c r="C13" i="31" s="1"/>
  <c r="BW21" i="30"/>
  <c r="M25" i="29" s="1"/>
  <c r="C24" i="31" s="1"/>
  <c r="F24" i="31" s="1"/>
  <c r="H24" i="31" s="1"/>
  <c r="BX90" i="30"/>
  <c r="K94" i="29" s="1"/>
  <c r="C93" i="31" s="1"/>
  <c r="BW85" i="30"/>
  <c r="M89" i="29" s="1"/>
  <c r="C88" i="31" s="1"/>
  <c r="BW32" i="30"/>
  <c r="M36" i="29" s="1"/>
  <c r="C35" i="31" s="1"/>
  <c r="F35" i="31" s="1"/>
  <c r="G35" i="31" s="1"/>
  <c r="BW11" i="30"/>
  <c r="M15" i="29" s="1"/>
  <c r="C14" i="31" s="1"/>
  <c r="BX102" i="30"/>
  <c r="K106" i="29" s="1"/>
  <c r="C105" i="31" s="1"/>
  <c r="BW38" i="30"/>
  <c r="M42" i="29" s="1"/>
  <c r="C41" i="31" s="1"/>
  <c r="BW41" i="30"/>
  <c r="M45" i="29" s="1"/>
  <c r="C44" i="31" s="1"/>
  <c r="BW131" i="30"/>
  <c r="M135" i="29" s="1"/>
  <c r="C134" i="31" s="1"/>
  <c r="BX105" i="30"/>
  <c r="K109" i="29" s="1"/>
  <c r="C108" i="31" s="1"/>
  <c r="BX121" i="30"/>
  <c r="K125" i="29" s="1"/>
  <c r="BW121" i="30"/>
  <c r="M125" i="29" s="1"/>
  <c r="BW5" i="30"/>
  <c r="M9" i="29" s="1"/>
  <c r="C8" i="31" s="1"/>
  <c r="BX120" i="30"/>
  <c r="K124" i="29" s="1"/>
  <c r="BW120" i="30"/>
  <c r="M124" i="29" s="1"/>
  <c r="BW106" i="30"/>
  <c r="M110" i="29" s="1"/>
  <c r="C109" i="31" s="1"/>
  <c r="BX7" i="30"/>
  <c r="K11" i="29" s="1"/>
  <c r="BW7" i="30"/>
  <c r="M11" i="29" s="1"/>
  <c r="BW31" i="30"/>
  <c r="M35" i="29" s="1"/>
  <c r="BX31" i="30"/>
  <c r="K35" i="29" s="1"/>
  <c r="BX33" i="30"/>
  <c r="K37" i="29" s="1"/>
  <c r="BW33" i="30"/>
  <c r="M37" i="29" s="1"/>
  <c r="BW88" i="30"/>
  <c r="M92" i="29" s="1"/>
  <c r="BX88" i="30"/>
  <c r="K92" i="29" s="1"/>
  <c r="BX37" i="30"/>
  <c r="K41" i="29" s="1"/>
  <c r="BW37" i="30"/>
  <c r="M41" i="29" s="1"/>
  <c r="BX79" i="30"/>
  <c r="K83" i="29" s="1"/>
  <c r="BW79" i="30"/>
  <c r="M83" i="29" s="1"/>
  <c r="BX96" i="30"/>
  <c r="K100" i="29" s="1"/>
  <c r="BW96" i="30"/>
  <c r="M100" i="29" s="1"/>
  <c r="BX61" i="30"/>
  <c r="K65" i="29" s="1"/>
  <c r="BW61" i="30"/>
  <c r="M65" i="29" s="1"/>
  <c r="BX50" i="30"/>
  <c r="K54" i="29" s="1"/>
  <c r="BW50" i="30"/>
  <c r="M54" i="29" s="1"/>
  <c r="BW109" i="30"/>
  <c r="M113" i="29" s="1"/>
  <c r="BX109" i="30"/>
  <c r="K113" i="29" s="1"/>
  <c r="BX130" i="30"/>
  <c r="K134" i="29" s="1"/>
  <c r="BW130" i="30"/>
  <c r="M134" i="29" s="1"/>
  <c r="BX134" i="30"/>
  <c r="K138" i="29" s="1"/>
  <c r="BW134" i="30"/>
  <c r="M138" i="29" s="1"/>
  <c r="BX87" i="30"/>
  <c r="K91" i="29" s="1"/>
  <c r="BW87" i="30"/>
  <c r="M91" i="29" s="1"/>
  <c r="BX8" i="30"/>
  <c r="K12" i="29" s="1"/>
  <c r="BW8" i="30"/>
  <c r="M12" i="29" s="1"/>
  <c r="BX9" i="30"/>
  <c r="K13" i="29" s="1"/>
  <c r="BW9" i="30"/>
  <c r="M13" i="29" s="1"/>
  <c r="BX125" i="30"/>
  <c r="K129" i="29" s="1"/>
  <c r="BW125" i="30"/>
  <c r="M129" i="29" s="1"/>
  <c r="BX3" i="30"/>
  <c r="K7" i="29" s="1"/>
  <c r="BW3" i="30"/>
  <c r="M7" i="29" s="1"/>
  <c r="I142" i="29"/>
  <c r="BX48" i="30"/>
  <c r="K52" i="29" s="1"/>
  <c r="BW48" i="30"/>
  <c r="M52" i="29" s="1"/>
  <c r="BW49" i="30"/>
  <c r="M53" i="29" s="1"/>
  <c r="BX49" i="30"/>
  <c r="K53" i="29" s="1"/>
  <c r="BX24" i="30"/>
  <c r="K28" i="29" s="1"/>
  <c r="BW24" i="30"/>
  <c r="M28" i="29" s="1"/>
  <c r="BX43" i="30"/>
  <c r="K47" i="29" s="1"/>
  <c r="BW43" i="30"/>
  <c r="M47" i="29" s="1"/>
  <c r="BW26" i="30"/>
  <c r="M30" i="29" s="1"/>
  <c r="BX26" i="30"/>
  <c r="K30" i="29" s="1"/>
  <c r="BX51" i="30"/>
  <c r="K55" i="29" s="1"/>
  <c r="BW51" i="30"/>
  <c r="M55" i="29" s="1"/>
  <c r="BX55" i="30"/>
  <c r="K59" i="29" s="1"/>
  <c r="BW55" i="30"/>
  <c r="M59" i="29" s="1"/>
  <c r="BX65" i="30"/>
  <c r="K69" i="29" s="1"/>
  <c r="BW65" i="30"/>
  <c r="M69" i="29" s="1"/>
  <c r="BX104" i="30"/>
  <c r="K108" i="29" s="1"/>
  <c r="BW104" i="30"/>
  <c r="M108" i="29" s="1"/>
  <c r="BX111" i="30"/>
  <c r="K115" i="29" s="1"/>
  <c r="BW111" i="30"/>
  <c r="M115" i="29" s="1"/>
  <c r="C129" i="31"/>
  <c r="BX112" i="30"/>
  <c r="K116" i="29" s="1"/>
  <c r="BW112" i="30"/>
  <c r="M116" i="29" s="1"/>
  <c r="BX71" i="30"/>
  <c r="K75" i="29" s="1"/>
  <c r="BW71" i="30"/>
  <c r="M75" i="29" s="1"/>
  <c r="BX77" i="30"/>
  <c r="K81" i="29" s="1"/>
  <c r="BW77" i="30"/>
  <c r="M81" i="29" s="1"/>
  <c r="BX25" i="30"/>
  <c r="K29" i="29" s="1"/>
  <c r="BW25" i="30"/>
  <c r="M29" i="29" s="1"/>
  <c r="BX123" i="30"/>
  <c r="K127" i="29" s="1"/>
  <c r="BW123" i="30"/>
  <c r="M127" i="29" s="1"/>
  <c r="BX14" i="30"/>
  <c r="K18" i="29" s="1"/>
  <c r="BW14" i="30"/>
  <c r="M18" i="29" s="1"/>
  <c r="BX52" i="30"/>
  <c r="K56" i="29" s="1"/>
  <c r="BW52" i="30"/>
  <c r="M56" i="29" s="1"/>
  <c r="BX69" i="30"/>
  <c r="K73" i="29" s="1"/>
  <c r="BW69" i="30"/>
  <c r="M73" i="29" s="1"/>
  <c r="C30" i="31"/>
  <c r="BX60" i="30"/>
  <c r="K64" i="29" s="1"/>
  <c r="BW60" i="30"/>
  <c r="M64" i="29" s="1"/>
  <c r="BX107" i="30"/>
  <c r="K111" i="29" s="1"/>
  <c r="BW107" i="30"/>
  <c r="M111" i="29" s="1"/>
  <c r="BX28" i="30"/>
  <c r="K32" i="29" s="1"/>
  <c r="BW28" i="30"/>
  <c r="M32" i="29" s="1"/>
  <c r="BX64" i="30"/>
  <c r="K68" i="29" s="1"/>
  <c r="BW64" i="30"/>
  <c r="M68" i="29" s="1"/>
  <c r="BX44" i="30"/>
  <c r="K48" i="29" s="1"/>
  <c r="BW44" i="30"/>
  <c r="M48" i="29" s="1"/>
  <c r="BX92" i="30"/>
  <c r="K96" i="29" s="1"/>
  <c r="BW92" i="30"/>
  <c r="M96" i="29" s="1"/>
  <c r="BX46" i="30"/>
  <c r="K50" i="29" s="1"/>
  <c r="BW46" i="30"/>
  <c r="M50" i="29" s="1"/>
  <c r="BX81" i="30"/>
  <c r="K85" i="29" s="1"/>
  <c r="BW81" i="30"/>
  <c r="M85" i="29" s="1"/>
  <c r="BX76" i="30"/>
  <c r="K80" i="29" s="1"/>
  <c r="BW76" i="30"/>
  <c r="M80" i="29" s="1"/>
  <c r="BW97" i="30"/>
  <c r="M101" i="29" s="1"/>
  <c r="BX97" i="30"/>
  <c r="K101" i="29" s="1"/>
  <c r="BX117" i="30"/>
  <c r="K121" i="29" s="1"/>
  <c r="BW117" i="30"/>
  <c r="M121" i="29" s="1"/>
  <c r="BW57" i="30"/>
  <c r="M61" i="29" s="1"/>
  <c r="BX57" i="30"/>
  <c r="K61" i="29" s="1"/>
  <c r="BX72" i="30"/>
  <c r="K76" i="29" s="1"/>
  <c r="BW72" i="30"/>
  <c r="M76" i="29" s="1"/>
  <c r="BX91" i="30"/>
  <c r="K95" i="29" s="1"/>
  <c r="BW91" i="30"/>
  <c r="M95" i="29" s="1"/>
  <c r="BX59" i="30"/>
  <c r="K63" i="29" s="1"/>
  <c r="BW59" i="30"/>
  <c r="M63" i="29" s="1"/>
  <c r="BW98" i="30"/>
  <c r="M102" i="29" s="1"/>
  <c r="BX98" i="30"/>
  <c r="K102" i="29" s="1"/>
  <c r="BX95" i="30"/>
  <c r="K99" i="29" s="1"/>
  <c r="BW95" i="30"/>
  <c r="M99" i="29" s="1"/>
  <c r="BX100" i="30"/>
  <c r="K104" i="29" s="1"/>
  <c r="BW100" i="30"/>
  <c r="M104" i="29" s="1"/>
  <c r="BW45" i="30"/>
  <c r="M49" i="29" s="1"/>
  <c r="BX45" i="30"/>
  <c r="K49" i="29" s="1"/>
  <c r="BX101" i="30"/>
  <c r="K105" i="29" s="1"/>
  <c r="BW101" i="30"/>
  <c r="M105" i="29" s="1"/>
  <c r="BX103" i="30"/>
  <c r="K107" i="29" s="1"/>
  <c r="BW103" i="30"/>
  <c r="M107" i="29" s="1"/>
  <c r="BX124" i="30"/>
  <c r="K128" i="29" s="1"/>
  <c r="BW124" i="30"/>
  <c r="M128" i="29" s="1"/>
  <c r="C37" i="31"/>
  <c r="C42" i="31"/>
  <c r="BX67" i="30"/>
  <c r="K71" i="29" s="1"/>
  <c r="BW67" i="30"/>
  <c r="M71" i="29" s="1"/>
  <c r="BX89" i="30"/>
  <c r="K93" i="29" s="1"/>
  <c r="BW89" i="30"/>
  <c r="M93" i="29" s="1"/>
  <c r="C97" i="31"/>
  <c r="G71" i="38" l="1"/>
  <c r="C86" i="38"/>
  <c r="F86" i="38" s="1"/>
  <c r="C125" i="38"/>
  <c r="G119" i="38"/>
  <c r="G98" i="38"/>
  <c r="F66" i="38"/>
  <c r="C65" i="38"/>
  <c r="F112" i="38"/>
  <c r="F91" i="38"/>
  <c r="G91" i="38" s="1"/>
  <c r="C126" i="38"/>
  <c r="F83" i="38"/>
  <c r="G83" i="38" s="1"/>
  <c r="C78" i="38"/>
  <c r="F124" i="38"/>
  <c r="G124" i="38" s="1"/>
  <c r="C18" i="38"/>
  <c r="F79" i="38"/>
  <c r="H79" i="38" s="1"/>
  <c r="C89" i="38"/>
  <c r="G26" i="38"/>
  <c r="C60" i="38"/>
  <c r="C12" i="38"/>
  <c r="C106" i="38"/>
  <c r="F73" i="38"/>
  <c r="F100" i="38"/>
  <c r="H100" i="38" s="1"/>
  <c r="F118" i="38"/>
  <c r="G118" i="38" s="1"/>
  <c r="C53" i="38"/>
  <c r="F75" i="38"/>
  <c r="G75" i="38" s="1"/>
  <c r="F54" i="38"/>
  <c r="F19" i="38"/>
  <c r="G19" i="38" s="1"/>
  <c r="G140" i="38"/>
  <c r="F25" i="38"/>
  <c r="F23" i="38"/>
  <c r="F9" i="38"/>
  <c r="F102" i="38"/>
  <c r="F22" i="38"/>
  <c r="G22" i="38" s="1"/>
  <c r="C50" i="38"/>
  <c r="F31" i="38"/>
  <c r="H31" i="38" s="1"/>
  <c r="F33" i="38"/>
  <c r="F68" i="38"/>
  <c r="C46" i="38"/>
  <c r="C20" i="38"/>
  <c r="C58" i="38"/>
  <c r="F90" i="38"/>
  <c r="G90" i="38" s="1"/>
  <c r="F21" i="38"/>
  <c r="C133" i="38"/>
  <c r="C72" i="38"/>
  <c r="F123" i="38"/>
  <c r="G123" i="38" s="1"/>
  <c r="C36" i="38"/>
  <c r="F130" i="38"/>
  <c r="G130" i="38" s="1"/>
  <c r="G92" i="38"/>
  <c r="F84" i="38"/>
  <c r="G84" i="38" s="1"/>
  <c r="F40" i="38"/>
  <c r="H40" i="38" s="1"/>
  <c r="F34" i="38"/>
  <c r="H34" i="38" s="1"/>
  <c r="C104" i="38"/>
  <c r="F139" i="38"/>
  <c r="F37" i="38"/>
  <c r="H37" i="38" s="1"/>
  <c r="F63" i="38"/>
  <c r="G63" i="38" s="1"/>
  <c r="F51" i="38"/>
  <c r="G51" i="38" s="1"/>
  <c r="F101" i="38"/>
  <c r="F39" i="38"/>
  <c r="C81" i="38"/>
  <c r="F95" i="38"/>
  <c r="G62" i="38"/>
  <c r="C35" i="38"/>
  <c r="C7" i="38"/>
  <c r="F43" i="38"/>
  <c r="G43" i="38" s="1"/>
  <c r="F115" i="38"/>
  <c r="F61" i="38"/>
  <c r="G61" i="38" s="1"/>
  <c r="C24" i="38"/>
  <c r="C134" i="38"/>
  <c r="C76" i="38"/>
  <c r="C135" i="38"/>
  <c r="C70" i="38"/>
  <c r="F47" i="38"/>
  <c r="G47" i="38" s="1"/>
  <c r="C49" i="38"/>
  <c r="F88" i="38"/>
  <c r="C30" i="38"/>
  <c r="F121" i="38"/>
  <c r="C55" i="38"/>
  <c r="F120" i="38"/>
  <c r="C11" i="38"/>
  <c r="F137" i="38"/>
  <c r="F97" i="38"/>
  <c r="G97" i="38" s="1"/>
  <c r="C45" i="38"/>
  <c r="C38" i="38"/>
  <c r="C52" i="38"/>
  <c r="C96" i="38"/>
  <c r="F85" i="38"/>
  <c r="F110" i="38"/>
  <c r="C105" i="38"/>
  <c r="F13" i="38"/>
  <c r="G13" i="38" s="1"/>
  <c r="G107" i="38"/>
  <c r="G80" i="38"/>
  <c r="F136" i="38"/>
  <c r="G136" i="38" s="1"/>
  <c r="F127" i="38"/>
  <c r="G127" i="38" s="1"/>
  <c r="G74" i="38"/>
  <c r="M142" i="36"/>
  <c r="F138" i="38"/>
  <c r="G138" i="38" s="1"/>
  <c r="F122" i="38"/>
  <c r="G122" i="38" s="1"/>
  <c r="F109" i="38"/>
  <c r="F10" i="38"/>
  <c r="F87" i="38"/>
  <c r="C57" i="38"/>
  <c r="C15" i="38"/>
  <c r="F82" i="38"/>
  <c r="C108" i="38"/>
  <c r="F17" i="38"/>
  <c r="H17" i="38" s="1"/>
  <c r="F64" i="38"/>
  <c r="H64" i="38" s="1"/>
  <c r="F129" i="38"/>
  <c r="G129" i="38" s="1"/>
  <c r="F48" i="38"/>
  <c r="H48" i="38" s="1"/>
  <c r="F117" i="38"/>
  <c r="K142" i="36"/>
  <c r="C6" i="38"/>
  <c r="G116" i="38"/>
  <c r="C29" i="38"/>
  <c r="C67" i="38"/>
  <c r="G113" i="38"/>
  <c r="C93" i="38"/>
  <c r="F103" i="38"/>
  <c r="C131" i="38"/>
  <c r="C114" i="38"/>
  <c r="F99" i="38"/>
  <c r="F111" i="38"/>
  <c r="C32" i="38"/>
  <c r="F42" i="38"/>
  <c r="H42" i="38" s="1"/>
  <c r="C41" i="38"/>
  <c r="F132" i="38"/>
  <c r="G132" i="38" s="1"/>
  <c r="C8" i="38"/>
  <c r="G56" i="38"/>
  <c r="F94" i="38"/>
  <c r="F27" i="38"/>
  <c r="F69" i="38"/>
  <c r="G69" i="38" s="1"/>
  <c r="F128" i="38"/>
  <c r="G128" i="38" s="1"/>
  <c r="F28" i="38"/>
  <c r="F16" i="38"/>
  <c r="H16" i="38" s="1"/>
  <c r="C44" i="38"/>
  <c r="C77" i="38"/>
  <c r="G59" i="38"/>
  <c r="C123" i="31"/>
  <c r="F123" i="31" s="1"/>
  <c r="C34" i="31"/>
  <c r="F34" i="31" s="1"/>
  <c r="H34" i="31" s="1"/>
  <c r="G24" i="31"/>
  <c r="C10" i="31"/>
  <c r="F10" i="31" s="1"/>
  <c r="C124" i="31"/>
  <c r="G117" i="31"/>
  <c r="C110" i="31"/>
  <c r="F69" i="31"/>
  <c r="F118" i="31"/>
  <c r="G118" i="31" s="1"/>
  <c r="F87" i="31"/>
  <c r="F88" i="31"/>
  <c r="C120" i="31"/>
  <c r="C67" i="31"/>
  <c r="F20" i="31"/>
  <c r="H20" i="31" s="1"/>
  <c r="F129" i="31"/>
  <c r="F26" i="31"/>
  <c r="H26" i="31" s="1"/>
  <c r="F134" i="31"/>
  <c r="G134" i="31" s="1"/>
  <c r="C99" i="31"/>
  <c r="C74" i="31"/>
  <c r="F45" i="31"/>
  <c r="H45" i="31" s="1"/>
  <c r="F121" i="31"/>
  <c r="G121" i="31" s="1"/>
  <c r="C53" i="31"/>
  <c r="F135" i="31"/>
  <c r="H135" i="31" s="1"/>
  <c r="C12" i="31"/>
  <c r="F21" i="31"/>
  <c r="G21" i="31" s="1"/>
  <c r="C98" i="31"/>
  <c r="F16" i="31"/>
  <c r="H16" i="31" s="1"/>
  <c r="C49" i="31"/>
  <c r="F61" i="31"/>
  <c r="C63" i="31"/>
  <c r="F32" i="31"/>
  <c r="H32" i="31" s="1"/>
  <c r="C80" i="31"/>
  <c r="C51" i="31"/>
  <c r="G119" i="31"/>
  <c r="F108" i="31"/>
  <c r="H108" i="31" s="1"/>
  <c r="C36" i="31"/>
  <c r="F71" i="31"/>
  <c r="F83" i="31"/>
  <c r="G83" i="31" s="1"/>
  <c r="F8" i="31"/>
  <c r="G8" i="31" s="1"/>
  <c r="G50" i="31"/>
  <c r="F86" i="31"/>
  <c r="F109" i="31"/>
  <c r="F43" i="31"/>
  <c r="C101" i="31"/>
  <c r="F140" i="31"/>
  <c r="G140" i="31" s="1"/>
  <c r="C100" i="31"/>
  <c r="C17" i="31"/>
  <c r="C68" i="31"/>
  <c r="F33" i="31"/>
  <c r="C46" i="31"/>
  <c r="C11" i="31"/>
  <c r="F122" i="31"/>
  <c r="C137" i="31"/>
  <c r="F89" i="31"/>
  <c r="F116" i="31"/>
  <c r="G116" i="31" s="1"/>
  <c r="F39" i="31"/>
  <c r="C92" i="31"/>
  <c r="C127" i="31"/>
  <c r="F85" i="31"/>
  <c r="H85" i="31" s="1"/>
  <c r="F30" i="31"/>
  <c r="F9" i="31"/>
  <c r="G9" i="31" s="1"/>
  <c r="F18" i="31"/>
  <c r="G18" i="31" s="1"/>
  <c r="C114" i="31"/>
  <c r="F81" i="31"/>
  <c r="C82" i="31"/>
  <c r="F131" i="31"/>
  <c r="H131" i="31" s="1"/>
  <c r="G23" i="31"/>
  <c r="M142" i="29"/>
  <c r="C27" i="31"/>
  <c r="C70" i="31"/>
  <c r="C106" i="31"/>
  <c r="C62" i="31"/>
  <c r="C75" i="31"/>
  <c r="C55" i="31"/>
  <c r="F57" i="31"/>
  <c r="H57" i="31" s="1"/>
  <c r="F13" i="31"/>
  <c r="F65" i="31"/>
  <c r="H65" i="31" s="1"/>
  <c r="C133" i="31"/>
  <c r="C112" i="31"/>
  <c r="C40" i="31"/>
  <c r="G66" i="31"/>
  <c r="F76" i="31"/>
  <c r="G76" i="31" s="1"/>
  <c r="F132" i="31"/>
  <c r="G132" i="31" s="1"/>
  <c r="F77" i="31"/>
  <c r="G77" i="31" s="1"/>
  <c r="F59" i="31"/>
  <c r="C126" i="31"/>
  <c r="C48" i="31"/>
  <c r="C103" i="31"/>
  <c r="C31" i="31"/>
  <c r="F41" i="31"/>
  <c r="C115" i="31"/>
  <c r="C107" i="31"/>
  <c r="F56" i="31"/>
  <c r="F113" i="31"/>
  <c r="C95" i="31"/>
  <c r="F38" i="31"/>
  <c r="C58" i="31"/>
  <c r="C90" i="31"/>
  <c r="F42" i="31"/>
  <c r="H42" i="31" s="1"/>
  <c r="C60" i="31"/>
  <c r="C79" i="31"/>
  <c r="C84" i="31"/>
  <c r="C72" i="31"/>
  <c r="F136" i="31"/>
  <c r="C28" i="31"/>
  <c r="C54" i="31"/>
  <c r="C29" i="31"/>
  <c r="C128" i="31"/>
  <c r="F111" i="31"/>
  <c r="F130" i="31"/>
  <c r="G130" i="31" s="1"/>
  <c r="F14" i="31"/>
  <c r="F15" i="31"/>
  <c r="H15" i="31" s="1"/>
  <c r="F73" i="31"/>
  <c r="G73" i="31" s="1"/>
  <c r="F96" i="31"/>
  <c r="G96" i="31" s="1"/>
  <c r="F125" i="31"/>
  <c r="H125" i="31" s="1"/>
  <c r="K142" i="29"/>
  <c r="C6" i="31"/>
  <c r="C64" i="31"/>
  <c r="C91" i="31"/>
  <c r="F97" i="31"/>
  <c r="F37" i="31"/>
  <c r="H37" i="31" s="1"/>
  <c r="C104" i="31"/>
  <c r="F138" i="31"/>
  <c r="F44" i="31"/>
  <c r="G44" i="31" s="1"/>
  <c r="C94" i="31"/>
  <c r="F93" i="31"/>
  <c r="G93" i="31" s="1"/>
  <c r="C47" i="31"/>
  <c r="F25" i="31"/>
  <c r="G25" i="31" s="1"/>
  <c r="F22" i="31"/>
  <c r="F105" i="31"/>
  <c r="G105" i="31" s="1"/>
  <c r="C52" i="31"/>
  <c r="F102" i="31"/>
  <c r="G78" i="31"/>
  <c r="G7" i="31"/>
  <c r="G86" i="38" l="1"/>
  <c r="C1" i="31"/>
  <c r="C2" i="31" s="1"/>
  <c r="D62" i="31" s="1"/>
  <c r="BY59" i="30" s="1"/>
  <c r="CA59" i="30" s="1"/>
  <c r="N63" i="29" s="1"/>
  <c r="O63" i="29" s="1"/>
  <c r="F125" i="38"/>
  <c r="G64" i="38"/>
  <c r="G79" i="38"/>
  <c r="C1" i="38"/>
  <c r="C2" i="38" s="1"/>
  <c r="D41" i="38" s="1"/>
  <c r="BX38" i="37" s="1"/>
  <c r="BZ38" i="37" s="1"/>
  <c r="N42" i="36" s="1"/>
  <c r="O42" i="36" s="1"/>
  <c r="P42" i="36" s="1"/>
  <c r="J51" i="28" s="1"/>
  <c r="G40" i="38"/>
  <c r="G109" i="38"/>
  <c r="G33" i="38"/>
  <c r="F18" i="38"/>
  <c r="F30" i="38"/>
  <c r="F81" i="38"/>
  <c r="G34" i="38"/>
  <c r="F44" i="38"/>
  <c r="F108" i="38"/>
  <c r="H108" i="38" s="1"/>
  <c r="F11" i="38"/>
  <c r="G102" i="38"/>
  <c r="F70" i="38"/>
  <c r="F93" i="38"/>
  <c r="F41" i="38"/>
  <c r="F52" i="38"/>
  <c r="F76" i="38"/>
  <c r="G76" i="38" s="1"/>
  <c r="F60" i="38"/>
  <c r="H60" i="38" s="1"/>
  <c r="F78" i="38"/>
  <c r="G112" i="38"/>
  <c r="G95" i="38"/>
  <c r="G111" i="38"/>
  <c r="G99" i="38"/>
  <c r="G48" i="38"/>
  <c r="G10" i="38"/>
  <c r="F105" i="38"/>
  <c r="G88" i="38"/>
  <c r="F134" i="38"/>
  <c r="G134" i="38" s="1"/>
  <c r="F58" i="38"/>
  <c r="F32" i="38"/>
  <c r="H32" i="38" s="1"/>
  <c r="G85" i="38"/>
  <c r="F53" i="38"/>
  <c r="H53" i="38" s="1"/>
  <c r="G115" i="38"/>
  <c r="F38" i="38"/>
  <c r="G38" i="38" s="1"/>
  <c r="G39" i="38"/>
  <c r="G37" i="38"/>
  <c r="G9" i="38"/>
  <c r="G100" i="38"/>
  <c r="F89" i="38"/>
  <c r="G89" i="38" s="1"/>
  <c r="F65" i="38"/>
  <c r="H65" i="38" s="1"/>
  <c r="G103" i="38"/>
  <c r="G17" i="38"/>
  <c r="F29" i="38"/>
  <c r="G82" i="38"/>
  <c r="F45" i="38"/>
  <c r="H45" i="38" s="1"/>
  <c r="G120" i="38"/>
  <c r="F49" i="38"/>
  <c r="G49" i="38" s="1"/>
  <c r="F24" i="38"/>
  <c r="H24" i="38" s="1"/>
  <c r="F7" i="38"/>
  <c r="G7" i="38" s="1"/>
  <c r="F72" i="38"/>
  <c r="F20" i="38"/>
  <c r="G31" i="38"/>
  <c r="G54" i="38"/>
  <c r="G21" i="38"/>
  <c r="F135" i="38"/>
  <c r="G87" i="38"/>
  <c r="F67" i="38"/>
  <c r="G16" i="38"/>
  <c r="F131" i="38"/>
  <c r="H131" i="38" s="1"/>
  <c r="F15" i="38"/>
  <c r="H15" i="38" s="1"/>
  <c r="F55" i="38"/>
  <c r="G55" i="38" s="1"/>
  <c r="F133" i="38"/>
  <c r="H133" i="38" s="1"/>
  <c r="F50" i="38"/>
  <c r="G121" i="38"/>
  <c r="F12" i="38"/>
  <c r="G12" i="38" s="1"/>
  <c r="G117" i="38"/>
  <c r="G137" i="38"/>
  <c r="F36" i="38"/>
  <c r="H36" i="38" s="1"/>
  <c r="G28" i="38"/>
  <c r="G94" i="38"/>
  <c r="G42" i="38"/>
  <c r="G110" i="38"/>
  <c r="F35" i="38"/>
  <c r="G101" i="38"/>
  <c r="G139" i="38"/>
  <c r="G23" i="38"/>
  <c r="G73" i="38"/>
  <c r="F126" i="38"/>
  <c r="G66" i="38"/>
  <c r="F8" i="38"/>
  <c r="G25" i="38"/>
  <c r="F77" i="38"/>
  <c r="F96" i="38"/>
  <c r="G96" i="38" s="1"/>
  <c r="G68" i="38"/>
  <c r="G27" i="38"/>
  <c r="F114" i="38"/>
  <c r="G114" i="38" s="1"/>
  <c r="F6" i="38"/>
  <c r="F57" i="38"/>
  <c r="H57" i="38" s="1"/>
  <c r="F104" i="38"/>
  <c r="F46" i="38"/>
  <c r="F106" i="38"/>
  <c r="G106" i="38" s="1"/>
  <c r="H30" i="31"/>
  <c r="G123" i="31"/>
  <c r="H61" i="31"/>
  <c r="G10" i="31"/>
  <c r="G45" i="31"/>
  <c r="G32" i="31"/>
  <c r="G135" i="31"/>
  <c r="F124" i="31"/>
  <c r="G124" i="31" s="1"/>
  <c r="G26" i="31"/>
  <c r="G102" i="31"/>
  <c r="H102" i="31" s="1"/>
  <c r="G57" i="31"/>
  <c r="G86" i="31"/>
  <c r="G81" i="31"/>
  <c r="H81" i="31" s="1"/>
  <c r="G61" i="31"/>
  <c r="G136" i="31"/>
  <c r="H136" i="31" s="1"/>
  <c r="G16" i="31"/>
  <c r="G34" i="31"/>
  <c r="F12" i="31"/>
  <c r="G12" i="31" s="1"/>
  <c r="G15" i="31"/>
  <c r="F107" i="31"/>
  <c r="G65" i="31"/>
  <c r="F62" i="31"/>
  <c r="H62" i="31" s="1"/>
  <c r="G131" i="31"/>
  <c r="F68" i="31"/>
  <c r="G43" i="31"/>
  <c r="F51" i="31"/>
  <c r="G51" i="31" s="1"/>
  <c r="G129" i="31"/>
  <c r="H129" i="31" s="1"/>
  <c r="G37" i="31"/>
  <c r="F94" i="31"/>
  <c r="G125" i="31"/>
  <c r="F115" i="31"/>
  <c r="F126" i="31"/>
  <c r="H126" i="31" s="1"/>
  <c r="F82" i="31"/>
  <c r="F49" i="31"/>
  <c r="G49" i="31" s="1"/>
  <c r="F74" i="31"/>
  <c r="G87" i="31"/>
  <c r="F128" i="31"/>
  <c r="F137" i="31"/>
  <c r="F79" i="31"/>
  <c r="H79" i="31" s="1"/>
  <c r="G38" i="31"/>
  <c r="F106" i="31"/>
  <c r="F17" i="31"/>
  <c r="H17" i="31" s="1"/>
  <c r="F84" i="31"/>
  <c r="G84" i="31" s="1"/>
  <c r="F48" i="31"/>
  <c r="H48" i="31" s="1"/>
  <c r="F92" i="31"/>
  <c r="G92" i="31" s="1"/>
  <c r="F29" i="31"/>
  <c r="G22" i="31"/>
  <c r="G97" i="31"/>
  <c r="G14" i="31"/>
  <c r="H14" i="31" s="1"/>
  <c r="F54" i="31"/>
  <c r="F60" i="31"/>
  <c r="H60" i="31" s="1"/>
  <c r="F95" i="31"/>
  <c r="G95" i="31" s="1"/>
  <c r="G13" i="31"/>
  <c r="G39" i="31"/>
  <c r="H39" i="31" s="1"/>
  <c r="G122" i="31"/>
  <c r="F100" i="31"/>
  <c r="H100" i="31" s="1"/>
  <c r="G109" i="31"/>
  <c r="H109" i="31" s="1"/>
  <c r="F80" i="31"/>
  <c r="H80" i="31" s="1"/>
  <c r="F53" i="31"/>
  <c r="H53" i="31" s="1"/>
  <c r="F99" i="31"/>
  <c r="G20" i="31"/>
  <c r="F70" i="31"/>
  <c r="F58" i="31"/>
  <c r="F28" i="31"/>
  <c r="F91" i="31"/>
  <c r="G41" i="31"/>
  <c r="G59" i="31"/>
  <c r="F40" i="31"/>
  <c r="H40" i="31" s="1"/>
  <c r="G30" i="31"/>
  <c r="F11" i="31"/>
  <c r="G71" i="31"/>
  <c r="F67" i="31"/>
  <c r="G67" i="31" s="1"/>
  <c r="F31" i="31"/>
  <c r="H31" i="31" s="1"/>
  <c r="F52" i="31"/>
  <c r="G138" i="31"/>
  <c r="G42" i="31"/>
  <c r="G113" i="31"/>
  <c r="H113" i="31" s="1"/>
  <c r="F55" i="31"/>
  <c r="F27" i="31"/>
  <c r="F114" i="31"/>
  <c r="G114" i="31" s="1"/>
  <c r="F36" i="31"/>
  <c r="H36" i="31" s="1"/>
  <c r="F63" i="31"/>
  <c r="G63" i="31" s="1"/>
  <c r="G69" i="31"/>
  <c r="F112" i="31"/>
  <c r="F104" i="31"/>
  <c r="F6" i="31"/>
  <c r="F103" i="31"/>
  <c r="H103" i="31" s="1"/>
  <c r="G85" i="31"/>
  <c r="F46" i="31"/>
  <c r="H46" i="31" s="1"/>
  <c r="F98" i="31"/>
  <c r="H98" i="31" s="1"/>
  <c r="F120" i="31"/>
  <c r="F47" i="31"/>
  <c r="G47" i="31" s="1"/>
  <c r="G111" i="31"/>
  <c r="H111" i="31" s="1"/>
  <c r="F90" i="31"/>
  <c r="G90" i="31" s="1"/>
  <c r="F133" i="31"/>
  <c r="H133" i="31" s="1"/>
  <c r="F127" i="31"/>
  <c r="G89" i="31"/>
  <c r="F101" i="31"/>
  <c r="F110" i="31"/>
  <c r="F64" i="31"/>
  <c r="H64" i="31" s="1"/>
  <c r="C3" i="31"/>
  <c r="F72" i="31"/>
  <c r="G56" i="31"/>
  <c r="F75" i="31"/>
  <c r="G33" i="31"/>
  <c r="H33" i="31" s="1"/>
  <c r="G108" i="31"/>
  <c r="G88" i="31"/>
  <c r="D133" i="31" l="1"/>
  <c r="BY130" i="30" s="1"/>
  <c r="CA130" i="30" s="1"/>
  <c r="N134" i="29" s="1"/>
  <c r="O134" i="29" s="1"/>
  <c r="O143" i="28" s="1"/>
  <c r="G133" i="39" s="1"/>
  <c r="D112" i="31"/>
  <c r="BY109" i="30" s="1"/>
  <c r="CA109" i="30" s="1"/>
  <c r="N113" i="29" s="1"/>
  <c r="O113" i="29" s="1"/>
  <c r="P113" i="29" s="1"/>
  <c r="P122" i="28" s="1"/>
  <c r="D64" i="31"/>
  <c r="BY61" i="30" s="1"/>
  <c r="CA61" i="30" s="1"/>
  <c r="N65" i="29" s="1"/>
  <c r="O65" i="29" s="1"/>
  <c r="D137" i="31"/>
  <c r="BY134" i="30" s="1"/>
  <c r="CA134" i="30" s="1"/>
  <c r="N138" i="29" s="1"/>
  <c r="O138" i="29" s="1"/>
  <c r="O147" i="28" s="1"/>
  <c r="G137" i="39" s="1"/>
  <c r="D75" i="31"/>
  <c r="BY72" i="30" s="1"/>
  <c r="CA72" i="30" s="1"/>
  <c r="N76" i="29" s="1"/>
  <c r="O76" i="29" s="1"/>
  <c r="O85" i="28" s="1"/>
  <c r="G75" i="39" s="1"/>
  <c r="D80" i="31"/>
  <c r="BY77" i="30" s="1"/>
  <c r="CA77" i="30" s="1"/>
  <c r="N81" i="29" s="1"/>
  <c r="O81" i="29" s="1"/>
  <c r="P81" i="29" s="1"/>
  <c r="P90" i="28" s="1"/>
  <c r="D63" i="31"/>
  <c r="BY60" i="30" s="1"/>
  <c r="CA60" i="30" s="1"/>
  <c r="N64" i="29" s="1"/>
  <c r="O64" i="29" s="1"/>
  <c r="O73" i="28" s="1"/>
  <c r="G63" i="39" s="1"/>
  <c r="D11" i="31"/>
  <c r="BY8" i="30" s="1"/>
  <c r="CA8" i="30" s="1"/>
  <c r="N12" i="29" s="1"/>
  <c r="O12" i="29" s="1"/>
  <c r="P12" i="29" s="1"/>
  <c r="P21" i="28" s="1"/>
  <c r="D60" i="31"/>
  <c r="BY57" i="30" s="1"/>
  <c r="CA57" i="30" s="1"/>
  <c r="N61" i="29" s="1"/>
  <c r="O61" i="29" s="1"/>
  <c r="P61" i="29" s="1"/>
  <c r="P70" i="28" s="1"/>
  <c r="D91" i="31"/>
  <c r="BY88" i="30" s="1"/>
  <c r="CA88" i="30" s="1"/>
  <c r="N92" i="29" s="1"/>
  <c r="O92" i="29" s="1"/>
  <c r="P92" i="29" s="1"/>
  <c r="P101" i="28" s="1"/>
  <c r="D95" i="31"/>
  <c r="BY92" i="30" s="1"/>
  <c r="CA92" i="30" s="1"/>
  <c r="N96" i="29" s="1"/>
  <c r="O96" i="29" s="1"/>
  <c r="D47" i="31"/>
  <c r="BY44" i="30" s="1"/>
  <c r="CA44" i="30" s="1"/>
  <c r="N48" i="29" s="1"/>
  <c r="O48" i="29" s="1"/>
  <c r="O57" i="28" s="1"/>
  <c r="G47" i="39" s="1"/>
  <c r="D103" i="31"/>
  <c r="BY100" i="30" s="1"/>
  <c r="CA100" i="30" s="1"/>
  <c r="N104" i="29" s="1"/>
  <c r="O104" i="29" s="1"/>
  <c r="P104" i="29" s="1"/>
  <c r="P113" i="28" s="1"/>
  <c r="D70" i="31"/>
  <c r="BY67" i="30" s="1"/>
  <c r="CA67" i="30" s="1"/>
  <c r="N71" i="29" s="1"/>
  <c r="O71" i="29" s="1"/>
  <c r="P71" i="29" s="1"/>
  <c r="P80" i="28" s="1"/>
  <c r="D98" i="31"/>
  <c r="BY95" i="30" s="1"/>
  <c r="CA95" i="30" s="1"/>
  <c r="N99" i="29" s="1"/>
  <c r="O99" i="29" s="1"/>
  <c r="P99" i="29" s="1"/>
  <c r="P108" i="28" s="1"/>
  <c r="D55" i="31"/>
  <c r="BY52" i="30" s="1"/>
  <c r="CA52" i="30" s="1"/>
  <c r="N56" i="29" s="1"/>
  <c r="O56" i="29" s="1"/>
  <c r="P56" i="29" s="1"/>
  <c r="D72" i="31"/>
  <c r="BY69" i="30" s="1"/>
  <c r="CA69" i="30" s="1"/>
  <c r="N73" i="29" s="1"/>
  <c r="O73" i="29" s="1"/>
  <c r="P73" i="29" s="1"/>
  <c r="P82" i="28" s="1"/>
  <c r="D127" i="31"/>
  <c r="BY124" i="30" s="1"/>
  <c r="CA124" i="30" s="1"/>
  <c r="N128" i="29" s="1"/>
  <c r="O128" i="29" s="1"/>
  <c r="P128" i="29" s="1"/>
  <c r="P137" i="28" s="1"/>
  <c r="D120" i="31"/>
  <c r="BY117" i="30" s="1"/>
  <c r="CA117" i="30" s="1"/>
  <c r="N121" i="29" s="1"/>
  <c r="O121" i="29" s="1"/>
  <c r="O130" i="28" s="1"/>
  <c r="G120" i="39" s="1"/>
  <c r="D114" i="31"/>
  <c r="BY111" i="30" s="1"/>
  <c r="CA111" i="30" s="1"/>
  <c r="N115" i="29" s="1"/>
  <c r="O115" i="29" s="1"/>
  <c r="P115" i="29" s="1"/>
  <c r="P124" i="28" s="1"/>
  <c r="D52" i="31"/>
  <c r="BY49" i="30" s="1"/>
  <c r="CA49" i="30" s="1"/>
  <c r="N53" i="29" s="1"/>
  <c r="O53" i="29" s="1"/>
  <c r="O62" i="28" s="1"/>
  <c r="G52" i="39" s="1"/>
  <c r="G125" i="38"/>
  <c r="H86" i="31"/>
  <c r="P63" i="29"/>
  <c r="P72" i="28" s="1"/>
  <c r="O72" i="28"/>
  <c r="G62" i="39" s="1"/>
  <c r="O122" i="28"/>
  <c r="G112" i="39" s="1"/>
  <c r="O101" i="28"/>
  <c r="G91" i="39" s="1"/>
  <c r="P96" i="29"/>
  <c r="P105" i="28" s="1"/>
  <c r="O105" i="28"/>
  <c r="G95" i="39" s="1"/>
  <c r="P138" i="29"/>
  <c r="P147" i="28" s="1"/>
  <c r="P65" i="29"/>
  <c r="P74" i="28" s="1"/>
  <c r="O74" i="28"/>
  <c r="G64" i="39" s="1"/>
  <c r="P48" i="29"/>
  <c r="P57" i="28" s="1"/>
  <c r="G108" i="38"/>
  <c r="G20" i="38"/>
  <c r="G57" i="38"/>
  <c r="G15" i="38"/>
  <c r="G60" i="38"/>
  <c r="G81" i="38"/>
  <c r="G104" i="38"/>
  <c r="G131" i="38"/>
  <c r="I51" i="28"/>
  <c r="D53" i="38"/>
  <c r="BX50" i="37" s="1"/>
  <c r="BZ50" i="37" s="1"/>
  <c r="N54" i="36" s="1"/>
  <c r="O54" i="36" s="1"/>
  <c r="D76" i="38"/>
  <c r="BX73" i="37" s="1"/>
  <c r="BZ73" i="37" s="1"/>
  <c r="N77" i="36" s="1"/>
  <c r="O77" i="36" s="1"/>
  <c r="D108" i="38"/>
  <c r="BX105" i="37" s="1"/>
  <c r="BZ105" i="37" s="1"/>
  <c r="N109" i="36" s="1"/>
  <c r="O109" i="36" s="1"/>
  <c r="D46" i="38"/>
  <c r="BX43" i="37" s="1"/>
  <c r="BZ43" i="37" s="1"/>
  <c r="N47" i="36" s="1"/>
  <c r="O47" i="36" s="1"/>
  <c r="D24" i="38"/>
  <c r="BX21" i="37" s="1"/>
  <c r="BZ21" i="37" s="1"/>
  <c r="N25" i="36" s="1"/>
  <c r="O25" i="36" s="1"/>
  <c r="D55" i="38"/>
  <c r="BX52" i="37" s="1"/>
  <c r="BZ52" i="37" s="1"/>
  <c r="N56" i="36" s="1"/>
  <c r="O56" i="36" s="1"/>
  <c r="D77" i="38"/>
  <c r="BX74" i="37" s="1"/>
  <c r="BZ74" i="37" s="1"/>
  <c r="N78" i="36" s="1"/>
  <c r="O78" i="36" s="1"/>
  <c r="D20" i="38"/>
  <c r="BX17" i="37" s="1"/>
  <c r="BZ17" i="37" s="1"/>
  <c r="N21" i="36" s="1"/>
  <c r="O21" i="36" s="1"/>
  <c r="D58" i="38"/>
  <c r="BX55" i="37" s="1"/>
  <c r="BZ55" i="37" s="1"/>
  <c r="N59" i="36" s="1"/>
  <c r="O59" i="36" s="1"/>
  <c r="D93" i="38"/>
  <c r="BX90" i="37" s="1"/>
  <c r="BZ90" i="37" s="1"/>
  <c r="N94" i="36" s="1"/>
  <c r="O94" i="36" s="1"/>
  <c r="D134" i="38"/>
  <c r="BX131" i="37" s="1"/>
  <c r="BZ131" i="37" s="1"/>
  <c r="N135" i="36" s="1"/>
  <c r="O135" i="36" s="1"/>
  <c r="D30" i="38"/>
  <c r="BX27" i="37" s="1"/>
  <c r="BZ27" i="37" s="1"/>
  <c r="N31" i="36" s="1"/>
  <c r="O31" i="36" s="1"/>
  <c r="D6" i="38"/>
  <c r="BX3" i="37" s="1"/>
  <c r="BZ3" i="37" s="1"/>
  <c r="N7" i="36" s="1"/>
  <c r="D29" i="38"/>
  <c r="BX26" i="37" s="1"/>
  <c r="BZ26" i="37" s="1"/>
  <c r="N30" i="36" s="1"/>
  <c r="O30" i="36" s="1"/>
  <c r="D126" i="38"/>
  <c r="BX123" i="37" s="1"/>
  <c r="BZ123" i="37" s="1"/>
  <c r="N127" i="36" s="1"/>
  <c r="O127" i="36" s="1"/>
  <c r="G133" i="38"/>
  <c r="G11" i="38"/>
  <c r="G53" i="38"/>
  <c r="G46" i="38"/>
  <c r="G6" i="38"/>
  <c r="G77" i="38"/>
  <c r="G24" i="38"/>
  <c r="G29" i="38"/>
  <c r="G93" i="38"/>
  <c r="G30" i="38"/>
  <c r="D104" i="38"/>
  <c r="BX101" i="37" s="1"/>
  <c r="BZ101" i="37" s="1"/>
  <c r="N105" i="36" s="1"/>
  <c r="O105" i="36" s="1"/>
  <c r="D114" i="38"/>
  <c r="BX111" i="37" s="1"/>
  <c r="BZ111" i="37" s="1"/>
  <c r="N115" i="36" s="1"/>
  <c r="O115" i="36" s="1"/>
  <c r="D67" i="38"/>
  <c r="BX64" i="37" s="1"/>
  <c r="BZ64" i="37" s="1"/>
  <c r="N68" i="36" s="1"/>
  <c r="O68" i="36" s="1"/>
  <c r="D49" i="38"/>
  <c r="BX46" i="37" s="1"/>
  <c r="BZ46" i="37" s="1"/>
  <c r="N50" i="36" s="1"/>
  <c r="O50" i="36" s="1"/>
  <c r="D105" i="38"/>
  <c r="BX102" i="37" s="1"/>
  <c r="BZ102" i="37" s="1"/>
  <c r="N106" i="36" s="1"/>
  <c r="O106" i="36" s="1"/>
  <c r="D78" i="38"/>
  <c r="BX75" i="37" s="1"/>
  <c r="BZ75" i="37" s="1"/>
  <c r="N79" i="36" s="1"/>
  <c r="O79" i="36" s="1"/>
  <c r="D52" i="38"/>
  <c r="BX49" i="37" s="1"/>
  <c r="BZ49" i="37" s="1"/>
  <c r="N53" i="36" s="1"/>
  <c r="O53" i="36" s="1"/>
  <c r="D70" i="38"/>
  <c r="BX67" i="37" s="1"/>
  <c r="BZ67" i="37" s="1"/>
  <c r="N71" i="36" s="1"/>
  <c r="O71" i="36" s="1"/>
  <c r="D18" i="38"/>
  <c r="BX15" i="37" s="1"/>
  <c r="BZ15" i="37" s="1"/>
  <c r="N19" i="36" s="1"/>
  <c r="O19" i="36" s="1"/>
  <c r="D8" i="38"/>
  <c r="BX5" i="37" s="1"/>
  <c r="BZ5" i="37" s="1"/>
  <c r="N9" i="36" s="1"/>
  <c r="O9" i="36" s="1"/>
  <c r="D35" i="38"/>
  <c r="BX32" i="37" s="1"/>
  <c r="BZ32" i="37" s="1"/>
  <c r="N36" i="36" s="1"/>
  <c r="O36" i="36" s="1"/>
  <c r="D36" i="38"/>
  <c r="BX33" i="37" s="1"/>
  <c r="BZ33" i="37" s="1"/>
  <c r="N37" i="36" s="1"/>
  <c r="O37" i="36" s="1"/>
  <c r="D32" i="38"/>
  <c r="BX29" i="37" s="1"/>
  <c r="BZ29" i="37" s="1"/>
  <c r="N33" i="36" s="1"/>
  <c r="O33" i="36" s="1"/>
  <c r="G67" i="38"/>
  <c r="D72" i="38"/>
  <c r="BX69" i="37" s="1"/>
  <c r="BZ69" i="37" s="1"/>
  <c r="N73" i="36" s="1"/>
  <c r="O73" i="36" s="1"/>
  <c r="G105" i="38"/>
  <c r="G78" i="38"/>
  <c r="G52" i="38"/>
  <c r="G70" i="38"/>
  <c r="D44" i="38"/>
  <c r="BX41" i="37" s="1"/>
  <c r="BZ41" i="37" s="1"/>
  <c r="N45" i="36" s="1"/>
  <c r="O45" i="36" s="1"/>
  <c r="G18" i="38"/>
  <c r="G8" i="38"/>
  <c r="G35" i="38"/>
  <c r="G36" i="38"/>
  <c r="D15" i="38"/>
  <c r="BX12" i="37" s="1"/>
  <c r="BZ12" i="37" s="1"/>
  <c r="N16" i="36" s="1"/>
  <c r="O16" i="36" s="1"/>
  <c r="D38" i="38"/>
  <c r="BX35" i="37" s="1"/>
  <c r="BZ35" i="37" s="1"/>
  <c r="N39" i="36" s="1"/>
  <c r="O39" i="36" s="1"/>
  <c r="G32" i="38"/>
  <c r="D60" i="38"/>
  <c r="BX57" i="37" s="1"/>
  <c r="BZ57" i="37" s="1"/>
  <c r="N61" i="36" s="1"/>
  <c r="O61" i="36" s="1"/>
  <c r="D50" i="38"/>
  <c r="BX47" i="37" s="1"/>
  <c r="BZ47" i="37" s="1"/>
  <c r="N51" i="36" s="1"/>
  <c r="O51" i="36" s="1"/>
  <c r="D135" i="38"/>
  <c r="BX132" i="37" s="1"/>
  <c r="BZ132" i="37" s="1"/>
  <c r="N136" i="36" s="1"/>
  <c r="O136" i="36" s="1"/>
  <c r="G72" i="38"/>
  <c r="D45" i="38"/>
  <c r="BX42" i="37" s="1"/>
  <c r="BZ42" i="37" s="1"/>
  <c r="N46" i="36" s="1"/>
  <c r="O46" i="36" s="1"/>
  <c r="D65" i="38"/>
  <c r="BX62" i="37" s="1"/>
  <c r="BZ62" i="37" s="1"/>
  <c r="N66" i="36" s="1"/>
  <c r="O66" i="36" s="1"/>
  <c r="G44" i="38"/>
  <c r="D71" i="38"/>
  <c r="BX68" i="37" s="1"/>
  <c r="BZ68" i="37" s="1"/>
  <c r="N72" i="36" s="1"/>
  <c r="O72" i="36" s="1"/>
  <c r="D125" i="38"/>
  <c r="BX122" i="37" s="1"/>
  <c r="BZ122" i="37" s="1"/>
  <c r="N126" i="36" s="1"/>
  <c r="O126" i="36" s="1"/>
  <c r="D86" i="38"/>
  <c r="BX83" i="37" s="1"/>
  <c r="BZ83" i="37" s="1"/>
  <c r="N87" i="36" s="1"/>
  <c r="O87" i="36" s="1"/>
  <c r="D119" i="38"/>
  <c r="BX116" i="37" s="1"/>
  <c r="BZ116" i="37" s="1"/>
  <c r="N120" i="36" s="1"/>
  <c r="O120" i="36" s="1"/>
  <c r="D59" i="38"/>
  <c r="BX56" i="37" s="1"/>
  <c r="BZ56" i="37" s="1"/>
  <c r="N60" i="36" s="1"/>
  <c r="O60" i="36" s="1"/>
  <c r="D140" i="38"/>
  <c r="BX137" i="37" s="1"/>
  <c r="D113" i="38"/>
  <c r="BX110" i="37" s="1"/>
  <c r="BZ110" i="37" s="1"/>
  <c r="N114" i="36" s="1"/>
  <c r="O114" i="36" s="1"/>
  <c r="D116" i="38"/>
  <c r="BX113" i="37" s="1"/>
  <c r="BZ113" i="37" s="1"/>
  <c r="N117" i="36" s="1"/>
  <c r="O117" i="36" s="1"/>
  <c r="D14" i="38"/>
  <c r="BX11" i="37" s="1"/>
  <c r="BZ11" i="37" s="1"/>
  <c r="N15" i="36" s="1"/>
  <c r="O15" i="36" s="1"/>
  <c r="D80" i="38"/>
  <c r="BX77" i="37" s="1"/>
  <c r="BZ77" i="37" s="1"/>
  <c r="N81" i="36" s="1"/>
  <c r="O81" i="36" s="1"/>
  <c r="D107" i="38"/>
  <c r="BX104" i="37" s="1"/>
  <c r="BZ104" i="37" s="1"/>
  <c r="N108" i="36" s="1"/>
  <c r="O108" i="36" s="1"/>
  <c r="D26" i="38"/>
  <c r="BX23" i="37" s="1"/>
  <c r="BZ23" i="37" s="1"/>
  <c r="N27" i="36" s="1"/>
  <c r="O27" i="36" s="1"/>
  <c r="D56" i="38"/>
  <c r="BX53" i="37" s="1"/>
  <c r="BZ53" i="37" s="1"/>
  <c r="N57" i="36" s="1"/>
  <c r="O57" i="36" s="1"/>
  <c r="D62" i="38"/>
  <c r="BX59" i="37" s="1"/>
  <c r="BZ59" i="37" s="1"/>
  <c r="N63" i="36" s="1"/>
  <c r="O63" i="36" s="1"/>
  <c r="D74" i="38"/>
  <c r="BX71" i="37" s="1"/>
  <c r="BZ71" i="37" s="1"/>
  <c r="N75" i="36" s="1"/>
  <c r="O75" i="36" s="1"/>
  <c r="D98" i="38"/>
  <c r="BX95" i="37" s="1"/>
  <c r="BZ95" i="37" s="1"/>
  <c r="N99" i="36" s="1"/>
  <c r="O99" i="36" s="1"/>
  <c r="D92" i="38"/>
  <c r="BX89" i="37" s="1"/>
  <c r="BZ89" i="37" s="1"/>
  <c r="N93" i="36" s="1"/>
  <c r="O93" i="36" s="1"/>
  <c r="D25" i="38"/>
  <c r="BX22" i="37" s="1"/>
  <c r="BZ22" i="37" s="1"/>
  <c r="N26" i="36" s="1"/>
  <c r="O26" i="36" s="1"/>
  <c r="D22" i="38"/>
  <c r="BX19" i="37" s="1"/>
  <c r="BZ19" i="37" s="1"/>
  <c r="N23" i="36" s="1"/>
  <c r="O23" i="36" s="1"/>
  <c r="D21" i="38"/>
  <c r="BX18" i="37" s="1"/>
  <c r="BZ18" i="37" s="1"/>
  <c r="N22" i="36" s="1"/>
  <c r="O22" i="36" s="1"/>
  <c r="D130" i="38"/>
  <c r="BX127" i="37" s="1"/>
  <c r="BZ127" i="37" s="1"/>
  <c r="N131" i="36" s="1"/>
  <c r="O131" i="36" s="1"/>
  <c r="D121" i="38"/>
  <c r="BX118" i="37" s="1"/>
  <c r="BZ118" i="37" s="1"/>
  <c r="N122" i="36" s="1"/>
  <c r="O122" i="36" s="1"/>
  <c r="D85" i="38"/>
  <c r="BX82" i="37" s="1"/>
  <c r="BZ82" i="37" s="1"/>
  <c r="N86" i="36" s="1"/>
  <c r="O86" i="36" s="1"/>
  <c r="D103" i="38"/>
  <c r="BX100" i="37" s="1"/>
  <c r="BZ100" i="37" s="1"/>
  <c r="N104" i="36" s="1"/>
  <c r="O104" i="36" s="1"/>
  <c r="D128" i="38"/>
  <c r="BX125" i="37" s="1"/>
  <c r="BZ125" i="37" s="1"/>
  <c r="N129" i="36" s="1"/>
  <c r="O129" i="36" s="1"/>
  <c r="D19" i="38"/>
  <c r="BX16" i="37" s="1"/>
  <c r="BZ16" i="37" s="1"/>
  <c r="N20" i="36" s="1"/>
  <c r="O20" i="36" s="1"/>
  <c r="D115" i="38"/>
  <c r="BX112" i="37" s="1"/>
  <c r="BZ112" i="37" s="1"/>
  <c r="N116" i="36" s="1"/>
  <c r="O116" i="36" s="1"/>
  <c r="D117" i="38"/>
  <c r="BX114" i="37" s="1"/>
  <c r="BZ114" i="37" s="1"/>
  <c r="N118" i="36" s="1"/>
  <c r="O118" i="36" s="1"/>
  <c r="D91" i="38"/>
  <c r="BX88" i="37" s="1"/>
  <c r="BZ88" i="37" s="1"/>
  <c r="N92" i="36" s="1"/>
  <c r="O92" i="36" s="1"/>
  <c r="D61" i="38"/>
  <c r="BX58" i="37" s="1"/>
  <c r="BZ58" i="37" s="1"/>
  <c r="N62" i="36" s="1"/>
  <c r="O62" i="36" s="1"/>
  <c r="D97" i="38"/>
  <c r="BX94" i="37" s="1"/>
  <c r="BZ94" i="37" s="1"/>
  <c r="N98" i="36" s="1"/>
  <c r="O98" i="36" s="1"/>
  <c r="D136" i="38"/>
  <c r="BX133" i="37" s="1"/>
  <c r="BZ133" i="37" s="1"/>
  <c r="N137" i="36" s="1"/>
  <c r="O137" i="36" s="1"/>
  <c r="D122" i="38"/>
  <c r="BX119" i="37" s="1"/>
  <c r="BZ119" i="37" s="1"/>
  <c r="N123" i="36" s="1"/>
  <c r="O123" i="36" s="1"/>
  <c r="D64" i="38"/>
  <c r="BX61" i="37" s="1"/>
  <c r="BZ61" i="37" s="1"/>
  <c r="N65" i="36" s="1"/>
  <c r="O65" i="36" s="1"/>
  <c r="D16" i="38"/>
  <c r="BX13" i="37" s="1"/>
  <c r="BZ13" i="37" s="1"/>
  <c r="N17" i="36" s="1"/>
  <c r="O17" i="36" s="1"/>
  <c r="D124" i="38"/>
  <c r="BX121" i="37" s="1"/>
  <c r="BZ121" i="37" s="1"/>
  <c r="N125" i="36" s="1"/>
  <c r="O125" i="36" s="1"/>
  <c r="D34" i="38"/>
  <c r="BX31" i="37" s="1"/>
  <c r="BZ31" i="37" s="1"/>
  <c r="N35" i="36" s="1"/>
  <c r="O35" i="36" s="1"/>
  <c r="D17" i="38"/>
  <c r="BX14" i="37" s="1"/>
  <c r="BZ14" i="37" s="1"/>
  <c r="N18" i="36" s="1"/>
  <c r="O18" i="36" s="1"/>
  <c r="D79" i="38"/>
  <c r="BX76" i="37" s="1"/>
  <c r="BZ76" i="37" s="1"/>
  <c r="N80" i="36" s="1"/>
  <c r="O80" i="36" s="1"/>
  <c r="D75" i="38"/>
  <c r="BX72" i="37" s="1"/>
  <c r="BZ72" i="37" s="1"/>
  <c r="N76" i="36" s="1"/>
  <c r="O76" i="36" s="1"/>
  <c r="D47" i="38"/>
  <c r="BX44" i="37" s="1"/>
  <c r="BZ44" i="37" s="1"/>
  <c r="N48" i="36" s="1"/>
  <c r="O48" i="36" s="1"/>
  <c r="D129" i="38"/>
  <c r="BX126" i="37" s="1"/>
  <c r="BZ126" i="37" s="1"/>
  <c r="N130" i="36" s="1"/>
  <c r="O130" i="36" s="1"/>
  <c r="D68" i="38"/>
  <c r="BX65" i="37" s="1"/>
  <c r="BZ65" i="37" s="1"/>
  <c r="N69" i="36" s="1"/>
  <c r="O69" i="36" s="1"/>
  <c r="D66" i="38"/>
  <c r="BX63" i="37" s="1"/>
  <c r="BZ63" i="37" s="1"/>
  <c r="N67" i="36" s="1"/>
  <c r="O67" i="36" s="1"/>
  <c r="D73" i="38"/>
  <c r="BX70" i="37" s="1"/>
  <c r="BZ70" i="37" s="1"/>
  <c r="N74" i="36" s="1"/>
  <c r="O74" i="36" s="1"/>
  <c r="D23" i="38"/>
  <c r="BX20" i="37" s="1"/>
  <c r="BZ20" i="37" s="1"/>
  <c r="N24" i="36" s="1"/>
  <c r="O24" i="36" s="1"/>
  <c r="D139" i="38"/>
  <c r="BX136" i="37" s="1"/>
  <c r="BZ136" i="37" s="1"/>
  <c r="N140" i="36" s="1"/>
  <c r="O140" i="36" s="1"/>
  <c r="D101" i="38"/>
  <c r="BX98" i="37" s="1"/>
  <c r="BZ98" i="37" s="1"/>
  <c r="N102" i="36" s="1"/>
  <c r="O102" i="36" s="1"/>
  <c r="D110" i="38"/>
  <c r="BX107" i="37" s="1"/>
  <c r="BZ107" i="37" s="1"/>
  <c r="N111" i="36" s="1"/>
  <c r="O111" i="36" s="1"/>
  <c r="D42" i="38"/>
  <c r="BX39" i="37" s="1"/>
  <c r="BZ39" i="37" s="1"/>
  <c r="N43" i="36" s="1"/>
  <c r="O43" i="36" s="1"/>
  <c r="D94" i="38"/>
  <c r="BX91" i="37" s="1"/>
  <c r="BZ91" i="37" s="1"/>
  <c r="N95" i="36" s="1"/>
  <c r="O95" i="36" s="1"/>
  <c r="D28" i="38"/>
  <c r="BX25" i="37" s="1"/>
  <c r="BZ25" i="37" s="1"/>
  <c r="N29" i="36" s="1"/>
  <c r="O29" i="36" s="1"/>
  <c r="D27" i="38"/>
  <c r="BX24" i="37" s="1"/>
  <c r="BZ24" i="37" s="1"/>
  <c r="N28" i="36" s="1"/>
  <c r="O28" i="36" s="1"/>
  <c r="D90" i="38"/>
  <c r="BX87" i="37" s="1"/>
  <c r="BZ87" i="37" s="1"/>
  <c r="N91" i="36" s="1"/>
  <c r="O91" i="36" s="1"/>
  <c r="D137" i="38"/>
  <c r="BX134" i="37" s="1"/>
  <c r="BZ134" i="37" s="1"/>
  <c r="N138" i="36" s="1"/>
  <c r="O138" i="36" s="1"/>
  <c r="D51" i="38"/>
  <c r="BX48" i="37" s="1"/>
  <c r="BZ48" i="37" s="1"/>
  <c r="N52" i="36" s="1"/>
  <c r="O52" i="36" s="1"/>
  <c r="D83" i="38"/>
  <c r="BX80" i="37" s="1"/>
  <c r="BZ80" i="37" s="1"/>
  <c r="N84" i="36" s="1"/>
  <c r="O84" i="36" s="1"/>
  <c r="D84" i="38"/>
  <c r="BX81" i="37" s="1"/>
  <c r="BZ81" i="37" s="1"/>
  <c r="N85" i="36" s="1"/>
  <c r="O85" i="36" s="1"/>
  <c r="D127" i="38"/>
  <c r="BX124" i="37" s="1"/>
  <c r="BZ124" i="37" s="1"/>
  <c r="N128" i="36" s="1"/>
  <c r="O128" i="36" s="1"/>
  <c r="D109" i="38"/>
  <c r="BX106" i="37" s="1"/>
  <c r="BZ106" i="37" s="1"/>
  <c r="N110" i="36" s="1"/>
  <c r="O110" i="36" s="1"/>
  <c r="D33" i="38"/>
  <c r="BX30" i="37" s="1"/>
  <c r="BZ30" i="37" s="1"/>
  <c r="N34" i="36" s="1"/>
  <c r="O34" i="36" s="1"/>
  <c r="D102" i="38"/>
  <c r="BX99" i="37" s="1"/>
  <c r="BZ99" i="37" s="1"/>
  <c r="N103" i="36" s="1"/>
  <c r="O103" i="36" s="1"/>
  <c r="D95" i="38"/>
  <c r="BX92" i="37" s="1"/>
  <c r="BZ92" i="37" s="1"/>
  <c r="N96" i="36" s="1"/>
  <c r="O96" i="36" s="1"/>
  <c r="D54" i="38"/>
  <c r="BX51" i="37" s="1"/>
  <c r="BZ51" i="37" s="1"/>
  <c r="N55" i="36" s="1"/>
  <c r="O55" i="36" s="1"/>
  <c r="D31" i="38"/>
  <c r="BX28" i="37" s="1"/>
  <c r="BZ28" i="37" s="1"/>
  <c r="N32" i="36" s="1"/>
  <c r="O32" i="36" s="1"/>
  <c r="D120" i="38"/>
  <c r="BX117" i="37" s="1"/>
  <c r="BZ117" i="37" s="1"/>
  <c r="N121" i="36" s="1"/>
  <c r="O121" i="36" s="1"/>
  <c r="D82" i="38"/>
  <c r="BX79" i="37" s="1"/>
  <c r="BZ79" i="37" s="1"/>
  <c r="N83" i="36" s="1"/>
  <c r="O83" i="36" s="1"/>
  <c r="D87" i="38"/>
  <c r="BX84" i="37" s="1"/>
  <c r="BZ84" i="37" s="1"/>
  <c r="N88" i="36" s="1"/>
  <c r="O88" i="36" s="1"/>
  <c r="D132" i="38"/>
  <c r="BX129" i="37" s="1"/>
  <c r="BZ129" i="37" s="1"/>
  <c r="N133" i="36" s="1"/>
  <c r="O133" i="36" s="1"/>
  <c r="D100" i="38"/>
  <c r="BX97" i="37" s="1"/>
  <c r="BZ97" i="37" s="1"/>
  <c r="N101" i="36" s="1"/>
  <c r="O101" i="36" s="1"/>
  <c r="D9" i="38"/>
  <c r="BX6" i="37" s="1"/>
  <c r="BZ6" i="37" s="1"/>
  <c r="N10" i="36" s="1"/>
  <c r="O10" i="36" s="1"/>
  <c r="D37" i="38"/>
  <c r="BX34" i="37" s="1"/>
  <c r="BZ34" i="37" s="1"/>
  <c r="N38" i="36" s="1"/>
  <c r="O38" i="36" s="1"/>
  <c r="D39" i="38"/>
  <c r="BX36" i="37" s="1"/>
  <c r="BZ36" i="37" s="1"/>
  <c r="N40" i="36" s="1"/>
  <c r="O40" i="36" s="1"/>
  <c r="D118" i="38"/>
  <c r="BX115" i="37" s="1"/>
  <c r="BZ115" i="37" s="1"/>
  <c r="N119" i="36" s="1"/>
  <c r="O119" i="36" s="1"/>
  <c r="D63" i="38"/>
  <c r="BX60" i="37" s="1"/>
  <c r="BZ60" i="37" s="1"/>
  <c r="N64" i="36" s="1"/>
  <c r="O64" i="36" s="1"/>
  <c r="D111" i="38"/>
  <c r="BX108" i="37" s="1"/>
  <c r="BZ108" i="37" s="1"/>
  <c r="N112" i="36" s="1"/>
  <c r="O112" i="36" s="1"/>
  <c r="D123" i="38"/>
  <c r="BX120" i="37" s="1"/>
  <c r="BZ120" i="37" s="1"/>
  <c r="N124" i="36" s="1"/>
  <c r="O124" i="36" s="1"/>
  <c r="D40" i="38"/>
  <c r="BX37" i="37" s="1"/>
  <c r="BZ37" i="37" s="1"/>
  <c r="N41" i="36" s="1"/>
  <c r="O41" i="36" s="1"/>
  <c r="D43" i="38"/>
  <c r="BX40" i="37" s="1"/>
  <c r="BZ40" i="37" s="1"/>
  <c r="N44" i="36" s="1"/>
  <c r="O44" i="36" s="1"/>
  <c r="D88" i="38"/>
  <c r="BX85" i="37" s="1"/>
  <c r="BZ85" i="37" s="1"/>
  <c r="N89" i="36" s="1"/>
  <c r="O89" i="36" s="1"/>
  <c r="D10" i="38"/>
  <c r="BX7" i="37" s="1"/>
  <c r="BZ7" i="37" s="1"/>
  <c r="N11" i="36" s="1"/>
  <c r="O11" i="36" s="1"/>
  <c r="D48" i="38"/>
  <c r="BX45" i="37" s="1"/>
  <c r="BZ45" i="37" s="1"/>
  <c r="N49" i="36" s="1"/>
  <c r="O49" i="36" s="1"/>
  <c r="D99" i="38"/>
  <c r="BX96" i="37" s="1"/>
  <c r="BZ96" i="37" s="1"/>
  <c r="N100" i="36" s="1"/>
  <c r="O100" i="36" s="1"/>
  <c r="D112" i="38"/>
  <c r="BX109" i="37" s="1"/>
  <c r="BZ109" i="37" s="1"/>
  <c r="N113" i="36" s="1"/>
  <c r="O113" i="36" s="1"/>
  <c r="D13" i="38"/>
  <c r="BX10" i="37" s="1"/>
  <c r="BZ10" i="37" s="1"/>
  <c r="N14" i="36" s="1"/>
  <c r="O14" i="36" s="1"/>
  <c r="D138" i="38"/>
  <c r="BX135" i="37" s="1"/>
  <c r="BZ135" i="37" s="1"/>
  <c r="N139" i="36" s="1"/>
  <c r="O139" i="36" s="1"/>
  <c r="D69" i="38"/>
  <c r="BX66" i="37" s="1"/>
  <c r="BZ66" i="37" s="1"/>
  <c r="N70" i="36" s="1"/>
  <c r="O70" i="36" s="1"/>
  <c r="D106" i="38"/>
  <c r="BX103" i="37" s="1"/>
  <c r="BZ103" i="37" s="1"/>
  <c r="N107" i="36" s="1"/>
  <c r="O107" i="36" s="1"/>
  <c r="D57" i="38"/>
  <c r="BX54" i="37" s="1"/>
  <c r="BZ54" i="37" s="1"/>
  <c r="N58" i="36" s="1"/>
  <c r="O58" i="36" s="1"/>
  <c r="D96" i="38"/>
  <c r="BX93" i="37" s="1"/>
  <c r="BZ93" i="37" s="1"/>
  <c r="N97" i="36" s="1"/>
  <c r="O97" i="36" s="1"/>
  <c r="G50" i="38"/>
  <c r="D131" i="38"/>
  <c r="BX128" i="37" s="1"/>
  <c r="BZ128" i="37" s="1"/>
  <c r="N132" i="36" s="1"/>
  <c r="O132" i="36" s="1"/>
  <c r="G135" i="38"/>
  <c r="D7" i="38"/>
  <c r="BX4" i="37" s="1"/>
  <c r="BZ4" i="37" s="1"/>
  <c r="N8" i="36" s="1"/>
  <c r="O8" i="36" s="1"/>
  <c r="G45" i="38"/>
  <c r="G65" i="38"/>
  <c r="G41" i="38"/>
  <c r="D81" i="38"/>
  <c r="BX78" i="37" s="1"/>
  <c r="BZ78" i="37" s="1"/>
  <c r="N82" i="36" s="1"/>
  <c r="O82" i="36" s="1"/>
  <c r="G126" i="38"/>
  <c r="D12" i="38"/>
  <c r="BX9" i="37" s="1"/>
  <c r="BZ9" i="37" s="1"/>
  <c r="N13" i="36" s="1"/>
  <c r="O13" i="36" s="1"/>
  <c r="D133" i="38"/>
  <c r="BX130" i="37" s="1"/>
  <c r="BZ130" i="37" s="1"/>
  <c r="N134" i="36" s="1"/>
  <c r="O134" i="36" s="1"/>
  <c r="D89" i="38"/>
  <c r="BX86" i="37" s="1"/>
  <c r="BZ86" i="37" s="1"/>
  <c r="N90" i="36" s="1"/>
  <c r="O90" i="36" s="1"/>
  <c r="G58" i="38"/>
  <c r="D11" i="38"/>
  <c r="BX8" i="37" s="1"/>
  <c r="BZ8" i="37" s="1"/>
  <c r="N12" i="36" s="1"/>
  <c r="O12" i="36" s="1"/>
  <c r="G98" i="31"/>
  <c r="H70" i="31"/>
  <c r="H54" i="31"/>
  <c r="H55" i="31"/>
  <c r="H78" i="31"/>
  <c r="H117" i="31"/>
  <c r="H88" i="31"/>
  <c r="H22" i="31"/>
  <c r="G46" i="31"/>
  <c r="H21" i="31"/>
  <c r="G107" i="31"/>
  <c r="H107" i="31" s="1"/>
  <c r="H89" i="31"/>
  <c r="H43" i="31"/>
  <c r="H105" i="31"/>
  <c r="H8" i="31"/>
  <c r="H134" i="31"/>
  <c r="H13" i="31"/>
  <c r="H71" i="31"/>
  <c r="H18" i="31"/>
  <c r="G64" i="31"/>
  <c r="G103" i="31"/>
  <c r="G70" i="31"/>
  <c r="H132" i="31"/>
  <c r="H140" i="31"/>
  <c r="H56" i="31"/>
  <c r="H138" i="31"/>
  <c r="G101" i="31"/>
  <c r="H101" i="31" s="1"/>
  <c r="H41" i="31"/>
  <c r="G68" i="31"/>
  <c r="H68" i="31" s="1"/>
  <c r="G36" i="31"/>
  <c r="H130" i="31"/>
  <c r="G126" i="31"/>
  <c r="G115" i="31"/>
  <c r="H115" i="31" s="1"/>
  <c r="H93" i="31"/>
  <c r="H44" i="31"/>
  <c r="H121" i="31"/>
  <c r="G133" i="31"/>
  <c r="H87" i="31"/>
  <c r="H73" i="31"/>
  <c r="G55" i="31"/>
  <c r="G74" i="31"/>
  <c r="H74" i="31" s="1"/>
  <c r="G104" i="31"/>
  <c r="H104" i="31" s="1"/>
  <c r="G53" i="31"/>
  <c r="H95" i="31"/>
  <c r="G79" i="31"/>
  <c r="D49" i="31"/>
  <c r="BY46" i="30" s="1"/>
  <c r="CA46" i="30" s="1"/>
  <c r="N50" i="29" s="1"/>
  <c r="O50" i="29" s="1"/>
  <c r="D115" i="31"/>
  <c r="BY112" i="30" s="1"/>
  <c r="CA112" i="30" s="1"/>
  <c r="N116" i="29" s="1"/>
  <c r="O116" i="29" s="1"/>
  <c r="D51" i="31"/>
  <c r="BY48" i="30" s="1"/>
  <c r="CA48" i="30" s="1"/>
  <c r="N52" i="29" s="1"/>
  <c r="O52" i="29" s="1"/>
  <c r="D107" i="31"/>
  <c r="BY104" i="30" s="1"/>
  <c r="CA104" i="30" s="1"/>
  <c r="N108" i="29" s="1"/>
  <c r="O108" i="29" s="1"/>
  <c r="H47" i="31"/>
  <c r="H114" i="31"/>
  <c r="D29" i="31"/>
  <c r="BY26" i="30" s="1"/>
  <c r="CA26" i="30" s="1"/>
  <c r="N30" i="29" s="1"/>
  <c r="O30" i="29" s="1"/>
  <c r="D17" i="31"/>
  <c r="BY14" i="30" s="1"/>
  <c r="CA14" i="30" s="1"/>
  <c r="N18" i="29" s="1"/>
  <c r="O18" i="29" s="1"/>
  <c r="H97" i="31"/>
  <c r="H49" i="31"/>
  <c r="H51" i="31"/>
  <c r="G75" i="31"/>
  <c r="H75" i="31" s="1"/>
  <c r="G127" i="31"/>
  <c r="H127" i="31" s="1"/>
  <c r="D27" i="31"/>
  <c r="BY24" i="30" s="1"/>
  <c r="CA24" i="30" s="1"/>
  <c r="N28" i="29" s="1"/>
  <c r="O28" i="29" s="1"/>
  <c r="G52" i="31"/>
  <c r="H52" i="31" s="1"/>
  <c r="G91" i="31"/>
  <c r="H91" i="31" s="1"/>
  <c r="H59" i="31"/>
  <c r="G80" i="31"/>
  <c r="G29" i="31"/>
  <c r="H29" i="31" s="1"/>
  <c r="G17" i="31"/>
  <c r="H83" i="31"/>
  <c r="H38" i="31"/>
  <c r="H84" i="31"/>
  <c r="G112" i="31"/>
  <c r="H112" i="31" s="1"/>
  <c r="H69" i="31"/>
  <c r="G11" i="31"/>
  <c r="H11" i="31" s="1"/>
  <c r="H25" i="31"/>
  <c r="G60" i="31"/>
  <c r="D92" i="31"/>
  <c r="BY89" i="30" s="1"/>
  <c r="CA89" i="30" s="1"/>
  <c r="N93" i="29" s="1"/>
  <c r="O93" i="29" s="1"/>
  <c r="H122" i="31"/>
  <c r="G137" i="31"/>
  <c r="H137" i="31" s="1"/>
  <c r="H9" i="31"/>
  <c r="D68" i="31"/>
  <c r="BY65" i="30" s="1"/>
  <c r="CA65" i="30" s="1"/>
  <c r="N69" i="29" s="1"/>
  <c r="O69" i="29" s="1"/>
  <c r="D12" i="31"/>
  <c r="BY9" i="30" s="1"/>
  <c r="CA9" i="30" s="1"/>
  <c r="N13" i="29" s="1"/>
  <c r="O13" i="29" s="1"/>
  <c r="D110" i="31"/>
  <c r="BY107" i="30" s="1"/>
  <c r="CA107" i="30" s="1"/>
  <c r="N111" i="29" s="1"/>
  <c r="O111" i="29" s="1"/>
  <c r="G120" i="31"/>
  <c r="H120" i="31" s="1"/>
  <c r="G27" i="31"/>
  <c r="H27" i="31" s="1"/>
  <c r="D31" i="31"/>
  <c r="BY28" i="30" s="1"/>
  <c r="CA28" i="30" s="1"/>
  <c r="N32" i="29" s="1"/>
  <c r="O32" i="29" s="1"/>
  <c r="H116" i="31"/>
  <c r="D28" i="31"/>
  <c r="BY25" i="30" s="1"/>
  <c r="CA25" i="30" s="1"/>
  <c r="N29" i="29" s="1"/>
  <c r="O29" i="29" s="1"/>
  <c r="H118" i="31"/>
  <c r="D100" i="31"/>
  <c r="BY97" i="30" s="1"/>
  <c r="CA97" i="30" s="1"/>
  <c r="N101" i="29" s="1"/>
  <c r="O101" i="29" s="1"/>
  <c r="D54" i="31"/>
  <c r="BY51" i="30" s="1"/>
  <c r="CA51" i="30" s="1"/>
  <c r="N55" i="29" s="1"/>
  <c r="O55" i="29" s="1"/>
  <c r="H92" i="31"/>
  <c r="D106" i="31"/>
  <c r="BY103" i="30" s="1"/>
  <c r="CA103" i="30" s="1"/>
  <c r="N107" i="29" s="1"/>
  <c r="O107" i="29" s="1"/>
  <c r="D128" i="31"/>
  <c r="BY125" i="30" s="1"/>
  <c r="CA125" i="30" s="1"/>
  <c r="N129" i="29" s="1"/>
  <c r="O129" i="29" s="1"/>
  <c r="D82" i="31"/>
  <c r="BY79" i="30" s="1"/>
  <c r="CA79" i="30" s="1"/>
  <c r="N83" i="29" s="1"/>
  <c r="O83" i="29" s="1"/>
  <c r="D94" i="31"/>
  <c r="BY91" i="30" s="1"/>
  <c r="CA91" i="30" s="1"/>
  <c r="N95" i="29" s="1"/>
  <c r="O95" i="29" s="1"/>
  <c r="H12" i="31"/>
  <c r="G110" i="31"/>
  <c r="H110" i="31" s="1"/>
  <c r="D6" i="31"/>
  <c r="BY3" i="30" s="1"/>
  <c r="CA3" i="30" s="1"/>
  <c r="N7" i="29" s="1"/>
  <c r="H63" i="31"/>
  <c r="G31" i="31"/>
  <c r="D40" i="31"/>
  <c r="BY37" i="30" s="1"/>
  <c r="CA37" i="30" s="1"/>
  <c r="N41" i="29" s="1"/>
  <c r="O41" i="29" s="1"/>
  <c r="G28" i="31"/>
  <c r="H28" i="31" s="1"/>
  <c r="D99" i="31"/>
  <c r="BY96" i="30" s="1"/>
  <c r="CA96" i="30" s="1"/>
  <c r="N100" i="29" s="1"/>
  <c r="O100" i="29" s="1"/>
  <c r="G100" i="31"/>
  <c r="G54" i="31"/>
  <c r="D48" i="31"/>
  <c r="BY45" i="30" s="1"/>
  <c r="CA45" i="30" s="1"/>
  <c r="N49" i="29" s="1"/>
  <c r="O49" i="29" s="1"/>
  <c r="G106" i="31"/>
  <c r="H106" i="31" s="1"/>
  <c r="G128" i="31"/>
  <c r="H128" i="31" s="1"/>
  <c r="G82" i="31"/>
  <c r="H82" i="31" s="1"/>
  <c r="G94" i="31"/>
  <c r="H94" i="31" s="1"/>
  <c r="G72" i="31"/>
  <c r="H72" i="31" s="1"/>
  <c r="D90" i="31"/>
  <c r="BY87" i="30" s="1"/>
  <c r="CA87" i="30" s="1"/>
  <c r="N91" i="29" s="1"/>
  <c r="O91" i="29" s="1"/>
  <c r="D58" i="31"/>
  <c r="BY55" i="30" s="1"/>
  <c r="CA55" i="30" s="1"/>
  <c r="N59" i="29" s="1"/>
  <c r="O59" i="29" s="1"/>
  <c r="H76" i="31"/>
  <c r="H7" i="31"/>
  <c r="D117" i="31"/>
  <c r="BY114" i="30" s="1"/>
  <c r="CA114" i="30" s="1"/>
  <c r="N118" i="29" s="1"/>
  <c r="O118" i="29" s="1"/>
  <c r="D139" i="31"/>
  <c r="BY136" i="30" s="1"/>
  <c r="CA136" i="30" s="1"/>
  <c r="N140" i="29" s="1"/>
  <c r="O140" i="29" s="1"/>
  <c r="D34" i="31"/>
  <c r="BY31" i="30" s="1"/>
  <c r="CA31" i="30" s="1"/>
  <c r="N35" i="29" s="1"/>
  <c r="O35" i="29" s="1"/>
  <c r="D24" i="31"/>
  <c r="BY21" i="30" s="1"/>
  <c r="CA21" i="30" s="1"/>
  <c r="N25" i="29" s="1"/>
  <c r="O25" i="29" s="1"/>
  <c r="D123" i="31"/>
  <c r="BY120" i="30" s="1"/>
  <c r="CA120" i="30" s="1"/>
  <c r="N124" i="29" s="1"/>
  <c r="O124" i="29" s="1"/>
  <c r="D50" i="31"/>
  <c r="BY47" i="30" s="1"/>
  <c r="CA47" i="30" s="1"/>
  <c r="N51" i="29" s="1"/>
  <c r="O51" i="29" s="1"/>
  <c r="D66" i="31"/>
  <c r="BY63" i="30" s="1"/>
  <c r="CA63" i="30" s="1"/>
  <c r="N67" i="29" s="1"/>
  <c r="O67" i="29" s="1"/>
  <c r="D124" i="31"/>
  <c r="BY121" i="30" s="1"/>
  <c r="CA121" i="30" s="1"/>
  <c r="N125" i="29" s="1"/>
  <c r="O125" i="29" s="1"/>
  <c r="D7" i="31"/>
  <c r="BY4" i="30" s="1"/>
  <c r="CA4" i="30" s="1"/>
  <c r="N8" i="29" s="1"/>
  <c r="O8" i="29" s="1"/>
  <c r="D78" i="31"/>
  <c r="BY75" i="30" s="1"/>
  <c r="CA75" i="30" s="1"/>
  <c r="N79" i="29" s="1"/>
  <c r="O79" i="29" s="1"/>
  <c r="D35" i="31"/>
  <c r="BY32" i="30" s="1"/>
  <c r="CA32" i="30" s="1"/>
  <c r="N36" i="29" s="1"/>
  <c r="O36" i="29" s="1"/>
  <c r="D10" i="31"/>
  <c r="BY7" i="30" s="1"/>
  <c r="CA7" i="30" s="1"/>
  <c r="N11" i="29" s="1"/>
  <c r="O11" i="29" s="1"/>
  <c r="D19" i="31"/>
  <c r="BY16" i="30" s="1"/>
  <c r="CA16" i="30" s="1"/>
  <c r="N20" i="29" s="1"/>
  <c r="O20" i="29" s="1"/>
  <c r="D23" i="31"/>
  <c r="BY20" i="30" s="1"/>
  <c r="CA20" i="30" s="1"/>
  <c r="N24" i="29" s="1"/>
  <c r="O24" i="29" s="1"/>
  <c r="D119" i="31"/>
  <c r="BY116" i="30" s="1"/>
  <c r="CA116" i="30" s="1"/>
  <c r="N120" i="29" s="1"/>
  <c r="O120" i="29" s="1"/>
  <c r="D129" i="31"/>
  <c r="BY126" i="30" s="1"/>
  <c r="CA126" i="30" s="1"/>
  <c r="N130" i="29" s="1"/>
  <c r="O130" i="29" s="1"/>
  <c r="D43" i="31"/>
  <c r="BY40" i="30" s="1"/>
  <c r="CA40" i="30" s="1"/>
  <c r="N44" i="29" s="1"/>
  <c r="O44" i="29" s="1"/>
  <c r="D131" i="31"/>
  <c r="BY128" i="30" s="1"/>
  <c r="CA128" i="30" s="1"/>
  <c r="N132" i="29" s="1"/>
  <c r="O132" i="29" s="1"/>
  <c r="D65" i="31"/>
  <c r="BY62" i="30" s="1"/>
  <c r="CA62" i="30" s="1"/>
  <c r="N66" i="29" s="1"/>
  <c r="O66" i="29" s="1"/>
  <c r="D15" i="31"/>
  <c r="BY12" i="30" s="1"/>
  <c r="CA12" i="30" s="1"/>
  <c r="N16" i="29" s="1"/>
  <c r="O16" i="29" s="1"/>
  <c r="D37" i="31"/>
  <c r="BY34" i="30" s="1"/>
  <c r="CA34" i="30" s="1"/>
  <c r="N38" i="29" s="1"/>
  <c r="O38" i="29" s="1"/>
  <c r="D45" i="31"/>
  <c r="BY42" i="30" s="1"/>
  <c r="CA42" i="30" s="1"/>
  <c r="N46" i="29" s="1"/>
  <c r="O46" i="29" s="1"/>
  <c r="D61" i="31"/>
  <c r="BY58" i="30" s="1"/>
  <c r="CA58" i="30" s="1"/>
  <c r="N62" i="29" s="1"/>
  <c r="O62" i="29" s="1"/>
  <c r="D8" i="31"/>
  <c r="BY5" i="30" s="1"/>
  <c r="CA5" i="30" s="1"/>
  <c r="N9" i="29" s="1"/>
  <c r="O9" i="29" s="1"/>
  <c r="D18" i="31"/>
  <c r="BY15" i="30" s="1"/>
  <c r="CA15" i="30" s="1"/>
  <c r="N19" i="29" s="1"/>
  <c r="O19" i="29" s="1"/>
  <c r="D132" i="31"/>
  <c r="BY129" i="30" s="1"/>
  <c r="CA129" i="30" s="1"/>
  <c r="N133" i="29" s="1"/>
  <c r="O133" i="29" s="1"/>
  <c r="D93" i="31"/>
  <c r="BY90" i="30" s="1"/>
  <c r="CA90" i="30" s="1"/>
  <c r="N94" i="29" s="1"/>
  <c r="O94" i="29" s="1"/>
  <c r="D105" i="31"/>
  <c r="BY102" i="30" s="1"/>
  <c r="CA102" i="30" s="1"/>
  <c r="N106" i="29" s="1"/>
  <c r="O106" i="29" s="1"/>
  <c r="D77" i="31"/>
  <c r="BY74" i="30" s="1"/>
  <c r="CA74" i="30" s="1"/>
  <c r="N78" i="29" s="1"/>
  <c r="O78" i="29" s="1"/>
  <c r="D88" i="31"/>
  <c r="BY85" i="30" s="1"/>
  <c r="CA85" i="30" s="1"/>
  <c r="N89" i="29" s="1"/>
  <c r="O89" i="29" s="1"/>
  <c r="D108" i="31"/>
  <c r="BY105" i="30" s="1"/>
  <c r="CA105" i="30" s="1"/>
  <c r="N109" i="29" s="1"/>
  <c r="O109" i="29" s="1"/>
  <c r="D33" i="31"/>
  <c r="BY30" i="30" s="1"/>
  <c r="CA30" i="30" s="1"/>
  <c r="N34" i="29" s="1"/>
  <c r="O34" i="29" s="1"/>
  <c r="D56" i="31"/>
  <c r="BY53" i="30" s="1"/>
  <c r="CA53" i="30" s="1"/>
  <c r="N57" i="29" s="1"/>
  <c r="O57" i="29" s="1"/>
  <c r="D26" i="31"/>
  <c r="BY23" i="30" s="1"/>
  <c r="CA23" i="30" s="1"/>
  <c r="N27" i="29" s="1"/>
  <c r="O27" i="29" s="1"/>
  <c r="D21" i="31"/>
  <c r="BY18" i="30" s="1"/>
  <c r="CA18" i="30" s="1"/>
  <c r="N22" i="29" s="1"/>
  <c r="O22" i="29" s="1"/>
  <c r="D89" i="31"/>
  <c r="BY86" i="30" s="1"/>
  <c r="CA86" i="30" s="1"/>
  <c r="N90" i="29" s="1"/>
  <c r="O90" i="29" s="1"/>
  <c r="D111" i="31"/>
  <c r="BY108" i="30" s="1"/>
  <c r="CA108" i="30" s="1"/>
  <c r="N112" i="29" s="1"/>
  <c r="O112" i="29" s="1"/>
  <c r="D85" i="31"/>
  <c r="BY82" i="30" s="1"/>
  <c r="CA82" i="30" s="1"/>
  <c r="N86" i="29" s="1"/>
  <c r="O86" i="29" s="1"/>
  <c r="D136" i="31"/>
  <c r="BY133" i="30" s="1"/>
  <c r="CA133" i="30" s="1"/>
  <c r="N137" i="29" s="1"/>
  <c r="O137" i="29" s="1"/>
  <c r="D69" i="31"/>
  <c r="BY66" i="30" s="1"/>
  <c r="CA66" i="30" s="1"/>
  <c r="N70" i="29" s="1"/>
  <c r="O70" i="29" s="1"/>
  <c r="D121" i="31"/>
  <c r="BY118" i="30" s="1"/>
  <c r="CA118" i="30" s="1"/>
  <c r="N122" i="29" s="1"/>
  <c r="O122" i="29" s="1"/>
  <c r="D140" i="31"/>
  <c r="BY137" i="30" s="1"/>
  <c r="CA137" i="30" s="1"/>
  <c r="N141" i="29" s="1"/>
  <c r="O141" i="29" s="1"/>
  <c r="D113" i="31"/>
  <c r="BY110" i="30" s="1"/>
  <c r="CA110" i="30" s="1"/>
  <c r="N114" i="29" s="1"/>
  <c r="O114" i="29" s="1"/>
  <c r="D42" i="31"/>
  <c r="BY39" i="30" s="1"/>
  <c r="CA39" i="30" s="1"/>
  <c r="N43" i="29" s="1"/>
  <c r="O43" i="29" s="1"/>
  <c r="D73" i="31"/>
  <c r="BY70" i="30" s="1"/>
  <c r="CA70" i="30" s="1"/>
  <c r="N74" i="29" s="1"/>
  <c r="O74" i="29" s="1"/>
  <c r="D138" i="31"/>
  <c r="BY135" i="30" s="1"/>
  <c r="CA135" i="30" s="1"/>
  <c r="N139" i="29" s="1"/>
  <c r="O139" i="29" s="1"/>
  <c r="D102" i="31"/>
  <c r="BY99" i="30" s="1"/>
  <c r="CA99" i="30" s="1"/>
  <c r="N103" i="29" s="1"/>
  <c r="O103" i="29" s="1"/>
  <c r="D134" i="31"/>
  <c r="BY131" i="30" s="1"/>
  <c r="CA131" i="30" s="1"/>
  <c r="N135" i="29" s="1"/>
  <c r="O135" i="29" s="1"/>
  <c r="D32" i="31"/>
  <c r="BY29" i="30" s="1"/>
  <c r="CA29" i="30" s="1"/>
  <c r="N33" i="29" s="1"/>
  <c r="O33" i="29" s="1"/>
  <c r="D86" i="31"/>
  <c r="BY83" i="30" s="1"/>
  <c r="CA83" i="30" s="1"/>
  <c r="N87" i="29" s="1"/>
  <c r="O87" i="29" s="1"/>
  <c r="D116" i="31"/>
  <c r="BY113" i="30" s="1"/>
  <c r="CA113" i="30" s="1"/>
  <c r="N117" i="29" s="1"/>
  <c r="O117" i="29" s="1"/>
  <c r="D81" i="31"/>
  <c r="BY78" i="30" s="1"/>
  <c r="CA78" i="30" s="1"/>
  <c r="N82" i="29" s="1"/>
  <c r="O82" i="29" s="1"/>
  <c r="D57" i="31"/>
  <c r="BY54" i="30" s="1"/>
  <c r="CA54" i="30" s="1"/>
  <c r="N58" i="29" s="1"/>
  <c r="O58" i="29" s="1"/>
  <c r="D130" i="31"/>
  <c r="BY127" i="30" s="1"/>
  <c r="CA127" i="30" s="1"/>
  <c r="N131" i="29" s="1"/>
  <c r="O131" i="29" s="1"/>
  <c r="D25" i="31"/>
  <c r="BY22" i="30" s="1"/>
  <c r="CA22" i="30" s="1"/>
  <c r="N26" i="29" s="1"/>
  <c r="O26" i="29" s="1"/>
  <c r="D125" i="31"/>
  <c r="BY122" i="30" s="1"/>
  <c r="CA122" i="30" s="1"/>
  <c r="N126" i="29" s="1"/>
  <c r="O126" i="29" s="1"/>
  <c r="D71" i="31"/>
  <c r="BY68" i="30" s="1"/>
  <c r="CA68" i="30" s="1"/>
  <c r="N72" i="29" s="1"/>
  <c r="O72" i="29" s="1"/>
  <c r="D30" i="31"/>
  <c r="BY27" i="30" s="1"/>
  <c r="CA27" i="30" s="1"/>
  <c r="N31" i="29" s="1"/>
  <c r="O31" i="29" s="1"/>
  <c r="D59" i="31"/>
  <c r="BY56" i="30" s="1"/>
  <c r="CA56" i="30" s="1"/>
  <c r="N60" i="29" s="1"/>
  <c r="O60" i="29" s="1"/>
  <c r="D41" i="31"/>
  <c r="BY38" i="30" s="1"/>
  <c r="CA38" i="30" s="1"/>
  <c r="N42" i="29" s="1"/>
  <c r="O42" i="29" s="1"/>
  <c r="D96" i="31"/>
  <c r="BY93" i="30" s="1"/>
  <c r="CA93" i="30" s="1"/>
  <c r="N97" i="29" s="1"/>
  <c r="O97" i="29" s="1"/>
  <c r="D44" i="31"/>
  <c r="BY41" i="30" s="1"/>
  <c r="CA41" i="30" s="1"/>
  <c r="N45" i="29" s="1"/>
  <c r="O45" i="29" s="1"/>
  <c r="D118" i="31"/>
  <c r="BY115" i="30" s="1"/>
  <c r="CA115" i="30" s="1"/>
  <c r="N119" i="29" s="1"/>
  <c r="O119" i="29" s="1"/>
  <c r="D16" i="31"/>
  <c r="BY13" i="30" s="1"/>
  <c r="CA13" i="30" s="1"/>
  <c r="N17" i="29" s="1"/>
  <c r="O17" i="29" s="1"/>
  <c r="D87" i="31"/>
  <c r="BY84" i="30" s="1"/>
  <c r="CA84" i="30" s="1"/>
  <c r="N88" i="29" s="1"/>
  <c r="O88" i="29" s="1"/>
  <c r="D20" i="31"/>
  <c r="BY17" i="30" s="1"/>
  <c r="CA17" i="30" s="1"/>
  <c r="N21" i="29" s="1"/>
  <c r="O21" i="29" s="1"/>
  <c r="D109" i="31"/>
  <c r="BY106" i="30" s="1"/>
  <c r="CA106" i="30" s="1"/>
  <c r="N110" i="29" s="1"/>
  <c r="O110" i="29" s="1"/>
  <c r="D122" i="31"/>
  <c r="BY119" i="30" s="1"/>
  <c r="CA119" i="30" s="1"/>
  <c r="N123" i="29" s="1"/>
  <c r="O123" i="29" s="1"/>
  <c r="D39" i="31"/>
  <c r="BY36" i="30" s="1"/>
  <c r="CA36" i="30" s="1"/>
  <c r="N40" i="29" s="1"/>
  <c r="O40" i="29" s="1"/>
  <c r="D13" i="31"/>
  <c r="BY10" i="30" s="1"/>
  <c r="CA10" i="30" s="1"/>
  <c r="N14" i="29" s="1"/>
  <c r="O14" i="29" s="1"/>
  <c r="D14" i="31"/>
  <c r="BY11" i="30" s="1"/>
  <c r="CA11" i="30" s="1"/>
  <c r="N15" i="29" s="1"/>
  <c r="O15" i="29" s="1"/>
  <c r="D97" i="31"/>
  <c r="BY94" i="30" s="1"/>
  <c r="CA94" i="30" s="1"/>
  <c r="N98" i="29" s="1"/>
  <c r="O98" i="29" s="1"/>
  <c r="D22" i="31"/>
  <c r="BY19" i="30" s="1"/>
  <c r="CA19" i="30" s="1"/>
  <c r="N23" i="29" s="1"/>
  <c r="O23" i="29" s="1"/>
  <c r="D135" i="31"/>
  <c r="BY132" i="30" s="1"/>
  <c r="CA132" i="30" s="1"/>
  <c r="N136" i="29" s="1"/>
  <c r="O136" i="29" s="1"/>
  <c r="D83" i="31"/>
  <c r="BY80" i="30" s="1"/>
  <c r="CA80" i="30" s="1"/>
  <c r="N84" i="29" s="1"/>
  <c r="O84" i="29" s="1"/>
  <c r="D9" i="31"/>
  <c r="BY6" i="30" s="1"/>
  <c r="CA6" i="30" s="1"/>
  <c r="N10" i="29" s="1"/>
  <c r="O10" i="29" s="1"/>
  <c r="D76" i="31"/>
  <c r="BY73" i="30" s="1"/>
  <c r="CA73" i="30" s="1"/>
  <c r="N77" i="29" s="1"/>
  <c r="O77" i="29" s="1"/>
  <c r="D38" i="31"/>
  <c r="BY35" i="30" s="1"/>
  <c r="CA35" i="30" s="1"/>
  <c r="N39" i="29" s="1"/>
  <c r="O39" i="29" s="1"/>
  <c r="D101" i="31"/>
  <c r="BY98" i="30" s="1"/>
  <c r="CA98" i="30" s="1"/>
  <c r="N102" i="29" s="1"/>
  <c r="O102" i="29" s="1"/>
  <c r="H90" i="31"/>
  <c r="D46" i="31"/>
  <c r="BY43" i="30" s="1"/>
  <c r="CA43" i="30" s="1"/>
  <c r="N47" i="29" s="1"/>
  <c r="O47" i="29" s="1"/>
  <c r="G6" i="31"/>
  <c r="H6" i="31" s="1"/>
  <c r="D36" i="31"/>
  <c r="BY33" i="30" s="1"/>
  <c r="CA33" i="30" s="1"/>
  <c r="N37" i="29" s="1"/>
  <c r="O37" i="29" s="1"/>
  <c r="H77" i="31"/>
  <c r="D67" i="31"/>
  <c r="BY64" i="30" s="1"/>
  <c r="CA64" i="30" s="1"/>
  <c r="N68" i="29" s="1"/>
  <c r="O68" i="29" s="1"/>
  <c r="G40" i="31"/>
  <c r="G99" i="31"/>
  <c r="H99" i="31" s="1"/>
  <c r="H96" i="31"/>
  <c r="G48" i="31"/>
  <c r="D74" i="31"/>
  <c r="BY71" i="30" s="1"/>
  <c r="CA71" i="30" s="1"/>
  <c r="N75" i="29" s="1"/>
  <c r="O75" i="29" s="1"/>
  <c r="D126" i="31"/>
  <c r="BY123" i="30" s="1"/>
  <c r="CA123" i="30" s="1"/>
  <c r="N127" i="29" s="1"/>
  <c r="O127" i="29" s="1"/>
  <c r="H139" i="31"/>
  <c r="H123" i="31"/>
  <c r="H19" i="31"/>
  <c r="H66" i="31"/>
  <c r="H10" i="31"/>
  <c r="H124" i="31"/>
  <c r="H23" i="31"/>
  <c r="H35" i="31"/>
  <c r="D104" i="31"/>
  <c r="BY101" i="30" s="1"/>
  <c r="CA101" i="30" s="1"/>
  <c r="N105" i="29" s="1"/>
  <c r="O105" i="29" s="1"/>
  <c r="H67" i="31"/>
  <c r="G58" i="31"/>
  <c r="H58" i="31" s="1"/>
  <c r="D53" i="31"/>
  <c r="BY50" i="30" s="1"/>
  <c r="CA50" i="30" s="1"/>
  <c r="N54" i="29" s="1"/>
  <c r="O54" i="29" s="1"/>
  <c r="D84" i="31"/>
  <c r="BY81" i="30" s="1"/>
  <c r="CA81" i="30" s="1"/>
  <c r="N85" i="29" s="1"/>
  <c r="O85" i="29" s="1"/>
  <c r="D79" i="31"/>
  <c r="BY76" i="30" s="1"/>
  <c r="CA76" i="30" s="1"/>
  <c r="N80" i="29" s="1"/>
  <c r="O80" i="29" s="1"/>
  <c r="G62" i="31"/>
  <c r="H50" i="31"/>
  <c r="O70" i="28" l="1"/>
  <c r="G60" i="39" s="1"/>
  <c r="P134" i="29"/>
  <c r="P143" i="28" s="1"/>
  <c r="O137" i="28"/>
  <c r="G127" i="39" s="1"/>
  <c r="P53" i="29"/>
  <c r="P62" i="28" s="1"/>
  <c r="O82" i="28"/>
  <c r="G72" i="39" s="1"/>
  <c r="P76" i="29"/>
  <c r="P85" i="28" s="1"/>
  <c r="O113" i="28"/>
  <c r="G103" i="39" s="1"/>
  <c r="AB103" i="39" s="1"/>
  <c r="AI103" i="39" s="1"/>
  <c r="O21" i="28"/>
  <c r="G11" i="39" s="1"/>
  <c r="AB11" i="39" s="1"/>
  <c r="AI11" i="39" s="1"/>
  <c r="O124" i="28"/>
  <c r="G114" i="39" s="1"/>
  <c r="AB114" i="39" s="1"/>
  <c r="AI114" i="39" s="1"/>
  <c r="P65" i="28"/>
  <c r="S56" i="29"/>
  <c r="U56" i="29" s="1"/>
  <c r="O65" i="28"/>
  <c r="G55" i="39" s="1"/>
  <c r="P64" i="29"/>
  <c r="P73" i="28" s="1"/>
  <c r="P121" i="29"/>
  <c r="P130" i="28" s="1"/>
  <c r="O80" i="28"/>
  <c r="G70" i="39" s="1"/>
  <c r="AB70" i="39" s="1"/>
  <c r="AI70" i="39" s="1"/>
  <c r="O108" i="28"/>
  <c r="G98" i="39" s="1"/>
  <c r="N98" i="39" s="1"/>
  <c r="U98" i="39" s="1"/>
  <c r="O90" i="28"/>
  <c r="G80" i="39" s="1"/>
  <c r="AB80" i="39" s="1"/>
  <c r="AI80" i="39" s="1"/>
  <c r="AB91" i="39"/>
  <c r="AI91" i="39" s="1"/>
  <c r="N91" i="39"/>
  <c r="U91" i="39" s="1"/>
  <c r="AB52" i="39"/>
  <c r="AI52" i="39" s="1"/>
  <c r="N52" i="39"/>
  <c r="U52" i="39" s="1"/>
  <c r="AB60" i="39"/>
  <c r="AI60" i="39" s="1"/>
  <c r="N60" i="39"/>
  <c r="U60" i="39" s="1"/>
  <c r="N127" i="39"/>
  <c r="U127" i="39" s="1"/>
  <c r="AB127" i="39"/>
  <c r="AI127" i="39" s="1"/>
  <c r="N133" i="39"/>
  <c r="U133" i="39" s="1"/>
  <c r="AB133" i="39"/>
  <c r="AI133" i="39" s="1"/>
  <c r="N95" i="39"/>
  <c r="U95" i="39" s="1"/>
  <c r="AB95" i="39"/>
  <c r="AI95" i="39" s="1"/>
  <c r="AB62" i="39"/>
  <c r="AI62" i="39" s="1"/>
  <c r="N62" i="39"/>
  <c r="U62" i="39" s="1"/>
  <c r="AB47" i="39"/>
  <c r="AI47" i="39" s="1"/>
  <c r="N47" i="39"/>
  <c r="U47" i="39" s="1"/>
  <c r="AB63" i="39"/>
  <c r="AI63" i="39" s="1"/>
  <c r="N63" i="39"/>
  <c r="U63" i="39" s="1"/>
  <c r="AB75" i="39"/>
  <c r="AI75" i="39" s="1"/>
  <c r="N75" i="39"/>
  <c r="U75" i="39" s="1"/>
  <c r="AB55" i="39"/>
  <c r="AI55" i="39" s="1"/>
  <c r="N55" i="39"/>
  <c r="U55" i="39" s="1"/>
  <c r="AB120" i="39"/>
  <c r="AI120" i="39" s="1"/>
  <c r="N120" i="39"/>
  <c r="U120" i="39" s="1"/>
  <c r="AB72" i="39"/>
  <c r="AI72" i="39" s="1"/>
  <c r="N72" i="39"/>
  <c r="U72" i="39" s="1"/>
  <c r="AB64" i="39"/>
  <c r="AI64" i="39" s="1"/>
  <c r="N64" i="39"/>
  <c r="U64" i="39" s="1"/>
  <c r="AB137" i="39"/>
  <c r="AI137" i="39" s="1"/>
  <c r="N137" i="39"/>
  <c r="U137" i="39" s="1"/>
  <c r="AB112" i="39"/>
  <c r="AI112" i="39" s="1"/>
  <c r="N112" i="39"/>
  <c r="U112" i="39" s="1"/>
  <c r="AY51" i="28"/>
  <c r="E41" i="39"/>
  <c r="S99" i="29"/>
  <c r="U99" i="29" s="1"/>
  <c r="R99" i="29"/>
  <c r="R56" i="29"/>
  <c r="R121" i="29"/>
  <c r="R64" i="29"/>
  <c r="S121" i="29"/>
  <c r="U121" i="29" s="1"/>
  <c r="R81" i="29"/>
  <c r="BA122" i="28"/>
  <c r="S12" i="29"/>
  <c r="U12" i="29" s="1"/>
  <c r="R104" i="29"/>
  <c r="R113" i="29"/>
  <c r="R73" i="29"/>
  <c r="R65" i="29"/>
  <c r="S73" i="29"/>
  <c r="U73" i="29" s="1"/>
  <c r="S65" i="29"/>
  <c r="T65" i="29" s="1"/>
  <c r="R115" i="29"/>
  <c r="S113" i="29"/>
  <c r="U113" i="29" s="1"/>
  <c r="S115" i="29"/>
  <c r="T115" i="29" s="1"/>
  <c r="R138" i="29"/>
  <c r="S138" i="29"/>
  <c r="U138" i="29" s="1"/>
  <c r="R76" i="29"/>
  <c r="S76" i="29"/>
  <c r="U76" i="29" s="1"/>
  <c r="S63" i="29"/>
  <c r="U63" i="29" s="1"/>
  <c r="R63" i="29"/>
  <c r="S64" i="29"/>
  <c r="U64" i="29" s="1"/>
  <c r="S104" i="29"/>
  <c r="T104" i="29" s="1"/>
  <c r="R92" i="29"/>
  <c r="R134" i="29"/>
  <c r="S92" i="29"/>
  <c r="U92" i="29" s="1"/>
  <c r="S134" i="29"/>
  <c r="T134" i="29" s="1"/>
  <c r="R53" i="29"/>
  <c r="R48" i="29"/>
  <c r="R12" i="29"/>
  <c r="S53" i="29"/>
  <c r="U53" i="29" s="1"/>
  <c r="S48" i="29"/>
  <c r="U48" i="29" s="1"/>
  <c r="S81" i="29"/>
  <c r="U81" i="29" s="1"/>
  <c r="S61" i="29"/>
  <c r="T61" i="29" s="1"/>
  <c r="R96" i="29"/>
  <c r="S128" i="29"/>
  <c r="U128" i="29" s="1"/>
  <c r="R61" i="29"/>
  <c r="S96" i="29"/>
  <c r="T96" i="29" s="1"/>
  <c r="R128" i="29"/>
  <c r="R71" i="29"/>
  <c r="S71" i="29"/>
  <c r="U71" i="29" s="1"/>
  <c r="P127" i="29"/>
  <c r="P136" i="28" s="1"/>
  <c r="O136" i="28"/>
  <c r="G126" i="39" s="1"/>
  <c r="P94" i="29"/>
  <c r="P103" i="28" s="1"/>
  <c r="O103" i="28"/>
  <c r="G93" i="39" s="1"/>
  <c r="P21" i="29"/>
  <c r="P30" i="28" s="1"/>
  <c r="O30" i="28"/>
  <c r="G20" i="39" s="1"/>
  <c r="P31" i="29"/>
  <c r="P40" i="28" s="1"/>
  <c r="O40" i="28"/>
  <c r="G30" i="39" s="1"/>
  <c r="P87" i="29"/>
  <c r="P96" i="28" s="1"/>
  <c r="O96" i="28"/>
  <c r="G86" i="39" s="1"/>
  <c r="P141" i="29"/>
  <c r="P150" i="28" s="1"/>
  <c r="O150" i="28"/>
  <c r="P27" i="29"/>
  <c r="P36" i="28" s="1"/>
  <c r="O36" i="28"/>
  <c r="G26" i="39" s="1"/>
  <c r="P133" i="29"/>
  <c r="P142" i="28" s="1"/>
  <c r="O142" i="28"/>
  <c r="G132" i="39" s="1"/>
  <c r="P132" i="29"/>
  <c r="P141" i="28" s="1"/>
  <c r="O141" i="28"/>
  <c r="G131" i="39" s="1"/>
  <c r="P79" i="29"/>
  <c r="P88" i="28" s="1"/>
  <c r="O88" i="28"/>
  <c r="G78" i="39" s="1"/>
  <c r="P140" i="29"/>
  <c r="P149" i="28" s="1"/>
  <c r="O149" i="28"/>
  <c r="G139" i="39" s="1"/>
  <c r="P41" i="29"/>
  <c r="P50" i="28" s="1"/>
  <c r="O50" i="28"/>
  <c r="G40" i="39" s="1"/>
  <c r="P129" i="29"/>
  <c r="P138" i="28" s="1"/>
  <c r="O138" i="28"/>
  <c r="G128" i="39" s="1"/>
  <c r="P32" i="29"/>
  <c r="P41" i="28" s="1"/>
  <c r="O41" i="28"/>
  <c r="G31" i="39" s="1"/>
  <c r="P18" i="29"/>
  <c r="P27" i="28" s="1"/>
  <c r="O27" i="28"/>
  <c r="G17" i="39" s="1"/>
  <c r="P116" i="29"/>
  <c r="P125" i="28" s="1"/>
  <c r="O125" i="28"/>
  <c r="G115" i="39" s="1"/>
  <c r="BA82" i="28"/>
  <c r="BA74" i="28"/>
  <c r="BA147" i="28"/>
  <c r="P114" i="29"/>
  <c r="P123" i="28" s="1"/>
  <c r="O123" i="28"/>
  <c r="G113" i="39" s="1"/>
  <c r="P83" i="29"/>
  <c r="P92" i="28" s="1"/>
  <c r="O92" i="28"/>
  <c r="G82" i="39" s="1"/>
  <c r="P136" i="29"/>
  <c r="P145" i="28" s="1"/>
  <c r="O145" i="28"/>
  <c r="G135" i="39" s="1"/>
  <c r="P88" i="29"/>
  <c r="P97" i="28" s="1"/>
  <c r="O97" i="28"/>
  <c r="G87" i="39" s="1"/>
  <c r="P33" i="29"/>
  <c r="P42" i="28" s="1"/>
  <c r="O42" i="28"/>
  <c r="G32" i="39" s="1"/>
  <c r="P122" i="29"/>
  <c r="P131" i="28" s="1"/>
  <c r="O131" i="28"/>
  <c r="G121" i="39" s="1"/>
  <c r="P19" i="29"/>
  <c r="P28" i="28" s="1"/>
  <c r="O28" i="28"/>
  <c r="G18" i="39" s="1"/>
  <c r="P8" i="29"/>
  <c r="P17" i="28" s="1"/>
  <c r="O17" i="28"/>
  <c r="G7" i="39" s="1"/>
  <c r="P118" i="29"/>
  <c r="P127" i="28" s="1"/>
  <c r="O127" i="28"/>
  <c r="G117" i="39" s="1"/>
  <c r="P107" i="29"/>
  <c r="P116" i="28" s="1"/>
  <c r="O116" i="28"/>
  <c r="G106" i="39" s="1"/>
  <c r="P93" i="29"/>
  <c r="P102" i="28" s="1"/>
  <c r="O102" i="28"/>
  <c r="G92" i="39" s="1"/>
  <c r="P30" i="29"/>
  <c r="P39" i="28" s="1"/>
  <c r="O39" i="28"/>
  <c r="G29" i="39" s="1"/>
  <c r="P50" i="29"/>
  <c r="P59" i="28" s="1"/>
  <c r="O59" i="28"/>
  <c r="G49" i="39" s="1"/>
  <c r="P110" i="29"/>
  <c r="P119" i="28" s="1"/>
  <c r="O119" i="28"/>
  <c r="G109" i="39" s="1"/>
  <c r="P36" i="29"/>
  <c r="P45" i="28" s="1"/>
  <c r="O45" i="28"/>
  <c r="G35" i="39" s="1"/>
  <c r="P47" i="29"/>
  <c r="P56" i="28" s="1"/>
  <c r="O56" i="28"/>
  <c r="G46" i="39" s="1"/>
  <c r="P23" i="29"/>
  <c r="P32" i="28" s="1"/>
  <c r="O32" i="28"/>
  <c r="G22" i="39" s="1"/>
  <c r="P72" i="29"/>
  <c r="P81" i="28" s="1"/>
  <c r="O81" i="28"/>
  <c r="G71" i="39" s="1"/>
  <c r="P57" i="29"/>
  <c r="P66" i="28" s="1"/>
  <c r="O66" i="28"/>
  <c r="G56" i="39" s="1"/>
  <c r="P44" i="29"/>
  <c r="P53" i="28" s="1"/>
  <c r="O53" i="28"/>
  <c r="G43" i="39" s="1"/>
  <c r="P85" i="29"/>
  <c r="P94" i="28" s="1"/>
  <c r="O94" i="28"/>
  <c r="G84" i="39" s="1"/>
  <c r="P98" i="29"/>
  <c r="P107" i="28" s="1"/>
  <c r="O107" i="28"/>
  <c r="G97" i="39" s="1"/>
  <c r="P17" i="29"/>
  <c r="P26" i="28" s="1"/>
  <c r="O26" i="28"/>
  <c r="G16" i="39" s="1"/>
  <c r="P126" i="29"/>
  <c r="P135" i="28" s="1"/>
  <c r="O135" i="28"/>
  <c r="G125" i="39" s="1"/>
  <c r="P135" i="29"/>
  <c r="P144" i="28" s="1"/>
  <c r="O144" i="28"/>
  <c r="G134" i="39" s="1"/>
  <c r="P70" i="29"/>
  <c r="P79" i="28" s="1"/>
  <c r="O79" i="28"/>
  <c r="G69" i="39" s="1"/>
  <c r="P34" i="29"/>
  <c r="P43" i="28" s="1"/>
  <c r="O43" i="28"/>
  <c r="G33" i="39" s="1"/>
  <c r="P9" i="29"/>
  <c r="P18" i="28" s="1"/>
  <c r="O18" i="28"/>
  <c r="G8" i="39" s="1"/>
  <c r="P130" i="29"/>
  <c r="P139" i="28" s="1"/>
  <c r="O139" i="28"/>
  <c r="G129" i="39" s="1"/>
  <c r="P125" i="29"/>
  <c r="P134" i="28" s="1"/>
  <c r="O134" i="28"/>
  <c r="G124" i="39" s="1"/>
  <c r="BA70" i="28"/>
  <c r="BA105" i="28"/>
  <c r="BA137" i="28"/>
  <c r="P84" i="29"/>
  <c r="P93" i="28" s="1"/>
  <c r="O93" i="28"/>
  <c r="G83" i="39" s="1"/>
  <c r="P66" i="29"/>
  <c r="P75" i="28" s="1"/>
  <c r="O75" i="28"/>
  <c r="G65" i="39" s="1"/>
  <c r="P75" i="29"/>
  <c r="P84" i="28" s="1"/>
  <c r="O84" i="28"/>
  <c r="G74" i="39" s="1"/>
  <c r="P54" i="29"/>
  <c r="P63" i="28" s="1"/>
  <c r="O63" i="28"/>
  <c r="G53" i="39" s="1"/>
  <c r="P102" i="29"/>
  <c r="P111" i="28" s="1"/>
  <c r="O111" i="28"/>
  <c r="G101" i="39" s="1"/>
  <c r="P15" i="29"/>
  <c r="P24" i="28" s="1"/>
  <c r="O24" i="28"/>
  <c r="G14" i="39" s="1"/>
  <c r="P119" i="29"/>
  <c r="P128" i="28" s="1"/>
  <c r="O128" i="28"/>
  <c r="G118" i="39" s="1"/>
  <c r="P26" i="29"/>
  <c r="P35" i="28" s="1"/>
  <c r="O35" i="28"/>
  <c r="G25" i="39" s="1"/>
  <c r="P103" i="29"/>
  <c r="P112" i="28" s="1"/>
  <c r="O112" i="28"/>
  <c r="G102" i="39" s="1"/>
  <c r="P137" i="29"/>
  <c r="P146" i="28" s="1"/>
  <c r="O146" i="28"/>
  <c r="G136" i="39" s="1"/>
  <c r="P109" i="29"/>
  <c r="P118" i="28" s="1"/>
  <c r="O118" i="28"/>
  <c r="G108" i="39" s="1"/>
  <c r="P62" i="29"/>
  <c r="P71" i="28" s="1"/>
  <c r="O71" i="28"/>
  <c r="G61" i="39" s="1"/>
  <c r="P120" i="29"/>
  <c r="P129" i="28" s="1"/>
  <c r="O129" i="28"/>
  <c r="G119" i="39" s="1"/>
  <c r="P67" i="29"/>
  <c r="P76" i="28" s="1"/>
  <c r="O76" i="28"/>
  <c r="G66" i="39" s="1"/>
  <c r="P49" i="29"/>
  <c r="P58" i="28" s="1"/>
  <c r="O58" i="28"/>
  <c r="G48" i="39" s="1"/>
  <c r="P55" i="29"/>
  <c r="P64" i="28" s="1"/>
  <c r="O64" i="28"/>
  <c r="G54" i="39" s="1"/>
  <c r="P111" i="29"/>
  <c r="P120" i="28" s="1"/>
  <c r="O120" i="28"/>
  <c r="G110" i="39" s="1"/>
  <c r="P117" i="29"/>
  <c r="P126" i="28" s="1"/>
  <c r="O126" i="28"/>
  <c r="G116" i="39" s="1"/>
  <c r="P52" i="29"/>
  <c r="P61" i="28" s="1"/>
  <c r="O61" i="28"/>
  <c r="G51" i="39" s="1"/>
  <c r="P80" i="29"/>
  <c r="P89" i="28" s="1"/>
  <c r="O89" i="28"/>
  <c r="G79" i="39" s="1"/>
  <c r="P39" i="29"/>
  <c r="P48" i="28" s="1"/>
  <c r="O48" i="28"/>
  <c r="G38" i="39" s="1"/>
  <c r="P14" i="29"/>
  <c r="P23" i="28" s="1"/>
  <c r="O23" i="28"/>
  <c r="G13" i="39" s="1"/>
  <c r="P45" i="29"/>
  <c r="P54" i="28" s="1"/>
  <c r="O54" i="28"/>
  <c r="G44" i="39" s="1"/>
  <c r="P131" i="29"/>
  <c r="P140" i="28" s="1"/>
  <c r="O140" i="28"/>
  <c r="G130" i="39" s="1"/>
  <c r="P139" i="29"/>
  <c r="P148" i="28" s="1"/>
  <c r="O148" i="28"/>
  <c r="G138" i="39" s="1"/>
  <c r="P86" i="29"/>
  <c r="P95" i="28" s="1"/>
  <c r="O95" i="28"/>
  <c r="G85" i="39" s="1"/>
  <c r="P89" i="29"/>
  <c r="P98" i="28" s="1"/>
  <c r="O98" i="28"/>
  <c r="G88" i="39" s="1"/>
  <c r="P46" i="29"/>
  <c r="P55" i="28" s="1"/>
  <c r="O55" i="28"/>
  <c r="G45" i="39" s="1"/>
  <c r="P24" i="29"/>
  <c r="P33" i="28" s="1"/>
  <c r="O33" i="28"/>
  <c r="G23" i="39" s="1"/>
  <c r="P51" i="29"/>
  <c r="P60" i="28" s="1"/>
  <c r="O60" i="28"/>
  <c r="G50" i="39" s="1"/>
  <c r="P59" i="29"/>
  <c r="P68" i="28" s="1"/>
  <c r="O68" i="28"/>
  <c r="G58" i="39" s="1"/>
  <c r="P101" i="29"/>
  <c r="P110" i="28" s="1"/>
  <c r="O110" i="28"/>
  <c r="G100" i="39" s="1"/>
  <c r="P13" i="29"/>
  <c r="P22" i="28" s="1"/>
  <c r="O22" i="28"/>
  <c r="G12" i="39" s="1"/>
  <c r="P28" i="29"/>
  <c r="P37" i="28" s="1"/>
  <c r="O37" i="28"/>
  <c r="G27" i="39" s="1"/>
  <c r="BA101" i="28"/>
  <c r="BA143" i="28"/>
  <c r="BA62" i="28"/>
  <c r="P37" i="29"/>
  <c r="P46" i="28" s="1"/>
  <c r="O46" i="28"/>
  <c r="G36" i="39" s="1"/>
  <c r="P22" i="29"/>
  <c r="P31" i="28" s="1"/>
  <c r="O31" i="28"/>
  <c r="G21" i="39" s="1"/>
  <c r="P77" i="29"/>
  <c r="P86" i="28" s="1"/>
  <c r="O86" i="28"/>
  <c r="G76" i="39" s="1"/>
  <c r="P97" i="29"/>
  <c r="P106" i="28" s="1"/>
  <c r="O106" i="28"/>
  <c r="G96" i="39" s="1"/>
  <c r="P58" i="29"/>
  <c r="P67" i="28" s="1"/>
  <c r="O67" i="28"/>
  <c r="G57" i="39" s="1"/>
  <c r="P112" i="29"/>
  <c r="P121" i="28" s="1"/>
  <c r="O121" i="28"/>
  <c r="G111" i="39" s="1"/>
  <c r="P78" i="29"/>
  <c r="P87" i="28" s="1"/>
  <c r="O87" i="28"/>
  <c r="G77" i="39" s="1"/>
  <c r="P38" i="29"/>
  <c r="P47" i="28" s="1"/>
  <c r="O47" i="28"/>
  <c r="G37" i="39" s="1"/>
  <c r="P20" i="29"/>
  <c r="P29" i="28" s="1"/>
  <c r="O29" i="28"/>
  <c r="G19" i="39" s="1"/>
  <c r="P124" i="29"/>
  <c r="P133" i="28" s="1"/>
  <c r="O133" i="28"/>
  <c r="G123" i="39" s="1"/>
  <c r="P91" i="29"/>
  <c r="P100" i="28" s="1"/>
  <c r="O100" i="28"/>
  <c r="G90" i="39" s="1"/>
  <c r="P69" i="29"/>
  <c r="P78" i="28" s="1"/>
  <c r="O78" i="28"/>
  <c r="G68" i="39" s="1"/>
  <c r="P60" i="29"/>
  <c r="P69" i="28" s="1"/>
  <c r="O69" i="28"/>
  <c r="G59" i="39" s="1"/>
  <c r="P35" i="29"/>
  <c r="P44" i="28" s="1"/>
  <c r="O44" i="28"/>
  <c r="G34" i="39" s="1"/>
  <c r="P68" i="29"/>
  <c r="P77" i="28" s="1"/>
  <c r="O77" i="28"/>
  <c r="G67" i="39" s="1"/>
  <c r="P40" i="29"/>
  <c r="P49" i="28" s="1"/>
  <c r="O49" i="28"/>
  <c r="G39" i="39" s="1"/>
  <c r="P74" i="29"/>
  <c r="P83" i="28" s="1"/>
  <c r="O83" i="28"/>
  <c r="G73" i="39" s="1"/>
  <c r="P105" i="29"/>
  <c r="P114" i="28" s="1"/>
  <c r="O114" i="28"/>
  <c r="G104" i="39" s="1"/>
  <c r="P10" i="29"/>
  <c r="P19" i="28" s="1"/>
  <c r="O19" i="28"/>
  <c r="G9" i="39" s="1"/>
  <c r="P123" i="29"/>
  <c r="P132" i="28" s="1"/>
  <c r="O132" i="28"/>
  <c r="G122" i="39" s="1"/>
  <c r="P42" i="29"/>
  <c r="P51" i="28" s="1"/>
  <c r="O51" i="28"/>
  <c r="G41" i="39" s="1"/>
  <c r="P82" i="29"/>
  <c r="P91" i="28" s="1"/>
  <c r="O91" i="28"/>
  <c r="G81" i="39" s="1"/>
  <c r="P43" i="29"/>
  <c r="P52" i="28" s="1"/>
  <c r="O52" i="28"/>
  <c r="G42" i="39" s="1"/>
  <c r="P90" i="29"/>
  <c r="P99" i="28" s="1"/>
  <c r="O99" i="28"/>
  <c r="G89" i="39" s="1"/>
  <c r="P106" i="29"/>
  <c r="P115" i="28" s="1"/>
  <c r="O115" i="28"/>
  <c r="G105" i="39" s="1"/>
  <c r="P16" i="29"/>
  <c r="P25" i="28" s="1"/>
  <c r="O25" i="28"/>
  <c r="G15" i="39" s="1"/>
  <c r="P11" i="29"/>
  <c r="P20" i="28" s="1"/>
  <c r="O20" i="28"/>
  <c r="G10" i="39" s="1"/>
  <c r="P25" i="29"/>
  <c r="P34" i="28" s="1"/>
  <c r="O34" i="28"/>
  <c r="G24" i="39" s="1"/>
  <c r="P100" i="29"/>
  <c r="P109" i="28" s="1"/>
  <c r="O109" i="28"/>
  <c r="G99" i="39" s="1"/>
  <c r="P95" i="29"/>
  <c r="P104" i="28" s="1"/>
  <c r="O104" i="28"/>
  <c r="G94" i="39" s="1"/>
  <c r="P29" i="29"/>
  <c r="P38" i="28" s="1"/>
  <c r="O38" i="28"/>
  <c r="G28" i="39" s="1"/>
  <c r="P108" i="29"/>
  <c r="P117" i="28" s="1"/>
  <c r="O117" i="28"/>
  <c r="G107" i="39" s="1"/>
  <c r="BA57" i="28"/>
  <c r="BA73" i="28"/>
  <c r="BA85" i="28"/>
  <c r="BA72" i="28"/>
  <c r="BA130" i="28"/>
  <c r="C3" i="38"/>
  <c r="P11" i="36"/>
  <c r="J20" i="28" s="1"/>
  <c r="I20" i="28"/>
  <c r="I126" i="28"/>
  <c r="P117" i="36"/>
  <c r="J126" i="28" s="1"/>
  <c r="P97" i="36"/>
  <c r="J106" i="28" s="1"/>
  <c r="I106" i="28"/>
  <c r="P44" i="36"/>
  <c r="J53" i="28" s="1"/>
  <c r="I53" i="28"/>
  <c r="P83" i="36"/>
  <c r="J92" i="28" s="1"/>
  <c r="I92" i="28"/>
  <c r="P138" i="36"/>
  <c r="J147" i="28" s="1"/>
  <c r="I147" i="28"/>
  <c r="P69" i="36"/>
  <c r="J78" i="28" s="1"/>
  <c r="I78" i="28"/>
  <c r="P98" i="36"/>
  <c r="J107" i="28" s="1"/>
  <c r="I107" i="28"/>
  <c r="P23" i="36"/>
  <c r="J32" i="28" s="1"/>
  <c r="I32" i="28"/>
  <c r="P114" i="36"/>
  <c r="J123" i="28" s="1"/>
  <c r="I123" i="28"/>
  <c r="P136" i="36"/>
  <c r="J145" i="28" s="1"/>
  <c r="I145" i="28"/>
  <c r="P45" i="36"/>
  <c r="J54" i="28" s="1"/>
  <c r="I54" i="28"/>
  <c r="P36" i="36"/>
  <c r="J45" i="28" s="1"/>
  <c r="I45" i="28"/>
  <c r="P105" i="36"/>
  <c r="J114" i="28" s="1"/>
  <c r="I114" i="28"/>
  <c r="P68" i="36"/>
  <c r="J77" i="28" s="1"/>
  <c r="I77" i="28"/>
  <c r="P52" i="36"/>
  <c r="J61" i="28" s="1"/>
  <c r="I61" i="28"/>
  <c r="P58" i="36"/>
  <c r="J67" i="28" s="1"/>
  <c r="I67" i="28"/>
  <c r="I50" i="28"/>
  <c r="P41" i="36"/>
  <c r="J50" i="28" s="1"/>
  <c r="I130" i="28"/>
  <c r="P121" i="36"/>
  <c r="J130" i="28" s="1"/>
  <c r="P91" i="36"/>
  <c r="J100" i="28" s="1"/>
  <c r="I100" i="28"/>
  <c r="P130" i="36"/>
  <c r="J139" i="28" s="1"/>
  <c r="I139" i="28"/>
  <c r="I71" i="28"/>
  <c r="P62" i="36"/>
  <c r="J71" i="28" s="1"/>
  <c r="P26" i="36"/>
  <c r="J35" i="28" s="1"/>
  <c r="I35" i="28"/>
  <c r="P51" i="36"/>
  <c r="J60" i="28" s="1"/>
  <c r="I60" i="28"/>
  <c r="P9" i="36"/>
  <c r="J18" i="28" s="1"/>
  <c r="I18" i="28"/>
  <c r="P123" i="36"/>
  <c r="J132" i="28" s="1"/>
  <c r="I132" i="28"/>
  <c r="P115" i="36"/>
  <c r="J124" i="28" s="1"/>
  <c r="I124" i="28"/>
  <c r="P107" i="36"/>
  <c r="J116" i="28" s="1"/>
  <c r="I116" i="28"/>
  <c r="P32" i="36"/>
  <c r="J41" i="28" s="1"/>
  <c r="I41" i="28"/>
  <c r="P28" i="36"/>
  <c r="J37" i="28" s="1"/>
  <c r="I37" i="28"/>
  <c r="P48" i="36"/>
  <c r="J57" i="28" s="1"/>
  <c r="I57" i="28"/>
  <c r="P92" i="36"/>
  <c r="J101" i="28" s="1"/>
  <c r="I101" i="28"/>
  <c r="P93" i="36"/>
  <c r="J102" i="28" s="1"/>
  <c r="I102" i="28"/>
  <c r="P60" i="36"/>
  <c r="J69" i="28" s="1"/>
  <c r="I69" i="28"/>
  <c r="I136" i="28"/>
  <c r="P127" i="36"/>
  <c r="J136" i="28" s="1"/>
  <c r="P74" i="36"/>
  <c r="J83" i="28" s="1"/>
  <c r="I83" i="28"/>
  <c r="P124" i="36"/>
  <c r="J133" i="28" s="1"/>
  <c r="I133" i="28"/>
  <c r="P112" i="36"/>
  <c r="J121" i="28" s="1"/>
  <c r="I121" i="28"/>
  <c r="P55" i="36"/>
  <c r="J64" i="28" s="1"/>
  <c r="I64" i="28"/>
  <c r="P29" i="36"/>
  <c r="J38" i="28" s="1"/>
  <c r="I38" i="28"/>
  <c r="P76" i="36"/>
  <c r="J85" i="28" s="1"/>
  <c r="I85" i="28"/>
  <c r="I127" i="28"/>
  <c r="P118" i="36"/>
  <c r="J127" i="28" s="1"/>
  <c r="P99" i="36"/>
  <c r="J108" i="28" s="1"/>
  <c r="I108" i="28"/>
  <c r="P120" i="36"/>
  <c r="J129" i="28" s="1"/>
  <c r="I129" i="28"/>
  <c r="P61" i="36"/>
  <c r="J70" i="28" s="1"/>
  <c r="I70" i="28"/>
  <c r="P131" i="36"/>
  <c r="J140" i="28" s="1"/>
  <c r="I140" i="28"/>
  <c r="P137" i="36"/>
  <c r="J146" i="28" s="1"/>
  <c r="I146" i="28"/>
  <c r="P82" i="36"/>
  <c r="J91" i="28" s="1"/>
  <c r="I91" i="28"/>
  <c r="P70" i="36"/>
  <c r="J79" i="28" s="1"/>
  <c r="I79" i="28"/>
  <c r="P64" i="36"/>
  <c r="J73" i="28" s="1"/>
  <c r="I73" i="28"/>
  <c r="P96" i="36"/>
  <c r="J105" i="28" s="1"/>
  <c r="I105" i="28"/>
  <c r="P95" i="36"/>
  <c r="J104" i="28" s="1"/>
  <c r="I104" i="28"/>
  <c r="P80" i="36"/>
  <c r="J89" i="28" s="1"/>
  <c r="I89" i="28"/>
  <c r="P116" i="36"/>
  <c r="J125" i="28" s="1"/>
  <c r="I125" i="28"/>
  <c r="P75" i="36"/>
  <c r="J84" i="28" s="1"/>
  <c r="I84" i="28"/>
  <c r="P87" i="36"/>
  <c r="J96" i="28" s="1"/>
  <c r="I96" i="28"/>
  <c r="P19" i="36"/>
  <c r="J28" i="28" s="1"/>
  <c r="I28" i="28"/>
  <c r="P30" i="36"/>
  <c r="J39" i="28" s="1"/>
  <c r="I39" i="28"/>
  <c r="P78" i="36"/>
  <c r="J87" i="28" s="1"/>
  <c r="I87" i="28"/>
  <c r="P25" i="36"/>
  <c r="J34" i="28" s="1"/>
  <c r="I34" i="28"/>
  <c r="I141" i="28"/>
  <c r="P132" i="36"/>
  <c r="J141" i="28" s="1"/>
  <c r="P46" i="36"/>
  <c r="J55" i="28" s="1"/>
  <c r="I55" i="28"/>
  <c r="I65" i="28"/>
  <c r="P56" i="36"/>
  <c r="J65" i="28" s="1"/>
  <c r="P12" i="36"/>
  <c r="J21" i="28" s="1"/>
  <c r="I21" i="28"/>
  <c r="I99" i="28"/>
  <c r="P90" i="36"/>
  <c r="J99" i="28" s="1"/>
  <c r="P139" i="36"/>
  <c r="J148" i="28" s="1"/>
  <c r="I148" i="28"/>
  <c r="P119" i="36"/>
  <c r="J128" i="28" s="1"/>
  <c r="I128" i="28"/>
  <c r="P103" i="36"/>
  <c r="J112" i="28" s="1"/>
  <c r="I112" i="28"/>
  <c r="P43" i="36"/>
  <c r="J52" i="28" s="1"/>
  <c r="I52" i="28"/>
  <c r="P18" i="36"/>
  <c r="J27" i="28" s="1"/>
  <c r="I27" i="28"/>
  <c r="P20" i="36"/>
  <c r="J29" i="28" s="1"/>
  <c r="I29" i="28"/>
  <c r="I72" i="28"/>
  <c r="P63" i="36"/>
  <c r="J72" i="28" s="1"/>
  <c r="P126" i="36"/>
  <c r="J135" i="28" s="1"/>
  <c r="I135" i="28"/>
  <c r="P39" i="36"/>
  <c r="J48" i="28" s="1"/>
  <c r="I48" i="28"/>
  <c r="P73" i="36"/>
  <c r="J82" i="28" s="1"/>
  <c r="I82" i="28"/>
  <c r="P71" i="36"/>
  <c r="J80" i="28" s="1"/>
  <c r="I80" i="28"/>
  <c r="I24" i="28"/>
  <c r="P15" i="36"/>
  <c r="J24" i="28" s="1"/>
  <c r="P89" i="36"/>
  <c r="J98" i="28" s="1"/>
  <c r="I98" i="28"/>
  <c r="P21" i="36"/>
  <c r="J30" i="28" s="1"/>
  <c r="I30" i="28"/>
  <c r="P14" i="36"/>
  <c r="J23" i="28" s="1"/>
  <c r="I23" i="28"/>
  <c r="P40" i="36"/>
  <c r="J49" i="28" s="1"/>
  <c r="I49" i="28"/>
  <c r="P34" i="36"/>
  <c r="J43" i="28" s="1"/>
  <c r="I43" i="28"/>
  <c r="P111" i="36"/>
  <c r="J120" i="28" s="1"/>
  <c r="I120" i="28"/>
  <c r="P35" i="36"/>
  <c r="J44" i="28" s="1"/>
  <c r="I44" i="28"/>
  <c r="P129" i="36"/>
  <c r="J138" i="28" s="1"/>
  <c r="I138" i="28"/>
  <c r="P57" i="36"/>
  <c r="J66" i="28" s="1"/>
  <c r="I66" i="28"/>
  <c r="P72" i="36"/>
  <c r="J81" i="28" s="1"/>
  <c r="I81" i="28"/>
  <c r="P16" i="36"/>
  <c r="J25" i="28" s="1"/>
  <c r="I25" i="28"/>
  <c r="P53" i="36"/>
  <c r="J62" i="28" s="1"/>
  <c r="I62" i="28"/>
  <c r="N142" i="36"/>
  <c r="O7" i="36"/>
  <c r="P47" i="36"/>
  <c r="J56" i="28" s="1"/>
  <c r="I56" i="28"/>
  <c r="P133" i="36"/>
  <c r="J142" i="28" s="1"/>
  <c r="I142" i="28"/>
  <c r="P88" i="36"/>
  <c r="J97" i="28" s="1"/>
  <c r="I97" i="28"/>
  <c r="P37" i="36"/>
  <c r="J46" i="28" s="1"/>
  <c r="I46" i="28"/>
  <c r="P134" i="36"/>
  <c r="J143" i="28" s="1"/>
  <c r="I143" i="28"/>
  <c r="P113" i="36"/>
  <c r="J122" i="28" s="1"/>
  <c r="I122" i="28"/>
  <c r="P38" i="36"/>
  <c r="J47" i="28" s="1"/>
  <c r="I47" i="28"/>
  <c r="P110" i="36"/>
  <c r="J119" i="28" s="1"/>
  <c r="I119" i="28"/>
  <c r="P102" i="36"/>
  <c r="J111" i="28" s="1"/>
  <c r="I111" i="28"/>
  <c r="P125" i="36"/>
  <c r="J134" i="28" s="1"/>
  <c r="I134" i="28"/>
  <c r="P104" i="36"/>
  <c r="J113" i="28" s="1"/>
  <c r="I113" i="28"/>
  <c r="P27" i="36"/>
  <c r="J36" i="28" s="1"/>
  <c r="I36" i="28"/>
  <c r="P79" i="36"/>
  <c r="J88" i="28" s="1"/>
  <c r="I88" i="28"/>
  <c r="P31" i="36"/>
  <c r="J40" i="28" s="1"/>
  <c r="I40" i="28"/>
  <c r="P109" i="36"/>
  <c r="J118" i="28" s="1"/>
  <c r="I118" i="28"/>
  <c r="P59" i="36"/>
  <c r="J68" i="28" s="1"/>
  <c r="I68" i="28"/>
  <c r="P22" i="36"/>
  <c r="J31" i="28" s="1"/>
  <c r="I31" i="28"/>
  <c r="P13" i="36"/>
  <c r="J22" i="28" s="1"/>
  <c r="I22" i="28"/>
  <c r="P8" i="36"/>
  <c r="J17" i="28" s="1"/>
  <c r="I17" i="28"/>
  <c r="P100" i="36"/>
  <c r="J109" i="28" s="1"/>
  <c r="I109" i="28"/>
  <c r="P10" i="36"/>
  <c r="J19" i="28" s="1"/>
  <c r="I19" i="28"/>
  <c r="P128" i="36"/>
  <c r="J137" i="28" s="1"/>
  <c r="I137" i="28"/>
  <c r="P140" i="36"/>
  <c r="J149" i="28" s="1"/>
  <c r="I149" i="28"/>
  <c r="P17" i="36"/>
  <c r="J26" i="28" s="1"/>
  <c r="I26" i="28"/>
  <c r="P86" i="36"/>
  <c r="J95" i="28" s="1"/>
  <c r="I95" i="28"/>
  <c r="P108" i="36"/>
  <c r="J117" i="28" s="1"/>
  <c r="I117" i="28"/>
  <c r="P106" i="36"/>
  <c r="J115" i="28" s="1"/>
  <c r="I115" i="28"/>
  <c r="P94" i="36"/>
  <c r="J103" i="28" s="1"/>
  <c r="I103" i="28"/>
  <c r="P77" i="36"/>
  <c r="J86" i="28" s="1"/>
  <c r="I86" i="28"/>
  <c r="P84" i="36"/>
  <c r="J93" i="28" s="1"/>
  <c r="I93" i="28"/>
  <c r="P67" i="36"/>
  <c r="J76" i="28" s="1"/>
  <c r="I76" i="28"/>
  <c r="P49" i="36"/>
  <c r="J58" i="28" s="1"/>
  <c r="I58" i="28"/>
  <c r="I110" i="28"/>
  <c r="P101" i="36"/>
  <c r="J110" i="28" s="1"/>
  <c r="P85" i="36"/>
  <c r="J94" i="28" s="1"/>
  <c r="I94" i="28"/>
  <c r="P24" i="36"/>
  <c r="J33" i="28" s="1"/>
  <c r="I33" i="28"/>
  <c r="I74" i="28"/>
  <c r="P65" i="36"/>
  <c r="J74" i="28" s="1"/>
  <c r="P122" i="36"/>
  <c r="J131" i="28" s="1"/>
  <c r="I131" i="28"/>
  <c r="P81" i="36"/>
  <c r="J90" i="28" s="1"/>
  <c r="I90" i="28"/>
  <c r="P66" i="36"/>
  <c r="J75" i="28" s="1"/>
  <c r="I75" i="28"/>
  <c r="P33" i="36"/>
  <c r="J42" i="28" s="1"/>
  <c r="I42" i="28"/>
  <c r="P50" i="36"/>
  <c r="J59" i="28" s="1"/>
  <c r="I59" i="28"/>
  <c r="P135" i="36"/>
  <c r="J144" i="28" s="1"/>
  <c r="I144" i="28"/>
  <c r="P54" i="36"/>
  <c r="J63" i="28" s="1"/>
  <c r="I63" i="28"/>
  <c r="N142" i="29"/>
  <c r="O7" i="29"/>
  <c r="O16" i="28" s="1"/>
  <c r="BA80" i="28" l="1"/>
  <c r="N103" i="39"/>
  <c r="U103" i="39" s="1"/>
  <c r="BA113" i="28"/>
  <c r="N70" i="39"/>
  <c r="U70" i="39" s="1"/>
  <c r="BA65" i="28"/>
  <c r="BA21" i="28"/>
  <c r="AB98" i="39"/>
  <c r="AI98" i="39" s="1"/>
  <c r="BA108" i="28"/>
  <c r="BA124" i="28"/>
  <c r="N114" i="39"/>
  <c r="U114" i="39" s="1"/>
  <c r="T99" i="29"/>
  <c r="N11" i="39"/>
  <c r="U11" i="39" s="1"/>
  <c r="T56" i="29"/>
  <c r="R87" i="29"/>
  <c r="BA90" i="28"/>
  <c r="N80" i="39"/>
  <c r="U80" i="39" s="1"/>
  <c r="G6" i="39"/>
  <c r="AB6" i="39" s="1"/>
  <c r="AI6" i="39" s="1"/>
  <c r="H50" i="38"/>
  <c r="H62" i="38"/>
  <c r="H103" i="38"/>
  <c r="H85" i="38"/>
  <c r="H125" i="38"/>
  <c r="H46" i="38"/>
  <c r="H135" i="38"/>
  <c r="H126" i="38"/>
  <c r="H20" i="38"/>
  <c r="E78" i="39"/>
  <c r="L78" i="39" s="1"/>
  <c r="S78" i="39" s="1"/>
  <c r="E71" i="39"/>
  <c r="E19" i="39"/>
  <c r="L19" i="39" s="1"/>
  <c r="S19" i="39" s="1"/>
  <c r="E74" i="39"/>
  <c r="Z74" i="39" s="1"/>
  <c r="AG74" i="39" s="1"/>
  <c r="E54" i="39"/>
  <c r="Z54" i="39" s="1"/>
  <c r="AG54" i="39" s="1"/>
  <c r="E25" i="39"/>
  <c r="Z25" i="39" s="1"/>
  <c r="AG25" i="39" s="1"/>
  <c r="E68" i="39"/>
  <c r="Z68" i="39" s="1"/>
  <c r="AG68" i="39" s="1"/>
  <c r="E32" i="39"/>
  <c r="Z32" i="39" s="1"/>
  <c r="AG32" i="39" s="1"/>
  <c r="E16" i="39"/>
  <c r="L16" i="39" s="1"/>
  <c r="S16" i="39" s="1"/>
  <c r="E99" i="39"/>
  <c r="E36" i="39"/>
  <c r="Z36" i="39" s="1"/>
  <c r="AG36" i="39" s="1"/>
  <c r="E88" i="39"/>
  <c r="Z88" i="39" s="1"/>
  <c r="AG88" i="39" s="1"/>
  <c r="E138" i="39"/>
  <c r="L138" i="39" s="1"/>
  <c r="S138" i="39" s="1"/>
  <c r="E63" i="39"/>
  <c r="Z63" i="39" s="1"/>
  <c r="AG63" i="39" s="1"/>
  <c r="E27" i="39"/>
  <c r="Z27" i="39" s="1"/>
  <c r="AG27" i="39" s="1"/>
  <c r="E137" i="39"/>
  <c r="Z137" i="39" s="1"/>
  <c r="AG137" i="39" s="1"/>
  <c r="E40" i="39"/>
  <c r="Z40" i="39" s="1"/>
  <c r="AG40" i="39" s="1"/>
  <c r="E116" i="39"/>
  <c r="E62" i="39"/>
  <c r="Z62" i="39" s="1"/>
  <c r="AG62" i="39" s="1"/>
  <c r="E76" i="39"/>
  <c r="Z76" i="39" s="1"/>
  <c r="AG76" i="39" s="1"/>
  <c r="E121" i="39"/>
  <c r="Z121" i="39" s="1"/>
  <c r="AG121" i="39" s="1"/>
  <c r="E21" i="39"/>
  <c r="L21" i="39" s="1"/>
  <c r="S21" i="39" s="1"/>
  <c r="E46" i="39"/>
  <c r="Z46" i="39" s="1"/>
  <c r="AG46" i="39" s="1"/>
  <c r="E72" i="39"/>
  <c r="Z72" i="39" s="1"/>
  <c r="AG72" i="39" s="1"/>
  <c r="E118" i="39"/>
  <c r="L118" i="39" s="1"/>
  <c r="S118" i="39" s="1"/>
  <c r="E95" i="39"/>
  <c r="E114" i="39"/>
  <c r="Z114" i="39" s="1"/>
  <c r="AG114" i="39" s="1"/>
  <c r="E135" i="39"/>
  <c r="Z135" i="39" s="1"/>
  <c r="AG135" i="39" s="1"/>
  <c r="E100" i="39"/>
  <c r="Z100" i="39" s="1"/>
  <c r="AG100" i="39" s="1"/>
  <c r="E55" i="39"/>
  <c r="Z55" i="39" s="1"/>
  <c r="AG55" i="39" s="1"/>
  <c r="E48" i="39"/>
  <c r="Z48" i="39" s="1"/>
  <c r="AG48" i="39" s="1"/>
  <c r="E26" i="39"/>
  <c r="L26" i="39" s="1"/>
  <c r="S26" i="39" s="1"/>
  <c r="E33" i="39"/>
  <c r="L33" i="39" s="1"/>
  <c r="S33" i="39" s="1"/>
  <c r="E45" i="39"/>
  <c r="E111" i="39"/>
  <c r="Z111" i="39" s="1"/>
  <c r="AG111" i="39" s="1"/>
  <c r="E113" i="39"/>
  <c r="Z113" i="39" s="1"/>
  <c r="AG113" i="39" s="1"/>
  <c r="E61" i="39"/>
  <c r="Z61" i="39" s="1"/>
  <c r="AG61" i="39" s="1"/>
  <c r="E53" i="39"/>
  <c r="L53" i="39" s="1"/>
  <c r="S53" i="39" s="1"/>
  <c r="E23" i="39"/>
  <c r="Z23" i="39" s="1"/>
  <c r="AG23" i="39" s="1"/>
  <c r="E66" i="39"/>
  <c r="L66" i="39" s="1"/>
  <c r="S66" i="39" s="1"/>
  <c r="E105" i="39"/>
  <c r="L105" i="39" s="1"/>
  <c r="S105" i="39" s="1"/>
  <c r="E139" i="39"/>
  <c r="E7" i="39"/>
  <c r="Z7" i="39" s="1"/>
  <c r="AG7" i="39" s="1"/>
  <c r="E108" i="39"/>
  <c r="Z108" i="39" s="1"/>
  <c r="AG108" i="39" s="1"/>
  <c r="E103" i="39"/>
  <c r="Z103" i="39" s="1"/>
  <c r="AG103" i="39" s="1"/>
  <c r="E37" i="39"/>
  <c r="L37" i="39" s="1"/>
  <c r="S37" i="39" s="1"/>
  <c r="E87" i="39"/>
  <c r="Z87" i="39" s="1"/>
  <c r="AG87" i="39" s="1"/>
  <c r="E52" i="39"/>
  <c r="Z52" i="39" s="1"/>
  <c r="AG52" i="39" s="1"/>
  <c r="E128" i="39"/>
  <c r="L128" i="39" s="1"/>
  <c r="S128" i="39" s="1"/>
  <c r="E39" i="39"/>
  <c r="E125" i="39"/>
  <c r="Z125" i="39" s="1"/>
  <c r="AG125" i="39" s="1"/>
  <c r="E42" i="39"/>
  <c r="L42" i="39" s="1"/>
  <c r="S42" i="39" s="1"/>
  <c r="E18" i="39"/>
  <c r="Z18" i="39" s="1"/>
  <c r="AG18" i="39" s="1"/>
  <c r="E79" i="39"/>
  <c r="Z79" i="39" s="1"/>
  <c r="AG79" i="39" s="1"/>
  <c r="E69" i="39"/>
  <c r="Z69" i="39" s="1"/>
  <c r="AG69" i="39" s="1"/>
  <c r="E60" i="39"/>
  <c r="Z60" i="39" s="1"/>
  <c r="AG60" i="39" s="1"/>
  <c r="E75" i="39"/>
  <c r="L75" i="39" s="1"/>
  <c r="S75" i="39" s="1"/>
  <c r="E123" i="39"/>
  <c r="Z123" i="39" s="1"/>
  <c r="AG123" i="39" s="1"/>
  <c r="E92" i="39"/>
  <c r="L92" i="39" s="1"/>
  <c r="S92" i="39" s="1"/>
  <c r="E31" i="39"/>
  <c r="L31" i="39" s="1"/>
  <c r="S31" i="39" s="1"/>
  <c r="E8" i="39"/>
  <c r="Z8" i="39" s="1"/>
  <c r="AG8" i="39" s="1"/>
  <c r="E129" i="39"/>
  <c r="Z129" i="39" s="1"/>
  <c r="AG129" i="39" s="1"/>
  <c r="E57" i="39"/>
  <c r="Z57" i="39" s="1"/>
  <c r="AG57" i="39" s="1"/>
  <c r="E35" i="39"/>
  <c r="L35" i="39" s="1"/>
  <c r="S35" i="39" s="1"/>
  <c r="E22" i="39"/>
  <c r="L22" i="39" s="1"/>
  <c r="S22" i="39" s="1"/>
  <c r="E82" i="39"/>
  <c r="Z82" i="39" s="1"/>
  <c r="AG82" i="39" s="1"/>
  <c r="E10" i="39"/>
  <c r="Z10" i="39" s="1"/>
  <c r="AG10" i="39" s="1"/>
  <c r="E85" i="39"/>
  <c r="Z85" i="39" s="1"/>
  <c r="AG85" i="39" s="1"/>
  <c r="E101" i="39"/>
  <c r="L101" i="39" s="1"/>
  <c r="S101" i="39" s="1"/>
  <c r="E20" i="39"/>
  <c r="Z20" i="39" s="1"/>
  <c r="AG20" i="39" s="1"/>
  <c r="E77" i="39"/>
  <c r="Z77" i="39" s="1"/>
  <c r="AG77" i="39" s="1"/>
  <c r="E136" i="39"/>
  <c r="Z136" i="39" s="1"/>
  <c r="AG136" i="39" s="1"/>
  <c r="E47" i="39"/>
  <c r="L47" i="39" s="1"/>
  <c r="S47" i="39" s="1"/>
  <c r="E96" i="39"/>
  <c r="Z96" i="39" s="1"/>
  <c r="AG96" i="39" s="1"/>
  <c r="E126" i="39"/>
  <c r="Z126" i="39" s="1"/>
  <c r="AG126" i="39" s="1"/>
  <c r="E120" i="39"/>
  <c r="Z120" i="39" s="1"/>
  <c r="AG120" i="39" s="1"/>
  <c r="E58" i="39"/>
  <c r="Z58" i="39" s="1"/>
  <c r="AG58" i="39" s="1"/>
  <c r="E56" i="39"/>
  <c r="L56" i="39" s="1"/>
  <c r="S56" i="39" s="1"/>
  <c r="E17" i="39"/>
  <c r="Z17" i="39" s="1"/>
  <c r="AG17" i="39" s="1"/>
  <c r="E115" i="39"/>
  <c r="Z115" i="39" s="1"/>
  <c r="AG115" i="39" s="1"/>
  <c r="E130" i="39"/>
  <c r="L130" i="39" s="1"/>
  <c r="S130" i="39" s="1"/>
  <c r="E59" i="39"/>
  <c r="L59" i="39" s="1"/>
  <c r="S59" i="39" s="1"/>
  <c r="E64" i="39"/>
  <c r="Z64" i="39" s="1"/>
  <c r="AG64" i="39" s="1"/>
  <c r="E14" i="39"/>
  <c r="Z14" i="39" s="1"/>
  <c r="AG14" i="39" s="1"/>
  <c r="E131" i="39"/>
  <c r="L131" i="39" s="1"/>
  <c r="S131" i="39" s="1"/>
  <c r="E49" i="39"/>
  <c r="L49" i="39" s="1"/>
  <c r="S49" i="39" s="1"/>
  <c r="E9" i="39"/>
  <c r="L9" i="39" s="1"/>
  <c r="S9" i="39" s="1"/>
  <c r="E133" i="39"/>
  <c r="Z133" i="39" s="1"/>
  <c r="AG133" i="39" s="1"/>
  <c r="E110" i="39"/>
  <c r="L110" i="39" s="1"/>
  <c r="S110" i="39" s="1"/>
  <c r="E98" i="39"/>
  <c r="Z98" i="39" s="1"/>
  <c r="AG98" i="39" s="1"/>
  <c r="E67" i="39"/>
  <c r="Z67" i="39" s="1"/>
  <c r="AG67" i="39" s="1"/>
  <c r="E93" i="39"/>
  <c r="L93" i="39" s="1"/>
  <c r="S93" i="39" s="1"/>
  <c r="E109" i="39"/>
  <c r="L109" i="39" s="1"/>
  <c r="S109" i="39" s="1"/>
  <c r="E38" i="39"/>
  <c r="Z38" i="39" s="1"/>
  <c r="AG38" i="39" s="1"/>
  <c r="E29" i="39"/>
  <c r="Z29" i="39" s="1"/>
  <c r="AG29" i="39" s="1"/>
  <c r="E122" i="39"/>
  <c r="Z122" i="39" s="1"/>
  <c r="AG122" i="39" s="1"/>
  <c r="E104" i="39"/>
  <c r="L104" i="39" s="1"/>
  <c r="S104" i="39" s="1"/>
  <c r="E117" i="39"/>
  <c r="E65" i="39"/>
  <c r="Z65" i="39" s="1"/>
  <c r="AG65" i="39" s="1"/>
  <c r="E89" i="39"/>
  <c r="Z89" i="39" s="1"/>
  <c r="AG89" i="39" s="1"/>
  <c r="E134" i="39"/>
  <c r="Z134" i="39" s="1"/>
  <c r="AG134" i="39" s="1"/>
  <c r="E80" i="39"/>
  <c r="Z80" i="39" s="1"/>
  <c r="AG80" i="39" s="1"/>
  <c r="E84" i="39"/>
  <c r="Z84" i="39" s="1"/>
  <c r="AG84" i="39" s="1"/>
  <c r="E83" i="39"/>
  <c r="Z83" i="39" s="1"/>
  <c r="AG83" i="39" s="1"/>
  <c r="E107" i="39"/>
  <c r="Z107" i="39" s="1"/>
  <c r="AG107" i="39" s="1"/>
  <c r="E127" i="39"/>
  <c r="L127" i="39" s="1"/>
  <c r="S127" i="39" s="1"/>
  <c r="E12" i="39"/>
  <c r="L12" i="39" s="1"/>
  <c r="S12" i="39" s="1"/>
  <c r="E30" i="39"/>
  <c r="Z30" i="39" s="1"/>
  <c r="AG30" i="39" s="1"/>
  <c r="E124" i="39"/>
  <c r="Z124" i="39" s="1"/>
  <c r="AG124" i="39" s="1"/>
  <c r="E112" i="39"/>
  <c r="L112" i="39" s="1"/>
  <c r="S112" i="39" s="1"/>
  <c r="E132" i="39"/>
  <c r="Z132" i="39" s="1"/>
  <c r="AG132" i="39" s="1"/>
  <c r="E15" i="39"/>
  <c r="L15" i="39" s="1"/>
  <c r="S15" i="39" s="1"/>
  <c r="E34" i="39"/>
  <c r="Z34" i="39" s="1"/>
  <c r="AG34" i="39" s="1"/>
  <c r="E13" i="39"/>
  <c r="E70" i="39"/>
  <c r="Z70" i="39" s="1"/>
  <c r="AG70" i="39" s="1"/>
  <c r="E102" i="39"/>
  <c r="Z102" i="39" s="1"/>
  <c r="AG102" i="39" s="1"/>
  <c r="E11" i="39"/>
  <c r="Z11" i="39" s="1"/>
  <c r="AG11" i="39" s="1"/>
  <c r="E24" i="39"/>
  <c r="L24" i="39" s="1"/>
  <c r="S24" i="39" s="1"/>
  <c r="E86" i="39"/>
  <c r="L86" i="39" s="1"/>
  <c r="S86" i="39" s="1"/>
  <c r="E94" i="39"/>
  <c r="Z94" i="39" s="1"/>
  <c r="AG94" i="39" s="1"/>
  <c r="E81" i="39"/>
  <c r="L81" i="39" s="1"/>
  <c r="S81" i="39" s="1"/>
  <c r="E119" i="39"/>
  <c r="Z119" i="39" s="1"/>
  <c r="AG119" i="39" s="1"/>
  <c r="E28" i="39"/>
  <c r="L28" i="39" s="1"/>
  <c r="S28" i="39" s="1"/>
  <c r="E73" i="39"/>
  <c r="Z73" i="39" s="1"/>
  <c r="AG73" i="39" s="1"/>
  <c r="E91" i="39"/>
  <c r="L91" i="39" s="1"/>
  <c r="S91" i="39" s="1"/>
  <c r="E106" i="39"/>
  <c r="Z106" i="39" s="1"/>
  <c r="AG106" i="39" s="1"/>
  <c r="E50" i="39"/>
  <c r="Z50" i="39" s="1"/>
  <c r="AG50" i="39" s="1"/>
  <c r="E90" i="39"/>
  <c r="Z90" i="39" s="1"/>
  <c r="AG90" i="39" s="1"/>
  <c r="E51" i="39"/>
  <c r="Z51" i="39" s="1"/>
  <c r="AG51" i="39" s="1"/>
  <c r="E44" i="39"/>
  <c r="Z44" i="39" s="1"/>
  <c r="AG44" i="39" s="1"/>
  <c r="E97" i="39"/>
  <c r="Z97" i="39" s="1"/>
  <c r="AG97" i="39" s="1"/>
  <c r="E43" i="39"/>
  <c r="Z43" i="39" s="1"/>
  <c r="AG43" i="39" s="1"/>
  <c r="AB10" i="39"/>
  <c r="AI10" i="39" s="1"/>
  <c r="N10" i="39"/>
  <c r="U10" i="39" s="1"/>
  <c r="AB100" i="39"/>
  <c r="AI100" i="39" s="1"/>
  <c r="N100" i="39"/>
  <c r="U100" i="39" s="1"/>
  <c r="AB46" i="39"/>
  <c r="AI46" i="39" s="1"/>
  <c r="N46" i="39"/>
  <c r="U46" i="39" s="1"/>
  <c r="AB94" i="39"/>
  <c r="AI94" i="39" s="1"/>
  <c r="N94" i="39"/>
  <c r="U94" i="39" s="1"/>
  <c r="AB123" i="39"/>
  <c r="AI123" i="39" s="1"/>
  <c r="N123" i="39"/>
  <c r="U123" i="39" s="1"/>
  <c r="AB58" i="39"/>
  <c r="AI58" i="39" s="1"/>
  <c r="N58" i="39"/>
  <c r="U58" i="39" s="1"/>
  <c r="AB48" i="39"/>
  <c r="AI48" i="39" s="1"/>
  <c r="N48" i="39"/>
  <c r="U48" i="39" s="1"/>
  <c r="AB33" i="39"/>
  <c r="AI33" i="39" s="1"/>
  <c r="N33" i="39"/>
  <c r="U33" i="39" s="1"/>
  <c r="AB92" i="39"/>
  <c r="AI92" i="39" s="1"/>
  <c r="N92" i="39"/>
  <c r="U92" i="39" s="1"/>
  <c r="AB131" i="39"/>
  <c r="AI131" i="39" s="1"/>
  <c r="N131" i="39"/>
  <c r="U131" i="39" s="1"/>
  <c r="AB129" i="39"/>
  <c r="AI129" i="39" s="1"/>
  <c r="N129" i="39"/>
  <c r="U129" i="39" s="1"/>
  <c r="AB134" i="39"/>
  <c r="AI134" i="39" s="1"/>
  <c r="N134" i="39"/>
  <c r="U134" i="39" s="1"/>
  <c r="AB84" i="39"/>
  <c r="AI84" i="39" s="1"/>
  <c r="N84" i="39"/>
  <c r="U84" i="39" s="1"/>
  <c r="AB22" i="39"/>
  <c r="AI22" i="39" s="1"/>
  <c r="N22" i="39"/>
  <c r="U22" i="39" s="1"/>
  <c r="AB49" i="39"/>
  <c r="AI49" i="39" s="1"/>
  <c r="N49" i="39"/>
  <c r="U49" i="39" s="1"/>
  <c r="AB117" i="39"/>
  <c r="AI117" i="39" s="1"/>
  <c r="N117" i="39"/>
  <c r="U117" i="39" s="1"/>
  <c r="AB32" i="39"/>
  <c r="AI32" i="39" s="1"/>
  <c r="N32" i="39"/>
  <c r="U32" i="39" s="1"/>
  <c r="AB113" i="39"/>
  <c r="AI113" i="39" s="1"/>
  <c r="N113" i="39"/>
  <c r="U113" i="39" s="1"/>
  <c r="AB17" i="39"/>
  <c r="AI17" i="39" s="1"/>
  <c r="N17" i="39"/>
  <c r="U17" i="39" s="1"/>
  <c r="N139" i="39"/>
  <c r="U139" i="39" s="1"/>
  <c r="AB139" i="39"/>
  <c r="AI139" i="39" s="1"/>
  <c r="AB26" i="39"/>
  <c r="AI26" i="39" s="1"/>
  <c r="N26" i="39"/>
  <c r="U26" i="39" s="1"/>
  <c r="AB20" i="39"/>
  <c r="AI20" i="39" s="1"/>
  <c r="N20" i="39"/>
  <c r="U20" i="39" s="1"/>
  <c r="AB54" i="39"/>
  <c r="AI54" i="39" s="1"/>
  <c r="N54" i="39"/>
  <c r="U54" i="39" s="1"/>
  <c r="AB61" i="39"/>
  <c r="AI61" i="39" s="1"/>
  <c r="N61" i="39"/>
  <c r="U61" i="39" s="1"/>
  <c r="AB25" i="39"/>
  <c r="AI25" i="39" s="1"/>
  <c r="N25" i="39"/>
  <c r="U25" i="39" s="1"/>
  <c r="AB53" i="39"/>
  <c r="AI53" i="39" s="1"/>
  <c r="N53" i="39"/>
  <c r="U53" i="39" s="1"/>
  <c r="AB125" i="39"/>
  <c r="AI125" i="39" s="1"/>
  <c r="N125" i="39"/>
  <c r="U125" i="39" s="1"/>
  <c r="AB87" i="39"/>
  <c r="AI87" i="39" s="1"/>
  <c r="N87" i="39"/>
  <c r="U87" i="39" s="1"/>
  <c r="AB31" i="39"/>
  <c r="AI31" i="39" s="1"/>
  <c r="N31" i="39"/>
  <c r="U31" i="39" s="1"/>
  <c r="AB78" i="39"/>
  <c r="AI78" i="39" s="1"/>
  <c r="N78" i="39"/>
  <c r="U78" i="39" s="1"/>
  <c r="AB93" i="39"/>
  <c r="AI93" i="39" s="1"/>
  <c r="N93" i="39"/>
  <c r="U93" i="39" s="1"/>
  <c r="AB42" i="39"/>
  <c r="AI42" i="39" s="1"/>
  <c r="N42" i="39"/>
  <c r="U42" i="39" s="1"/>
  <c r="AB90" i="39"/>
  <c r="AI90" i="39" s="1"/>
  <c r="N90" i="39"/>
  <c r="U90" i="39" s="1"/>
  <c r="AB130" i="39"/>
  <c r="AI130" i="39" s="1"/>
  <c r="N130" i="39"/>
  <c r="U130" i="39" s="1"/>
  <c r="AB43" i="39"/>
  <c r="AI43" i="39" s="1"/>
  <c r="N43" i="39"/>
  <c r="U43" i="39" s="1"/>
  <c r="AB81" i="39"/>
  <c r="AI81" i="39" s="1"/>
  <c r="N81" i="39"/>
  <c r="U81" i="39" s="1"/>
  <c r="AB111" i="39"/>
  <c r="AI111" i="39" s="1"/>
  <c r="N111" i="39"/>
  <c r="U111" i="39" s="1"/>
  <c r="AB88" i="39"/>
  <c r="AI88" i="39" s="1"/>
  <c r="N88" i="39"/>
  <c r="U88" i="39" s="1"/>
  <c r="AB108" i="39"/>
  <c r="AI108" i="39" s="1"/>
  <c r="N108" i="39"/>
  <c r="U108" i="39" s="1"/>
  <c r="AB35" i="39"/>
  <c r="AI35" i="39" s="1"/>
  <c r="N35" i="39"/>
  <c r="U35" i="39" s="1"/>
  <c r="AB18" i="39"/>
  <c r="AI18" i="39" s="1"/>
  <c r="N18" i="39"/>
  <c r="U18" i="39" s="1"/>
  <c r="AB126" i="39"/>
  <c r="AI126" i="39" s="1"/>
  <c r="N126" i="39"/>
  <c r="U126" i="39" s="1"/>
  <c r="AB99" i="39"/>
  <c r="AI99" i="39" s="1"/>
  <c r="N99" i="39"/>
  <c r="U99" i="39" s="1"/>
  <c r="AB105" i="39"/>
  <c r="AI105" i="39" s="1"/>
  <c r="N105" i="39"/>
  <c r="U105" i="39" s="1"/>
  <c r="AB41" i="39"/>
  <c r="AI41" i="39" s="1"/>
  <c r="N41" i="39"/>
  <c r="U41" i="39" s="1"/>
  <c r="AB73" i="39"/>
  <c r="AI73" i="39" s="1"/>
  <c r="N73" i="39"/>
  <c r="U73" i="39" s="1"/>
  <c r="AB59" i="39"/>
  <c r="AI59" i="39" s="1"/>
  <c r="N59" i="39"/>
  <c r="U59" i="39" s="1"/>
  <c r="AB19" i="39"/>
  <c r="AI19" i="39" s="1"/>
  <c r="N19" i="39"/>
  <c r="U19" i="39" s="1"/>
  <c r="AB57" i="39"/>
  <c r="AI57" i="39" s="1"/>
  <c r="N57" i="39"/>
  <c r="U57" i="39" s="1"/>
  <c r="AB36" i="39"/>
  <c r="AI36" i="39" s="1"/>
  <c r="N36" i="39"/>
  <c r="U36" i="39" s="1"/>
  <c r="AB27" i="39"/>
  <c r="AI27" i="39" s="1"/>
  <c r="N27" i="39"/>
  <c r="U27" i="39" s="1"/>
  <c r="AB50" i="39"/>
  <c r="AI50" i="39" s="1"/>
  <c r="N50" i="39"/>
  <c r="U50" i="39" s="1"/>
  <c r="AB85" i="39"/>
  <c r="AI85" i="39" s="1"/>
  <c r="N85" i="39"/>
  <c r="U85" i="39" s="1"/>
  <c r="AB13" i="39"/>
  <c r="AI13" i="39" s="1"/>
  <c r="N13" i="39"/>
  <c r="U13" i="39" s="1"/>
  <c r="AB116" i="39"/>
  <c r="AI116" i="39" s="1"/>
  <c r="N116" i="39"/>
  <c r="U116" i="39" s="1"/>
  <c r="AB66" i="39"/>
  <c r="AI66" i="39" s="1"/>
  <c r="N66" i="39"/>
  <c r="U66" i="39" s="1"/>
  <c r="N136" i="39"/>
  <c r="U136" i="39" s="1"/>
  <c r="AB136" i="39"/>
  <c r="AI136" i="39" s="1"/>
  <c r="AB14" i="39"/>
  <c r="AI14" i="39" s="1"/>
  <c r="N14" i="39"/>
  <c r="U14" i="39" s="1"/>
  <c r="AB65" i="39"/>
  <c r="AI65" i="39" s="1"/>
  <c r="N65" i="39"/>
  <c r="U65" i="39" s="1"/>
  <c r="AB28" i="39"/>
  <c r="AI28" i="39" s="1"/>
  <c r="N28" i="39"/>
  <c r="U28" i="39" s="1"/>
  <c r="AB9" i="39"/>
  <c r="AI9" i="39" s="1"/>
  <c r="N9" i="39"/>
  <c r="U9" i="39" s="1"/>
  <c r="AB76" i="39"/>
  <c r="AI76" i="39" s="1"/>
  <c r="N76" i="39"/>
  <c r="U76" i="39" s="1"/>
  <c r="AB79" i="39"/>
  <c r="AI79" i="39" s="1"/>
  <c r="N79" i="39"/>
  <c r="U79" i="39" s="1"/>
  <c r="AB7" i="39"/>
  <c r="AI7" i="39" s="1"/>
  <c r="N7" i="39"/>
  <c r="U7" i="39" s="1"/>
  <c r="AB34" i="39"/>
  <c r="AI34" i="39" s="1"/>
  <c r="N34" i="39"/>
  <c r="U34" i="39" s="1"/>
  <c r="AB51" i="39"/>
  <c r="AI51" i="39" s="1"/>
  <c r="N51" i="39"/>
  <c r="U51" i="39" s="1"/>
  <c r="AB74" i="39"/>
  <c r="AI74" i="39" s="1"/>
  <c r="N74" i="39"/>
  <c r="U74" i="39" s="1"/>
  <c r="AB56" i="39"/>
  <c r="AI56" i="39" s="1"/>
  <c r="N56" i="39"/>
  <c r="U56" i="39" s="1"/>
  <c r="AB135" i="39"/>
  <c r="AI135" i="39" s="1"/>
  <c r="N135" i="39"/>
  <c r="U135" i="39" s="1"/>
  <c r="AB86" i="39"/>
  <c r="AI86" i="39" s="1"/>
  <c r="N86" i="39"/>
  <c r="U86" i="39" s="1"/>
  <c r="N124" i="39"/>
  <c r="U124" i="39" s="1"/>
  <c r="AB124" i="39"/>
  <c r="AI124" i="39" s="1"/>
  <c r="AB69" i="39"/>
  <c r="AI69" i="39" s="1"/>
  <c r="N69" i="39"/>
  <c r="U69" i="39" s="1"/>
  <c r="N97" i="39"/>
  <c r="U97" i="39" s="1"/>
  <c r="AB97" i="39"/>
  <c r="AI97" i="39" s="1"/>
  <c r="AB71" i="39"/>
  <c r="AI71" i="39" s="1"/>
  <c r="N71" i="39"/>
  <c r="U71" i="39" s="1"/>
  <c r="N109" i="39"/>
  <c r="U109" i="39" s="1"/>
  <c r="AB109" i="39"/>
  <c r="AI109" i="39" s="1"/>
  <c r="N106" i="39"/>
  <c r="U106" i="39" s="1"/>
  <c r="AB106" i="39"/>
  <c r="AI106" i="39" s="1"/>
  <c r="N121" i="39"/>
  <c r="U121" i="39" s="1"/>
  <c r="AB121" i="39"/>
  <c r="AI121" i="39" s="1"/>
  <c r="AB82" i="39"/>
  <c r="AI82" i="39" s="1"/>
  <c r="N82" i="39"/>
  <c r="U82" i="39" s="1"/>
  <c r="N115" i="39"/>
  <c r="U115" i="39" s="1"/>
  <c r="AB115" i="39"/>
  <c r="AI115" i="39" s="1"/>
  <c r="AB40" i="39"/>
  <c r="AI40" i="39" s="1"/>
  <c r="N40" i="39"/>
  <c r="U40" i="39" s="1"/>
  <c r="AB132" i="39"/>
  <c r="AI132" i="39" s="1"/>
  <c r="N132" i="39"/>
  <c r="U132" i="39" s="1"/>
  <c r="AB30" i="39"/>
  <c r="AI30" i="39" s="1"/>
  <c r="N30" i="39"/>
  <c r="U30" i="39" s="1"/>
  <c r="AB67" i="39"/>
  <c r="AI67" i="39" s="1"/>
  <c r="N67" i="39"/>
  <c r="U67" i="39" s="1"/>
  <c r="AB77" i="39"/>
  <c r="AI77" i="39" s="1"/>
  <c r="N77" i="39"/>
  <c r="U77" i="39" s="1"/>
  <c r="AB45" i="39"/>
  <c r="AI45" i="39" s="1"/>
  <c r="N45" i="39"/>
  <c r="U45" i="39" s="1"/>
  <c r="AB8" i="39"/>
  <c r="AI8" i="39" s="1"/>
  <c r="N8" i="39"/>
  <c r="U8" i="39" s="1"/>
  <c r="AB29" i="39"/>
  <c r="AI29" i="39" s="1"/>
  <c r="N29" i="39"/>
  <c r="U29" i="39" s="1"/>
  <c r="AB15" i="39"/>
  <c r="AI15" i="39" s="1"/>
  <c r="N15" i="39"/>
  <c r="U15" i="39" s="1"/>
  <c r="AB104" i="39"/>
  <c r="AI104" i="39" s="1"/>
  <c r="N104" i="39"/>
  <c r="U104" i="39" s="1"/>
  <c r="AB21" i="39"/>
  <c r="AI21" i="39" s="1"/>
  <c r="N21" i="39"/>
  <c r="U21" i="39" s="1"/>
  <c r="AB44" i="39"/>
  <c r="AI44" i="39" s="1"/>
  <c r="N44" i="39"/>
  <c r="U44" i="39" s="1"/>
  <c r="AB118" i="39"/>
  <c r="AI118" i="39" s="1"/>
  <c r="N118" i="39"/>
  <c r="U118" i="39" s="1"/>
  <c r="AB16" i="39"/>
  <c r="AI16" i="39" s="1"/>
  <c r="N16" i="39"/>
  <c r="U16" i="39" s="1"/>
  <c r="AB128" i="39"/>
  <c r="AI128" i="39" s="1"/>
  <c r="N128" i="39"/>
  <c r="U128" i="39" s="1"/>
  <c r="AB107" i="39"/>
  <c r="AI107" i="39" s="1"/>
  <c r="N107" i="39"/>
  <c r="U107" i="39" s="1"/>
  <c r="AB24" i="39"/>
  <c r="AI24" i="39" s="1"/>
  <c r="N24" i="39"/>
  <c r="U24" i="39" s="1"/>
  <c r="AB89" i="39"/>
  <c r="AI89" i="39" s="1"/>
  <c r="N89" i="39"/>
  <c r="U89" i="39" s="1"/>
  <c r="AB122" i="39"/>
  <c r="AI122" i="39" s="1"/>
  <c r="N122" i="39"/>
  <c r="U122" i="39" s="1"/>
  <c r="AB39" i="39"/>
  <c r="AI39" i="39" s="1"/>
  <c r="N39" i="39"/>
  <c r="U39" i="39" s="1"/>
  <c r="AB68" i="39"/>
  <c r="AI68" i="39" s="1"/>
  <c r="N68" i="39"/>
  <c r="U68" i="39" s="1"/>
  <c r="AB37" i="39"/>
  <c r="AI37" i="39" s="1"/>
  <c r="N37" i="39"/>
  <c r="U37" i="39" s="1"/>
  <c r="AB96" i="39"/>
  <c r="AI96" i="39" s="1"/>
  <c r="N96" i="39"/>
  <c r="U96" i="39" s="1"/>
  <c r="AB12" i="39"/>
  <c r="AI12" i="39" s="1"/>
  <c r="N12" i="39"/>
  <c r="U12" i="39" s="1"/>
  <c r="AB23" i="39"/>
  <c r="AI23" i="39" s="1"/>
  <c r="N23" i="39"/>
  <c r="U23" i="39" s="1"/>
  <c r="AB138" i="39"/>
  <c r="AI138" i="39" s="1"/>
  <c r="N138" i="39"/>
  <c r="U138" i="39" s="1"/>
  <c r="AB38" i="39"/>
  <c r="AI38" i="39" s="1"/>
  <c r="N38" i="39"/>
  <c r="U38" i="39" s="1"/>
  <c r="AB110" i="39"/>
  <c r="AI110" i="39" s="1"/>
  <c r="N110" i="39"/>
  <c r="U110" i="39" s="1"/>
  <c r="AB119" i="39"/>
  <c r="AI119" i="39" s="1"/>
  <c r="N119" i="39"/>
  <c r="U119" i="39" s="1"/>
  <c r="AB102" i="39"/>
  <c r="AI102" i="39" s="1"/>
  <c r="N102" i="39"/>
  <c r="U102" i="39" s="1"/>
  <c r="AB101" i="39"/>
  <c r="AI101" i="39" s="1"/>
  <c r="N101" i="39"/>
  <c r="U101" i="39" s="1"/>
  <c r="AB83" i="39"/>
  <c r="AI83" i="39" s="1"/>
  <c r="N83" i="39"/>
  <c r="U83" i="39" s="1"/>
  <c r="Z127" i="39"/>
  <c r="AG127" i="39" s="1"/>
  <c r="Z59" i="39"/>
  <c r="AG59" i="39" s="1"/>
  <c r="Z71" i="39"/>
  <c r="AG71" i="39" s="1"/>
  <c r="L71" i="39"/>
  <c r="S71" i="39" s="1"/>
  <c r="Z39" i="39"/>
  <c r="AG39" i="39" s="1"/>
  <c r="L39" i="39"/>
  <c r="S39" i="39" s="1"/>
  <c r="Z95" i="39"/>
  <c r="AG95" i="39" s="1"/>
  <c r="L95" i="39"/>
  <c r="S95" i="39" s="1"/>
  <c r="Z22" i="39"/>
  <c r="AG22" i="39" s="1"/>
  <c r="Z99" i="39"/>
  <c r="AG99" i="39" s="1"/>
  <c r="L99" i="39"/>
  <c r="S99" i="39" s="1"/>
  <c r="Z13" i="39"/>
  <c r="AG13" i="39" s="1"/>
  <c r="L13" i="39"/>
  <c r="S13" i="39" s="1"/>
  <c r="Z45" i="39"/>
  <c r="AG45" i="39" s="1"/>
  <c r="L45" i="39"/>
  <c r="S45" i="39" s="1"/>
  <c r="Z116" i="39"/>
  <c r="AG116" i="39" s="1"/>
  <c r="L116" i="39"/>
  <c r="S116" i="39" s="1"/>
  <c r="Z78" i="39"/>
  <c r="AG78" i="39" s="1"/>
  <c r="Z118" i="39"/>
  <c r="AG118" i="39" s="1"/>
  <c r="L98" i="39"/>
  <c r="S98" i="39" s="1"/>
  <c r="L44" i="39"/>
  <c r="S44" i="39" s="1"/>
  <c r="Z117" i="39"/>
  <c r="AG117" i="39" s="1"/>
  <c r="L117" i="39"/>
  <c r="S117" i="39" s="1"/>
  <c r="Z139" i="39"/>
  <c r="AG139" i="39" s="1"/>
  <c r="L139" i="39"/>
  <c r="S139" i="39" s="1"/>
  <c r="Z41" i="39"/>
  <c r="AG41" i="39" s="1"/>
  <c r="L41" i="39"/>
  <c r="S41" i="39" s="1"/>
  <c r="AY126" i="28"/>
  <c r="AY136" i="28"/>
  <c r="S110" i="29"/>
  <c r="T110" i="29" s="1"/>
  <c r="T48" i="29"/>
  <c r="AY130" i="28"/>
  <c r="AY71" i="28"/>
  <c r="S87" i="29"/>
  <c r="U87" i="29" s="1"/>
  <c r="U61" i="29"/>
  <c r="T138" i="29"/>
  <c r="R136" i="29"/>
  <c r="T92" i="29"/>
  <c r="R129" i="29"/>
  <c r="S136" i="29"/>
  <c r="U136" i="29" s="1"/>
  <c r="R17" i="29"/>
  <c r="R36" i="29"/>
  <c r="S17" i="29"/>
  <c r="T17" i="29" s="1"/>
  <c r="S36" i="29"/>
  <c r="U36" i="29" s="1"/>
  <c r="S133" i="29"/>
  <c r="U133" i="29" s="1"/>
  <c r="S27" i="29"/>
  <c r="T27" i="29" s="1"/>
  <c r="T113" i="29"/>
  <c r="R21" i="29"/>
  <c r="AY42" i="28"/>
  <c r="AY58" i="28"/>
  <c r="AY103" i="28"/>
  <c r="AY26" i="28"/>
  <c r="AY109" i="28"/>
  <c r="AY75" i="28"/>
  <c r="AY115" i="28"/>
  <c r="AY118" i="28"/>
  <c r="AY138" i="28"/>
  <c r="AY63" i="28"/>
  <c r="AY76" i="28"/>
  <c r="AY17" i="28"/>
  <c r="AY47" i="28"/>
  <c r="AY49" i="28"/>
  <c r="AY97" i="28"/>
  <c r="AY68" i="28"/>
  <c r="AY36" i="28"/>
  <c r="AY119" i="28"/>
  <c r="AY46" i="28"/>
  <c r="AY66" i="28"/>
  <c r="AY43" i="28"/>
  <c r="AY98" i="28"/>
  <c r="AY48" i="28"/>
  <c r="AY148" i="28"/>
  <c r="AY55" i="28"/>
  <c r="AY52" i="28"/>
  <c r="AY28" i="28"/>
  <c r="AY79" i="28"/>
  <c r="AY70" i="28"/>
  <c r="AY102" i="28"/>
  <c r="AY139" i="28"/>
  <c r="AY32" i="28"/>
  <c r="AY144" i="28"/>
  <c r="AY137" i="28"/>
  <c r="AY25" i="28"/>
  <c r="AY34" i="28"/>
  <c r="AY101" i="28"/>
  <c r="AY94" i="28"/>
  <c r="AY22" i="28"/>
  <c r="AY142" i="28"/>
  <c r="AY112" i="28"/>
  <c r="AY83" i="28"/>
  <c r="AY117" i="28"/>
  <c r="AY122" i="28"/>
  <c r="AY80" i="28"/>
  <c r="AY96" i="28"/>
  <c r="AY60" i="28"/>
  <c r="AY90" i="28"/>
  <c r="AY40" i="28"/>
  <c r="AY23" i="28"/>
  <c r="AY129" i="28"/>
  <c r="AY125" i="28"/>
  <c r="AY73" i="28"/>
  <c r="AY121" i="28"/>
  <c r="AY37" i="28"/>
  <c r="AY132" i="28"/>
  <c r="AY114" i="28"/>
  <c r="AY147" i="28"/>
  <c r="AY93" i="28"/>
  <c r="AY134" i="28"/>
  <c r="AY44" i="28"/>
  <c r="AY91" i="28"/>
  <c r="AY100" i="28"/>
  <c r="AY99" i="28"/>
  <c r="T121" i="29"/>
  <c r="T12" i="29"/>
  <c r="R50" i="29"/>
  <c r="S107" i="29"/>
  <c r="U107" i="29" s="1"/>
  <c r="T63" i="29"/>
  <c r="AY81" i="28"/>
  <c r="AY84" i="28"/>
  <c r="AY64" i="28"/>
  <c r="AY106" i="28"/>
  <c r="AY95" i="28"/>
  <c r="AY82" i="28"/>
  <c r="AY108" i="28"/>
  <c r="AY105" i="28"/>
  <c r="AY78" i="28"/>
  <c r="AY131" i="28"/>
  <c r="AY88" i="28"/>
  <c r="AY124" i="28"/>
  <c r="AY19" i="28"/>
  <c r="AY56" i="28"/>
  <c r="AY77" i="28"/>
  <c r="AY54" i="28"/>
  <c r="R119" i="29"/>
  <c r="U134" i="29"/>
  <c r="T73" i="29"/>
  <c r="S75" i="29"/>
  <c r="T75" i="29" s="1"/>
  <c r="U65" i="29"/>
  <c r="R88" i="29"/>
  <c r="S94" i="29"/>
  <c r="U94" i="29" s="1"/>
  <c r="S30" i="29"/>
  <c r="T30" i="29" s="1"/>
  <c r="R94" i="29"/>
  <c r="T128" i="29"/>
  <c r="R79" i="29"/>
  <c r="R32" i="29"/>
  <c r="U115" i="29"/>
  <c r="S79" i="29"/>
  <c r="U79" i="29" s="1"/>
  <c r="R9" i="29"/>
  <c r="S32" i="29"/>
  <c r="T32" i="29" s="1"/>
  <c r="S29" i="29"/>
  <c r="T29" i="29" s="1"/>
  <c r="R122" i="29"/>
  <c r="R125" i="29"/>
  <c r="R72" i="29"/>
  <c r="R116" i="29"/>
  <c r="S116" i="29"/>
  <c r="T116" i="29" s="1"/>
  <c r="S41" i="29"/>
  <c r="U41" i="29" s="1"/>
  <c r="S98" i="29"/>
  <c r="T98" i="29" s="1"/>
  <c r="S33" i="29"/>
  <c r="U33" i="29" s="1"/>
  <c r="S122" i="29"/>
  <c r="T122" i="29" s="1"/>
  <c r="S125" i="29"/>
  <c r="U125" i="29" s="1"/>
  <c r="S72" i="29"/>
  <c r="T72" i="29" s="1"/>
  <c r="R41" i="29"/>
  <c r="R33" i="29"/>
  <c r="R83" i="29"/>
  <c r="S23" i="29"/>
  <c r="T23" i="29" s="1"/>
  <c r="T64" i="29"/>
  <c r="R31" i="29"/>
  <c r="R98" i="29"/>
  <c r="S83" i="29"/>
  <c r="T83" i="29" s="1"/>
  <c r="S140" i="29"/>
  <c r="U140" i="29" s="1"/>
  <c r="R70" i="29"/>
  <c r="S114" i="29"/>
  <c r="T114" i="29" s="1"/>
  <c r="S31" i="29"/>
  <c r="U31" i="29" s="1"/>
  <c r="R133" i="29"/>
  <c r="S70" i="29"/>
  <c r="T70" i="29" s="1"/>
  <c r="R110" i="29"/>
  <c r="R107" i="29"/>
  <c r="R137" i="29"/>
  <c r="S11" i="29"/>
  <c r="U11" i="29" s="1"/>
  <c r="R77" i="29"/>
  <c r="R34" i="29"/>
  <c r="R49" i="29"/>
  <c r="T76" i="29"/>
  <c r="R132" i="29"/>
  <c r="R127" i="29"/>
  <c r="R8" i="29"/>
  <c r="R95" i="29"/>
  <c r="S44" i="29"/>
  <c r="U44" i="29" s="1"/>
  <c r="S132" i="29"/>
  <c r="T132" i="29" s="1"/>
  <c r="S127" i="29"/>
  <c r="U127" i="29" s="1"/>
  <c r="S57" i="29"/>
  <c r="T57" i="29" s="1"/>
  <c r="T81" i="29"/>
  <c r="R82" i="29"/>
  <c r="T71" i="29"/>
  <c r="R75" i="29"/>
  <c r="R19" i="29"/>
  <c r="R93" i="29"/>
  <c r="S21" i="29"/>
  <c r="U21" i="29" s="1"/>
  <c r="S129" i="29"/>
  <c r="T129" i="29" s="1"/>
  <c r="R100" i="29"/>
  <c r="S28" i="29"/>
  <c r="U28" i="29" s="1"/>
  <c r="S19" i="29"/>
  <c r="T19" i="29" s="1"/>
  <c r="S52" i="29"/>
  <c r="U52" i="29" s="1"/>
  <c r="S93" i="29"/>
  <c r="T93" i="29" s="1"/>
  <c r="S105" i="29"/>
  <c r="T105" i="29" s="1"/>
  <c r="R109" i="29"/>
  <c r="U96" i="29"/>
  <c r="R117" i="29"/>
  <c r="R42" i="29"/>
  <c r="R111" i="29"/>
  <c r="S137" i="29"/>
  <c r="T137" i="29" s="1"/>
  <c r="S15" i="29"/>
  <c r="U15" i="29" s="1"/>
  <c r="U104" i="29"/>
  <c r="S14" i="29"/>
  <c r="U14" i="29" s="1"/>
  <c r="T53" i="29"/>
  <c r="S51" i="29"/>
  <c r="U51" i="29" s="1"/>
  <c r="R67" i="29"/>
  <c r="R69" i="29"/>
  <c r="R106" i="29"/>
  <c r="S66" i="29"/>
  <c r="U66" i="29" s="1"/>
  <c r="R86" i="29"/>
  <c r="R60" i="29"/>
  <c r="Z20" i="28"/>
  <c r="R68" i="29"/>
  <c r="S77" i="29"/>
  <c r="U77" i="29" s="1"/>
  <c r="S68" i="29"/>
  <c r="U68" i="29" s="1"/>
  <c r="R10" i="29"/>
  <c r="S131" i="29"/>
  <c r="U131" i="29" s="1"/>
  <c r="R43" i="29"/>
  <c r="S10" i="29"/>
  <c r="T10" i="29" s="1"/>
  <c r="R78" i="29"/>
  <c r="S43" i="29"/>
  <c r="T43" i="29" s="1"/>
  <c r="R80" i="29"/>
  <c r="S78" i="29"/>
  <c r="U78" i="29" s="1"/>
  <c r="R101" i="29"/>
  <c r="S62" i="29"/>
  <c r="U62" i="29" s="1"/>
  <c r="O151" i="28"/>
  <c r="R26" i="29"/>
  <c r="R91" i="29"/>
  <c r="R55" i="29"/>
  <c r="S91" i="29"/>
  <c r="U91" i="29" s="1"/>
  <c r="S54" i="29"/>
  <c r="U54" i="29" s="1"/>
  <c r="R11" i="29"/>
  <c r="R29" i="29"/>
  <c r="R135" i="29"/>
  <c r="R112" i="29"/>
  <c r="R35" i="29"/>
  <c r="R25" i="29"/>
  <c r="S18" i="29"/>
  <c r="U18" i="29" s="1"/>
  <c r="S89" i="29"/>
  <c r="U89" i="29" s="1"/>
  <c r="R123" i="29"/>
  <c r="R59" i="29"/>
  <c r="R38" i="29"/>
  <c r="S135" i="29"/>
  <c r="T135" i="29" s="1"/>
  <c r="S112" i="29"/>
  <c r="U112" i="29" s="1"/>
  <c r="R27" i="29"/>
  <c r="S59" i="29"/>
  <c r="U59" i="29" s="1"/>
  <c r="R108" i="29"/>
  <c r="S50" i="29"/>
  <c r="U50" i="29" s="1"/>
  <c r="R118" i="29"/>
  <c r="R97" i="29"/>
  <c r="S49" i="29"/>
  <c r="U49" i="29" s="1"/>
  <c r="R45" i="29"/>
  <c r="R130" i="29"/>
  <c r="R13" i="29"/>
  <c r="S109" i="29"/>
  <c r="U109" i="29" s="1"/>
  <c r="R16" i="29"/>
  <c r="R22" i="29"/>
  <c r="R40" i="29"/>
  <c r="S118" i="29"/>
  <c r="T118" i="29" s="1"/>
  <c r="R23" i="29"/>
  <c r="R52" i="29"/>
  <c r="R140" i="29"/>
  <c r="S45" i="29"/>
  <c r="U45" i="29" s="1"/>
  <c r="S130" i="29"/>
  <c r="U130" i="29" s="1"/>
  <c r="R124" i="29"/>
  <c r="R114" i="29"/>
  <c r="R85" i="29"/>
  <c r="S90" i="29"/>
  <c r="T90" i="29" s="1"/>
  <c r="S119" i="29"/>
  <c r="U119" i="29" s="1"/>
  <c r="R18" i="29"/>
  <c r="R89" i="29"/>
  <c r="R103" i="29"/>
  <c r="BA69" i="28"/>
  <c r="BA46" i="28"/>
  <c r="BA22" i="28"/>
  <c r="BA33" i="28"/>
  <c r="BA148" i="28"/>
  <c r="BA18" i="28"/>
  <c r="BA135" i="28"/>
  <c r="BA53" i="28"/>
  <c r="BA56" i="28"/>
  <c r="BA39" i="28"/>
  <c r="BA17" i="28"/>
  <c r="BA97" i="28"/>
  <c r="S42" i="29"/>
  <c r="U42" i="29" s="1"/>
  <c r="S111" i="29"/>
  <c r="U111" i="29" s="1"/>
  <c r="S35" i="29"/>
  <c r="U35" i="29" s="1"/>
  <c r="S117" i="29"/>
  <c r="T117" i="29" s="1"/>
  <c r="S106" i="29"/>
  <c r="T106" i="29" s="1"/>
  <c r="R44" i="29"/>
  <c r="S88" i="29"/>
  <c r="U88" i="29" s="1"/>
  <c r="S101" i="29"/>
  <c r="U101" i="29" s="1"/>
  <c r="S13" i="29"/>
  <c r="U13" i="29" s="1"/>
  <c r="S60" i="29"/>
  <c r="U60" i="29" s="1"/>
  <c r="S103" i="29"/>
  <c r="U103" i="29" s="1"/>
  <c r="S16" i="29"/>
  <c r="U16" i="29" s="1"/>
  <c r="S123" i="29"/>
  <c r="U123" i="29" s="1"/>
  <c r="S100" i="29"/>
  <c r="U100" i="29" s="1"/>
  <c r="S8" i="29"/>
  <c r="U8" i="29" s="1"/>
  <c r="BA125" i="28"/>
  <c r="BA50" i="28"/>
  <c r="BA142" i="28"/>
  <c r="BA40" i="28"/>
  <c r="BA83" i="28"/>
  <c r="BA112" i="28"/>
  <c r="R24" i="29"/>
  <c r="R120" i="29"/>
  <c r="BA34" i="28"/>
  <c r="BA99" i="28"/>
  <c r="BA132" i="28"/>
  <c r="BA49" i="28"/>
  <c r="BA78" i="28"/>
  <c r="BA110" i="28"/>
  <c r="BA55" i="28"/>
  <c r="BA140" i="28"/>
  <c r="BA89" i="28"/>
  <c r="BA64" i="28"/>
  <c r="BA71" i="28"/>
  <c r="BA35" i="28"/>
  <c r="BA63" i="28"/>
  <c r="BA43" i="28"/>
  <c r="BA26" i="28"/>
  <c r="BA66" i="28"/>
  <c r="BA45" i="28"/>
  <c r="BA102" i="28"/>
  <c r="BA28" i="28"/>
  <c r="BA145" i="28"/>
  <c r="BA51" i="28"/>
  <c r="BA129" i="28"/>
  <c r="BA117" i="28"/>
  <c r="BA47" i="28"/>
  <c r="S24" i="29"/>
  <c r="T24" i="29" s="1"/>
  <c r="S108" i="29"/>
  <c r="T108" i="29" s="1"/>
  <c r="S120" i="29"/>
  <c r="T120" i="29" s="1"/>
  <c r="S82" i="29"/>
  <c r="U82" i="29" s="1"/>
  <c r="R131" i="29"/>
  <c r="S67" i="29"/>
  <c r="U67" i="29" s="1"/>
  <c r="S26" i="29"/>
  <c r="T26" i="29" s="1"/>
  <c r="S37" i="29"/>
  <c r="U37" i="29" s="1"/>
  <c r="S34" i="29"/>
  <c r="U34" i="29" s="1"/>
  <c r="S22" i="29"/>
  <c r="U22" i="29" s="1"/>
  <c r="S69" i="29"/>
  <c r="U69" i="29" s="1"/>
  <c r="S38" i="29"/>
  <c r="U38" i="29" s="1"/>
  <c r="S40" i="29"/>
  <c r="U40" i="29" s="1"/>
  <c r="BA27" i="28"/>
  <c r="BA149" i="28"/>
  <c r="BA36" i="28"/>
  <c r="BA30" i="28"/>
  <c r="BA29" i="28"/>
  <c r="R37" i="29"/>
  <c r="BA106" i="28"/>
  <c r="S9" i="29"/>
  <c r="T9" i="29" s="1"/>
  <c r="R90" i="29"/>
  <c r="R30" i="29"/>
  <c r="R84" i="29"/>
  <c r="R105" i="29"/>
  <c r="R51" i="29"/>
  <c r="R14" i="29"/>
  <c r="R28" i="29"/>
  <c r="R66" i="29"/>
  <c r="R46" i="29"/>
  <c r="R54" i="29"/>
  <c r="R139" i="29"/>
  <c r="R15" i="29"/>
  <c r="R57" i="29"/>
  <c r="R47" i="29"/>
  <c r="BA38" i="28"/>
  <c r="BA20" i="28"/>
  <c r="BA52" i="28"/>
  <c r="BA19" i="28"/>
  <c r="BA77" i="28"/>
  <c r="BA100" i="28"/>
  <c r="BA87" i="28"/>
  <c r="BA86" i="28"/>
  <c r="BA68" i="28"/>
  <c r="BA98" i="28"/>
  <c r="BA54" i="28"/>
  <c r="BA61" i="28"/>
  <c r="BA58" i="28"/>
  <c r="BA118" i="28"/>
  <c r="BA128" i="28"/>
  <c r="BA84" i="28"/>
  <c r="BA134" i="28"/>
  <c r="BA79" i="28"/>
  <c r="BA107" i="28"/>
  <c r="BA81" i="28"/>
  <c r="BA119" i="28"/>
  <c r="BA116" i="28"/>
  <c r="BA131" i="28"/>
  <c r="BA92" i="28"/>
  <c r="BA93" i="28"/>
  <c r="S84" i="29"/>
  <c r="U84" i="29" s="1"/>
  <c r="S46" i="29"/>
  <c r="U46" i="29" s="1"/>
  <c r="S139" i="29"/>
  <c r="U139" i="29" s="1"/>
  <c r="S47" i="29"/>
  <c r="U47" i="29" s="1"/>
  <c r="BA104" i="28"/>
  <c r="BA41" i="28"/>
  <c r="BA88" i="28"/>
  <c r="BA103" i="28"/>
  <c r="BA115" i="28"/>
  <c r="BA120" i="28"/>
  <c r="R20" i="29"/>
  <c r="BA25" i="28"/>
  <c r="BA91" i="28"/>
  <c r="BA114" i="28"/>
  <c r="BA44" i="28"/>
  <c r="BA121" i="28"/>
  <c r="BA31" i="28"/>
  <c r="BA37" i="28"/>
  <c r="BA60" i="28"/>
  <c r="BA95" i="28"/>
  <c r="BA23" i="28"/>
  <c r="BA126" i="28"/>
  <c r="BA76" i="28"/>
  <c r="BA146" i="28"/>
  <c r="BA24" i="28"/>
  <c r="BA75" i="28"/>
  <c r="BA139" i="28"/>
  <c r="BA144" i="28"/>
  <c r="BA94" i="28"/>
  <c r="BA32" i="28"/>
  <c r="BA59" i="28"/>
  <c r="BA127" i="28"/>
  <c r="BA42" i="28"/>
  <c r="BA123" i="28"/>
  <c r="BA109" i="28"/>
  <c r="BA67" i="28"/>
  <c r="BA48" i="28"/>
  <c r="S58" i="29"/>
  <c r="U58" i="29" s="1"/>
  <c r="R39" i="29"/>
  <c r="R102" i="29"/>
  <c r="R126" i="29"/>
  <c r="R74" i="29"/>
  <c r="BA133" i="28"/>
  <c r="S95" i="29"/>
  <c r="U95" i="29" s="1"/>
  <c r="S20" i="29"/>
  <c r="U20" i="29" s="1"/>
  <c r="S97" i="29"/>
  <c r="U97" i="29" s="1"/>
  <c r="S86" i="29"/>
  <c r="U86" i="29" s="1"/>
  <c r="S25" i="29"/>
  <c r="U25" i="29" s="1"/>
  <c r="S124" i="29"/>
  <c r="T124" i="29" s="1"/>
  <c r="R58" i="29"/>
  <c r="S39" i="29"/>
  <c r="U39" i="29" s="1"/>
  <c r="S55" i="29"/>
  <c r="U55" i="29" s="1"/>
  <c r="S102" i="29"/>
  <c r="T102" i="29" s="1"/>
  <c r="R62" i="29"/>
  <c r="S126" i="29"/>
  <c r="U126" i="29" s="1"/>
  <c r="S80" i="29"/>
  <c r="U80" i="29" s="1"/>
  <c r="S74" i="29"/>
  <c r="U74" i="29" s="1"/>
  <c r="S85" i="29"/>
  <c r="U85" i="29" s="1"/>
  <c r="BA138" i="28"/>
  <c r="BA141" i="28"/>
  <c r="BA96" i="28"/>
  <c r="BA136" i="28"/>
  <c r="AY24" i="28"/>
  <c r="AY85" i="28"/>
  <c r="AY92" i="28"/>
  <c r="AY27" i="28"/>
  <c r="AY21" i="28"/>
  <c r="AY39" i="28"/>
  <c r="AY104" i="28"/>
  <c r="AY140" i="28"/>
  <c r="AY38" i="28"/>
  <c r="AY69" i="28"/>
  <c r="AY116" i="28"/>
  <c r="AY61" i="28"/>
  <c r="AY123" i="28"/>
  <c r="AY53" i="28"/>
  <c r="AY149" i="28"/>
  <c r="AY62" i="28"/>
  <c r="AY87" i="28"/>
  <c r="AY35" i="28"/>
  <c r="AY110" i="28"/>
  <c r="AY65" i="28"/>
  <c r="AY146" i="28"/>
  <c r="AY113" i="28"/>
  <c r="AY145" i="28"/>
  <c r="AY86" i="28"/>
  <c r="AY120" i="28"/>
  <c r="AY67" i="28"/>
  <c r="AY107" i="28"/>
  <c r="AY33" i="28"/>
  <c r="AY89" i="28"/>
  <c r="AY141" i="28"/>
  <c r="AY31" i="28"/>
  <c r="AY29" i="28"/>
  <c r="AY30" i="28"/>
  <c r="AY135" i="28"/>
  <c r="AY128" i="28"/>
  <c r="AY133" i="28"/>
  <c r="AY57" i="28"/>
  <c r="AY18" i="28"/>
  <c r="AY45" i="28"/>
  <c r="AY20" i="28"/>
  <c r="AY59" i="28"/>
  <c r="AY143" i="28"/>
  <c r="AY41" i="28"/>
  <c r="AY74" i="28"/>
  <c r="AY72" i="28"/>
  <c r="AY127" i="28"/>
  <c r="AY50" i="28"/>
  <c r="H41" i="38"/>
  <c r="H105" i="38"/>
  <c r="H58" i="38"/>
  <c r="H29" i="38"/>
  <c r="H78" i="38"/>
  <c r="H72" i="38"/>
  <c r="H84" i="38"/>
  <c r="H86" i="38"/>
  <c r="H14" i="38"/>
  <c r="H74" i="38"/>
  <c r="H107" i="38"/>
  <c r="H61" i="38"/>
  <c r="H113" i="38"/>
  <c r="H129" i="38"/>
  <c r="H101" i="38"/>
  <c r="H136" i="38"/>
  <c r="H99" i="38"/>
  <c r="H55" i="38"/>
  <c r="H69" i="38"/>
  <c r="H63" i="38"/>
  <c r="H7" i="38"/>
  <c r="H111" i="38"/>
  <c r="H13" i="38"/>
  <c r="H22" i="38"/>
  <c r="H25" i="38"/>
  <c r="H130" i="38"/>
  <c r="H115" i="38"/>
  <c r="H73" i="38"/>
  <c r="H95" i="38"/>
  <c r="H110" i="38"/>
  <c r="H137" i="38"/>
  <c r="H123" i="38"/>
  <c r="H27" i="38"/>
  <c r="H122" i="38"/>
  <c r="H127" i="38"/>
  <c r="H19" i="38"/>
  <c r="H12" i="38"/>
  <c r="H134" i="38"/>
  <c r="H71" i="38"/>
  <c r="H43" i="38"/>
  <c r="H92" i="38"/>
  <c r="H87" i="38"/>
  <c r="H117" i="38"/>
  <c r="H124" i="38"/>
  <c r="H21" i="38"/>
  <c r="H114" i="38"/>
  <c r="H76" i="38"/>
  <c r="H90" i="38"/>
  <c r="H102" i="38"/>
  <c r="H23" i="38"/>
  <c r="H9" i="38"/>
  <c r="H132" i="38"/>
  <c r="H128" i="38"/>
  <c r="H56" i="38"/>
  <c r="H54" i="38"/>
  <c r="H94" i="38"/>
  <c r="H118" i="38"/>
  <c r="H91" i="38"/>
  <c r="H121" i="38"/>
  <c r="H88" i="38"/>
  <c r="H116" i="38"/>
  <c r="H59" i="38"/>
  <c r="H39" i="38"/>
  <c r="H10" i="38"/>
  <c r="H139" i="38"/>
  <c r="H138" i="38"/>
  <c r="H82" i="38"/>
  <c r="H106" i="38"/>
  <c r="H97" i="38"/>
  <c r="H33" i="38"/>
  <c r="H28" i="38"/>
  <c r="H51" i="38"/>
  <c r="H47" i="38"/>
  <c r="H120" i="38"/>
  <c r="H49" i="38"/>
  <c r="H89" i="38"/>
  <c r="H96" i="38"/>
  <c r="H70" i="38"/>
  <c r="H68" i="38"/>
  <c r="H66" i="38"/>
  <c r="H30" i="38"/>
  <c r="H109" i="38"/>
  <c r="H75" i="38"/>
  <c r="H83" i="38"/>
  <c r="H112" i="38"/>
  <c r="H93" i="38"/>
  <c r="H52" i="38"/>
  <c r="H38" i="38"/>
  <c r="H18" i="38"/>
  <c r="H11" i="38"/>
  <c r="H6" i="38"/>
  <c r="H8" i="38"/>
  <c r="H67" i="38"/>
  <c r="H35" i="38"/>
  <c r="H44" i="38"/>
  <c r="H81" i="38"/>
  <c r="H77" i="38"/>
  <c r="H104" i="38"/>
  <c r="I16" i="28"/>
  <c r="O142" i="36"/>
  <c r="P7" i="36"/>
  <c r="U27" i="29"/>
  <c r="O142" i="29"/>
  <c r="P7" i="29"/>
  <c r="P16" i="28" s="1"/>
  <c r="T18" i="29" l="1"/>
  <c r="N6" i="39"/>
  <c r="U6" i="39" s="1"/>
  <c r="U110" i="29"/>
  <c r="T87" i="29"/>
  <c r="L82" i="39"/>
  <c r="S82" i="39" s="1"/>
  <c r="L123" i="39"/>
  <c r="S123" i="39" s="1"/>
  <c r="L119" i="39"/>
  <c r="S119" i="39" s="1"/>
  <c r="L96" i="39"/>
  <c r="S96" i="39" s="1"/>
  <c r="Z28" i="39"/>
  <c r="AG28" i="39" s="1"/>
  <c r="Z104" i="39"/>
  <c r="AG104" i="39" s="1"/>
  <c r="Z81" i="39"/>
  <c r="AG81" i="39" s="1"/>
  <c r="Z75" i="39"/>
  <c r="AG75" i="39" s="1"/>
  <c r="Z16" i="39"/>
  <c r="AG16" i="39" s="1"/>
  <c r="Z105" i="39"/>
  <c r="AG105" i="39" s="1"/>
  <c r="Z110" i="39"/>
  <c r="AG110" i="39" s="1"/>
  <c r="Z47" i="39"/>
  <c r="AG47" i="39" s="1"/>
  <c r="Z128" i="39"/>
  <c r="AG128" i="39" s="1"/>
  <c r="Z33" i="39"/>
  <c r="AG33" i="39" s="1"/>
  <c r="L40" i="39"/>
  <c r="S40" i="39" s="1"/>
  <c r="L34" i="39"/>
  <c r="S34" i="39" s="1"/>
  <c r="L51" i="39"/>
  <c r="S51" i="39" s="1"/>
  <c r="Z130" i="39"/>
  <c r="AG130" i="39" s="1"/>
  <c r="L107" i="39"/>
  <c r="S107" i="39" s="1"/>
  <c r="Z93" i="39"/>
  <c r="AG93" i="39" s="1"/>
  <c r="Z131" i="39"/>
  <c r="AG131" i="39" s="1"/>
  <c r="L67" i="39"/>
  <c r="S67" i="39" s="1"/>
  <c r="L111" i="39"/>
  <c r="S111" i="39" s="1"/>
  <c r="Z19" i="39"/>
  <c r="AG19" i="39" s="1"/>
  <c r="Z12" i="39"/>
  <c r="AG12" i="39" s="1"/>
  <c r="Z92" i="39"/>
  <c r="AG92" i="39" s="1"/>
  <c r="L125" i="39"/>
  <c r="S125" i="39" s="1"/>
  <c r="L97" i="39"/>
  <c r="S97" i="39" s="1"/>
  <c r="L36" i="39"/>
  <c r="S36" i="39" s="1"/>
  <c r="Z42" i="39"/>
  <c r="AG42" i="39" s="1"/>
  <c r="L30" i="39"/>
  <c r="S30" i="39" s="1"/>
  <c r="L133" i="39"/>
  <c r="S133" i="39" s="1"/>
  <c r="L137" i="39"/>
  <c r="S137" i="39" s="1"/>
  <c r="Z26" i="39"/>
  <c r="AG26" i="39" s="1"/>
  <c r="Z35" i="39"/>
  <c r="AG35" i="39" s="1"/>
  <c r="Z66" i="39"/>
  <c r="AG66" i="39" s="1"/>
  <c r="Z15" i="39"/>
  <c r="AG15" i="39" s="1"/>
  <c r="L76" i="39"/>
  <c r="S76" i="39" s="1"/>
  <c r="L134" i="39"/>
  <c r="S134" i="39" s="1"/>
  <c r="L73" i="39"/>
  <c r="S73" i="39" s="1"/>
  <c r="L120" i="39"/>
  <c r="S120" i="39" s="1"/>
  <c r="L88" i="39"/>
  <c r="S88" i="39" s="1"/>
  <c r="L20" i="39"/>
  <c r="S20" i="39" s="1"/>
  <c r="L14" i="39"/>
  <c r="S14" i="39" s="1"/>
  <c r="Z138" i="39"/>
  <c r="AG138" i="39" s="1"/>
  <c r="Z53" i="39"/>
  <c r="AG53" i="39" s="1"/>
  <c r="Z109" i="39"/>
  <c r="AG109" i="39" s="1"/>
  <c r="L135" i="39"/>
  <c r="S135" i="39" s="1"/>
  <c r="L89" i="39"/>
  <c r="S89" i="39" s="1"/>
  <c r="Z31" i="39"/>
  <c r="AG31" i="39" s="1"/>
  <c r="L54" i="39"/>
  <c r="S54" i="39" s="1"/>
  <c r="Z9" i="39"/>
  <c r="AG9" i="39" s="1"/>
  <c r="L80" i="39"/>
  <c r="S80" i="39" s="1"/>
  <c r="L79" i="39"/>
  <c r="S79" i="39" s="1"/>
  <c r="Z91" i="39"/>
  <c r="AG91" i="39" s="1"/>
  <c r="L38" i="39"/>
  <c r="S38" i="39" s="1"/>
  <c r="L17" i="39"/>
  <c r="S17" i="39" s="1"/>
  <c r="Z21" i="39"/>
  <c r="AG21" i="39" s="1"/>
  <c r="Z56" i="39"/>
  <c r="AG56" i="39" s="1"/>
  <c r="Z24" i="39"/>
  <c r="AG24" i="39" s="1"/>
  <c r="Z86" i="39"/>
  <c r="AG86" i="39" s="1"/>
  <c r="L55" i="39"/>
  <c r="S55" i="39" s="1"/>
  <c r="Z112" i="39"/>
  <c r="AG112" i="39" s="1"/>
  <c r="Z37" i="39"/>
  <c r="AG37" i="39" s="1"/>
  <c r="L106" i="39"/>
  <c r="S106" i="39" s="1"/>
  <c r="L11" i="39"/>
  <c r="S11" i="39" s="1"/>
  <c r="Z49" i="39"/>
  <c r="AG49" i="39" s="1"/>
  <c r="Z101" i="39"/>
  <c r="AG101" i="39" s="1"/>
  <c r="L124" i="39"/>
  <c r="S124" i="39" s="1"/>
  <c r="L61" i="39"/>
  <c r="S61" i="39" s="1"/>
  <c r="L25" i="39"/>
  <c r="S25" i="39" s="1"/>
  <c r="L77" i="39"/>
  <c r="S77" i="39" s="1"/>
  <c r="L103" i="39"/>
  <c r="S103" i="39" s="1"/>
  <c r="L23" i="39"/>
  <c r="S23" i="39" s="1"/>
  <c r="L8" i="39"/>
  <c r="S8" i="39" s="1"/>
  <c r="L69" i="39"/>
  <c r="S69" i="39" s="1"/>
  <c r="L121" i="39"/>
  <c r="S121" i="39" s="1"/>
  <c r="L63" i="39"/>
  <c r="S63" i="39" s="1"/>
  <c r="L100" i="39"/>
  <c r="S100" i="39" s="1"/>
  <c r="L129" i="39"/>
  <c r="S129" i="39" s="1"/>
  <c r="L18" i="39"/>
  <c r="S18" i="39" s="1"/>
  <c r="L87" i="39"/>
  <c r="S87" i="39" s="1"/>
  <c r="L113" i="39"/>
  <c r="S113" i="39" s="1"/>
  <c r="L58" i="39"/>
  <c r="S58" i="39" s="1"/>
  <c r="L57" i="39"/>
  <c r="S57" i="39" s="1"/>
  <c r="L136" i="39"/>
  <c r="S136" i="39" s="1"/>
  <c r="L50" i="39"/>
  <c r="S50" i="39" s="1"/>
  <c r="L115" i="39"/>
  <c r="S115" i="39" s="1"/>
  <c r="L10" i="39"/>
  <c r="S10" i="39" s="1"/>
  <c r="L74" i="39"/>
  <c r="S74" i="39" s="1"/>
  <c r="L7" i="39"/>
  <c r="S7" i="39" s="1"/>
  <c r="L90" i="39"/>
  <c r="S90" i="39" s="1"/>
  <c r="L102" i="39"/>
  <c r="S102" i="39" s="1"/>
  <c r="L132" i="39"/>
  <c r="S132" i="39" s="1"/>
  <c r="L60" i="39"/>
  <c r="S60" i="39" s="1"/>
  <c r="L72" i="39"/>
  <c r="S72" i="39" s="1"/>
  <c r="L65" i="39"/>
  <c r="S65" i="39" s="1"/>
  <c r="L94" i="39"/>
  <c r="S94" i="39" s="1"/>
  <c r="L70" i="39"/>
  <c r="S70" i="39" s="1"/>
  <c r="L84" i="39"/>
  <c r="S84" i="39" s="1"/>
  <c r="L126" i="39"/>
  <c r="S126" i="39" s="1"/>
  <c r="L52" i="39"/>
  <c r="S52" i="39" s="1"/>
  <c r="L64" i="39"/>
  <c r="S64" i="39" s="1"/>
  <c r="L62" i="39"/>
  <c r="S62" i="39" s="1"/>
  <c r="L27" i="39"/>
  <c r="S27" i="39" s="1"/>
  <c r="L83" i="39"/>
  <c r="S83" i="39" s="1"/>
  <c r="L68" i="39"/>
  <c r="S68" i="39" s="1"/>
  <c r="L46" i="39"/>
  <c r="S46" i="39" s="1"/>
  <c r="L85" i="39"/>
  <c r="S85" i="39" s="1"/>
  <c r="L122" i="39"/>
  <c r="S122" i="39" s="1"/>
  <c r="L48" i="39"/>
  <c r="S48" i="39" s="1"/>
  <c r="L114" i="39"/>
  <c r="S114" i="39" s="1"/>
  <c r="L108" i="39"/>
  <c r="S108" i="39" s="1"/>
  <c r="L43" i="39"/>
  <c r="S43" i="39" s="1"/>
  <c r="L29" i="39"/>
  <c r="S29" i="39" s="1"/>
  <c r="L32" i="39"/>
  <c r="S32" i="39" s="1"/>
  <c r="I151" i="28"/>
  <c r="K9" i="28" s="1"/>
  <c r="E6" i="39"/>
  <c r="Z18" i="28"/>
  <c r="P154" i="28"/>
  <c r="D30" i="40" s="1"/>
  <c r="Q13" i="28" s="1"/>
  <c r="P153" i="28"/>
  <c r="K27" i="40" s="1"/>
  <c r="K28" i="40" s="1"/>
  <c r="AA20" i="28"/>
  <c r="T133" i="29"/>
  <c r="T136" i="29"/>
  <c r="U17" i="29"/>
  <c r="T140" i="29"/>
  <c r="U75" i="29"/>
  <c r="T36" i="29"/>
  <c r="U72" i="29"/>
  <c r="U32" i="29"/>
  <c r="U30" i="29"/>
  <c r="P145" i="36"/>
  <c r="P144" i="36"/>
  <c r="T107" i="29"/>
  <c r="U108" i="29"/>
  <c r="T22" i="29"/>
  <c r="T94" i="29"/>
  <c r="T11" i="29"/>
  <c r="U137" i="29"/>
  <c r="T79" i="29"/>
  <c r="T130" i="29"/>
  <c r="T52" i="29"/>
  <c r="U29" i="29"/>
  <c r="U70" i="29"/>
  <c r="U83" i="29"/>
  <c r="T13" i="29"/>
  <c r="T125" i="29"/>
  <c r="U57" i="29"/>
  <c r="U122" i="29"/>
  <c r="U93" i="29"/>
  <c r="T16" i="29"/>
  <c r="U9" i="29"/>
  <c r="T25" i="29"/>
  <c r="U117" i="29"/>
  <c r="T50" i="29"/>
  <c r="T41" i="29"/>
  <c r="U116" i="29"/>
  <c r="U105" i="29"/>
  <c r="U23" i="29"/>
  <c r="T31" i="29"/>
  <c r="T33" i="29"/>
  <c r="T14" i="29"/>
  <c r="U98" i="29"/>
  <c r="U118" i="29"/>
  <c r="T21" i="29"/>
  <c r="U10" i="29"/>
  <c r="T127" i="29"/>
  <c r="T44" i="29"/>
  <c r="T62" i="29"/>
  <c r="U114" i="29"/>
  <c r="U132" i="29"/>
  <c r="U135" i="29"/>
  <c r="T77" i="29"/>
  <c r="T91" i="29"/>
  <c r="T34" i="29"/>
  <c r="T103" i="29"/>
  <c r="T109" i="29"/>
  <c r="T78" i="29"/>
  <c r="T60" i="29"/>
  <c r="U19" i="29"/>
  <c r="T68" i="29"/>
  <c r="T28" i="29"/>
  <c r="T35" i="29"/>
  <c r="T45" i="29"/>
  <c r="T89" i="29"/>
  <c r="T54" i="29"/>
  <c r="T49" i="29"/>
  <c r="U129" i="29"/>
  <c r="T85" i="29"/>
  <c r="T131" i="29"/>
  <c r="T37" i="29"/>
  <c r="T8" i="29"/>
  <c r="U24" i="29"/>
  <c r="T15" i="29"/>
  <c r="T42" i="29"/>
  <c r="T97" i="29"/>
  <c r="T111" i="29"/>
  <c r="T46" i="29"/>
  <c r="U102" i="29"/>
  <c r="T66" i="29"/>
  <c r="T59" i="29"/>
  <c r="U106" i="29"/>
  <c r="T100" i="29"/>
  <c r="T80" i="29"/>
  <c r="Q9" i="28"/>
  <c r="T67" i="29"/>
  <c r="U43" i="29"/>
  <c r="T40" i="29"/>
  <c r="T123" i="29"/>
  <c r="T112" i="29"/>
  <c r="T51" i="29"/>
  <c r="T84" i="29"/>
  <c r="T119" i="29"/>
  <c r="U90" i="29"/>
  <c r="U124" i="29"/>
  <c r="T126" i="29"/>
  <c r="T58" i="29"/>
  <c r="T74" i="29"/>
  <c r="T86" i="29"/>
  <c r="U26" i="29"/>
  <c r="T20" i="29"/>
  <c r="T38" i="29"/>
  <c r="T82" i="29"/>
  <c r="T95" i="29"/>
  <c r="T101" i="29"/>
  <c r="T47" i="29"/>
  <c r="T55" i="29"/>
  <c r="T69" i="29"/>
  <c r="T139" i="29"/>
  <c r="T88" i="29"/>
  <c r="BA16" i="28"/>
  <c r="P151" i="28"/>
  <c r="U120" i="29"/>
  <c r="T39" i="29"/>
  <c r="P142" i="36"/>
  <c r="J16" i="28"/>
  <c r="P146" i="29"/>
  <c r="P145" i="29"/>
  <c r="P142" i="29"/>
  <c r="S7" i="29"/>
  <c r="R7" i="29"/>
  <c r="R142" i="29" s="1"/>
  <c r="O155" i="28" l="1"/>
  <c r="K29" i="40" s="1"/>
  <c r="K11" i="28"/>
  <c r="K12" i="28" s="1"/>
  <c r="Q11" i="28"/>
  <c r="Q12" i="28" s="1"/>
  <c r="Z6" i="39"/>
  <c r="AG6" i="39" s="1"/>
  <c r="L6" i="39"/>
  <c r="S6" i="39" s="1"/>
  <c r="J154" i="28"/>
  <c r="J153" i="28"/>
  <c r="AA18" i="28"/>
  <c r="J151" i="28"/>
  <c r="AY16" i="28"/>
  <c r="U7" i="29"/>
  <c r="U142" i="29" s="1"/>
  <c r="T7" i="29"/>
  <c r="T142" i="29" s="1"/>
  <c r="Q49" i="28" l="1"/>
  <c r="V49" i="28" s="1"/>
  <c r="Q113" i="28"/>
  <c r="V113" i="28" s="1"/>
  <c r="Q149" i="28"/>
  <c r="V149" i="28" s="1"/>
  <c r="Q34" i="28"/>
  <c r="V34" i="28" s="1"/>
  <c r="Q98" i="28"/>
  <c r="V98" i="28" s="1"/>
  <c r="Q19" i="28"/>
  <c r="V19" i="28" s="1"/>
  <c r="Q83" i="28"/>
  <c r="V83" i="28" s="1"/>
  <c r="Q147" i="28"/>
  <c r="Q141" i="28"/>
  <c r="V141" i="28" s="1"/>
  <c r="Q28" i="28"/>
  <c r="V28" i="28" s="1"/>
  <c r="Q92" i="28"/>
  <c r="V92" i="28" s="1"/>
  <c r="Q37" i="28"/>
  <c r="V37" i="28" s="1"/>
  <c r="Q94" i="28"/>
  <c r="V94" i="28" s="1"/>
  <c r="Q71" i="28"/>
  <c r="V71" i="28" s="1"/>
  <c r="Q135" i="28"/>
  <c r="V135" i="28" s="1"/>
  <c r="Q64" i="28"/>
  <c r="V64" i="28" s="1"/>
  <c r="Q128" i="28"/>
  <c r="V128" i="28" s="1"/>
  <c r="Q57" i="28"/>
  <c r="V57" i="28" s="1"/>
  <c r="Q121" i="28"/>
  <c r="V121" i="28" s="1"/>
  <c r="Q38" i="28"/>
  <c r="V38" i="28" s="1"/>
  <c r="Q42" i="28"/>
  <c r="V42" i="28" s="1"/>
  <c r="Q114" i="28"/>
  <c r="V114" i="28" s="1"/>
  <c r="Q27" i="28"/>
  <c r="V27" i="28" s="1"/>
  <c r="Q91" i="28"/>
  <c r="V91" i="28" s="1"/>
  <c r="Q21" i="28"/>
  <c r="V21" i="28" s="1"/>
  <c r="Q22" i="28"/>
  <c r="V22" i="28" s="1"/>
  <c r="Q36" i="28"/>
  <c r="V36" i="28" s="1"/>
  <c r="Q100" i="28"/>
  <c r="V100" i="28" s="1"/>
  <c r="Q53" i="28"/>
  <c r="V53" i="28" s="1"/>
  <c r="Q118" i="28"/>
  <c r="V118" i="28" s="1"/>
  <c r="Q79" i="28"/>
  <c r="V79" i="28" s="1"/>
  <c r="Q143" i="28"/>
  <c r="Q72" i="28"/>
  <c r="V72" i="28" s="1"/>
  <c r="Q136" i="28"/>
  <c r="V136" i="28" s="1"/>
  <c r="Q65" i="28"/>
  <c r="Q129" i="28"/>
  <c r="Q54" i="28"/>
  <c r="Q50" i="28"/>
  <c r="Q122" i="28"/>
  <c r="Q35" i="28"/>
  <c r="Q99" i="28"/>
  <c r="Q29" i="28"/>
  <c r="Q46" i="28"/>
  <c r="Q44" i="28"/>
  <c r="Q108" i="28"/>
  <c r="Q61" i="28"/>
  <c r="Q23" i="28"/>
  <c r="Q87" i="28"/>
  <c r="Q16" i="28"/>
  <c r="Q80" i="28"/>
  <c r="Q144" i="28"/>
  <c r="Q73" i="28"/>
  <c r="V73" i="28" s="1"/>
  <c r="Q137" i="28"/>
  <c r="V137" i="28" s="1"/>
  <c r="Q86" i="28"/>
  <c r="V86" i="28" s="1"/>
  <c r="Q58" i="28"/>
  <c r="V58" i="28" s="1"/>
  <c r="Q130" i="28"/>
  <c r="V130" i="28" s="1"/>
  <c r="Q43" i="28"/>
  <c r="V43" i="28" s="1"/>
  <c r="Q107" i="28"/>
  <c r="V107" i="28" s="1"/>
  <c r="Q45" i="28"/>
  <c r="V45" i="28" s="1"/>
  <c r="Q78" i="28"/>
  <c r="V78" i="28" s="1"/>
  <c r="Q52" i="28"/>
  <c r="V52" i="28" s="1"/>
  <c r="Q116" i="28"/>
  <c r="V116" i="28" s="1"/>
  <c r="Q77" i="28"/>
  <c r="V77" i="28" s="1"/>
  <c r="Q31" i="28"/>
  <c r="V31" i="28" s="1"/>
  <c r="Q95" i="28"/>
  <c r="V95" i="28" s="1"/>
  <c r="Q24" i="28"/>
  <c r="V24" i="28" s="1"/>
  <c r="Q88" i="28"/>
  <c r="Q17" i="28"/>
  <c r="Q81" i="28"/>
  <c r="V81" i="28" s="1"/>
  <c r="Q145" i="28"/>
  <c r="Q110" i="28"/>
  <c r="V110" i="28" s="1"/>
  <c r="Q66" i="28"/>
  <c r="Q138" i="28"/>
  <c r="Q51" i="28"/>
  <c r="Q115" i="28"/>
  <c r="V115" i="28" s="1"/>
  <c r="Q69" i="28"/>
  <c r="V69" i="28" s="1"/>
  <c r="Q102" i="28"/>
  <c r="V102" i="28" s="1"/>
  <c r="Q60" i="28"/>
  <c r="V60" i="28" s="1"/>
  <c r="Q124" i="28"/>
  <c r="V124" i="28" s="1"/>
  <c r="Q101" i="28"/>
  <c r="V101" i="28" s="1"/>
  <c r="Q39" i="28"/>
  <c r="V39" i="28" s="1"/>
  <c r="Q103" i="28"/>
  <c r="V103" i="28" s="1"/>
  <c r="Q32" i="28"/>
  <c r="Q96" i="28"/>
  <c r="Q25" i="28"/>
  <c r="V25" i="28" s="1"/>
  <c r="Q89" i="28"/>
  <c r="V89" i="28" s="1"/>
  <c r="Q106" i="28"/>
  <c r="V106" i="28" s="1"/>
  <c r="Q142" i="28"/>
  <c r="V142" i="28" s="1"/>
  <c r="Q74" i="28"/>
  <c r="V74" i="28" s="1"/>
  <c r="Q146" i="28"/>
  <c r="V146" i="28" s="1"/>
  <c r="Q59" i="28"/>
  <c r="Q123" i="28"/>
  <c r="V123" i="28" s="1"/>
  <c r="Q93" i="28"/>
  <c r="V93" i="28" s="1"/>
  <c r="Q126" i="28"/>
  <c r="V126" i="28" s="1"/>
  <c r="Q68" i="28"/>
  <c r="Q132" i="28"/>
  <c r="V132" i="28" s="1"/>
  <c r="Q117" i="28"/>
  <c r="V117" i="28" s="1"/>
  <c r="Q47" i="28"/>
  <c r="V47" i="28" s="1"/>
  <c r="Q111" i="28"/>
  <c r="V111" i="28" s="1"/>
  <c r="Q40" i="28"/>
  <c r="V40" i="28" s="1"/>
  <c r="Q104" i="28"/>
  <c r="V104" i="28" s="1"/>
  <c r="Q33" i="28"/>
  <c r="V33" i="28" s="1"/>
  <c r="Q97" i="28"/>
  <c r="V97" i="28" s="1"/>
  <c r="Q85" i="28"/>
  <c r="V85" i="28" s="1"/>
  <c r="Q18" i="28"/>
  <c r="V18" i="28" s="1"/>
  <c r="Q82" i="28"/>
  <c r="V82" i="28" s="1"/>
  <c r="Q70" i="28"/>
  <c r="V70" i="28" s="1"/>
  <c r="Q67" i="28"/>
  <c r="Q131" i="28"/>
  <c r="V131" i="28" s="1"/>
  <c r="Q109" i="28"/>
  <c r="Q150" i="28"/>
  <c r="V150" i="28" s="1"/>
  <c r="Q76" i="28"/>
  <c r="Q140" i="28"/>
  <c r="V140" i="28" s="1"/>
  <c r="Q30" i="28"/>
  <c r="V30" i="28" s="1"/>
  <c r="Q55" i="28"/>
  <c r="V55" i="28" s="1"/>
  <c r="Q119" i="28"/>
  <c r="V119" i="28" s="1"/>
  <c r="Q48" i="28"/>
  <c r="V48" i="28" s="1"/>
  <c r="Q112" i="28"/>
  <c r="V112" i="28" s="1"/>
  <c r="Q41" i="28"/>
  <c r="Q105" i="28"/>
  <c r="Q125" i="28"/>
  <c r="Q26" i="28"/>
  <c r="Q90" i="28"/>
  <c r="Q134" i="28"/>
  <c r="Q75" i="28"/>
  <c r="Q139" i="28"/>
  <c r="Q133" i="28"/>
  <c r="Q20" i="28"/>
  <c r="Q84" i="28"/>
  <c r="Q148" i="28"/>
  <c r="Q62" i="28"/>
  <c r="Q63" i="28"/>
  <c r="Q127" i="28"/>
  <c r="Q56" i="28"/>
  <c r="Q120" i="28"/>
  <c r="K80" i="28"/>
  <c r="T80" i="28" s="1"/>
  <c r="BG36" i="28"/>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5" i="26"/>
  <c r="E84"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BG98" i="28" l="1"/>
  <c r="BG115" i="28"/>
  <c r="BG149" i="28"/>
  <c r="BG52" i="28"/>
  <c r="BG111" i="28"/>
  <c r="AB20" i="28"/>
  <c r="AC20" i="28" s="1"/>
  <c r="BG121" i="28"/>
  <c r="BG45" i="28"/>
  <c r="BG102" i="28"/>
  <c r="BG100" i="28"/>
  <c r="BG40" i="28"/>
  <c r="BG112" i="28"/>
  <c r="BG137" i="28"/>
  <c r="BG86" i="28"/>
  <c r="BG94" i="28"/>
  <c r="BG92" i="28"/>
  <c r="BG72" i="28"/>
  <c r="BG141" i="28"/>
  <c r="BG21" i="28"/>
  <c r="BG43" i="28"/>
  <c r="BG39" i="28"/>
  <c r="BG55" i="28"/>
  <c r="K66" i="28"/>
  <c r="BE66" i="28" s="1"/>
  <c r="BG114" i="28"/>
  <c r="BG116" i="28"/>
  <c r="BG126" i="28"/>
  <c r="BG58" i="28"/>
  <c r="BG106" i="28"/>
  <c r="BG79" i="28"/>
  <c r="BG83" i="28"/>
  <c r="BG135" i="28"/>
  <c r="BG27" i="28"/>
  <c r="BG124" i="28"/>
  <c r="BG77" i="28"/>
  <c r="BG34" i="28"/>
  <c r="BG69" i="28"/>
  <c r="BG78" i="28"/>
  <c r="BG37" i="28"/>
  <c r="K141" i="28"/>
  <c r="T141" i="28" s="1"/>
  <c r="BG136" i="28"/>
  <c r="BG119" i="28"/>
  <c r="K116" i="28"/>
  <c r="T116" i="28" s="1"/>
  <c r="K52" i="28"/>
  <c r="T52" i="28" s="1"/>
  <c r="K117" i="28"/>
  <c r="BE117" i="28" s="1"/>
  <c r="K111" i="28"/>
  <c r="T111" i="28" s="1"/>
  <c r="K54" i="28"/>
  <c r="T54" i="28" s="1"/>
  <c r="K105" i="28"/>
  <c r="T105" i="28" s="1"/>
  <c r="BG38" i="28"/>
  <c r="BG123" i="28"/>
  <c r="K41" i="28"/>
  <c r="BE41" i="28" s="1"/>
  <c r="K99" i="28"/>
  <c r="T99" i="28" s="1"/>
  <c r="K35" i="28"/>
  <c r="T35" i="28" s="1"/>
  <c r="K94" i="28"/>
  <c r="BE94" i="28" s="1"/>
  <c r="BG73" i="28"/>
  <c r="BG48" i="28"/>
  <c r="BG81" i="28"/>
  <c r="BG89" i="28"/>
  <c r="K46" i="28"/>
  <c r="T46" i="28" s="1"/>
  <c r="K136" i="28"/>
  <c r="BE136" i="28" s="1"/>
  <c r="K127" i="28"/>
  <c r="T127" i="28" s="1"/>
  <c r="K130" i="28"/>
  <c r="T130" i="28" s="1"/>
  <c r="K72" i="28"/>
  <c r="T72" i="28" s="1"/>
  <c r="BG130" i="28"/>
  <c r="BG97" i="28"/>
  <c r="BG110" i="28"/>
  <c r="K95" i="28"/>
  <c r="BE95" i="28" s="1"/>
  <c r="K101" i="28"/>
  <c r="T101" i="28" s="1"/>
  <c r="K108" i="28"/>
  <c r="T108" i="28" s="1"/>
  <c r="K44" i="28"/>
  <c r="T44" i="28" s="1"/>
  <c r="K109" i="28"/>
  <c r="T109" i="28" s="1"/>
  <c r="K91" i="28"/>
  <c r="T91" i="28" s="1"/>
  <c r="K27" i="28"/>
  <c r="T27" i="28" s="1"/>
  <c r="K22" i="28"/>
  <c r="T22" i="28" s="1"/>
  <c r="K122" i="28"/>
  <c r="T122" i="28" s="1"/>
  <c r="K58" i="28"/>
  <c r="BE58" i="28" s="1"/>
  <c r="K71" i="28"/>
  <c r="T71" i="28" s="1"/>
  <c r="K77" i="28"/>
  <c r="T77" i="28" s="1"/>
  <c r="K97" i="28"/>
  <c r="T97" i="28" s="1"/>
  <c r="K33" i="28"/>
  <c r="T33" i="28" s="1"/>
  <c r="K70" i="28"/>
  <c r="BE70" i="28" s="1"/>
  <c r="K128" i="28"/>
  <c r="T128" i="28" s="1"/>
  <c r="K64" i="28"/>
  <c r="T64" i="28" s="1"/>
  <c r="BG132" i="28"/>
  <c r="BG142" i="28"/>
  <c r="K55" i="28"/>
  <c r="T55" i="28" s="1"/>
  <c r="K69" i="28"/>
  <c r="T69" i="28" s="1"/>
  <c r="K100" i="28"/>
  <c r="T100" i="28" s="1"/>
  <c r="K36" i="28"/>
  <c r="T36" i="28" s="1"/>
  <c r="K147" i="28"/>
  <c r="T147" i="28" s="1"/>
  <c r="K83" i="28"/>
  <c r="BE83" i="28" s="1"/>
  <c r="K19" i="28"/>
  <c r="T19" i="28" s="1"/>
  <c r="K125" i="28"/>
  <c r="T125" i="28" s="1"/>
  <c r="K114" i="28"/>
  <c r="T114" i="28" s="1"/>
  <c r="K50" i="28"/>
  <c r="T50" i="28" s="1"/>
  <c r="K31" i="28"/>
  <c r="K45" i="28"/>
  <c r="T45" i="28" s="1"/>
  <c r="K89" i="28"/>
  <c r="T89" i="28" s="1"/>
  <c r="K25" i="28"/>
  <c r="T25" i="28" s="1"/>
  <c r="K30" i="28"/>
  <c r="T30" i="28" s="1"/>
  <c r="K120" i="28"/>
  <c r="T120" i="28" s="1"/>
  <c r="K56" i="28"/>
  <c r="T56" i="28" s="1"/>
  <c r="BG101" i="28"/>
  <c r="BG70" i="28"/>
  <c r="K23" i="28"/>
  <c r="T23" i="28" s="1"/>
  <c r="K37" i="28"/>
  <c r="T37" i="28" s="1"/>
  <c r="K92" i="28"/>
  <c r="BE92" i="28" s="1"/>
  <c r="K28" i="28"/>
  <c r="K139" i="28"/>
  <c r="T139" i="28" s="1"/>
  <c r="K75" i="28"/>
  <c r="T75" i="28" s="1"/>
  <c r="K135" i="28"/>
  <c r="T135" i="28" s="1"/>
  <c r="K85" i="28"/>
  <c r="T85" i="28" s="1"/>
  <c r="K106" i="28"/>
  <c r="T106" i="28" s="1"/>
  <c r="K42" i="28"/>
  <c r="BE42" i="28" s="1"/>
  <c r="K142" i="28"/>
  <c r="T142" i="28" s="1"/>
  <c r="K145" i="28"/>
  <c r="T145" i="28" s="1"/>
  <c r="K81" i="28"/>
  <c r="T81" i="28" s="1"/>
  <c r="K17" i="28"/>
  <c r="T17" i="28" s="1"/>
  <c r="K133" i="28"/>
  <c r="T133" i="28" s="1"/>
  <c r="K112" i="28"/>
  <c r="BE112" i="28" s="1"/>
  <c r="K48" i="28"/>
  <c r="T48" i="28" s="1"/>
  <c r="BG91" i="28"/>
  <c r="BG30" i="28"/>
  <c r="K150" i="28"/>
  <c r="T150" i="28" s="1"/>
  <c r="K148" i="28"/>
  <c r="T148" i="28" s="1"/>
  <c r="K84" i="28"/>
  <c r="T84" i="28" s="1"/>
  <c r="K20" i="28"/>
  <c r="T20" i="28" s="1"/>
  <c r="K131" i="28"/>
  <c r="T131" i="28" s="1"/>
  <c r="K67" i="28"/>
  <c r="K87" i="28"/>
  <c r="T87" i="28" s="1"/>
  <c r="K53" i="28"/>
  <c r="T53" i="28" s="1"/>
  <c r="K98" i="28"/>
  <c r="K34" i="28"/>
  <c r="T34" i="28" s="1"/>
  <c r="K102" i="28"/>
  <c r="T102" i="28" s="1"/>
  <c r="K137" i="28"/>
  <c r="T137" i="28" s="1"/>
  <c r="K73" i="28"/>
  <c r="T73" i="28" s="1"/>
  <c r="K103" i="28"/>
  <c r="T103" i="28" s="1"/>
  <c r="K93" i="28"/>
  <c r="T93" i="28" s="1"/>
  <c r="K104" i="28"/>
  <c r="T104" i="28" s="1"/>
  <c r="K40" i="28"/>
  <c r="T40" i="28" s="1"/>
  <c r="BG85" i="28"/>
  <c r="K118" i="28"/>
  <c r="T118" i="28" s="1"/>
  <c r="K140" i="28"/>
  <c r="T140" i="28" s="1"/>
  <c r="K76" i="28"/>
  <c r="T76" i="28" s="1"/>
  <c r="K119" i="28"/>
  <c r="T119" i="28" s="1"/>
  <c r="K123" i="28"/>
  <c r="K59" i="28"/>
  <c r="T59" i="28" s="1"/>
  <c r="K47" i="28"/>
  <c r="T47" i="28" s="1"/>
  <c r="K21" i="28"/>
  <c r="T21" i="28" s="1"/>
  <c r="K90" i="28"/>
  <c r="T90" i="28" s="1"/>
  <c r="K26" i="28"/>
  <c r="K62" i="28"/>
  <c r="T62" i="28" s="1"/>
  <c r="K129" i="28"/>
  <c r="T129" i="28" s="1"/>
  <c r="K65" i="28"/>
  <c r="T65" i="28" s="1"/>
  <c r="K79" i="28"/>
  <c r="T79" i="28" s="1"/>
  <c r="K61" i="28"/>
  <c r="T61" i="28" s="1"/>
  <c r="K96" i="28"/>
  <c r="T96" i="28" s="1"/>
  <c r="K32" i="28"/>
  <c r="T32" i="28" s="1"/>
  <c r="K78" i="28"/>
  <c r="T78" i="28" s="1"/>
  <c r="K132" i="28"/>
  <c r="T132" i="28" s="1"/>
  <c r="K68" i="28"/>
  <c r="T68" i="28" s="1"/>
  <c r="K63" i="28"/>
  <c r="T63" i="28" s="1"/>
  <c r="K115" i="28"/>
  <c r="T115" i="28" s="1"/>
  <c r="K51" i="28"/>
  <c r="T51" i="28" s="1"/>
  <c r="K126" i="28"/>
  <c r="T126" i="28" s="1"/>
  <c r="K146" i="28"/>
  <c r="T146" i="28" s="1"/>
  <c r="K82" i="28"/>
  <c r="T82" i="28" s="1"/>
  <c r="K18" i="28"/>
  <c r="T18" i="28" s="1"/>
  <c r="K16" i="28"/>
  <c r="T16" i="28" s="1"/>
  <c r="K121" i="28"/>
  <c r="T121" i="28" s="1"/>
  <c r="K57" i="28"/>
  <c r="T57" i="28" s="1"/>
  <c r="K39" i="28"/>
  <c r="T39" i="28" s="1"/>
  <c r="K29" i="28"/>
  <c r="BE29" i="28" s="1"/>
  <c r="K88" i="28"/>
  <c r="T88" i="28" s="1"/>
  <c r="K24" i="28"/>
  <c r="T24" i="28" s="1"/>
  <c r="BG31" i="28"/>
  <c r="BG64" i="28"/>
  <c r="K38" i="28"/>
  <c r="T38" i="28" s="1"/>
  <c r="K124" i="28"/>
  <c r="BE124" i="28" s="1"/>
  <c r="K60" i="28"/>
  <c r="BE60" i="28" s="1"/>
  <c r="K110" i="28"/>
  <c r="T110" i="28" s="1"/>
  <c r="K107" i="28"/>
  <c r="T107" i="28" s="1"/>
  <c r="K43" i="28"/>
  <c r="T43" i="28" s="1"/>
  <c r="K86" i="28"/>
  <c r="T86" i="28" s="1"/>
  <c r="K138" i="28"/>
  <c r="T138" i="28" s="1"/>
  <c r="K74" i="28"/>
  <c r="T74" i="28" s="1"/>
  <c r="K143" i="28"/>
  <c r="BE143" i="28" s="1"/>
  <c r="K149" i="28"/>
  <c r="T149" i="28" s="1"/>
  <c r="K113" i="28"/>
  <c r="BE113" i="28" s="1"/>
  <c r="K49" i="28"/>
  <c r="BE49" i="28" s="1"/>
  <c r="K134" i="28"/>
  <c r="T134" i="28" s="1"/>
  <c r="K144" i="28"/>
  <c r="T144" i="28" s="1"/>
  <c r="V26" i="28"/>
  <c r="BG26" i="28"/>
  <c r="V80" i="28"/>
  <c r="BG80" i="28"/>
  <c r="BG118" i="28"/>
  <c r="BG107" i="28"/>
  <c r="BG95" i="28"/>
  <c r="BG24" i="28"/>
  <c r="BG74" i="28"/>
  <c r="BG131" i="28"/>
  <c r="V20" i="28"/>
  <c r="BG20" i="28"/>
  <c r="V105" i="28"/>
  <c r="BG105" i="28"/>
  <c r="V76" i="28"/>
  <c r="BG76" i="28"/>
  <c r="V66" i="28"/>
  <c r="BG66" i="28"/>
  <c r="V87" i="28"/>
  <c r="BG87" i="28"/>
  <c r="V35" i="28"/>
  <c r="BG35" i="28"/>
  <c r="V143" i="28"/>
  <c r="BG143" i="28"/>
  <c r="V147" i="28"/>
  <c r="BG147" i="28"/>
  <c r="V148" i="28"/>
  <c r="BG148" i="28"/>
  <c r="BG82" i="28"/>
  <c r="BG117" i="28"/>
  <c r="BG60" i="28"/>
  <c r="BG93" i="28"/>
  <c r="BG25" i="28"/>
  <c r="V120" i="28"/>
  <c r="BG120" i="28"/>
  <c r="V133" i="28"/>
  <c r="BG133" i="28"/>
  <c r="V41" i="28"/>
  <c r="BG41" i="28"/>
  <c r="V68" i="28"/>
  <c r="BG68" i="28"/>
  <c r="V23" i="28"/>
  <c r="BG23" i="28"/>
  <c r="V122" i="28"/>
  <c r="BG122" i="28"/>
  <c r="V50" i="28"/>
  <c r="BG50" i="28"/>
  <c r="V56" i="28"/>
  <c r="BG56" i="28"/>
  <c r="V109" i="28"/>
  <c r="BG109" i="28"/>
  <c r="V61" i="28"/>
  <c r="BG61" i="28"/>
  <c r="BG28" i="28"/>
  <c r="V127" i="28"/>
  <c r="BG127" i="28"/>
  <c r="V75" i="28"/>
  <c r="BG75" i="28"/>
  <c r="V108" i="28"/>
  <c r="BG108" i="28"/>
  <c r="V54" i="28"/>
  <c r="BG54" i="28"/>
  <c r="V139" i="28"/>
  <c r="BG139" i="28"/>
  <c r="V145" i="28"/>
  <c r="BG145" i="28"/>
  <c r="BG49" i="28"/>
  <c r="BG57" i="28"/>
  <c r="BG47" i="28"/>
  <c r="BG146" i="28"/>
  <c r="BG103" i="28"/>
  <c r="BG140" i="28"/>
  <c r="BG42" i="28"/>
  <c r="V63" i="28"/>
  <c r="BG63" i="28"/>
  <c r="V134" i="28"/>
  <c r="BG134" i="28"/>
  <c r="V67" i="28"/>
  <c r="BG67" i="28"/>
  <c r="V96" i="28"/>
  <c r="BG96" i="28"/>
  <c r="V17" i="28"/>
  <c r="BG17" i="28"/>
  <c r="V44" i="28"/>
  <c r="BG44" i="28"/>
  <c r="V129" i="28"/>
  <c r="BG129" i="28"/>
  <c r="BG113" i="28"/>
  <c r="BG104" i="28"/>
  <c r="BG53" i="28"/>
  <c r="BG18" i="28"/>
  <c r="BG128" i="28"/>
  <c r="V62" i="28"/>
  <c r="BG62" i="28"/>
  <c r="V90" i="28"/>
  <c r="BG90" i="28"/>
  <c r="V59" i="28"/>
  <c r="BG59" i="28"/>
  <c r="V32" i="28"/>
  <c r="BG32" i="28"/>
  <c r="V88" i="28"/>
  <c r="BG88" i="28"/>
  <c r="V144" i="28"/>
  <c r="BG144" i="28"/>
  <c r="V46" i="28"/>
  <c r="BG46" i="28"/>
  <c r="V65" i="28"/>
  <c r="BG65" i="28"/>
  <c r="V51" i="28"/>
  <c r="BG51" i="28"/>
  <c r="V29" i="28"/>
  <c r="BG29" i="28"/>
  <c r="BG71" i="28"/>
  <c r="BG22" i="28"/>
  <c r="BG33" i="28"/>
  <c r="BG19" i="28"/>
  <c r="V84" i="28"/>
  <c r="BG84" i="28"/>
  <c r="V125" i="28"/>
  <c r="BG125" i="28"/>
  <c r="V138" i="28"/>
  <c r="BG138" i="28"/>
  <c r="V16" i="28"/>
  <c r="BG16" i="28"/>
  <c r="V99" i="28"/>
  <c r="BG99" i="28"/>
  <c r="BE80" i="28"/>
  <c r="BE141" i="28"/>
  <c r="T117" i="28"/>
  <c r="J140" i="24"/>
  <c r="J139" i="24"/>
  <c r="J138" i="24"/>
  <c r="J137" i="24"/>
  <c r="J136" i="24"/>
  <c r="J135" i="24"/>
  <c r="J134" i="24"/>
  <c r="J133" i="24"/>
  <c r="J132" i="24"/>
  <c r="J131" i="24"/>
  <c r="J130" i="24"/>
  <c r="J129" i="24"/>
  <c r="J128" i="24"/>
  <c r="J127" i="24"/>
  <c r="J126" i="24"/>
  <c r="J125" i="24"/>
  <c r="J124" i="24"/>
  <c r="J123" i="24"/>
  <c r="J122" i="24"/>
  <c r="J121" i="24"/>
  <c r="J120" i="24"/>
  <c r="J119" i="24"/>
  <c r="J118" i="24"/>
  <c r="J117" i="24"/>
  <c r="J116" i="24"/>
  <c r="J115" i="24"/>
  <c r="J114" i="24"/>
  <c r="J113" i="24"/>
  <c r="J112" i="24"/>
  <c r="J111" i="24"/>
  <c r="J110" i="24"/>
  <c r="J109" i="24"/>
  <c r="J108" i="24"/>
  <c r="J107" i="24"/>
  <c r="J106" i="24"/>
  <c r="J105" i="24"/>
  <c r="J104" i="24"/>
  <c r="J103" i="24"/>
  <c r="J102" i="24"/>
  <c r="J101" i="24"/>
  <c r="J100" i="24"/>
  <c r="J99" i="24"/>
  <c r="J98" i="24"/>
  <c r="J97" i="24"/>
  <c r="J96" i="24"/>
  <c r="J95" i="24"/>
  <c r="J94" i="24"/>
  <c r="J93" i="24"/>
  <c r="J92" i="24"/>
  <c r="J91" i="24"/>
  <c r="J90" i="24"/>
  <c r="J89" i="24"/>
  <c r="J88" i="24"/>
  <c r="J87" i="24"/>
  <c r="J86" i="24"/>
  <c r="J85" i="24"/>
  <c r="J84" i="24"/>
  <c r="J83" i="24"/>
  <c r="J82" i="24"/>
  <c r="J81" i="24"/>
  <c r="J80" i="24"/>
  <c r="J79" i="24"/>
  <c r="J78" i="24"/>
  <c r="J77" i="24"/>
  <c r="J76" i="24"/>
  <c r="J75" i="24"/>
  <c r="J74" i="24"/>
  <c r="J73" i="24"/>
  <c r="J72" i="24"/>
  <c r="J71" i="24"/>
  <c r="J70" i="24"/>
  <c r="J69" i="24"/>
  <c r="J68" i="24"/>
  <c r="J67" i="24"/>
  <c r="J66" i="24"/>
  <c r="J65"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DF137" i="25"/>
  <c r="DE137" i="25"/>
  <c r="DD137" i="25"/>
  <c r="DC137" i="25"/>
  <c r="DB137" i="25"/>
  <c r="DA137" i="25"/>
  <c r="CZ137" i="25"/>
  <c r="CY137" i="25"/>
  <c r="CX137" i="25"/>
  <c r="CW137" i="25"/>
  <c r="CV137" i="25"/>
  <c r="CU137" i="25"/>
  <c r="CT137" i="25"/>
  <c r="CS137" i="25"/>
  <c r="CR137" i="25"/>
  <c r="CQ137" i="25"/>
  <c r="BT137" i="25"/>
  <c r="J141" i="24" s="1"/>
  <c r="BS137" i="25"/>
  <c r="BR137" i="25"/>
  <c r="BQ137" i="25"/>
  <c r="BP137" i="25"/>
  <c r="BO137" i="25"/>
  <c r="BU137" i="25" s="1"/>
  <c r="L141" i="24" s="1"/>
  <c r="BN137" i="25"/>
  <c r="BM137" i="25"/>
  <c r="BL137" i="25"/>
  <c r="BK137" i="25"/>
  <c r="BJ137" i="25"/>
  <c r="BI137" i="25"/>
  <c r="H141" i="24" s="1"/>
  <c r="BH137" i="25"/>
  <c r="G141" i="24" s="1"/>
  <c r="BG137" i="25"/>
  <c r="BF137" i="25"/>
  <c r="BE137" i="25"/>
  <c r="BD137" i="25"/>
  <c r="BC137" i="25"/>
  <c r="BB137" i="25"/>
  <c r="BA137" i="25"/>
  <c r="AZ137" i="25"/>
  <c r="AY137" i="25"/>
  <c r="F141" i="24" s="1"/>
  <c r="AX137" i="25"/>
  <c r="AW137" i="25"/>
  <c r="AV137" i="25"/>
  <c r="AU137" i="25"/>
  <c r="AT137" i="25"/>
  <c r="AS137" i="25"/>
  <c r="AR137" i="25"/>
  <c r="AQ137" i="25"/>
  <c r="AP137" i="25"/>
  <c r="E141" i="24" s="1"/>
  <c r="AO137" i="25"/>
  <c r="AN137" i="25"/>
  <c r="AM137" i="25"/>
  <c r="AL137" i="25"/>
  <c r="AK137" i="25"/>
  <c r="AJ137" i="25"/>
  <c r="AI137" i="25"/>
  <c r="AH137" i="25"/>
  <c r="AG137" i="25"/>
  <c r="D141" i="24" s="1"/>
  <c r="AF137" i="25"/>
  <c r="AE137" i="25"/>
  <c r="AD137" i="25"/>
  <c r="AC137" i="25"/>
  <c r="AB137" i="25"/>
  <c r="AA137" i="25"/>
  <c r="Z137" i="25"/>
  <c r="Y137" i="25"/>
  <c r="X137" i="25"/>
  <c r="W137" i="25"/>
  <c r="V137" i="25"/>
  <c r="U137" i="25"/>
  <c r="T137" i="25"/>
  <c r="S137" i="25"/>
  <c r="R137" i="25"/>
  <c r="C141" i="24" s="1"/>
  <c r="Q137" i="25"/>
  <c r="P137" i="25"/>
  <c r="O137" i="25"/>
  <c r="N137" i="25"/>
  <c r="M137" i="25"/>
  <c r="L137" i="25"/>
  <c r="K137" i="25"/>
  <c r="J137" i="25"/>
  <c r="I137" i="25"/>
  <c r="H137" i="25"/>
  <c r="G137" i="25"/>
  <c r="F137" i="25"/>
  <c r="E137" i="25"/>
  <c r="D137" i="25"/>
  <c r="C137" i="25"/>
  <c r="DE136" i="25"/>
  <c r="DD136" i="25"/>
  <c r="DC136" i="25"/>
  <c r="DB136" i="25"/>
  <c r="DA136" i="25"/>
  <c r="CZ136" i="25"/>
  <c r="CY136" i="25"/>
  <c r="CX136" i="25"/>
  <c r="CW136" i="25"/>
  <c r="CV136" i="25"/>
  <c r="CU136" i="25"/>
  <c r="CT136" i="25"/>
  <c r="CS136" i="25"/>
  <c r="CR136" i="25"/>
  <c r="CQ136" i="25"/>
  <c r="BS136" i="25"/>
  <c r="BR136" i="25"/>
  <c r="BQ136" i="25"/>
  <c r="BP136" i="25"/>
  <c r="BN136" i="25"/>
  <c r="BM136" i="25"/>
  <c r="BL136" i="25"/>
  <c r="BK136" i="25"/>
  <c r="BJ136" i="25"/>
  <c r="BI136" i="25"/>
  <c r="H140" i="24" s="1"/>
  <c r="BG136" i="25"/>
  <c r="BF136" i="25"/>
  <c r="BE136" i="25"/>
  <c r="BD136" i="25"/>
  <c r="BC136" i="25"/>
  <c r="BB136" i="25"/>
  <c r="BA136" i="25"/>
  <c r="AZ136" i="25"/>
  <c r="AX136" i="25"/>
  <c r="AW136" i="25"/>
  <c r="AV136" i="25"/>
  <c r="AU136" i="25"/>
  <c r="AT136" i="25"/>
  <c r="AS136" i="25"/>
  <c r="AR136" i="25"/>
  <c r="AQ136" i="25"/>
  <c r="AO136" i="25"/>
  <c r="AN136" i="25"/>
  <c r="AM136" i="25"/>
  <c r="AL136" i="25"/>
  <c r="AK136" i="25"/>
  <c r="AJ136" i="25"/>
  <c r="AI136" i="25"/>
  <c r="AH136" i="25"/>
  <c r="AF136" i="25"/>
  <c r="AE136" i="25"/>
  <c r="AD136" i="25"/>
  <c r="AC136" i="25"/>
  <c r="AB136" i="25"/>
  <c r="AA136" i="25"/>
  <c r="Z136" i="25"/>
  <c r="Y136" i="25"/>
  <c r="X136" i="25"/>
  <c r="W136" i="25"/>
  <c r="V136" i="25"/>
  <c r="U136" i="25"/>
  <c r="T136" i="25"/>
  <c r="S136" i="25"/>
  <c r="Q136" i="25"/>
  <c r="P136" i="25"/>
  <c r="O136" i="25"/>
  <c r="N136" i="25"/>
  <c r="M136" i="25"/>
  <c r="L136" i="25"/>
  <c r="K136" i="25"/>
  <c r="J136" i="25"/>
  <c r="I136" i="25"/>
  <c r="H136" i="25"/>
  <c r="G136" i="25"/>
  <c r="F136" i="25"/>
  <c r="E136" i="25"/>
  <c r="D136" i="25"/>
  <c r="C136" i="25"/>
  <c r="DE135" i="25"/>
  <c r="DD135" i="25"/>
  <c r="DC135" i="25"/>
  <c r="DB135" i="25"/>
  <c r="DA135" i="25"/>
  <c r="CZ135" i="25"/>
  <c r="CY135" i="25"/>
  <c r="CX135" i="25"/>
  <c r="CW135" i="25"/>
  <c r="CV135" i="25"/>
  <c r="CU135" i="25"/>
  <c r="CT135" i="25"/>
  <c r="CS135" i="25"/>
  <c r="CR135" i="25"/>
  <c r="CQ135" i="25"/>
  <c r="BS135" i="25"/>
  <c r="BR135" i="25"/>
  <c r="BQ135" i="25"/>
  <c r="BP135" i="25"/>
  <c r="BN135" i="25"/>
  <c r="BM135" i="25"/>
  <c r="BL135" i="25"/>
  <c r="BK135" i="25"/>
  <c r="BJ135" i="25"/>
  <c r="BI135" i="25"/>
  <c r="H139" i="24" s="1"/>
  <c r="BG135" i="25"/>
  <c r="BF135" i="25"/>
  <c r="BE135" i="25"/>
  <c r="BD135" i="25"/>
  <c r="BC135" i="25"/>
  <c r="BB135" i="25"/>
  <c r="BA135" i="25"/>
  <c r="AZ135" i="25"/>
  <c r="AX135" i="25"/>
  <c r="AW135" i="25"/>
  <c r="AV135" i="25"/>
  <c r="AU135" i="25"/>
  <c r="AT135" i="25"/>
  <c r="AS135" i="25"/>
  <c r="AR135" i="25"/>
  <c r="AQ135" i="25"/>
  <c r="AO135" i="25"/>
  <c r="AN135" i="25"/>
  <c r="AM135" i="25"/>
  <c r="AL135" i="25"/>
  <c r="AK135" i="25"/>
  <c r="AJ135" i="25"/>
  <c r="AI135" i="25"/>
  <c r="AH135" i="25"/>
  <c r="AF135" i="25"/>
  <c r="AE135" i="25"/>
  <c r="AD135" i="25"/>
  <c r="AC135" i="25"/>
  <c r="AB135" i="25"/>
  <c r="AA135" i="25"/>
  <c r="Z135" i="25"/>
  <c r="Y135" i="25"/>
  <c r="X135" i="25"/>
  <c r="W135" i="25"/>
  <c r="V135" i="25"/>
  <c r="U135" i="25"/>
  <c r="T135" i="25"/>
  <c r="S135" i="25"/>
  <c r="Q135" i="25"/>
  <c r="P135" i="25"/>
  <c r="O135" i="25"/>
  <c r="N135" i="25"/>
  <c r="M135" i="25"/>
  <c r="L135" i="25"/>
  <c r="K135" i="25"/>
  <c r="J135" i="25"/>
  <c r="I135" i="25"/>
  <c r="H135" i="25"/>
  <c r="G135" i="25"/>
  <c r="F135" i="25"/>
  <c r="E135" i="25"/>
  <c r="D135" i="25"/>
  <c r="C135" i="25"/>
  <c r="DE134" i="25"/>
  <c r="DD134" i="25"/>
  <c r="DC134" i="25"/>
  <c r="DB134" i="25"/>
  <c r="DA134" i="25"/>
  <c r="CZ134" i="25"/>
  <c r="CY134" i="25"/>
  <c r="CX134" i="25"/>
  <c r="CW134" i="25"/>
  <c r="CV134" i="25"/>
  <c r="CU134" i="25"/>
  <c r="CT134" i="25"/>
  <c r="CS134" i="25"/>
  <c r="CR134" i="25"/>
  <c r="CQ134" i="25"/>
  <c r="BS134" i="25"/>
  <c r="BT134" i="25" s="1"/>
  <c r="BR134" i="25"/>
  <c r="BQ134" i="25"/>
  <c r="BP134" i="25"/>
  <c r="BN134" i="25"/>
  <c r="BO134" i="25" s="1"/>
  <c r="BU134" i="25" s="1"/>
  <c r="L138" i="24" s="1"/>
  <c r="BM134" i="25"/>
  <c r="BL134" i="25"/>
  <c r="BK134" i="25"/>
  <c r="BJ134" i="25"/>
  <c r="BI134" i="25"/>
  <c r="H138" i="24" s="1"/>
  <c r="BG134" i="25"/>
  <c r="BF134" i="25"/>
  <c r="BE134" i="25"/>
  <c r="BD134" i="25"/>
  <c r="BC134" i="25"/>
  <c r="BB134" i="25"/>
  <c r="BA134" i="25"/>
  <c r="AZ134" i="25"/>
  <c r="AX134" i="25"/>
  <c r="AW134" i="25"/>
  <c r="AV134" i="25"/>
  <c r="AU134" i="25"/>
  <c r="AT134" i="25"/>
  <c r="AS134" i="25"/>
  <c r="AR134" i="25"/>
  <c r="AQ134" i="25"/>
  <c r="AO134" i="25"/>
  <c r="AN134" i="25"/>
  <c r="AM134" i="25"/>
  <c r="AL134" i="25"/>
  <c r="AK134" i="25"/>
  <c r="AJ134" i="25"/>
  <c r="AI134" i="25"/>
  <c r="AH134" i="25"/>
  <c r="AF134" i="25"/>
  <c r="AE134" i="25"/>
  <c r="AD134" i="25"/>
  <c r="AC134" i="25"/>
  <c r="AB134" i="25"/>
  <c r="AA134" i="25"/>
  <c r="Z134" i="25"/>
  <c r="Y134" i="25"/>
  <c r="X134" i="25"/>
  <c r="W134" i="25"/>
  <c r="V134" i="25"/>
  <c r="U134" i="25"/>
  <c r="T134" i="25"/>
  <c r="S134" i="25"/>
  <c r="Q134" i="25"/>
  <c r="P134" i="25"/>
  <c r="O134" i="25"/>
  <c r="N134" i="25"/>
  <c r="M134" i="25"/>
  <c r="L134" i="25"/>
  <c r="K134" i="25"/>
  <c r="J134" i="25"/>
  <c r="I134" i="25"/>
  <c r="H134" i="25"/>
  <c r="G134" i="25"/>
  <c r="F134" i="25"/>
  <c r="E134" i="25"/>
  <c r="D134" i="25"/>
  <c r="C134" i="25"/>
  <c r="DE133" i="25"/>
  <c r="DD133" i="25"/>
  <c r="DC133" i="25"/>
  <c r="DB133" i="25"/>
  <c r="DA133" i="25"/>
  <c r="CZ133" i="25"/>
  <c r="CY133" i="25"/>
  <c r="CX133" i="25"/>
  <c r="CW133" i="25"/>
  <c r="CV133" i="25"/>
  <c r="CU133" i="25"/>
  <c r="CT133" i="25"/>
  <c r="CS133" i="25"/>
  <c r="CR133" i="25"/>
  <c r="CQ133" i="25"/>
  <c r="BS133" i="25"/>
  <c r="BR133" i="25"/>
  <c r="BQ133" i="25"/>
  <c r="BT133" i="25" s="1"/>
  <c r="BP133" i="25"/>
  <c r="BN133" i="25"/>
  <c r="BM133" i="25"/>
  <c r="BL133" i="25"/>
  <c r="BK133" i="25"/>
  <c r="BJ133" i="25"/>
  <c r="BI133" i="25"/>
  <c r="H137" i="24" s="1"/>
  <c r="BG133" i="25"/>
  <c r="BF133" i="25"/>
  <c r="BE133" i="25"/>
  <c r="BD133" i="25"/>
  <c r="BC133" i="25"/>
  <c r="BB133" i="25"/>
  <c r="BA133" i="25"/>
  <c r="AZ133" i="25"/>
  <c r="AX133" i="25"/>
  <c r="AW133" i="25"/>
  <c r="AV133" i="25"/>
  <c r="AU133" i="25"/>
  <c r="AT133" i="25"/>
  <c r="AS133" i="25"/>
  <c r="AR133" i="25"/>
  <c r="AQ133" i="25"/>
  <c r="AO133" i="25"/>
  <c r="AN133" i="25"/>
  <c r="AM133" i="25"/>
  <c r="AL133" i="25"/>
  <c r="AK133" i="25"/>
  <c r="AJ133" i="25"/>
  <c r="AI133" i="25"/>
  <c r="AH133" i="25"/>
  <c r="AF133" i="25"/>
  <c r="AE133" i="25"/>
  <c r="AD133" i="25"/>
  <c r="AC133" i="25"/>
  <c r="AB133" i="25"/>
  <c r="AA133" i="25"/>
  <c r="Z133" i="25"/>
  <c r="Y133" i="25"/>
  <c r="X133" i="25"/>
  <c r="W133" i="25"/>
  <c r="V133" i="25"/>
  <c r="U133" i="25"/>
  <c r="T133" i="25"/>
  <c r="S133" i="25"/>
  <c r="Q133" i="25"/>
  <c r="P133" i="25"/>
  <c r="O133" i="25"/>
  <c r="N133" i="25"/>
  <c r="M133" i="25"/>
  <c r="L133" i="25"/>
  <c r="K133" i="25"/>
  <c r="J133" i="25"/>
  <c r="I133" i="25"/>
  <c r="H133" i="25"/>
  <c r="G133" i="25"/>
  <c r="F133" i="25"/>
  <c r="E133" i="25"/>
  <c r="D133" i="25"/>
  <c r="C133" i="25"/>
  <c r="DE132" i="25"/>
  <c r="DD132" i="25"/>
  <c r="DC132" i="25"/>
  <c r="DB132" i="25"/>
  <c r="DA132" i="25"/>
  <c r="CZ132" i="25"/>
  <c r="CY132" i="25"/>
  <c r="CX132" i="25"/>
  <c r="CW132" i="25"/>
  <c r="CV132" i="25"/>
  <c r="CU132" i="25"/>
  <c r="CT132" i="25"/>
  <c r="CS132" i="25"/>
  <c r="CR132" i="25"/>
  <c r="CQ132" i="25"/>
  <c r="BS132" i="25"/>
  <c r="BR132" i="25"/>
  <c r="BQ132" i="25"/>
  <c r="BP132" i="25"/>
  <c r="BN132" i="25"/>
  <c r="BO132" i="25" s="1"/>
  <c r="BU132" i="25" s="1"/>
  <c r="L136" i="24" s="1"/>
  <c r="BM132" i="25"/>
  <c r="BL132" i="25"/>
  <c r="BK132" i="25"/>
  <c r="BJ132" i="25"/>
  <c r="BI132" i="25"/>
  <c r="H136" i="24" s="1"/>
  <c r="BG132" i="25"/>
  <c r="BF132" i="25"/>
  <c r="BE132" i="25"/>
  <c r="BD132" i="25"/>
  <c r="BC132" i="25"/>
  <c r="BB132" i="25"/>
  <c r="BA132" i="25"/>
  <c r="AZ132" i="25"/>
  <c r="AX132" i="25"/>
  <c r="AW132" i="25"/>
  <c r="AV132" i="25"/>
  <c r="AU132" i="25"/>
  <c r="AT132" i="25"/>
  <c r="AS132" i="25"/>
  <c r="AR132" i="25"/>
  <c r="AQ132" i="25"/>
  <c r="AY132" i="25" s="1"/>
  <c r="F136" i="24" s="1"/>
  <c r="AO132" i="25"/>
  <c r="AN132" i="25"/>
  <c r="AM132" i="25"/>
  <c r="AL132" i="25"/>
  <c r="AK132" i="25"/>
  <c r="AJ132" i="25"/>
  <c r="AI132" i="25"/>
  <c r="AH132" i="25"/>
  <c r="AF132" i="25"/>
  <c r="AE132" i="25"/>
  <c r="AD132" i="25"/>
  <c r="AC132" i="25"/>
  <c r="AB132" i="25"/>
  <c r="AA132" i="25"/>
  <c r="Z132" i="25"/>
  <c r="Y132" i="25"/>
  <c r="X132" i="25"/>
  <c r="W132" i="25"/>
  <c r="V132" i="25"/>
  <c r="U132" i="25"/>
  <c r="T132" i="25"/>
  <c r="S132" i="25"/>
  <c r="Q132" i="25"/>
  <c r="P132" i="25"/>
  <c r="O132" i="25"/>
  <c r="N132" i="25"/>
  <c r="M132" i="25"/>
  <c r="L132" i="25"/>
  <c r="K132" i="25"/>
  <c r="J132" i="25"/>
  <c r="I132" i="25"/>
  <c r="H132" i="25"/>
  <c r="G132" i="25"/>
  <c r="F132" i="25"/>
  <c r="E132" i="25"/>
  <c r="D132" i="25"/>
  <c r="C132" i="25"/>
  <c r="DE131" i="25"/>
  <c r="DD131" i="25"/>
  <c r="DC131" i="25"/>
  <c r="DB131" i="25"/>
  <c r="DA131" i="25"/>
  <c r="CZ131" i="25"/>
  <c r="CY131" i="25"/>
  <c r="CX131" i="25"/>
  <c r="CW131" i="25"/>
  <c r="CV131" i="25"/>
  <c r="CU131" i="25"/>
  <c r="CT131" i="25"/>
  <c r="CS131" i="25"/>
  <c r="CR131" i="25"/>
  <c r="CQ131" i="25"/>
  <c r="BS131" i="25"/>
  <c r="BR131" i="25"/>
  <c r="BQ131" i="25"/>
  <c r="BP131" i="25"/>
  <c r="BN131" i="25"/>
  <c r="BM131" i="25"/>
  <c r="BL131" i="25"/>
  <c r="BK131" i="25"/>
  <c r="BJ131" i="25"/>
  <c r="BI131" i="25"/>
  <c r="H135" i="24" s="1"/>
  <c r="BG131" i="25"/>
  <c r="BF131" i="25"/>
  <c r="BE131" i="25"/>
  <c r="BD131" i="25"/>
  <c r="BC131" i="25"/>
  <c r="BB131" i="25"/>
  <c r="BA131" i="25"/>
  <c r="AZ131" i="25"/>
  <c r="AX131" i="25"/>
  <c r="AW131" i="25"/>
  <c r="AV131" i="25"/>
  <c r="AU131" i="25"/>
  <c r="AT131" i="25"/>
  <c r="AS131" i="25"/>
  <c r="AR131" i="25"/>
  <c r="AQ131" i="25"/>
  <c r="AO131" i="25"/>
  <c r="AN131" i="25"/>
  <c r="AM131" i="25"/>
  <c r="AL131" i="25"/>
  <c r="AK131" i="25"/>
  <c r="AJ131" i="25"/>
  <c r="AI131" i="25"/>
  <c r="AH131" i="25"/>
  <c r="AF131" i="25"/>
  <c r="AE131" i="25"/>
  <c r="AD131" i="25"/>
  <c r="AC131" i="25"/>
  <c r="AB131" i="25"/>
  <c r="AA131" i="25"/>
  <c r="Z131" i="25"/>
  <c r="Y131" i="25"/>
  <c r="X131" i="25"/>
  <c r="W131" i="25"/>
  <c r="V131" i="25"/>
  <c r="U131" i="25"/>
  <c r="T131" i="25"/>
  <c r="S131" i="25"/>
  <c r="Q131" i="25"/>
  <c r="P131" i="25"/>
  <c r="O131" i="25"/>
  <c r="N131" i="25"/>
  <c r="M131" i="25"/>
  <c r="L131" i="25"/>
  <c r="K131" i="25"/>
  <c r="J131" i="25"/>
  <c r="I131" i="25"/>
  <c r="H131" i="25"/>
  <c r="G131" i="25"/>
  <c r="F131" i="25"/>
  <c r="E131" i="25"/>
  <c r="D131" i="25"/>
  <c r="C131" i="25"/>
  <c r="DE130" i="25"/>
  <c r="DD130" i="25"/>
  <c r="DC130" i="25"/>
  <c r="DB130" i="25"/>
  <c r="DA130" i="25"/>
  <c r="CZ130" i="25"/>
  <c r="CY130" i="25"/>
  <c r="CX130" i="25"/>
  <c r="CW130" i="25"/>
  <c r="CV130" i="25"/>
  <c r="CU130" i="25"/>
  <c r="CT130" i="25"/>
  <c r="CS130" i="25"/>
  <c r="CR130" i="25"/>
  <c r="CQ130" i="25"/>
  <c r="BS130" i="25"/>
  <c r="BR130" i="25"/>
  <c r="BQ130" i="25"/>
  <c r="BP130" i="25"/>
  <c r="BN130" i="25"/>
  <c r="BM130" i="25"/>
  <c r="BL130" i="25"/>
  <c r="BK130" i="25"/>
  <c r="BJ130" i="25"/>
  <c r="BI130" i="25"/>
  <c r="H134" i="24" s="1"/>
  <c r="BG130" i="25"/>
  <c r="BF130" i="25"/>
  <c r="BE130" i="25"/>
  <c r="BD130" i="25"/>
  <c r="BC130" i="25"/>
  <c r="BB130" i="25"/>
  <c r="BA130" i="25"/>
  <c r="AZ130" i="25"/>
  <c r="AX130" i="25"/>
  <c r="AW130" i="25"/>
  <c r="AV130" i="25"/>
  <c r="AU130" i="25"/>
  <c r="AT130" i="25"/>
  <c r="AS130" i="25"/>
  <c r="AR130" i="25"/>
  <c r="AQ130" i="25"/>
  <c r="AO130" i="25"/>
  <c r="AN130" i="25"/>
  <c r="AM130" i="25"/>
  <c r="AL130" i="25"/>
  <c r="AK130" i="25"/>
  <c r="AJ130" i="25"/>
  <c r="AI130" i="25"/>
  <c r="AH130" i="25"/>
  <c r="AF130" i="25"/>
  <c r="AE130" i="25"/>
  <c r="AD130" i="25"/>
  <c r="AC130" i="25"/>
  <c r="AB130" i="25"/>
  <c r="AA130" i="25"/>
  <c r="Z130" i="25"/>
  <c r="Y130" i="25"/>
  <c r="X130" i="25"/>
  <c r="W130" i="25"/>
  <c r="V130" i="25"/>
  <c r="U130" i="25"/>
  <c r="T130" i="25"/>
  <c r="S130" i="25"/>
  <c r="Q130" i="25"/>
  <c r="P130" i="25"/>
  <c r="O130" i="25"/>
  <c r="N130" i="25"/>
  <c r="M130" i="25"/>
  <c r="L130" i="25"/>
  <c r="K130" i="25"/>
  <c r="J130" i="25"/>
  <c r="I130" i="25"/>
  <c r="H130" i="25"/>
  <c r="G130" i="25"/>
  <c r="F130" i="25"/>
  <c r="E130" i="25"/>
  <c r="D130" i="25"/>
  <c r="C130" i="25"/>
  <c r="DE129" i="25"/>
  <c r="DD129" i="25"/>
  <c r="DC129" i="25"/>
  <c r="DB129" i="25"/>
  <c r="DA129" i="25"/>
  <c r="CZ129" i="25"/>
  <c r="CY129" i="25"/>
  <c r="CX129" i="25"/>
  <c r="CW129" i="25"/>
  <c r="CV129" i="25"/>
  <c r="CU129" i="25"/>
  <c r="CT129" i="25"/>
  <c r="CS129" i="25"/>
  <c r="CR129" i="25"/>
  <c r="CQ129" i="25"/>
  <c r="BS129" i="25"/>
  <c r="BR129" i="25"/>
  <c r="BQ129" i="25"/>
  <c r="BP129" i="25"/>
  <c r="BN129" i="25"/>
  <c r="BM129" i="25"/>
  <c r="BL129" i="25"/>
  <c r="BK129" i="25"/>
  <c r="BJ129" i="25"/>
  <c r="BI129" i="25"/>
  <c r="H133" i="24" s="1"/>
  <c r="BG129" i="25"/>
  <c r="BF129" i="25"/>
  <c r="BE129" i="25"/>
  <c r="BD129" i="25"/>
  <c r="BC129" i="25"/>
  <c r="BB129" i="25"/>
  <c r="BA129" i="25"/>
  <c r="AZ129" i="25"/>
  <c r="AX129" i="25"/>
  <c r="AW129" i="25"/>
  <c r="AV129" i="25"/>
  <c r="AU129" i="25"/>
  <c r="AT129" i="25"/>
  <c r="AS129" i="25"/>
  <c r="AR129" i="25"/>
  <c r="AQ129" i="25"/>
  <c r="AO129" i="25"/>
  <c r="AN129" i="25"/>
  <c r="AM129" i="25"/>
  <c r="AL129" i="25"/>
  <c r="AK129" i="25"/>
  <c r="AJ129" i="25"/>
  <c r="AI129" i="25"/>
  <c r="AH129" i="25"/>
  <c r="AF129" i="25"/>
  <c r="AE129" i="25"/>
  <c r="AD129" i="25"/>
  <c r="AC129" i="25"/>
  <c r="AB129" i="25"/>
  <c r="AA129" i="25"/>
  <c r="Z129" i="25"/>
  <c r="Y129" i="25"/>
  <c r="X129" i="25"/>
  <c r="W129" i="25"/>
  <c r="V129" i="25"/>
  <c r="U129" i="25"/>
  <c r="T129" i="25"/>
  <c r="S129" i="25"/>
  <c r="Q129" i="25"/>
  <c r="P129" i="25"/>
  <c r="O129" i="25"/>
  <c r="N129" i="25"/>
  <c r="M129" i="25"/>
  <c r="L129" i="25"/>
  <c r="K129" i="25"/>
  <c r="J129" i="25"/>
  <c r="I129" i="25"/>
  <c r="H129" i="25"/>
  <c r="G129" i="25"/>
  <c r="F129" i="25"/>
  <c r="E129" i="25"/>
  <c r="D129" i="25"/>
  <c r="C129" i="25"/>
  <c r="DE128" i="25"/>
  <c r="DD128" i="25"/>
  <c r="DC128" i="25"/>
  <c r="DB128" i="25"/>
  <c r="DA128" i="25"/>
  <c r="CZ128" i="25"/>
  <c r="CY128" i="25"/>
  <c r="CX128" i="25"/>
  <c r="CW128" i="25"/>
  <c r="CV128" i="25"/>
  <c r="CU128" i="25"/>
  <c r="CT128" i="25"/>
  <c r="CS128" i="25"/>
  <c r="CR128" i="25"/>
  <c r="CQ128" i="25"/>
  <c r="BS128" i="25"/>
  <c r="BT128" i="25" s="1"/>
  <c r="BR128" i="25"/>
  <c r="BQ128" i="25"/>
  <c r="BP128" i="25"/>
  <c r="BN128" i="25"/>
  <c r="BO128" i="25" s="1"/>
  <c r="BU128" i="25" s="1"/>
  <c r="L132" i="24" s="1"/>
  <c r="BM128" i="25"/>
  <c r="BL128" i="25"/>
  <c r="BK128" i="25"/>
  <c r="BJ128" i="25"/>
  <c r="BI128" i="25"/>
  <c r="H132" i="24" s="1"/>
  <c r="BG128" i="25"/>
  <c r="BF128" i="25"/>
  <c r="BE128" i="25"/>
  <c r="BD128" i="25"/>
  <c r="BC128" i="25"/>
  <c r="BB128" i="25"/>
  <c r="BA128" i="25"/>
  <c r="AZ128" i="25"/>
  <c r="AX128" i="25"/>
  <c r="AW128" i="25"/>
  <c r="AV128" i="25"/>
  <c r="AU128" i="25"/>
  <c r="AT128" i="25"/>
  <c r="AS128" i="25"/>
  <c r="AR128" i="25"/>
  <c r="AQ128" i="25"/>
  <c r="AO128" i="25"/>
  <c r="AN128" i="25"/>
  <c r="AM128" i="25"/>
  <c r="AP128" i="25" s="1"/>
  <c r="E132" i="24" s="1"/>
  <c r="AL128" i="25"/>
  <c r="AK128" i="25"/>
  <c r="AJ128" i="25"/>
  <c r="AI128" i="25"/>
  <c r="AH128" i="25"/>
  <c r="AF128" i="25"/>
  <c r="AE128" i="25"/>
  <c r="AD128" i="25"/>
  <c r="AC128" i="25"/>
  <c r="AB128" i="25"/>
  <c r="AA128" i="25"/>
  <c r="Z128" i="25"/>
  <c r="Y128" i="25"/>
  <c r="X128" i="25"/>
  <c r="W128" i="25"/>
  <c r="V128" i="25"/>
  <c r="U128" i="25"/>
  <c r="T128" i="25"/>
  <c r="S128" i="25"/>
  <c r="Q128" i="25"/>
  <c r="P128" i="25"/>
  <c r="O128" i="25"/>
  <c r="N128" i="25"/>
  <c r="M128" i="25"/>
  <c r="L128" i="25"/>
  <c r="K128" i="25"/>
  <c r="J128" i="25"/>
  <c r="I128" i="25"/>
  <c r="H128" i="25"/>
  <c r="G128" i="25"/>
  <c r="F128" i="25"/>
  <c r="E128" i="25"/>
  <c r="D128" i="25"/>
  <c r="C128" i="25"/>
  <c r="DE127" i="25"/>
  <c r="DD127" i="25"/>
  <c r="DC127" i="25"/>
  <c r="DB127" i="25"/>
  <c r="DA127" i="25"/>
  <c r="CZ127" i="25"/>
  <c r="CY127" i="25"/>
  <c r="CX127" i="25"/>
  <c r="CW127" i="25"/>
  <c r="CV127" i="25"/>
  <c r="CU127" i="25"/>
  <c r="CT127" i="25"/>
  <c r="CS127" i="25"/>
  <c r="CR127" i="25"/>
  <c r="CQ127" i="25"/>
  <c r="BS127" i="25"/>
  <c r="BR127" i="25"/>
  <c r="BQ127" i="25"/>
  <c r="BT127" i="25" s="1"/>
  <c r="BP127" i="25"/>
  <c r="BN127" i="25"/>
  <c r="BM127" i="25"/>
  <c r="BL127" i="25"/>
  <c r="BK127" i="25"/>
  <c r="BJ127" i="25"/>
  <c r="BI127" i="25"/>
  <c r="H131" i="24" s="1"/>
  <c r="BG127" i="25"/>
  <c r="BF127" i="25"/>
  <c r="BE127" i="25"/>
  <c r="BD127" i="25"/>
  <c r="BC127" i="25"/>
  <c r="BB127" i="25"/>
  <c r="BA127" i="25"/>
  <c r="AZ127" i="25"/>
  <c r="AX127" i="25"/>
  <c r="AW127" i="25"/>
  <c r="AV127" i="25"/>
  <c r="AU127" i="25"/>
  <c r="AT127" i="25"/>
  <c r="AS127" i="25"/>
  <c r="AR127" i="25"/>
  <c r="AQ127" i="25"/>
  <c r="AO127" i="25"/>
  <c r="AN127" i="25"/>
  <c r="AM127" i="25"/>
  <c r="AL127" i="25"/>
  <c r="AK127" i="25"/>
  <c r="AJ127" i="25"/>
  <c r="AI127" i="25"/>
  <c r="AH127" i="25"/>
  <c r="AF127" i="25"/>
  <c r="AE127" i="25"/>
  <c r="AD127" i="25"/>
  <c r="AC127" i="25"/>
  <c r="AB127" i="25"/>
  <c r="AA127" i="25"/>
  <c r="Z127" i="25"/>
  <c r="Y127" i="25"/>
  <c r="X127" i="25"/>
  <c r="W127" i="25"/>
  <c r="V127" i="25"/>
  <c r="U127" i="25"/>
  <c r="T127" i="25"/>
  <c r="S127" i="25"/>
  <c r="Q127" i="25"/>
  <c r="P127" i="25"/>
  <c r="O127" i="25"/>
  <c r="N127" i="25"/>
  <c r="M127" i="25"/>
  <c r="L127" i="25"/>
  <c r="K127" i="25"/>
  <c r="J127" i="25"/>
  <c r="I127" i="25"/>
  <c r="H127" i="25"/>
  <c r="G127" i="25"/>
  <c r="F127" i="25"/>
  <c r="E127" i="25"/>
  <c r="D127" i="25"/>
  <c r="C127" i="25"/>
  <c r="DE126" i="25"/>
  <c r="DD126" i="25"/>
  <c r="DC126" i="25"/>
  <c r="DB126" i="25"/>
  <c r="DA126" i="25"/>
  <c r="CZ126" i="25"/>
  <c r="CY126" i="25"/>
  <c r="CX126" i="25"/>
  <c r="CW126" i="25"/>
  <c r="CV126" i="25"/>
  <c r="CU126" i="25"/>
  <c r="CT126" i="25"/>
  <c r="CS126" i="25"/>
  <c r="CR126" i="25"/>
  <c r="CQ126" i="25"/>
  <c r="BS126" i="25"/>
  <c r="BR126" i="25"/>
  <c r="BQ126" i="25"/>
  <c r="BP126" i="25"/>
  <c r="BN126" i="25"/>
  <c r="BM126" i="25"/>
  <c r="BL126" i="25"/>
  <c r="BK126" i="25"/>
  <c r="BJ126" i="25"/>
  <c r="BI126" i="25"/>
  <c r="H130" i="24" s="1"/>
  <c r="BG126" i="25"/>
  <c r="BF126" i="25"/>
  <c r="BE126" i="25"/>
  <c r="BD126" i="25"/>
  <c r="BC126" i="25"/>
  <c r="BB126" i="25"/>
  <c r="BA126" i="25"/>
  <c r="AZ126" i="25"/>
  <c r="AX126" i="25"/>
  <c r="AW126" i="25"/>
  <c r="AV126" i="25"/>
  <c r="AU126" i="25"/>
  <c r="AT126" i="25"/>
  <c r="AS126" i="25"/>
  <c r="AR126" i="25"/>
  <c r="AQ126" i="25"/>
  <c r="AO126" i="25"/>
  <c r="AN126" i="25"/>
  <c r="AM126" i="25"/>
  <c r="AL126" i="25"/>
  <c r="AK126" i="25"/>
  <c r="AJ126" i="25"/>
  <c r="AI126" i="25"/>
  <c r="AH126" i="25"/>
  <c r="AF126" i="25"/>
  <c r="AE126" i="25"/>
  <c r="AD126" i="25"/>
  <c r="AC126" i="25"/>
  <c r="AB126" i="25"/>
  <c r="AA126" i="25"/>
  <c r="Z126" i="25"/>
  <c r="Y126" i="25"/>
  <c r="X126" i="25"/>
  <c r="W126" i="25"/>
  <c r="V126" i="25"/>
  <c r="U126" i="25"/>
  <c r="T126" i="25"/>
  <c r="S126" i="25"/>
  <c r="Q126" i="25"/>
  <c r="P126" i="25"/>
  <c r="O126" i="25"/>
  <c r="N126" i="25"/>
  <c r="M126" i="25"/>
  <c r="L126" i="25"/>
  <c r="K126" i="25"/>
  <c r="J126" i="25"/>
  <c r="I126" i="25"/>
  <c r="H126" i="25"/>
  <c r="G126" i="25"/>
  <c r="F126" i="25"/>
  <c r="E126" i="25"/>
  <c r="D126" i="25"/>
  <c r="C126" i="25"/>
  <c r="DE125" i="25"/>
  <c r="DD125" i="25"/>
  <c r="DC125" i="25"/>
  <c r="DB125" i="25"/>
  <c r="DA125" i="25"/>
  <c r="CZ125" i="25"/>
  <c r="CY125" i="25"/>
  <c r="CX125" i="25"/>
  <c r="CW125" i="25"/>
  <c r="CV125" i="25"/>
  <c r="CU125" i="25"/>
  <c r="CT125" i="25"/>
  <c r="CS125" i="25"/>
  <c r="CR125" i="25"/>
  <c r="CQ125" i="25"/>
  <c r="BS125" i="25"/>
  <c r="BR125" i="25"/>
  <c r="BQ125" i="25"/>
  <c r="BP125" i="25"/>
  <c r="BN125" i="25"/>
  <c r="BM125" i="25"/>
  <c r="BL125" i="25"/>
  <c r="BK125" i="25"/>
  <c r="BJ125" i="25"/>
  <c r="BI125" i="25"/>
  <c r="H129" i="24" s="1"/>
  <c r="BG125" i="25"/>
  <c r="BF125" i="25"/>
  <c r="BE125" i="25"/>
  <c r="BD125" i="25"/>
  <c r="BC125" i="25"/>
  <c r="BB125" i="25"/>
  <c r="BA125" i="25"/>
  <c r="AZ125" i="25"/>
  <c r="AX125" i="25"/>
  <c r="AW125" i="25"/>
  <c r="AV125" i="25"/>
  <c r="AU125" i="25"/>
  <c r="AT125" i="25"/>
  <c r="AS125" i="25"/>
  <c r="AR125" i="25"/>
  <c r="AQ125" i="25"/>
  <c r="AO125" i="25"/>
  <c r="AN125" i="25"/>
  <c r="AM125" i="25"/>
  <c r="AL125" i="25"/>
  <c r="AK125" i="25"/>
  <c r="AJ125" i="25"/>
  <c r="AI125" i="25"/>
  <c r="AH125" i="25"/>
  <c r="AF125" i="25"/>
  <c r="AE125" i="25"/>
  <c r="AD125" i="25"/>
  <c r="AC125" i="25"/>
  <c r="AB125" i="25"/>
  <c r="AA125" i="25"/>
  <c r="Z125" i="25"/>
  <c r="Y125" i="25"/>
  <c r="X125" i="25"/>
  <c r="W125" i="25"/>
  <c r="V125" i="25"/>
  <c r="U125" i="25"/>
  <c r="T125" i="25"/>
  <c r="S125" i="25"/>
  <c r="Q125" i="25"/>
  <c r="P125" i="25"/>
  <c r="O125" i="25"/>
  <c r="N125" i="25"/>
  <c r="M125" i="25"/>
  <c r="L125" i="25"/>
  <c r="K125" i="25"/>
  <c r="J125" i="25"/>
  <c r="I125" i="25"/>
  <c r="H125" i="25"/>
  <c r="G125" i="25"/>
  <c r="F125" i="25"/>
  <c r="E125" i="25"/>
  <c r="D125" i="25"/>
  <c r="C125" i="25"/>
  <c r="DE124" i="25"/>
  <c r="DD124" i="25"/>
  <c r="DC124" i="25"/>
  <c r="DB124" i="25"/>
  <c r="DA124" i="25"/>
  <c r="CZ124" i="25"/>
  <c r="CY124" i="25"/>
  <c r="CX124" i="25"/>
  <c r="CW124" i="25"/>
  <c r="CV124" i="25"/>
  <c r="CU124" i="25"/>
  <c r="CT124" i="25"/>
  <c r="CS124" i="25"/>
  <c r="CR124" i="25"/>
  <c r="CQ124" i="25"/>
  <c r="BS124" i="25"/>
  <c r="BR124" i="25"/>
  <c r="BQ124" i="25"/>
  <c r="BP124" i="25"/>
  <c r="BN124" i="25"/>
  <c r="BM124" i="25"/>
  <c r="BL124" i="25"/>
  <c r="BK124" i="25"/>
  <c r="BJ124" i="25"/>
  <c r="BI124" i="25"/>
  <c r="H128" i="24" s="1"/>
  <c r="BG124" i="25"/>
  <c r="BF124" i="25"/>
  <c r="BE124" i="25"/>
  <c r="BD124" i="25"/>
  <c r="BC124" i="25"/>
  <c r="BB124" i="25"/>
  <c r="BA124" i="25"/>
  <c r="AZ124" i="25"/>
  <c r="AX124" i="25"/>
  <c r="AW124" i="25"/>
  <c r="AV124" i="25"/>
  <c r="AU124" i="25"/>
  <c r="AT124" i="25"/>
  <c r="AS124" i="25"/>
  <c r="AR124" i="25"/>
  <c r="AQ124" i="25"/>
  <c r="AO124" i="25"/>
  <c r="AN124" i="25"/>
  <c r="AM124" i="25"/>
  <c r="AL124" i="25"/>
  <c r="AK124" i="25"/>
  <c r="AJ124" i="25"/>
  <c r="AI124" i="25"/>
  <c r="AH124" i="25"/>
  <c r="AF124" i="25"/>
  <c r="AE124" i="25"/>
  <c r="AD124" i="25"/>
  <c r="AC124" i="25"/>
  <c r="AB124" i="25"/>
  <c r="AA124" i="25"/>
  <c r="Z124" i="25"/>
  <c r="Y124" i="25"/>
  <c r="X124" i="25"/>
  <c r="W124" i="25"/>
  <c r="V124" i="25"/>
  <c r="U124" i="25"/>
  <c r="T124" i="25"/>
  <c r="S124" i="25"/>
  <c r="Q124" i="25"/>
  <c r="P124" i="25"/>
  <c r="O124" i="25"/>
  <c r="N124" i="25"/>
  <c r="M124" i="25"/>
  <c r="L124" i="25"/>
  <c r="K124" i="25"/>
  <c r="J124" i="25"/>
  <c r="I124" i="25"/>
  <c r="H124" i="25"/>
  <c r="G124" i="25"/>
  <c r="F124" i="25"/>
  <c r="E124" i="25"/>
  <c r="D124" i="25"/>
  <c r="C124" i="25"/>
  <c r="DE123" i="25"/>
  <c r="DD123" i="25"/>
  <c r="DC123" i="25"/>
  <c r="DB123" i="25"/>
  <c r="DA123" i="25"/>
  <c r="CZ123" i="25"/>
  <c r="CY123" i="25"/>
  <c r="CX123" i="25"/>
  <c r="CW123" i="25"/>
  <c r="CV123" i="25"/>
  <c r="CU123" i="25"/>
  <c r="CT123" i="25"/>
  <c r="CS123" i="25"/>
  <c r="CR123" i="25"/>
  <c r="CQ123" i="25"/>
  <c r="BS123" i="25"/>
  <c r="BR123" i="25"/>
  <c r="BQ123" i="25"/>
  <c r="BP123" i="25"/>
  <c r="BN123" i="25"/>
  <c r="BM123" i="25"/>
  <c r="BL123" i="25"/>
  <c r="BK123" i="25"/>
  <c r="BJ123" i="25"/>
  <c r="BI123" i="25"/>
  <c r="H127" i="24" s="1"/>
  <c r="BG123" i="25"/>
  <c r="BF123" i="25"/>
  <c r="BE123" i="25"/>
  <c r="BD123" i="25"/>
  <c r="BC123" i="25"/>
  <c r="BB123" i="25"/>
  <c r="BA123" i="25"/>
  <c r="AZ123" i="25"/>
  <c r="AX123" i="25"/>
  <c r="AW123" i="25"/>
  <c r="AV123" i="25"/>
  <c r="AU123" i="25"/>
  <c r="AT123" i="25"/>
  <c r="AS123" i="25"/>
  <c r="AR123" i="25"/>
  <c r="AQ123" i="25"/>
  <c r="AO123" i="25"/>
  <c r="AN123" i="25"/>
  <c r="AM123" i="25"/>
  <c r="AL123" i="25"/>
  <c r="AK123" i="25"/>
  <c r="AJ123" i="25"/>
  <c r="AI123" i="25"/>
  <c r="AH123" i="25"/>
  <c r="AF123" i="25"/>
  <c r="AE123" i="25"/>
  <c r="AD123" i="25"/>
  <c r="AC123" i="25"/>
  <c r="AB123" i="25"/>
  <c r="AA123" i="25"/>
  <c r="Z123" i="25"/>
  <c r="Y123" i="25"/>
  <c r="X123" i="25"/>
  <c r="W123" i="25"/>
  <c r="V123" i="25"/>
  <c r="U123" i="25"/>
  <c r="T123" i="25"/>
  <c r="S123" i="25"/>
  <c r="Q123" i="25"/>
  <c r="P123" i="25"/>
  <c r="O123" i="25"/>
  <c r="N123" i="25"/>
  <c r="M123" i="25"/>
  <c r="L123" i="25"/>
  <c r="K123" i="25"/>
  <c r="J123" i="25"/>
  <c r="I123" i="25"/>
  <c r="H123" i="25"/>
  <c r="G123" i="25"/>
  <c r="F123" i="25"/>
  <c r="E123" i="25"/>
  <c r="D123" i="25"/>
  <c r="C123" i="25"/>
  <c r="DE122" i="25"/>
  <c r="DD122" i="25"/>
  <c r="DC122" i="25"/>
  <c r="DB122" i="25"/>
  <c r="DA122" i="25"/>
  <c r="CZ122" i="25"/>
  <c r="CY122" i="25"/>
  <c r="CX122" i="25"/>
  <c r="CW122" i="25"/>
  <c r="CV122" i="25"/>
  <c r="CU122" i="25"/>
  <c r="CT122" i="25"/>
  <c r="CS122" i="25"/>
  <c r="CR122" i="25"/>
  <c r="CQ122" i="25"/>
  <c r="BS122" i="25"/>
  <c r="BT122" i="25" s="1"/>
  <c r="BR122" i="25"/>
  <c r="BQ122" i="25"/>
  <c r="BP122" i="25"/>
  <c r="BN122" i="25"/>
  <c r="BO122" i="25" s="1"/>
  <c r="BU122" i="25" s="1"/>
  <c r="L126" i="24" s="1"/>
  <c r="BM122" i="25"/>
  <c r="BL122" i="25"/>
  <c r="BK122" i="25"/>
  <c r="BJ122" i="25"/>
  <c r="BI122" i="25"/>
  <c r="H126" i="24" s="1"/>
  <c r="BG122" i="25"/>
  <c r="BF122" i="25"/>
  <c r="BE122" i="25"/>
  <c r="BD122" i="25"/>
  <c r="BC122" i="25"/>
  <c r="BB122" i="25"/>
  <c r="BA122" i="25"/>
  <c r="AZ122" i="25"/>
  <c r="AX122" i="25"/>
  <c r="AW122" i="25"/>
  <c r="AV122" i="25"/>
  <c r="AU122" i="25"/>
  <c r="AT122" i="25"/>
  <c r="AS122" i="25"/>
  <c r="AR122" i="25"/>
  <c r="AQ122" i="25"/>
  <c r="AO122" i="25"/>
  <c r="AN122" i="25"/>
  <c r="AM122" i="25"/>
  <c r="AL122" i="25"/>
  <c r="AK122" i="25"/>
  <c r="AJ122" i="25"/>
  <c r="AI122" i="25"/>
  <c r="AH122" i="25"/>
  <c r="AF122" i="25"/>
  <c r="AE122" i="25"/>
  <c r="AD122" i="25"/>
  <c r="AC122" i="25"/>
  <c r="AB122" i="25"/>
  <c r="AA122" i="25"/>
  <c r="Z122" i="25"/>
  <c r="Y122" i="25"/>
  <c r="X122" i="25"/>
  <c r="W122" i="25"/>
  <c r="V122" i="25"/>
  <c r="U122" i="25"/>
  <c r="T122" i="25"/>
  <c r="S122" i="25"/>
  <c r="Q122" i="25"/>
  <c r="P122" i="25"/>
  <c r="O122" i="25"/>
  <c r="N122" i="25"/>
  <c r="M122" i="25"/>
  <c r="L122" i="25"/>
  <c r="K122" i="25"/>
  <c r="J122" i="25"/>
  <c r="I122" i="25"/>
  <c r="H122" i="25"/>
  <c r="G122" i="25"/>
  <c r="F122" i="25"/>
  <c r="E122" i="25"/>
  <c r="D122" i="25"/>
  <c r="C122" i="25"/>
  <c r="DE121" i="25"/>
  <c r="DD121" i="25"/>
  <c r="DC121" i="25"/>
  <c r="DB121" i="25"/>
  <c r="DA121" i="25"/>
  <c r="CZ121" i="25"/>
  <c r="CY121" i="25"/>
  <c r="CX121" i="25"/>
  <c r="CW121" i="25"/>
  <c r="CV121" i="25"/>
  <c r="CU121" i="25"/>
  <c r="CT121" i="25"/>
  <c r="CS121" i="25"/>
  <c r="CR121" i="25"/>
  <c r="CQ121" i="25"/>
  <c r="BS121" i="25"/>
  <c r="BR121" i="25"/>
  <c r="BQ121" i="25"/>
  <c r="BP121" i="25"/>
  <c r="BN121" i="25"/>
  <c r="BM121" i="25"/>
  <c r="BL121" i="25"/>
  <c r="BK121" i="25"/>
  <c r="BJ121" i="25"/>
  <c r="BI121" i="25"/>
  <c r="H125" i="24" s="1"/>
  <c r="BG121" i="25"/>
  <c r="BF121" i="25"/>
  <c r="BE121" i="25"/>
  <c r="BD121" i="25"/>
  <c r="BC121" i="25"/>
  <c r="BB121" i="25"/>
  <c r="BA121" i="25"/>
  <c r="AZ121" i="25"/>
  <c r="AX121" i="25"/>
  <c r="AW121" i="25"/>
  <c r="AV121" i="25"/>
  <c r="AU121" i="25"/>
  <c r="AT121" i="25"/>
  <c r="AS121" i="25"/>
  <c r="AR121" i="25"/>
  <c r="AQ121" i="25"/>
  <c r="AO121" i="25"/>
  <c r="AN121" i="25"/>
  <c r="AM121" i="25"/>
  <c r="AL121" i="25"/>
  <c r="AK121" i="25"/>
  <c r="AJ121" i="25"/>
  <c r="AI121" i="25"/>
  <c r="AH121" i="25"/>
  <c r="AF121" i="25"/>
  <c r="AE121" i="25"/>
  <c r="AD121" i="25"/>
  <c r="AC121" i="25"/>
  <c r="AB121" i="25"/>
  <c r="AA121" i="25"/>
  <c r="Z121" i="25"/>
  <c r="Y121" i="25"/>
  <c r="X121" i="25"/>
  <c r="W121" i="25"/>
  <c r="V121" i="25"/>
  <c r="U121" i="25"/>
  <c r="T121" i="25"/>
  <c r="S121" i="25"/>
  <c r="Q121" i="25"/>
  <c r="P121" i="25"/>
  <c r="O121" i="25"/>
  <c r="N121" i="25"/>
  <c r="M121" i="25"/>
  <c r="L121" i="25"/>
  <c r="K121" i="25"/>
  <c r="J121" i="25"/>
  <c r="I121" i="25"/>
  <c r="H121" i="25"/>
  <c r="G121" i="25"/>
  <c r="F121" i="25"/>
  <c r="E121" i="25"/>
  <c r="D121" i="25"/>
  <c r="C121" i="25"/>
  <c r="DE120" i="25"/>
  <c r="DD120" i="25"/>
  <c r="DC120" i="25"/>
  <c r="DB120" i="25"/>
  <c r="DA120" i="25"/>
  <c r="CZ120" i="25"/>
  <c r="CY120" i="25"/>
  <c r="CX120" i="25"/>
  <c r="CW120" i="25"/>
  <c r="CV120" i="25"/>
  <c r="CU120" i="25"/>
  <c r="CT120" i="25"/>
  <c r="CS120" i="25"/>
  <c r="CR120" i="25"/>
  <c r="CQ120" i="25"/>
  <c r="BS120" i="25"/>
  <c r="BR120" i="25"/>
  <c r="BQ120" i="25"/>
  <c r="BP120" i="25"/>
  <c r="BN120" i="25"/>
  <c r="BO120" i="25" s="1"/>
  <c r="BU120" i="25" s="1"/>
  <c r="L124" i="24" s="1"/>
  <c r="BM120" i="25"/>
  <c r="BL120" i="25"/>
  <c r="BK120" i="25"/>
  <c r="BJ120" i="25"/>
  <c r="BI120" i="25"/>
  <c r="H124" i="24" s="1"/>
  <c r="BG120" i="25"/>
  <c r="BF120" i="25"/>
  <c r="BE120" i="25"/>
  <c r="BD120" i="25"/>
  <c r="BC120" i="25"/>
  <c r="BB120" i="25"/>
  <c r="BA120" i="25"/>
  <c r="AZ120" i="25"/>
  <c r="AX120" i="25"/>
  <c r="AW120" i="25"/>
  <c r="AV120" i="25"/>
  <c r="AU120" i="25"/>
  <c r="AT120" i="25"/>
  <c r="AS120" i="25"/>
  <c r="AR120" i="25"/>
  <c r="AQ120" i="25"/>
  <c r="AY120" i="25" s="1"/>
  <c r="F124" i="24" s="1"/>
  <c r="AO120" i="25"/>
  <c r="AN120" i="25"/>
  <c r="AM120" i="25"/>
  <c r="AL120" i="25"/>
  <c r="AK120" i="25"/>
  <c r="AJ120" i="25"/>
  <c r="AI120" i="25"/>
  <c r="AH120" i="25"/>
  <c r="AF120" i="25"/>
  <c r="AE120" i="25"/>
  <c r="AD120" i="25"/>
  <c r="AC120" i="25"/>
  <c r="AB120" i="25"/>
  <c r="AA120" i="25"/>
  <c r="Z120" i="25"/>
  <c r="Y120" i="25"/>
  <c r="X120" i="25"/>
  <c r="W120" i="25"/>
  <c r="V120" i="25"/>
  <c r="U120" i="25"/>
  <c r="T120" i="25"/>
  <c r="S120" i="25"/>
  <c r="Q120" i="25"/>
  <c r="P120" i="25"/>
  <c r="O120" i="25"/>
  <c r="N120" i="25"/>
  <c r="M120" i="25"/>
  <c r="L120" i="25"/>
  <c r="K120" i="25"/>
  <c r="J120" i="25"/>
  <c r="I120" i="25"/>
  <c r="H120" i="25"/>
  <c r="G120" i="25"/>
  <c r="F120" i="25"/>
  <c r="E120" i="25"/>
  <c r="D120" i="25"/>
  <c r="C120" i="25"/>
  <c r="DE119" i="25"/>
  <c r="DD119" i="25"/>
  <c r="DC119" i="25"/>
  <c r="DB119" i="25"/>
  <c r="DA119" i="25"/>
  <c r="CZ119" i="25"/>
  <c r="CY119" i="25"/>
  <c r="CX119" i="25"/>
  <c r="CW119" i="25"/>
  <c r="CV119" i="25"/>
  <c r="CU119" i="25"/>
  <c r="CT119" i="25"/>
  <c r="CS119" i="25"/>
  <c r="CR119" i="25"/>
  <c r="CQ119" i="25"/>
  <c r="BS119" i="25"/>
  <c r="BR119" i="25"/>
  <c r="BQ119" i="25"/>
  <c r="BP119" i="25"/>
  <c r="BN119" i="25"/>
  <c r="BM119" i="25"/>
  <c r="BL119" i="25"/>
  <c r="BK119" i="25"/>
  <c r="BJ119" i="25"/>
  <c r="BI119" i="25"/>
  <c r="H123" i="24" s="1"/>
  <c r="BG119" i="25"/>
  <c r="BH119" i="25" s="1"/>
  <c r="G123" i="24" s="1"/>
  <c r="BF119" i="25"/>
  <c r="BE119" i="25"/>
  <c r="BD119" i="25"/>
  <c r="BC119" i="25"/>
  <c r="BB119" i="25"/>
  <c r="BA119" i="25"/>
  <c r="AZ119" i="25"/>
  <c r="AX119" i="25"/>
  <c r="AW119" i="25"/>
  <c r="AV119" i="25"/>
  <c r="AU119" i="25"/>
  <c r="AT119" i="25"/>
  <c r="AS119" i="25"/>
  <c r="AR119" i="25"/>
  <c r="AQ119" i="25"/>
  <c r="AO119" i="25"/>
  <c r="AN119" i="25"/>
  <c r="AM119" i="25"/>
  <c r="AL119" i="25"/>
  <c r="AK119" i="25"/>
  <c r="AJ119" i="25"/>
  <c r="AI119" i="25"/>
  <c r="AH119" i="25"/>
  <c r="AF119" i="25"/>
  <c r="AE119" i="25"/>
  <c r="AD119" i="25"/>
  <c r="AC119" i="25"/>
  <c r="AB119" i="25"/>
  <c r="AA119" i="25"/>
  <c r="Z119" i="25"/>
  <c r="Y119" i="25"/>
  <c r="X119" i="25"/>
  <c r="W119" i="25"/>
  <c r="V119" i="25"/>
  <c r="U119" i="25"/>
  <c r="T119" i="25"/>
  <c r="S119" i="25"/>
  <c r="Q119" i="25"/>
  <c r="P119" i="25"/>
  <c r="O119" i="25"/>
  <c r="N119" i="25"/>
  <c r="M119" i="25"/>
  <c r="L119" i="25"/>
  <c r="K119" i="25"/>
  <c r="J119" i="25"/>
  <c r="I119" i="25"/>
  <c r="H119" i="25"/>
  <c r="G119" i="25"/>
  <c r="F119" i="25"/>
  <c r="E119" i="25"/>
  <c r="D119" i="25"/>
  <c r="C119" i="25"/>
  <c r="DE118" i="25"/>
  <c r="DD118" i="25"/>
  <c r="DC118" i="25"/>
  <c r="DB118" i="25"/>
  <c r="DA118" i="25"/>
  <c r="CZ118" i="25"/>
  <c r="CY118" i="25"/>
  <c r="CX118" i="25"/>
  <c r="CW118" i="25"/>
  <c r="CV118" i="25"/>
  <c r="CU118" i="25"/>
  <c r="CT118" i="25"/>
  <c r="CS118" i="25"/>
  <c r="CR118" i="25"/>
  <c r="CQ118" i="25"/>
  <c r="BS118" i="25"/>
  <c r="BR118" i="25"/>
  <c r="BQ118" i="25"/>
  <c r="BP118" i="25"/>
  <c r="BN118" i="25"/>
  <c r="BM118" i="25"/>
  <c r="BL118" i="25"/>
  <c r="BK118" i="25"/>
  <c r="BJ118" i="25"/>
  <c r="BI118" i="25"/>
  <c r="H122" i="24" s="1"/>
  <c r="BG118" i="25"/>
  <c r="BF118" i="25"/>
  <c r="BE118" i="25"/>
  <c r="BD118" i="25"/>
  <c r="BC118" i="25"/>
  <c r="BB118" i="25"/>
  <c r="BA118" i="25"/>
  <c r="AZ118" i="25"/>
  <c r="AX118" i="25"/>
  <c r="AW118" i="25"/>
  <c r="AV118" i="25"/>
  <c r="AU118" i="25"/>
  <c r="AT118" i="25"/>
  <c r="AS118" i="25"/>
  <c r="AR118" i="25"/>
  <c r="AQ118" i="25"/>
  <c r="AO118" i="25"/>
  <c r="AN118" i="25"/>
  <c r="AM118" i="25"/>
  <c r="AL118" i="25"/>
  <c r="AK118" i="25"/>
  <c r="AJ118" i="25"/>
  <c r="AI118" i="25"/>
  <c r="AH118" i="25"/>
  <c r="AF118" i="25"/>
  <c r="AE118" i="25"/>
  <c r="AD118" i="25"/>
  <c r="AC118" i="25"/>
  <c r="AB118" i="25"/>
  <c r="AA118" i="25"/>
  <c r="Z118" i="25"/>
  <c r="Y118" i="25"/>
  <c r="X118" i="25"/>
  <c r="W118" i="25"/>
  <c r="V118" i="25"/>
  <c r="U118" i="25"/>
  <c r="T118" i="25"/>
  <c r="S118" i="25"/>
  <c r="Q118" i="25"/>
  <c r="P118" i="25"/>
  <c r="O118" i="25"/>
  <c r="N118" i="25"/>
  <c r="M118" i="25"/>
  <c r="L118" i="25"/>
  <c r="K118" i="25"/>
  <c r="J118" i="25"/>
  <c r="I118" i="25"/>
  <c r="H118" i="25"/>
  <c r="G118" i="25"/>
  <c r="F118" i="25"/>
  <c r="E118" i="25"/>
  <c r="D118" i="25"/>
  <c r="C118" i="25"/>
  <c r="DE117" i="25"/>
  <c r="DD117" i="25"/>
  <c r="DC117" i="25"/>
  <c r="DB117" i="25"/>
  <c r="DA117" i="25"/>
  <c r="CZ117" i="25"/>
  <c r="CY117" i="25"/>
  <c r="CX117" i="25"/>
  <c r="CW117" i="25"/>
  <c r="CV117" i="25"/>
  <c r="CU117" i="25"/>
  <c r="CT117" i="25"/>
  <c r="CS117" i="25"/>
  <c r="CR117" i="25"/>
  <c r="CQ117" i="25"/>
  <c r="BS117" i="25"/>
  <c r="BR117" i="25"/>
  <c r="BQ117" i="25"/>
  <c r="BP117" i="25"/>
  <c r="BN117" i="25"/>
  <c r="BM117" i="25"/>
  <c r="BL117" i="25"/>
  <c r="BK117" i="25"/>
  <c r="BJ117" i="25"/>
  <c r="BI117" i="25"/>
  <c r="H121" i="24" s="1"/>
  <c r="BG117" i="25"/>
  <c r="BF117" i="25"/>
  <c r="BE117" i="25"/>
  <c r="BD117" i="25"/>
  <c r="BC117" i="25"/>
  <c r="BB117" i="25"/>
  <c r="BA117" i="25"/>
  <c r="AZ117" i="25"/>
  <c r="AX117" i="25"/>
  <c r="AW117" i="25"/>
  <c r="AV117" i="25"/>
  <c r="AU117" i="25"/>
  <c r="AT117" i="25"/>
  <c r="AS117" i="25"/>
  <c r="AR117" i="25"/>
  <c r="AQ117" i="25"/>
  <c r="AO117" i="25"/>
  <c r="AN117" i="25"/>
  <c r="AM117" i="25"/>
  <c r="AL117" i="25"/>
  <c r="AK117" i="25"/>
  <c r="AJ117" i="25"/>
  <c r="AI117" i="25"/>
  <c r="AH117" i="25"/>
  <c r="AF117" i="25"/>
  <c r="AE117" i="25"/>
  <c r="AD117" i="25"/>
  <c r="AC117" i="25"/>
  <c r="AB117" i="25"/>
  <c r="AA117" i="25"/>
  <c r="Z117" i="25"/>
  <c r="Y117" i="25"/>
  <c r="X117" i="25"/>
  <c r="W117" i="25"/>
  <c r="V117" i="25"/>
  <c r="U117" i="25"/>
  <c r="T117" i="25"/>
  <c r="S117" i="25"/>
  <c r="Q117" i="25"/>
  <c r="P117" i="25"/>
  <c r="O117" i="25"/>
  <c r="N117" i="25"/>
  <c r="M117" i="25"/>
  <c r="L117" i="25"/>
  <c r="K117" i="25"/>
  <c r="J117" i="25"/>
  <c r="I117" i="25"/>
  <c r="H117" i="25"/>
  <c r="G117" i="25"/>
  <c r="F117" i="25"/>
  <c r="E117" i="25"/>
  <c r="D117" i="25"/>
  <c r="C117" i="25"/>
  <c r="DE116" i="25"/>
  <c r="DD116" i="25"/>
  <c r="DC116" i="25"/>
  <c r="DB116" i="25"/>
  <c r="DA116" i="25"/>
  <c r="CZ116" i="25"/>
  <c r="CY116" i="25"/>
  <c r="CX116" i="25"/>
  <c r="CW116" i="25"/>
  <c r="CV116" i="25"/>
  <c r="CU116" i="25"/>
  <c r="CT116" i="25"/>
  <c r="CS116" i="25"/>
  <c r="CR116" i="25"/>
  <c r="CQ116" i="25"/>
  <c r="BS116" i="25"/>
  <c r="BT116" i="25" s="1"/>
  <c r="BR116" i="25"/>
  <c r="BQ116" i="25"/>
  <c r="BP116" i="25"/>
  <c r="BN116" i="25"/>
  <c r="BO116" i="25" s="1"/>
  <c r="BU116" i="25" s="1"/>
  <c r="L120" i="24" s="1"/>
  <c r="BM116" i="25"/>
  <c r="BL116" i="25"/>
  <c r="BK116" i="25"/>
  <c r="BJ116" i="25"/>
  <c r="BI116" i="25"/>
  <c r="H120" i="24" s="1"/>
  <c r="BG116" i="25"/>
  <c r="BF116" i="25"/>
  <c r="BE116" i="25"/>
  <c r="BD116" i="25"/>
  <c r="BC116" i="25"/>
  <c r="BB116" i="25"/>
  <c r="BA116" i="25"/>
  <c r="AZ116" i="25"/>
  <c r="AX116" i="25"/>
  <c r="AW116" i="25"/>
  <c r="AV116" i="25"/>
  <c r="AU116" i="25"/>
  <c r="AT116" i="25"/>
  <c r="AS116" i="25"/>
  <c r="AR116" i="25"/>
  <c r="AQ116" i="25"/>
  <c r="AO116" i="25"/>
  <c r="AN116" i="25"/>
  <c r="AM116" i="25"/>
  <c r="AL116" i="25"/>
  <c r="AK116" i="25"/>
  <c r="AJ116" i="25"/>
  <c r="AI116" i="25"/>
  <c r="AH116" i="25"/>
  <c r="AF116" i="25"/>
  <c r="AE116" i="25"/>
  <c r="AD116" i="25"/>
  <c r="AC116" i="25"/>
  <c r="AB116" i="25"/>
  <c r="AA116" i="25"/>
  <c r="Z116" i="25"/>
  <c r="Y116" i="25"/>
  <c r="X116" i="25"/>
  <c r="W116" i="25"/>
  <c r="V116" i="25"/>
  <c r="U116" i="25"/>
  <c r="T116" i="25"/>
  <c r="S116" i="25"/>
  <c r="Q116" i="25"/>
  <c r="P116" i="25"/>
  <c r="O116" i="25"/>
  <c r="N116" i="25"/>
  <c r="M116" i="25"/>
  <c r="L116" i="25"/>
  <c r="K116" i="25"/>
  <c r="J116" i="25"/>
  <c r="I116" i="25"/>
  <c r="H116" i="25"/>
  <c r="G116" i="25"/>
  <c r="F116" i="25"/>
  <c r="E116" i="25"/>
  <c r="D116" i="25"/>
  <c r="C116" i="25"/>
  <c r="DE115" i="25"/>
  <c r="DD115" i="25"/>
  <c r="DC115" i="25"/>
  <c r="DB115" i="25"/>
  <c r="DA115" i="25"/>
  <c r="CZ115" i="25"/>
  <c r="CY115" i="25"/>
  <c r="CX115" i="25"/>
  <c r="CW115" i="25"/>
  <c r="CV115" i="25"/>
  <c r="CU115" i="25"/>
  <c r="CT115" i="25"/>
  <c r="CS115" i="25"/>
  <c r="CR115" i="25"/>
  <c r="CQ115" i="25"/>
  <c r="BS115" i="25"/>
  <c r="BR115" i="25"/>
  <c r="BQ115" i="25"/>
  <c r="BT115" i="25" s="1"/>
  <c r="BP115" i="25"/>
  <c r="BN115" i="25"/>
  <c r="BM115" i="25"/>
  <c r="BL115" i="25"/>
  <c r="BK115" i="25"/>
  <c r="BJ115" i="25"/>
  <c r="BI115" i="25"/>
  <c r="H119" i="24" s="1"/>
  <c r="BG115" i="25"/>
  <c r="BF115" i="25"/>
  <c r="BE115" i="25"/>
  <c r="BD115" i="25"/>
  <c r="BC115" i="25"/>
  <c r="BB115" i="25"/>
  <c r="BA115" i="25"/>
  <c r="AZ115" i="25"/>
  <c r="AX115" i="25"/>
  <c r="AW115" i="25"/>
  <c r="AV115" i="25"/>
  <c r="AU115" i="25"/>
  <c r="AT115" i="25"/>
  <c r="AY115" i="25" s="1"/>
  <c r="F119" i="24" s="1"/>
  <c r="AS115" i="25"/>
  <c r="AR115" i="25"/>
  <c r="AQ115" i="25"/>
  <c r="AO115" i="25"/>
  <c r="AN115" i="25"/>
  <c r="AM115" i="25"/>
  <c r="AL115" i="25"/>
  <c r="AK115" i="25"/>
  <c r="AJ115" i="25"/>
  <c r="AI115" i="25"/>
  <c r="AH115" i="25"/>
  <c r="AF115" i="25"/>
  <c r="AE115" i="25"/>
  <c r="AD115" i="25"/>
  <c r="AC115" i="25"/>
  <c r="AB115" i="25"/>
  <c r="AA115" i="25"/>
  <c r="Z115" i="25"/>
  <c r="Y115" i="25"/>
  <c r="X115" i="25"/>
  <c r="W115" i="25"/>
  <c r="V115" i="25"/>
  <c r="U115" i="25"/>
  <c r="T115" i="25"/>
  <c r="S115" i="25"/>
  <c r="Q115" i="25"/>
  <c r="P115" i="25"/>
  <c r="O115" i="25"/>
  <c r="N115" i="25"/>
  <c r="M115" i="25"/>
  <c r="L115" i="25"/>
  <c r="K115" i="25"/>
  <c r="J115" i="25"/>
  <c r="I115" i="25"/>
  <c r="H115" i="25"/>
  <c r="G115" i="25"/>
  <c r="F115" i="25"/>
  <c r="E115" i="25"/>
  <c r="D115" i="25"/>
  <c r="C115" i="25"/>
  <c r="DE114" i="25"/>
  <c r="DD114" i="25"/>
  <c r="DC114" i="25"/>
  <c r="DB114" i="25"/>
  <c r="DA114" i="25"/>
  <c r="CZ114" i="25"/>
  <c r="CY114" i="25"/>
  <c r="CX114" i="25"/>
  <c r="CW114" i="25"/>
  <c r="CV114" i="25"/>
  <c r="CU114" i="25"/>
  <c r="CT114" i="25"/>
  <c r="CS114" i="25"/>
  <c r="CR114" i="25"/>
  <c r="CQ114" i="25"/>
  <c r="BS114" i="25"/>
  <c r="BR114" i="25"/>
  <c r="BQ114" i="25"/>
  <c r="BP114" i="25"/>
  <c r="BN114" i="25"/>
  <c r="BM114" i="25"/>
  <c r="BL114" i="25"/>
  <c r="BK114" i="25"/>
  <c r="BJ114" i="25"/>
  <c r="BI114" i="25"/>
  <c r="H118" i="24" s="1"/>
  <c r="BG114" i="25"/>
  <c r="BF114" i="25"/>
  <c r="BE114" i="25"/>
  <c r="BD114" i="25"/>
  <c r="BC114" i="25"/>
  <c r="BB114" i="25"/>
  <c r="BA114" i="25"/>
  <c r="AZ114" i="25"/>
  <c r="AX114" i="25"/>
  <c r="AW114" i="25"/>
  <c r="AV114" i="25"/>
  <c r="AU114" i="25"/>
  <c r="AT114" i="25"/>
  <c r="AS114" i="25"/>
  <c r="AR114" i="25"/>
  <c r="AQ114" i="25"/>
  <c r="AO114" i="25"/>
  <c r="AN114" i="25"/>
  <c r="AM114" i="25"/>
  <c r="AL114" i="25"/>
  <c r="AK114" i="25"/>
  <c r="AJ114" i="25"/>
  <c r="AI114" i="25"/>
  <c r="AH114" i="25"/>
  <c r="AF114" i="25"/>
  <c r="AE114" i="25"/>
  <c r="AD114" i="25"/>
  <c r="AC114" i="25"/>
  <c r="AB114" i="25"/>
  <c r="AA114" i="25"/>
  <c r="Z114" i="25"/>
  <c r="Y114" i="25"/>
  <c r="X114" i="25"/>
  <c r="W114" i="25"/>
  <c r="V114" i="25"/>
  <c r="U114" i="25"/>
  <c r="T114" i="25"/>
  <c r="S114" i="25"/>
  <c r="Q114" i="25"/>
  <c r="P114" i="25"/>
  <c r="O114" i="25"/>
  <c r="N114" i="25"/>
  <c r="M114" i="25"/>
  <c r="L114" i="25"/>
  <c r="K114" i="25"/>
  <c r="J114" i="25"/>
  <c r="I114" i="25"/>
  <c r="H114" i="25"/>
  <c r="G114" i="25"/>
  <c r="F114" i="25"/>
  <c r="E114" i="25"/>
  <c r="D114" i="25"/>
  <c r="C114" i="25"/>
  <c r="DE113" i="25"/>
  <c r="DD113" i="25"/>
  <c r="DC113" i="25"/>
  <c r="DB113" i="25"/>
  <c r="DA113" i="25"/>
  <c r="CZ113" i="25"/>
  <c r="CY113" i="25"/>
  <c r="CX113" i="25"/>
  <c r="CW113" i="25"/>
  <c r="CV113" i="25"/>
  <c r="CU113" i="25"/>
  <c r="CT113" i="25"/>
  <c r="CS113" i="25"/>
  <c r="CR113" i="25"/>
  <c r="CQ113" i="25"/>
  <c r="BS113" i="25"/>
  <c r="BR113" i="25"/>
  <c r="BQ113" i="25"/>
  <c r="BP113" i="25"/>
  <c r="BN113" i="25"/>
  <c r="BM113" i="25"/>
  <c r="BL113" i="25"/>
  <c r="BK113" i="25"/>
  <c r="BJ113" i="25"/>
  <c r="BI113" i="25"/>
  <c r="H117" i="24" s="1"/>
  <c r="BG113" i="25"/>
  <c r="BF113" i="25"/>
  <c r="BE113" i="25"/>
  <c r="BD113" i="25"/>
  <c r="BC113" i="25"/>
  <c r="BB113" i="25"/>
  <c r="BA113" i="25"/>
  <c r="AZ113" i="25"/>
  <c r="AX113" i="25"/>
  <c r="AW113" i="25"/>
  <c r="AV113" i="25"/>
  <c r="AU113" i="25"/>
  <c r="AT113" i="25"/>
  <c r="AS113" i="25"/>
  <c r="AR113" i="25"/>
  <c r="AQ113" i="25"/>
  <c r="AO113" i="25"/>
  <c r="AN113" i="25"/>
  <c r="AM113" i="25"/>
  <c r="AL113" i="25"/>
  <c r="AK113" i="25"/>
  <c r="AJ113" i="25"/>
  <c r="AI113" i="25"/>
  <c r="AH113" i="25"/>
  <c r="AF113" i="25"/>
  <c r="AE113" i="25"/>
  <c r="AD113" i="25"/>
  <c r="AC113" i="25"/>
  <c r="AB113" i="25"/>
  <c r="AA113" i="25"/>
  <c r="Z113" i="25"/>
  <c r="Y113" i="25"/>
  <c r="X113" i="25"/>
  <c r="W113" i="25"/>
  <c r="V113" i="25"/>
  <c r="U113" i="25"/>
  <c r="T113" i="25"/>
  <c r="S113" i="25"/>
  <c r="Q113" i="25"/>
  <c r="P113" i="25"/>
  <c r="O113" i="25"/>
  <c r="N113" i="25"/>
  <c r="M113" i="25"/>
  <c r="L113" i="25"/>
  <c r="K113" i="25"/>
  <c r="J113" i="25"/>
  <c r="I113" i="25"/>
  <c r="H113" i="25"/>
  <c r="G113" i="25"/>
  <c r="F113" i="25"/>
  <c r="E113" i="25"/>
  <c r="D113" i="25"/>
  <c r="C113" i="25"/>
  <c r="DE112" i="25"/>
  <c r="DD112" i="25"/>
  <c r="DC112" i="25"/>
  <c r="DB112" i="25"/>
  <c r="DA112" i="25"/>
  <c r="CZ112" i="25"/>
  <c r="CY112" i="25"/>
  <c r="CX112" i="25"/>
  <c r="CW112" i="25"/>
  <c r="CV112" i="25"/>
  <c r="CU112" i="25"/>
  <c r="CT112" i="25"/>
  <c r="CS112" i="25"/>
  <c r="CR112" i="25"/>
  <c r="CQ112" i="25"/>
  <c r="BS112" i="25"/>
  <c r="BR112" i="25"/>
  <c r="BQ112" i="25"/>
  <c r="BP112" i="25"/>
  <c r="BN112" i="25"/>
  <c r="BM112" i="25"/>
  <c r="BL112" i="25"/>
  <c r="BK112" i="25"/>
  <c r="BJ112" i="25"/>
  <c r="BI112" i="25"/>
  <c r="H116" i="24" s="1"/>
  <c r="BG112" i="25"/>
  <c r="BF112" i="25"/>
  <c r="BE112" i="25"/>
  <c r="BD112" i="25"/>
  <c r="BC112" i="25"/>
  <c r="BB112" i="25"/>
  <c r="BA112" i="25"/>
  <c r="AZ112" i="25"/>
  <c r="AX112" i="25"/>
  <c r="AW112" i="25"/>
  <c r="AV112" i="25"/>
  <c r="AU112" i="25"/>
  <c r="AT112" i="25"/>
  <c r="AS112" i="25"/>
  <c r="AR112" i="25"/>
  <c r="AQ112" i="25"/>
  <c r="AO112" i="25"/>
  <c r="AN112" i="25"/>
  <c r="AM112" i="25"/>
  <c r="AL112" i="25"/>
  <c r="AK112" i="25"/>
  <c r="AJ112" i="25"/>
  <c r="AI112" i="25"/>
  <c r="AH112" i="25"/>
  <c r="AF112" i="25"/>
  <c r="AE112" i="25"/>
  <c r="AD112" i="25"/>
  <c r="AC112" i="25"/>
  <c r="AB112" i="25"/>
  <c r="AA112" i="25"/>
  <c r="Z112" i="25"/>
  <c r="Y112" i="25"/>
  <c r="X112" i="25"/>
  <c r="W112" i="25"/>
  <c r="V112" i="25"/>
  <c r="U112" i="25"/>
  <c r="T112" i="25"/>
  <c r="S112" i="25"/>
  <c r="Q112" i="25"/>
  <c r="P112" i="25"/>
  <c r="O112" i="25"/>
  <c r="N112" i="25"/>
  <c r="M112" i="25"/>
  <c r="L112" i="25"/>
  <c r="K112" i="25"/>
  <c r="J112" i="25"/>
  <c r="I112" i="25"/>
  <c r="H112" i="25"/>
  <c r="G112" i="25"/>
  <c r="F112" i="25"/>
  <c r="E112" i="25"/>
  <c r="D112" i="25"/>
  <c r="C112" i="25"/>
  <c r="DE111" i="25"/>
  <c r="DD111" i="25"/>
  <c r="DC111" i="25"/>
  <c r="DB111" i="25"/>
  <c r="DA111" i="25"/>
  <c r="CZ111" i="25"/>
  <c r="CY111" i="25"/>
  <c r="CX111" i="25"/>
  <c r="CW111" i="25"/>
  <c r="CV111" i="25"/>
  <c r="CU111" i="25"/>
  <c r="CT111" i="25"/>
  <c r="CS111" i="25"/>
  <c r="CR111" i="25"/>
  <c r="CQ111" i="25"/>
  <c r="BS111" i="25"/>
  <c r="BR111" i="25"/>
  <c r="BQ111" i="25"/>
  <c r="BP111" i="25"/>
  <c r="BN111" i="25"/>
  <c r="BM111" i="25"/>
  <c r="BL111" i="25"/>
  <c r="BK111" i="25"/>
  <c r="BJ111" i="25"/>
  <c r="BI111" i="25"/>
  <c r="H115" i="24" s="1"/>
  <c r="BG111" i="25"/>
  <c r="BF111" i="25"/>
  <c r="BE111" i="25"/>
  <c r="BD111" i="25"/>
  <c r="BC111" i="25"/>
  <c r="BB111" i="25"/>
  <c r="BA111" i="25"/>
  <c r="AZ111" i="25"/>
  <c r="AX111" i="25"/>
  <c r="AW111" i="25"/>
  <c r="AV111" i="25"/>
  <c r="AU111" i="25"/>
  <c r="AT111" i="25"/>
  <c r="AS111" i="25"/>
  <c r="AR111" i="25"/>
  <c r="AQ111" i="25"/>
  <c r="AO111" i="25"/>
  <c r="AN111" i="25"/>
  <c r="AM111" i="25"/>
  <c r="AL111" i="25"/>
  <c r="AK111" i="25"/>
  <c r="AJ111" i="25"/>
  <c r="AI111" i="25"/>
  <c r="AH111" i="25"/>
  <c r="AF111" i="25"/>
  <c r="AE111" i="25"/>
  <c r="AD111" i="25"/>
  <c r="AC111" i="25"/>
  <c r="AB111" i="25"/>
  <c r="AA111" i="25"/>
  <c r="Z111" i="25"/>
  <c r="Y111" i="25"/>
  <c r="X111" i="25"/>
  <c r="W111" i="25"/>
  <c r="V111" i="25"/>
  <c r="U111" i="25"/>
  <c r="T111" i="25"/>
  <c r="S111" i="25"/>
  <c r="Q111" i="25"/>
  <c r="P111" i="25"/>
  <c r="O111" i="25"/>
  <c r="N111" i="25"/>
  <c r="M111" i="25"/>
  <c r="L111" i="25"/>
  <c r="K111" i="25"/>
  <c r="J111" i="25"/>
  <c r="I111" i="25"/>
  <c r="H111" i="25"/>
  <c r="G111" i="25"/>
  <c r="F111" i="25"/>
  <c r="E111" i="25"/>
  <c r="D111" i="25"/>
  <c r="C111" i="25"/>
  <c r="DE110" i="25"/>
  <c r="DD110" i="25"/>
  <c r="DC110" i="25"/>
  <c r="DB110" i="25"/>
  <c r="DA110" i="25"/>
  <c r="CZ110" i="25"/>
  <c r="CY110" i="25"/>
  <c r="CX110" i="25"/>
  <c r="CW110" i="25"/>
  <c r="CV110" i="25"/>
  <c r="CU110" i="25"/>
  <c r="CT110" i="25"/>
  <c r="CS110" i="25"/>
  <c r="CR110" i="25"/>
  <c r="CQ110" i="25"/>
  <c r="BS110" i="25"/>
  <c r="BT110" i="25" s="1"/>
  <c r="BR110" i="25"/>
  <c r="BQ110" i="25"/>
  <c r="BP110" i="25"/>
  <c r="BN110" i="25"/>
  <c r="BO110" i="25" s="1"/>
  <c r="BU110" i="25" s="1"/>
  <c r="L114" i="24" s="1"/>
  <c r="BM110" i="25"/>
  <c r="BL110" i="25"/>
  <c r="BK110" i="25"/>
  <c r="BJ110" i="25"/>
  <c r="BI110" i="25"/>
  <c r="H114" i="24" s="1"/>
  <c r="BG110" i="25"/>
  <c r="BF110" i="25"/>
  <c r="BE110" i="25"/>
  <c r="BD110" i="25"/>
  <c r="BC110" i="25"/>
  <c r="BB110" i="25"/>
  <c r="BA110" i="25"/>
  <c r="AZ110" i="25"/>
  <c r="AX110" i="25"/>
  <c r="AW110" i="25"/>
  <c r="AV110" i="25"/>
  <c r="AU110" i="25"/>
  <c r="AT110" i="25"/>
  <c r="AS110" i="25"/>
  <c r="AR110" i="25"/>
  <c r="AQ110" i="25"/>
  <c r="AO110" i="25"/>
  <c r="AN110" i="25"/>
  <c r="AM110" i="25"/>
  <c r="AL110" i="25"/>
  <c r="AK110" i="25"/>
  <c r="AJ110" i="25"/>
  <c r="AI110" i="25"/>
  <c r="AH110" i="25"/>
  <c r="AF110" i="25"/>
  <c r="AE110" i="25"/>
  <c r="AD110" i="25"/>
  <c r="AC110" i="25"/>
  <c r="AB110" i="25"/>
  <c r="AA110" i="25"/>
  <c r="Z110" i="25"/>
  <c r="Y110" i="25"/>
  <c r="X110" i="25"/>
  <c r="W110" i="25"/>
  <c r="V110" i="25"/>
  <c r="U110" i="25"/>
  <c r="T110" i="25"/>
  <c r="S110" i="25"/>
  <c r="Q110" i="25"/>
  <c r="P110" i="25"/>
  <c r="O110" i="25"/>
  <c r="N110" i="25"/>
  <c r="M110" i="25"/>
  <c r="L110" i="25"/>
  <c r="K110" i="25"/>
  <c r="J110" i="25"/>
  <c r="I110" i="25"/>
  <c r="H110" i="25"/>
  <c r="G110" i="25"/>
  <c r="F110" i="25"/>
  <c r="E110" i="25"/>
  <c r="D110" i="25"/>
  <c r="C110" i="25"/>
  <c r="DE109" i="25"/>
  <c r="DD109" i="25"/>
  <c r="DC109" i="25"/>
  <c r="DB109" i="25"/>
  <c r="DA109" i="25"/>
  <c r="CZ109" i="25"/>
  <c r="CY109" i="25"/>
  <c r="CX109" i="25"/>
  <c r="CW109" i="25"/>
  <c r="CV109" i="25"/>
  <c r="CU109" i="25"/>
  <c r="CT109" i="25"/>
  <c r="CS109" i="25"/>
  <c r="CR109" i="25"/>
  <c r="CQ109" i="25"/>
  <c r="BS109" i="25"/>
  <c r="BR109" i="25"/>
  <c r="BQ109" i="25"/>
  <c r="BT109" i="25" s="1"/>
  <c r="BP109" i="25"/>
  <c r="BN109" i="25"/>
  <c r="BM109" i="25"/>
  <c r="BL109" i="25"/>
  <c r="BK109" i="25"/>
  <c r="BJ109" i="25"/>
  <c r="BI109" i="25"/>
  <c r="H113" i="24" s="1"/>
  <c r="BG109" i="25"/>
  <c r="BF109" i="25"/>
  <c r="BE109" i="25"/>
  <c r="BD109" i="25"/>
  <c r="BC109" i="25"/>
  <c r="BB109" i="25"/>
  <c r="BA109" i="25"/>
  <c r="AZ109" i="25"/>
  <c r="AX109" i="25"/>
  <c r="AW109" i="25"/>
  <c r="AV109" i="25"/>
  <c r="AU109" i="25"/>
  <c r="AT109" i="25"/>
  <c r="AS109" i="25"/>
  <c r="AR109" i="25"/>
  <c r="AQ109" i="25"/>
  <c r="AO109" i="25"/>
  <c r="AN109" i="25"/>
  <c r="AM109" i="25"/>
  <c r="AL109" i="25"/>
  <c r="AK109" i="25"/>
  <c r="AJ109" i="25"/>
  <c r="AI109" i="25"/>
  <c r="AH109" i="25"/>
  <c r="AF109" i="25"/>
  <c r="AE109" i="25"/>
  <c r="AD109" i="25"/>
  <c r="AC109" i="25"/>
  <c r="AB109" i="25"/>
  <c r="AA109" i="25"/>
  <c r="Z109" i="25"/>
  <c r="Y109" i="25"/>
  <c r="X109" i="25"/>
  <c r="W109" i="25"/>
  <c r="V109" i="25"/>
  <c r="U109" i="25"/>
  <c r="T109" i="25"/>
  <c r="S109" i="25"/>
  <c r="Q109" i="25"/>
  <c r="P109" i="25"/>
  <c r="O109" i="25"/>
  <c r="N109" i="25"/>
  <c r="M109" i="25"/>
  <c r="L109" i="25"/>
  <c r="K109" i="25"/>
  <c r="J109" i="25"/>
  <c r="I109" i="25"/>
  <c r="H109" i="25"/>
  <c r="G109" i="25"/>
  <c r="F109" i="25"/>
  <c r="E109" i="25"/>
  <c r="D109" i="25"/>
  <c r="C109" i="25"/>
  <c r="DE108" i="25"/>
  <c r="DD108" i="25"/>
  <c r="DC108" i="25"/>
  <c r="DB108" i="25"/>
  <c r="DA108" i="25"/>
  <c r="CZ108" i="25"/>
  <c r="CY108" i="25"/>
  <c r="CX108" i="25"/>
  <c r="CW108" i="25"/>
  <c r="CV108" i="25"/>
  <c r="CU108" i="25"/>
  <c r="CT108" i="25"/>
  <c r="CS108" i="25"/>
  <c r="CR108" i="25"/>
  <c r="CQ108" i="25"/>
  <c r="BS108" i="25"/>
  <c r="BR108" i="25"/>
  <c r="BQ108" i="25"/>
  <c r="BP108" i="25"/>
  <c r="BN108" i="25"/>
  <c r="BO108" i="25" s="1"/>
  <c r="BU108" i="25" s="1"/>
  <c r="L112" i="24" s="1"/>
  <c r="BM108" i="25"/>
  <c r="BL108" i="25"/>
  <c r="BK108" i="25"/>
  <c r="BJ108" i="25"/>
  <c r="BI108" i="25"/>
  <c r="H112" i="24" s="1"/>
  <c r="BG108" i="25"/>
  <c r="BF108" i="25"/>
  <c r="BE108" i="25"/>
  <c r="BD108" i="25"/>
  <c r="BC108" i="25"/>
  <c r="BB108" i="25"/>
  <c r="BA108" i="25"/>
  <c r="AZ108" i="25"/>
  <c r="AX108" i="25"/>
  <c r="AW108" i="25"/>
  <c r="AV108" i="25"/>
  <c r="AU108" i="25"/>
  <c r="AT108" i="25"/>
  <c r="AS108" i="25"/>
  <c r="AR108" i="25"/>
  <c r="AQ108" i="25"/>
  <c r="AY108" i="25" s="1"/>
  <c r="F112" i="24" s="1"/>
  <c r="AO108" i="25"/>
  <c r="AN108" i="25"/>
  <c r="AM108" i="25"/>
  <c r="AL108" i="25"/>
  <c r="AK108" i="25"/>
  <c r="AJ108" i="25"/>
  <c r="AI108" i="25"/>
  <c r="AH108" i="25"/>
  <c r="AF108" i="25"/>
  <c r="AE108" i="25"/>
  <c r="AD108" i="25"/>
  <c r="AC108" i="25"/>
  <c r="AB108" i="25"/>
  <c r="AA108" i="25"/>
  <c r="Z108" i="25"/>
  <c r="Y108" i="25"/>
  <c r="X108" i="25"/>
  <c r="W108" i="25"/>
  <c r="V108" i="25"/>
  <c r="U108" i="25"/>
  <c r="T108" i="25"/>
  <c r="S108" i="25"/>
  <c r="Q108" i="25"/>
  <c r="P108" i="25"/>
  <c r="O108" i="25"/>
  <c r="N108" i="25"/>
  <c r="M108" i="25"/>
  <c r="L108" i="25"/>
  <c r="K108" i="25"/>
  <c r="J108" i="25"/>
  <c r="I108" i="25"/>
  <c r="H108" i="25"/>
  <c r="G108" i="25"/>
  <c r="F108" i="25"/>
  <c r="E108" i="25"/>
  <c r="D108" i="25"/>
  <c r="C108" i="25"/>
  <c r="DE107" i="25"/>
  <c r="DD107" i="25"/>
  <c r="DC107" i="25"/>
  <c r="DB107" i="25"/>
  <c r="DA107" i="25"/>
  <c r="CZ107" i="25"/>
  <c r="CY107" i="25"/>
  <c r="CX107" i="25"/>
  <c r="CW107" i="25"/>
  <c r="CV107" i="25"/>
  <c r="CU107" i="25"/>
  <c r="CT107" i="25"/>
  <c r="CS107" i="25"/>
  <c r="CR107" i="25"/>
  <c r="CQ107" i="25"/>
  <c r="BS107" i="25"/>
  <c r="BR107" i="25"/>
  <c r="BQ107" i="25"/>
  <c r="BP107" i="25"/>
  <c r="BN107" i="25"/>
  <c r="BM107" i="25"/>
  <c r="BL107" i="25"/>
  <c r="BK107" i="25"/>
  <c r="BJ107" i="25"/>
  <c r="BI107" i="25"/>
  <c r="H111" i="24" s="1"/>
  <c r="BG107" i="25"/>
  <c r="BF107" i="25"/>
  <c r="BE107" i="25"/>
  <c r="BD107" i="25"/>
  <c r="BC107" i="25"/>
  <c r="BB107" i="25"/>
  <c r="BA107" i="25"/>
  <c r="AZ107" i="25"/>
  <c r="AX107" i="25"/>
  <c r="AW107" i="25"/>
  <c r="AV107" i="25"/>
  <c r="AU107" i="25"/>
  <c r="AT107" i="25"/>
  <c r="AS107" i="25"/>
  <c r="AR107" i="25"/>
  <c r="AQ107" i="25"/>
  <c r="AO107" i="25"/>
  <c r="AN107" i="25"/>
  <c r="AM107" i="25"/>
  <c r="AL107" i="25"/>
  <c r="AK107" i="25"/>
  <c r="AJ107" i="25"/>
  <c r="AI107" i="25"/>
  <c r="AH107" i="25"/>
  <c r="AF107" i="25"/>
  <c r="AE107" i="25"/>
  <c r="AD107" i="25"/>
  <c r="AC107" i="25"/>
  <c r="AB107" i="25"/>
  <c r="AA107" i="25"/>
  <c r="Z107" i="25"/>
  <c r="Y107" i="25"/>
  <c r="X107" i="25"/>
  <c r="W107" i="25"/>
  <c r="V107" i="25"/>
  <c r="U107" i="25"/>
  <c r="T107" i="25"/>
  <c r="S107" i="25"/>
  <c r="Q107" i="25"/>
  <c r="P107" i="25"/>
  <c r="O107" i="25"/>
  <c r="N107" i="25"/>
  <c r="M107" i="25"/>
  <c r="L107" i="25"/>
  <c r="K107" i="25"/>
  <c r="J107" i="25"/>
  <c r="I107" i="25"/>
  <c r="H107" i="25"/>
  <c r="G107" i="25"/>
  <c r="F107" i="25"/>
  <c r="E107" i="25"/>
  <c r="D107" i="25"/>
  <c r="C107" i="25"/>
  <c r="DE106" i="25"/>
  <c r="DD106" i="25"/>
  <c r="DC106" i="25"/>
  <c r="DB106" i="25"/>
  <c r="DA106" i="25"/>
  <c r="CZ106" i="25"/>
  <c r="CY106" i="25"/>
  <c r="CX106" i="25"/>
  <c r="CW106" i="25"/>
  <c r="CV106" i="25"/>
  <c r="CU106" i="25"/>
  <c r="CT106" i="25"/>
  <c r="CS106" i="25"/>
  <c r="CR106" i="25"/>
  <c r="CQ106" i="25"/>
  <c r="BS106" i="25"/>
  <c r="BR106" i="25"/>
  <c r="BQ106" i="25"/>
  <c r="BP106" i="25"/>
  <c r="BN106" i="25"/>
  <c r="BM106" i="25"/>
  <c r="BL106" i="25"/>
  <c r="BK106" i="25"/>
  <c r="BJ106" i="25"/>
  <c r="BI106" i="25"/>
  <c r="H110" i="24" s="1"/>
  <c r="BG106" i="25"/>
  <c r="BF106" i="25"/>
  <c r="BE106" i="25"/>
  <c r="BD106" i="25"/>
  <c r="BC106" i="25"/>
  <c r="BB106" i="25"/>
  <c r="BA106" i="25"/>
  <c r="AZ106" i="25"/>
  <c r="AX106" i="25"/>
  <c r="AW106" i="25"/>
  <c r="AV106" i="25"/>
  <c r="AU106" i="25"/>
  <c r="AT106" i="25"/>
  <c r="AS106" i="25"/>
  <c r="AR106" i="25"/>
  <c r="AQ106" i="25"/>
  <c r="AO106" i="25"/>
  <c r="AN106" i="25"/>
  <c r="AM106" i="25"/>
  <c r="AL106" i="25"/>
  <c r="AK106" i="25"/>
  <c r="AJ106" i="25"/>
  <c r="AI106" i="25"/>
  <c r="AH106" i="25"/>
  <c r="AF106" i="25"/>
  <c r="AE106" i="25"/>
  <c r="AD106" i="25"/>
  <c r="AC106" i="25"/>
  <c r="AB106" i="25"/>
  <c r="AA106" i="25"/>
  <c r="Z106" i="25"/>
  <c r="Y106" i="25"/>
  <c r="X106" i="25"/>
  <c r="W106" i="25"/>
  <c r="V106" i="25"/>
  <c r="U106" i="25"/>
  <c r="T106" i="25"/>
  <c r="S106" i="25"/>
  <c r="Q106" i="25"/>
  <c r="P106" i="25"/>
  <c r="O106" i="25"/>
  <c r="N106" i="25"/>
  <c r="M106" i="25"/>
  <c r="L106" i="25"/>
  <c r="K106" i="25"/>
  <c r="J106" i="25"/>
  <c r="I106" i="25"/>
  <c r="H106" i="25"/>
  <c r="G106" i="25"/>
  <c r="F106" i="25"/>
  <c r="E106" i="25"/>
  <c r="D106" i="25"/>
  <c r="C106" i="25"/>
  <c r="DE105" i="25"/>
  <c r="DD105" i="25"/>
  <c r="DC105" i="25"/>
  <c r="DB105" i="25"/>
  <c r="DA105" i="25"/>
  <c r="CZ105" i="25"/>
  <c r="CY105" i="25"/>
  <c r="CX105" i="25"/>
  <c r="CW105" i="25"/>
  <c r="CV105" i="25"/>
  <c r="CU105" i="25"/>
  <c r="CT105" i="25"/>
  <c r="CS105" i="25"/>
  <c r="CR105" i="25"/>
  <c r="CQ105" i="25"/>
  <c r="BS105" i="25"/>
  <c r="BR105" i="25"/>
  <c r="BQ105" i="25"/>
  <c r="BP105" i="25"/>
  <c r="BN105" i="25"/>
  <c r="BM105" i="25"/>
  <c r="BL105" i="25"/>
  <c r="BK105" i="25"/>
  <c r="BJ105" i="25"/>
  <c r="BI105" i="25"/>
  <c r="H109" i="24" s="1"/>
  <c r="BG105" i="25"/>
  <c r="BF105" i="25"/>
  <c r="BE105" i="25"/>
  <c r="BD105" i="25"/>
  <c r="BC105" i="25"/>
  <c r="BB105" i="25"/>
  <c r="BA105" i="25"/>
  <c r="AZ105" i="25"/>
  <c r="AX105" i="25"/>
  <c r="AW105" i="25"/>
  <c r="AV105" i="25"/>
  <c r="AU105" i="25"/>
  <c r="AT105" i="25"/>
  <c r="AS105" i="25"/>
  <c r="AR105" i="25"/>
  <c r="AQ105" i="25"/>
  <c r="AO105" i="25"/>
  <c r="AN105" i="25"/>
  <c r="AM105" i="25"/>
  <c r="AL105" i="25"/>
  <c r="AK105" i="25"/>
  <c r="AJ105" i="25"/>
  <c r="AI105" i="25"/>
  <c r="AH105" i="25"/>
  <c r="AF105" i="25"/>
  <c r="AE105" i="25"/>
  <c r="AD105" i="25"/>
  <c r="AC105" i="25"/>
  <c r="AB105" i="25"/>
  <c r="AA105" i="25"/>
  <c r="Z105" i="25"/>
  <c r="Y105" i="25"/>
  <c r="X105" i="25"/>
  <c r="W105" i="25"/>
  <c r="V105" i="25"/>
  <c r="U105" i="25"/>
  <c r="T105" i="25"/>
  <c r="S105" i="25"/>
  <c r="Q105" i="25"/>
  <c r="P105" i="25"/>
  <c r="O105" i="25"/>
  <c r="N105" i="25"/>
  <c r="M105" i="25"/>
  <c r="L105" i="25"/>
  <c r="K105" i="25"/>
  <c r="J105" i="25"/>
  <c r="I105" i="25"/>
  <c r="H105" i="25"/>
  <c r="G105" i="25"/>
  <c r="F105" i="25"/>
  <c r="E105" i="25"/>
  <c r="D105" i="25"/>
  <c r="C105" i="25"/>
  <c r="DE104" i="25"/>
  <c r="DD104" i="25"/>
  <c r="DC104" i="25"/>
  <c r="DB104" i="25"/>
  <c r="DA104" i="25"/>
  <c r="CZ104" i="25"/>
  <c r="CY104" i="25"/>
  <c r="CX104" i="25"/>
  <c r="CW104" i="25"/>
  <c r="CV104" i="25"/>
  <c r="CU104" i="25"/>
  <c r="CT104" i="25"/>
  <c r="CS104" i="25"/>
  <c r="CR104" i="25"/>
  <c r="CQ104" i="25"/>
  <c r="BS104" i="25"/>
  <c r="BR104" i="25"/>
  <c r="BQ104" i="25"/>
  <c r="BP104" i="25"/>
  <c r="BN104" i="25"/>
  <c r="BO104" i="25" s="1"/>
  <c r="BU104" i="25" s="1"/>
  <c r="L108" i="24" s="1"/>
  <c r="BM104" i="25"/>
  <c r="BL104" i="25"/>
  <c r="BK104" i="25"/>
  <c r="BJ104" i="25"/>
  <c r="BI104" i="25"/>
  <c r="H108" i="24" s="1"/>
  <c r="BG104" i="25"/>
  <c r="BF104" i="25"/>
  <c r="BE104" i="25"/>
  <c r="BD104" i="25"/>
  <c r="BC104" i="25"/>
  <c r="BB104" i="25"/>
  <c r="BA104" i="25"/>
  <c r="AZ104" i="25"/>
  <c r="AX104" i="25"/>
  <c r="AW104" i="25"/>
  <c r="AV104" i="25"/>
  <c r="AU104" i="25"/>
  <c r="AT104" i="25"/>
  <c r="AS104" i="25"/>
  <c r="AR104" i="25"/>
  <c r="AQ104" i="25"/>
  <c r="AO104" i="25"/>
  <c r="AN104" i="25"/>
  <c r="AM104" i="25"/>
  <c r="AP104" i="25" s="1"/>
  <c r="E108" i="24" s="1"/>
  <c r="AL104" i="25"/>
  <c r="AK104" i="25"/>
  <c r="AJ104" i="25"/>
  <c r="AI104" i="25"/>
  <c r="AH104" i="25"/>
  <c r="AF104" i="25"/>
  <c r="AE104" i="25"/>
  <c r="AD104" i="25"/>
  <c r="AC104" i="25"/>
  <c r="AB104" i="25"/>
  <c r="AA104" i="25"/>
  <c r="Z104" i="25"/>
  <c r="Y104" i="25"/>
  <c r="X104" i="25"/>
  <c r="W104" i="25"/>
  <c r="V104" i="25"/>
  <c r="U104" i="25"/>
  <c r="T104" i="25"/>
  <c r="S104" i="25"/>
  <c r="Q104" i="25"/>
  <c r="P104" i="25"/>
  <c r="O104" i="25"/>
  <c r="N104" i="25"/>
  <c r="M104" i="25"/>
  <c r="L104" i="25"/>
  <c r="K104" i="25"/>
  <c r="J104" i="25"/>
  <c r="I104" i="25"/>
  <c r="H104" i="25"/>
  <c r="G104" i="25"/>
  <c r="F104" i="25"/>
  <c r="E104" i="25"/>
  <c r="D104" i="25"/>
  <c r="C104" i="25"/>
  <c r="DE103" i="25"/>
  <c r="DD103" i="25"/>
  <c r="DC103" i="25"/>
  <c r="DB103" i="25"/>
  <c r="DA103" i="25"/>
  <c r="CZ103" i="25"/>
  <c r="CY103" i="25"/>
  <c r="CX103" i="25"/>
  <c r="CW103" i="25"/>
  <c r="CV103" i="25"/>
  <c r="CU103" i="25"/>
  <c r="CT103" i="25"/>
  <c r="CS103" i="25"/>
  <c r="CR103" i="25"/>
  <c r="CQ103" i="25"/>
  <c r="BS103" i="25"/>
  <c r="BR103" i="25"/>
  <c r="BQ103" i="25"/>
  <c r="BT103" i="25" s="1"/>
  <c r="BP103" i="25"/>
  <c r="BN103" i="25"/>
  <c r="BM103" i="25"/>
  <c r="BL103" i="25"/>
  <c r="BK103" i="25"/>
  <c r="BJ103" i="25"/>
  <c r="BI103" i="25"/>
  <c r="H107" i="24" s="1"/>
  <c r="BG103" i="25"/>
  <c r="BF103" i="25"/>
  <c r="BE103" i="25"/>
  <c r="BD103" i="25"/>
  <c r="BC103" i="25"/>
  <c r="BB103" i="25"/>
  <c r="BA103" i="25"/>
  <c r="AZ103" i="25"/>
  <c r="AX103" i="25"/>
  <c r="AW103" i="25"/>
  <c r="AV103" i="25"/>
  <c r="AU103" i="25"/>
  <c r="AT103" i="25"/>
  <c r="AS103" i="25"/>
  <c r="AR103" i="25"/>
  <c r="AQ103" i="25"/>
  <c r="AO103" i="25"/>
  <c r="AN103" i="25"/>
  <c r="AM103" i="25"/>
  <c r="AL103" i="25"/>
  <c r="AK103" i="25"/>
  <c r="AJ103" i="25"/>
  <c r="AI103" i="25"/>
  <c r="AH103" i="25"/>
  <c r="AF103" i="25"/>
  <c r="AE103" i="25"/>
  <c r="AD103" i="25"/>
  <c r="AC103" i="25"/>
  <c r="AB103" i="25"/>
  <c r="AA103" i="25"/>
  <c r="Z103" i="25"/>
  <c r="Y103" i="25"/>
  <c r="X103" i="25"/>
  <c r="W103" i="25"/>
  <c r="V103" i="25"/>
  <c r="U103" i="25"/>
  <c r="T103" i="25"/>
  <c r="S103" i="25"/>
  <c r="Q103" i="25"/>
  <c r="P103" i="25"/>
  <c r="O103" i="25"/>
  <c r="N103" i="25"/>
  <c r="M103" i="25"/>
  <c r="L103" i="25"/>
  <c r="K103" i="25"/>
  <c r="J103" i="25"/>
  <c r="I103" i="25"/>
  <c r="H103" i="25"/>
  <c r="G103" i="25"/>
  <c r="F103" i="25"/>
  <c r="E103" i="25"/>
  <c r="D103" i="25"/>
  <c r="C103" i="25"/>
  <c r="DE102" i="25"/>
  <c r="DD102" i="25"/>
  <c r="DC102" i="25"/>
  <c r="DB102" i="25"/>
  <c r="DA102" i="25"/>
  <c r="CZ102" i="25"/>
  <c r="CY102" i="25"/>
  <c r="CX102" i="25"/>
  <c r="CW102" i="25"/>
  <c r="CV102" i="25"/>
  <c r="CU102" i="25"/>
  <c r="CT102" i="25"/>
  <c r="CS102" i="25"/>
  <c r="CR102" i="25"/>
  <c r="CQ102" i="25"/>
  <c r="BS102" i="25"/>
  <c r="BR102" i="25"/>
  <c r="BQ102" i="25"/>
  <c r="BP102" i="25"/>
  <c r="BN102" i="25"/>
  <c r="BM102" i="25"/>
  <c r="BL102" i="25"/>
  <c r="BK102" i="25"/>
  <c r="BJ102" i="25"/>
  <c r="BI102" i="25"/>
  <c r="H106" i="24" s="1"/>
  <c r="BG102" i="25"/>
  <c r="BF102" i="25"/>
  <c r="BE102" i="25"/>
  <c r="BD102" i="25"/>
  <c r="BC102" i="25"/>
  <c r="BB102" i="25"/>
  <c r="BA102" i="25"/>
  <c r="AZ102" i="25"/>
  <c r="AX102" i="25"/>
  <c r="AW102" i="25"/>
  <c r="AV102" i="25"/>
  <c r="AU102" i="25"/>
  <c r="AT102" i="25"/>
  <c r="AS102" i="25"/>
  <c r="AR102" i="25"/>
  <c r="AQ102" i="25"/>
  <c r="AO102" i="25"/>
  <c r="AN102" i="25"/>
  <c r="AM102" i="25"/>
  <c r="AL102" i="25"/>
  <c r="AK102" i="25"/>
  <c r="AJ102" i="25"/>
  <c r="AI102" i="25"/>
  <c r="AH102" i="25"/>
  <c r="AF102" i="25"/>
  <c r="AE102" i="25"/>
  <c r="AD102" i="25"/>
  <c r="AC102" i="25"/>
  <c r="AB102" i="25"/>
  <c r="AA102" i="25"/>
  <c r="Z102" i="25"/>
  <c r="Y102" i="25"/>
  <c r="X102" i="25"/>
  <c r="W102" i="25"/>
  <c r="V102" i="25"/>
  <c r="U102" i="25"/>
  <c r="T102" i="25"/>
  <c r="S102" i="25"/>
  <c r="Q102" i="25"/>
  <c r="P102" i="25"/>
  <c r="O102" i="25"/>
  <c r="N102" i="25"/>
  <c r="M102" i="25"/>
  <c r="L102" i="25"/>
  <c r="K102" i="25"/>
  <c r="J102" i="25"/>
  <c r="I102" i="25"/>
  <c r="H102" i="25"/>
  <c r="G102" i="25"/>
  <c r="F102" i="25"/>
  <c r="E102" i="25"/>
  <c r="D102" i="25"/>
  <c r="C102" i="25"/>
  <c r="DE101" i="25"/>
  <c r="DD101" i="25"/>
  <c r="DC101" i="25"/>
  <c r="DB101" i="25"/>
  <c r="DA101" i="25"/>
  <c r="CZ101" i="25"/>
  <c r="CY101" i="25"/>
  <c r="CX101" i="25"/>
  <c r="CW101" i="25"/>
  <c r="CV101" i="25"/>
  <c r="CU101" i="25"/>
  <c r="CT101" i="25"/>
  <c r="CS101" i="25"/>
  <c r="CR101" i="25"/>
  <c r="CQ101" i="25"/>
  <c r="BS101" i="25"/>
  <c r="BR101" i="25"/>
  <c r="BQ101" i="25"/>
  <c r="BP101" i="25"/>
  <c r="BN101" i="25"/>
  <c r="BM101" i="25"/>
  <c r="BL101" i="25"/>
  <c r="BK101" i="25"/>
  <c r="BJ101" i="25"/>
  <c r="BI101" i="25"/>
  <c r="H105" i="24" s="1"/>
  <c r="BG101" i="25"/>
  <c r="BH101" i="25" s="1"/>
  <c r="G105" i="24" s="1"/>
  <c r="BF101" i="25"/>
  <c r="BE101" i="25"/>
  <c r="BD101" i="25"/>
  <c r="BC101" i="25"/>
  <c r="BB101" i="25"/>
  <c r="BA101" i="25"/>
  <c r="AZ101" i="25"/>
  <c r="AX101" i="25"/>
  <c r="AW101" i="25"/>
  <c r="AV101" i="25"/>
  <c r="AU101" i="25"/>
  <c r="AT101" i="25"/>
  <c r="AS101" i="25"/>
  <c r="AR101" i="25"/>
  <c r="AQ101" i="25"/>
  <c r="AO101" i="25"/>
  <c r="AN101" i="25"/>
  <c r="AM101" i="25"/>
  <c r="AL101" i="25"/>
  <c r="AK101" i="25"/>
  <c r="AJ101" i="25"/>
  <c r="AI101" i="25"/>
  <c r="AH101" i="25"/>
  <c r="AF101" i="25"/>
  <c r="AE101" i="25"/>
  <c r="AD101" i="25"/>
  <c r="AC101" i="25"/>
  <c r="AB101" i="25"/>
  <c r="AA101" i="25"/>
  <c r="Z101" i="25"/>
  <c r="Y101" i="25"/>
  <c r="X101" i="25"/>
  <c r="W101" i="25"/>
  <c r="V101" i="25"/>
  <c r="U101" i="25"/>
  <c r="T101" i="25"/>
  <c r="S101" i="25"/>
  <c r="Q101" i="25"/>
  <c r="P101" i="25"/>
  <c r="O101" i="25"/>
  <c r="N101" i="25"/>
  <c r="M101" i="25"/>
  <c r="L101" i="25"/>
  <c r="K101" i="25"/>
  <c r="J101" i="25"/>
  <c r="I101" i="25"/>
  <c r="H101" i="25"/>
  <c r="G101" i="25"/>
  <c r="F101" i="25"/>
  <c r="E101" i="25"/>
  <c r="D101" i="25"/>
  <c r="C101" i="25"/>
  <c r="DE100" i="25"/>
  <c r="DD100" i="25"/>
  <c r="DC100" i="25"/>
  <c r="DB100" i="25"/>
  <c r="DA100" i="25"/>
  <c r="CZ100" i="25"/>
  <c r="CY100" i="25"/>
  <c r="CX100" i="25"/>
  <c r="CW100" i="25"/>
  <c r="CV100" i="25"/>
  <c r="CU100" i="25"/>
  <c r="CT100" i="25"/>
  <c r="CS100" i="25"/>
  <c r="CR100" i="25"/>
  <c r="CQ100" i="25"/>
  <c r="BS100" i="25"/>
  <c r="BR100" i="25"/>
  <c r="BQ100" i="25"/>
  <c r="BP100" i="25"/>
  <c r="BN100" i="25"/>
  <c r="BM100" i="25"/>
  <c r="BL100" i="25"/>
  <c r="BK100" i="25"/>
  <c r="BJ100" i="25"/>
  <c r="BI100" i="25"/>
  <c r="H104" i="24" s="1"/>
  <c r="BG100" i="25"/>
  <c r="BF100" i="25"/>
  <c r="BE100" i="25"/>
  <c r="BD100" i="25"/>
  <c r="BC100" i="25"/>
  <c r="BB100" i="25"/>
  <c r="BA100" i="25"/>
  <c r="AZ100" i="25"/>
  <c r="AX100" i="25"/>
  <c r="AW100" i="25"/>
  <c r="AV100" i="25"/>
  <c r="AU100" i="25"/>
  <c r="AT100" i="25"/>
  <c r="AS100" i="25"/>
  <c r="AR100" i="25"/>
  <c r="AQ100" i="25"/>
  <c r="AO100" i="25"/>
  <c r="AN100" i="25"/>
  <c r="AM100" i="25"/>
  <c r="AL100" i="25"/>
  <c r="AK100" i="25"/>
  <c r="AJ100" i="25"/>
  <c r="AI100" i="25"/>
  <c r="AH100" i="25"/>
  <c r="AF100" i="25"/>
  <c r="AE100" i="25"/>
  <c r="AD100" i="25"/>
  <c r="AC100" i="25"/>
  <c r="AB100" i="25"/>
  <c r="AA100" i="25"/>
  <c r="Z100" i="25"/>
  <c r="Y100" i="25"/>
  <c r="X100" i="25"/>
  <c r="W100" i="25"/>
  <c r="V100" i="25"/>
  <c r="U100" i="25"/>
  <c r="T100" i="25"/>
  <c r="S100" i="25"/>
  <c r="Q100" i="25"/>
  <c r="P100" i="25"/>
  <c r="O100" i="25"/>
  <c r="N100" i="25"/>
  <c r="M100" i="25"/>
  <c r="L100" i="25"/>
  <c r="K100" i="25"/>
  <c r="J100" i="25"/>
  <c r="I100" i="25"/>
  <c r="H100" i="25"/>
  <c r="G100" i="25"/>
  <c r="F100" i="25"/>
  <c r="E100" i="25"/>
  <c r="D100" i="25"/>
  <c r="C100" i="25"/>
  <c r="DE99" i="25"/>
  <c r="DD99" i="25"/>
  <c r="DC99" i="25"/>
  <c r="DB99" i="25"/>
  <c r="DA99" i="25"/>
  <c r="CZ99" i="25"/>
  <c r="CY99" i="25"/>
  <c r="CX99" i="25"/>
  <c r="CW99" i="25"/>
  <c r="CV99" i="25"/>
  <c r="CU99" i="25"/>
  <c r="CT99" i="25"/>
  <c r="CS99" i="25"/>
  <c r="CR99" i="25"/>
  <c r="CQ99" i="25"/>
  <c r="BS99" i="25"/>
  <c r="BR99" i="25"/>
  <c r="BQ99" i="25"/>
  <c r="BP99" i="25"/>
  <c r="BN99" i="25"/>
  <c r="BM99" i="25"/>
  <c r="BL99" i="25"/>
  <c r="BK99" i="25"/>
  <c r="BJ99" i="25"/>
  <c r="BI99" i="25"/>
  <c r="H103" i="24" s="1"/>
  <c r="BG99" i="25"/>
  <c r="BF99" i="25"/>
  <c r="BE99" i="25"/>
  <c r="BD99" i="25"/>
  <c r="BC99" i="25"/>
  <c r="BB99" i="25"/>
  <c r="BA99" i="25"/>
  <c r="AZ99" i="25"/>
  <c r="AX99" i="25"/>
  <c r="AW99" i="25"/>
  <c r="AV99" i="25"/>
  <c r="AU99" i="25"/>
  <c r="AT99" i="25"/>
  <c r="AS99" i="25"/>
  <c r="AR99" i="25"/>
  <c r="AQ99" i="25"/>
  <c r="AO99" i="25"/>
  <c r="AN99" i="25"/>
  <c r="AM99" i="25"/>
  <c r="AL99" i="25"/>
  <c r="AK99" i="25"/>
  <c r="AJ99" i="25"/>
  <c r="AI99" i="25"/>
  <c r="AH99" i="25"/>
  <c r="AF99" i="25"/>
  <c r="AE99" i="25"/>
  <c r="AD99" i="25"/>
  <c r="AC99" i="25"/>
  <c r="AB99" i="25"/>
  <c r="AA99" i="25"/>
  <c r="Z99" i="25"/>
  <c r="Y99" i="25"/>
  <c r="X99" i="25"/>
  <c r="W99" i="25"/>
  <c r="V99" i="25"/>
  <c r="U99" i="25"/>
  <c r="T99" i="25"/>
  <c r="S99" i="25"/>
  <c r="Q99" i="25"/>
  <c r="P99" i="25"/>
  <c r="O99" i="25"/>
  <c r="N99" i="25"/>
  <c r="M99" i="25"/>
  <c r="L99" i="25"/>
  <c r="K99" i="25"/>
  <c r="J99" i="25"/>
  <c r="I99" i="25"/>
  <c r="H99" i="25"/>
  <c r="G99" i="25"/>
  <c r="F99" i="25"/>
  <c r="E99" i="25"/>
  <c r="D99" i="25"/>
  <c r="C99" i="25"/>
  <c r="DE98" i="25"/>
  <c r="DD98" i="25"/>
  <c r="DC98" i="25"/>
  <c r="DB98" i="25"/>
  <c r="DA98" i="25"/>
  <c r="CZ98" i="25"/>
  <c r="CY98" i="25"/>
  <c r="CX98" i="25"/>
  <c r="CW98" i="25"/>
  <c r="CV98" i="25"/>
  <c r="CU98" i="25"/>
  <c r="CT98" i="25"/>
  <c r="CS98" i="25"/>
  <c r="CR98" i="25"/>
  <c r="CQ98" i="25"/>
  <c r="BS98" i="25"/>
  <c r="BT98" i="25" s="1"/>
  <c r="BR98" i="25"/>
  <c r="BQ98" i="25"/>
  <c r="BP98" i="25"/>
  <c r="BN98" i="25"/>
  <c r="BO98" i="25" s="1"/>
  <c r="BU98" i="25" s="1"/>
  <c r="L102" i="24" s="1"/>
  <c r="BM98" i="25"/>
  <c r="BL98" i="25"/>
  <c r="BK98" i="25"/>
  <c r="BJ98" i="25"/>
  <c r="BI98" i="25"/>
  <c r="H102" i="24" s="1"/>
  <c r="BG98" i="25"/>
  <c r="BF98" i="25"/>
  <c r="BE98" i="25"/>
  <c r="BD98" i="25"/>
  <c r="BC98" i="25"/>
  <c r="BB98" i="25"/>
  <c r="BA98" i="25"/>
  <c r="AZ98" i="25"/>
  <c r="AX98" i="25"/>
  <c r="AW98" i="25"/>
  <c r="AV98" i="25"/>
  <c r="AU98" i="25"/>
  <c r="AT98" i="25"/>
  <c r="AS98" i="25"/>
  <c r="AR98" i="25"/>
  <c r="AQ98" i="25"/>
  <c r="AO98" i="25"/>
  <c r="AN98" i="25"/>
  <c r="AM98" i="25"/>
  <c r="AL98" i="25"/>
  <c r="AK98" i="25"/>
  <c r="AJ98" i="25"/>
  <c r="AI98" i="25"/>
  <c r="AH98" i="25"/>
  <c r="AF98" i="25"/>
  <c r="AE98" i="25"/>
  <c r="AD98" i="25"/>
  <c r="AC98" i="25"/>
  <c r="AB98" i="25"/>
  <c r="AA98" i="25"/>
  <c r="Z98" i="25"/>
  <c r="Y98" i="25"/>
  <c r="X98" i="25"/>
  <c r="W98" i="25"/>
  <c r="V98" i="25"/>
  <c r="U98" i="25"/>
  <c r="T98" i="25"/>
  <c r="S98" i="25"/>
  <c r="Q98" i="25"/>
  <c r="P98" i="25"/>
  <c r="O98" i="25"/>
  <c r="N98" i="25"/>
  <c r="M98" i="25"/>
  <c r="L98" i="25"/>
  <c r="K98" i="25"/>
  <c r="J98" i="25"/>
  <c r="I98" i="25"/>
  <c r="H98" i="25"/>
  <c r="G98" i="25"/>
  <c r="F98" i="25"/>
  <c r="E98" i="25"/>
  <c r="D98" i="25"/>
  <c r="C98" i="25"/>
  <c r="DE97" i="25"/>
  <c r="DD97" i="25"/>
  <c r="DC97" i="25"/>
  <c r="DB97" i="25"/>
  <c r="DA97" i="25"/>
  <c r="CZ97" i="25"/>
  <c r="CY97" i="25"/>
  <c r="CX97" i="25"/>
  <c r="CW97" i="25"/>
  <c r="CV97" i="25"/>
  <c r="CU97" i="25"/>
  <c r="CT97" i="25"/>
  <c r="CS97" i="25"/>
  <c r="CR97" i="25"/>
  <c r="CQ97" i="25"/>
  <c r="BS97" i="25"/>
  <c r="BR97" i="25"/>
  <c r="BQ97" i="25"/>
  <c r="BP97" i="25"/>
  <c r="BN97" i="25"/>
  <c r="BM97" i="25"/>
  <c r="BL97" i="25"/>
  <c r="BK97" i="25"/>
  <c r="BJ97" i="25"/>
  <c r="BI97" i="25"/>
  <c r="H101" i="24" s="1"/>
  <c r="BG97" i="25"/>
  <c r="BF97" i="25"/>
  <c r="BE97" i="25"/>
  <c r="BD97" i="25"/>
  <c r="BC97" i="25"/>
  <c r="BB97" i="25"/>
  <c r="BA97" i="25"/>
  <c r="AZ97" i="25"/>
  <c r="AX97" i="25"/>
  <c r="AW97" i="25"/>
  <c r="AV97" i="25"/>
  <c r="AU97" i="25"/>
  <c r="AT97" i="25"/>
  <c r="AS97" i="25"/>
  <c r="AR97" i="25"/>
  <c r="AQ97" i="25"/>
  <c r="AO97" i="25"/>
  <c r="AN97" i="25"/>
  <c r="AM97" i="25"/>
  <c r="AL97" i="25"/>
  <c r="AK97" i="25"/>
  <c r="AJ97" i="25"/>
  <c r="AI97" i="25"/>
  <c r="AH97" i="25"/>
  <c r="AF97" i="25"/>
  <c r="AE97" i="25"/>
  <c r="AD97" i="25"/>
  <c r="AC97" i="25"/>
  <c r="AB97" i="25"/>
  <c r="AA97" i="25"/>
  <c r="Z97" i="25"/>
  <c r="Y97" i="25"/>
  <c r="X97" i="25"/>
  <c r="W97" i="25"/>
  <c r="V97" i="25"/>
  <c r="U97" i="25"/>
  <c r="T97" i="25"/>
  <c r="S97" i="25"/>
  <c r="Q97" i="25"/>
  <c r="P97" i="25"/>
  <c r="O97" i="25"/>
  <c r="N97" i="25"/>
  <c r="M97" i="25"/>
  <c r="L97" i="25"/>
  <c r="K97" i="25"/>
  <c r="J97" i="25"/>
  <c r="I97" i="25"/>
  <c r="H97" i="25"/>
  <c r="G97" i="25"/>
  <c r="F97" i="25"/>
  <c r="E97" i="25"/>
  <c r="D97" i="25"/>
  <c r="C97" i="25"/>
  <c r="DE96" i="25"/>
  <c r="DD96" i="25"/>
  <c r="DC96" i="25"/>
  <c r="DB96" i="25"/>
  <c r="DA96" i="25"/>
  <c r="CZ96" i="25"/>
  <c r="CY96" i="25"/>
  <c r="CX96" i="25"/>
  <c r="CW96" i="25"/>
  <c r="CV96" i="25"/>
  <c r="CU96" i="25"/>
  <c r="CT96" i="25"/>
  <c r="CS96" i="25"/>
  <c r="CR96" i="25"/>
  <c r="CQ96" i="25"/>
  <c r="BS96" i="25"/>
  <c r="BR96" i="25"/>
  <c r="BQ96" i="25"/>
  <c r="BP96" i="25"/>
  <c r="BN96" i="25"/>
  <c r="BO96" i="25" s="1"/>
  <c r="BU96" i="25" s="1"/>
  <c r="L100" i="24" s="1"/>
  <c r="BM96" i="25"/>
  <c r="BL96" i="25"/>
  <c r="BK96" i="25"/>
  <c r="BJ96" i="25"/>
  <c r="BI96" i="25"/>
  <c r="H100" i="24" s="1"/>
  <c r="BG96" i="25"/>
  <c r="BF96" i="25"/>
  <c r="BE96" i="25"/>
  <c r="BD96" i="25"/>
  <c r="BC96" i="25"/>
  <c r="BB96" i="25"/>
  <c r="BA96" i="25"/>
  <c r="AZ96" i="25"/>
  <c r="AX96" i="25"/>
  <c r="AW96" i="25"/>
  <c r="AV96" i="25"/>
  <c r="AU96" i="25"/>
  <c r="AT96" i="25"/>
  <c r="AS96" i="25"/>
  <c r="AR96" i="25"/>
  <c r="AQ96" i="25"/>
  <c r="AY96" i="25" s="1"/>
  <c r="F100" i="24" s="1"/>
  <c r="AO96" i="25"/>
  <c r="AN96" i="25"/>
  <c r="AM96" i="25"/>
  <c r="AL96" i="25"/>
  <c r="AK96" i="25"/>
  <c r="AJ96" i="25"/>
  <c r="AI96" i="25"/>
  <c r="AH96" i="25"/>
  <c r="AF96" i="25"/>
  <c r="AE96" i="25"/>
  <c r="AD96" i="25"/>
  <c r="AC96" i="25"/>
  <c r="AB96" i="25"/>
  <c r="AA96" i="25"/>
  <c r="Z96" i="25"/>
  <c r="Y96" i="25"/>
  <c r="X96" i="25"/>
  <c r="W96" i="25"/>
  <c r="V96" i="25"/>
  <c r="U96" i="25"/>
  <c r="T96" i="25"/>
  <c r="S96" i="25"/>
  <c r="Q96" i="25"/>
  <c r="P96" i="25"/>
  <c r="O96" i="25"/>
  <c r="N96" i="25"/>
  <c r="M96" i="25"/>
  <c r="L96" i="25"/>
  <c r="K96" i="25"/>
  <c r="J96" i="25"/>
  <c r="I96" i="25"/>
  <c r="H96" i="25"/>
  <c r="G96" i="25"/>
  <c r="F96" i="25"/>
  <c r="E96" i="25"/>
  <c r="D96" i="25"/>
  <c r="C96" i="25"/>
  <c r="DE95" i="25"/>
  <c r="DD95" i="25"/>
  <c r="DC95" i="25"/>
  <c r="DB95" i="25"/>
  <c r="DA95" i="25"/>
  <c r="CZ95" i="25"/>
  <c r="CY95" i="25"/>
  <c r="CX95" i="25"/>
  <c r="CW95" i="25"/>
  <c r="CV95" i="25"/>
  <c r="CU95" i="25"/>
  <c r="CT95" i="25"/>
  <c r="CS95" i="25"/>
  <c r="CR95" i="25"/>
  <c r="CQ95" i="25"/>
  <c r="BS95" i="25"/>
  <c r="BR95" i="25"/>
  <c r="BQ95" i="25"/>
  <c r="BP95" i="25"/>
  <c r="BN95" i="25"/>
  <c r="BM95" i="25"/>
  <c r="BL95" i="25"/>
  <c r="BK95" i="25"/>
  <c r="BJ95" i="25"/>
  <c r="BI95" i="25"/>
  <c r="H99" i="24" s="1"/>
  <c r="BG95" i="25"/>
  <c r="BF95" i="25"/>
  <c r="BE95" i="25"/>
  <c r="BD95" i="25"/>
  <c r="BC95" i="25"/>
  <c r="BB95" i="25"/>
  <c r="BA95" i="25"/>
  <c r="AZ95" i="25"/>
  <c r="AX95" i="25"/>
  <c r="AW95" i="25"/>
  <c r="AV95" i="25"/>
  <c r="AU95" i="25"/>
  <c r="AT95" i="25"/>
  <c r="AS95" i="25"/>
  <c r="AR95" i="25"/>
  <c r="AQ95" i="25"/>
  <c r="AO95" i="25"/>
  <c r="AN95" i="25"/>
  <c r="AM95" i="25"/>
  <c r="AL95" i="25"/>
  <c r="AK95" i="25"/>
  <c r="AJ95" i="25"/>
  <c r="AI95" i="25"/>
  <c r="AH95" i="25"/>
  <c r="AF95" i="25"/>
  <c r="AE95" i="25"/>
  <c r="AD95" i="25"/>
  <c r="AC95" i="25"/>
  <c r="AB95" i="25"/>
  <c r="AA95" i="25"/>
  <c r="Z95" i="25"/>
  <c r="Y95" i="25"/>
  <c r="X95" i="25"/>
  <c r="W95" i="25"/>
  <c r="V95" i="25"/>
  <c r="U95" i="25"/>
  <c r="T95" i="25"/>
  <c r="S95" i="25"/>
  <c r="Q95" i="25"/>
  <c r="P95" i="25"/>
  <c r="O95" i="25"/>
  <c r="N95" i="25"/>
  <c r="M95" i="25"/>
  <c r="L95" i="25"/>
  <c r="K95" i="25"/>
  <c r="J95" i="25"/>
  <c r="I95" i="25"/>
  <c r="H95" i="25"/>
  <c r="G95" i="25"/>
  <c r="F95" i="25"/>
  <c r="E95" i="25"/>
  <c r="D95" i="25"/>
  <c r="C95" i="25"/>
  <c r="DE94" i="25"/>
  <c r="DD94" i="25"/>
  <c r="DC94" i="25"/>
  <c r="DB94" i="25"/>
  <c r="DA94" i="25"/>
  <c r="CZ94" i="25"/>
  <c r="CY94" i="25"/>
  <c r="CX94" i="25"/>
  <c r="CW94" i="25"/>
  <c r="CV94" i="25"/>
  <c r="CU94" i="25"/>
  <c r="CT94" i="25"/>
  <c r="CS94" i="25"/>
  <c r="CR94" i="25"/>
  <c r="CQ94" i="25"/>
  <c r="BS94" i="25"/>
  <c r="BR94" i="25"/>
  <c r="BQ94" i="25"/>
  <c r="BP94" i="25"/>
  <c r="BN94" i="25"/>
  <c r="BM94" i="25"/>
  <c r="BL94" i="25"/>
  <c r="BK94" i="25"/>
  <c r="BJ94" i="25"/>
  <c r="BI94" i="25"/>
  <c r="H98" i="24" s="1"/>
  <c r="BG94" i="25"/>
  <c r="BF94" i="25"/>
  <c r="BE94" i="25"/>
  <c r="BD94" i="25"/>
  <c r="BC94" i="25"/>
  <c r="BB94" i="25"/>
  <c r="BA94" i="25"/>
  <c r="AZ94" i="25"/>
  <c r="AX94" i="25"/>
  <c r="AW94" i="25"/>
  <c r="AV94" i="25"/>
  <c r="AU94" i="25"/>
  <c r="AT94" i="25"/>
  <c r="AS94" i="25"/>
  <c r="AR94" i="25"/>
  <c r="AQ94" i="25"/>
  <c r="AO94" i="25"/>
  <c r="AN94" i="25"/>
  <c r="AM94" i="25"/>
  <c r="AL94" i="25"/>
  <c r="AK94" i="25"/>
  <c r="AJ94" i="25"/>
  <c r="AI94" i="25"/>
  <c r="AH94" i="25"/>
  <c r="AF94" i="25"/>
  <c r="AE94" i="25"/>
  <c r="AD94" i="25"/>
  <c r="AC94" i="25"/>
  <c r="AB94" i="25"/>
  <c r="AA94" i="25"/>
  <c r="Z94" i="25"/>
  <c r="Y94" i="25"/>
  <c r="X94" i="25"/>
  <c r="W94" i="25"/>
  <c r="V94" i="25"/>
  <c r="U94" i="25"/>
  <c r="T94" i="25"/>
  <c r="S94" i="25"/>
  <c r="Q94" i="25"/>
  <c r="P94" i="25"/>
  <c r="O94" i="25"/>
  <c r="N94" i="25"/>
  <c r="M94" i="25"/>
  <c r="L94" i="25"/>
  <c r="K94" i="25"/>
  <c r="J94" i="25"/>
  <c r="I94" i="25"/>
  <c r="H94" i="25"/>
  <c r="G94" i="25"/>
  <c r="F94" i="25"/>
  <c r="E94" i="25"/>
  <c r="D94" i="25"/>
  <c r="C94" i="25"/>
  <c r="DE93" i="25"/>
  <c r="DD93" i="25"/>
  <c r="DC93" i="25"/>
  <c r="DB93" i="25"/>
  <c r="DA93" i="25"/>
  <c r="CZ93" i="25"/>
  <c r="CY93" i="25"/>
  <c r="CX93" i="25"/>
  <c r="CW93" i="25"/>
  <c r="CV93" i="25"/>
  <c r="CU93" i="25"/>
  <c r="CT93" i="25"/>
  <c r="CS93" i="25"/>
  <c r="CR93" i="25"/>
  <c r="CQ93" i="25"/>
  <c r="BS93" i="25"/>
  <c r="BR93" i="25"/>
  <c r="BQ93" i="25"/>
  <c r="BP93" i="25"/>
  <c r="BN93" i="25"/>
  <c r="BM93" i="25"/>
  <c r="BL93" i="25"/>
  <c r="BK93" i="25"/>
  <c r="BJ93" i="25"/>
  <c r="BI93" i="25"/>
  <c r="H97" i="24" s="1"/>
  <c r="BG93" i="25"/>
  <c r="BF93" i="25"/>
  <c r="BE93" i="25"/>
  <c r="BD93" i="25"/>
  <c r="BC93" i="25"/>
  <c r="BB93" i="25"/>
  <c r="BA93" i="25"/>
  <c r="AZ93" i="25"/>
  <c r="AX93" i="25"/>
  <c r="AW93" i="25"/>
  <c r="AV93" i="25"/>
  <c r="AU93" i="25"/>
  <c r="AT93" i="25"/>
  <c r="AS93" i="25"/>
  <c r="AR93" i="25"/>
  <c r="AQ93" i="25"/>
  <c r="AO93" i="25"/>
  <c r="AN93" i="25"/>
  <c r="AM93" i="25"/>
  <c r="AL93" i="25"/>
  <c r="AK93" i="25"/>
  <c r="AJ93" i="25"/>
  <c r="AI93" i="25"/>
  <c r="AH93" i="25"/>
  <c r="AF93" i="25"/>
  <c r="AE93" i="25"/>
  <c r="AD93" i="25"/>
  <c r="AC93" i="25"/>
  <c r="AB93" i="25"/>
  <c r="AA93" i="25"/>
  <c r="Z93" i="25"/>
  <c r="Y93" i="25"/>
  <c r="X93" i="25"/>
  <c r="W93" i="25"/>
  <c r="V93" i="25"/>
  <c r="U93" i="25"/>
  <c r="T93" i="25"/>
  <c r="S93" i="25"/>
  <c r="Q93" i="25"/>
  <c r="P93" i="25"/>
  <c r="O93" i="25"/>
  <c r="N93" i="25"/>
  <c r="M93" i="25"/>
  <c r="L93" i="25"/>
  <c r="K93" i="25"/>
  <c r="J93" i="25"/>
  <c r="I93" i="25"/>
  <c r="H93" i="25"/>
  <c r="G93" i="25"/>
  <c r="F93" i="25"/>
  <c r="E93" i="25"/>
  <c r="D93" i="25"/>
  <c r="C93" i="25"/>
  <c r="DE92" i="25"/>
  <c r="DD92" i="25"/>
  <c r="DC92" i="25"/>
  <c r="DB92" i="25"/>
  <c r="DA92" i="25"/>
  <c r="CZ92" i="25"/>
  <c r="CY92" i="25"/>
  <c r="CX92" i="25"/>
  <c r="CW92" i="25"/>
  <c r="CV92" i="25"/>
  <c r="CU92" i="25"/>
  <c r="CT92" i="25"/>
  <c r="CS92" i="25"/>
  <c r="CR92" i="25"/>
  <c r="CQ92" i="25"/>
  <c r="BS92" i="25"/>
  <c r="BT92" i="25" s="1"/>
  <c r="BR92" i="25"/>
  <c r="BQ92" i="25"/>
  <c r="BP92" i="25"/>
  <c r="BN92" i="25"/>
  <c r="BO92" i="25" s="1"/>
  <c r="BU92" i="25" s="1"/>
  <c r="L96" i="24" s="1"/>
  <c r="BM92" i="25"/>
  <c r="BL92" i="25"/>
  <c r="BK92" i="25"/>
  <c r="BJ92" i="25"/>
  <c r="BI92" i="25"/>
  <c r="H96" i="24" s="1"/>
  <c r="BG92" i="25"/>
  <c r="BF92" i="25"/>
  <c r="BE92" i="25"/>
  <c r="BD92" i="25"/>
  <c r="BC92" i="25"/>
  <c r="BB92" i="25"/>
  <c r="BA92" i="25"/>
  <c r="AZ92" i="25"/>
  <c r="AX92" i="25"/>
  <c r="AW92" i="25"/>
  <c r="AV92" i="25"/>
  <c r="AU92" i="25"/>
  <c r="AT92" i="25"/>
  <c r="AS92" i="25"/>
  <c r="AR92" i="25"/>
  <c r="AQ92" i="25"/>
  <c r="AO92" i="25"/>
  <c r="AN92" i="25"/>
  <c r="AM92" i="25"/>
  <c r="AL92" i="25"/>
  <c r="AK92" i="25"/>
  <c r="AJ92" i="25"/>
  <c r="AI92" i="25"/>
  <c r="AH92" i="25"/>
  <c r="AF92" i="25"/>
  <c r="AE92" i="25"/>
  <c r="AD92" i="25"/>
  <c r="AC92" i="25"/>
  <c r="AB92" i="25"/>
  <c r="AA92" i="25"/>
  <c r="Z92" i="25"/>
  <c r="Y92" i="25"/>
  <c r="X92" i="25"/>
  <c r="W92" i="25"/>
  <c r="V92" i="25"/>
  <c r="U92" i="25"/>
  <c r="T92" i="25"/>
  <c r="S92" i="25"/>
  <c r="Q92" i="25"/>
  <c r="P92" i="25"/>
  <c r="O92" i="25"/>
  <c r="N92" i="25"/>
  <c r="M92" i="25"/>
  <c r="L92" i="25"/>
  <c r="K92" i="25"/>
  <c r="J92" i="25"/>
  <c r="I92" i="25"/>
  <c r="H92" i="25"/>
  <c r="G92" i="25"/>
  <c r="F92" i="25"/>
  <c r="E92" i="25"/>
  <c r="D92" i="25"/>
  <c r="C92" i="25"/>
  <c r="DE91" i="25"/>
  <c r="DD91" i="25"/>
  <c r="DC91" i="25"/>
  <c r="DB91" i="25"/>
  <c r="DA91" i="25"/>
  <c r="CZ91" i="25"/>
  <c r="CY91" i="25"/>
  <c r="CX91" i="25"/>
  <c r="CW91" i="25"/>
  <c r="CV91" i="25"/>
  <c r="CU91" i="25"/>
  <c r="CT91" i="25"/>
  <c r="CS91" i="25"/>
  <c r="CR91" i="25"/>
  <c r="CQ91" i="25"/>
  <c r="BS91" i="25"/>
  <c r="BR91" i="25"/>
  <c r="BQ91" i="25"/>
  <c r="BT91" i="25" s="1"/>
  <c r="BP91" i="25"/>
  <c r="BN91" i="25"/>
  <c r="BM91" i="25"/>
  <c r="BL91" i="25"/>
  <c r="BK91" i="25"/>
  <c r="BJ91" i="25"/>
  <c r="BI91" i="25"/>
  <c r="H95" i="24" s="1"/>
  <c r="BG91" i="25"/>
  <c r="BF91" i="25"/>
  <c r="BE91" i="25"/>
  <c r="BD91" i="25"/>
  <c r="BC91" i="25"/>
  <c r="BB91" i="25"/>
  <c r="BA91" i="25"/>
  <c r="AZ91" i="25"/>
  <c r="AX91" i="25"/>
  <c r="AW91" i="25"/>
  <c r="AV91" i="25"/>
  <c r="AU91" i="25"/>
  <c r="AT91" i="25"/>
  <c r="AS91" i="25"/>
  <c r="AR91" i="25"/>
  <c r="AQ91" i="25"/>
  <c r="AO91" i="25"/>
  <c r="AN91" i="25"/>
  <c r="AM91" i="25"/>
  <c r="AL91" i="25"/>
  <c r="AK91" i="25"/>
  <c r="AJ91" i="25"/>
  <c r="AI91" i="25"/>
  <c r="AH91" i="25"/>
  <c r="AF91" i="25"/>
  <c r="AE91" i="25"/>
  <c r="AD91" i="25"/>
  <c r="AC91" i="25"/>
  <c r="AB91" i="25"/>
  <c r="AA91" i="25"/>
  <c r="Z91" i="25"/>
  <c r="Y91" i="25"/>
  <c r="X91" i="25"/>
  <c r="W91" i="25"/>
  <c r="V91" i="25"/>
  <c r="U91" i="25"/>
  <c r="T91" i="25"/>
  <c r="S91" i="25"/>
  <c r="Q91" i="25"/>
  <c r="P91" i="25"/>
  <c r="O91" i="25"/>
  <c r="N91" i="25"/>
  <c r="M91" i="25"/>
  <c r="L91" i="25"/>
  <c r="K91" i="25"/>
  <c r="J91" i="25"/>
  <c r="I91" i="25"/>
  <c r="H91" i="25"/>
  <c r="G91" i="25"/>
  <c r="F91" i="25"/>
  <c r="E91" i="25"/>
  <c r="D91" i="25"/>
  <c r="C91" i="25"/>
  <c r="DE90" i="25"/>
  <c r="DD90" i="25"/>
  <c r="DC90" i="25"/>
  <c r="DB90" i="25"/>
  <c r="DA90" i="25"/>
  <c r="CZ90" i="25"/>
  <c r="CY90" i="25"/>
  <c r="CX90" i="25"/>
  <c r="CW90" i="25"/>
  <c r="CV90" i="25"/>
  <c r="CU90" i="25"/>
  <c r="CT90" i="25"/>
  <c r="CS90" i="25"/>
  <c r="CR90" i="25"/>
  <c r="CQ90" i="25"/>
  <c r="BS90" i="25"/>
  <c r="BR90" i="25"/>
  <c r="BQ90" i="25"/>
  <c r="BP90" i="25"/>
  <c r="BN90" i="25"/>
  <c r="BM90" i="25"/>
  <c r="BL90" i="25"/>
  <c r="BK90" i="25"/>
  <c r="BJ90" i="25"/>
  <c r="BI90" i="25"/>
  <c r="H94" i="24" s="1"/>
  <c r="BG90" i="25"/>
  <c r="BF90" i="25"/>
  <c r="BE90" i="25"/>
  <c r="BD90" i="25"/>
  <c r="BC90" i="25"/>
  <c r="BB90" i="25"/>
  <c r="BA90" i="25"/>
  <c r="AZ90" i="25"/>
  <c r="AX90" i="25"/>
  <c r="AW90" i="25"/>
  <c r="AV90" i="25"/>
  <c r="AU90" i="25"/>
  <c r="AT90" i="25"/>
  <c r="AS90" i="25"/>
  <c r="AR90" i="25"/>
  <c r="AQ90" i="25"/>
  <c r="AO90" i="25"/>
  <c r="AN90" i="25"/>
  <c r="AM90" i="25"/>
  <c r="AL90" i="25"/>
  <c r="AK90" i="25"/>
  <c r="AJ90" i="25"/>
  <c r="AI90" i="25"/>
  <c r="AH90" i="25"/>
  <c r="AF90" i="25"/>
  <c r="AE90" i="25"/>
  <c r="AD90" i="25"/>
  <c r="AC90" i="25"/>
  <c r="AB90" i="25"/>
  <c r="AA90" i="25"/>
  <c r="Z90" i="25"/>
  <c r="Y90" i="25"/>
  <c r="X90" i="25"/>
  <c r="W90" i="25"/>
  <c r="V90" i="25"/>
  <c r="U90" i="25"/>
  <c r="T90" i="25"/>
  <c r="S90" i="25"/>
  <c r="Q90" i="25"/>
  <c r="P90" i="25"/>
  <c r="O90" i="25"/>
  <c r="N90" i="25"/>
  <c r="M90" i="25"/>
  <c r="L90" i="25"/>
  <c r="K90" i="25"/>
  <c r="J90" i="25"/>
  <c r="I90" i="25"/>
  <c r="H90" i="25"/>
  <c r="G90" i="25"/>
  <c r="F90" i="25"/>
  <c r="E90" i="25"/>
  <c r="D90" i="25"/>
  <c r="C90" i="25"/>
  <c r="DE89" i="25"/>
  <c r="DD89" i="25"/>
  <c r="DC89" i="25"/>
  <c r="DB89" i="25"/>
  <c r="DA89" i="25"/>
  <c r="CZ89" i="25"/>
  <c r="CY89" i="25"/>
  <c r="CX89" i="25"/>
  <c r="CW89" i="25"/>
  <c r="CV89" i="25"/>
  <c r="CU89" i="25"/>
  <c r="CT89" i="25"/>
  <c r="CS89" i="25"/>
  <c r="CR89" i="25"/>
  <c r="CQ89" i="25"/>
  <c r="BS89" i="25"/>
  <c r="BR89" i="25"/>
  <c r="BQ89" i="25"/>
  <c r="BP89" i="25"/>
  <c r="BN89" i="25"/>
  <c r="BM89" i="25"/>
  <c r="BL89" i="25"/>
  <c r="BK89" i="25"/>
  <c r="BJ89" i="25"/>
  <c r="BI89" i="25"/>
  <c r="H93" i="24" s="1"/>
  <c r="BG89" i="25"/>
  <c r="BF89" i="25"/>
  <c r="BE89" i="25"/>
  <c r="BD89" i="25"/>
  <c r="BC89" i="25"/>
  <c r="BB89" i="25"/>
  <c r="BA89" i="25"/>
  <c r="AZ89" i="25"/>
  <c r="AX89" i="25"/>
  <c r="AW89" i="25"/>
  <c r="AV89" i="25"/>
  <c r="AU89" i="25"/>
  <c r="AT89" i="25"/>
  <c r="AS89" i="25"/>
  <c r="AR89" i="25"/>
  <c r="AQ89" i="25"/>
  <c r="AO89" i="25"/>
  <c r="AN89" i="25"/>
  <c r="AM89" i="25"/>
  <c r="AL89" i="25"/>
  <c r="AK89" i="25"/>
  <c r="AJ89" i="25"/>
  <c r="AI89" i="25"/>
  <c r="AH89" i="25"/>
  <c r="AF89" i="25"/>
  <c r="AE89" i="25"/>
  <c r="AD89" i="25"/>
  <c r="AC89" i="25"/>
  <c r="AB89" i="25"/>
  <c r="AA89" i="25"/>
  <c r="Z89" i="25"/>
  <c r="Y89" i="25"/>
  <c r="X89" i="25"/>
  <c r="W89" i="25"/>
  <c r="V89" i="25"/>
  <c r="U89" i="25"/>
  <c r="T89" i="25"/>
  <c r="S89" i="25"/>
  <c r="Q89" i="25"/>
  <c r="P89" i="25"/>
  <c r="O89" i="25"/>
  <c r="N89" i="25"/>
  <c r="M89" i="25"/>
  <c r="L89" i="25"/>
  <c r="K89" i="25"/>
  <c r="J89" i="25"/>
  <c r="I89" i="25"/>
  <c r="H89" i="25"/>
  <c r="G89" i="25"/>
  <c r="F89" i="25"/>
  <c r="E89" i="25"/>
  <c r="D89" i="25"/>
  <c r="C89" i="25"/>
  <c r="DE88" i="25"/>
  <c r="DD88" i="25"/>
  <c r="DC88" i="25"/>
  <c r="DB88" i="25"/>
  <c r="DA88" i="25"/>
  <c r="CZ88" i="25"/>
  <c r="CY88" i="25"/>
  <c r="CX88" i="25"/>
  <c r="CW88" i="25"/>
  <c r="CV88" i="25"/>
  <c r="CU88" i="25"/>
  <c r="CT88" i="25"/>
  <c r="CS88" i="25"/>
  <c r="CR88" i="25"/>
  <c r="CQ88" i="25"/>
  <c r="BS88" i="25"/>
  <c r="BR88" i="25"/>
  <c r="BQ88" i="25"/>
  <c r="BP88" i="25"/>
  <c r="BN88" i="25"/>
  <c r="BM88" i="25"/>
  <c r="BL88" i="25"/>
  <c r="BK88" i="25"/>
  <c r="BJ88" i="25"/>
  <c r="BI88" i="25"/>
  <c r="H92" i="24" s="1"/>
  <c r="BG88" i="25"/>
  <c r="BF88" i="25"/>
  <c r="BE88" i="25"/>
  <c r="BD88" i="25"/>
  <c r="BC88" i="25"/>
  <c r="BB88" i="25"/>
  <c r="BA88" i="25"/>
  <c r="AZ88" i="25"/>
  <c r="AX88" i="25"/>
  <c r="AW88" i="25"/>
  <c r="AV88" i="25"/>
  <c r="AU88" i="25"/>
  <c r="AT88" i="25"/>
  <c r="AS88" i="25"/>
  <c r="AR88" i="25"/>
  <c r="AQ88" i="25"/>
  <c r="AO88" i="25"/>
  <c r="AN88" i="25"/>
  <c r="AM88" i="25"/>
  <c r="AL88" i="25"/>
  <c r="AK88" i="25"/>
  <c r="AJ88" i="25"/>
  <c r="AI88" i="25"/>
  <c r="AH88" i="25"/>
  <c r="AF88" i="25"/>
  <c r="AE88" i="25"/>
  <c r="AD88" i="25"/>
  <c r="AC88" i="25"/>
  <c r="AB88" i="25"/>
  <c r="AA88" i="25"/>
  <c r="Z88" i="25"/>
  <c r="Y88" i="25"/>
  <c r="X88" i="25"/>
  <c r="W88" i="25"/>
  <c r="V88" i="25"/>
  <c r="U88" i="25"/>
  <c r="T88" i="25"/>
  <c r="S88" i="25"/>
  <c r="Q88" i="25"/>
  <c r="P88" i="25"/>
  <c r="O88" i="25"/>
  <c r="N88" i="25"/>
  <c r="M88" i="25"/>
  <c r="L88" i="25"/>
  <c r="K88" i="25"/>
  <c r="J88" i="25"/>
  <c r="I88" i="25"/>
  <c r="H88" i="25"/>
  <c r="G88" i="25"/>
  <c r="F88" i="25"/>
  <c r="E88" i="25"/>
  <c r="D88" i="25"/>
  <c r="C88" i="25"/>
  <c r="DE87" i="25"/>
  <c r="DD87" i="25"/>
  <c r="DC87" i="25"/>
  <c r="DB87" i="25"/>
  <c r="DA87" i="25"/>
  <c r="CZ87" i="25"/>
  <c r="CY87" i="25"/>
  <c r="CX87" i="25"/>
  <c r="CW87" i="25"/>
  <c r="CV87" i="25"/>
  <c r="CU87" i="25"/>
  <c r="CT87" i="25"/>
  <c r="CS87" i="25"/>
  <c r="CR87" i="25"/>
  <c r="CQ87" i="25"/>
  <c r="BS87" i="25"/>
  <c r="BR87" i="25"/>
  <c r="BQ87" i="25"/>
  <c r="BP87" i="25"/>
  <c r="BN87" i="25"/>
  <c r="BM87" i="25"/>
  <c r="BL87" i="25"/>
  <c r="BK87" i="25"/>
  <c r="BJ87" i="25"/>
  <c r="BI87" i="25"/>
  <c r="H91" i="24" s="1"/>
  <c r="BG87" i="25"/>
  <c r="BF87" i="25"/>
  <c r="BE87" i="25"/>
  <c r="BD87" i="25"/>
  <c r="BC87" i="25"/>
  <c r="BB87" i="25"/>
  <c r="BA87" i="25"/>
  <c r="AZ87" i="25"/>
  <c r="AX87" i="25"/>
  <c r="AW87" i="25"/>
  <c r="AV87" i="25"/>
  <c r="AU87" i="25"/>
  <c r="AT87" i="25"/>
  <c r="AS87" i="25"/>
  <c r="AR87" i="25"/>
  <c r="AQ87" i="25"/>
  <c r="AO87" i="25"/>
  <c r="AN87" i="25"/>
  <c r="AM87" i="25"/>
  <c r="AL87" i="25"/>
  <c r="AK87" i="25"/>
  <c r="AJ87" i="25"/>
  <c r="AI87" i="25"/>
  <c r="AH87" i="25"/>
  <c r="AF87" i="25"/>
  <c r="AE87" i="25"/>
  <c r="AD87" i="25"/>
  <c r="AC87" i="25"/>
  <c r="AB87" i="25"/>
  <c r="AA87" i="25"/>
  <c r="Z87" i="25"/>
  <c r="Y87" i="25"/>
  <c r="X87" i="25"/>
  <c r="W87" i="25"/>
  <c r="V87" i="25"/>
  <c r="U87" i="25"/>
  <c r="T87" i="25"/>
  <c r="S87" i="25"/>
  <c r="Q87" i="25"/>
  <c r="P87" i="25"/>
  <c r="O87" i="25"/>
  <c r="N87" i="25"/>
  <c r="M87" i="25"/>
  <c r="L87" i="25"/>
  <c r="K87" i="25"/>
  <c r="J87" i="25"/>
  <c r="I87" i="25"/>
  <c r="H87" i="25"/>
  <c r="G87" i="25"/>
  <c r="F87" i="25"/>
  <c r="E87" i="25"/>
  <c r="D87" i="25"/>
  <c r="C87" i="25"/>
  <c r="DE86" i="25"/>
  <c r="DD86" i="25"/>
  <c r="DC86" i="25"/>
  <c r="DB86" i="25"/>
  <c r="DA86" i="25"/>
  <c r="CZ86" i="25"/>
  <c r="CY86" i="25"/>
  <c r="CX86" i="25"/>
  <c r="CW86" i="25"/>
  <c r="CV86" i="25"/>
  <c r="CU86" i="25"/>
  <c r="CT86" i="25"/>
  <c r="CS86" i="25"/>
  <c r="CR86" i="25"/>
  <c r="CQ86" i="25"/>
  <c r="BS86" i="25"/>
  <c r="BT86" i="25" s="1"/>
  <c r="BR86" i="25"/>
  <c r="BQ86" i="25"/>
  <c r="BP86" i="25"/>
  <c r="BN86" i="25"/>
  <c r="BO86" i="25" s="1"/>
  <c r="BU86" i="25" s="1"/>
  <c r="L90" i="24" s="1"/>
  <c r="BM86" i="25"/>
  <c r="BL86" i="25"/>
  <c r="BK86" i="25"/>
  <c r="BJ86" i="25"/>
  <c r="BI86" i="25"/>
  <c r="H90" i="24" s="1"/>
  <c r="BG86" i="25"/>
  <c r="BF86" i="25"/>
  <c r="BE86" i="25"/>
  <c r="BD86" i="25"/>
  <c r="BC86" i="25"/>
  <c r="BB86" i="25"/>
  <c r="BA86" i="25"/>
  <c r="AZ86" i="25"/>
  <c r="AX86" i="25"/>
  <c r="AW86" i="25"/>
  <c r="AV86" i="25"/>
  <c r="AU86" i="25"/>
  <c r="AT86" i="25"/>
  <c r="AS86" i="25"/>
  <c r="AR86" i="25"/>
  <c r="AQ86" i="25"/>
  <c r="AO86" i="25"/>
  <c r="AN86" i="25"/>
  <c r="AM86" i="25"/>
  <c r="AL86" i="25"/>
  <c r="AK86" i="25"/>
  <c r="AJ86" i="25"/>
  <c r="AI86" i="25"/>
  <c r="AH86" i="25"/>
  <c r="AF86" i="25"/>
  <c r="AE86" i="25"/>
  <c r="AD86" i="25"/>
  <c r="AC86" i="25"/>
  <c r="AB86" i="25"/>
  <c r="AA86" i="25"/>
  <c r="Z86" i="25"/>
  <c r="Y86" i="25"/>
  <c r="X86" i="25"/>
  <c r="W86" i="25"/>
  <c r="V86" i="25"/>
  <c r="U86" i="25"/>
  <c r="T86" i="25"/>
  <c r="S86" i="25"/>
  <c r="Q86" i="25"/>
  <c r="P86" i="25"/>
  <c r="O86" i="25"/>
  <c r="N86" i="25"/>
  <c r="M86" i="25"/>
  <c r="L86" i="25"/>
  <c r="K86" i="25"/>
  <c r="J86" i="25"/>
  <c r="I86" i="25"/>
  <c r="H86" i="25"/>
  <c r="G86" i="25"/>
  <c r="F86" i="25"/>
  <c r="E86" i="25"/>
  <c r="D86" i="25"/>
  <c r="C86" i="25"/>
  <c r="DE85" i="25"/>
  <c r="DD85" i="25"/>
  <c r="DC85" i="25"/>
  <c r="DB85" i="25"/>
  <c r="DA85" i="25"/>
  <c r="CZ85" i="25"/>
  <c r="CY85" i="25"/>
  <c r="CX85" i="25"/>
  <c r="CW85" i="25"/>
  <c r="CV85" i="25"/>
  <c r="CU85" i="25"/>
  <c r="CT85" i="25"/>
  <c r="CS85" i="25"/>
  <c r="CR85" i="25"/>
  <c r="CQ85" i="25"/>
  <c r="BS85" i="25"/>
  <c r="BR85" i="25"/>
  <c r="BQ85" i="25"/>
  <c r="BP85" i="25"/>
  <c r="BN85" i="25"/>
  <c r="BM85" i="25"/>
  <c r="BL85" i="25"/>
  <c r="BK85" i="25"/>
  <c r="BJ85" i="25"/>
  <c r="BI85" i="25"/>
  <c r="H89" i="24" s="1"/>
  <c r="BG85" i="25"/>
  <c r="BF85" i="25"/>
  <c r="BE85" i="25"/>
  <c r="BD85" i="25"/>
  <c r="BC85" i="25"/>
  <c r="BB85" i="25"/>
  <c r="BA85" i="25"/>
  <c r="AZ85" i="25"/>
  <c r="AX85" i="25"/>
  <c r="AW85" i="25"/>
  <c r="AV85" i="25"/>
  <c r="AU85" i="25"/>
  <c r="AT85" i="25"/>
  <c r="AS85" i="25"/>
  <c r="AR85" i="25"/>
  <c r="AQ85" i="25"/>
  <c r="AO85" i="25"/>
  <c r="AN85" i="25"/>
  <c r="AM85" i="25"/>
  <c r="AL85" i="25"/>
  <c r="AK85" i="25"/>
  <c r="AJ85" i="25"/>
  <c r="AI85" i="25"/>
  <c r="AH85" i="25"/>
  <c r="AF85" i="25"/>
  <c r="AE85" i="25"/>
  <c r="AD85" i="25"/>
  <c r="AC85" i="25"/>
  <c r="AB85" i="25"/>
  <c r="AA85" i="25"/>
  <c r="Z85" i="25"/>
  <c r="Y85" i="25"/>
  <c r="X85" i="25"/>
  <c r="W85" i="25"/>
  <c r="V85" i="25"/>
  <c r="U85" i="25"/>
  <c r="T85" i="25"/>
  <c r="S85" i="25"/>
  <c r="Q85" i="25"/>
  <c r="P85" i="25"/>
  <c r="O85" i="25"/>
  <c r="N85" i="25"/>
  <c r="M85" i="25"/>
  <c r="L85" i="25"/>
  <c r="K85" i="25"/>
  <c r="J85" i="25"/>
  <c r="I85" i="25"/>
  <c r="H85" i="25"/>
  <c r="G85" i="25"/>
  <c r="F85" i="25"/>
  <c r="E85" i="25"/>
  <c r="D85" i="25"/>
  <c r="C85" i="25"/>
  <c r="DE84" i="25"/>
  <c r="DD84" i="25"/>
  <c r="DC84" i="25"/>
  <c r="DB84" i="25"/>
  <c r="DA84" i="25"/>
  <c r="CZ84" i="25"/>
  <c r="CY84" i="25"/>
  <c r="CX84" i="25"/>
  <c r="CW84" i="25"/>
  <c r="CV84" i="25"/>
  <c r="CU84" i="25"/>
  <c r="CT84" i="25"/>
  <c r="CS84" i="25"/>
  <c r="CR84" i="25"/>
  <c r="CQ84" i="25"/>
  <c r="BS84" i="25"/>
  <c r="BR84" i="25"/>
  <c r="BQ84" i="25"/>
  <c r="BP84" i="25"/>
  <c r="BN84" i="25"/>
  <c r="BM84" i="25"/>
  <c r="BL84" i="25"/>
  <c r="BK84" i="25"/>
  <c r="BJ84" i="25"/>
  <c r="BI84" i="25"/>
  <c r="H88" i="24" s="1"/>
  <c r="BG84" i="25"/>
  <c r="BF84" i="25"/>
  <c r="BE84" i="25"/>
  <c r="BD84" i="25"/>
  <c r="BC84" i="25"/>
  <c r="BB84" i="25"/>
  <c r="BA84" i="25"/>
  <c r="AZ84" i="25"/>
  <c r="AX84" i="25"/>
  <c r="AW84" i="25"/>
  <c r="AV84" i="25"/>
  <c r="AU84" i="25"/>
  <c r="AT84" i="25"/>
  <c r="AS84" i="25"/>
  <c r="AR84" i="25"/>
  <c r="AQ84" i="25"/>
  <c r="AY84" i="25" s="1"/>
  <c r="F88" i="24" s="1"/>
  <c r="AO84" i="25"/>
  <c r="AN84" i="25"/>
  <c r="AM84" i="25"/>
  <c r="AL84" i="25"/>
  <c r="AK84" i="25"/>
  <c r="AJ84" i="25"/>
  <c r="AI84" i="25"/>
  <c r="AH84" i="25"/>
  <c r="AF84" i="25"/>
  <c r="AE84" i="25"/>
  <c r="AD84" i="25"/>
  <c r="AC84" i="25"/>
  <c r="AB84" i="25"/>
  <c r="AA84" i="25"/>
  <c r="Z84" i="25"/>
  <c r="Y84" i="25"/>
  <c r="X84" i="25"/>
  <c r="W84" i="25"/>
  <c r="V84" i="25"/>
  <c r="U84" i="25"/>
  <c r="T84" i="25"/>
  <c r="S84" i="25"/>
  <c r="Q84" i="25"/>
  <c r="P84" i="25"/>
  <c r="O84" i="25"/>
  <c r="N84" i="25"/>
  <c r="M84" i="25"/>
  <c r="L84" i="25"/>
  <c r="K84" i="25"/>
  <c r="J84" i="25"/>
  <c r="I84" i="25"/>
  <c r="H84" i="25"/>
  <c r="G84" i="25"/>
  <c r="F84" i="25"/>
  <c r="E84" i="25"/>
  <c r="D84" i="25"/>
  <c r="C84" i="25"/>
  <c r="DE83" i="25"/>
  <c r="DD83" i="25"/>
  <c r="DC83" i="25"/>
  <c r="DB83" i="25"/>
  <c r="DA83" i="25"/>
  <c r="CZ83" i="25"/>
  <c r="CY83" i="25"/>
  <c r="CX83" i="25"/>
  <c r="CW83" i="25"/>
  <c r="CV83" i="25"/>
  <c r="CU83" i="25"/>
  <c r="CT83" i="25"/>
  <c r="CS83" i="25"/>
  <c r="CR83" i="25"/>
  <c r="CQ83" i="25"/>
  <c r="BS83" i="25"/>
  <c r="BR83" i="25"/>
  <c r="BQ83" i="25"/>
  <c r="BP83" i="25"/>
  <c r="BN83" i="25"/>
  <c r="BM83" i="25"/>
  <c r="BL83" i="25"/>
  <c r="BK83" i="25"/>
  <c r="BJ83" i="25"/>
  <c r="BI83" i="25"/>
  <c r="H87" i="24" s="1"/>
  <c r="BG83" i="25"/>
  <c r="BH83" i="25" s="1"/>
  <c r="G87" i="24" s="1"/>
  <c r="BF83" i="25"/>
  <c r="BE83" i="25"/>
  <c r="BD83" i="25"/>
  <c r="BC83" i="25"/>
  <c r="BB83" i="25"/>
  <c r="BA83" i="25"/>
  <c r="AZ83" i="25"/>
  <c r="AX83" i="25"/>
  <c r="AW83" i="25"/>
  <c r="AV83" i="25"/>
  <c r="AU83" i="25"/>
  <c r="AT83" i="25"/>
  <c r="AS83" i="25"/>
  <c r="AR83" i="25"/>
  <c r="AQ83" i="25"/>
  <c r="AO83" i="25"/>
  <c r="AN83" i="25"/>
  <c r="AM83" i="25"/>
  <c r="AL83" i="25"/>
  <c r="AK83" i="25"/>
  <c r="AJ83" i="25"/>
  <c r="AI83" i="25"/>
  <c r="AH83" i="25"/>
  <c r="AF83" i="25"/>
  <c r="AE83" i="25"/>
  <c r="AD83" i="25"/>
  <c r="AC83" i="25"/>
  <c r="AB83" i="25"/>
  <c r="AA83" i="25"/>
  <c r="Z83" i="25"/>
  <c r="Y83" i="25"/>
  <c r="X83" i="25"/>
  <c r="W83" i="25"/>
  <c r="V83" i="25"/>
  <c r="U83" i="25"/>
  <c r="T83" i="25"/>
  <c r="S83" i="25"/>
  <c r="Q83" i="25"/>
  <c r="P83" i="25"/>
  <c r="O83" i="25"/>
  <c r="N83" i="25"/>
  <c r="M83" i="25"/>
  <c r="L83" i="25"/>
  <c r="K83" i="25"/>
  <c r="J83" i="25"/>
  <c r="I83" i="25"/>
  <c r="H83" i="25"/>
  <c r="G83" i="25"/>
  <c r="F83" i="25"/>
  <c r="E83" i="25"/>
  <c r="D83" i="25"/>
  <c r="C83" i="25"/>
  <c r="DE82" i="25"/>
  <c r="DD82" i="25"/>
  <c r="DC82" i="25"/>
  <c r="DB82" i="25"/>
  <c r="DA82" i="25"/>
  <c r="CZ82" i="25"/>
  <c r="CY82" i="25"/>
  <c r="CX82" i="25"/>
  <c r="CW82" i="25"/>
  <c r="CV82" i="25"/>
  <c r="CU82" i="25"/>
  <c r="CT82" i="25"/>
  <c r="CS82" i="25"/>
  <c r="CR82" i="25"/>
  <c r="CQ82" i="25"/>
  <c r="BS82" i="25"/>
  <c r="BR82" i="25"/>
  <c r="BQ82" i="25"/>
  <c r="BP82" i="25"/>
  <c r="BN82" i="25"/>
  <c r="BM82" i="25"/>
  <c r="BL82" i="25"/>
  <c r="BK82" i="25"/>
  <c r="BJ82" i="25"/>
  <c r="BI82" i="25"/>
  <c r="H86" i="24" s="1"/>
  <c r="BG82" i="25"/>
  <c r="BF82" i="25"/>
  <c r="BE82" i="25"/>
  <c r="BD82" i="25"/>
  <c r="BC82" i="25"/>
  <c r="BB82" i="25"/>
  <c r="BA82" i="25"/>
  <c r="AZ82" i="25"/>
  <c r="AX82" i="25"/>
  <c r="AW82" i="25"/>
  <c r="AV82" i="25"/>
  <c r="AU82" i="25"/>
  <c r="AT82" i="25"/>
  <c r="AS82" i="25"/>
  <c r="AR82" i="25"/>
  <c r="AQ82" i="25"/>
  <c r="AO82" i="25"/>
  <c r="AN82" i="25"/>
  <c r="AM82" i="25"/>
  <c r="AL82" i="25"/>
  <c r="AK82" i="25"/>
  <c r="AJ82" i="25"/>
  <c r="AI82" i="25"/>
  <c r="AH82" i="25"/>
  <c r="AF82" i="25"/>
  <c r="AE82" i="25"/>
  <c r="AD82" i="25"/>
  <c r="AC82" i="25"/>
  <c r="AB82" i="25"/>
  <c r="AA82" i="25"/>
  <c r="Z82" i="25"/>
  <c r="Y82" i="25"/>
  <c r="X82" i="25"/>
  <c r="W82" i="25"/>
  <c r="V82" i="25"/>
  <c r="U82" i="25"/>
  <c r="T82" i="25"/>
  <c r="S82" i="25"/>
  <c r="Q82" i="25"/>
  <c r="P82" i="25"/>
  <c r="O82" i="25"/>
  <c r="N82" i="25"/>
  <c r="M82" i="25"/>
  <c r="L82" i="25"/>
  <c r="K82" i="25"/>
  <c r="J82" i="25"/>
  <c r="I82" i="25"/>
  <c r="H82" i="25"/>
  <c r="G82" i="25"/>
  <c r="F82" i="25"/>
  <c r="E82" i="25"/>
  <c r="D82" i="25"/>
  <c r="C82" i="25"/>
  <c r="DE81" i="25"/>
  <c r="DD81" i="25"/>
  <c r="DC81" i="25"/>
  <c r="DB81" i="25"/>
  <c r="DA81" i="25"/>
  <c r="CZ81" i="25"/>
  <c r="CY81" i="25"/>
  <c r="CX81" i="25"/>
  <c r="CW81" i="25"/>
  <c r="CV81" i="25"/>
  <c r="CU81" i="25"/>
  <c r="CT81" i="25"/>
  <c r="CS81" i="25"/>
  <c r="CR81" i="25"/>
  <c r="CQ81" i="25"/>
  <c r="BS81" i="25"/>
  <c r="BR81" i="25"/>
  <c r="BQ81" i="25"/>
  <c r="BP81" i="25"/>
  <c r="BN81" i="25"/>
  <c r="BM81" i="25"/>
  <c r="BL81" i="25"/>
  <c r="BK81" i="25"/>
  <c r="BJ81" i="25"/>
  <c r="BI81" i="25"/>
  <c r="H85" i="24" s="1"/>
  <c r="BG81" i="25"/>
  <c r="BF81" i="25"/>
  <c r="BE81" i="25"/>
  <c r="BD81" i="25"/>
  <c r="BC81" i="25"/>
  <c r="BB81" i="25"/>
  <c r="BA81" i="25"/>
  <c r="AZ81" i="25"/>
  <c r="AX81" i="25"/>
  <c r="AW81" i="25"/>
  <c r="AV81" i="25"/>
  <c r="AU81" i="25"/>
  <c r="AT81" i="25"/>
  <c r="AS81" i="25"/>
  <c r="AR81" i="25"/>
  <c r="AQ81" i="25"/>
  <c r="AO81" i="25"/>
  <c r="AN81" i="25"/>
  <c r="AM81" i="25"/>
  <c r="AL81" i="25"/>
  <c r="AK81" i="25"/>
  <c r="AJ81" i="25"/>
  <c r="AI81" i="25"/>
  <c r="AH81" i="25"/>
  <c r="AF81" i="25"/>
  <c r="AE81" i="25"/>
  <c r="AD81" i="25"/>
  <c r="AC81" i="25"/>
  <c r="AB81" i="25"/>
  <c r="AA81" i="25"/>
  <c r="Z81" i="25"/>
  <c r="Y81" i="25"/>
  <c r="X81" i="25"/>
  <c r="W81" i="25"/>
  <c r="V81" i="25"/>
  <c r="U81" i="25"/>
  <c r="T81" i="25"/>
  <c r="S81" i="25"/>
  <c r="Q81" i="25"/>
  <c r="P81" i="25"/>
  <c r="O81" i="25"/>
  <c r="N81" i="25"/>
  <c r="M81" i="25"/>
  <c r="L81" i="25"/>
  <c r="K81" i="25"/>
  <c r="J81" i="25"/>
  <c r="I81" i="25"/>
  <c r="H81" i="25"/>
  <c r="G81" i="25"/>
  <c r="F81" i="25"/>
  <c r="E81" i="25"/>
  <c r="D81" i="25"/>
  <c r="C81" i="25"/>
  <c r="DE80" i="25"/>
  <c r="DD80" i="25"/>
  <c r="DC80" i="25"/>
  <c r="DB80" i="25"/>
  <c r="DA80" i="25"/>
  <c r="CZ80" i="25"/>
  <c r="CY80" i="25"/>
  <c r="CX80" i="25"/>
  <c r="CW80" i="25"/>
  <c r="CV80" i="25"/>
  <c r="CU80" i="25"/>
  <c r="CT80" i="25"/>
  <c r="CS80" i="25"/>
  <c r="CR80" i="25"/>
  <c r="CQ80" i="25"/>
  <c r="BS80" i="25"/>
  <c r="BT80" i="25" s="1"/>
  <c r="BR80" i="25"/>
  <c r="BQ80" i="25"/>
  <c r="BP80" i="25"/>
  <c r="BN80" i="25"/>
  <c r="BO80" i="25" s="1"/>
  <c r="BU80" i="25" s="1"/>
  <c r="L84" i="24" s="1"/>
  <c r="BM80" i="25"/>
  <c r="BL80" i="25"/>
  <c r="BK80" i="25"/>
  <c r="BJ80" i="25"/>
  <c r="BI80" i="25"/>
  <c r="H84" i="24" s="1"/>
  <c r="BG80" i="25"/>
  <c r="BF80" i="25"/>
  <c r="BE80" i="25"/>
  <c r="BD80" i="25"/>
  <c r="BC80" i="25"/>
  <c r="BB80" i="25"/>
  <c r="BA80" i="25"/>
  <c r="AZ80" i="25"/>
  <c r="AX80" i="25"/>
  <c r="AW80" i="25"/>
  <c r="AV80" i="25"/>
  <c r="AU80" i="25"/>
  <c r="AT80" i="25"/>
  <c r="AS80" i="25"/>
  <c r="AR80" i="25"/>
  <c r="AQ80" i="25"/>
  <c r="AO80" i="25"/>
  <c r="AN80" i="25"/>
  <c r="AM80" i="25"/>
  <c r="AL80" i="25"/>
  <c r="AK80" i="25"/>
  <c r="AJ80" i="25"/>
  <c r="AI80" i="25"/>
  <c r="AH80" i="25"/>
  <c r="AF80" i="25"/>
  <c r="AE80" i="25"/>
  <c r="AD80" i="25"/>
  <c r="AC80" i="25"/>
  <c r="AB80" i="25"/>
  <c r="AA80" i="25"/>
  <c r="Z80" i="25"/>
  <c r="Y80" i="25"/>
  <c r="X80" i="25"/>
  <c r="W80" i="25"/>
  <c r="V80" i="25"/>
  <c r="U80" i="25"/>
  <c r="T80" i="25"/>
  <c r="S80" i="25"/>
  <c r="Q80" i="25"/>
  <c r="P80" i="25"/>
  <c r="O80" i="25"/>
  <c r="N80" i="25"/>
  <c r="M80" i="25"/>
  <c r="L80" i="25"/>
  <c r="K80" i="25"/>
  <c r="J80" i="25"/>
  <c r="I80" i="25"/>
  <c r="H80" i="25"/>
  <c r="G80" i="25"/>
  <c r="F80" i="25"/>
  <c r="E80" i="25"/>
  <c r="D80" i="25"/>
  <c r="C80" i="25"/>
  <c r="DE79" i="25"/>
  <c r="DD79" i="25"/>
  <c r="DC79" i="25"/>
  <c r="DB79" i="25"/>
  <c r="DA79" i="25"/>
  <c r="CZ79" i="25"/>
  <c r="CY79" i="25"/>
  <c r="CX79" i="25"/>
  <c r="CW79" i="25"/>
  <c r="CV79" i="25"/>
  <c r="CU79" i="25"/>
  <c r="CT79" i="25"/>
  <c r="CS79" i="25"/>
  <c r="CR79" i="25"/>
  <c r="CQ79" i="25"/>
  <c r="BS79" i="25"/>
  <c r="BR79" i="25"/>
  <c r="BQ79" i="25"/>
  <c r="BT79" i="25" s="1"/>
  <c r="BP79" i="25"/>
  <c r="BN79" i="25"/>
  <c r="BM79" i="25"/>
  <c r="BL79" i="25"/>
  <c r="BK79" i="25"/>
  <c r="BJ79" i="25"/>
  <c r="BI79" i="25"/>
  <c r="H83" i="24" s="1"/>
  <c r="BG79" i="25"/>
  <c r="BF79" i="25"/>
  <c r="BE79" i="25"/>
  <c r="BD79" i="25"/>
  <c r="BC79" i="25"/>
  <c r="BB79" i="25"/>
  <c r="BA79" i="25"/>
  <c r="AZ79" i="25"/>
  <c r="AX79" i="25"/>
  <c r="AW79" i="25"/>
  <c r="AV79" i="25"/>
  <c r="AU79" i="25"/>
  <c r="AT79" i="25"/>
  <c r="AS79" i="25"/>
  <c r="AR79" i="25"/>
  <c r="AQ79" i="25"/>
  <c r="AO79" i="25"/>
  <c r="AN79" i="25"/>
  <c r="AM79" i="25"/>
  <c r="AL79" i="25"/>
  <c r="AK79" i="25"/>
  <c r="AJ79" i="25"/>
  <c r="AI79" i="25"/>
  <c r="AH79" i="25"/>
  <c r="AF79" i="25"/>
  <c r="AE79" i="25"/>
  <c r="AD79" i="25"/>
  <c r="AC79" i="25"/>
  <c r="AB79" i="25"/>
  <c r="AA79" i="25"/>
  <c r="Z79" i="25"/>
  <c r="Y79" i="25"/>
  <c r="X79" i="25"/>
  <c r="W79" i="25"/>
  <c r="V79" i="25"/>
  <c r="U79" i="25"/>
  <c r="T79" i="25"/>
  <c r="S79" i="25"/>
  <c r="Q79" i="25"/>
  <c r="P79" i="25"/>
  <c r="O79" i="25"/>
  <c r="N79" i="25"/>
  <c r="M79" i="25"/>
  <c r="L79" i="25"/>
  <c r="K79" i="25"/>
  <c r="J79" i="25"/>
  <c r="I79" i="25"/>
  <c r="H79" i="25"/>
  <c r="G79" i="25"/>
  <c r="F79" i="25"/>
  <c r="E79" i="25"/>
  <c r="D79" i="25"/>
  <c r="C79" i="25"/>
  <c r="DE78" i="25"/>
  <c r="DD78" i="25"/>
  <c r="DC78" i="25"/>
  <c r="DB78" i="25"/>
  <c r="DA78" i="25"/>
  <c r="CZ78" i="25"/>
  <c r="CY78" i="25"/>
  <c r="CX78" i="25"/>
  <c r="CW78" i="25"/>
  <c r="CV78" i="25"/>
  <c r="CU78" i="25"/>
  <c r="CT78" i="25"/>
  <c r="CS78" i="25"/>
  <c r="CR78" i="25"/>
  <c r="CQ78" i="25"/>
  <c r="BS78" i="25"/>
  <c r="BR78" i="25"/>
  <c r="BQ78" i="25"/>
  <c r="BP78" i="25"/>
  <c r="BN78" i="25"/>
  <c r="BM78" i="25"/>
  <c r="BL78" i="25"/>
  <c r="BK78" i="25"/>
  <c r="BJ78" i="25"/>
  <c r="BI78" i="25"/>
  <c r="H82" i="24" s="1"/>
  <c r="BG78" i="25"/>
  <c r="BF78" i="25"/>
  <c r="BE78" i="25"/>
  <c r="BD78" i="25"/>
  <c r="BC78" i="25"/>
  <c r="BB78" i="25"/>
  <c r="BA78" i="25"/>
  <c r="AZ78" i="25"/>
  <c r="AX78" i="25"/>
  <c r="AW78" i="25"/>
  <c r="AV78" i="25"/>
  <c r="AU78" i="25"/>
  <c r="AT78" i="25"/>
  <c r="AS78" i="25"/>
  <c r="AR78" i="25"/>
  <c r="AQ78" i="25"/>
  <c r="AO78" i="25"/>
  <c r="AN78" i="25"/>
  <c r="AM78" i="25"/>
  <c r="AL78" i="25"/>
  <c r="AK78" i="25"/>
  <c r="AJ78" i="25"/>
  <c r="AI78" i="25"/>
  <c r="AH78" i="25"/>
  <c r="AF78" i="25"/>
  <c r="AE78" i="25"/>
  <c r="AD78" i="25"/>
  <c r="AC78" i="25"/>
  <c r="AB78" i="25"/>
  <c r="AA78" i="25"/>
  <c r="Z78" i="25"/>
  <c r="Y78" i="25"/>
  <c r="X78" i="25"/>
  <c r="W78" i="25"/>
  <c r="V78" i="25"/>
  <c r="U78" i="25"/>
  <c r="T78" i="25"/>
  <c r="S78" i="25"/>
  <c r="Q78" i="25"/>
  <c r="P78" i="25"/>
  <c r="O78" i="25"/>
  <c r="N78" i="25"/>
  <c r="M78" i="25"/>
  <c r="L78" i="25"/>
  <c r="K78" i="25"/>
  <c r="J78" i="25"/>
  <c r="I78" i="25"/>
  <c r="H78" i="25"/>
  <c r="G78" i="25"/>
  <c r="F78" i="25"/>
  <c r="E78" i="25"/>
  <c r="D78" i="25"/>
  <c r="C78" i="25"/>
  <c r="DE77" i="25"/>
  <c r="DD77" i="25"/>
  <c r="DC77" i="25"/>
  <c r="DB77" i="25"/>
  <c r="DA77" i="25"/>
  <c r="CZ77" i="25"/>
  <c r="CY77" i="25"/>
  <c r="CX77" i="25"/>
  <c r="CW77" i="25"/>
  <c r="CV77" i="25"/>
  <c r="CU77" i="25"/>
  <c r="CT77" i="25"/>
  <c r="CS77" i="25"/>
  <c r="CR77" i="25"/>
  <c r="CQ77" i="25"/>
  <c r="BS77" i="25"/>
  <c r="BR77" i="25"/>
  <c r="BQ77" i="25"/>
  <c r="BP77" i="25"/>
  <c r="BN77" i="25"/>
  <c r="BM77" i="25"/>
  <c r="BL77" i="25"/>
  <c r="BK77" i="25"/>
  <c r="BJ77" i="25"/>
  <c r="BI77" i="25"/>
  <c r="H81" i="24" s="1"/>
  <c r="BG77" i="25"/>
  <c r="BF77" i="25"/>
  <c r="BE77" i="25"/>
  <c r="BD77" i="25"/>
  <c r="BC77" i="25"/>
  <c r="BB77" i="25"/>
  <c r="BA77" i="25"/>
  <c r="AZ77" i="25"/>
  <c r="AX77" i="25"/>
  <c r="AW77" i="25"/>
  <c r="AV77" i="25"/>
  <c r="AU77" i="25"/>
  <c r="AT77" i="25"/>
  <c r="AS77" i="25"/>
  <c r="AR77" i="25"/>
  <c r="AQ77" i="25"/>
  <c r="AO77" i="25"/>
  <c r="AN77" i="25"/>
  <c r="AM77" i="25"/>
  <c r="AL77" i="25"/>
  <c r="AK77" i="25"/>
  <c r="AJ77" i="25"/>
  <c r="AI77" i="25"/>
  <c r="AH77" i="25"/>
  <c r="AF77" i="25"/>
  <c r="AE77" i="25"/>
  <c r="AD77" i="25"/>
  <c r="AC77" i="25"/>
  <c r="AB77" i="25"/>
  <c r="AA77" i="25"/>
  <c r="Z77" i="25"/>
  <c r="Y77" i="25"/>
  <c r="X77" i="25"/>
  <c r="W77" i="25"/>
  <c r="V77" i="25"/>
  <c r="U77" i="25"/>
  <c r="T77" i="25"/>
  <c r="S77" i="25"/>
  <c r="Q77" i="25"/>
  <c r="P77" i="25"/>
  <c r="O77" i="25"/>
  <c r="N77" i="25"/>
  <c r="M77" i="25"/>
  <c r="L77" i="25"/>
  <c r="K77" i="25"/>
  <c r="J77" i="25"/>
  <c r="I77" i="25"/>
  <c r="H77" i="25"/>
  <c r="G77" i="25"/>
  <c r="F77" i="25"/>
  <c r="E77" i="25"/>
  <c r="D77" i="25"/>
  <c r="C77" i="25"/>
  <c r="DE76" i="25"/>
  <c r="DD76" i="25"/>
  <c r="DC76" i="25"/>
  <c r="DB76" i="25"/>
  <c r="DA76" i="25"/>
  <c r="CZ76" i="25"/>
  <c r="CY76" i="25"/>
  <c r="CX76" i="25"/>
  <c r="CW76" i="25"/>
  <c r="CV76" i="25"/>
  <c r="CU76" i="25"/>
  <c r="CT76" i="25"/>
  <c r="CS76" i="25"/>
  <c r="CR76" i="25"/>
  <c r="CQ76" i="25"/>
  <c r="BS76" i="25"/>
  <c r="BR76" i="25"/>
  <c r="BQ76" i="25"/>
  <c r="BP76" i="25"/>
  <c r="BN76" i="25"/>
  <c r="BM76" i="25"/>
  <c r="BL76" i="25"/>
  <c r="BK76" i="25"/>
  <c r="BJ76" i="25"/>
  <c r="BI76" i="25"/>
  <c r="H80" i="24" s="1"/>
  <c r="BG76" i="25"/>
  <c r="BF76" i="25"/>
  <c r="BE76" i="25"/>
  <c r="BD76" i="25"/>
  <c r="BC76" i="25"/>
  <c r="BB76" i="25"/>
  <c r="BA76" i="25"/>
  <c r="AZ76" i="25"/>
  <c r="AX76" i="25"/>
  <c r="AW76" i="25"/>
  <c r="AV76" i="25"/>
  <c r="AU76" i="25"/>
  <c r="AT76" i="25"/>
  <c r="AS76" i="25"/>
  <c r="AR76" i="25"/>
  <c r="AQ76" i="25"/>
  <c r="AO76" i="25"/>
  <c r="AN76" i="25"/>
  <c r="AM76" i="25"/>
  <c r="AL76" i="25"/>
  <c r="AK76" i="25"/>
  <c r="AJ76" i="25"/>
  <c r="AI76" i="25"/>
  <c r="AH76" i="25"/>
  <c r="AF76" i="25"/>
  <c r="AE76" i="25"/>
  <c r="AD76" i="25"/>
  <c r="AC76" i="25"/>
  <c r="AB76" i="25"/>
  <c r="AA76" i="25"/>
  <c r="Z76" i="25"/>
  <c r="Y76" i="25"/>
  <c r="X76" i="25"/>
  <c r="W76" i="25"/>
  <c r="V76" i="25"/>
  <c r="U76" i="25"/>
  <c r="T76" i="25"/>
  <c r="S76" i="25"/>
  <c r="Q76" i="25"/>
  <c r="P76" i="25"/>
  <c r="O76" i="25"/>
  <c r="N76" i="25"/>
  <c r="M76" i="25"/>
  <c r="L76" i="25"/>
  <c r="K76" i="25"/>
  <c r="J76" i="25"/>
  <c r="I76" i="25"/>
  <c r="H76" i="25"/>
  <c r="G76" i="25"/>
  <c r="F76" i="25"/>
  <c r="E76" i="25"/>
  <c r="D76" i="25"/>
  <c r="C76" i="25"/>
  <c r="DE75" i="25"/>
  <c r="DD75" i="25"/>
  <c r="DC75" i="25"/>
  <c r="DB75" i="25"/>
  <c r="DA75" i="25"/>
  <c r="CZ75" i="25"/>
  <c r="CY75" i="25"/>
  <c r="CX75" i="25"/>
  <c r="CW75" i="25"/>
  <c r="CV75" i="25"/>
  <c r="CU75" i="25"/>
  <c r="CT75" i="25"/>
  <c r="CS75" i="25"/>
  <c r="CR75" i="25"/>
  <c r="CQ75" i="25"/>
  <c r="BS75" i="25"/>
  <c r="BR75" i="25"/>
  <c r="BQ75" i="25"/>
  <c r="BP75" i="25"/>
  <c r="BN75" i="25"/>
  <c r="BM75" i="25"/>
  <c r="BL75" i="25"/>
  <c r="BK75" i="25"/>
  <c r="BJ75" i="25"/>
  <c r="BI75" i="25"/>
  <c r="H79" i="24" s="1"/>
  <c r="BG75" i="25"/>
  <c r="BF75" i="25"/>
  <c r="BE75" i="25"/>
  <c r="BD75" i="25"/>
  <c r="BC75" i="25"/>
  <c r="BB75" i="25"/>
  <c r="BA75" i="25"/>
  <c r="AZ75" i="25"/>
  <c r="AX75" i="25"/>
  <c r="AW75" i="25"/>
  <c r="AV75" i="25"/>
  <c r="AU75" i="25"/>
  <c r="AT75" i="25"/>
  <c r="AS75" i="25"/>
  <c r="AR75" i="25"/>
  <c r="AQ75" i="25"/>
  <c r="AO75" i="25"/>
  <c r="AN75" i="25"/>
  <c r="AM75" i="25"/>
  <c r="AL75" i="25"/>
  <c r="AK75" i="25"/>
  <c r="AJ75" i="25"/>
  <c r="AI75" i="25"/>
  <c r="AH75" i="25"/>
  <c r="AF75" i="25"/>
  <c r="AE75" i="25"/>
  <c r="AD75" i="25"/>
  <c r="AC75" i="25"/>
  <c r="AB75" i="25"/>
  <c r="AA75" i="25"/>
  <c r="Z75" i="25"/>
  <c r="Y75" i="25"/>
  <c r="X75" i="25"/>
  <c r="W75" i="25"/>
  <c r="V75" i="25"/>
  <c r="U75" i="25"/>
  <c r="T75" i="25"/>
  <c r="S75" i="25"/>
  <c r="Q75" i="25"/>
  <c r="P75" i="25"/>
  <c r="O75" i="25"/>
  <c r="N75" i="25"/>
  <c r="M75" i="25"/>
  <c r="L75" i="25"/>
  <c r="K75" i="25"/>
  <c r="J75" i="25"/>
  <c r="I75" i="25"/>
  <c r="H75" i="25"/>
  <c r="G75" i="25"/>
  <c r="F75" i="25"/>
  <c r="E75" i="25"/>
  <c r="D75" i="25"/>
  <c r="C75" i="25"/>
  <c r="DE74" i="25"/>
  <c r="DD74" i="25"/>
  <c r="DC74" i="25"/>
  <c r="DB74" i="25"/>
  <c r="DA74" i="25"/>
  <c r="CZ74" i="25"/>
  <c r="CY74" i="25"/>
  <c r="CX74" i="25"/>
  <c r="CW74" i="25"/>
  <c r="CV74" i="25"/>
  <c r="CU74" i="25"/>
  <c r="CT74" i="25"/>
  <c r="CS74" i="25"/>
  <c r="CR74" i="25"/>
  <c r="CQ74" i="25"/>
  <c r="BS74" i="25"/>
  <c r="BT74" i="25" s="1"/>
  <c r="BR74" i="25"/>
  <c r="BQ74" i="25"/>
  <c r="BP74" i="25"/>
  <c r="BN74" i="25"/>
  <c r="BO74" i="25" s="1"/>
  <c r="BU74" i="25" s="1"/>
  <c r="L78" i="24" s="1"/>
  <c r="BM74" i="25"/>
  <c r="BL74" i="25"/>
  <c r="BK74" i="25"/>
  <c r="BJ74" i="25"/>
  <c r="BI74" i="25"/>
  <c r="H78" i="24" s="1"/>
  <c r="BG74" i="25"/>
  <c r="BF74" i="25"/>
  <c r="BE74" i="25"/>
  <c r="BD74" i="25"/>
  <c r="BC74" i="25"/>
  <c r="BB74" i="25"/>
  <c r="BA74" i="25"/>
  <c r="AZ74" i="25"/>
  <c r="AX74" i="25"/>
  <c r="AW74" i="25"/>
  <c r="AV74" i="25"/>
  <c r="AU74" i="25"/>
  <c r="AT74" i="25"/>
  <c r="AS74" i="25"/>
  <c r="AR74" i="25"/>
  <c r="AQ74" i="25"/>
  <c r="AO74" i="25"/>
  <c r="AN74" i="25"/>
  <c r="AM74" i="25"/>
  <c r="AL74" i="25"/>
  <c r="AK74" i="25"/>
  <c r="AJ74" i="25"/>
  <c r="AI74" i="25"/>
  <c r="AH74" i="25"/>
  <c r="AF74" i="25"/>
  <c r="AE74" i="25"/>
  <c r="AD74" i="25"/>
  <c r="AC74" i="25"/>
  <c r="AB74" i="25"/>
  <c r="AA74" i="25"/>
  <c r="Z74" i="25"/>
  <c r="Y74" i="25"/>
  <c r="X74" i="25"/>
  <c r="W74" i="25"/>
  <c r="V74" i="25"/>
  <c r="U74" i="25"/>
  <c r="T74" i="25"/>
  <c r="S74" i="25"/>
  <c r="Q74" i="25"/>
  <c r="P74" i="25"/>
  <c r="O74" i="25"/>
  <c r="N74" i="25"/>
  <c r="M74" i="25"/>
  <c r="L74" i="25"/>
  <c r="K74" i="25"/>
  <c r="J74" i="25"/>
  <c r="I74" i="25"/>
  <c r="H74" i="25"/>
  <c r="G74" i="25"/>
  <c r="F74" i="25"/>
  <c r="E74" i="25"/>
  <c r="D74" i="25"/>
  <c r="C74" i="25"/>
  <c r="DE73" i="25"/>
  <c r="DD73" i="25"/>
  <c r="DC73" i="25"/>
  <c r="DB73" i="25"/>
  <c r="DA73" i="25"/>
  <c r="CZ73" i="25"/>
  <c r="CY73" i="25"/>
  <c r="CX73" i="25"/>
  <c r="CW73" i="25"/>
  <c r="CV73" i="25"/>
  <c r="CU73" i="25"/>
  <c r="CT73" i="25"/>
  <c r="CS73" i="25"/>
  <c r="CR73" i="25"/>
  <c r="CQ73" i="25"/>
  <c r="BS73" i="25"/>
  <c r="BR73" i="25"/>
  <c r="BQ73" i="25"/>
  <c r="BT73" i="25" s="1"/>
  <c r="BP73" i="25"/>
  <c r="BN73" i="25"/>
  <c r="BM73" i="25"/>
  <c r="BL73" i="25"/>
  <c r="BK73" i="25"/>
  <c r="BJ73" i="25"/>
  <c r="BI73" i="25"/>
  <c r="H77" i="24" s="1"/>
  <c r="BG73" i="25"/>
  <c r="BF73" i="25"/>
  <c r="BE73" i="25"/>
  <c r="BD73" i="25"/>
  <c r="BC73" i="25"/>
  <c r="BB73" i="25"/>
  <c r="BA73" i="25"/>
  <c r="AZ73" i="25"/>
  <c r="AX73" i="25"/>
  <c r="AW73" i="25"/>
  <c r="AV73" i="25"/>
  <c r="AU73" i="25"/>
  <c r="AT73" i="25"/>
  <c r="AS73" i="25"/>
  <c r="AR73" i="25"/>
  <c r="AQ73" i="25"/>
  <c r="AO73" i="25"/>
  <c r="AN73" i="25"/>
  <c r="AM73" i="25"/>
  <c r="AL73" i="25"/>
  <c r="AK73" i="25"/>
  <c r="AJ73" i="25"/>
  <c r="AI73" i="25"/>
  <c r="AH73" i="25"/>
  <c r="AF73" i="25"/>
  <c r="AE73" i="25"/>
  <c r="AD73" i="25"/>
  <c r="AC73" i="25"/>
  <c r="AB73" i="25"/>
  <c r="AA73" i="25"/>
  <c r="Z73" i="25"/>
  <c r="Y73" i="25"/>
  <c r="X73" i="25"/>
  <c r="W73" i="25"/>
  <c r="V73" i="25"/>
  <c r="U73" i="25"/>
  <c r="T73" i="25"/>
  <c r="S73" i="25"/>
  <c r="Q73" i="25"/>
  <c r="P73" i="25"/>
  <c r="O73" i="25"/>
  <c r="N73" i="25"/>
  <c r="M73" i="25"/>
  <c r="L73" i="25"/>
  <c r="K73" i="25"/>
  <c r="J73" i="25"/>
  <c r="I73" i="25"/>
  <c r="H73" i="25"/>
  <c r="G73" i="25"/>
  <c r="F73" i="25"/>
  <c r="E73" i="25"/>
  <c r="D73" i="25"/>
  <c r="C73" i="25"/>
  <c r="DE72" i="25"/>
  <c r="DD72" i="25"/>
  <c r="DC72" i="25"/>
  <c r="DB72" i="25"/>
  <c r="DA72" i="25"/>
  <c r="CZ72" i="25"/>
  <c r="CY72" i="25"/>
  <c r="CX72" i="25"/>
  <c r="CW72" i="25"/>
  <c r="CV72" i="25"/>
  <c r="CU72" i="25"/>
  <c r="CT72" i="25"/>
  <c r="CS72" i="25"/>
  <c r="CR72" i="25"/>
  <c r="CQ72" i="25"/>
  <c r="BS72" i="25"/>
  <c r="BR72" i="25"/>
  <c r="BQ72" i="25"/>
  <c r="BP72" i="25"/>
  <c r="BN72" i="25"/>
  <c r="BO72" i="25" s="1"/>
  <c r="BU72" i="25" s="1"/>
  <c r="L76" i="24" s="1"/>
  <c r="BM72" i="25"/>
  <c r="BL72" i="25"/>
  <c r="BK72" i="25"/>
  <c r="BJ72" i="25"/>
  <c r="BI72" i="25"/>
  <c r="H76" i="24" s="1"/>
  <c r="BG72" i="25"/>
  <c r="BF72" i="25"/>
  <c r="BE72" i="25"/>
  <c r="BD72" i="25"/>
  <c r="BC72" i="25"/>
  <c r="BB72" i="25"/>
  <c r="BA72" i="25"/>
  <c r="AZ72" i="25"/>
  <c r="AX72" i="25"/>
  <c r="AW72" i="25"/>
  <c r="AV72" i="25"/>
  <c r="AU72" i="25"/>
  <c r="AT72" i="25"/>
  <c r="AS72" i="25"/>
  <c r="AR72" i="25"/>
  <c r="AQ72" i="25"/>
  <c r="AY72" i="25" s="1"/>
  <c r="F76" i="24" s="1"/>
  <c r="AO72" i="25"/>
  <c r="AN72" i="25"/>
  <c r="AM72" i="25"/>
  <c r="AL72" i="25"/>
  <c r="AK72" i="25"/>
  <c r="AJ72" i="25"/>
  <c r="AI72" i="25"/>
  <c r="AH72" i="25"/>
  <c r="AF72" i="25"/>
  <c r="AE72" i="25"/>
  <c r="AD72" i="25"/>
  <c r="AC72" i="25"/>
  <c r="AB72" i="25"/>
  <c r="AA72" i="25"/>
  <c r="Z72" i="25"/>
  <c r="Y72" i="25"/>
  <c r="X72" i="25"/>
  <c r="W72" i="25"/>
  <c r="V72" i="25"/>
  <c r="U72" i="25"/>
  <c r="T72" i="25"/>
  <c r="S72" i="25"/>
  <c r="Q72" i="25"/>
  <c r="P72" i="25"/>
  <c r="O72" i="25"/>
  <c r="N72" i="25"/>
  <c r="M72" i="25"/>
  <c r="L72" i="25"/>
  <c r="K72" i="25"/>
  <c r="J72" i="25"/>
  <c r="I72" i="25"/>
  <c r="H72" i="25"/>
  <c r="G72" i="25"/>
  <c r="F72" i="25"/>
  <c r="E72" i="25"/>
  <c r="D72" i="25"/>
  <c r="C72" i="25"/>
  <c r="DE71" i="25"/>
  <c r="DD71" i="25"/>
  <c r="DC71" i="25"/>
  <c r="DB71" i="25"/>
  <c r="DA71" i="25"/>
  <c r="CZ71" i="25"/>
  <c r="CY71" i="25"/>
  <c r="CX71" i="25"/>
  <c r="CW71" i="25"/>
  <c r="CV71" i="25"/>
  <c r="CU71" i="25"/>
  <c r="CT71" i="25"/>
  <c r="CS71" i="25"/>
  <c r="CR71" i="25"/>
  <c r="CQ71" i="25"/>
  <c r="BS71" i="25"/>
  <c r="BR71" i="25"/>
  <c r="BQ71" i="25"/>
  <c r="BP71" i="25"/>
  <c r="BN71" i="25"/>
  <c r="BM71" i="25"/>
  <c r="BL71" i="25"/>
  <c r="BK71" i="25"/>
  <c r="BJ71" i="25"/>
  <c r="BI71" i="25"/>
  <c r="H75" i="24" s="1"/>
  <c r="BG71" i="25"/>
  <c r="BF71" i="25"/>
  <c r="BE71" i="25"/>
  <c r="BD71" i="25"/>
  <c r="BC71" i="25"/>
  <c r="BB71" i="25"/>
  <c r="BA71" i="25"/>
  <c r="AZ71" i="25"/>
  <c r="AX71" i="25"/>
  <c r="AW71" i="25"/>
  <c r="AV71" i="25"/>
  <c r="AU71" i="25"/>
  <c r="AT71" i="25"/>
  <c r="AS71" i="25"/>
  <c r="AR71" i="25"/>
  <c r="AQ71" i="25"/>
  <c r="AO71" i="25"/>
  <c r="AN71" i="25"/>
  <c r="AM71" i="25"/>
  <c r="AL71" i="25"/>
  <c r="AK71" i="25"/>
  <c r="AJ71" i="25"/>
  <c r="AI71" i="25"/>
  <c r="AH71" i="25"/>
  <c r="AF71" i="25"/>
  <c r="AE71" i="25"/>
  <c r="AD71" i="25"/>
  <c r="AC71" i="25"/>
  <c r="AB71" i="25"/>
  <c r="AA71" i="25"/>
  <c r="Z71" i="25"/>
  <c r="Y71" i="25"/>
  <c r="X71" i="25"/>
  <c r="W71" i="25"/>
  <c r="V71" i="25"/>
  <c r="U71" i="25"/>
  <c r="T71" i="25"/>
  <c r="S71" i="25"/>
  <c r="Q71" i="25"/>
  <c r="P71" i="25"/>
  <c r="O71" i="25"/>
  <c r="N71" i="25"/>
  <c r="M71" i="25"/>
  <c r="L71" i="25"/>
  <c r="K71" i="25"/>
  <c r="J71" i="25"/>
  <c r="I71" i="25"/>
  <c r="H71" i="25"/>
  <c r="G71" i="25"/>
  <c r="F71" i="25"/>
  <c r="E71" i="25"/>
  <c r="D71" i="25"/>
  <c r="C71" i="25"/>
  <c r="DE70" i="25"/>
  <c r="DD70" i="25"/>
  <c r="DC70" i="25"/>
  <c r="DB70" i="25"/>
  <c r="DA70" i="25"/>
  <c r="CZ70" i="25"/>
  <c r="CY70" i="25"/>
  <c r="CX70" i="25"/>
  <c r="CW70" i="25"/>
  <c r="CV70" i="25"/>
  <c r="CU70" i="25"/>
  <c r="CT70" i="25"/>
  <c r="CS70" i="25"/>
  <c r="CR70" i="25"/>
  <c r="CQ70" i="25"/>
  <c r="BS70" i="25"/>
  <c r="BR70" i="25"/>
  <c r="BQ70" i="25"/>
  <c r="BP70" i="25"/>
  <c r="BN70" i="25"/>
  <c r="BM70" i="25"/>
  <c r="BL70" i="25"/>
  <c r="BK70" i="25"/>
  <c r="BJ70" i="25"/>
  <c r="BI70" i="25"/>
  <c r="H74" i="24" s="1"/>
  <c r="BG70" i="25"/>
  <c r="BF70" i="25"/>
  <c r="BE70" i="25"/>
  <c r="BD70" i="25"/>
  <c r="BC70" i="25"/>
  <c r="BB70" i="25"/>
  <c r="BA70" i="25"/>
  <c r="AZ70" i="25"/>
  <c r="AX70" i="25"/>
  <c r="AW70" i="25"/>
  <c r="AV70" i="25"/>
  <c r="AU70" i="25"/>
  <c r="AT70" i="25"/>
  <c r="AS70" i="25"/>
  <c r="AR70" i="25"/>
  <c r="AQ70" i="25"/>
  <c r="AO70" i="25"/>
  <c r="AN70" i="25"/>
  <c r="AM70" i="25"/>
  <c r="AL70" i="25"/>
  <c r="AK70" i="25"/>
  <c r="AJ70" i="25"/>
  <c r="AI70" i="25"/>
  <c r="AH70" i="25"/>
  <c r="AF70" i="25"/>
  <c r="AE70" i="25"/>
  <c r="AD70" i="25"/>
  <c r="AC70" i="25"/>
  <c r="AB70" i="25"/>
  <c r="AA70" i="25"/>
  <c r="Z70" i="25"/>
  <c r="Y70" i="25"/>
  <c r="X70" i="25"/>
  <c r="W70" i="25"/>
  <c r="V70" i="25"/>
  <c r="U70" i="25"/>
  <c r="T70" i="25"/>
  <c r="S70" i="25"/>
  <c r="Q70" i="25"/>
  <c r="P70" i="25"/>
  <c r="O70" i="25"/>
  <c r="N70" i="25"/>
  <c r="M70" i="25"/>
  <c r="L70" i="25"/>
  <c r="K70" i="25"/>
  <c r="J70" i="25"/>
  <c r="I70" i="25"/>
  <c r="H70" i="25"/>
  <c r="G70" i="25"/>
  <c r="F70" i="25"/>
  <c r="E70" i="25"/>
  <c r="D70" i="25"/>
  <c r="C70" i="25"/>
  <c r="DE69" i="25"/>
  <c r="DD69" i="25"/>
  <c r="DC69" i="25"/>
  <c r="DB69" i="25"/>
  <c r="DA69" i="25"/>
  <c r="CZ69" i="25"/>
  <c r="CY69" i="25"/>
  <c r="CX69" i="25"/>
  <c r="CW69" i="25"/>
  <c r="CV69" i="25"/>
  <c r="CU69" i="25"/>
  <c r="CT69" i="25"/>
  <c r="CS69" i="25"/>
  <c r="CR69" i="25"/>
  <c r="CQ69" i="25"/>
  <c r="BS69" i="25"/>
  <c r="BR69" i="25"/>
  <c r="BQ69" i="25"/>
  <c r="BP69" i="25"/>
  <c r="BN69" i="25"/>
  <c r="BM69" i="25"/>
  <c r="BL69" i="25"/>
  <c r="BK69" i="25"/>
  <c r="BJ69" i="25"/>
  <c r="BI69" i="25"/>
  <c r="H73" i="24" s="1"/>
  <c r="BG69" i="25"/>
  <c r="BF69" i="25"/>
  <c r="BE69" i="25"/>
  <c r="BD69" i="25"/>
  <c r="BC69" i="25"/>
  <c r="BB69" i="25"/>
  <c r="BA69" i="25"/>
  <c r="AZ69" i="25"/>
  <c r="AX69" i="25"/>
  <c r="AW69" i="25"/>
  <c r="AV69" i="25"/>
  <c r="AU69" i="25"/>
  <c r="AT69" i="25"/>
  <c r="AS69" i="25"/>
  <c r="AR69" i="25"/>
  <c r="AQ69" i="25"/>
  <c r="AO69" i="25"/>
  <c r="AN69" i="25"/>
  <c r="AM69" i="25"/>
  <c r="AL69" i="25"/>
  <c r="AK69" i="25"/>
  <c r="AJ69" i="25"/>
  <c r="AI69" i="25"/>
  <c r="AH69" i="25"/>
  <c r="AF69" i="25"/>
  <c r="AE69" i="25"/>
  <c r="AD69" i="25"/>
  <c r="AC69" i="25"/>
  <c r="AB69" i="25"/>
  <c r="AA69" i="25"/>
  <c r="Z69" i="25"/>
  <c r="Y69" i="25"/>
  <c r="X69" i="25"/>
  <c r="W69" i="25"/>
  <c r="V69" i="25"/>
  <c r="U69" i="25"/>
  <c r="T69" i="25"/>
  <c r="S69" i="25"/>
  <c r="Q69" i="25"/>
  <c r="P69" i="25"/>
  <c r="O69" i="25"/>
  <c r="N69" i="25"/>
  <c r="M69" i="25"/>
  <c r="L69" i="25"/>
  <c r="K69" i="25"/>
  <c r="J69" i="25"/>
  <c r="I69" i="25"/>
  <c r="H69" i="25"/>
  <c r="G69" i="25"/>
  <c r="F69" i="25"/>
  <c r="E69" i="25"/>
  <c r="D69" i="25"/>
  <c r="C69" i="25"/>
  <c r="DE68" i="25"/>
  <c r="DD68" i="25"/>
  <c r="DC68" i="25"/>
  <c r="DB68" i="25"/>
  <c r="DA68" i="25"/>
  <c r="CZ68" i="25"/>
  <c r="CY68" i="25"/>
  <c r="CX68" i="25"/>
  <c r="CW68" i="25"/>
  <c r="CV68" i="25"/>
  <c r="CU68" i="25"/>
  <c r="CT68" i="25"/>
  <c r="CS68" i="25"/>
  <c r="CR68" i="25"/>
  <c r="CQ68" i="25"/>
  <c r="BS68" i="25"/>
  <c r="BT68" i="25" s="1"/>
  <c r="BR68" i="25"/>
  <c r="BQ68" i="25"/>
  <c r="BP68" i="25"/>
  <c r="BN68" i="25"/>
  <c r="BM68" i="25"/>
  <c r="BL68" i="25"/>
  <c r="BK68" i="25"/>
  <c r="BJ68" i="25"/>
  <c r="BI68" i="25"/>
  <c r="H72" i="24" s="1"/>
  <c r="BG68" i="25"/>
  <c r="BF68" i="25"/>
  <c r="BE68" i="25"/>
  <c r="BD68" i="25"/>
  <c r="BC68" i="25"/>
  <c r="BB68" i="25"/>
  <c r="BA68" i="25"/>
  <c r="AZ68" i="25"/>
  <c r="AX68" i="25"/>
  <c r="AW68" i="25"/>
  <c r="AV68" i="25"/>
  <c r="AU68" i="25"/>
  <c r="AT68" i="25"/>
  <c r="AS68" i="25"/>
  <c r="AR68" i="25"/>
  <c r="AQ68" i="25"/>
  <c r="AO68" i="25"/>
  <c r="AN68" i="25"/>
  <c r="AM68" i="25"/>
  <c r="AL68" i="25"/>
  <c r="AK68" i="25"/>
  <c r="AJ68" i="25"/>
  <c r="AI68" i="25"/>
  <c r="AH68" i="25"/>
  <c r="AF68" i="25"/>
  <c r="AE68" i="25"/>
  <c r="AD68" i="25"/>
  <c r="AC68" i="25"/>
  <c r="AB68" i="25"/>
  <c r="AA68" i="25"/>
  <c r="Z68" i="25"/>
  <c r="Y68" i="25"/>
  <c r="X68" i="25"/>
  <c r="W68" i="25"/>
  <c r="V68" i="25"/>
  <c r="U68" i="25"/>
  <c r="T68" i="25"/>
  <c r="S68" i="25"/>
  <c r="Q68" i="25"/>
  <c r="P68" i="25"/>
  <c r="O68" i="25"/>
  <c r="N68" i="25"/>
  <c r="M68" i="25"/>
  <c r="L68" i="25"/>
  <c r="K68" i="25"/>
  <c r="J68" i="25"/>
  <c r="I68" i="25"/>
  <c r="H68" i="25"/>
  <c r="G68" i="25"/>
  <c r="F68" i="25"/>
  <c r="E68" i="25"/>
  <c r="D68" i="25"/>
  <c r="C68" i="25"/>
  <c r="DE67" i="25"/>
  <c r="DD67" i="25"/>
  <c r="DC67" i="25"/>
  <c r="DB67" i="25"/>
  <c r="DA67" i="25"/>
  <c r="CZ67" i="25"/>
  <c r="CY67" i="25"/>
  <c r="CX67" i="25"/>
  <c r="CW67" i="25"/>
  <c r="CV67" i="25"/>
  <c r="CU67" i="25"/>
  <c r="CT67" i="25"/>
  <c r="CS67" i="25"/>
  <c r="CR67" i="25"/>
  <c r="CQ67" i="25"/>
  <c r="BS67" i="25"/>
  <c r="BR67" i="25"/>
  <c r="BQ67" i="25"/>
  <c r="BT67" i="25" s="1"/>
  <c r="BP67" i="25"/>
  <c r="BN67" i="25"/>
  <c r="BM67" i="25"/>
  <c r="BL67" i="25"/>
  <c r="BK67" i="25"/>
  <c r="BJ67" i="25"/>
  <c r="BI67" i="25"/>
  <c r="H71" i="24" s="1"/>
  <c r="BG67" i="25"/>
  <c r="BF67" i="25"/>
  <c r="BE67" i="25"/>
  <c r="BD67" i="25"/>
  <c r="BC67" i="25"/>
  <c r="BB67" i="25"/>
  <c r="BA67" i="25"/>
  <c r="AZ67" i="25"/>
  <c r="AX67" i="25"/>
  <c r="AW67" i="25"/>
  <c r="AV67" i="25"/>
  <c r="AU67" i="25"/>
  <c r="AT67" i="25"/>
  <c r="AS67" i="25"/>
  <c r="AR67" i="25"/>
  <c r="AQ67" i="25"/>
  <c r="AO67" i="25"/>
  <c r="AN67" i="25"/>
  <c r="AM67" i="25"/>
  <c r="AL67" i="25"/>
  <c r="AK67" i="25"/>
  <c r="AJ67" i="25"/>
  <c r="AI67" i="25"/>
  <c r="AH67" i="25"/>
  <c r="AF67" i="25"/>
  <c r="AE67" i="25"/>
  <c r="AD67" i="25"/>
  <c r="AC67" i="25"/>
  <c r="AB67" i="25"/>
  <c r="AA67" i="25"/>
  <c r="Z67" i="25"/>
  <c r="Y67" i="25"/>
  <c r="X67" i="25"/>
  <c r="W67" i="25"/>
  <c r="V67" i="25"/>
  <c r="U67" i="25"/>
  <c r="T67" i="25"/>
  <c r="S67" i="25"/>
  <c r="Q67" i="25"/>
  <c r="P67" i="25"/>
  <c r="O67" i="25"/>
  <c r="N67" i="25"/>
  <c r="M67" i="25"/>
  <c r="L67" i="25"/>
  <c r="K67" i="25"/>
  <c r="J67" i="25"/>
  <c r="I67" i="25"/>
  <c r="H67" i="25"/>
  <c r="G67" i="25"/>
  <c r="F67" i="25"/>
  <c r="E67" i="25"/>
  <c r="D67" i="25"/>
  <c r="C67" i="25"/>
  <c r="DE66" i="25"/>
  <c r="DD66" i="25"/>
  <c r="DC66" i="25"/>
  <c r="DB66" i="25"/>
  <c r="DA66" i="25"/>
  <c r="CZ66" i="25"/>
  <c r="CY66" i="25"/>
  <c r="CX66" i="25"/>
  <c r="CW66" i="25"/>
  <c r="CV66" i="25"/>
  <c r="CU66" i="25"/>
  <c r="CT66" i="25"/>
  <c r="CS66" i="25"/>
  <c r="CR66" i="25"/>
  <c r="CQ66" i="25"/>
  <c r="BS66" i="25"/>
  <c r="BR66" i="25"/>
  <c r="BQ66" i="25"/>
  <c r="BP66" i="25"/>
  <c r="BT66" i="25" s="1"/>
  <c r="BN66" i="25"/>
  <c r="BM66" i="25"/>
  <c r="BL66" i="25"/>
  <c r="BK66" i="25"/>
  <c r="BJ66" i="25"/>
  <c r="BI66" i="25"/>
  <c r="H70" i="24" s="1"/>
  <c r="BG66" i="25"/>
  <c r="BF66" i="25"/>
  <c r="BE66" i="25"/>
  <c r="BD66" i="25"/>
  <c r="BC66" i="25"/>
  <c r="BB66" i="25"/>
  <c r="BA66" i="25"/>
  <c r="AZ66" i="25"/>
  <c r="AX66" i="25"/>
  <c r="AW66" i="25"/>
  <c r="AV66" i="25"/>
  <c r="AU66" i="25"/>
  <c r="AT66" i="25"/>
  <c r="AS66" i="25"/>
  <c r="AR66" i="25"/>
  <c r="AQ66" i="25"/>
  <c r="AO66" i="25"/>
  <c r="AN66" i="25"/>
  <c r="AM66" i="25"/>
  <c r="AL66" i="25"/>
  <c r="AK66" i="25"/>
  <c r="AJ66" i="25"/>
  <c r="AI66" i="25"/>
  <c r="AH66" i="25"/>
  <c r="AF66" i="25"/>
  <c r="AE66" i="25"/>
  <c r="AD66" i="25"/>
  <c r="AC66" i="25"/>
  <c r="AB66" i="25"/>
  <c r="AA66" i="25"/>
  <c r="Z66" i="25"/>
  <c r="Y66" i="25"/>
  <c r="X66" i="25"/>
  <c r="W66" i="25"/>
  <c r="V66" i="25"/>
  <c r="U66" i="25"/>
  <c r="T66" i="25"/>
  <c r="S66" i="25"/>
  <c r="Q66" i="25"/>
  <c r="P66" i="25"/>
  <c r="O66" i="25"/>
  <c r="N66" i="25"/>
  <c r="M66" i="25"/>
  <c r="L66" i="25"/>
  <c r="K66" i="25"/>
  <c r="J66" i="25"/>
  <c r="I66" i="25"/>
  <c r="H66" i="25"/>
  <c r="G66" i="25"/>
  <c r="F66" i="25"/>
  <c r="E66" i="25"/>
  <c r="D66" i="25"/>
  <c r="C66" i="25"/>
  <c r="DE65" i="25"/>
  <c r="DD65" i="25"/>
  <c r="DC65" i="25"/>
  <c r="DB65" i="25"/>
  <c r="DA65" i="25"/>
  <c r="CZ65" i="25"/>
  <c r="CY65" i="25"/>
  <c r="CX65" i="25"/>
  <c r="CW65" i="25"/>
  <c r="CV65" i="25"/>
  <c r="CU65" i="25"/>
  <c r="CT65" i="25"/>
  <c r="CS65" i="25"/>
  <c r="CR65" i="25"/>
  <c r="CQ65" i="25"/>
  <c r="BS65" i="25"/>
  <c r="BR65" i="25"/>
  <c r="BQ65" i="25"/>
  <c r="BP65" i="25"/>
  <c r="BN65" i="25"/>
  <c r="BM65" i="25"/>
  <c r="BL65" i="25"/>
  <c r="BK65" i="25"/>
  <c r="BJ65" i="25"/>
  <c r="BI65" i="25"/>
  <c r="H69" i="24" s="1"/>
  <c r="BG65" i="25"/>
  <c r="BF65" i="25"/>
  <c r="BE65" i="25"/>
  <c r="BD65" i="25"/>
  <c r="BC65" i="25"/>
  <c r="BB65" i="25"/>
  <c r="BA65" i="25"/>
  <c r="AZ65" i="25"/>
  <c r="AX65" i="25"/>
  <c r="AW65" i="25"/>
  <c r="AV65" i="25"/>
  <c r="AU65" i="25"/>
  <c r="AT65" i="25"/>
  <c r="AS65" i="25"/>
  <c r="AR65" i="25"/>
  <c r="AQ65" i="25"/>
  <c r="AO65" i="25"/>
  <c r="AN65" i="25"/>
  <c r="AM65" i="25"/>
  <c r="AL65" i="25"/>
  <c r="AK65" i="25"/>
  <c r="AJ65" i="25"/>
  <c r="AI65" i="25"/>
  <c r="AH65" i="25"/>
  <c r="AF65" i="25"/>
  <c r="AE65" i="25"/>
  <c r="AD65" i="25"/>
  <c r="AC65" i="25"/>
  <c r="AB65" i="25"/>
  <c r="AA65" i="25"/>
  <c r="Z65" i="25"/>
  <c r="Y65" i="25"/>
  <c r="X65" i="25"/>
  <c r="W65" i="25"/>
  <c r="V65" i="25"/>
  <c r="U65" i="25"/>
  <c r="T65" i="25"/>
  <c r="S65" i="25"/>
  <c r="Q65" i="25"/>
  <c r="P65" i="25"/>
  <c r="O65" i="25"/>
  <c r="N65" i="25"/>
  <c r="M65" i="25"/>
  <c r="L65" i="25"/>
  <c r="K65" i="25"/>
  <c r="J65" i="25"/>
  <c r="I65" i="25"/>
  <c r="H65" i="25"/>
  <c r="G65" i="25"/>
  <c r="F65" i="25"/>
  <c r="E65" i="25"/>
  <c r="D65" i="25"/>
  <c r="C65" i="25"/>
  <c r="DE64" i="25"/>
  <c r="DD64" i="25"/>
  <c r="DC64" i="25"/>
  <c r="DB64" i="25"/>
  <c r="DA64" i="25"/>
  <c r="CZ64" i="25"/>
  <c r="CY64" i="25"/>
  <c r="CX64" i="25"/>
  <c r="CW64" i="25"/>
  <c r="CV64" i="25"/>
  <c r="CU64" i="25"/>
  <c r="CT64" i="25"/>
  <c r="CS64" i="25"/>
  <c r="CR64" i="25"/>
  <c r="CQ64" i="25"/>
  <c r="DF64" i="25" s="1"/>
  <c r="BS64" i="25"/>
  <c r="BR64" i="25"/>
  <c r="BQ64" i="25"/>
  <c r="BP64" i="25"/>
  <c r="BN64" i="25"/>
  <c r="BM64" i="25"/>
  <c r="BL64" i="25"/>
  <c r="BK64" i="25"/>
  <c r="BJ64" i="25"/>
  <c r="BI64" i="25"/>
  <c r="H68" i="24" s="1"/>
  <c r="BG64" i="25"/>
  <c r="BF64" i="25"/>
  <c r="BE64" i="25"/>
  <c r="BD64" i="25"/>
  <c r="BC64" i="25"/>
  <c r="BB64" i="25"/>
  <c r="BA64" i="25"/>
  <c r="AZ64" i="25"/>
  <c r="AX64" i="25"/>
  <c r="AW64" i="25"/>
  <c r="AV64" i="25"/>
  <c r="AU64" i="25"/>
  <c r="AT64" i="25"/>
  <c r="AS64" i="25"/>
  <c r="AR64" i="25"/>
  <c r="AQ64" i="25"/>
  <c r="AO64" i="25"/>
  <c r="AN64" i="25"/>
  <c r="AM64" i="25"/>
  <c r="AL64" i="25"/>
  <c r="AK64" i="25"/>
  <c r="AJ64" i="25"/>
  <c r="AI64" i="25"/>
  <c r="AH64" i="25"/>
  <c r="AF64" i="25"/>
  <c r="AE64" i="25"/>
  <c r="AD64" i="25"/>
  <c r="AC64" i="25"/>
  <c r="AB64" i="25"/>
  <c r="AA64" i="25"/>
  <c r="Z64" i="25"/>
  <c r="Y64" i="25"/>
  <c r="X64" i="25"/>
  <c r="W64" i="25"/>
  <c r="V64" i="25"/>
  <c r="U64" i="25"/>
  <c r="T64" i="25"/>
  <c r="S64" i="25"/>
  <c r="Q64" i="25"/>
  <c r="P64" i="25"/>
  <c r="O64" i="25"/>
  <c r="N64" i="25"/>
  <c r="M64" i="25"/>
  <c r="L64" i="25"/>
  <c r="K64" i="25"/>
  <c r="J64" i="25"/>
  <c r="I64" i="25"/>
  <c r="H64" i="25"/>
  <c r="G64" i="25"/>
  <c r="F64" i="25"/>
  <c r="E64" i="25"/>
  <c r="D64" i="25"/>
  <c r="C64" i="25"/>
  <c r="DE63" i="25"/>
  <c r="DD63" i="25"/>
  <c r="DC63" i="25"/>
  <c r="DB63" i="25"/>
  <c r="DA63" i="25"/>
  <c r="CZ63" i="25"/>
  <c r="CY63" i="25"/>
  <c r="CX63" i="25"/>
  <c r="CW63" i="25"/>
  <c r="CV63" i="25"/>
  <c r="CU63" i="25"/>
  <c r="CT63" i="25"/>
  <c r="CS63" i="25"/>
  <c r="CR63" i="25"/>
  <c r="CQ63" i="25"/>
  <c r="BS63" i="25"/>
  <c r="BR63" i="25"/>
  <c r="BQ63" i="25"/>
  <c r="BP63" i="25"/>
  <c r="BN63" i="25"/>
  <c r="BM63" i="25"/>
  <c r="BL63" i="25"/>
  <c r="BK63" i="25"/>
  <c r="BJ63" i="25"/>
  <c r="BI63" i="25"/>
  <c r="H67" i="24" s="1"/>
  <c r="BG63" i="25"/>
  <c r="BH63" i="25" s="1"/>
  <c r="G67" i="24" s="1"/>
  <c r="BF63" i="25"/>
  <c r="BE63" i="25"/>
  <c r="BD63" i="25"/>
  <c r="BC63" i="25"/>
  <c r="BB63" i="25"/>
  <c r="BA63" i="25"/>
  <c r="AZ63" i="25"/>
  <c r="AX63" i="25"/>
  <c r="AW63" i="25"/>
  <c r="AV63" i="25"/>
  <c r="AU63" i="25"/>
  <c r="AT63" i="25"/>
  <c r="AS63" i="25"/>
  <c r="AR63" i="25"/>
  <c r="AQ63" i="25"/>
  <c r="AO63" i="25"/>
  <c r="AN63" i="25"/>
  <c r="AM63" i="25"/>
  <c r="AL63" i="25"/>
  <c r="AK63" i="25"/>
  <c r="AJ63" i="25"/>
  <c r="AI63" i="25"/>
  <c r="AH63" i="25"/>
  <c r="AF63" i="25"/>
  <c r="AE63" i="25"/>
  <c r="AD63" i="25"/>
  <c r="AC63" i="25"/>
  <c r="AB63" i="25"/>
  <c r="AA63" i="25"/>
  <c r="Z63" i="25"/>
  <c r="Y63" i="25"/>
  <c r="X63" i="25"/>
  <c r="W63" i="25"/>
  <c r="V63" i="25"/>
  <c r="U63" i="25"/>
  <c r="T63" i="25"/>
  <c r="S63" i="25"/>
  <c r="Q63" i="25"/>
  <c r="P63" i="25"/>
  <c r="O63" i="25"/>
  <c r="N63" i="25"/>
  <c r="M63" i="25"/>
  <c r="L63" i="25"/>
  <c r="K63" i="25"/>
  <c r="J63" i="25"/>
  <c r="I63" i="25"/>
  <c r="H63" i="25"/>
  <c r="G63" i="25"/>
  <c r="F63" i="25"/>
  <c r="E63" i="25"/>
  <c r="D63" i="25"/>
  <c r="C63" i="25"/>
  <c r="DE62" i="25"/>
  <c r="DD62" i="25"/>
  <c r="DC62" i="25"/>
  <c r="DB62" i="25"/>
  <c r="DA62" i="25"/>
  <c r="CZ62" i="25"/>
  <c r="CY62" i="25"/>
  <c r="CX62" i="25"/>
  <c r="CW62" i="25"/>
  <c r="CV62" i="25"/>
  <c r="CU62" i="25"/>
  <c r="CT62" i="25"/>
  <c r="CS62" i="25"/>
  <c r="CR62" i="25"/>
  <c r="CQ62" i="25"/>
  <c r="BS62" i="25"/>
  <c r="BT62" i="25" s="1"/>
  <c r="BR62" i="25"/>
  <c r="BQ62" i="25"/>
  <c r="BP62" i="25"/>
  <c r="BN62" i="25"/>
  <c r="BO62" i="25" s="1"/>
  <c r="BU62" i="25" s="1"/>
  <c r="L66" i="24" s="1"/>
  <c r="BM62" i="25"/>
  <c r="BL62" i="25"/>
  <c r="BK62" i="25"/>
  <c r="BJ62" i="25"/>
  <c r="BI62" i="25"/>
  <c r="H66" i="24" s="1"/>
  <c r="BG62" i="25"/>
  <c r="BF62" i="25"/>
  <c r="BE62" i="25"/>
  <c r="BD62" i="25"/>
  <c r="BC62" i="25"/>
  <c r="BB62" i="25"/>
  <c r="BA62" i="25"/>
  <c r="AZ62" i="25"/>
  <c r="AX62" i="25"/>
  <c r="AW62" i="25"/>
  <c r="AV62" i="25"/>
  <c r="AU62" i="25"/>
  <c r="AT62" i="25"/>
  <c r="AS62" i="25"/>
  <c r="AR62" i="25"/>
  <c r="AQ62" i="25"/>
  <c r="AO62" i="25"/>
  <c r="AN62" i="25"/>
  <c r="AM62" i="25"/>
  <c r="AL62" i="25"/>
  <c r="AK62" i="25"/>
  <c r="AJ62" i="25"/>
  <c r="AI62" i="25"/>
  <c r="AH62" i="25"/>
  <c r="AF62" i="25"/>
  <c r="AE62" i="25"/>
  <c r="AD62" i="25"/>
  <c r="AC62" i="25"/>
  <c r="AB62" i="25"/>
  <c r="AA62" i="25"/>
  <c r="Z62" i="25"/>
  <c r="Y62" i="25"/>
  <c r="X62" i="25"/>
  <c r="W62" i="25"/>
  <c r="V62" i="25"/>
  <c r="U62" i="25"/>
  <c r="T62" i="25"/>
  <c r="S62" i="25"/>
  <c r="Q62" i="25"/>
  <c r="P62" i="25"/>
  <c r="O62" i="25"/>
  <c r="N62" i="25"/>
  <c r="M62" i="25"/>
  <c r="L62" i="25"/>
  <c r="K62" i="25"/>
  <c r="J62" i="25"/>
  <c r="I62" i="25"/>
  <c r="H62" i="25"/>
  <c r="G62" i="25"/>
  <c r="F62" i="25"/>
  <c r="E62" i="25"/>
  <c r="D62" i="25"/>
  <c r="C62" i="25"/>
  <c r="DE61" i="25"/>
  <c r="DD61" i="25"/>
  <c r="DC61" i="25"/>
  <c r="DB61" i="25"/>
  <c r="DA61" i="25"/>
  <c r="CZ61" i="25"/>
  <c r="CY61" i="25"/>
  <c r="CX61" i="25"/>
  <c r="CW61" i="25"/>
  <c r="CV61" i="25"/>
  <c r="CU61" i="25"/>
  <c r="CT61" i="25"/>
  <c r="CS61" i="25"/>
  <c r="CR61" i="25"/>
  <c r="CQ61" i="25"/>
  <c r="BS61" i="25"/>
  <c r="BR61" i="25"/>
  <c r="BQ61" i="25"/>
  <c r="BP61" i="25"/>
  <c r="BN61" i="25"/>
  <c r="BM61" i="25"/>
  <c r="BL61" i="25"/>
  <c r="BK61" i="25"/>
  <c r="BJ61" i="25"/>
  <c r="BI61" i="25"/>
  <c r="H65" i="24" s="1"/>
  <c r="BG61" i="25"/>
  <c r="BF61" i="25"/>
  <c r="BE61" i="25"/>
  <c r="BD61" i="25"/>
  <c r="BC61" i="25"/>
  <c r="BB61" i="25"/>
  <c r="BA61" i="25"/>
  <c r="AZ61" i="25"/>
  <c r="AX61" i="25"/>
  <c r="AW61" i="25"/>
  <c r="AV61" i="25"/>
  <c r="AU61" i="25"/>
  <c r="AT61" i="25"/>
  <c r="AS61" i="25"/>
  <c r="AR61" i="25"/>
  <c r="AQ61" i="25"/>
  <c r="AO61" i="25"/>
  <c r="AN61" i="25"/>
  <c r="AM61" i="25"/>
  <c r="AL61" i="25"/>
  <c r="AK61" i="25"/>
  <c r="AJ61" i="25"/>
  <c r="AI61" i="25"/>
  <c r="AH61" i="25"/>
  <c r="AF61" i="25"/>
  <c r="AE61" i="25"/>
  <c r="AD61" i="25"/>
  <c r="AC61" i="25"/>
  <c r="AB61" i="25"/>
  <c r="AA61" i="25"/>
  <c r="Z61" i="25"/>
  <c r="Y61" i="25"/>
  <c r="X61" i="25"/>
  <c r="W61" i="25"/>
  <c r="V61" i="25"/>
  <c r="U61" i="25"/>
  <c r="T61" i="25"/>
  <c r="S61" i="25"/>
  <c r="Q61" i="25"/>
  <c r="P61" i="25"/>
  <c r="O61" i="25"/>
  <c r="N61" i="25"/>
  <c r="M61" i="25"/>
  <c r="L61" i="25"/>
  <c r="K61" i="25"/>
  <c r="J61" i="25"/>
  <c r="I61" i="25"/>
  <c r="H61" i="25"/>
  <c r="G61" i="25"/>
  <c r="F61" i="25"/>
  <c r="E61" i="25"/>
  <c r="D61" i="25"/>
  <c r="C61" i="25"/>
  <c r="DE60" i="25"/>
  <c r="DD60" i="25"/>
  <c r="DC60" i="25"/>
  <c r="DB60" i="25"/>
  <c r="DA60" i="25"/>
  <c r="CZ60" i="25"/>
  <c r="CY60" i="25"/>
  <c r="CX60" i="25"/>
  <c r="CW60" i="25"/>
  <c r="CV60" i="25"/>
  <c r="CU60" i="25"/>
  <c r="CT60" i="25"/>
  <c r="CS60" i="25"/>
  <c r="CR60" i="25"/>
  <c r="CQ60" i="25"/>
  <c r="BS60" i="25"/>
  <c r="BR60" i="25"/>
  <c r="BQ60" i="25"/>
  <c r="BP60" i="25"/>
  <c r="BT60" i="25" s="1"/>
  <c r="BN60" i="25"/>
  <c r="BO60" i="25" s="1"/>
  <c r="BU60" i="25" s="1"/>
  <c r="L64" i="24" s="1"/>
  <c r="BM60" i="25"/>
  <c r="BL60" i="25"/>
  <c r="BK60" i="25"/>
  <c r="BJ60" i="25"/>
  <c r="BI60" i="25"/>
  <c r="H64" i="24" s="1"/>
  <c r="BG60" i="25"/>
  <c r="BF60" i="25"/>
  <c r="BE60" i="25"/>
  <c r="BD60" i="25"/>
  <c r="BC60" i="25"/>
  <c r="BB60" i="25"/>
  <c r="BA60" i="25"/>
  <c r="AZ60" i="25"/>
  <c r="AX60" i="25"/>
  <c r="AW60" i="25"/>
  <c r="AV60" i="25"/>
  <c r="AU60" i="25"/>
  <c r="AT60" i="25"/>
  <c r="AS60" i="25"/>
  <c r="AR60" i="25"/>
  <c r="AQ60" i="25"/>
  <c r="AY60" i="25" s="1"/>
  <c r="F64" i="24" s="1"/>
  <c r="AO60" i="25"/>
  <c r="AN60" i="25"/>
  <c r="AM60" i="25"/>
  <c r="AL60" i="25"/>
  <c r="AK60" i="25"/>
  <c r="AJ60" i="25"/>
  <c r="AI60" i="25"/>
  <c r="AH60" i="25"/>
  <c r="AF60" i="25"/>
  <c r="AE60" i="25"/>
  <c r="AD60" i="25"/>
  <c r="AC60" i="25"/>
  <c r="AB60" i="25"/>
  <c r="AA60" i="25"/>
  <c r="Z60" i="25"/>
  <c r="Y60" i="25"/>
  <c r="X60" i="25"/>
  <c r="W60" i="25"/>
  <c r="V60" i="25"/>
  <c r="U60" i="25"/>
  <c r="T60" i="25"/>
  <c r="S60" i="25"/>
  <c r="Q60" i="25"/>
  <c r="P60" i="25"/>
  <c r="O60" i="25"/>
  <c r="N60" i="25"/>
  <c r="M60" i="25"/>
  <c r="L60" i="25"/>
  <c r="K60" i="25"/>
  <c r="J60" i="25"/>
  <c r="I60" i="25"/>
  <c r="H60" i="25"/>
  <c r="G60" i="25"/>
  <c r="F60" i="25"/>
  <c r="E60" i="25"/>
  <c r="D60" i="25"/>
  <c r="C60" i="25"/>
  <c r="DE59" i="25"/>
  <c r="DD59" i="25"/>
  <c r="DC59" i="25"/>
  <c r="DB59" i="25"/>
  <c r="DA59" i="25"/>
  <c r="CZ59" i="25"/>
  <c r="CY59" i="25"/>
  <c r="CX59" i="25"/>
  <c r="CW59" i="25"/>
  <c r="CV59" i="25"/>
  <c r="CU59" i="25"/>
  <c r="CT59" i="25"/>
  <c r="CS59" i="25"/>
  <c r="CR59" i="25"/>
  <c r="CQ59" i="25"/>
  <c r="BS59" i="25"/>
  <c r="BR59" i="25"/>
  <c r="BQ59" i="25"/>
  <c r="BP59" i="25"/>
  <c r="BN59" i="25"/>
  <c r="BM59" i="25"/>
  <c r="BL59" i="25"/>
  <c r="BK59" i="25"/>
  <c r="BJ59" i="25"/>
  <c r="BI59" i="25"/>
  <c r="H63" i="24" s="1"/>
  <c r="BG59" i="25"/>
  <c r="BF59" i="25"/>
  <c r="BE59" i="25"/>
  <c r="BD59" i="25"/>
  <c r="BC59" i="25"/>
  <c r="BB59" i="25"/>
  <c r="BA59" i="25"/>
  <c r="AZ59" i="25"/>
  <c r="AX59" i="25"/>
  <c r="AW59" i="25"/>
  <c r="AV59" i="25"/>
  <c r="AU59" i="25"/>
  <c r="AT59" i="25"/>
  <c r="AS59" i="25"/>
  <c r="AR59" i="25"/>
  <c r="AQ59" i="25"/>
  <c r="AO59" i="25"/>
  <c r="AN59" i="25"/>
  <c r="AM59" i="25"/>
  <c r="AL59" i="25"/>
  <c r="AK59" i="25"/>
  <c r="AJ59" i="25"/>
  <c r="AI59" i="25"/>
  <c r="AH59" i="25"/>
  <c r="AF59" i="25"/>
  <c r="AE59" i="25"/>
  <c r="AD59" i="25"/>
  <c r="AC59" i="25"/>
  <c r="AB59" i="25"/>
  <c r="AA59" i="25"/>
  <c r="Z59" i="25"/>
  <c r="Y59" i="25"/>
  <c r="X59" i="25"/>
  <c r="W59" i="25"/>
  <c r="V59" i="25"/>
  <c r="U59" i="25"/>
  <c r="T59" i="25"/>
  <c r="S59" i="25"/>
  <c r="Q59" i="25"/>
  <c r="P59" i="25"/>
  <c r="O59" i="25"/>
  <c r="N59" i="25"/>
  <c r="M59" i="25"/>
  <c r="L59" i="25"/>
  <c r="K59" i="25"/>
  <c r="J59" i="25"/>
  <c r="I59" i="25"/>
  <c r="H59" i="25"/>
  <c r="G59" i="25"/>
  <c r="F59" i="25"/>
  <c r="E59" i="25"/>
  <c r="D59" i="25"/>
  <c r="C59" i="25"/>
  <c r="DE58" i="25"/>
  <c r="DD58" i="25"/>
  <c r="DC58" i="25"/>
  <c r="DB58" i="25"/>
  <c r="DA58" i="25"/>
  <c r="CZ58" i="25"/>
  <c r="CY58" i="25"/>
  <c r="CX58" i="25"/>
  <c r="CW58" i="25"/>
  <c r="CV58" i="25"/>
  <c r="CU58" i="25"/>
  <c r="CT58" i="25"/>
  <c r="CS58" i="25"/>
  <c r="CR58" i="25"/>
  <c r="CQ58" i="25"/>
  <c r="BS58" i="25"/>
  <c r="BR58" i="25"/>
  <c r="BQ58" i="25"/>
  <c r="BP58" i="25"/>
  <c r="BN58" i="25"/>
  <c r="BM58" i="25"/>
  <c r="BL58" i="25"/>
  <c r="BK58" i="25"/>
  <c r="BJ58" i="25"/>
  <c r="BI58" i="25"/>
  <c r="H62" i="24" s="1"/>
  <c r="BG58" i="25"/>
  <c r="BF58" i="25"/>
  <c r="BE58" i="25"/>
  <c r="BD58" i="25"/>
  <c r="BC58" i="25"/>
  <c r="BB58" i="25"/>
  <c r="BA58" i="25"/>
  <c r="AZ58" i="25"/>
  <c r="AX58" i="25"/>
  <c r="AW58" i="25"/>
  <c r="AV58" i="25"/>
  <c r="AU58" i="25"/>
  <c r="AT58" i="25"/>
  <c r="AS58" i="25"/>
  <c r="AR58" i="25"/>
  <c r="AQ58" i="25"/>
  <c r="AO58" i="25"/>
  <c r="AN58" i="25"/>
  <c r="AM58" i="25"/>
  <c r="AL58" i="25"/>
  <c r="AK58" i="25"/>
  <c r="AJ58" i="25"/>
  <c r="AI58" i="25"/>
  <c r="AH58" i="25"/>
  <c r="AF58" i="25"/>
  <c r="AE58" i="25"/>
  <c r="AD58" i="25"/>
  <c r="AC58" i="25"/>
  <c r="AB58" i="25"/>
  <c r="AA58" i="25"/>
  <c r="Z58" i="25"/>
  <c r="Y58" i="25"/>
  <c r="X58" i="25"/>
  <c r="W58" i="25"/>
  <c r="V58" i="25"/>
  <c r="U58" i="25"/>
  <c r="T58" i="25"/>
  <c r="S58" i="25"/>
  <c r="Q58" i="25"/>
  <c r="P58" i="25"/>
  <c r="O58" i="25"/>
  <c r="N58" i="25"/>
  <c r="M58" i="25"/>
  <c r="L58" i="25"/>
  <c r="K58" i="25"/>
  <c r="J58" i="25"/>
  <c r="I58" i="25"/>
  <c r="H58" i="25"/>
  <c r="G58" i="25"/>
  <c r="F58" i="25"/>
  <c r="E58" i="25"/>
  <c r="D58" i="25"/>
  <c r="C58" i="25"/>
  <c r="DE57" i="25"/>
  <c r="DD57" i="25"/>
  <c r="DC57" i="25"/>
  <c r="DB57" i="25"/>
  <c r="DA57" i="25"/>
  <c r="CZ57" i="25"/>
  <c r="CY57" i="25"/>
  <c r="CX57" i="25"/>
  <c r="CW57" i="25"/>
  <c r="CV57" i="25"/>
  <c r="CU57" i="25"/>
  <c r="CT57" i="25"/>
  <c r="CS57" i="25"/>
  <c r="CR57" i="25"/>
  <c r="CQ57" i="25"/>
  <c r="BS57" i="25"/>
  <c r="BR57" i="25"/>
  <c r="BQ57" i="25"/>
  <c r="BP57" i="25"/>
  <c r="BN57" i="25"/>
  <c r="BM57" i="25"/>
  <c r="BL57" i="25"/>
  <c r="BK57" i="25"/>
  <c r="BJ57" i="25"/>
  <c r="BI57" i="25"/>
  <c r="H61" i="24" s="1"/>
  <c r="BG57" i="25"/>
  <c r="BF57" i="25"/>
  <c r="BE57" i="25"/>
  <c r="BD57" i="25"/>
  <c r="BC57" i="25"/>
  <c r="BB57" i="25"/>
  <c r="BA57" i="25"/>
  <c r="AZ57" i="25"/>
  <c r="AX57" i="25"/>
  <c r="AW57" i="25"/>
  <c r="AV57" i="25"/>
  <c r="AU57" i="25"/>
  <c r="AT57" i="25"/>
  <c r="AS57" i="25"/>
  <c r="AR57" i="25"/>
  <c r="AQ57" i="25"/>
  <c r="AO57" i="25"/>
  <c r="AN57" i="25"/>
  <c r="AM57" i="25"/>
  <c r="AL57" i="25"/>
  <c r="AK57" i="25"/>
  <c r="AJ57" i="25"/>
  <c r="AI57" i="25"/>
  <c r="AH57" i="25"/>
  <c r="AF57" i="25"/>
  <c r="AE57" i="25"/>
  <c r="AD57" i="25"/>
  <c r="AC57" i="25"/>
  <c r="AB57" i="25"/>
  <c r="AA57" i="25"/>
  <c r="Z57" i="25"/>
  <c r="Y57" i="25"/>
  <c r="X57" i="25"/>
  <c r="W57" i="25"/>
  <c r="V57" i="25"/>
  <c r="U57" i="25"/>
  <c r="T57" i="25"/>
  <c r="S57" i="25"/>
  <c r="Q57" i="25"/>
  <c r="P57" i="25"/>
  <c r="O57" i="25"/>
  <c r="N57" i="25"/>
  <c r="M57" i="25"/>
  <c r="L57" i="25"/>
  <c r="K57" i="25"/>
  <c r="J57" i="25"/>
  <c r="I57" i="25"/>
  <c r="H57" i="25"/>
  <c r="G57" i="25"/>
  <c r="F57" i="25"/>
  <c r="E57" i="25"/>
  <c r="D57" i="25"/>
  <c r="C57" i="25"/>
  <c r="DE56" i="25"/>
  <c r="DD56" i="25"/>
  <c r="DC56" i="25"/>
  <c r="DB56" i="25"/>
  <c r="DA56" i="25"/>
  <c r="CZ56" i="25"/>
  <c r="CY56" i="25"/>
  <c r="CX56" i="25"/>
  <c r="CW56" i="25"/>
  <c r="CV56" i="25"/>
  <c r="CU56" i="25"/>
  <c r="CT56" i="25"/>
  <c r="CS56" i="25"/>
  <c r="CR56" i="25"/>
  <c r="CQ56" i="25"/>
  <c r="BS56" i="25"/>
  <c r="BT56" i="25" s="1"/>
  <c r="BR56" i="25"/>
  <c r="BQ56" i="25"/>
  <c r="BP56" i="25"/>
  <c r="BN56" i="25"/>
  <c r="BO56" i="25" s="1"/>
  <c r="BU56" i="25" s="1"/>
  <c r="L60" i="24" s="1"/>
  <c r="BM56" i="25"/>
  <c r="BL56" i="25"/>
  <c r="BK56" i="25"/>
  <c r="BJ56" i="25"/>
  <c r="BI56" i="25"/>
  <c r="H60" i="24" s="1"/>
  <c r="BG56" i="25"/>
  <c r="BF56" i="25"/>
  <c r="BE56" i="25"/>
  <c r="BD56" i="25"/>
  <c r="BC56" i="25"/>
  <c r="BB56" i="25"/>
  <c r="BA56" i="25"/>
  <c r="AZ56" i="25"/>
  <c r="AX56" i="25"/>
  <c r="AW56" i="25"/>
  <c r="AV56" i="25"/>
  <c r="AU56" i="25"/>
  <c r="AT56" i="25"/>
  <c r="AS56" i="25"/>
  <c r="AR56" i="25"/>
  <c r="AQ56" i="25"/>
  <c r="AO56" i="25"/>
  <c r="AN56" i="25"/>
  <c r="AM56" i="25"/>
  <c r="AP56" i="25" s="1"/>
  <c r="E60" i="24" s="1"/>
  <c r="AL56" i="25"/>
  <c r="AK56" i="25"/>
  <c r="AJ56" i="25"/>
  <c r="AI56" i="25"/>
  <c r="AH56" i="25"/>
  <c r="AF56" i="25"/>
  <c r="AE56" i="25"/>
  <c r="AD56" i="25"/>
  <c r="AC56" i="25"/>
  <c r="AB56" i="25"/>
  <c r="AA56" i="25"/>
  <c r="Z56" i="25"/>
  <c r="Y56" i="25"/>
  <c r="X56" i="25"/>
  <c r="W56" i="25"/>
  <c r="V56" i="25"/>
  <c r="U56" i="25"/>
  <c r="T56" i="25"/>
  <c r="S56" i="25"/>
  <c r="Q56" i="25"/>
  <c r="P56" i="25"/>
  <c r="O56" i="25"/>
  <c r="N56" i="25"/>
  <c r="M56" i="25"/>
  <c r="L56" i="25"/>
  <c r="K56" i="25"/>
  <c r="J56" i="25"/>
  <c r="I56" i="25"/>
  <c r="H56" i="25"/>
  <c r="G56" i="25"/>
  <c r="F56" i="25"/>
  <c r="E56" i="25"/>
  <c r="D56" i="25"/>
  <c r="C56" i="25"/>
  <c r="DE55" i="25"/>
  <c r="DD55" i="25"/>
  <c r="DC55" i="25"/>
  <c r="DB55" i="25"/>
  <c r="DA55" i="25"/>
  <c r="CZ55" i="25"/>
  <c r="CY55" i="25"/>
  <c r="CX55" i="25"/>
  <c r="CW55" i="25"/>
  <c r="CV55" i="25"/>
  <c r="CU55" i="25"/>
  <c r="CT55" i="25"/>
  <c r="CS55" i="25"/>
  <c r="CR55" i="25"/>
  <c r="CQ55" i="25"/>
  <c r="BS55" i="25"/>
  <c r="BR55" i="25"/>
  <c r="BQ55" i="25"/>
  <c r="BP55" i="25"/>
  <c r="BN55" i="25"/>
  <c r="BM55" i="25"/>
  <c r="BL55" i="25"/>
  <c r="BK55" i="25"/>
  <c r="BJ55" i="25"/>
  <c r="BI55" i="25"/>
  <c r="H59" i="24" s="1"/>
  <c r="BG55" i="25"/>
  <c r="BF55" i="25"/>
  <c r="BE55" i="25"/>
  <c r="BD55" i="25"/>
  <c r="BC55" i="25"/>
  <c r="BB55" i="25"/>
  <c r="BA55" i="25"/>
  <c r="AZ55" i="25"/>
  <c r="AX55" i="25"/>
  <c r="AW55" i="25"/>
  <c r="AV55" i="25"/>
  <c r="AU55" i="25"/>
  <c r="AT55" i="25"/>
  <c r="AS55" i="25"/>
  <c r="AR55" i="25"/>
  <c r="AQ55" i="25"/>
  <c r="AO55" i="25"/>
  <c r="AN55" i="25"/>
  <c r="AM55" i="25"/>
  <c r="AL55" i="25"/>
  <c r="AK55" i="25"/>
  <c r="AJ55" i="25"/>
  <c r="AI55" i="25"/>
  <c r="AH55" i="25"/>
  <c r="AF55" i="25"/>
  <c r="AE55" i="25"/>
  <c r="AD55" i="25"/>
  <c r="AC55" i="25"/>
  <c r="AB55" i="25"/>
  <c r="AA55" i="25"/>
  <c r="Z55" i="25"/>
  <c r="Y55" i="25"/>
  <c r="X55" i="25"/>
  <c r="W55" i="25"/>
  <c r="V55" i="25"/>
  <c r="U55" i="25"/>
  <c r="T55" i="25"/>
  <c r="S55" i="25"/>
  <c r="Q55" i="25"/>
  <c r="P55" i="25"/>
  <c r="O55" i="25"/>
  <c r="N55" i="25"/>
  <c r="M55" i="25"/>
  <c r="L55" i="25"/>
  <c r="K55" i="25"/>
  <c r="J55" i="25"/>
  <c r="I55" i="25"/>
  <c r="H55" i="25"/>
  <c r="G55" i="25"/>
  <c r="F55" i="25"/>
  <c r="E55" i="25"/>
  <c r="D55" i="25"/>
  <c r="C55" i="25"/>
  <c r="DE54" i="25"/>
  <c r="DD54" i="25"/>
  <c r="DC54" i="25"/>
  <c r="DB54" i="25"/>
  <c r="DA54" i="25"/>
  <c r="CZ54" i="25"/>
  <c r="CY54" i="25"/>
  <c r="CX54" i="25"/>
  <c r="CW54" i="25"/>
  <c r="CV54" i="25"/>
  <c r="CU54" i="25"/>
  <c r="CT54" i="25"/>
  <c r="CS54" i="25"/>
  <c r="CR54" i="25"/>
  <c r="CQ54" i="25"/>
  <c r="BS54" i="25"/>
  <c r="BR54" i="25"/>
  <c r="BQ54" i="25"/>
  <c r="BP54" i="25"/>
  <c r="BT54" i="25" s="1"/>
  <c r="BN54" i="25"/>
  <c r="BO54" i="25" s="1"/>
  <c r="BU54" i="25" s="1"/>
  <c r="L58" i="24" s="1"/>
  <c r="BM54" i="25"/>
  <c r="BL54" i="25"/>
  <c r="BK54" i="25"/>
  <c r="BJ54" i="25"/>
  <c r="BI54" i="25"/>
  <c r="H58" i="24" s="1"/>
  <c r="BG54" i="25"/>
  <c r="BF54" i="25"/>
  <c r="BE54" i="25"/>
  <c r="BD54" i="25"/>
  <c r="BC54" i="25"/>
  <c r="BB54" i="25"/>
  <c r="BA54" i="25"/>
  <c r="AZ54" i="25"/>
  <c r="AX54" i="25"/>
  <c r="AW54" i="25"/>
  <c r="AV54" i="25"/>
  <c r="AU54" i="25"/>
  <c r="AT54" i="25"/>
  <c r="AS54" i="25"/>
  <c r="AR54" i="25"/>
  <c r="AQ54" i="25"/>
  <c r="AO54" i="25"/>
  <c r="AN54" i="25"/>
  <c r="AM54" i="25"/>
  <c r="AL54" i="25"/>
  <c r="AK54" i="25"/>
  <c r="AJ54" i="25"/>
  <c r="AI54" i="25"/>
  <c r="AH54" i="25"/>
  <c r="AF54" i="25"/>
  <c r="AE54" i="25"/>
  <c r="AD54" i="25"/>
  <c r="AC54" i="25"/>
  <c r="AB54" i="25"/>
  <c r="AA54" i="25"/>
  <c r="Z54" i="25"/>
  <c r="Y54" i="25"/>
  <c r="X54" i="25"/>
  <c r="W54" i="25"/>
  <c r="V54" i="25"/>
  <c r="U54" i="25"/>
  <c r="T54" i="25"/>
  <c r="S54" i="25"/>
  <c r="Q54" i="25"/>
  <c r="P54" i="25"/>
  <c r="O54" i="25"/>
  <c r="N54" i="25"/>
  <c r="M54" i="25"/>
  <c r="L54" i="25"/>
  <c r="K54" i="25"/>
  <c r="J54" i="25"/>
  <c r="I54" i="25"/>
  <c r="H54" i="25"/>
  <c r="G54" i="25"/>
  <c r="F54" i="25"/>
  <c r="E54" i="25"/>
  <c r="D54" i="25"/>
  <c r="C54" i="25"/>
  <c r="DE53" i="25"/>
  <c r="DD53" i="25"/>
  <c r="DC53" i="25"/>
  <c r="DB53" i="25"/>
  <c r="DA53" i="25"/>
  <c r="CZ53" i="25"/>
  <c r="CY53" i="25"/>
  <c r="CX53" i="25"/>
  <c r="CW53" i="25"/>
  <c r="CV53" i="25"/>
  <c r="CU53" i="25"/>
  <c r="CT53" i="25"/>
  <c r="CS53" i="25"/>
  <c r="CR53" i="25"/>
  <c r="CQ53" i="25"/>
  <c r="BS53" i="25"/>
  <c r="BR53" i="25"/>
  <c r="BQ53" i="25"/>
  <c r="BP53" i="25"/>
  <c r="BN53" i="25"/>
  <c r="BM53" i="25"/>
  <c r="BL53" i="25"/>
  <c r="BK53" i="25"/>
  <c r="BJ53" i="25"/>
  <c r="BI53" i="25"/>
  <c r="H57" i="24" s="1"/>
  <c r="BG53" i="25"/>
  <c r="BF53" i="25"/>
  <c r="BE53" i="25"/>
  <c r="BD53" i="25"/>
  <c r="BC53" i="25"/>
  <c r="BB53" i="25"/>
  <c r="BA53" i="25"/>
  <c r="AZ53" i="25"/>
  <c r="AX53" i="25"/>
  <c r="AW53" i="25"/>
  <c r="AV53" i="25"/>
  <c r="AU53" i="25"/>
  <c r="AT53" i="25"/>
  <c r="AS53" i="25"/>
  <c r="AR53" i="25"/>
  <c r="AQ53" i="25"/>
  <c r="AO53" i="25"/>
  <c r="AN53" i="25"/>
  <c r="AM53" i="25"/>
  <c r="AL53" i="25"/>
  <c r="AK53" i="25"/>
  <c r="AJ53" i="25"/>
  <c r="AI53" i="25"/>
  <c r="AH53" i="25"/>
  <c r="AF53" i="25"/>
  <c r="AE53" i="25"/>
  <c r="AD53" i="25"/>
  <c r="AC53" i="25"/>
  <c r="AB53" i="25"/>
  <c r="AA53" i="25"/>
  <c r="Z53" i="25"/>
  <c r="Y53" i="25"/>
  <c r="X53" i="25"/>
  <c r="W53" i="25"/>
  <c r="V53" i="25"/>
  <c r="U53" i="25"/>
  <c r="T53" i="25"/>
  <c r="S53" i="25"/>
  <c r="Q53" i="25"/>
  <c r="P53" i="25"/>
  <c r="O53" i="25"/>
  <c r="N53" i="25"/>
  <c r="M53" i="25"/>
  <c r="L53" i="25"/>
  <c r="K53" i="25"/>
  <c r="J53" i="25"/>
  <c r="I53" i="25"/>
  <c r="H53" i="25"/>
  <c r="G53" i="25"/>
  <c r="F53" i="25"/>
  <c r="E53" i="25"/>
  <c r="D53" i="25"/>
  <c r="C53" i="25"/>
  <c r="DE52" i="25"/>
  <c r="DD52" i="25"/>
  <c r="DC52" i="25"/>
  <c r="DB52" i="25"/>
  <c r="DA52" i="25"/>
  <c r="CZ52" i="25"/>
  <c r="CY52" i="25"/>
  <c r="CX52" i="25"/>
  <c r="CW52" i="25"/>
  <c r="CV52" i="25"/>
  <c r="CU52" i="25"/>
  <c r="CT52" i="25"/>
  <c r="CS52" i="25"/>
  <c r="CR52" i="25"/>
  <c r="CQ52" i="25"/>
  <c r="DF52" i="25" s="1"/>
  <c r="BS52" i="25"/>
  <c r="BR52" i="25"/>
  <c r="BQ52" i="25"/>
  <c r="BP52" i="25"/>
  <c r="BN52" i="25"/>
  <c r="BM52" i="25"/>
  <c r="BL52" i="25"/>
  <c r="BK52" i="25"/>
  <c r="BJ52" i="25"/>
  <c r="BI52" i="25"/>
  <c r="H56" i="24" s="1"/>
  <c r="BG52" i="25"/>
  <c r="BF52" i="25"/>
  <c r="BE52" i="25"/>
  <c r="BD52" i="25"/>
  <c r="BC52" i="25"/>
  <c r="BB52" i="25"/>
  <c r="BA52" i="25"/>
  <c r="AZ52" i="25"/>
  <c r="AX52" i="25"/>
  <c r="AW52" i="25"/>
  <c r="AV52" i="25"/>
  <c r="AU52" i="25"/>
  <c r="AT52" i="25"/>
  <c r="AS52" i="25"/>
  <c r="AR52" i="25"/>
  <c r="AQ52" i="25"/>
  <c r="AY52" i="25" s="1"/>
  <c r="F56" i="24" s="1"/>
  <c r="AO52" i="25"/>
  <c r="AN52" i="25"/>
  <c r="AM52" i="25"/>
  <c r="AL52" i="25"/>
  <c r="AK52" i="25"/>
  <c r="AJ52" i="25"/>
  <c r="AI52" i="25"/>
  <c r="AH52" i="25"/>
  <c r="AF52" i="25"/>
  <c r="AE52" i="25"/>
  <c r="AD52" i="25"/>
  <c r="AC52" i="25"/>
  <c r="AB52" i="25"/>
  <c r="AA52" i="25"/>
  <c r="Z52" i="25"/>
  <c r="Y52" i="25"/>
  <c r="X52" i="25"/>
  <c r="W52" i="25"/>
  <c r="V52" i="25"/>
  <c r="U52" i="25"/>
  <c r="T52" i="25"/>
  <c r="S52" i="25"/>
  <c r="Q52" i="25"/>
  <c r="P52" i="25"/>
  <c r="O52" i="25"/>
  <c r="N52" i="25"/>
  <c r="M52" i="25"/>
  <c r="L52" i="25"/>
  <c r="K52" i="25"/>
  <c r="J52" i="25"/>
  <c r="I52" i="25"/>
  <c r="H52" i="25"/>
  <c r="G52" i="25"/>
  <c r="F52" i="25"/>
  <c r="E52" i="25"/>
  <c r="D52" i="25"/>
  <c r="C52" i="25"/>
  <c r="DE51" i="25"/>
  <c r="DD51" i="25"/>
  <c r="DC51" i="25"/>
  <c r="DB51" i="25"/>
  <c r="DA51" i="25"/>
  <c r="CZ51" i="25"/>
  <c r="CY51" i="25"/>
  <c r="CX51" i="25"/>
  <c r="CW51" i="25"/>
  <c r="CV51" i="25"/>
  <c r="CU51" i="25"/>
  <c r="CT51" i="25"/>
  <c r="CS51" i="25"/>
  <c r="CR51" i="25"/>
  <c r="CQ51" i="25"/>
  <c r="BS51" i="25"/>
  <c r="BR51" i="25"/>
  <c r="BQ51" i="25"/>
  <c r="BP51" i="25"/>
  <c r="BN51" i="25"/>
  <c r="BM51" i="25"/>
  <c r="BL51" i="25"/>
  <c r="BK51" i="25"/>
  <c r="BJ51" i="25"/>
  <c r="BI51" i="25"/>
  <c r="H55" i="24" s="1"/>
  <c r="BG51" i="25"/>
  <c r="BF51" i="25"/>
  <c r="BE51" i="25"/>
  <c r="BD51" i="25"/>
  <c r="BC51" i="25"/>
  <c r="BB51" i="25"/>
  <c r="BA51" i="25"/>
  <c r="AZ51" i="25"/>
  <c r="AX51" i="25"/>
  <c r="AW51" i="25"/>
  <c r="AV51" i="25"/>
  <c r="AU51" i="25"/>
  <c r="AT51" i="25"/>
  <c r="AS51" i="25"/>
  <c r="AR51" i="25"/>
  <c r="AQ51" i="25"/>
  <c r="AO51" i="25"/>
  <c r="AN51" i="25"/>
  <c r="AM51" i="25"/>
  <c r="AL51" i="25"/>
  <c r="AK51" i="25"/>
  <c r="AJ51" i="25"/>
  <c r="AI51" i="25"/>
  <c r="AH51" i="25"/>
  <c r="AF51" i="25"/>
  <c r="AE51" i="25"/>
  <c r="AD51" i="25"/>
  <c r="AC51" i="25"/>
  <c r="AB51" i="25"/>
  <c r="AA51" i="25"/>
  <c r="Z51" i="25"/>
  <c r="Y51" i="25"/>
  <c r="X51" i="25"/>
  <c r="W51" i="25"/>
  <c r="V51" i="25"/>
  <c r="U51" i="25"/>
  <c r="T51" i="25"/>
  <c r="S51" i="25"/>
  <c r="Q51" i="25"/>
  <c r="P51" i="25"/>
  <c r="O51" i="25"/>
  <c r="N51" i="25"/>
  <c r="M51" i="25"/>
  <c r="L51" i="25"/>
  <c r="K51" i="25"/>
  <c r="J51" i="25"/>
  <c r="I51" i="25"/>
  <c r="H51" i="25"/>
  <c r="G51" i="25"/>
  <c r="F51" i="25"/>
  <c r="E51" i="25"/>
  <c r="D51" i="25"/>
  <c r="C51" i="25"/>
  <c r="DE50" i="25"/>
  <c r="DD50" i="25"/>
  <c r="DC50" i="25"/>
  <c r="DB50" i="25"/>
  <c r="DA50" i="25"/>
  <c r="CZ50" i="25"/>
  <c r="CY50" i="25"/>
  <c r="CX50" i="25"/>
  <c r="CW50" i="25"/>
  <c r="CV50" i="25"/>
  <c r="CU50" i="25"/>
  <c r="CT50" i="25"/>
  <c r="CS50" i="25"/>
  <c r="CR50" i="25"/>
  <c r="CQ50" i="25"/>
  <c r="BS50" i="25"/>
  <c r="BR50" i="25"/>
  <c r="BQ50" i="25"/>
  <c r="BP50" i="25"/>
  <c r="BN50" i="25"/>
  <c r="BM50" i="25"/>
  <c r="BL50" i="25"/>
  <c r="BK50" i="25"/>
  <c r="BJ50" i="25"/>
  <c r="BI50" i="25"/>
  <c r="H54" i="24" s="1"/>
  <c r="BG50" i="25"/>
  <c r="BF50" i="25"/>
  <c r="BE50" i="25"/>
  <c r="BD50" i="25"/>
  <c r="BC50" i="25"/>
  <c r="BB50" i="25"/>
  <c r="BA50" i="25"/>
  <c r="AZ50" i="25"/>
  <c r="AX50" i="25"/>
  <c r="AW50" i="25"/>
  <c r="AV50" i="25"/>
  <c r="AU50" i="25"/>
  <c r="AT50" i="25"/>
  <c r="AS50" i="25"/>
  <c r="AR50" i="25"/>
  <c r="AQ50" i="25"/>
  <c r="AO50" i="25"/>
  <c r="AN50" i="25"/>
  <c r="AM50" i="25"/>
  <c r="AL50" i="25"/>
  <c r="AK50" i="25"/>
  <c r="AJ50" i="25"/>
  <c r="AI50" i="25"/>
  <c r="AH50" i="25"/>
  <c r="AF50" i="25"/>
  <c r="AE50" i="25"/>
  <c r="AD50" i="25"/>
  <c r="AC50" i="25"/>
  <c r="AB50" i="25"/>
  <c r="AA50" i="25"/>
  <c r="Z50" i="25"/>
  <c r="Y50" i="25"/>
  <c r="X50" i="25"/>
  <c r="W50" i="25"/>
  <c r="V50" i="25"/>
  <c r="U50" i="25"/>
  <c r="T50" i="25"/>
  <c r="S50" i="25"/>
  <c r="Q50" i="25"/>
  <c r="P50" i="25"/>
  <c r="O50" i="25"/>
  <c r="N50" i="25"/>
  <c r="M50" i="25"/>
  <c r="L50" i="25"/>
  <c r="K50" i="25"/>
  <c r="J50" i="25"/>
  <c r="I50" i="25"/>
  <c r="H50" i="25"/>
  <c r="G50" i="25"/>
  <c r="F50" i="25"/>
  <c r="E50" i="25"/>
  <c r="D50" i="25"/>
  <c r="C50" i="25"/>
  <c r="DE49" i="25"/>
  <c r="DD49" i="25"/>
  <c r="DC49" i="25"/>
  <c r="DB49" i="25"/>
  <c r="DA49" i="25"/>
  <c r="CZ49" i="25"/>
  <c r="CY49" i="25"/>
  <c r="CX49" i="25"/>
  <c r="CW49" i="25"/>
  <c r="CV49" i="25"/>
  <c r="CU49" i="25"/>
  <c r="CT49" i="25"/>
  <c r="CS49" i="25"/>
  <c r="CR49" i="25"/>
  <c r="CQ49" i="25"/>
  <c r="BS49" i="25"/>
  <c r="BR49" i="25"/>
  <c r="BQ49" i="25"/>
  <c r="BT49" i="25" s="1"/>
  <c r="BP49" i="25"/>
  <c r="BN49" i="25"/>
  <c r="BM49" i="25"/>
  <c r="BL49" i="25"/>
  <c r="BK49" i="25"/>
  <c r="BJ49" i="25"/>
  <c r="BI49" i="25"/>
  <c r="H53" i="24" s="1"/>
  <c r="BG49" i="25"/>
  <c r="BF49" i="25"/>
  <c r="BE49" i="25"/>
  <c r="BD49" i="25"/>
  <c r="BC49" i="25"/>
  <c r="BB49" i="25"/>
  <c r="BA49" i="25"/>
  <c r="AZ49" i="25"/>
  <c r="AX49" i="25"/>
  <c r="AW49" i="25"/>
  <c r="AV49" i="25"/>
  <c r="AU49" i="25"/>
  <c r="AT49" i="25"/>
  <c r="AS49" i="25"/>
  <c r="AR49" i="25"/>
  <c r="AQ49" i="25"/>
  <c r="AO49" i="25"/>
  <c r="AN49" i="25"/>
  <c r="AM49" i="25"/>
  <c r="AL49" i="25"/>
  <c r="AK49" i="25"/>
  <c r="AJ49" i="25"/>
  <c r="AI49" i="25"/>
  <c r="AH49" i="25"/>
  <c r="AF49" i="25"/>
  <c r="AE49" i="25"/>
  <c r="AD49" i="25"/>
  <c r="AC49" i="25"/>
  <c r="AB49" i="25"/>
  <c r="AA49" i="25"/>
  <c r="Z49" i="25"/>
  <c r="Y49" i="25"/>
  <c r="X49" i="25"/>
  <c r="W49" i="25"/>
  <c r="V49" i="25"/>
  <c r="U49" i="25"/>
  <c r="T49" i="25"/>
  <c r="S49" i="25"/>
  <c r="Q49" i="25"/>
  <c r="P49" i="25"/>
  <c r="O49" i="25"/>
  <c r="N49" i="25"/>
  <c r="M49" i="25"/>
  <c r="L49" i="25"/>
  <c r="K49" i="25"/>
  <c r="J49" i="25"/>
  <c r="I49" i="25"/>
  <c r="H49" i="25"/>
  <c r="G49" i="25"/>
  <c r="F49" i="25"/>
  <c r="E49" i="25"/>
  <c r="D49" i="25"/>
  <c r="C49" i="25"/>
  <c r="DE48" i="25"/>
  <c r="DD48" i="25"/>
  <c r="DC48" i="25"/>
  <c r="DB48" i="25"/>
  <c r="DA48" i="25"/>
  <c r="CZ48" i="25"/>
  <c r="CY48" i="25"/>
  <c r="CX48" i="25"/>
  <c r="CW48" i="25"/>
  <c r="CV48" i="25"/>
  <c r="CU48" i="25"/>
  <c r="CT48" i="25"/>
  <c r="CS48" i="25"/>
  <c r="CR48" i="25"/>
  <c r="CQ48" i="25"/>
  <c r="BS48" i="25"/>
  <c r="BR48" i="25"/>
  <c r="BQ48" i="25"/>
  <c r="BP48" i="25"/>
  <c r="BN48" i="25"/>
  <c r="BO48" i="25" s="1"/>
  <c r="BU48" i="25" s="1"/>
  <c r="L52" i="24" s="1"/>
  <c r="BM48" i="25"/>
  <c r="BL48" i="25"/>
  <c r="BK48" i="25"/>
  <c r="BJ48" i="25"/>
  <c r="BI48" i="25"/>
  <c r="H52" i="24" s="1"/>
  <c r="BG48" i="25"/>
  <c r="BF48" i="25"/>
  <c r="BE48" i="25"/>
  <c r="BD48" i="25"/>
  <c r="BC48" i="25"/>
  <c r="BB48" i="25"/>
  <c r="BA48" i="25"/>
  <c r="AZ48" i="25"/>
  <c r="AX48" i="25"/>
  <c r="AW48" i="25"/>
  <c r="AV48" i="25"/>
  <c r="AU48" i="25"/>
  <c r="AT48" i="25"/>
  <c r="AS48" i="25"/>
  <c r="AR48" i="25"/>
  <c r="AQ48" i="25"/>
  <c r="AY48" i="25" s="1"/>
  <c r="F52" i="24" s="1"/>
  <c r="AO48" i="25"/>
  <c r="AN48" i="25"/>
  <c r="AM48" i="25"/>
  <c r="AL48" i="25"/>
  <c r="AK48" i="25"/>
  <c r="AJ48" i="25"/>
  <c r="AI48" i="25"/>
  <c r="AH48" i="25"/>
  <c r="AF48" i="25"/>
  <c r="AE48" i="25"/>
  <c r="AD48" i="25"/>
  <c r="AC48" i="25"/>
  <c r="AB48" i="25"/>
  <c r="AA48" i="25"/>
  <c r="Z48" i="25"/>
  <c r="Y48" i="25"/>
  <c r="X48" i="25"/>
  <c r="W48" i="25"/>
  <c r="V48" i="25"/>
  <c r="U48" i="25"/>
  <c r="T48" i="25"/>
  <c r="S48" i="25"/>
  <c r="Q48" i="25"/>
  <c r="P48" i="25"/>
  <c r="O48" i="25"/>
  <c r="N48" i="25"/>
  <c r="M48" i="25"/>
  <c r="L48" i="25"/>
  <c r="K48" i="25"/>
  <c r="J48" i="25"/>
  <c r="I48" i="25"/>
  <c r="H48" i="25"/>
  <c r="G48" i="25"/>
  <c r="F48" i="25"/>
  <c r="E48" i="25"/>
  <c r="D48" i="25"/>
  <c r="C48" i="25"/>
  <c r="DE47" i="25"/>
  <c r="DD47" i="25"/>
  <c r="DC47" i="25"/>
  <c r="DB47" i="25"/>
  <c r="DA47" i="25"/>
  <c r="CZ47" i="25"/>
  <c r="CY47" i="25"/>
  <c r="CX47" i="25"/>
  <c r="CW47" i="25"/>
  <c r="CV47" i="25"/>
  <c r="CU47" i="25"/>
  <c r="CT47" i="25"/>
  <c r="CS47" i="25"/>
  <c r="CR47" i="25"/>
  <c r="CQ47" i="25"/>
  <c r="BS47" i="25"/>
  <c r="BR47" i="25"/>
  <c r="BQ47" i="25"/>
  <c r="BP47" i="25"/>
  <c r="BN47" i="25"/>
  <c r="BM47" i="25"/>
  <c r="BL47" i="25"/>
  <c r="BK47" i="25"/>
  <c r="BJ47" i="25"/>
  <c r="BI47" i="25"/>
  <c r="H51" i="24" s="1"/>
  <c r="BG47" i="25"/>
  <c r="BF47" i="25"/>
  <c r="BE47" i="25"/>
  <c r="BD47" i="25"/>
  <c r="BC47" i="25"/>
  <c r="BB47" i="25"/>
  <c r="BA47" i="25"/>
  <c r="AZ47" i="25"/>
  <c r="AX47" i="25"/>
  <c r="AW47" i="25"/>
  <c r="AV47" i="25"/>
  <c r="AU47" i="25"/>
  <c r="AT47" i="25"/>
  <c r="AS47" i="25"/>
  <c r="AR47" i="25"/>
  <c r="AQ47" i="25"/>
  <c r="AO47" i="25"/>
  <c r="AN47" i="25"/>
  <c r="AM47" i="25"/>
  <c r="AL47" i="25"/>
  <c r="AK47" i="25"/>
  <c r="AJ47" i="25"/>
  <c r="AI47" i="25"/>
  <c r="AH47" i="25"/>
  <c r="AF47" i="25"/>
  <c r="AE47" i="25"/>
  <c r="AD47" i="25"/>
  <c r="AC47" i="25"/>
  <c r="AB47" i="25"/>
  <c r="AA47" i="25"/>
  <c r="Z47" i="25"/>
  <c r="Y47" i="25"/>
  <c r="X47" i="25"/>
  <c r="W47" i="25"/>
  <c r="V47" i="25"/>
  <c r="U47" i="25"/>
  <c r="T47" i="25"/>
  <c r="S47" i="25"/>
  <c r="Q47" i="25"/>
  <c r="P47" i="25"/>
  <c r="O47" i="25"/>
  <c r="N47" i="25"/>
  <c r="M47" i="25"/>
  <c r="L47" i="25"/>
  <c r="K47" i="25"/>
  <c r="J47" i="25"/>
  <c r="I47" i="25"/>
  <c r="H47" i="25"/>
  <c r="G47" i="25"/>
  <c r="F47" i="25"/>
  <c r="E47" i="25"/>
  <c r="D47" i="25"/>
  <c r="C47" i="25"/>
  <c r="DE46" i="25"/>
  <c r="DD46" i="25"/>
  <c r="DC46" i="25"/>
  <c r="DB46" i="25"/>
  <c r="DA46" i="25"/>
  <c r="CZ46" i="25"/>
  <c r="CY46" i="25"/>
  <c r="CX46" i="25"/>
  <c r="CW46" i="25"/>
  <c r="CV46" i="25"/>
  <c r="CU46" i="25"/>
  <c r="CT46" i="25"/>
  <c r="CS46" i="25"/>
  <c r="CR46" i="25"/>
  <c r="CQ46" i="25"/>
  <c r="BS46" i="25"/>
  <c r="BR46" i="25"/>
  <c r="BQ46" i="25"/>
  <c r="BP46" i="25"/>
  <c r="BN46" i="25"/>
  <c r="BO46" i="25" s="1"/>
  <c r="BU46" i="25" s="1"/>
  <c r="L50" i="24" s="1"/>
  <c r="BM46" i="25"/>
  <c r="BL46" i="25"/>
  <c r="BK46" i="25"/>
  <c r="BJ46" i="25"/>
  <c r="BI46" i="25"/>
  <c r="H50" i="24" s="1"/>
  <c r="BG46" i="25"/>
  <c r="BF46" i="25"/>
  <c r="BE46" i="25"/>
  <c r="BD46" i="25"/>
  <c r="BC46" i="25"/>
  <c r="BB46" i="25"/>
  <c r="BA46" i="25"/>
  <c r="AZ46" i="25"/>
  <c r="AX46" i="25"/>
  <c r="AW46" i="25"/>
  <c r="AV46" i="25"/>
  <c r="AU46" i="25"/>
  <c r="AT46" i="25"/>
  <c r="AS46" i="25"/>
  <c r="AR46" i="25"/>
  <c r="AQ46" i="25"/>
  <c r="AO46" i="25"/>
  <c r="AN46" i="25"/>
  <c r="AM46" i="25"/>
  <c r="AL46" i="25"/>
  <c r="AK46" i="25"/>
  <c r="AJ46" i="25"/>
  <c r="AI46" i="25"/>
  <c r="AH46" i="25"/>
  <c r="AF46" i="25"/>
  <c r="AE46" i="25"/>
  <c r="AD46" i="25"/>
  <c r="AC46" i="25"/>
  <c r="AB46" i="25"/>
  <c r="AA46" i="25"/>
  <c r="Z46" i="25"/>
  <c r="Y46" i="25"/>
  <c r="X46" i="25"/>
  <c r="W46" i="25"/>
  <c r="V46" i="25"/>
  <c r="U46" i="25"/>
  <c r="T46" i="25"/>
  <c r="S46" i="25"/>
  <c r="Q46" i="25"/>
  <c r="P46" i="25"/>
  <c r="O46" i="25"/>
  <c r="N46" i="25"/>
  <c r="M46" i="25"/>
  <c r="L46" i="25"/>
  <c r="K46" i="25"/>
  <c r="J46" i="25"/>
  <c r="I46" i="25"/>
  <c r="H46" i="25"/>
  <c r="G46" i="25"/>
  <c r="F46" i="25"/>
  <c r="E46" i="25"/>
  <c r="D46" i="25"/>
  <c r="C46" i="25"/>
  <c r="DE45" i="25"/>
  <c r="DD45" i="25"/>
  <c r="DC45" i="25"/>
  <c r="DB45" i="25"/>
  <c r="DA45" i="25"/>
  <c r="CZ45" i="25"/>
  <c r="CY45" i="25"/>
  <c r="CX45" i="25"/>
  <c r="CW45" i="25"/>
  <c r="CV45" i="25"/>
  <c r="CU45" i="25"/>
  <c r="CT45" i="25"/>
  <c r="CS45" i="25"/>
  <c r="CR45" i="25"/>
  <c r="CQ45" i="25"/>
  <c r="BS45" i="25"/>
  <c r="BR45" i="25"/>
  <c r="BQ45" i="25"/>
  <c r="BP45" i="25"/>
  <c r="BN45" i="25"/>
  <c r="BM45" i="25"/>
  <c r="BL45" i="25"/>
  <c r="BK45" i="25"/>
  <c r="BJ45" i="25"/>
  <c r="BI45" i="25"/>
  <c r="H49" i="24" s="1"/>
  <c r="BG45" i="25"/>
  <c r="BF45" i="25"/>
  <c r="BE45" i="25"/>
  <c r="BD45" i="25"/>
  <c r="BC45" i="25"/>
  <c r="BB45" i="25"/>
  <c r="BA45" i="25"/>
  <c r="AZ45" i="25"/>
  <c r="AX45" i="25"/>
  <c r="AW45" i="25"/>
  <c r="AV45" i="25"/>
  <c r="AU45" i="25"/>
  <c r="AT45" i="25"/>
  <c r="AS45" i="25"/>
  <c r="AR45" i="25"/>
  <c r="AQ45" i="25"/>
  <c r="AO45" i="25"/>
  <c r="AN45" i="25"/>
  <c r="AM45" i="25"/>
  <c r="AL45" i="25"/>
  <c r="AK45" i="25"/>
  <c r="AJ45" i="25"/>
  <c r="AI45" i="25"/>
  <c r="AH45" i="25"/>
  <c r="AF45" i="25"/>
  <c r="AE45" i="25"/>
  <c r="AD45" i="25"/>
  <c r="AC45" i="25"/>
  <c r="AB45" i="25"/>
  <c r="AA45" i="25"/>
  <c r="Z45" i="25"/>
  <c r="Y45" i="25"/>
  <c r="X45" i="25"/>
  <c r="W45" i="25"/>
  <c r="V45" i="25"/>
  <c r="U45" i="25"/>
  <c r="T45" i="25"/>
  <c r="S45" i="25"/>
  <c r="Q45" i="25"/>
  <c r="P45" i="25"/>
  <c r="O45" i="25"/>
  <c r="N45" i="25"/>
  <c r="M45" i="25"/>
  <c r="L45" i="25"/>
  <c r="K45" i="25"/>
  <c r="J45" i="25"/>
  <c r="I45" i="25"/>
  <c r="H45" i="25"/>
  <c r="G45" i="25"/>
  <c r="F45" i="25"/>
  <c r="E45" i="25"/>
  <c r="D45" i="25"/>
  <c r="C45" i="25"/>
  <c r="DE44" i="25"/>
  <c r="DD44" i="25"/>
  <c r="DC44" i="25"/>
  <c r="DB44" i="25"/>
  <c r="DA44" i="25"/>
  <c r="CZ44" i="25"/>
  <c r="CY44" i="25"/>
  <c r="CX44" i="25"/>
  <c r="CW44" i="25"/>
  <c r="CV44" i="25"/>
  <c r="CU44" i="25"/>
  <c r="CT44" i="25"/>
  <c r="CS44" i="25"/>
  <c r="CR44" i="25"/>
  <c r="CQ44" i="25"/>
  <c r="BS44" i="25"/>
  <c r="BR44" i="25"/>
  <c r="BQ44" i="25"/>
  <c r="BP44" i="25"/>
  <c r="BN44" i="25"/>
  <c r="BM44" i="25"/>
  <c r="BL44" i="25"/>
  <c r="BK44" i="25"/>
  <c r="BJ44" i="25"/>
  <c r="BI44" i="25"/>
  <c r="H48" i="24" s="1"/>
  <c r="BG44" i="25"/>
  <c r="BF44" i="25"/>
  <c r="BE44" i="25"/>
  <c r="BD44" i="25"/>
  <c r="BC44" i="25"/>
  <c r="BB44" i="25"/>
  <c r="BA44" i="25"/>
  <c r="AZ44" i="25"/>
  <c r="AX44" i="25"/>
  <c r="AW44" i="25"/>
  <c r="AV44" i="25"/>
  <c r="AU44" i="25"/>
  <c r="AT44" i="25"/>
  <c r="AS44" i="25"/>
  <c r="AR44" i="25"/>
  <c r="AQ44" i="25"/>
  <c r="AY44" i="25" s="1"/>
  <c r="F48" i="24" s="1"/>
  <c r="AO44" i="25"/>
  <c r="AN44" i="25"/>
  <c r="AM44" i="25"/>
  <c r="AL44" i="25"/>
  <c r="AK44" i="25"/>
  <c r="AJ44" i="25"/>
  <c r="AI44" i="25"/>
  <c r="AH44" i="25"/>
  <c r="AF44" i="25"/>
  <c r="AE44" i="25"/>
  <c r="AD44" i="25"/>
  <c r="AC44" i="25"/>
  <c r="AB44" i="25"/>
  <c r="AA44" i="25"/>
  <c r="Z44" i="25"/>
  <c r="Y44" i="25"/>
  <c r="X44" i="25"/>
  <c r="W44" i="25"/>
  <c r="V44" i="25"/>
  <c r="U44" i="25"/>
  <c r="T44" i="25"/>
  <c r="S44" i="25"/>
  <c r="Q44" i="25"/>
  <c r="P44" i="25"/>
  <c r="O44" i="25"/>
  <c r="N44" i="25"/>
  <c r="M44" i="25"/>
  <c r="L44" i="25"/>
  <c r="K44" i="25"/>
  <c r="J44" i="25"/>
  <c r="I44" i="25"/>
  <c r="H44" i="25"/>
  <c r="G44" i="25"/>
  <c r="F44" i="25"/>
  <c r="E44" i="25"/>
  <c r="D44" i="25"/>
  <c r="C44" i="25"/>
  <c r="DE43" i="25"/>
  <c r="DD43" i="25"/>
  <c r="DC43" i="25"/>
  <c r="DB43" i="25"/>
  <c r="DA43" i="25"/>
  <c r="CZ43" i="25"/>
  <c r="CY43" i="25"/>
  <c r="CX43" i="25"/>
  <c r="CW43" i="25"/>
  <c r="CV43" i="25"/>
  <c r="CU43" i="25"/>
  <c r="CT43" i="25"/>
  <c r="CS43" i="25"/>
  <c r="CR43" i="25"/>
  <c r="CQ43" i="25"/>
  <c r="BS43" i="25"/>
  <c r="BR43" i="25"/>
  <c r="BQ43" i="25"/>
  <c r="BP43" i="25"/>
  <c r="BN43" i="25"/>
  <c r="BM43" i="25"/>
  <c r="BL43" i="25"/>
  <c r="BK43" i="25"/>
  <c r="BJ43" i="25"/>
  <c r="BI43" i="25"/>
  <c r="H47" i="24" s="1"/>
  <c r="BG43" i="25"/>
  <c r="BF43" i="25"/>
  <c r="BE43" i="25"/>
  <c r="BD43" i="25"/>
  <c r="BC43" i="25"/>
  <c r="BB43" i="25"/>
  <c r="BA43" i="25"/>
  <c r="AZ43" i="25"/>
  <c r="AX43" i="25"/>
  <c r="AW43" i="25"/>
  <c r="AV43" i="25"/>
  <c r="AU43" i="25"/>
  <c r="AT43" i="25"/>
  <c r="AS43" i="25"/>
  <c r="AR43" i="25"/>
  <c r="AQ43" i="25"/>
  <c r="AO43" i="25"/>
  <c r="AN43" i="25"/>
  <c r="AM43" i="25"/>
  <c r="AL43" i="25"/>
  <c r="AK43" i="25"/>
  <c r="AJ43" i="25"/>
  <c r="AI43" i="25"/>
  <c r="AH43" i="25"/>
  <c r="AF43" i="25"/>
  <c r="AE43" i="25"/>
  <c r="AD43" i="25"/>
  <c r="AC43" i="25"/>
  <c r="AB43" i="25"/>
  <c r="AA43" i="25"/>
  <c r="Z43" i="25"/>
  <c r="Y43" i="25"/>
  <c r="X43" i="25"/>
  <c r="W43" i="25"/>
  <c r="V43" i="25"/>
  <c r="U43" i="25"/>
  <c r="T43" i="25"/>
  <c r="S43" i="25"/>
  <c r="Q43" i="25"/>
  <c r="P43" i="25"/>
  <c r="O43" i="25"/>
  <c r="N43" i="25"/>
  <c r="M43" i="25"/>
  <c r="L43" i="25"/>
  <c r="K43" i="25"/>
  <c r="J43" i="25"/>
  <c r="I43" i="25"/>
  <c r="H43" i="25"/>
  <c r="G43" i="25"/>
  <c r="F43" i="25"/>
  <c r="E43" i="25"/>
  <c r="D43" i="25"/>
  <c r="C43" i="25"/>
  <c r="DE42" i="25"/>
  <c r="DD42" i="25"/>
  <c r="DC42" i="25"/>
  <c r="DB42" i="25"/>
  <c r="DA42" i="25"/>
  <c r="CZ42" i="25"/>
  <c r="CY42" i="25"/>
  <c r="CX42" i="25"/>
  <c r="CW42" i="25"/>
  <c r="CV42" i="25"/>
  <c r="CU42" i="25"/>
  <c r="CT42" i="25"/>
  <c r="CS42" i="25"/>
  <c r="CR42" i="25"/>
  <c r="CQ42" i="25"/>
  <c r="BS42" i="25"/>
  <c r="BR42" i="25"/>
  <c r="BQ42" i="25"/>
  <c r="BP42" i="25"/>
  <c r="BT42" i="25" s="1"/>
  <c r="BN42" i="25"/>
  <c r="BO42" i="25" s="1"/>
  <c r="BU42" i="25" s="1"/>
  <c r="L46" i="24" s="1"/>
  <c r="BM42" i="25"/>
  <c r="BL42" i="25"/>
  <c r="BK42" i="25"/>
  <c r="BJ42" i="25"/>
  <c r="BI42" i="25"/>
  <c r="H46" i="24" s="1"/>
  <c r="BG42" i="25"/>
  <c r="BF42" i="25"/>
  <c r="BE42" i="25"/>
  <c r="BD42" i="25"/>
  <c r="BC42" i="25"/>
  <c r="BB42" i="25"/>
  <c r="BA42" i="25"/>
  <c r="AZ42" i="25"/>
  <c r="AX42" i="25"/>
  <c r="AW42" i="25"/>
  <c r="AV42" i="25"/>
  <c r="AU42" i="25"/>
  <c r="AT42" i="25"/>
  <c r="AS42" i="25"/>
  <c r="AR42" i="25"/>
  <c r="AQ42" i="25"/>
  <c r="AO42" i="25"/>
  <c r="AN42" i="25"/>
  <c r="AM42" i="25"/>
  <c r="AL42" i="25"/>
  <c r="AK42" i="25"/>
  <c r="AJ42" i="25"/>
  <c r="AI42" i="25"/>
  <c r="AH42" i="25"/>
  <c r="AF42" i="25"/>
  <c r="AE42" i="25"/>
  <c r="AD42" i="25"/>
  <c r="AC42" i="25"/>
  <c r="AB42" i="25"/>
  <c r="AA42" i="25"/>
  <c r="Z42" i="25"/>
  <c r="Y42" i="25"/>
  <c r="X42" i="25"/>
  <c r="W42" i="25"/>
  <c r="V42" i="25"/>
  <c r="U42" i="25"/>
  <c r="T42" i="25"/>
  <c r="S42" i="25"/>
  <c r="Q42" i="25"/>
  <c r="P42" i="25"/>
  <c r="O42" i="25"/>
  <c r="N42" i="25"/>
  <c r="M42" i="25"/>
  <c r="L42" i="25"/>
  <c r="K42" i="25"/>
  <c r="J42" i="25"/>
  <c r="I42" i="25"/>
  <c r="H42" i="25"/>
  <c r="G42" i="25"/>
  <c r="F42" i="25"/>
  <c r="E42" i="25"/>
  <c r="D42" i="25"/>
  <c r="C42" i="25"/>
  <c r="DE41" i="25"/>
  <c r="DD41" i="25"/>
  <c r="DC41" i="25"/>
  <c r="DB41" i="25"/>
  <c r="DA41" i="25"/>
  <c r="CZ41" i="25"/>
  <c r="CY41" i="25"/>
  <c r="CX41" i="25"/>
  <c r="CW41" i="25"/>
  <c r="CV41" i="25"/>
  <c r="CU41" i="25"/>
  <c r="CT41" i="25"/>
  <c r="CS41" i="25"/>
  <c r="CR41" i="25"/>
  <c r="CQ41" i="25"/>
  <c r="BS41" i="25"/>
  <c r="BR41" i="25"/>
  <c r="BQ41" i="25"/>
  <c r="BP41" i="25"/>
  <c r="BN41" i="25"/>
  <c r="BM41" i="25"/>
  <c r="BL41" i="25"/>
  <c r="BK41" i="25"/>
  <c r="BJ41" i="25"/>
  <c r="BI41" i="25"/>
  <c r="H45" i="24" s="1"/>
  <c r="BG41" i="25"/>
  <c r="BF41" i="25"/>
  <c r="BE41" i="25"/>
  <c r="BD41" i="25"/>
  <c r="BC41" i="25"/>
  <c r="BB41" i="25"/>
  <c r="BA41" i="25"/>
  <c r="AZ41" i="25"/>
  <c r="AX41" i="25"/>
  <c r="AW41" i="25"/>
  <c r="AV41" i="25"/>
  <c r="AU41" i="25"/>
  <c r="AT41" i="25"/>
  <c r="AS41" i="25"/>
  <c r="AR41" i="25"/>
  <c r="AQ41" i="25"/>
  <c r="AO41" i="25"/>
  <c r="AN41" i="25"/>
  <c r="AM41" i="25"/>
  <c r="AL41" i="25"/>
  <c r="AK41" i="25"/>
  <c r="AJ41" i="25"/>
  <c r="AI41" i="25"/>
  <c r="AH41" i="25"/>
  <c r="AF41" i="25"/>
  <c r="AE41" i="25"/>
  <c r="AD41" i="25"/>
  <c r="AC41" i="25"/>
  <c r="AB41" i="25"/>
  <c r="AA41" i="25"/>
  <c r="Z41" i="25"/>
  <c r="Y41" i="25"/>
  <c r="X41" i="25"/>
  <c r="W41" i="25"/>
  <c r="V41" i="25"/>
  <c r="U41" i="25"/>
  <c r="T41" i="25"/>
  <c r="S41" i="25"/>
  <c r="Q41" i="25"/>
  <c r="P41" i="25"/>
  <c r="O41" i="25"/>
  <c r="N41" i="25"/>
  <c r="M41" i="25"/>
  <c r="L41" i="25"/>
  <c r="K41" i="25"/>
  <c r="J41" i="25"/>
  <c r="I41" i="25"/>
  <c r="H41" i="25"/>
  <c r="G41" i="25"/>
  <c r="F41" i="25"/>
  <c r="E41" i="25"/>
  <c r="D41" i="25"/>
  <c r="C41" i="25"/>
  <c r="DE40" i="25"/>
  <c r="DD40" i="25"/>
  <c r="DC40" i="25"/>
  <c r="DB40" i="25"/>
  <c r="DA40" i="25"/>
  <c r="CZ40" i="25"/>
  <c r="CY40" i="25"/>
  <c r="CX40" i="25"/>
  <c r="CW40" i="25"/>
  <c r="CV40" i="25"/>
  <c r="CU40" i="25"/>
  <c r="CT40" i="25"/>
  <c r="CS40" i="25"/>
  <c r="CR40" i="25"/>
  <c r="CQ40" i="25"/>
  <c r="DF40" i="25" s="1"/>
  <c r="BS40" i="25"/>
  <c r="BR40" i="25"/>
  <c r="BQ40" i="25"/>
  <c r="BP40" i="25"/>
  <c r="BN40" i="25"/>
  <c r="BM40" i="25"/>
  <c r="BL40" i="25"/>
  <c r="BK40" i="25"/>
  <c r="BJ40" i="25"/>
  <c r="BI40" i="25"/>
  <c r="H44" i="24" s="1"/>
  <c r="BG40" i="25"/>
  <c r="BF40" i="25"/>
  <c r="BE40" i="25"/>
  <c r="BD40" i="25"/>
  <c r="BC40" i="25"/>
  <c r="BB40" i="25"/>
  <c r="BA40" i="25"/>
  <c r="AZ40" i="25"/>
  <c r="AX40" i="25"/>
  <c r="AW40" i="25"/>
  <c r="AV40" i="25"/>
  <c r="AU40" i="25"/>
  <c r="AT40" i="25"/>
  <c r="AS40" i="25"/>
  <c r="AR40" i="25"/>
  <c r="AQ40" i="25"/>
  <c r="AO40" i="25"/>
  <c r="AN40" i="25"/>
  <c r="AM40" i="25"/>
  <c r="AL40" i="25"/>
  <c r="AK40" i="25"/>
  <c r="AJ40" i="25"/>
  <c r="AI40" i="25"/>
  <c r="AH40" i="25"/>
  <c r="AF40" i="25"/>
  <c r="AE40" i="25"/>
  <c r="AD40" i="25"/>
  <c r="AC40" i="25"/>
  <c r="AB40" i="25"/>
  <c r="AA40" i="25"/>
  <c r="Z40" i="25"/>
  <c r="Y40" i="25"/>
  <c r="X40" i="25"/>
  <c r="W40" i="25"/>
  <c r="V40" i="25"/>
  <c r="U40" i="25"/>
  <c r="T40" i="25"/>
  <c r="S40" i="25"/>
  <c r="Q40" i="25"/>
  <c r="P40" i="25"/>
  <c r="O40" i="25"/>
  <c r="N40" i="25"/>
  <c r="M40" i="25"/>
  <c r="L40" i="25"/>
  <c r="K40" i="25"/>
  <c r="J40" i="25"/>
  <c r="I40" i="25"/>
  <c r="H40" i="25"/>
  <c r="G40" i="25"/>
  <c r="F40" i="25"/>
  <c r="E40" i="25"/>
  <c r="D40" i="25"/>
  <c r="C40" i="25"/>
  <c r="DE39" i="25"/>
  <c r="DD39" i="25"/>
  <c r="DC39" i="25"/>
  <c r="DB39" i="25"/>
  <c r="DA39" i="25"/>
  <c r="CZ39" i="25"/>
  <c r="CY39" i="25"/>
  <c r="CX39" i="25"/>
  <c r="CW39" i="25"/>
  <c r="CV39" i="25"/>
  <c r="CU39" i="25"/>
  <c r="CT39" i="25"/>
  <c r="CS39" i="25"/>
  <c r="CR39" i="25"/>
  <c r="CQ39" i="25"/>
  <c r="BS39" i="25"/>
  <c r="BR39" i="25"/>
  <c r="BQ39" i="25"/>
  <c r="BP39" i="25"/>
  <c r="BN39" i="25"/>
  <c r="BM39" i="25"/>
  <c r="BL39" i="25"/>
  <c r="BK39" i="25"/>
  <c r="BJ39" i="25"/>
  <c r="BI39" i="25"/>
  <c r="H43" i="24" s="1"/>
  <c r="BG39" i="25"/>
  <c r="BF39" i="25"/>
  <c r="BE39" i="25"/>
  <c r="BD39" i="25"/>
  <c r="BC39" i="25"/>
  <c r="BB39" i="25"/>
  <c r="BA39" i="25"/>
  <c r="AZ39" i="25"/>
  <c r="AX39" i="25"/>
  <c r="AW39" i="25"/>
  <c r="AV39" i="25"/>
  <c r="AU39" i="25"/>
  <c r="AT39" i="25"/>
  <c r="AS39" i="25"/>
  <c r="AR39" i="25"/>
  <c r="AQ39" i="25"/>
  <c r="AO39" i="25"/>
  <c r="AN39" i="25"/>
  <c r="AM39" i="25"/>
  <c r="AL39" i="25"/>
  <c r="AK39" i="25"/>
  <c r="AJ39" i="25"/>
  <c r="AI39" i="25"/>
  <c r="AH39" i="25"/>
  <c r="AF39" i="25"/>
  <c r="AE39" i="25"/>
  <c r="AD39" i="25"/>
  <c r="AC39" i="25"/>
  <c r="AB39" i="25"/>
  <c r="AA39" i="25"/>
  <c r="Z39" i="25"/>
  <c r="Y39" i="25"/>
  <c r="X39" i="25"/>
  <c r="W39" i="25"/>
  <c r="V39" i="25"/>
  <c r="U39" i="25"/>
  <c r="T39" i="25"/>
  <c r="S39" i="25"/>
  <c r="Q39" i="25"/>
  <c r="P39" i="25"/>
  <c r="O39" i="25"/>
  <c r="N39" i="25"/>
  <c r="M39" i="25"/>
  <c r="L39" i="25"/>
  <c r="K39" i="25"/>
  <c r="J39" i="25"/>
  <c r="I39" i="25"/>
  <c r="H39" i="25"/>
  <c r="G39" i="25"/>
  <c r="F39" i="25"/>
  <c r="E39" i="25"/>
  <c r="D39" i="25"/>
  <c r="C39" i="25"/>
  <c r="DE38" i="25"/>
  <c r="DD38" i="25"/>
  <c r="DC38" i="25"/>
  <c r="DB38" i="25"/>
  <c r="DA38" i="25"/>
  <c r="CZ38" i="25"/>
  <c r="CY38" i="25"/>
  <c r="CX38" i="25"/>
  <c r="CW38" i="25"/>
  <c r="CV38" i="25"/>
  <c r="CU38" i="25"/>
  <c r="CT38" i="25"/>
  <c r="CS38" i="25"/>
  <c r="CR38" i="25"/>
  <c r="CQ38" i="25"/>
  <c r="BS38" i="25"/>
  <c r="BR38" i="25"/>
  <c r="BQ38" i="25"/>
  <c r="BP38" i="25"/>
  <c r="BN38" i="25"/>
  <c r="BM38" i="25"/>
  <c r="BL38" i="25"/>
  <c r="BK38" i="25"/>
  <c r="BJ38" i="25"/>
  <c r="BI38" i="25"/>
  <c r="H42" i="24" s="1"/>
  <c r="BG38" i="25"/>
  <c r="BF38" i="25"/>
  <c r="BE38" i="25"/>
  <c r="BD38" i="25"/>
  <c r="BC38" i="25"/>
  <c r="BB38" i="25"/>
  <c r="BA38" i="25"/>
  <c r="AZ38" i="25"/>
  <c r="AX38" i="25"/>
  <c r="AW38" i="25"/>
  <c r="AV38" i="25"/>
  <c r="AU38" i="25"/>
  <c r="AT38" i="25"/>
  <c r="AS38" i="25"/>
  <c r="AR38" i="25"/>
  <c r="AQ38" i="25"/>
  <c r="AO38" i="25"/>
  <c r="AN38" i="25"/>
  <c r="AM38" i="25"/>
  <c r="AL38" i="25"/>
  <c r="AK38" i="25"/>
  <c r="AJ38" i="25"/>
  <c r="AI38" i="25"/>
  <c r="AH38" i="25"/>
  <c r="AF38" i="25"/>
  <c r="AE38" i="25"/>
  <c r="AD38" i="25"/>
  <c r="AC38" i="25"/>
  <c r="AB38" i="25"/>
  <c r="AA38" i="25"/>
  <c r="Z38" i="25"/>
  <c r="Y38" i="25"/>
  <c r="X38" i="25"/>
  <c r="W38" i="25"/>
  <c r="V38" i="25"/>
  <c r="U38" i="25"/>
  <c r="T38" i="25"/>
  <c r="S38" i="25"/>
  <c r="Q38" i="25"/>
  <c r="P38" i="25"/>
  <c r="O38" i="25"/>
  <c r="N38" i="25"/>
  <c r="M38" i="25"/>
  <c r="L38" i="25"/>
  <c r="K38" i="25"/>
  <c r="J38" i="25"/>
  <c r="I38" i="25"/>
  <c r="H38" i="25"/>
  <c r="G38" i="25"/>
  <c r="F38" i="25"/>
  <c r="E38" i="25"/>
  <c r="D38" i="25"/>
  <c r="C38" i="25"/>
  <c r="DE37" i="25"/>
  <c r="DD37" i="25"/>
  <c r="DC37" i="25"/>
  <c r="DB37" i="25"/>
  <c r="DA37" i="25"/>
  <c r="CZ37" i="25"/>
  <c r="CY37" i="25"/>
  <c r="CX37" i="25"/>
  <c r="CW37" i="25"/>
  <c r="CV37" i="25"/>
  <c r="CU37" i="25"/>
  <c r="CT37" i="25"/>
  <c r="CS37" i="25"/>
  <c r="CR37" i="25"/>
  <c r="CQ37" i="25"/>
  <c r="BS37" i="25"/>
  <c r="BR37" i="25"/>
  <c r="BQ37" i="25"/>
  <c r="BP37" i="25"/>
  <c r="BN37" i="25"/>
  <c r="BM37" i="25"/>
  <c r="BL37" i="25"/>
  <c r="BK37" i="25"/>
  <c r="BJ37" i="25"/>
  <c r="BI37" i="25"/>
  <c r="H41" i="24" s="1"/>
  <c r="BG37" i="25"/>
  <c r="BF37" i="25"/>
  <c r="BE37" i="25"/>
  <c r="BD37" i="25"/>
  <c r="BC37" i="25"/>
  <c r="BB37" i="25"/>
  <c r="BA37" i="25"/>
  <c r="AZ37" i="25"/>
  <c r="AX37" i="25"/>
  <c r="AW37" i="25"/>
  <c r="AV37" i="25"/>
  <c r="AU37" i="25"/>
  <c r="AT37" i="25"/>
  <c r="AS37" i="25"/>
  <c r="AR37" i="25"/>
  <c r="AQ37" i="25"/>
  <c r="AO37" i="25"/>
  <c r="AN37" i="25"/>
  <c r="AM37" i="25"/>
  <c r="AL37" i="25"/>
  <c r="AK37" i="25"/>
  <c r="AJ37" i="25"/>
  <c r="AI37" i="25"/>
  <c r="AH37" i="25"/>
  <c r="AF37" i="25"/>
  <c r="AE37" i="25"/>
  <c r="AD37" i="25"/>
  <c r="AC37" i="25"/>
  <c r="AB37" i="25"/>
  <c r="AA37" i="25"/>
  <c r="Z37" i="25"/>
  <c r="Y37" i="25"/>
  <c r="X37" i="25"/>
  <c r="W37" i="25"/>
  <c r="V37" i="25"/>
  <c r="U37" i="25"/>
  <c r="T37" i="25"/>
  <c r="S37" i="25"/>
  <c r="Q37" i="25"/>
  <c r="P37" i="25"/>
  <c r="O37" i="25"/>
  <c r="N37" i="25"/>
  <c r="M37" i="25"/>
  <c r="L37" i="25"/>
  <c r="K37" i="25"/>
  <c r="J37" i="25"/>
  <c r="I37" i="25"/>
  <c r="H37" i="25"/>
  <c r="G37" i="25"/>
  <c r="F37" i="25"/>
  <c r="E37" i="25"/>
  <c r="D37" i="25"/>
  <c r="C37" i="25"/>
  <c r="DE36" i="25"/>
  <c r="DD36" i="25"/>
  <c r="DC36" i="25"/>
  <c r="DB36" i="25"/>
  <c r="DA36" i="25"/>
  <c r="CZ36" i="25"/>
  <c r="CY36" i="25"/>
  <c r="CX36" i="25"/>
  <c r="CW36" i="25"/>
  <c r="CV36" i="25"/>
  <c r="CU36" i="25"/>
  <c r="CT36" i="25"/>
  <c r="CS36" i="25"/>
  <c r="CR36" i="25"/>
  <c r="CQ36" i="25"/>
  <c r="BS36" i="25"/>
  <c r="BR36" i="25"/>
  <c r="BQ36" i="25"/>
  <c r="BP36" i="25"/>
  <c r="BN36" i="25"/>
  <c r="BM36" i="25"/>
  <c r="BL36" i="25"/>
  <c r="BK36" i="25"/>
  <c r="BJ36" i="25"/>
  <c r="BI36" i="25"/>
  <c r="H40" i="24" s="1"/>
  <c r="BG36" i="25"/>
  <c r="BF36" i="25"/>
  <c r="BE36" i="25"/>
  <c r="BD36" i="25"/>
  <c r="BC36" i="25"/>
  <c r="BB36" i="25"/>
  <c r="BA36" i="25"/>
  <c r="AZ36" i="25"/>
  <c r="AX36" i="25"/>
  <c r="AW36" i="25"/>
  <c r="AV36" i="25"/>
  <c r="AU36" i="25"/>
  <c r="AT36" i="25"/>
  <c r="AS36" i="25"/>
  <c r="AR36" i="25"/>
  <c r="AQ36" i="25"/>
  <c r="AY36" i="25" s="1"/>
  <c r="F40" i="24" s="1"/>
  <c r="AO36" i="25"/>
  <c r="AN36" i="25"/>
  <c r="AM36" i="25"/>
  <c r="AL36" i="25"/>
  <c r="AK36" i="25"/>
  <c r="AJ36" i="25"/>
  <c r="AI36" i="25"/>
  <c r="AH36" i="25"/>
  <c r="AF36" i="25"/>
  <c r="AE36" i="25"/>
  <c r="AD36" i="25"/>
  <c r="AC36" i="25"/>
  <c r="AB36" i="25"/>
  <c r="AA36" i="25"/>
  <c r="Z36" i="25"/>
  <c r="Y36" i="25"/>
  <c r="X36" i="25"/>
  <c r="W36" i="25"/>
  <c r="V36" i="25"/>
  <c r="U36" i="25"/>
  <c r="T36" i="25"/>
  <c r="S36" i="25"/>
  <c r="Q36" i="25"/>
  <c r="P36" i="25"/>
  <c r="O36" i="25"/>
  <c r="N36" i="25"/>
  <c r="M36" i="25"/>
  <c r="L36" i="25"/>
  <c r="K36" i="25"/>
  <c r="J36" i="25"/>
  <c r="I36" i="25"/>
  <c r="H36" i="25"/>
  <c r="G36" i="25"/>
  <c r="F36" i="25"/>
  <c r="E36" i="25"/>
  <c r="D36" i="25"/>
  <c r="C36" i="25"/>
  <c r="DE35" i="25"/>
  <c r="DD35" i="25"/>
  <c r="DC35" i="25"/>
  <c r="DB35" i="25"/>
  <c r="DA35" i="25"/>
  <c r="CZ35" i="25"/>
  <c r="CY35" i="25"/>
  <c r="CX35" i="25"/>
  <c r="CW35" i="25"/>
  <c r="CV35" i="25"/>
  <c r="CU35" i="25"/>
  <c r="CT35" i="25"/>
  <c r="CS35" i="25"/>
  <c r="CR35" i="25"/>
  <c r="CQ35" i="25"/>
  <c r="BS35" i="25"/>
  <c r="BR35" i="25"/>
  <c r="BQ35" i="25"/>
  <c r="BP35" i="25"/>
  <c r="BT35" i="25" s="1"/>
  <c r="BN35" i="25"/>
  <c r="BM35" i="25"/>
  <c r="BL35" i="25"/>
  <c r="BK35" i="25"/>
  <c r="BJ35" i="25"/>
  <c r="BI35" i="25"/>
  <c r="H39" i="24" s="1"/>
  <c r="BG35" i="25"/>
  <c r="BF35" i="25"/>
  <c r="BE35" i="25"/>
  <c r="BD35" i="25"/>
  <c r="BC35" i="25"/>
  <c r="BB35" i="25"/>
  <c r="BA35" i="25"/>
  <c r="AZ35" i="25"/>
  <c r="AX35" i="25"/>
  <c r="AW35" i="25"/>
  <c r="AV35" i="25"/>
  <c r="AU35" i="25"/>
  <c r="AT35" i="25"/>
  <c r="AS35" i="25"/>
  <c r="AR35" i="25"/>
  <c r="AQ35" i="25"/>
  <c r="AO35" i="25"/>
  <c r="AN35" i="25"/>
  <c r="AM35" i="25"/>
  <c r="AL35" i="25"/>
  <c r="AK35" i="25"/>
  <c r="AJ35" i="25"/>
  <c r="AI35" i="25"/>
  <c r="AH35" i="25"/>
  <c r="AF35" i="25"/>
  <c r="AE35" i="25"/>
  <c r="AD35" i="25"/>
  <c r="AC35" i="25"/>
  <c r="AB35" i="25"/>
  <c r="AA35" i="25"/>
  <c r="Z35" i="25"/>
  <c r="Y35" i="25"/>
  <c r="X35" i="25"/>
  <c r="W35" i="25"/>
  <c r="V35" i="25"/>
  <c r="U35" i="25"/>
  <c r="T35" i="25"/>
  <c r="S35" i="25"/>
  <c r="Q35" i="25"/>
  <c r="P35" i="25"/>
  <c r="O35" i="25"/>
  <c r="N35" i="25"/>
  <c r="M35" i="25"/>
  <c r="L35" i="25"/>
  <c r="K35" i="25"/>
  <c r="J35" i="25"/>
  <c r="I35" i="25"/>
  <c r="H35" i="25"/>
  <c r="G35" i="25"/>
  <c r="F35" i="25"/>
  <c r="E35" i="25"/>
  <c r="D35" i="25"/>
  <c r="C35" i="25"/>
  <c r="DE34" i="25"/>
  <c r="DD34" i="25"/>
  <c r="DC34" i="25"/>
  <c r="DB34" i="25"/>
  <c r="DA34" i="25"/>
  <c r="CZ34" i="25"/>
  <c r="CY34" i="25"/>
  <c r="CX34" i="25"/>
  <c r="CW34" i="25"/>
  <c r="CV34" i="25"/>
  <c r="CU34" i="25"/>
  <c r="CT34" i="25"/>
  <c r="CS34" i="25"/>
  <c r="CR34" i="25"/>
  <c r="CQ34" i="25"/>
  <c r="BS34" i="25"/>
  <c r="BR34" i="25"/>
  <c r="BQ34" i="25"/>
  <c r="BP34" i="25"/>
  <c r="BN34" i="25"/>
  <c r="BO34" i="25" s="1"/>
  <c r="BU34" i="25" s="1"/>
  <c r="L38" i="24" s="1"/>
  <c r="BM34" i="25"/>
  <c r="BL34" i="25"/>
  <c r="BK34" i="25"/>
  <c r="BJ34" i="25"/>
  <c r="BI34" i="25"/>
  <c r="H38" i="24" s="1"/>
  <c r="BG34" i="25"/>
  <c r="BF34" i="25"/>
  <c r="BE34" i="25"/>
  <c r="BD34" i="25"/>
  <c r="BC34" i="25"/>
  <c r="BB34" i="25"/>
  <c r="BA34" i="25"/>
  <c r="AZ34" i="25"/>
  <c r="AX34" i="25"/>
  <c r="AW34" i="25"/>
  <c r="AV34" i="25"/>
  <c r="AU34" i="25"/>
  <c r="AT34" i="25"/>
  <c r="AS34" i="25"/>
  <c r="AR34" i="25"/>
  <c r="AQ34" i="25"/>
  <c r="AO34" i="25"/>
  <c r="AN34" i="25"/>
  <c r="AM34" i="25"/>
  <c r="AL34" i="25"/>
  <c r="AK34" i="25"/>
  <c r="AJ34" i="25"/>
  <c r="AI34" i="25"/>
  <c r="AH34" i="25"/>
  <c r="AF34" i="25"/>
  <c r="AE34" i="25"/>
  <c r="AD34" i="25"/>
  <c r="AC34" i="25"/>
  <c r="AB34" i="25"/>
  <c r="AA34" i="25"/>
  <c r="Z34" i="25"/>
  <c r="Y34" i="25"/>
  <c r="X34" i="25"/>
  <c r="W34" i="25"/>
  <c r="V34" i="25"/>
  <c r="U34" i="25"/>
  <c r="T34" i="25"/>
  <c r="S34" i="25"/>
  <c r="Q34" i="25"/>
  <c r="P34" i="25"/>
  <c r="O34" i="25"/>
  <c r="N34" i="25"/>
  <c r="M34" i="25"/>
  <c r="L34" i="25"/>
  <c r="K34" i="25"/>
  <c r="J34" i="25"/>
  <c r="I34" i="25"/>
  <c r="H34" i="25"/>
  <c r="G34" i="25"/>
  <c r="F34" i="25"/>
  <c r="E34" i="25"/>
  <c r="D34" i="25"/>
  <c r="C34" i="25"/>
  <c r="DE33" i="25"/>
  <c r="DD33" i="25"/>
  <c r="DC33" i="25"/>
  <c r="DB33" i="25"/>
  <c r="DA33" i="25"/>
  <c r="CZ33" i="25"/>
  <c r="CY33" i="25"/>
  <c r="CX33" i="25"/>
  <c r="CW33" i="25"/>
  <c r="CV33" i="25"/>
  <c r="CU33" i="25"/>
  <c r="CT33" i="25"/>
  <c r="CS33" i="25"/>
  <c r="CR33" i="25"/>
  <c r="CQ33" i="25"/>
  <c r="DF33" i="25" s="1"/>
  <c r="BS33" i="25"/>
  <c r="BR33" i="25"/>
  <c r="BQ33" i="25"/>
  <c r="BP33" i="25"/>
  <c r="BN33" i="25"/>
  <c r="BM33" i="25"/>
  <c r="BL33" i="25"/>
  <c r="BK33" i="25"/>
  <c r="BJ33" i="25"/>
  <c r="BI33" i="25"/>
  <c r="H37" i="24" s="1"/>
  <c r="BG33" i="25"/>
  <c r="BF33" i="25"/>
  <c r="BE33" i="25"/>
  <c r="BD33" i="25"/>
  <c r="BC33" i="25"/>
  <c r="BB33" i="25"/>
  <c r="BA33" i="25"/>
  <c r="AZ33" i="25"/>
  <c r="AX33" i="25"/>
  <c r="AW33" i="25"/>
  <c r="AV33" i="25"/>
  <c r="AU33" i="25"/>
  <c r="AT33" i="25"/>
  <c r="AS33" i="25"/>
  <c r="AR33" i="25"/>
  <c r="AQ33" i="25"/>
  <c r="AO33" i="25"/>
  <c r="AN33" i="25"/>
  <c r="AM33" i="25"/>
  <c r="AL33" i="25"/>
  <c r="AK33" i="25"/>
  <c r="AJ33" i="25"/>
  <c r="AI33" i="25"/>
  <c r="AH33" i="25"/>
  <c r="AF33" i="25"/>
  <c r="AE33" i="25"/>
  <c r="AD33" i="25"/>
  <c r="AC33" i="25"/>
  <c r="AB33" i="25"/>
  <c r="AA33" i="25"/>
  <c r="Z33" i="25"/>
  <c r="Y33" i="25"/>
  <c r="X33" i="25"/>
  <c r="W33" i="25"/>
  <c r="V33" i="25"/>
  <c r="U33" i="25"/>
  <c r="T33" i="25"/>
  <c r="S33" i="25"/>
  <c r="Q33" i="25"/>
  <c r="P33" i="25"/>
  <c r="O33" i="25"/>
  <c r="N33" i="25"/>
  <c r="M33" i="25"/>
  <c r="L33" i="25"/>
  <c r="K33" i="25"/>
  <c r="J33" i="25"/>
  <c r="I33" i="25"/>
  <c r="H33" i="25"/>
  <c r="G33" i="25"/>
  <c r="F33" i="25"/>
  <c r="E33" i="25"/>
  <c r="D33" i="25"/>
  <c r="C33" i="25"/>
  <c r="DE32" i="25"/>
  <c r="DD32" i="25"/>
  <c r="DC32" i="25"/>
  <c r="DB32" i="25"/>
  <c r="DA32" i="25"/>
  <c r="CZ32" i="25"/>
  <c r="CY32" i="25"/>
  <c r="CX32" i="25"/>
  <c r="CW32" i="25"/>
  <c r="CV32" i="25"/>
  <c r="CU32" i="25"/>
  <c r="CT32" i="25"/>
  <c r="CS32" i="25"/>
  <c r="CR32" i="25"/>
  <c r="CQ32" i="25"/>
  <c r="BS32" i="25"/>
  <c r="BR32" i="25"/>
  <c r="BQ32" i="25"/>
  <c r="BP32" i="25"/>
  <c r="BN32" i="25"/>
  <c r="BO32" i="25" s="1"/>
  <c r="BU32" i="25" s="1"/>
  <c r="L36" i="24" s="1"/>
  <c r="BM32" i="25"/>
  <c r="BL32" i="25"/>
  <c r="BK32" i="25"/>
  <c r="BJ32" i="25"/>
  <c r="BI32" i="25"/>
  <c r="H36" i="24" s="1"/>
  <c r="BG32" i="25"/>
  <c r="BF32" i="25"/>
  <c r="BE32" i="25"/>
  <c r="BD32" i="25"/>
  <c r="BC32" i="25"/>
  <c r="BB32" i="25"/>
  <c r="BA32" i="25"/>
  <c r="AZ32" i="25"/>
  <c r="AX32" i="25"/>
  <c r="AW32" i="25"/>
  <c r="AV32" i="25"/>
  <c r="AU32" i="25"/>
  <c r="AT32" i="25"/>
  <c r="AS32" i="25"/>
  <c r="AR32" i="25"/>
  <c r="AQ32" i="25"/>
  <c r="AO32" i="25"/>
  <c r="AN32" i="25"/>
  <c r="AM32" i="25"/>
  <c r="AL32" i="25"/>
  <c r="AK32" i="25"/>
  <c r="AJ32" i="25"/>
  <c r="AI32" i="25"/>
  <c r="AH32" i="25"/>
  <c r="AF32" i="25"/>
  <c r="AE32" i="25"/>
  <c r="AD32" i="25"/>
  <c r="AC32" i="25"/>
  <c r="AB32" i="25"/>
  <c r="AA32" i="25"/>
  <c r="Z32" i="25"/>
  <c r="Y32" i="25"/>
  <c r="X32" i="25"/>
  <c r="W32" i="25"/>
  <c r="V32" i="25"/>
  <c r="U32" i="25"/>
  <c r="T32" i="25"/>
  <c r="S32" i="25"/>
  <c r="Q32" i="25"/>
  <c r="P32" i="25"/>
  <c r="O32" i="25"/>
  <c r="N32" i="25"/>
  <c r="M32" i="25"/>
  <c r="L32" i="25"/>
  <c r="K32" i="25"/>
  <c r="J32" i="25"/>
  <c r="I32" i="25"/>
  <c r="H32" i="25"/>
  <c r="G32" i="25"/>
  <c r="F32" i="25"/>
  <c r="E32" i="25"/>
  <c r="D32" i="25"/>
  <c r="C32" i="25"/>
  <c r="DE31" i="25"/>
  <c r="DD31" i="25"/>
  <c r="DC31" i="25"/>
  <c r="DB31" i="25"/>
  <c r="DA31" i="25"/>
  <c r="CZ31" i="25"/>
  <c r="CY31" i="25"/>
  <c r="CX31" i="25"/>
  <c r="CW31" i="25"/>
  <c r="CV31" i="25"/>
  <c r="CU31" i="25"/>
  <c r="CT31" i="25"/>
  <c r="CS31" i="25"/>
  <c r="CR31" i="25"/>
  <c r="CQ31" i="25"/>
  <c r="BS31" i="25"/>
  <c r="BR31" i="25"/>
  <c r="BQ31" i="25"/>
  <c r="BP31" i="25"/>
  <c r="BN31" i="25"/>
  <c r="BM31" i="25"/>
  <c r="BL31" i="25"/>
  <c r="BK31" i="25"/>
  <c r="BJ31" i="25"/>
  <c r="BI31" i="25"/>
  <c r="H35" i="24" s="1"/>
  <c r="BG31" i="25"/>
  <c r="BF31" i="25"/>
  <c r="BE31" i="25"/>
  <c r="BD31" i="25"/>
  <c r="BC31" i="25"/>
  <c r="BB31" i="25"/>
  <c r="BA31" i="25"/>
  <c r="AZ31" i="25"/>
  <c r="AX31" i="25"/>
  <c r="AW31" i="25"/>
  <c r="AV31" i="25"/>
  <c r="AU31" i="25"/>
  <c r="AT31" i="25"/>
  <c r="AS31" i="25"/>
  <c r="AR31" i="25"/>
  <c r="AQ31" i="25"/>
  <c r="AO31" i="25"/>
  <c r="AN31" i="25"/>
  <c r="AM31" i="25"/>
  <c r="AL31" i="25"/>
  <c r="AK31" i="25"/>
  <c r="AJ31" i="25"/>
  <c r="AI31" i="25"/>
  <c r="AH31" i="25"/>
  <c r="AF31" i="25"/>
  <c r="AE31" i="25"/>
  <c r="AD31" i="25"/>
  <c r="AC31" i="25"/>
  <c r="AB31" i="25"/>
  <c r="AA31" i="25"/>
  <c r="Z31" i="25"/>
  <c r="Y31" i="25"/>
  <c r="X31" i="25"/>
  <c r="W31" i="25"/>
  <c r="V31" i="25"/>
  <c r="U31" i="25"/>
  <c r="T31" i="25"/>
  <c r="S31" i="25"/>
  <c r="Q31" i="25"/>
  <c r="P31" i="25"/>
  <c r="O31" i="25"/>
  <c r="N31" i="25"/>
  <c r="M31" i="25"/>
  <c r="L31" i="25"/>
  <c r="K31" i="25"/>
  <c r="J31" i="25"/>
  <c r="I31" i="25"/>
  <c r="H31" i="25"/>
  <c r="G31" i="25"/>
  <c r="F31" i="25"/>
  <c r="E31" i="25"/>
  <c r="D31" i="25"/>
  <c r="C31" i="25"/>
  <c r="DE30" i="25"/>
  <c r="DD30" i="25"/>
  <c r="DC30" i="25"/>
  <c r="DB30" i="25"/>
  <c r="DA30" i="25"/>
  <c r="CZ30" i="25"/>
  <c r="CY30" i="25"/>
  <c r="CX30" i="25"/>
  <c r="CW30" i="25"/>
  <c r="CV30" i="25"/>
  <c r="CU30" i="25"/>
  <c r="CT30" i="25"/>
  <c r="CS30" i="25"/>
  <c r="CR30" i="25"/>
  <c r="CQ30" i="25"/>
  <c r="BS30" i="25"/>
  <c r="BR30" i="25"/>
  <c r="BT30" i="25" s="1"/>
  <c r="BQ30" i="25"/>
  <c r="BP30" i="25"/>
  <c r="BN30" i="25"/>
  <c r="BO30" i="25" s="1"/>
  <c r="BU30" i="25" s="1"/>
  <c r="L34" i="24" s="1"/>
  <c r="BM30" i="25"/>
  <c r="BL30" i="25"/>
  <c r="BK30" i="25"/>
  <c r="BJ30" i="25"/>
  <c r="BI30" i="25"/>
  <c r="H34" i="24" s="1"/>
  <c r="BG30" i="25"/>
  <c r="BF30" i="25"/>
  <c r="BE30" i="25"/>
  <c r="BD30" i="25"/>
  <c r="BC30" i="25"/>
  <c r="BB30" i="25"/>
  <c r="BA30" i="25"/>
  <c r="AZ30" i="25"/>
  <c r="AX30" i="25"/>
  <c r="AW30" i="25"/>
  <c r="AV30" i="25"/>
  <c r="AU30" i="25"/>
  <c r="AT30" i="25"/>
  <c r="AS30" i="25"/>
  <c r="AR30" i="25"/>
  <c r="AQ30" i="25"/>
  <c r="AO30" i="25"/>
  <c r="AN30" i="25"/>
  <c r="AM30" i="25"/>
  <c r="AL30" i="25"/>
  <c r="AK30" i="25"/>
  <c r="AJ30" i="25"/>
  <c r="AI30" i="25"/>
  <c r="AH30" i="25"/>
  <c r="AF30" i="25"/>
  <c r="AE30" i="25"/>
  <c r="AD30" i="25"/>
  <c r="AC30" i="25"/>
  <c r="AB30" i="25"/>
  <c r="AA30" i="25"/>
  <c r="Z30" i="25"/>
  <c r="Y30" i="25"/>
  <c r="X30" i="25"/>
  <c r="W30" i="25"/>
  <c r="V30" i="25"/>
  <c r="U30" i="25"/>
  <c r="T30" i="25"/>
  <c r="S30" i="25"/>
  <c r="Q30" i="25"/>
  <c r="P30" i="25"/>
  <c r="O30" i="25"/>
  <c r="N30" i="25"/>
  <c r="M30" i="25"/>
  <c r="L30" i="25"/>
  <c r="K30" i="25"/>
  <c r="J30" i="25"/>
  <c r="I30" i="25"/>
  <c r="H30" i="25"/>
  <c r="G30" i="25"/>
  <c r="F30" i="25"/>
  <c r="E30" i="25"/>
  <c r="D30" i="25"/>
  <c r="C30" i="25"/>
  <c r="DE29" i="25"/>
  <c r="DD29" i="25"/>
  <c r="DC29" i="25"/>
  <c r="DB29" i="25"/>
  <c r="DA29" i="25"/>
  <c r="CZ29" i="25"/>
  <c r="CY29" i="25"/>
  <c r="CX29" i="25"/>
  <c r="CW29" i="25"/>
  <c r="CV29" i="25"/>
  <c r="CU29" i="25"/>
  <c r="CT29" i="25"/>
  <c r="CS29" i="25"/>
  <c r="CR29" i="25"/>
  <c r="CQ29" i="25"/>
  <c r="BS29" i="25"/>
  <c r="BR29" i="25"/>
  <c r="BQ29" i="25"/>
  <c r="BP29" i="25"/>
  <c r="BN29" i="25"/>
  <c r="BM29" i="25"/>
  <c r="BL29" i="25"/>
  <c r="BK29" i="25"/>
  <c r="BJ29" i="25"/>
  <c r="BI29" i="25"/>
  <c r="H33" i="24" s="1"/>
  <c r="BG29" i="25"/>
  <c r="BF29" i="25"/>
  <c r="BE29" i="25"/>
  <c r="BD29" i="25"/>
  <c r="BC29" i="25"/>
  <c r="BB29" i="25"/>
  <c r="BA29" i="25"/>
  <c r="AZ29" i="25"/>
  <c r="AX29" i="25"/>
  <c r="AW29" i="25"/>
  <c r="AV29" i="25"/>
  <c r="AU29" i="25"/>
  <c r="AT29" i="25"/>
  <c r="AS29" i="25"/>
  <c r="AR29" i="25"/>
  <c r="AQ29" i="25"/>
  <c r="AO29" i="25"/>
  <c r="AN29" i="25"/>
  <c r="AM29" i="25"/>
  <c r="AL29" i="25"/>
  <c r="AK29" i="25"/>
  <c r="AJ29" i="25"/>
  <c r="AI29" i="25"/>
  <c r="AH29" i="25"/>
  <c r="AF29" i="25"/>
  <c r="AE29" i="25"/>
  <c r="AD29" i="25"/>
  <c r="AC29" i="25"/>
  <c r="AB29" i="25"/>
  <c r="AA29" i="25"/>
  <c r="Z29" i="25"/>
  <c r="Y29" i="25"/>
  <c r="X29" i="25"/>
  <c r="W29" i="25"/>
  <c r="V29" i="25"/>
  <c r="U29" i="25"/>
  <c r="T29" i="25"/>
  <c r="S29" i="25"/>
  <c r="Q29" i="25"/>
  <c r="P29" i="25"/>
  <c r="O29" i="25"/>
  <c r="N29" i="25"/>
  <c r="M29" i="25"/>
  <c r="L29" i="25"/>
  <c r="K29" i="25"/>
  <c r="J29" i="25"/>
  <c r="I29" i="25"/>
  <c r="H29" i="25"/>
  <c r="G29" i="25"/>
  <c r="F29" i="25"/>
  <c r="E29" i="25"/>
  <c r="D29" i="25"/>
  <c r="C29" i="25"/>
  <c r="DE28" i="25"/>
  <c r="DD28" i="25"/>
  <c r="DC28" i="25"/>
  <c r="DB28" i="25"/>
  <c r="DA28" i="25"/>
  <c r="CZ28" i="25"/>
  <c r="CY28" i="25"/>
  <c r="CX28" i="25"/>
  <c r="CW28" i="25"/>
  <c r="CV28" i="25"/>
  <c r="CU28" i="25"/>
  <c r="CT28" i="25"/>
  <c r="CS28" i="25"/>
  <c r="CR28" i="25"/>
  <c r="CQ28" i="25"/>
  <c r="BS28" i="25"/>
  <c r="BR28" i="25"/>
  <c r="BQ28" i="25"/>
  <c r="BP28" i="25"/>
  <c r="BT28" i="25" s="1"/>
  <c r="BN28" i="25"/>
  <c r="BM28" i="25"/>
  <c r="BL28" i="25"/>
  <c r="BK28" i="25"/>
  <c r="BJ28" i="25"/>
  <c r="BI28" i="25"/>
  <c r="H32" i="24" s="1"/>
  <c r="BG28" i="25"/>
  <c r="BF28" i="25"/>
  <c r="BE28" i="25"/>
  <c r="BD28" i="25"/>
  <c r="BC28" i="25"/>
  <c r="BB28" i="25"/>
  <c r="BA28" i="25"/>
  <c r="AZ28" i="25"/>
  <c r="AX28" i="25"/>
  <c r="AW28" i="25"/>
  <c r="AV28" i="25"/>
  <c r="AU28" i="25"/>
  <c r="AT28" i="25"/>
  <c r="AS28" i="25"/>
  <c r="AR28" i="25"/>
  <c r="AQ28" i="25"/>
  <c r="AO28" i="25"/>
  <c r="AN28" i="25"/>
  <c r="AM28" i="25"/>
  <c r="AL28" i="25"/>
  <c r="AK28" i="25"/>
  <c r="AJ28" i="25"/>
  <c r="AI28" i="25"/>
  <c r="AH28" i="25"/>
  <c r="AF28" i="25"/>
  <c r="AE28" i="25"/>
  <c r="AD28" i="25"/>
  <c r="AC28" i="25"/>
  <c r="AB28" i="25"/>
  <c r="AA28" i="25"/>
  <c r="Z28" i="25"/>
  <c r="Y28" i="25"/>
  <c r="X28" i="25"/>
  <c r="W28" i="25"/>
  <c r="V28" i="25"/>
  <c r="U28" i="25"/>
  <c r="T28" i="25"/>
  <c r="S28" i="25"/>
  <c r="Q28" i="25"/>
  <c r="P28" i="25"/>
  <c r="O28" i="25"/>
  <c r="N28" i="25"/>
  <c r="M28" i="25"/>
  <c r="L28" i="25"/>
  <c r="K28" i="25"/>
  <c r="J28" i="25"/>
  <c r="I28" i="25"/>
  <c r="H28" i="25"/>
  <c r="G28" i="25"/>
  <c r="F28" i="25"/>
  <c r="E28" i="25"/>
  <c r="D28" i="25"/>
  <c r="C28" i="25"/>
  <c r="DE27" i="25"/>
  <c r="DD27" i="25"/>
  <c r="DC27" i="25"/>
  <c r="DB27" i="25"/>
  <c r="DA27" i="25"/>
  <c r="CZ27" i="25"/>
  <c r="CY27" i="25"/>
  <c r="CX27" i="25"/>
  <c r="CW27" i="25"/>
  <c r="CV27" i="25"/>
  <c r="CU27" i="25"/>
  <c r="CT27" i="25"/>
  <c r="CS27" i="25"/>
  <c r="CR27" i="25"/>
  <c r="CQ27" i="25"/>
  <c r="BS27" i="25"/>
  <c r="BR27" i="25"/>
  <c r="BQ27" i="25"/>
  <c r="BP27" i="25"/>
  <c r="BN27" i="25"/>
  <c r="BM27" i="25"/>
  <c r="BL27" i="25"/>
  <c r="BK27" i="25"/>
  <c r="BJ27" i="25"/>
  <c r="BI27" i="25"/>
  <c r="H31" i="24" s="1"/>
  <c r="BG27" i="25"/>
  <c r="BF27" i="25"/>
  <c r="BE27" i="25"/>
  <c r="BD27" i="25"/>
  <c r="BC27" i="25"/>
  <c r="BB27" i="25"/>
  <c r="BA27" i="25"/>
  <c r="AZ27" i="25"/>
  <c r="AX27" i="25"/>
  <c r="AW27" i="25"/>
  <c r="AV27" i="25"/>
  <c r="AU27" i="25"/>
  <c r="AT27" i="25"/>
  <c r="AS27" i="25"/>
  <c r="AR27" i="25"/>
  <c r="AQ27" i="25"/>
  <c r="AO27" i="25"/>
  <c r="AN27" i="25"/>
  <c r="AM27" i="25"/>
  <c r="AL27" i="25"/>
  <c r="AK27" i="25"/>
  <c r="AJ27" i="25"/>
  <c r="AI27" i="25"/>
  <c r="AH27" i="25"/>
  <c r="AF27" i="25"/>
  <c r="AE27" i="25"/>
  <c r="AD27" i="25"/>
  <c r="AC27" i="25"/>
  <c r="AB27" i="25"/>
  <c r="AA27" i="25"/>
  <c r="Z27" i="25"/>
  <c r="Y27" i="25"/>
  <c r="X27" i="25"/>
  <c r="W27" i="25"/>
  <c r="V27" i="25"/>
  <c r="U27" i="25"/>
  <c r="T27" i="25"/>
  <c r="S27" i="25"/>
  <c r="Q27" i="25"/>
  <c r="P27" i="25"/>
  <c r="O27" i="25"/>
  <c r="N27" i="25"/>
  <c r="M27" i="25"/>
  <c r="L27" i="25"/>
  <c r="K27" i="25"/>
  <c r="J27" i="25"/>
  <c r="I27" i="25"/>
  <c r="H27" i="25"/>
  <c r="G27" i="25"/>
  <c r="F27" i="25"/>
  <c r="E27" i="25"/>
  <c r="D27" i="25"/>
  <c r="C27" i="25"/>
  <c r="DE26" i="25"/>
  <c r="DD26" i="25"/>
  <c r="DC26" i="25"/>
  <c r="DB26" i="25"/>
  <c r="DA26" i="25"/>
  <c r="CZ26" i="25"/>
  <c r="CY26" i="25"/>
  <c r="CX26" i="25"/>
  <c r="CW26" i="25"/>
  <c r="CV26" i="25"/>
  <c r="CU26" i="25"/>
  <c r="CT26" i="25"/>
  <c r="CS26" i="25"/>
  <c r="CR26" i="25"/>
  <c r="CQ26" i="25"/>
  <c r="BS26" i="25"/>
  <c r="BR26" i="25"/>
  <c r="BQ26" i="25"/>
  <c r="BP26" i="25"/>
  <c r="BN26" i="25"/>
  <c r="BM26" i="25"/>
  <c r="BL26" i="25"/>
  <c r="BK26" i="25"/>
  <c r="BJ26" i="25"/>
  <c r="BI26" i="25"/>
  <c r="H30" i="24" s="1"/>
  <c r="BG26" i="25"/>
  <c r="BF26" i="25"/>
  <c r="BE26" i="25"/>
  <c r="BD26" i="25"/>
  <c r="BC26" i="25"/>
  <c r="BB26" i="25"/>
  <c r="BA26" i="25"/>
  <c r="AZ26" i="25"/>
  <c r="AX26" i="25"/>
  <c r="AW26" i="25"/>
  <c r="AV26" i="25"/>
  <c r="AU26" i="25"/>
  <c r="AT26" i="25"/>
  <c r="AS26" i="25"/>
  <c r="AR26" i="25"/>
  <c r="AQ26" i="25"/>
  <c r="AO26" i="25"/>
  <c r="AN26" i="25"/>
  <c r="AM26" i="25"/>
  <c r="AL26" i="25"/>
  <c r="AK26" i="25"/>
  <c r="AJ26" i="25"/>
  <c r="AI26" i="25"/>
  <c r="AH26" i="25"/>
  <c r="AF26" i="25"/>
  <c r="AE26" i="25"/>
  <c r="AD26" i="25"/>
  <c r="AC26" i="25"/>
  <c r="AB26" i="25"/>
  <c r="AA26" i="25"/>
  <c r="Z26" i="25"/>
  <c r="Y26" i="25"/>
  <c r="X26" i="25"/>
  <c r="W26" i="25"/>
  <c r="V26" i="25"/>
  <c r="U26" i="25"/>
  <c r="T26" i="25"/>
  <c r="S26" i="25"/>
  <c r="Q26" i="25"/>
  <c r="P26" i="25"/>
  <c r="O26" i="25"/>
  <c r="N26" i="25"/>
  <c r="M26" i="25"/>
  <c r="L26" i="25"/>
  <c r="K26" i="25"/>
  <c r="J26" i="25"/>
  <c r="I26" i="25"/>
  <c r="H26" i="25"/>
  <c r="G26" i="25"/>
  <c r="F26" i="25"/>
  <c r="E26" i="25"/>
  <c r="D26" i="25"/>
  <c r="C26" i="25"/>
  <c r="DE25" i="25"/>
  <c r="DD25" i="25"/>
  <c r="DC25" i="25"/>
  <c r="DB25" i="25"/>
  <c r="DA25" i="25"/>
  <c r="CZ25" i="25"/>
  <c r="CY25" i="25"/>
  <c r="CX25" i="25"/>
  <c r="CW25" i="25"/>
  <c r="CV25" i="25"/>
  <c r="CU25" i="25"/>
  <c r="CT25" i="25"/>
  <c r="CS25" i="25"/>
  <c r="CR25" i="25"/>
  <c r="CQ25" i="25"/>
  <c r="BS25" i="25"/>
  <c r="BR25" i="25"/>
  <c r="BQ25" i="25"/>
  <c r="BP25" i="25"/>
  <c r="BN25" i="25"/>
  <c r="BM25" i="25"/>
  <c r="BL25" i="25"/>
  <c r="BK25" i="25"/>
  <c r="BJ25" i="25"/>
  <c r="BI25" i="25"/>
  <c r="H29" i="24" s="1"/>
  <c r="BG25" i="25"/>
  <c r="BF25" i="25"/>
  <c r="BE25" i="25"/>
  <c r="BD25" i="25"/>
  <c r="BC25" i="25"/>
  <c r="BB25" i="25"/>
  <c r="BA25" i="25"/>
  <c r="AZ25" i="25"/>
  <c r="AX25" i="25"/>
  <c r="AW25" i="25"/>
  <c r="AV25" i="25"/>
  <c r="AU25" i="25"/>
  <c r="AT25" i="25"/>
  <c r="AS25" i="25"/>
  <c r="AR25" i="25"/>
  <c r="AQ25" i="25"/>
  <c r="AO25" i="25"/>
  <c r="AN25" i="25"/>
  <c r="AM25" i="25"/>
  <c r="AL25" i="25"/>
  <c r="AK25" i="25"/>
  <c r="AJ25" i="25"/>
  <c r="AI25" i="25"/>
  <c r="AH25" i="25"/>
  <c r="AF25" i="25"/>
  <c r="AE25" i="25"/>
  <c r="AD25" i="25"/>
  <c r="AC25" i="25"/>
  <c r="AB25" i="25"/>
  <c r="AA25" i="25"/>
  <c r="Z25" i="25"/>
  <c r="Y25" i="25"/>
  <c r="X25" i="25"/>
  <c r="W25" i="25"/>
  <c r="V25" i="25"/>
  <c r="U25" i="25"/>
  <c r="T25" i="25"/>
  <c r="S25" i="25"/>
  <c r="Q25" i="25"/>
  <c r="P25" i="25"/>
  <c r="O25" i="25"/>
  <c r="N25" i="25"/>
  <c r="M25" i="25"/>
  <c r="L25" i="25"/>
  <c r="K25" i="25"/>
  <c r="J25" i="25"/>
  <c r="I25" i="25"/>
  <c r="H25" i="25"/>
  <c r="G25" i="25"/>
  <c r="F25" i="25"/>
  <c r="E25" i="25"/>
  <c r="D25" i="25"/>
  <c r="C25" i="25"/>
  <c r="DE24" i="25"/>
  <c r="DD24" i="25"/>
  <c r="DC24" i="25"/>
  <c r="DB24" i="25"/>
  <c r="DA24" i="25"/>
  <c r="CZ24" i="25"/>
  <c r="CY24" i="25"/>
  <c r="CX24" i="25"/>
  <c r="CW24" i="25"/>
  <c r="CV24" i="25"/>
  <c r="CU24" i="25"/>
  <c r="CT24" i="25"/>
  <c r="CS24" i="25"/>
  <c r="CR24" i="25"/>
  <c r="CQ24" i="25"/>
  <c r="BS24" i="25"/>
  <c r="BR24" i="25"/>
  <c r="BQ24" i="25"/>
  <c r="BP24" i="25"/>
  <c r="BN24" i="25"/>
  <c r="BM24" i="25"/>
  <c r="BL24" i="25"/>
  <c r="BK24" i="25"/>
  <c r="BJ24" i="25"/>
  <c r="BI24" i="25"/>
  <c r="H28" i="24" s="1"/>
  <c r="BG24" i="25"/>
  <c r="BF24" i="25"/>
  <c r="BE24" i="25"/>
  <c r="BD24" i="25"/>
  <c r="BC24" i="25"/>
  <c r="BB24" i="25"/>
  <c r="BA24" i="25"/>
  <c r="AZ24" i="25"/>
  <c r="AX24" i="25"/>
  <c r="AW24" i="25"/>
  <c r="AV24" i="25"/>
  <c r="AU24" i="25"/>
  <c r="AT24" i="25"/>
  <c r="AS24" i="25"/>
  <c r="AR24" i="25"/>
  <c r="AQ24" i="25"/>
  <c r="AO24" i="25"/>
  <c r="AN24" i="25"/>
  <c r="AM24" i="25"/>
  <c r="AL24" i="25"/>
  <c r="AK24" i="25"/>
  <c r="AJ24" i="25"/>
  <c r="AI24" i="25"/>
  <c r="AH24" i="25"/>
  <c r="AF24" i="25"/>
  <c r="AE24" i="25"/>
  <c r="AD24" i="25"/>
  <c r="AC24" i="25"/>
  <c r="AB24" i="25"/>
  <c r="AA24" i="25"/>
  <c r="Z24" i="25"/>
  <c r="Y24" i="25"/>
  <c r="X24" i="25"/>
  <c r="W24" i="25"/>
  <c r="V24" i="25"/>
  <c r="U24" i="25"/>
  <c r="T24" i="25"/>
  <c r="S24" i="25"/>
  <c r="Q24" i="25"/>
  <c r="P24" i="25"/>
  <c r="O24" i="25"/>
  <c r="N24" i="25"/>
  <c r="M24" i="25"/>
  <c r="L24" i="25"/>
  <c r="K24" i="25"/>
  <c r="J24" i="25"/>
  <c r="I24" i="25"/>
  <c r="H24" i="25"/>
  <c r="G24" i="25"/>
  <c r="F24" i="25"/>
  <c r="E24" i="25"/>
  <c r="D24" i="25"/>
  <c r="C24" i="25"/>
  <c r="DE23" i="25"/>
  <c r="DD23" i="25"/>
  <c r="DC23" i="25"/>
  <c r="DB23" i="25"/>
  <c r="DA23" i="25"/>
  <c r="CZ23" i="25"/>
  <c r="CY23" i="25"/>
  <c r="CX23" i="25"/>
  <c r="CW23" i="25"/>
  <c r="CV23" i="25"/>
  <c r="CU23" i="25"/>
  <c r="CT23" i="25"/>
  <c r="CS23" i="25"/>
  <c r="CR23" i="25"/>
  <c r="CQ23" i="25"/>
  <c r="BS23" i="25"/>
  <c r="BR23" i="25"/>
  <c r="BQ23" i="25"/>
  <c r="BP23" i="25"/>
  <c r="BN23" i="25"/>
  <c r="BM23" i="25"/>
  <c r="BL23" i="25"/>
  <c r="BK23" i="25"/>
  <c r="BJ23" i="25"/>
  <c r="BI23" i="25"/>
  <c r="H27" i="24" s="1"/>
  <c r="BG23" i="25"/>
  <c r="BF23" i="25"/>
  <c r="BE23" i="25"/>
  <c r="BD23" i="25"/>
  <c r="BC23" i="25"/>
  <c r="BB23" i="25"/>
  <c r="BA23" i="25"/>
  <c r="AZ23" i="25"/>
  <c r="AX23" i="25"/>
  <c r="AW23" i="25"/>
  <c r="AV23" i="25"/>
  <c r="AU23" i="25"/>
  <c r="AT23" i="25"/>
  <c r="AS23" i="25"/>
  <c r="AR23" i="25"/>
  <c r="AQ23" i="25"/>
  <c r="AO23" i="25"/>
  <c r="AN23" i="25"/>
  <c r="AM23" i="25"/>
  <c r="AL23" i="25"/>
  <c r="AK23" i="25"/>
  <c r="AJ23" i="25"/>
  <c r="AI23" i="25"/>
  <c r="AH23" i="25"/>
  <c r="AF23" i="25"/>
  <c r="AE23" i="25"/>
  <c r="AD23" i="25"/>
  <c r="AC23" i="25"/>
  <c r="AB23" i="25"/>
  <c r="AA23" i="25"/>
  <c r="Z23" i="25"/>
  <c r="Y23" i="25"/>
  <c r="X23" i="25"/>
  <c r="W23" i="25"/>
  <c r="V23" i="25"/>
  <c r="U23" i="25"/>
  <c r="T23" i="25"/>
  <c r="S23" i="25"/>
  <c r="Q23" i="25"/>
  <c r="P23" i="25"/>
  <c r="O23" i="25"/>
  <c r="N23" i="25"/>
  <c r="M23" i="25"/>
  <c r="L23" i="25"/>
  <c r="K23" i="25"/>
  <c r="J23" i="25"/>
  <c r="I23" i="25"/>
  <c r="H23" i="25"/>
  <c r="G23" i="25"/>
  <c r="F23" i="25"/>
  <c r="E23" i="25"/>
  <c r="D23" i="25"/>
  <c r="C23" i="25"/>
  <c r="DE22" i="25"/>
  <c r="DD22" i="25"/>
  <c r="DC22" i="25"/>
  <c r="DB22" i="25"/>
  <c r="DA22" i="25"/>
  <c r="CZ22" i="25"/>
  <c r="CY22" i="25"/>
  <c r="CX22" i="25"/>
  <c r="CW22" i="25"/>
  <c r="CV22" i="25"/>
  <c r="CU22" i="25"/>
  <c r="CT22" i="25"/>
  <c r="CS22" i="25"/>
  <c r="CR22" i="25"/>
  <c r="CQ22" i="25"/>
  <c r="BS22" i="25"/>
  <c r="BT22" i="25" s="1"/>
  <c r="BR22" i="25"/>
  <c r="BQ22" i="25"/>
  <c r="BP22" i="25"/>
  <c r="BN22" i="25"/>
  <c r="BM22" i="25"/>
  <c r="BL22" i="25"/>
  <c r="BK22" i="25"/>
  <c r="BJ22" i="25"/>
  <c r="BI22" i="25"/>
  <c r="H26" i="24" s="1"/>
  <c r="BG22" i="25"/>
  <c r="BF22" i="25"/>
  <c r="BE22" i="25"/>
  <c r="BD22" i="25"/>
  <c r="BC22" i="25"/>
  <c r="BB22" i="25"/>
  <c r="BA22" i="25"/>
  <c r="AZ22" i="25"/>
  <c r="AX22" i="25"/>
  <c r="AW22" i="25"/>
  <c r="AV22" i="25"/>
  <c r="AU22" i="25"/>
  <c r="AT22" i="25"/>
  <c r="AS22" i="25"/>
  <c r="AR22" i="25"/>
  <c r="AQ22" i="25"/>
  <c r="AO22" i="25"/>
  <c r="AN22" i="25"/>
  <c r="AM22" i="25"/>
  <c r="AL22" i="25"/>
  <c r="AK22" i="25"/>
  <c r="AJ22" i="25"/>
  <c r="AI22" i="25"/>
  <c r="AH22" i="25"/>
  <c r="AF22" i="25"/>
  <c r="AE22" i="25"/>
  <c r="AD22" i="25"/>
  <c r="AC22" i="25"/>
  <c r="AB22" i="25"/>
  <c r="AA22" i="25"/>
  <c r="Z22" i="25"/>
  <c r="Y22" i="25"/>
  <c r="X22" i="25"/>
  <c r="W22" i="25"/>
  <c r="V22" i="25"/>
  <c r="U22" i="25"/>
  <c r="T22" i="25"/>
  <c r="S22" i="25"/>
  <c r="Q22" i="25"/>
  <c r="P22" i="25"/>
  <c r="O22" i="25"/>
  <c r="N22" i="25"/>
  <c r="M22" i="25"/>
  <c r="L22" i="25"/>
  <c r="K22" i="25"/>
  <c r="J22" i="25"/>
  <c r="I22" i="25"/>
  <c r="H22" i="25"/>
  <c r="G22" i="25"/>
  <c r="F22" i="25"/>
  <c r="E22" i="25"/>
  <c r="D22" i="25"/>
  <c r="C22" i="25"/>
  <c r="DE21" i="25"/>
  <c r="DD21" i="25"/>
  <c r="DC21" i="25"/>
  <c r="DB21" i="25"/>
  <c r="DA21" i="25"/>
  <c r="CZ21" i="25"/>
  <c r="CY21" i="25"/>
  <c r="CX21" i="25"/>
  <c r="CW21" i="25"/>
  <c r="CV21" i="25"/>
  <c r="CU21" i="25"/>
  <c r="CT21" i="25"/>
  <c r="CS21" i="25"/>
  <c r="CR21" i="25"/>
  <c r="CQ21" i="25"/>
  <c r="BS21" i="25"/>
  <c r="BR21" i="25"/>
  <c r="BQ21" i="25"/>
  <c r="BT21" i="25" s="1"/>
  <c r="BP21" i="25"/>
  <c r="BN21" i="25"/>
  <c r="BM21" i="25"/>
  <c r="BL21" i="25"/>
  <c r="BK21" i="25"/>
  <c r="BJ21" i="25"/>
  <c r="BI21" i="25"/>
  <c r="H25" i="24" s="1"/>
  <c r="BG21" i="25"/>
  <c r="BF21" i="25"/>
  <c r="BE21" i="25"/>
  <c r="BD21" i="25"/>
  <c r="BC21" i="25"/>
  <c r="BB21" i="25"/>
  <c r="BA21" i="25"/>
  <c r="AZ21" i="25"/>
  <c r="AX21" i="25"/>
  <c r="AW21" i="25"/>
  <c r="AV21" i="25"/>
  <c r="AU21" i="25"/>
  <c r="AT21" i="25"/>
  <c r="AS21" i="25"/>
  <c r="AR21" i="25"/>
  <c r="AQ21" i="25"/>
  <c r="AO21" i="25"/>
  <c r="AN21" i="25"/>
  <c r="AM21" i="25"/>
  <c r="AL21" i="25"/>
  <c r="AK21" i="25"/>
  <c r="AJ21" i="25"/>
  <c r="AI21" i="25"/>
  <c r="AH21" i="25"/>
  <c r="AF21" i="25"/>
  <c r="AE21" i="25"/>
  <c r="AD21" i="25"/>
  <c r="AC21" i="25"/>
  <c r="AB21" i="25"/>
  <c r="AA21" i="25"/>
  <c r="Z21" i="25"/>
  <c r="Y21" i="25"/>
  <c r="X21" i="25"/>
  <c r="W21" i="25"/>
  <c r="V21" i="25"/>
  <c r="U21" i="25"/>
  <c r="T21" i="25"/>
  <c r="S21" i="25"/>
  <c r="Q21" i="25"/>
  <c r="P21" i="25"/>
  <c r="O21" i="25"/>
  <c r="N21" i="25"/>
  <c r="M21" i="25"/>
  <c r="L21" i="25"/>
  <c r="K21" i="25"/>
  <c r="J21" i="25"/>
  <c r="I21" i="25"/>
  <c r="H21" i="25"/>
  <c r="G21" i="25"/>
  <c r="F21" i="25"/>
  <c r="E21" i="25"/>
  <c r="D21" i="25"/>
  <c r="C21" i="25"/>
  <c r="DE20" i="25"/>
  <c r="DD20" i="25"/>
  <c r="DC20" i="25"/>
  <c r="DB20" i="25"/>
  <c r="DA20" i="25"/>
  <c r="CZ20" i="25"/>
  <c r="CY20" i="25"/>
  <c r="CX20" i="25"/>
  <c r="CW20" i="25"/>
  <c r="CV20" i="25"/>
  <c r="CU20" i="25"/>
  <c r="CT20" i="25"/>
  <c r="CS20" i="25"/>
  <c r="CR20" i="25"/>
  <c r="CQ20" i="25"/>
  <c r="BS20" i="25"/>
  <c r="BR20" i="25"/>
  <c r="BQ20" i="25"/>
  <c r="BP20" i="25"/>
  <c r="BT20" i="25" s="1"/>
  <c r="BN20" i="25"/>
  <c r="BO20" i="25" s="1"/>
  <c r="BU20" i="25" s="1"/>
  <c r="L24" i="24" s="1"/>
  <c r="BM20" i="25"/>
  <c r="BL20" i="25"/>
  <c r="BK20" i="25"/>
  <c r="BJ20" i="25"/>
  <c r="BI20" i="25"/>
  <c r="H24" i="24" s="1"/>
  <c r="BG20" i="25"/>
  <c r="BF20" i="25"/>
  <c r="BE20" i="25"/>
  <c r="BD20" i="25"/>
  <c r="BC20" i="25"/>
  <c r="BB20" i="25"/>
  <c r="BA20" i="25"/>
  <c r="AZ20" i="25"/>
  <c r="AX20" i="25"/>
  <c r="AW20" i="25"/>
  <c r="AV20" i="25"/>
  <c r="AU20" i="25"/>
  <c r="AT20" i="25"/>
  <c r="AS20" i="25"/>
  <c r="AR20" i="25"/>
  <c r="AQ20" i="25"/>
  <c r="AO20" i="25"/>
  <c r="AN20" i="25"/>
  <c r="AM20" i="25"/>
  <c r="AL20" i="25"/>
  <c r="AK20" i="25"/>
  <c r="AJ20" i="25"/>
  <c r="AI20" i="25"/>
  <c r="AH20" i="25"/>
  <c r="AF20" i="25"/>
  <c r="AE20" i="25"/>
  <c r="AD20" i="25"/>
  <c r="AC20" i="25"/>
  <c r="AB20" i="25"/>
  <c r="AA20" i="25"/>
  <c r="Z20" i="25"/>
  <c r="Y20" i="25"/>
  <c r="X20" i="25"/>
  <c r="W20" i="25"/>
  <c r="V20" i="25"/>
  <c r="U20" i="25"/>
  <c r="T20" i="25"/>
  <c r="S20" i="25"/>
  <c r="Q20" i="25"/>
  <c r="P20" i="25"/>
  <c r="O20" i="25"/>
  <c r="N20" i="25"/>
  <c r="M20" i="25"/>
  <c r="L20" i="25"/>
  <c r="K20" i="25"/>
  <c r="J20" i="25"/>
  <c r="I20" i="25"/>
  <c r="H20" i="25"/>
  <c r="G20" i="25"/>
  <c r="F20" i="25"/>
  <c r="E20" i="25"/>
  <c r="D20" i="25"/>
  <c r="C20" i="25"/>
  <c r="DE19" i="25"/>
  <c r="DD19" i="25"/>
  <c r="DC19" i="25"/>
  <c r="DB19" i="25"/>
  <c r="DA19" i="25"/>
  <c r="CZ19" i="25"/>
  <c r="CY19" i="25"/>
  <c r="CX19" i="25"/>
  <c r="CW19" i="25"/>
  <c r="CV19" i="25"/>
  <c r="CU19" i="25"/>
  <c r="CT19" i="25"/>
  <c r="CS19" i="25"/>
  <c r="CR19" i="25"/>
  <c r="CQ19" i="25"/>
  <c r="BS19" i="25"/>
  <c r="BR19" i="25"/>
  <c r="BQ19" i="25"/>
  <c r="BP19" i="25"/>
  <c r="BN19" i="25"/>
  <c r="BM19" i="25"/>
  <c r="BL19" i="25"/>
  <c r="BK19" i="25"/>
  <c r="BJ19" i="25"/>
  <c r="BI19" i="25"/>
  <c r="H23" i="24" s="1"/>
  <c r="BG19" i="25"/>
  <c r="BF19" i="25"/>
  <c r="BE19" i="25"/>
  <c r="BD19" i="25"/>
  <c r="BC19" i="25"/>
  <c r="BB19" i="25"/>
  <c r="BA19" i="25"/>
  <c r="AZ19" i="25"/>
  <c r="AX19" i="25"/>
  <c r="AW19" i="25"/>
  <c r="AV19" i="25"/>
  <c r="AU19" i="25"/>
  <c r="AT19" i="25"/>
  <c r="AS19" i="25"/>
  <c r="AR19" i="25"/>
  <c r="AQ19" i="25"/>
  <c r="AO19" i="25"/>
  <c r="AN19" i="25"/>
  <c r="AM19" i="25"/>
  <c r="AL19" i="25"/>
  <c r="AK19" i="25"/>
  <c r="AJ19" i="25"/>
  <c r="AI19" i="25"/>
  <c r="AH19" i="25"/>
  <c r="AF19" i="25"/>
  <c r="AE19" i="25"/>
  <c r="AD19" i="25"/>
  <c r="AC19" i="25"/>
  <c r="AB19" i="25"/>
  <c r="AA19" i="25"/>
  <c r="Z19" i="25"/>
  <c r="Y19" i="25"/>
  <c r="X19" i="25"/>
  <c r="W19" i="25"/>
  <c r="V19" i="25"/>
  <c r="U19" i="25"/>
  <c r="T19" i="25"/>
  <c r="S19" i="25"/>
  <c r="Q19" i="25"/>
  <c r="P19" i="25"/>
  <c r="O19" i="25"/>
  <c r="N19" i="25"/>
  <c r="M19" i="25"/>
  <c r="L19" i="25"/>
  <c r="K19" i="25"/>
  <c r="J19" i="25"/>
  <c r="I19" i="25"/>
  <c r="H19" i="25"/>
  <c r="G19" i="25"/>
  <c r="F19" i="25"/>
  <c r="E19" i="25"/>
  <c r="D19" i="25"/>
  <c r="C19" i="25"/>
  <c r="DE18" i="25"/>
  <c r="DD18" i="25"/>
  <c r="DC18" i="25"/>
  <c r="DB18" i="25"/>
  <c r="DA18" i="25"/>
  <c r="CZ18" i="25"/>
  <c r="CY18" i="25"/>
  <c r="CX18" i="25"/>
  <c r="CW18" i="25"/>
  <c r="CV18" i="25"/>
  <c r="CU18" i="25"/>
  <c r="CT18" i="25"/>
  <c r="CS18" i="25"/>
  <c r="CR18" i="25"/>
  <c r="CQ18" i="25"/>
  <c r="DF18" i="25" s="1"/>
  <c r="BS18" i="25"/>
  <c r="BR18" i="25"/>
  <c r="BQ18" i="25"/>
  <c r="BP18" i="25"/>
  <c r="BN18" i="25"/>
  <c r="BM18" i="25"/>
  <c r="BL18" i="25"/>
  <c r="BK18" i="25"/>
  <c r="BJ18" i="25"/>
  <c r="BI18" i="25"/>
  <c r="H22" i="24" s="1"/>
  <c r="BG18" i="25"/>
  <c r="BF18" i="25"/>
  <c r="BE18" i="25"/>
  <c r="BD18" i="25"/>
  <c r="BC18" i="25"/>
  <c r="BB18" i="25"/>
  <c r="BA18" i="25"/>
  <c r="AZ18" i="25"/>
  <c r="AX18" i="25"/>
  <c r="AW18" i="25"/>
  <c r="AV18" i="25"/>
  <c r="AU18" i="25"/>
  <c r="AT18" i="25"/>
  <c r="AS18" i="25"/>
  <c r="AR18" i="25"/>
  <c r="AQ18" i="25"/>
  <c r="AY18" i="25" s="1"/>
  <c r="F22" i="24" s="1"/>
  <c r="AO18" i="25"/>
  <c r="AN18" i="25"/>
  <c r="AM18" i="25"/>
  <c r="AL18" i="25"/>
  <c r="AK18" i="25"/>
  <c r="AJ18" i="25"/>
  <c r="AI18" i="25"/>
  <c r="AH18" i="25"/>
  <c r="AF18" i="25"/>
  <c r="AE18" i="25"/>
  <c r="AD18" i="25"/>
  <c r="AC18" i="25"/>
  <c r="AB18" i="25"/>
  <c r="AA18" i="25"/>
  <c r="Z18" i="25"/>
  <c r="Y18" i="25"/>
  <c r="X18" i="25"/>
  <c r="W18" i="25"/>
  <c r="V18" i="25"/>
  <c r="U18" i="25"/>
  <c r="T18" i="25"/>
  <c r="S18" i="25"/>
  <c r="Q18" i="25"/>
  <c r="P18" i="25"/>
  <c r="O18" i="25"/>
  <c r="N18" i="25"/>
  <c r="M18" i="25"/>
  <c r="L18" i="25"/>
  <c r="K18" i="25"/>
  <c r="J18" i="25"/>
  <c r="I18" i="25"/>
  <c r="H18" i="25"/>
  <c r="G18" i="25"/>
  <c r="F18" i="25"/>
  <c r="E18" i="25"/>
  <c r="D18" i="25"/>
  <c r="C18" i="25"/>
  <c r="DE17" i="25"/>
  <c r="DD17" i="25"/>
  <c r="DC17" i="25"/>
  <c r="DB17" i="25"/>
  <c r="DA17" i="25"/>
  <c r="CZ17" i="25"/>
  <c r="CY17" i="25"/>
  <c r="CX17" i="25"/>
  <c r="CW17" i="25"/>
  <c r="CV17" i="25"/>
  <c r="CU17" i="25"/>
  <c r="CT17" i="25"/>
  <c r="CS17" i="25"/>
  <c r="CR17" i="25"/>
  <c r="CQ17" i="25"/>
  <c r="DF17" i="25" s="1"/>
  <c r="BS17" i="25"/>
  <c r="BR17" i="25"/>
  <c r="BQ17" i="25"/>
  <c r="BP17" i="25"/>
  <c r="BN17" i="25"/>
  <c r="BM17" i="25"/>
  <c r="BL17" i="25"/>
  <c r="BK17" i="25"/>
  <c r="BJ17" i="25"/>
  <c r="BI17" i="25"/>
  <c r="H21" i="24" s="1"/>
  <c r="BG17" i="25"/>
  <c r="BF17" i="25"/>
  <c r="BE17" i="25"/>
  <c r="BD17" i="25"/>
  <c r="BC17" i="25"/>
  <c r="BB17" i="25"/>
  <c r="BA17" i="25"/>
  <c r="AZ17" i="25"/>
  <c r="AX17" i="25"/>
  <c r="AW17" i="25"/>
  <c r="AV17" i="25"/>
  <c r="AU17" i="25"/>
  <c r="AT17" i="25"/>
  <c r="AS17" i="25"/>
  <c r="AR17" i="25"/>
  <c r="AQ17" i="25"/>
  <c r="AO17" i="25"/>
  <c r="AN17" i="25"/>
  <c r="AM17" i="25"/>
  <c r="AL17" i="25"/>
  <c r="AK17" i="25"/>
  <c r="AJ17" i="25"/>
  <c r="AI17" i="25"/>
  <c r="AH17" i="25"/>
  <c r="AF17" i="25"/>
  <c r="AE17" i="25"/>
  <c r="AD17" i="25"/>
  <c r="AC17" i="25"/>
  <c r="AB17" i="25"/>
  <c r="AA17" i="25"/>
  <c r="Z17" i="25"/>
  <c r="Y17" i="25"/>
  <c r="X17" i="25"/>
  <c r="W17" i="25"/>
  <c r="V17" i="25"/>
  <c r="U17" i="25"/>
  <c r="T17" i="25"/>
  <c r="S17" i="25"/>
  <c r="Q17" i="25"/>
  <c r="P17" i="25"/>
  <c r="O17" i="25"/>
  <c r="N17" i="25"/>
  <c r="M17" i="25"/>
  <c r="L17" i="25"/>
  <c r="K17" i="25"/>
  <c r="J17" i="25"/>
  <c r="I17" i="25"/>
  <c r="H17" i="25"/>
  <c r="G17" i="25"/>
  <c r="F17" i="25"/>
  <c r="E17" i="25"/>
  <c r="D17" i="25"/>
  <c r="C17" i="25"/>
  <c r="DE16" i="25"/>
  <c r="DD16" i="25"/>
  <c r="DC16" i="25"/>
  <c r="DB16" i="25"/>
  <c r="DA16" i="25"/>
  <c r="CZ16" i="25"/>
  <c r="CY16" i="25"/>
  <c r="CX16" i="25"/>
  <c r="CW16" i="25"/>
  <c r="CV16" i="25"/>
  <c r="CU16" i="25"/>
  <c r="CT16" i="25"/>
  <c r="CS16" i="25"/>
  <c r="CR16" i="25"/>
  <c r="CQ16" i="25"/>
  <c r="DF16" i="25" s="1"/>
  <c r="BS16" i="25"/>
  <c r="BR16" i="25"/>
  <c r="BQ16" i="25"/>
  <c r="BP16" i="25"/>
  <c r="BN16" i="25"/>
  <c r="BM16" i="25"/>
  <c r="BL16" i="25"/>
  <c r="BK16" i="25"/>
  <c r="BJ16" i="25"/>
  <c r="BI16" i="25"/>
  <c r="H20" i="24" s="1"/>
  <c r="BG16" i="25"/>
  <c r="BF16" i="25"/>
  <c r="BE16" i="25"/>
  <c r="BD16" i="25"/>
  <c r="BC16" i="25"/>
  <c r="BB16" i="25"/>
  <c r="BA16" i="25"/>
  <c r="AZ16" i="25"/>
  <c r="AX16" i="25"/>
  <c r="AW16" i="25"/>
  <c r="AV16" i="25"/>
  <c r="AU16" i="25"/>
  <c r="AT16" i="25"/>
  <c r="AS16" i="25"/>
  <c r="AR16" i="25"/>
  <c r="AQ16" i="25"/>
  <c r="AO16" i="25"/>
  <c r="AN16" i="25"/>
  <c r="AM16" i="25"/>
  <c r="AL16" i="25"/>
  <c r="AK16" i="25"/>
  <c r="AJ16" i="25"/>
  <c r="AI16" i="25"/>
  <c r="AH16" i="25"/>
  <c r="AF16" i="25"/>
  <c r="AE16" i="25"/>
  <c r="AD16" i="25"/>
  <c r="AC16" i="25"/>
  <c r="AB16" i="25"/>
  <c r="AA16" i="25"/>
  <c r="Z16" i="25"/>
  <c r="Y16" i="25"/>
  <c r="X16" i="25"/>
  <c r="W16" i="25"/>
  <c r="V16" i="25"/>
  <c r="U16" i="25"/>
  <c r="T16" i="25"/>
  <c r="S16" i="25"/>
  <c r="Q16" i="25"/>
  <c r="P16" i="25"/>
  <c r="O16" i="25"/>
  <c r="N16" i="25"/>
  <c r="M16" i="25"/>
  <c r="L16" i="25"/>
  <c r="K16" i="25"/>
  <c r="J16" i="25"/>
  <c r="I16" i="25"/>
  <c r="H16" i="25"/>
  <c r="G16" i="25"/>
  <c r="F16" i="25"/>
  <c r="E16" i="25"/>
  <c r="D16" i="25"/>
  <c r="C16" i="25"/>
  <c r="DE15" i="25"/>
  <c r="DD15" i="25"/>
  <c r="DC15" i="25"/>
  <c r="DB15" i="25"/>
  <c r="DA15" i="25"/>
  <c r="CZ15" i="25"/>
  <c r="CY15" i="25"/>
  <c r="CX15" i="25"/>
  <c r="CW15" i="25"/>
  <c r="CV15" i="25"/>
  <c r="CU15" i="25"/>
  <c r="CT15" i="25"/>
  <c r="CS15" i="25"/>
  <c r="CR15" i="25"/>
  <c r="CQ15" i="25"/>
  <c r="BS15" i="25"/>
  <c r="BR15" i="25"/>
  <c r="BQ15" i="25"/>
  <c r="BP15" i="25"/>
  <c r="BN15" i="25"/>
  <c r="BM15" i="25"/>
  <c r="BL15" i="25"/>
  <c r="BK15" i="25"/>
  <c r="BJ15" i="25"/>
  <c r="BI15" i="25"/>
  <c r="H19" i="24" s="1"/>
  <c r="BG15" i="25"/>
  <c r="BF15" i="25"/>
  <c r="BE15" i="25"/>
  <c r="BD15" i="25"/>
  <c r="BC15" i="25"/>
  <c r="BB15" i="25"/>
  <c r="BA15" i="25"/>
  <c r="AZ15" i="25"/>
  <c r="AX15" i="25"/>
  <c r="AW15" i="25"/>
  <c r="AV15" i="25"/>
  <c r="AU15" i="25"/>
  <c r="AT15" i="25"/>
  <c r="AS15" i="25"/>
  <c r="AR15" i="25"/>
  <c r="AQ15" i="25"/>
  <c r="AO15" i="25"/>
  <c r="AN15" i="25"/>
  <c r="AM15" i="25"/>
  <c r="AL15" i="25"/>
  <c r="AK15" i="25"/>
  <c r="AJ15" i="25"/>
  <c r="AI15" i="25"/>
  <c r="AH15" i="25"/>
  <c r="AF15" i="25"/>
  <c r="AE15" i="25"/>
  <c r="AD15" i="25"/>
  <c r="AC15" i="25"/>
  <c r="AB15" i="25"/>
  <c r="AA15" i="25"/>
  <c r="Z15" i="25"/>
  <c r="Y15" i="25"/>
  <c r="X15" i="25"/>
  <c r="W15" i="25"/>
  <c r="V15" i="25"/>
  <c r="U15" i="25"/>
  <c r="T15" i="25"/>
  <c r="S15" i="25"/>
  <c r="Q15" i="25"/>
  <c r="P15" i="25"/>
  <c r="O15" i="25"/>
  <c r="N15" i="25"/>
  <c r="M15" i="25"/>
  <c r="L15" i="25"/>
  <c r="K15" i="25"/>
  <c r="J15" i="25"/>
  <c r="I15" i="25"/>
  <c r="H15" i="25"/>
  <c r="G15" i="25"/>
  <c r="F15" i="25"/>
  <c r="E15" i="25"/>
  <c r="D15" i="25"/>
  <c r="C15" i="25"/>
  <c r="DE14" i="25"/>
  <c r="DD14" i="25"/>
  <c r="DC14" i="25"/>
  <c r="DB14" i="25"/>
  <c r="DA14" i="25"/>
  <c r="CZ14" i="25"/>
  <c r="CY14" i="25"/>
  <c r="CX14" i="25"/>
  <c r="CW14" i="25"/>
  <c r="CV14" i="25"/>
  <c r="CU14" i="25"/>
  <c r="CT14" i="25"/>
  <c r="CS14" i="25"/>
  <c r="CR14" i="25"/>
  <c r="CQ14" i="25"/>
  <c r="BS14" i="25"/>
  <c r="BR14" i="25"/>
  <c r="BQ14" i="25"/>
  <c r="BP14" i="25"/>
  <c r="BN14" i="25"/>
  <c r="BM14" i="25"/>
  <c r="BL14" i="25"/>
  <c r="BK14" i="25"/>
  <c r="BJ14" i="25"/>
  <c r="BI14" i="25"/>
  <c r="H18" i="24" s="1"/>
  <c r="BG14" i="25"/>
  <c r="BF14" i="25"/>
  <c r="BE14" i="25"/>
  <c r="BD14" i="25"/>
  <c r="BC14" i="25"/>
  <c r="BB14" i="25"/>
  <c r="BA14" i="25"/>
  <c r="AZ14" i="25"/>
  <c r="AX14" i="25"/>
  <c r="AW14" i="25"/>
  <c r="AV14" i="25"/>
  <c r="AU14" i="25"/>
  <c r="AT14" i="25"/>
  <c r="AS14" i="25"/>
  <c r="AR14" i="25"/>
  <c r="AQ14" i="25"/>
  <c r="AO14" i="25"/>
  <c r="AN14" i="25"/>
  <c r="AM14" i="25"/>
  <c r="AL14" i="25"/>
  <c r="AK14" i="25"/>
  <c r="AJ14" i="25"/>
  <c r="AI14" i="25"/>
  <c r="AH14" i="25"/>
  <c r="AF14" i="25"/>
  <c r="AE14" i="25"/>
  <c r="AD14" i="25"/>
  <c r="AC14" i="25"/>
  <c r="AB14" i="25"/>
  <c r="AA14" i="25"/>
  <c r="Z14" i="25"/>
  <c r="Y14" i="25"/>
  <c r="X14" i="25"/>
  <c r="W14" i="25"/>
  <c r="V14" i="25"/>
  <c r="U14" i="25"/>
  <c r="T14" i="25"/>
  <c r="S14" i="25"/>
  <c r="Q14" i="25"/>
  <c r="P14" i="25"/>
  <c r="O14" i="25"/>
  <c r="N14" i="25"/>
  <c r="M14" i="25"/>
  <c r="L14" i="25"/>
  <c r="K14" i="25"/>
  <c r="J14" i="25"/>
  <c r="I14" i="25"/>
  <c r="H14" i="25"/>
  <c r="G14" i="25"/>
  <c r="F14" i="25"/>
  <c r="E14" i="25"/>
  <c r="D14" i="25"/>
  <c r="C14" i="25"/>
  <c r="DE13" i="25"/>
  <c r="DD13" i="25"/>
  <c r="DC13" i="25"/>
  <c r="DB13" i="25"/>
  <c r="DA13" i="25"/>
  <c r="CZ13" i="25"/>
  <c r="CY13" i="25"/>
  <c r="CX13" i="25"/>
  <c r="CW13" i="25"/>
  <c r="CV13" i="25"/>
  <c r="CU13" i="25"/>
  <c r="CT13" i="25"/>
  <c r="CS13" i="25"/>
  <c r="CR13" i="25"/>
  <c r="CQ13" i="25"/>
  <c r="BS13" i="25"/>
  <c r="BR13" i="25"/>
  <c r="BQ13" i="25"/>
  <c r="BP13" i="25"/>
  <c r="BN13" i="25"/>
  <c r="BM13" i="25"/>
  <c r="BL13" i="25"/>
  <c r="BK13" i="25"/>
  <c r="BJ13" i="25"/>
  <c r="BI13" i="25"/>
  <c r="H17" i="24" s="1"/>
  <c r="BG13" i="25"/>
  <c r="BF13" i="25"/>
  <c r="BE13" i="25"/>
  <c r="BD13" i="25"/>
  <c r="BC13" i="25"/>
  <c r="BB13" i="25"/>
  <c r="BA13" i="25"/>
  <c r="AZ13" i="25"/>
  <c r="AX13" i="25"/>
  <c r="AW13" i="25"/>
  <c r="AV13" i="25"/>
  <c r="AU13" i="25"/>
  <c r="AT13" i="25"/>
  <c r="AS13" i="25"/>
  <c r="AR13" i="25"/>
  <c r="AQ13" i="25"/>
  <c r="AO13" i="25"/>
  <c r="AN13" i="25"/>
  <c r="AM13" i="25"/>
  <c r="AL13" i="25"/>
  <c r="AK13" i="25"/>
  <c r="AJ13" i="25"/>
  <c r="AI13" i="25"/>
  <c r="AH13" i="25"/>
  <c r="AF13" i="25"/>
  <c r="AE13" i="25"/>
  <c r="AD13" i="25"/>
  <c r="AC13" i="25"/>
  <c r="AB13" i="25"/>
  <c r="AA13" i="25"/>
  <c r="Z13" i="25"/>
  <c r="Y13" i="25"/>
  <c r="X13" i="25"/>
  <c r="W13" i="25"/>
  <c r="V13" i="25"/>
  <c r="U13" i="25"/>
  <c r="T13" i="25"/>
  <c r="S13" i="25"/>
  <c r="Q13" i="25"/>
  <c r="P13" i="25"/>
  <c r="O13" i="25"/>
  <c r="N13" i="25"/>
  <c r="M13" i="25"/>
  <c r="L13" i="25"/>
  <c r="K13" i="25"/>
  <c r="J13" i="25"/>
  <c r="I13" i="25"/>
  <c r="H13" i="25"/>
  <c r="G13" i="25"/>
  <c r="F13" i="25"/>
  <c r="E13" i="25"/>
  <c r="D13" i="25"/>
  <c r="C13" i="25"/>
  <c r="DE12" i="25"/>
  <c r="DD12" i="25"/>
  <c r="DC12" i="25"/>
  <c r="DB12" i="25"/>
  <c r="DA12" i="25"/>
  <c r="CZ12" i="25"/>
  <c r="CY12" i="25"/>
  <c r="CX12" i="25"/>
  <c r="CW12" i="25"/>
  <c r="CV12" i="25"/>
  <c r="CU12" i="25"/>
  <c r="CT12" i="25"/>
  <c r="CS12" i="25"/>
  <c r="CR12" i="25"/>
  <c r="CQ12" i="25"/>
  <c r="BS12" i="25"/>
  <c r="BR12" i="25"/>
  <c r="BQ12" i="25"/>
  <c r="BP12" i="25"/>
  <c r="BN12" i="25"/>
  <c r="BM12" i="25"/>
  <c r="BL12" i="25"/>
  <c r="BK12" i="25"/>
  <c r="BJ12" i="25"/>
  <c r="BI12" i="25"/>
  <c r="H16" i="24" s="1"/>
  <c r="BG12" i="25"/>
  <c r="BF12" i="25"/>
  <c r="BE12" i="25"/>
  <c r="BD12" i="25"/>
  <c r="BC12" i="25"/>
  <c r="BB12" i="25"/>
  <c r="BA12" i="25"/>
  <c r="AZ12" i="25"/>
  <c r="AX12" i="25"/>
  <c r="AW12" i="25"/>
  <c r="AV12" i="25"/>
  <c r="AU12" i="25"/>
  <c r="AT12" i="25"/>
  <c r="AS12" i="25"/>
  <c r="AR12" i="25"/>
  <c r="AQ12" i="25"/>
  <c r="AO12" i="25"/>
  <c r="AN12" i="25"/>
  <c r="AM12" i="25"/>
  <c r="AL12" i="25"/>
  <c r="AK12" i="25"/>
  <c r="AJ12" i="25"/>
  <c r="AI12" i="25"/>
  <c r="AH12" i="25"/>
  <c r="AF12" i="25"/>
  <c r="AE12" i="25"/>
  <c r="AD12" i="25"/>
  <c r="AC12" i="25"/>
  <c r="AB12" i="25"/>
  <c r="AA12" i="25"/>
  <c r="Z12" i="25"/>
  <c r="Y12" i="25"/>
  <c r="X12" i="25"/>
  <c r="W12" i="25"/>
  <c r="V12" i="25"/>
  <c r="U12" i="25"/>
  <c r="T12" i="25"/>
  <c r="S12" i="25"/>
  <c r="Q12" i="25"/>
  <c r="P12" i="25"/>
  <c r="O12" i="25"/>
  <c r="N12" i="25"/>
  <c r="M12" i="25"/>
  <c r="L12" i="25"/>
  <c r="K12" i="25"/>
  <c r="J12" i="25"/>
  <c r="I12" i="25"/>
  <c r="H12" i="25"/>
  <c r="G12" i="25"/>
  <c r="F12" i="25"/>
  <c r="E12" i="25"/>
  <c r="D12" i="25"/>
  <c r="C12" i="25"/>
  <c r="DE11" i="25"/>
  <c r="DD11" i="25"/>
  <c r="DC11" i="25"/>
  <c r="DB11" i="25"/>
  <c r="DA11" i="25"/>
  <c r="CZ11" i="25"/>
  <c r="CY11" i="25"/>
  <c r="CX11" i="25"/>
  <c r="CW11" i="25"/>
  <c r="CV11" i="25"/>
  <c r="CU11" i="25"/>
  <c r="CT11" i="25"/>
  <c r="CS11" i="25"/>
  <c r="CR11" i="25"/>
  <c r="CQ11" i="25"/>
  <c r="BS11" i="25"/>
  <c r="BT11" i="25" s="1"/>
  <c r="BR11" i="25"/>
  <c r="BQ11" i="25"/>
  <c r="BP11" i="25"/>
  <c r="BN11" i="25"/>
  <c r="BM11" i="25"/>
  <c r="BL11" i="25"/>
  <c r="BK11" i="25"/>
  <c r="BJ11" i="25"/>
  <c r="BI11" i="25"/>
  <c r="H15" i="24" s="1"/>
  <c r="BG11" i="25"/>
  <c r="BF11" i="25"/>
  <c r="BE11" i="25"/>
  <c r="BD11" i="25"/>
  <c r="BC11" i="25"/>
  <c r="BB11" i="25"/>
  <c r="BA11" i="25"/>
  <c r="AZ11" i="25"/>
  <c r="AX11" i="25"/>
  <c r="AW11" i="25"/>
  <c r="AV11" i="25"/>
  <c r="AU11" i="25"/>
  <c r="AT11" i="25"/>
  <c r="AS11" i="25"/>
  <c r="AR11" i="25"/>
  <c r="AQ11" i="25"/>
  <c r="AO11" i="25"/>
  <c r="AN11" i="25"/>
  <c r="AM11" i="25"/>
  <c r="AL11" i="25"/>
  <c r="AK11" i="25"/>
  <c r="AJ11" i="25"/>
  <c r="AI11" i="25"/>
  <c r="AH11" i="25"/>
  <c r="AF11" i="25"/>
  <c r="AE11" i="25"/>
  <c r="AD11" i="25"/>
  <c r="AC11" i="25"/>
  <c r="AB11" i="25"/>
  <c r="AA11" i="25"/>
  <c r="Z11" i="25"/>
  <c r="Y11" i="25"/>
  <c r="X11" i="25"/>
  <c r="W11" i="25"/>
  <c r="V11" i="25"/>
  <c r="U11" i="25"/>
  <c r="T11" i="25"/>
  <c r="S11" i="25"/>
  <c r="Q11" i="25"/>
  <c r="P11" i="25"/>
  <c r="O11" i="25"/>
  <c r="N11" i="25"/>
  <c r="M11" i="25"/>
  <c r="L11" i="25"/>
  <c r="K11" i="25"/>
  <c r="J11" i="25"/>
  <c r="I11" i="25"/>
  <c r="H11" i="25"/>
  <c r="G11" i="25"/>
  <c r="F11" i="25"/>
  <c r="E11" i="25"/>
  <c r="D11" i="25"/>
  <c r="C11" i="25"/>
  <c r="DE10" i="25"/>
  <c r="DD10" i="25"/>
  <c r="DC10" i="25"/>
  <c r="DB10" i="25"/>
  <c r="DA10" i="25"/>
  <c r="CZ10" i="25"/>
  <c r="CY10" i="25"/>
  <c r="CX10" i="25"/>
  <c r="CW10" i="25"/>
  <c r="CV10" i="25"/>
  <c r="CU10" i="25"/>
  <c r="CT10" i="25"/>
  <c r="CS10" i="25"/>
  <c r="CR10" i="25"/>
  <c r="CQ10" i="25"/>
  <c r="BS10" i="25"/>
  <c r="BR10" i="25"/>
  <c r="BQ10" i="25"/>
  <c r="BP10" i="25"/>
  <c r="BN10" i="25"/>
  <c r="BM10" i="25"/>
  <c r="BL10" i="25"/>
  <c r="BK10" i="25"/>
  <c r="BJ10" i="25"/>
  <c r="BI10" i="25"/>
  <c r="H14" i="24" s="1"/>
  <c r="BG10" i="25"/>
  <c r="BF10" i="25"/>
  <c r="BE10" i="25"/>
  <c r="BD10" i="25"/>
  <c r="BC10" i="25"/>
  <c r="BB10" i="25"/>
  <c r="BA10" i="25"/>
  <c r="AZ10" i="25"/>
  <c r="AX10" i="25"/>
  <c r="AW10" i="25"/>
  <c r="AV10" i="25"/>
  <c r="AU10" i="25"/>
  <c r="AT10" i="25"/>
  <c r="AS10" i="25"/>
  <c r="AR10" i="25"/>
  <c r="AQ10" i="25"/>
  <c r="AO10" i="25"/>
  <c r="AN10" i="25"/>
  <c r="AM10" i="25"/>
  <c r="AL10" i="25"/>
  <c r="AK10" i="25"/>
  <c r="AJ10" i="25"/>
  <c r="AI10" i="25"/>
  <c r="AH10" i="25"/>
  <c r="AF10" i="25"/>
  <c r="AE10" i="25"/>
  <c r="AD10" i="25"/>
  <c r="AC10" i="25"/>
  <c r="AB10" i="25"/>
  <c r="AA10" i="25"/>
  <c r="Z10" i="25"/>
  <c r="Y10" i="25"/>
  <c r="X10" i="25"/>
  <c r="W10" i="25"/>
  <c r="V10" i="25"/>
  <c r="U10" i="25"/>
  <c r="T10" i="25"/>
  <c r="S10" i="25"/>
  <c r="Q10" i="25"/>
  <c r="P10" i="25"/>
  <c r="O10" i="25"/>
  <c r="N10" i="25"/>
  <c r="M10" i="25"/>
  <c r="L10" i="25"/>
  <c r="K10" i="25"/>
  <c r="J10" i="25"/>
  <c r="I10" i="25"/>
  <c r="H10" i="25"/>
  <c r="G10" i="25"/>
  <c r="F10" i="25"/>
  <c r="E10" i="25"/>
  <c r="D10" i="25"/>
  <c r="C10" i="25"/>
  <c r="DE9" i="25"/>
  <c r="DD9" i="25"/>
  <c r="DC9" i="25"/>
  <c r="DB9" i="25"/>
  <c r="DA9" i="25"/>
  <c r="CZ9" i="25"/>
  <c r="CY9" i="25"/>
  <c r="CX9" i="25"/>
  <c r="CW9" i="25"/>
  <c r="CV9" i="25"/>
  <c r="CU9" i="25"/>
  <c r="CT9" i="25"/>
  <c r="CS9" i="25"/>
  <c r="CR9" i="25"/>
  <c r="CQ9" i="25"/>
  <c r="BS9" i="25"/>
  <c r="BR9" i="25"/>
  <c r="BQ9" i="25"/>
  <c r="BT9" i="25" s="1"/>
  <c r="BP9" i="25"/>
  <c r="BN9" i="25"/>
  <c r="BM9" i="25"/>
  <c r="BL9" i="25"/>
  <c r="BK9" i="25"/>
  <c r="BJ9" i="25"/>
  <c r="BI9" i="25"/>
  <c r="H13" i="24" s="1"/>
  <c r="BG9" i="25"/>
  <c r="BF9" i="25"/>
  <c r="BE9" i="25"/>
  <c r="BD9" i="25"/>
  <c r="BC9" i="25"/>
  <c r="BB9" i="25"/>
  <c r="BA9" i="25"/>
  <c r="AZ9" i="25"/>
  <c r="AX9" i="25"/>
  <c r="AW9" i="25"/>
  <c r="AV9" i="25"/>
  <c r="AU9" i="25"/>
  <c r="AT9" i="25"/>
  <c r="AS9" i="25"/>
  <c r="AR9" i="25"/>
  <c r="AQ9" i="25"/>
  <c r="AO9" i="25"/>
  <c r="AN9" i="25"/>
  <c r="AM9" i="25"/>
  <c r="AL9" i="25"/>
  <c r="AK9" i="25"/>
  <c r="AJ9" i="25"/>
  <c r="AI9" i="25"/>
  <c r="AH9" i="25"/>
  <c r="AF9" i="25"/>
  <c r="AE9" i="25"/>
  <c r="AD9" i="25"/>
  <c r="AC9" i="25"/>
  <c r="AB9" i="25"/>
  <c r="AA9" i="25"/>
  <c r="Z9" i="25"/>
  <c r="Y9" i="25"/>
  <c r="X9" i="25"/>
  <c r="W9" i="25"/>
  <c r="V9" i="25"/>
  <c r="U9" i="25"/>
  <c r="T9" i="25"/>
  <c r="S9" i="25"/>
  <c r="Q9" i="25"/>
  <c r="P9" i="25"/>
  <c r="O9" i="25"/>
  <c r="N9" i="25"/>
  <c r="M9" i="25"/>
  <c r="L9" i="25"/>
  <c r="K9" i="25"/>
  <c r="J9" i="25"/>
  <c r="I9" i="25"/>
  <c r="H9" i="25"/>
  <c r="G9" i="25"/>
  <c r="F9" i="25"/>
  <c r="E9" i="25"/>
  <c r="D9" i="25"/>
  <c r="C9" i="25"/>
  <c r="DE8" i="25"/>
  <c r="DD8" i="25"/>
  <c r="DC8" i="25"/>
  <c r="DB8" i="25"/>
  <c r="DA8" i="25"/>
  <c r="CZ8" i="25"/>
  <c r="CY8" i="25"/>
  <c r="CX8" i="25"/>
  <c r="CW8" i="25"/>
  <c r="CV8" i="25"/>
  <c r="CU8" i="25"/>
  <c r="CT8" i="25"/>
  <c r="CS8" i="25"/>
  <c r="CR8" i="25"/>
  <c r="CQ8" i="25"/>
  <c r="BS8" i="25"/>
  <c r="BR8" i="25"/>
  <c r="BQ8" i="25"/>
  <c r="BP8" i="25"/>
  <c r="BN8" i="25"/>
  <c r="BM8" i="25"/>
  <c r="BL8" i="25"/>
  <c r="BK8" i="25"/>
  <c r="BJ8" i="25"/>
  <c r="BI8" i="25"/>
  <c r="H12" i="24" s="1"/>
  <c r="BG8" i="25"/>
  <c r="BF8" i="25"/>
  <c r="BE8" i="25"/>
  <c r="BD8" i="25"/>
  <c r="BC8" i="25"/>
  <c r="BB8" i="25"/>
  <c r="BA8" i="25"/>
  <c r="AZ8" i="25"/>
  <c r="AX8" i="25"/>
  <c r="AW8" i="25"/>
  <c r="AV8" i="25"/>
  <c r="AU8" i="25"/>
  <c r="AT8" i="25"/>
  <c r="AS8" i="25"/>
  <c r="AR8" i="25"/>
  <c r="AQ8" i="25"/>
  <c r="AO8" i="25"/>
  <c r="AN8" i="25"/>
  <c r="AM8" i="25"/>
  <c r="AL8" i="25"/>
  <c r="AK8" i="25"/>
  <c r="AJ8" i="25"/>
  <c r="AI8" i="25"/>
  <c r="AH8" i="25"/>
  <c r="AF8" i="25"/>
  <c r="AE8" i="25"/>
  <c r="AD8" i="25"/>
  <c r="AC8" i="25"/>
  <c r="AB8" i="25"/>
  <c r="AA8" i="25"/>
  <c r="Z8" i="25"/>
  <c r="Y8" i="25"/>
  <c r="X8" i="25"/>
  <c r="W8" i="25"/>
  <c r="V8" i="25"/>
  <c r="U8" i="25"/>
  <c r="T8" i="25"/>
  <c r="S8" i="25"/>
  <c r="Q8" i="25"/>
  <c r="P8" i="25"/>
  <c r="O8" i="25"/>
  <c r="N8" i="25"/>
  <c r="M8" i="25"/>
  <c r="L8" i="25"/>
  <c r="K8" i="25"/>
  <c r="J8" i="25"/>
  <c r="I8" i="25"/>
  <c r="H8" i="25"/>
  <c r="G8" i="25"/>
  <c r="F8" i="25"/>
  <c r="E8" i="25"/>
  <c r="D8" i="25"/>
  <c r="C8" i="25"/>
  <c r="DE7" i="25"/>
  <c r="DD7" i="25"/>
  <c r="DC7" i="25"/>
  <c r="DB7" i="25"/>
  <c r="DA7" i="25"/>
  <c r="CZ7" i="25"/>
  <c r="CY7" i="25"/>
  <c r="CX7" i="25"/>
  <c r="CW7" i="25"/>
  <c r="CV7" i="25"/>
  <c r="CU7" i="25"/>
  <c r="CT7" i="25"/>
  <c r="CS7" i="25"/>
  <c r="CR7" i="25"/>
  <c r="CQ7" i="25"/>
  <c r="BS7" i="25"/>
  <c r="BR7" i="25"/>
  <c r="BQ7" i="25"/>
  <c r="BP7" i="25"/>
  <c r="BT7" i="25" s="1"/>
  <c r="BN7" i="25"/>
  <c r="BM7" i="25"/>
  <c r="BL7" i="25"/>
  <c r="BK7" i="25"/>
  <c r="BJ7" i="25"/>
  <c r="BI7" i="25"/>
  <c r="H11" i="24" s="1"/>
  <c r="BG7" i="25"/>
  <c r="BF7" i="25"/>
  <c r="BE7" i="25"/>
  <c r="BD7" i="25"/>
  <c r="BC7" i="25"/>
  <c r="BB7" i="25"/>
  <c r="BA7" i="25"/>
  <c r="AZ7" i="25"/>
  <c r="AX7" i="25"/>
  <c r="AW7" i="25"/>
  <c r="AV7" i="25"/>
  <c r="AU7" i="25"/>
  <c r="AT7" i="25"/>
  <c r="AS7" i="25"/>
  <c r="AR7" i="25"/>
  <c r="AQ7" i="25"/>
  <c r="AO7" i="25"/>
  <c r="AN7" i="25"/>
  <c r="AM7" i="25"/>
  <c r="AL7" i="25"/>
  <c r="AK7" i="25"/>
  <c r="AJ7" i="25"/>
  <c r="AI7" i="25"/>
  <c r="AH7" i="25"/>
  <c r="AF7" i="25"/>
  <c r="AE7" i="25"/>
  <c r="AD7" i="25"/>
  <c r="AC7" i="25"/>
  <c r="AB7" i="25"/>
  <c r="AA7" i="25"/>
  <c r="Z7" i="25"/>
  <c r="Y7" i="25"/>
  <c r="X7" i="25"/>
  <c r="W7" i="25"/>
  <c r="V7" i="25"/>
  <c r="U7" i="25"/>
  <c r="T7" i="25"/>
  <c r="S7" i="25"/>
  <c r="Q7" i="25"/>
  <c r="P7" i="25"/>
  <c r="O7" i="25"/>
  <c r="N7" i="25"/>
  <c r="M7" i="25"/>
  <c r="L7" i="25"/>
  <c r="K7" i="25"/>
  <c r="J7" i="25"/>
  <c r="I7" i="25"/>
  <c r="H7" i="25"/>
  <c r="G7" i="25"/>
  <c r="F7" i="25"/>
  <c r="E7" i="25"/>
  <c r="D7" i="25"/>
  <c r="C7" i="25"/>
  <c r="DE6" i="25"/>
  <c r="DD6" i="25"/>
  <c r="DC6" i="25"/>
  <c r="DB6" i="25"/>
  <c r="DA6" i="25"/>
  <c r="CZ6" i="25"/>
  <c r="CY6" i="25"/>
  <c r="CX6" i="25"/>
  <c r="CW6" i="25"/>
  <c r="CV6" i="25"/>
  <c r="CU6" i="25"/>
  <c r="CT6" i="25"/>
  <c r="CS6" i="25"/>
  <c r="CR6" i="25"/>
  <c r="CQ6" i="25"/>
  <c r="BS6" i="25"/>
  <c r="BR6" i="25"/>
  <c r="BQ6" i="25"/>
  <c r="BP6" i="25"/>
  <c r="BN6" i="25"/>
  <c r="BM6" i="25"/>
  <c r="BL6" i="25"/>
  <c r="BK6" i="25"/>
  <c r="BJ6" i="25"/>
  <c r="BI6" i="25"/>
  <c r="H10" i="24" s="1"/>
  <c r="BG6" i="25"/>
  <c r="BF6" i="25"/>
  <c r="BE6" i="25"/>
  <c r="BD6" i="25"/>
  <c r="BC6" i="25"/>
  <c r="BB6" i="25"/>
  <c r="BA6" i="25"/>
  <c r="AZ6" i="25"/>
  <c r="AX6" i="25"/>
  <c r="AW6" i="25"/>
  <c r="AV6" i="25"/>
  <c r="AU6" i="25"/>
  <c r="AT6" i="25"/>
  <c r="AS6" i="25"/>
  <c r="AR6" i="25"/>
  <c r="AQ6" i="25"/>
  <c r="AY6" i="25" s="1"/>
  <c r="F10" i="24" s="1"/>
  <c r="AO6" i="25"/>
  <c r="AN6" i="25"/>
  <c r="AM6" i="25"/>
  <c r="AL6" i="25"/>
  <c r="AK6" i="25"/>
  <c r="AJ6" i="25"/>
  <c r="AI6" i="25"/>
  <c r="AH6" i="25"/>
  <c r="AF6" i="25"/>
  <c r="AE6" i="25"/>
  <c r="AD6" i="25"/>
  <c r="AC6" i="25"/>
  <c r="AB6" i="25"/>
  <c r="AA6" i="25"/>
  <c r="Z6" i="25"/>
  <c r="Y6" i="25"/>
  <c r="X6" i="25"/>
  <c r="W6" i="25"/>
  <c r="V6" i="25"/>
  <c r="U6" i="25"/>
  <c r="T6" i="25"/>
  <c r="S6" i="25"/>
  <c r="Q6" i="25"/>
  <c r="P6" i="25"/>
  <c r="O6" i="25"/>
  <c r="N6" i="25"/>
  <c r="M6" i="25"/>
  <c r="L6" i="25"/>
  <c r="K6" i="25"/>
  <c r="J6" i="25"/>
  <c r="I6" i="25"/>
  <c r="H6" i="25"/>
  <c r="G6" i="25"/>
  <c r="F6" i="25"/>
  <c r="E6" i="25"/>
  <c r="D6" i="25"/>
  <c r="C6" i="25"/>
  <c r="DE5" i="25"/>
  <c r="DD5" i="25"/>
  <c r="DC5" i="25"/>
  <c r="DB5" i="25"/>
  <c r="DA5" i="25"/>
  <c r="CZ5" i="25"/>
  <c r="CY5" i="25"/>
  <c r="CX5" i="25"/>
  <c r="CW5" i="25"/>
  <c r="CV5" i="25"/>
  <c r="CU5" i="25"/>
  <c r="CT5" i="25"/>
  <c r="CS5" i="25"/>
  <c r="CR5" i="25"/>
  <c r="CQ5" i="25"/>
  <c r="DF5" i="25" s="1"/>
  <c r="BS5" i="25"/>
  <c r="BR5" i="25"/>
  <c r="BQ5" i="25"/>
  <c r="BP5" i="25"/>
  <c r="BN5" i="25"/>
  <c r="BM5" i="25"/>
  <c r="BL5" i="25"/>
  <c r="BK5" i="25"/>
  <c r="BJ5" i="25"/>
  <c r="BI5" i="25"/>
  <c r="H9" i="24" s="1"/>
  <c r="BG5" i="25"/>
  <c r="BF5" i="25"/>
  <c r="BE5" i="25"/>
  <c r="BD5" i="25"/>
  <c r="BC5" i="25"/>
  <c r="BB5" i="25"/>
  <c r="BA5" i="25"/>
  <c r="AZ5" i="25"/>
  <c r="AX5" i="25"/>
  <c r="AW5" i="25"/>
  <c r="AV5" i="25"/>
  <c r="AU5" i="25"/>
  <c r="AT5" i="25"/>
  <c r="AS5" i="25"/>
  <c r="AR5" i="25"/>
  <c r="AQ5" i="25"/>
  <c r="AO5" i="25"/>
  <c r="AN5" i="25"/>
  <c r="AM5" i="25"/>
  <c r="AL5" i="25"/>
  <c r="AK5" i="25"/>
  <c r="AJ5" i="25"/>
  <c r="AI5" i="25"/>
  <c r="AH5" i="25"/>
  <c r="AF5" i="25"/>
  <c r="AE5" i="25"/>
  <c r="AD5" i="25"/>
  <c r="AC5" i="25"/>
  <c r="AB5" i="25"/>
  <c r="AA5" i="25"/>
  <c r="Z5" i="25"/>
  <c r="Y5" i="25"/>
  <c r="X5" i="25"/>
  <c r="W5" i="25"/>
  <c r="V5" i="25"/>
  <c r="U5" i="25"/>
  <c r="T5" i="25"/>
  <c r="S5" i="25"/>
  <c r="Q5" i="25"/>
  <c r="P5" i="25"/>
  <c r="O5" i="25"/>
  <c r="N5" i="25"/>
  <c r="M5" i="25"/>
  <c r="L5" i="25"/>
  <c r="K5" i="25"/>
  <c r="J5" i="25"/>
  <c r="I5" i="25"/>
  <c r="H5" i="25"/>
  <c r="G5" i="25"/>
  <c r="F5" i="25"/>
  <c r="E5" i="25"/>
  <c r="D5" i="25"/>
  <c r="C5" i="25"/>
  <c r="DE4" i="25"/>
  <c r="DD4" i="25"/>
  <c r="DC4" i="25"/>
  <c r="DB4" i="25"/>
  <c r="DA4" i="25"/>
  <c r="CZ4" i="25"/>
  <c r="CY4" i="25"/>
  <c r="CX4" i="25"/>
  <c r="CW4" i="25"/>
  <c r="CV4" i="25"/>
  <c r="CU4" i="25"/>
  <c r="CT4" i="25"/>
  <c r="CS4" i="25"/>
  <c r="CR4" i="25"/>
  <c r="CQ4" i="25"/>
  <c r="DF4" i="25" s="1"/>
  <c r="BS4" i="25"/>
  <c r="BR4" i="25"/>
  <c r="BQ4" i="25"/>
  <c r="BP4" i="25"/>
  <c r="BN4" i="25"/>
  <c r="BM4" i="25"/>
  <c r="BL4" i="25"/>
  <c r="BK4" i="25"/>
  <c r="BJ4" i="25"/>
  <c r="BI4" i="25"/>
  <c r="H8" i="24" s="1"/>
  <c r="BG4" i="25"/>
  <c r="BF4" i="25"/>
  <c r="BE4" i="25"/>
  <c r="BD4" i="25"/>
  <c r="BC4" i="25"/>
  <c r="BB4" i="25"/>
  <c r="BA4" i="25"/>
  <c r="AZ4" i="25"/>
  <c r="AX4" i="25"/>
  <c r="AW4" i="25"/>
  <c r="AV4" i="25"/>
  <c r="AU4" i="25"/>
  <c r="AT4" i="25"/>
  <c r="AS4" i="25"/>
  <c r="AR4" i="25"/>
  <c r="AQ4" i="25"/>
  <c r="AO4" i="25"/>
  <c r="AN4" i="25"/>
  <c r="AM4" i="25"/>
  <c r="AL4" i="25"/>
  <c r="AK4" i="25"/>
  <c r="AJ4" i="25"/>
  <c r="AI4" i="25"/>
  <c r="AH4" i="25"/>
  <c r="AF4" i="25"/>
  <c r="AE4" i="25"/>
  <c r="AD4" i="25"/>
  <c r="AC4" i="25"/>
  <c r="AB4" i="25"/>
  <c r="AA4" i="25"/>
  <c r="Z4" i="25"/>
  <c r="Y4" i="25"/>
  <c r="X4" i="25"/>
  <c r="W4" i="25"/>
  <c r="V4" i="25"/>
  <c r="U4" i="25"/>
  <c r="T4" i="25"/>
  <c r="S4" i="25"/>
  <c r="Q4" i="25"/>
  <c r="P4" i="25"/>
  <c r="O4" i="25"/>
  <c r="N4" i="25"/>
  <c r="M4" i="25"/>
  <c r="L4" i="25"/>
  <c r="K4" i="25"/>
  <c r="J4" i="25"/>
  <c r="I4" i="25"/>
  <c r="H4" i="25"/>
  <c r="G4" i="25"/>
  <c r="F4" i="25"/>
  <c r="E4" i="25"/>
  <c r="D4" i="25"/>
  <c r="C4" i="25"/>
  <c r="DE3" i="25"/>
  <c r="DD3" i="25"/>
  <c r="DC3" i="25"/>
  <c r="DB3" i="25"/>
  <c r="DA3" i="25"/>
  <c r="CZ3" i="25"/>
  <c r="CY3" i="25"/>
  <c r="CX3" i="25"/>
  <c r="CW3" i="25"/>
  <c r="CV3" i="25"/>
  <c r="CU3" i="25"/>
  <c r="CT3" i="25"/>
  <c r="CS3" i="25"/>
  <c r="CR3" i="25"/>
  <c r="CQ3" i="25"/>
  <c r="BS3" i="25"/>
  <c r="BR3" i="25"/>
  <c r="BQ3" i="25"/>
  <c r="BP3" i="25"/>
  <c r="BN3" i="25"/>
  <c r="BM3" i="25"/>
  <c r="BL3" i="25"/>
  <c r="BK3" i="25"/>
  <c r="BJ3" i="25"/>
  <c r="BI3" i="25"/>
  <c r="H7" i="24" s="1"/>
  <c r="BG3" i="25"/>
  <c r="BF3" i="25"/>
  <c r="BE3" i="25"/>
  <c r="BD3" i="25"/>
  <c r="BC3" i="25"/>
  <c r="BB3" i="25"/>
  <c r="BA3" i="25"/>
  <c r="AZ3" i="25"/>
  <c r="AX3" i="25"/>
  <c r="AW3" i="25"/>
  <c r="AV3" i="25"/>
  <c r="AU3" i="25"/>
  <c r="AT3" i="25"/>
  <c r="AS3" i="25"/>
  <c r="AR3" i="25"/>
  <c r="AQ3" i="25"/>
  <c r="AO3" i="25"/>
  <c r="AN3" i="25"/>
  <c r="AM3" i="25"/>
  <c r="AL3" i="25"/>
  <c r="AK3" i="25"/>
  <c r="AJ3" i="25"/>
  <c r="AI3" i="25"/>
  <c r="AH3" i="25"/>
  <c r="AF3" i="25"/>
  <c r="AE3" i="25"/>
  <c r="AD3" i="25"/>
  <c r="AC3" i="25"/>
  <c r="AB3" i="25"/>
  <c r="AA3" i="25"/>
  <c r="Z3" i="25"/>
  <c r="Y3" i="25"/>
  <c r="X3" i="25"/>
  <c r="W3" i="25"/>
  <c r="V3" i="25"/>
  <c r="U3" i="25"/>
  <c r="T3" i="25"/>
  <c r="S3" i="25"/>
  <c r="Q3" i="25"/>
  <c r="P3" i="25"/>
  <c r="O3" i="25"/>
  <c r="N3" i="25"/>
  <c r="M3" i="25"/>
  <c r="L3" i="25"/>
  <c r="K3" i="25"/>
  <c r="J3" i="25"/>
  <c r="I3" i="25"/>
  <c r="H3" i="25"/>
  <c r="G3" i="25"/>
  <c r="F3" i="25"/>
  <c r="E3" i="25"/>
  <c r="D3" i="25"/>
  <c r="C3" i="25"/>
  <c r="DF136" i="25"/>
  <c r="BT136" i="25"/>
  <c r="DF135" i="25"/>
  <c r="BT135" i="25"/>
  <c r="BO135" i="25"/>
  <c r="BU135" i="25" s="1"/>
  <c r="L139" i="24" s="1"/>
  <c r="DF134" i="25"/>
  <c r="DF133" i="25"/>
  <c r="DF132" i="25"/>
  <c r="BT132" i="25"/>
  <c r="DF131" i="25"/>
  <c r="BT131" i="25"/>
  <c r="DF130" i="25"/>
  <c r="BT130" i="25"/>
  <c r="DF129" i="25"/>
  <c r="BT129" i="25"/>
  <c r="DF128" i="25"/>
  <c r="DF127" i="25"/>
  <c r="DF126" i="25"/>
  <c r="BT126" i="25"/>
  <c r="DF125" i="25"/>
  <c r="BT125" i="25"/>
  <c r="DF124" i="25"/>
  <c r="BT124" i="25"/>
  <c r="DF123" i="25"/>
  <c r="BT123" i="25"/>
  <c r="DF122" i="25"/>
  <c r="DF121" i="25"/>
  <c r="BT121" i="25"/>
  <c r="DF120" i="25"/>
  <c r="BT120" i="25"/>
  <c r="DF119" i="25"/>
  <c r="BT119" i="25"/>
  <c r="DF118" i="25"/>
  <c r="BT118" i="25"/>
  <c r="DF117" i="25"/>
  <c r="BT117" i="25"/>
  <c r="DF116" i="25"/>
  <c r="DF115" i="25"/>
  <c r="DF114" i="25"/>
  <c r="BT114" i="25"/>
  <c r="DF113" i="25"/>
  <c r="BT113" i="25"/>
  <c r="DF112" i="25"/>
  <c r="BT112" i="25"/>
  <c r="DF111" i="25"/>
  <c r="BT111" i="25"/>
  <c r="DF110" i="25"/>
  <c r="DF109" i="25"/>
  <c r="DF108" i="25"/>
  <c r="BT108" i="25"/>
  <c r="DF107" i="25"/>
  <c r="BT107" i="25"/>
  <c r="DF106" i="25"/>
  <c r="BT106" i="25"/>
  <c r="DF105" i="25"/>
  <c r="BT105" i="25"/>
  <c r="DF104" i="25"/>
  <c r="BT104" i="25"/>
  <c r="DF103" i="25"/>
  <c r="DF102" i="25"/>
  <c r="BT102" i="25"/>
  <c r="DF101" i="25"/>
  <c r="BT101" i="25"/>
  <c r="DF100" i="25"/>
  <c r="BT100" i="25"/>
  <c r="DF99" i="25"/>
  <c r="BT99" i="25"/>
  <c r="DF98" i="25"/>
  <c r="DF97" i="25"/>
  <c r="BT97" i="25"/>
  <c r="DF96" i="25"/>
  <c r="BT96" i="25"/>
  <c r="DF95" i="25"/>
  <c r="BT95" i="25"/>
  <c r="DF94" i="25"/>
  <c r="BT94" i="25"/>
  <c r="DF93" i="25"/>
  <c r="BT93" i="25"/>
  <c r="DF92" i="25"/>
  <c r="DF91" i="25"/>
  <c r="DF90" i="25"/>
  <c r="BT90" i="25"/>
  <c r="DF89" i="25"/>
  <c r="BT89" i="25"/>
  <c r="DF88" i="25"/>
  <c r="BT88" i="25"/>
  <c r="DF87" i="25"/>
  <c r="BT87" i="25"/>
  <c r="BO87" i="25"/>
  <c r="BU87" i="25" s="1"/>
  <c r="L91" i="24" s="1"/>
  <c r="DF86" i="25"/>
  <c r="DF85" i="25"/>
  <c r="BT85" i="25"/>
  <c r="DF84" i="25"/>
  <c r="BT84" i="25"/>
  <c r="DF83" i="25"/>
  <c r="BT83" i="25"/>
  <c r="DF82" i="25"/>
  <c r="BT82" i="25"/>
  <c r="DF81" i="25"/>
  <c r="BT81" i="25"/>
  <c r="DF80" i="25"/>
  <c r="DF79" i="25"/>
  <c r="DF78" i="25"/>
  <c r="BT78" i="25"/>
  <c r="DF77" i="25"/>
  <c r="BT77" i="25"/>
  <c r="DF76" i="25"/>
  <c r="BT76" i="25"/>
  <c r="DF75" i="25"/>
  <c r="BT75" i="25"/>
  <c r="DF74" i="25"/>
  <c r="DF73" i="25"/>
  <c r="DF72" i="25"/>
  <c r="BT72" i="25"/>
  <c r="DF71" i="25"/>
  <c r="BT71" i="25"/>
  <c r="DF70" i="25"/>
  <c r="BT70" i="25"/>
  <c r="DF69" i="25"/>
  <c r="BT69" i="25"/>
  <c r="DF68" i="25"/>
  <c r="DF67" i="25"/>
  <c r="DF66" i="25"/>
  <c r="DF65" i="25"/>
  <c r="BT65" i="25"/>
  <c r="DF63" i="25"/>
  <c r="BT63" i="25"/>
  <c r="DF62" i="25"/>
  <c r="DF61" i="25"/>
  <c r="DF60" i="25"/>
  <c r="DF59" i="25"/>
  <c r="BT59" i="25"/>
  <c r="DF58" i="25"/>
  <c r="BT58" i="25"/>
  <c r="DF57" i="25"/>
  <c r="BT57" i="25"/>
  <c r="DF56" i="25"/>
  <c r="DF55" i="25"/>
  <c r="DF54" i="25"/>
  <c r="DF53" i="25"/>
  <c r="BT53" i="25"/>
  <c r="DF51" i="25"/>
  <c r="BT51" i="25"/>
  <c r="DF50" i="25"/>
  <c r="BT50" i="25"/>
  <c r="DF49" i="25"/>
  <c r="DF48" i="25"/>
  <c r="BT48" i="25"/>
  <c r="DF47" i="25"/>
  <c r="BT47" i="25"/>
  <c r="DF46" i="25"/>
  <c r="DF45" i="25"/>
  <c r="BT45" i="25"/>
  <c r="DF44" i="25"/>
  <c r="BT44" i="25"/>
  <c r="DF43" i="25"/>
  <c r="DF42" i="25"/>
  <c r="DF41" i="25"/>
  <c r="BT41" i="25"/>
  <c r="BT40" i="25"/>
  <c r="DF39" i="25"/>
  <c r="BT39" i="25"/>
  <c r="DF38" i="25"/>
  <c r="BT38" i="25"/>
  <c r="DF37" i="25"/>
  <c r="DF36" i="25"/>
  <c r="BT36" i="25"/>
  <c r="DF35" i="25"/>
  <c r="DF34" i="25"/>
  <c r="BT33" i="25"/>
  <c r="DF32" i="25"/>
  <c r="BT32" i="25"/>
  <c r="DF31" i="25"/>
  <c r="DF30" i="25"/>
  <c r="DF29" i="25"/>
  <c r="BT29" i="25"/>
  <c r="DF28" i="25"/>
  <c r="DF27" i="25"/>
  <c r="BT27" i="25"/>
  <c r="DF26" i="25"/>
  <c r="BT26" i="25"/>
  <c r="DF25" i="25"/>
  <c r="DF24" i="25"/>
  <c r="BT24" i="25"/>
  <c r="DF23" i="25"/>
  <c r="DF22" i="25"/>
  <c r="DF21" i="25"/>
  <c r="DF20" i="25"/>
  <c r="DF19" i="25"/>
  <c r="BT18" i="25"/>
  <c r="BT17" i="25"/>
  <c r="BT16" i="25"/>
  <c r="DF15" i="25"/>
  <c r="BT15" i="25"/>
  <c r="DF14" i="25"/>
  <c r="BT14" i="25"/>
  <c r="DF13" i="25"/>
  <c r="BT13" i="25"/>
  <c r="DF12" i="25"/>
  <c r="BT12" i="25"/>
  <c r="DF11" i="25"/>
  <c r="DF10" i="25"/>
  <c r="BT10" i="25"/>
  <c r="DF9" i="25"/>
  <c r="DF8" i="25"/>
  <c r="DF7" i="25"/>
  <c r="DF6" i="25"/>
  <c r="BT6" i="25"/>
  <c r="BT5" i="25"/>
  <c r="BT4" i="25"/>
  <c r="DF3" i="25"/>
  <c r="BT3" i="25"/>
  <c r="BV5" i="16"/>
  <c r="BU5" i="16"/>
  <c r="BE109" i="28" l="1"/>
  <c r="BE142" i="28"/>
  <c r="T112" i="28"/>
  <c r="BE101" i="28"/>
  <c r="T66" i="28"/>
  <c r="BE132" i="28"/>
  <c r="T136" i="28"/>
  <c r="BE61" i="28"/>
  <c r="BE47" i="28"/>
  <c r="BE30" i="28"/>
  <c r="V155" i="28"/>
  <c r="V154" i="28"/>
  <c r="BE39" i="28"/>
  <c r="T60" i="28"/>
  <c r="T58" i="28"/>
  <c r="T70" i="28"/>
  <c r="T92" i="28"/>
  <c r="BE59" i="28"/>
  <c r="T83" i="28"/>
  <c r="T143" i="28"/>
  <c r="BE63" i="28"/>
  <c r="BE37" i="28"/>
  <c r="T124" i="28"/>
  <c r="BE79" i="28"/>
  <c r="BE104" i="28"/>
  <c r="BE74" i="28"/>
  <c r="BE53" i="28"/>
  <c r="BE25" i="28"/>
  <c r="BE57" i="28"/>
  <c r="BE52" i="28"/>
  <c r="BE84" i="28"/>
  <c r="T95" i="28"/>
  <c r="BE88" i="28"/>
  <c r="BE75" i="28"/>
  <c r="BE107" i="28"/>
  <c r="T49" i="28"/>
  <c r="BE17" i="28"/>
  <c r="BE90" i="28"/>
  <c r="T41" i="28"/>
  <c r="BE146" i="28"/>
  <c r="BE102" i="28"/>
  <c r="BE56" i="28"/>
  <c r="BE68" i="28"/>
  <c r="BE118" i="28"/>
  <c r="BE97" i="28"/>
  <c r="BE129" i="28"/>
  <c r="BE55" i="28"/>
  <c r="BE32" i="28"/>
  <c r="BE114" i="28"/>
  <c r="BE72" i="28"/>
  <c r="BE54" i="28"/>
  <c r="BE149" i="28"/>
  <c r="BE40" i="28"/>
  <c r="BE145" i="28"/>
  <c r="BE130" i="28"/>
  <c r="BE127" i="28"/>
  <c r="BE51" i="28"/>
  <c r="BE108" i="28"/>
  <c r="BE87" i="28"/>
  <c r="BE77" i="28"/>
  <c r="BE35" i="28"/>
  <c r="BE71" i="28"/>
  <c r="T94" i="28"/>
  <c r="BE115" i="28"/>
  <c r="BE93" i="28"/>
  <c r="T42" i="28"/>
  <c r="BE19" i="28"/>
  <c r="BE99" i="28"/>
  <c r="T113" i="28"/>
  <c r="T29" i="28"/>
  <c r="BE21" i="28"/>
  <c r="BE64" i="28"/>
  <c r="BE18" i="28"/>
  <c r="BE131" i="28"/>
  <c r="BE73" i="28"/>
  <c r="BE100" i="28"/>
  <c r="BE86" i="28"/>
  <c r="BE27" i="28"/>
  <c r="BE144" i="28"/>
  <c r="BE85" i="28"/>
  <c r="BE62" i="28"/>
  <c r="BE76" i="28"/>
  <c r="BE91" i="28"/>
  <c r="V152" i="28"/>
  <c r="V153" i="28"/>
  <c r="BE139" i="28"/>
  <c r="BE125" i="28"/>
  <c r="BE126" i="28"/>
  <c r="BE148" i="28"/>
  <c r="BE96" i="28"/>
  <c r="BE120" i="28"/>
  <c r="BE110" i="28"/>
  <c r="BE34" i="28"/>
  <c r="BE81" i="28"/>
  <c r="BE44" i="28"/>
  <c r="BE111" i="28"/>
  <c r="BE82" i="28"/>
  <c r="BE137" i="28"/>
  <c r="BE134" i="28"/>
  <c r="BE147" i="28"/>
  <c r="BE105" i="28"/>
  <c r="BE33" i="28"/>
  <c r="BE140" i="28"/>
  <c r="BE38" i="28"/>
  <c r="BE89" i="28"/>
  <c r="BE122" i="28"/>
  <c r="BE46" i="28"/>
  <c r="BE116" i="28"/>
  <c r="BE65" i="28"/>
  <c r="BE121" i="28"/>
  <c r="T67" i="28"/>
  <c r="BE67" i="28"/>
  <c r="BE43" i="28"/>
  <c r="BE135" i="28"/>
  <c r="T31" i="28"/>
  <c r="BE31" i="28"/>
  <c r="BE22" i="28"/>
  <c r="BE128" i="28"/>
  <c r="BE36" i="28"/>
  <c r="T26" i="28"/>
  <c r="BE26" i="28"/>
  <c r="AB18" i="28"/>
  <c r="AC18" i="28" s="1"/>
  <c r="BE78" i="28"/>
  <c r="BE119" i="28"/>
  <c r="BE20" i="28"/>
  <c r="BE48" i="28"/>
  <c r="BE45" i="28"/>
  <c r="BE106" i="28"/>
  <c r="BE133" i="28"/>
  <c r="T98" i="28"/>
  <c r="BE98" i="28"/>
  <c r="T28" i="28"/>
  <c r="BE28" i="28"/>
  <c r="BE24" i="28"/>
  <c r="BE138" i="28"/>
  <c r="BE103" i="28"/>
  <c r="BE23" i="28"/>
  <c r="BE50" i="28"/>
  <c r="BE69" i="28"/>
  <c r="BE16" i="28"/>
  <c r="T123" i="28"/>
  <c r="BE123" i="28"/>
  <c r="BH26" i="25"/>
  <c r="G30" i="24" s="1"/>
  <c r="BH52" i="25"/>
  <c r="G56" i="24" s="1"/>
  <c r="BH71" i="25"/>
  <c r="G75" i="24" s="1"/>
  <c r="BH123" i="25"/>
  <c r="G127" i="24" s="1"/>
  <c r="AY35" i="25"/>
  <c r="F39" i="24" s="1"/>
  <c r="AY39" i="25"/>
  <c r="F43" i="24" s="1"/>
  <c r="AY63" i="25"/>
  <c r="F67" i="24" s="1"/>
  <c r="AY91" i="25"/>
  <c r="F95" i="24" s="1"/>
  <c r="AY103" i="25"/>
  <c r="F107" i="24" s="1"/>
  <c r="AY111" i="25"/>
  <c r="F115" i="24" s="1"/>
  <c r="AY129" i="25"/>
  <c r="F133" i="24" s="1"/>
  <c r="AP23" i="25"/>
  <c r="E27" i="24" s="1"/>
  <c r="AP31" i="25"/>
  <c r="E35" i="24" s="1"/>
  <c r="AP75" i="25"/>
  <c r="E79" i="24" s="1"/>
  <c r="AP99" i="25"/>
  <c r="E103" i="24" s="1"/>
  <c r="AP123" i="25"/>
  <c r="E127" i="24" s="1"/>
  <c r="AP135" i="25"/>
  <c r="E139" i="24" s="1"/>
  <c r="AP136" i="25"/>
  <c r="E140" i="24" s="1"/>
  <c r="AG134" i="25"/>
  <c r="D138" i="24" s="1"/>
  <c r="R111" i="25"/>
  <c r="C115" i="24" s="1"/>
  <c r="R136" i="25"/>
  <c r="C140" i="24" s="1"/>
  <c r="BO22" i="25"/>
  <c r="BU22" i="25" s="1"/>
  <c r="L26" i="24" s="1"/>
  <c r="BO36" i="25"/>
  <c r="BU36" i="25" s="1"/>
  <c r="L40" i="24" s="1"/>
  <c r="BO21" i="25"/>
  <c r="BU21" i="25" s="1"/>
  <c r="L25" i="24" s="1"/>
  <c r="BO27" i="25"/>
  <c r="BU27" i="25" s="1"/>
  <c r="L31" i="24" s="1"/>
  <c r="BO29" i="25"/>
  <c r="BU29" i="25" s="1"/>
  <c r="L33" i="24" s="1"/>
  <c r="BO31" i="25"/>
  <c r="BU31" i="25" s="1"/>
  <c r="L35" i="24" s="1"/>
  <c r="BO37" i="25"/>
  <c r="BU37" i="25" s="1"/>
  <c r="L41" i="24" s="1"/>
  <c r="BO39" i="25"/>
  <c r="BU39" i="25" s="1"/>
  <c r="L43" i="24" s="1"/>
  <c r="BO41" i="25"/>
  <c r="BU41" i="25" s="1"/>
  <c r="L45" i="24" s="1"/>
  <c r="BO43" i="25"/>
  <c r="BU43" i="25" s="1"/>
  <c r="L47" i="24" s="1"/>
  <c r="BO49" i="25"/>
  <c r="BU49" i="25" s="1"/>
  <c r="L53" i="24" s="1"/>
  <c r="BO51" i="25"/>
  <c r="BU51" i="25" s="1"/>
  <c r="L55" i="24" s="1"/>
  <c r="BO55" i="25"/>
  <c r="BU55" i="25" s="1"/>
  <c r="L59" i="24" s="1"/>
  <c r="BO57" i="25"/>
  <c r="BU57" i="25" s="1"/>
  <c r="L61" i="24" s="1"/>
  <c r="BO61" i="25"/>
  <c r="BU61" i="25" s="1"/>
  <c r="L65" i="24" s="1"/>
  <c r="BO63" i="25"/>
  <c r="BU63" i="25" s="1"/>
  <c r="L67" i="24" s="1"/>
  <c r="BO67" i="25"/>
  <c r="BU67" i="25" s="1"/>
  <c r="L71" i="24" s="1"/>
  <c r="BO69" i="25"/>
  <c r="BU69" i="25" s="1"/>
  <c r="L73" i="24" s="1"/>
  <c r="BO73" i="25"/>
  <c r="BU73" i="25" s="1"/>
  <c r="L77" i="24" s="1"/>
  <c r="BO75" i="25"/>
  <c r="BU75" i="25" s="1"/>
  <c r="L79" i="24" s="1"/>
  <c r="BO79" i="25"/>
  <c r="BU79" i="25" s="1"/>
  <c r="L83" i="24" s="1"/>
  <c r="BO81" i="25"/>
  <c r="BU81" i="25" s="1"/>
  <c r="L85" i="24" s="1"/>
  <c r="BO83" i="25"/>
  <c r="BU83" i="25" s="1"/>
  <c r="L87" i="24" s="1"/>
  <c r="BO85" i="25"/>
  <c r="BU85" i="25" s="1"/>
  <c r="L89" i="24" s="1"/>
  <c r="BO91" i="25"/>
  <c r="BU91" i="25" s="1"/>
  <c r="L95" i="24" s="1"/>
  <c r="BO97" i="25"/>
  <c r="BU97" i="25" s="1"/>
  <c r="L101" i="24" s="1"/>
  <c r="BO103" i="25"/>
  <c r="BU103" i="25" s="1"/>
  <c r="L107" i="24" s="1"/>
  <c r="BO109" i="25"/>
  <c r="BU109" i="25" s="1"/>
  <c r="L113" i="24" s="1"/>
  <c r="BO115" i="25"/>
  <c r="BU115" i="25" s="1"/>
  <c r="L119" i="24" s="1"/>
  <c r="BO117" i="25"/>
  <c r="BU117" i="25" s="1"/>
  <c r="L121" i="24" s="1"/>
  <c r="BO121" i="25"/>
  <c r="BU121" i="25" s="1"/>
  <c r="L125" i="24" s="1"/>
  <c r="BO123" i="25"/>
  <c r="BU123" i="25" s="1"/>
  <c r="L127" i="24" s="1"/>
  <c r="BO127" i="25"/>
  <c r="BU127" i="25" s="1"/>
  <c r="L131" i="24" s="1"/>
  <c r="BO129" i="25"/>
  <c r="BU129" i="25" s="1"/>
  <c r="L133" i="24" s="1"/>
  <c r="BO133" i="25"/>
  <c r="BU133" i="25" s="1"/>
  <c r="L137" i="24" s="1"/>
  <c r="BH47" i="25"/>
  <c r="G51" i="24" s="1"/>
  <c r="BH38" i="25"/>
  <c r="G42" i="24" s="1"/>
  <c r="BH50" i="25"/>
  <c r="G54" i="24" s="1"/>
  <c r="BH78" i="25"/>
  <c r="G82" i="24" s="1"/>
  <c r="BH90" i="25"/>
  <c r="G94" i="24" s="1"/>
  <c r="BH102" i="25"/>
  <c r="G106" i="24" s="1"/>
  <c r="BH60" i="25"/>
  <c r="G64" i="24" s="1"/>
  <c r="BH84" i="25"/>
  <c r="G88" i="24" s="1"/>
  <c r="BH96" i="25"/>
  <c r="G100" i="24" s="1"/>
  <c r="BH108" i="25"/>
  <c r="G112" i="24" s="1"/>
  <c r="BH132" i="25"/>
  <c r="G136" i="24" s="1"/>
  <c r="BH16" i="25"/>
  <c r="G20" i="24" s="1"/>
  <c r="AP103" i="25"/>
  <c r="E107" i="24" s="1"/>
  <c r="AG18" i="25"/>
  <c r="D22" i="24" s="1"/>
  <c r="AG93" i="25"/>
  <c r="D97" i="24" s="1"/>
  <c r="AG100" i="25"/>
  <c r="D104" i="24" s="1"/>
  <c r="AG51" i="25"/>
  <c r="D55" i="24" s="1"/>
  <c r="AG63" i="25"/>
  <c r="D67" i="24" s="1"/>
  <c r="AG71" i="25"/>
  <c r="D75" i="24" s="1"/>
  <c r="AG75" i="25"/>
  <c r="D79" i="24" s="1"/>
  <c r="AG123" i="25"/>
  <c r="D127" i="24" s="1"/>
  <c r="R57" i="25"/>
  <c r="C61" i="24" s="1"/>
  <c r="R69" i="25"/>
  <c r="C73" i="24" s="1"/>
  <c r="R120" i="25"/>
  <c r="C124" i="24" s="1"/>
  <c r="BO94" i="25"/>
  <c r="BU94" i="25" s="1"/>
  <c r="L98" i="24" s="1"/>
  <c r="BO106" i="25"/>
  <c r="BU106" i="25" s="1"/>
  <c r="L110" i="24" s="1"/>
  <c r="BO118" i="25"/>
  <c r="BU118" i="25" s="1"/>
  <c r="L122" i="24" s="1"/>
  <c r="BO130" i="25"/>
  <c r="BU130" i="25" s="1"/>
  <c r="L134" i="24" s="1"/>
  <c r="BH100" i="25"/>
  <c r="G104" i="24" s="1"/>
  <c r="BH120" i="25"/>
  <c r="G124" i="24" s="1"/>
  <c r="BH124" i="25"/>
  <c r="G128" i="24" s="1"/>
  <c r="BH4" i="25"/>
  <c r="G8" i="24" s="1"/>
  <c r="BH59" i="25"/>
  <c r="G63" i="24" s="1"/>
  <c r="BH95" i="25"/>
  <c r="G99" i="24" s="1"/>
  <c r="BH107" i="25"/>
  <c r="G111" i="24" s="1"/>
  <c r="BH131" i="25"/>
  <c r="G135" i="24" s="1"/>
  <c r="BH54" i="25"/>
  <c r="G58" i="24" s="1"/>
  <c r="BH58" i="25"/>
  <c r="G62" i="24" s="1"/>
  <c r="BH82" i="25"/>
  <c r="G86" i="24" s="1"/>
  <c r="BH94" i="25"/>
  <c r="G98" i="24" s="1"/>
  <c r="BH106" i="25"/>
  <c r="G110" i="24" s="1"/>
  <c r="BH77" i="25"/>
  <c r="G81" i="24" s="1"/>
  <c r="BH81" i="25"/>
  <c r="G85" i="24" s="1"/>
  <c r="BH89" i="25"/>
  <c r="G93" i="24" s="1"/>
  <c r="BH113" i="25"/>
  <c r="G117" i="24" s="1"/>
  <c r="BH117" i="25"/>
  <c r="G121" i="24" s="1"/>
  <c r="BH125" i="25"/>
  <c r="G129" i="24" s="1"/>
  <c r="BH129" i="25"/>
  <c r="G133" i="24" s="1"/>
  <c r="AY41" i="25"/>
  <c r="F45" i="24" s="1"/>
  <c r="AY57" i="25"/>
  <c r="F61" i="24" s="1"/>
  <c r="AY61" i="25"/>
  <c r="F65" i="24" s="1"/>
  <c r="AY69" i="25"/>
  <c r="F73" i="24" s="1"/>
  <c r="AY73" i="25"/>
  <c r="F77" i="24" s="1"/>
  <c r="AY81" i="25"/>
  <c r="F85" i="24" s="1"/>
  <c r="AY85" i="25"/>
  <c r="F89" i="24" s="1"/>
  <c r="AY93" i="25"/>
  <c r="F97" i="24" s="1"/>
  <c r="AY97" i="25"/>
  <c r="F101" i="24" s="1"/>
  <c r="AY105" i="25"/>
  <c r="F109" i="24" s="1"/>
  <c r="AY109" i="25"/>
  <c r="F113" i="24" s="1"/>
  <c r="AY117" i="25"/>
  <c r="F121" i="24" s="1"/>
  <c r="AY28" i="25"/>
  <c r="F32" i="24" s="1"/>
  <c r="AY42" i="25"/>
  <c r="F46" i="24" s="1"/>
  <c r="AY54" i="25"/>
  <c r="F58" i="24" s="1"/>
  <c r="AY66" i="25"/>
  <c r="F70" i="24" s="1"/>
  <c r="AY78" i="25"/>
  <c r="F82" i="24" s="1"/>
  <c r="AY90" i="25"/>
  <c r="F94" i="24" s="1"/>
  <c r="AY102" i="25"/>
  <c r="F106" i="24" s="1"/>
  <c r="AY114" i="25"/>
  <c r="F118" i="24" s="1"/>
  <c r="AY126" i="25"/>
  <c r="F130" i="24" s="1"/>
  <c r="AP34" i="25"/>
  <c r="E38" i="24" s="1"/>
  <c r="AP50" i="25"/>
  <c r="E54" i="24" s="1"/>
  <c r="AP54" i="25"/>
  <c r="E58" i="24" s="1"/>
  <c r="AP66" i="25"/>
  <c r="E70" i="24" s="1"/>
  <c r="AP78" i="25"/>
  <c r="E82" i="24" s="1"/>
  <c r="AP98" i="25"/>
  <c r="E102" i="24" s="1"/>
  <c r="AP114" i="25"/>
  <c r="E118" i="24" s="1"/>
  <c r="AP126" i="25"/>
  <c r="E130" i="24" s="1"/>
  <c r="AP132" i="25"/>
  <c r="E136" i="24" s="1"/>
  <c r="AP134" i="25"/>
  <c r="E138" i="24" s="1"/>
  <c r="AP30" i="25"/>
  <c r="E34" i="24" s="1"/>
  <c r="AP69" i="25"/>
  <c r="E73" i="24" s="1"/>
  <c r="AP109" i="25"/>
  <c r="E113" i="24" s="1"/>
  <c r="AP113" i="25"/>
  <c r="E117" i="24" s="1"/>
  <c r="AP129" i="25"/>
  <c r="E133" i="24" s="1"/>
  <c r="R48" i="25"/>
  <c r="C52" i="24" s="1"/>
  <c r="R60" i="25"/>
  <c r="C64" i="24" s="1"/>
  <c r="R72" i="25"/>
  <c r="C76" i="24" s="1"/>
  <c r="R84" i="25"/>
  <c r="C88" i="24" s="1"/>
  <c r="R88" i="25"/>
  <c r="C92" i="24" s="1"/>
  <c r="R96" i="25"/>
  <c r="C100" i="24" s="1"/>
  <c r="R108" i="25"/>
  <c r="C112" i="24" s="1"/>
  <c r="R24" i="25"/>
  <c r="C28" i="24" s="1"/>
  <c r="R74" i="25"/>
  <c r="C78" i="24" s="1"/>
  <c r="E140" i="26"/>
  <c r="J142" i="24"/>
  <c r="BO58" i="25"/>
  <c r="BU58" i="25" s="1"/>
  <c r="L62" i="24" s="1"/>
  <c r="BO70" i="25"/>
  <c r="BU70" i="25" s="1"/>
  <c r="L74" i="24" s="1"/>
  <c r="BO82" i="25"/>
  <c r="BU82" i="25" s="1"/>
  <c r="L86" i="24" s="1"/>
  <c r="BO35" i="25"/>
  <c r="BU35" i="25" s="1"/>
  <c r="L39" i="24" s="1"/>
  <c r="BO25" i="25"/>
  <c r="BU25" i="25" s="1"/>
  <c r="L29" i="24" s="1"/>
  <c r="BO33" i="25"/>
  <c r="BU33" i="25" s="1"/>
  <c r="L37" i="24" s="1"/>
  <c r="BO45" i="25"/>
  <c r="BU45" i="25" s="1"/>
  <c r="L49" i="24" s="1"/>
  <c r="BO66" i="25"/>
  <c r="BU66" i="25" s="1"/>
  <c r="L70" i="24" s="1"/>
  <c r="BO78" i="25"/>
  <c r="BU78" i="25" s="1"/>
  <c r="L82" i="24" s="1"/>
  <c r="BO126" i="25"/>
  <c r="BU126" i="25" s="1"/>
  <c r="L130" i="24" s="1"/>
  <c r="BO4" i="25"/>
  <c r="BU4" i="25" s="1"/>
  <c r="L8" i="24" s="1"/>
  <c r="BO8" i="25"/>
  <c r="BU8" i="25" s="1"/>
  <c r="L12" i="24" s="1"/>
  <c r="BO24" i="25"/>
  <c r="BU24" i="25" s="1"/>
  <c r="L28" i="24" s="1"/>
  <c r="BO53" i="25"/>
  <c r="BU53" i="25" s="1"/>
  <c r="L57" i="24" s="1"/>
  <c r="BO65" i="25"/>
  <c r="BU65" i="25" s="1"/>
  <c r="L69" i="24" s="1"/>
  <c r="BO77" i="25"/>
  <c r="BU77" i="25" s="1"/>
  <c r="L81" i="24" s="1"/>
  <c r="BO89" i="25"/>
  <c r="BU89" i="25" s="1"/>
  <c r="L93" i="24" s="1"/>
  <c r="BO101" i="25"/>
  <c r="BU101" i="25" s="1"/>
  <c r="L105" i="24" s="1"/>
  <c r="BO113" i="25"/>
  <c r="BU113" i="25" s="1"/>
  <c r="L117" i="24" s="1"/>
  <c r="BO125" i="25"/>
  <c r="BU125" i="25" s="1"/>
  <c r="L129" i="24" s="1"/>
  <c r="BO52" i="25"/>
  <c r="BU52" i="25" s="1"/>
  <c r="L56" i="24" s="1"/>
  <c r="BO64" i="25"/>
  <c r="BU64" i="25" s="1"/>
  <c r="L68" i="24" s="1"/>
  <c r="BO76" i="25"/>
  <c r="BU76" i="25" s="1"/>
  <c r="L80" i="24" s="1"/>
  <c r="BO88" i="25"/>
  <c r="BU88" i="25" s="1"/>
  <c r="L92" i="24" s="1"/>
  <c r="BO100" i="25"/>
  <c r="BU100" i="25" s="1"/>
  <c r="L104" i="24" s="1"/>
  <c r="BO112" i="25"/>
  <c r="BU112" i="25" s="1"/>
  <c r="L116" i="24" s="1"/>
  <c r="BO124" i="25"/>
  <c r="BU124" i="25" s="1"/>
  <c r="L128" i="24" s="1"/>
  <c r="BO136" i="25"/>
  <c r="BU136" i="25" s="1"/>
  <c r="L140" i="24" s="1"/>
  <c r="BO40" i="25"/>
  <c r="BU40" i="25" s="1"/>
  <c r="L44" i="24" s="1"/>
  <c r="BO3" i="25"/>
  <c r="BU3" i="25" s="1"/>
  <c r="L7" i="24" s="1"/>
  <c r="BO28" i="25"/>
  <c r="BU28" i="25" s="1"/>
  <c r="L32" i="24" s="1"/>
  <c r="BO10" i="25"/>
  <c r="BU10" i="25" s="1"/>
  <c r="L14" i="24" s="1"/>
  <c r="BO47" i="25"/>
  <c r="BU47" i="25" s="1"/>
  <c r="L51" i="24" s="1"/>
  <c r="BO71" i="25"/>
  <c r="BU71" i="25" s="1"/>
  <c r="L75" i="24" s="1"/>
  <c r="BO95" i="25"/>
  <c r="BU95" i="25" s="1"/>
  <c r="L99" i="24" s="1"/>
  <c r="BO107" i="25"/>
  <c r="BU107" i="25" s="1"/>
  <c r="L111" i="24" s="1"/>
  <c r="BO119" i="25"/>
  <c r="BU119" i="25" s="1"/>
  <c r="L123" i="24" s="1"/>
  <c r="BO131" i="25"/>
  <c r="BU131" i="25" s="1"/>
  <c r="L135" i="24" s="1"/>
  <c r="BH93" i="25"/>
  <c r="G97" i="24" s="1"/>
  <c r="BH105" i="25"/>
  <c r="G109" i="24" s="1"/>
  <c r="BH56" i="25"/>
  <c r="G60" i="24" s="1"/>
  <c r="BH68" i="25"/>
  <c r="G72" i="24" s="1"/>
  <c r="BH80" i="25"/>
  <c r="G84" i="24" s="1"/>
  <c r="BH92" i="25"/>
  <c r="G96" i="24" s="1"/>
  <c r="BH104" i="25"/>
  <c r="G108" i="24" s="1"/>
  <c r="BH116" i="25"/>
  <c r="G120" i="24" s="1"/>
  <c r="BH128" i="25"/>
  <c r="G132" i="24" s="1"/>
  <c r="BH7" i="25"/>
  <c r="G11" i="24" s="1"/>
  <c r="BH33" i="25"/>
  <c r="G37" i="24" s="1"/>
  <c r="BH44" i="25"/>
  <c r="G48" i="24" s="1"/>
  <c r="BH67" i="25"/>
  <c r="G71" i="24" s="1"/>
  <c r="BH103" i="25"/>
  <c r="G107" i="24" s="1"/>
  <c r="BH127" i="25"/>
  <c r="G131" i="24" s="1"/>
  <c r="BH13" i="25"/>
  <c r="G17" i="24" s="1"/>
  <c r="BH32" i="25"/>
  <c r="G36" i="24" s="1"/>
  <c r="BH114" i="25"/>
  <c r="G118" i="24" s="1"/>
  <c r="BH126" i="25"/>
  <c r="G130" i="24" s="1"/>
  <c r="BH31" i="25"/>
  <c r="G35" i="24" s="1"/>
  <c r="BH42" i="25"/>
  <c r="G46" i="24" s="1"/>
  <c r="BH30" i="25"/>
  <c r="G34" i="24" s="1"/>
  <c r="BH53" i="25"/>
  <c r="G57" i="24" s="1"/>
  <c r="BH65" i="25"/>
  <c r="G69" i="24" s="1"/>
  <c r="BH51" i="25"/>
  <c r="G55" i="24" s="1"/>
  <c r="BH75" i="25"/>
  <c r="G79" i="24" s="1"/>
  <c r="BH87" i="25"/>
  <c r="G91" i="24" s="1"/>
  <c r="BH99" i="25"/>
  <c r="G103" i="24" s="1"/>
  <c r="BH111" i="25"/>
  <c r="G115" i="24" s="1"/>
  <c r="BH135" i="25"/>
  <c r="G139" i="24" s="1"/>
  <c r="BH62" i="25"/>
  <c r="G66" i="24" s="1"/>
  <c r="BH74" i="25"/>
  <c r="G78" i="24" s="1"/>
  <c r="BH86" i="25"/>
  <c r="G90" i="24" s="1"/>
  <c r="BH98" i="25"/>
  <c r="G102" i="24" s="1"/>
  <c r="BH110" i="25"/>
  <c r="G114" i="24" s="1"/>
  <c r="BH122" i="25"/>
  <c r="G126" i="24" s="1"/>
  <c r="BH134" i="25"/>
  <c r="G138" i="24" s="1"/>
  <c r="BH49" i="25"/>
  <c r="G53" i="24" s="1"/>
  <c r="BH61" i="25"/>
  <c r="G65" i="24" s="1"/>
  <c r="BH85" i="25"/>
  <c r="G89" i="24" s="1"/>
  <c r="BH109" i="25"/>
  <c r="G113" i="24" s="1"/>
  <c r="AY45" i="25"/>
  <c r="F49" i="24" s="1"/>
  <c r="AY56" i="25"/>
  <c r="F60" i="24" s="1"/>
  <c r="AY68" i="25"/>
  <c r="F72" i="24" s="1"/>
  <c r="AY33" i="25"/>
  <c r="F37" i="24" s="1"/>
  <c r="AY32" i="25"/>
  <c r="F36" i="24" s="1"/>
  <c r="AY43" i="25"/>
  <c r="F47" i="24" s="1"/>
  <c r="AY4" i="25"/>
  <c r="F8" i="24" s="1"/>
  <c r="AY27" i="25"/>
  <c r="F31" i="24" s="1"/>
  <c r="AY31" i="25"/>
  <c r="F35" i="24" s="1"/>
  <c r="AY53" i="25"/>
  <c r="F57" i="24" s="1"/>
  <c r="AY65" i="25"/>
  <c r="F69" i="24" s="1"/>
  <c r="AY89" i="25"/>
  <c r="F93" i="24" s="1"/>
  <c r="AY113" i="25"/>
  <c r="F117" i="24" s="1"/>
  <c r="AY30" i="25"/>
  <c r="F34" i="24" s="1"/>
  <c r="AY76" i="25"/>
  <c r="F80" i="24" s="1"/>
  <c r="AY88" i="25"/>
  <c r="F92" i="24" s="1"/>
  <c r="AY112" i="25"/>
  <c r="F116" i="24" s="1"/>
  <c r="AY124" i="25"/>
  <c r="F128" i="24" s="1"/>
  <c r="AY15" i="25"/>
  <c r="F19" i="24" s="1"/>
  <c r="AY22" i="25"/>
  <c r="F26" i="24" s="1"/>
  <c r="AY40" i="25"/>
  <c r="F44" i="24" s="1"/>
  <c r="AY51" i="25"/>
  <c r="F55" i="24" s="1"/>
  <c r="AY75" i="25"/>
  <c r="F79" i="24" s="1"/>
  <c r="AY87" i="25"/>
  <c r="F91" i="24" s="1"/>
  <c r="AY99" i="25"/>
  <c r="F103" i="24" s="1"/>
  <c r="AY123" i="25"/>
  <c r="F127" i="24" s="1"/>
  <c r="AY135" i="25"/>
  <c r="F139" i="24" s="1"/>
  <c r="AY9" i="25"/>
  <c r="F13" i="24" s="1"/>
  <c r="AY21" i="25"/>
  <c r="F25" i="24" s="1"/>
  <c r="AY50" i="25"/>
  <c r="F54" i="24" s="1"/>
  <c r="AY62" i="25"/>
  <c r="F66" i="24" s="1"/>
  <c r="AY74" i="25"/>
  <c r="F78" i="24" s="1"/>
  <c r="AY17" i="25"/>
  <c r="F21" i="24" s="1"/>
  <c r="AY38" i="25"/>
  <c r="F42" i="24" s="1"/>
  <c r="AY47" i="25"/>
  <c r="F51" i="24" s="1"/>
  <c r="AY59" i="25"/>
  <c r="F63" i="24" s="1"/>
  <c r="AY71" i="25"/>
  <c r="F75" i="24" s="1"/>
  <c r="AY26" i="25"/>
  <c r="F30" i="24" s="1"/>
  <c r="AY106" i="25"/>
  <c r="F110" i="24" s="1"/>
  <c r="AY130" i="25"/>
  <c r="F134" i="24" s="1"/>
  <c r="AP42" i="25"/>
  <c r="E46" i="24" s="1"/>
  <c r="AP65" i="25"/>
  <c r="E69" i="24" s="1"/>
  <c r="AP125" i="25"/>
  <c r="E129" i="24" s="1"/>
  <c r="AP11" i="25"/>
  <c r="E15" i="24" s="1"/>
  <c r="AP64" i="25"/>
  <c r="E68" i="24" s="1"/>
  <c r="AP76" i="25"/>
  <c r="E80" i="24" s="1"/>
  <c r="AP88" i="25"/>
  <c r="E92" i="24" s="1"/>
  <c r="AP100" i="25"/>
  <c r="E104" i="24" s="1"/>
  <c r="AP112" i="25"/>
  <c r="E116" i="24" s="1"/>
  <c r="AP124" i="25"/>
  <c r="E128" i="24" s="1"/>
  <c r="AP51" i="25"/>
  <c r="E55" i="24" s="1"/>
  <c r="AP63" i="25"/>
  <c r="E67" i="24" s="1"/>
  <c r="AP20" i="25"/>
  <c r="E24" i="24" s="1"/>
  <c r="AP39" i="25"/>
  <c r="E43" i="24" s="1"/>
  <c r="AP49" i="25"/>
  <c r="E53" i="24" s="1"/>
  <c r="AP85" i="25"/>
  <c r="E89" i="24" s="1"/>
  <c r="AP97" i="25"/>
  <c r="E101" i="24" s="1"/>
  <c r="AP121" i="25"/>
  <c r="E125" i="24" s="1"/>
  <c r="AP133" i="25"/>
  <c r="E137" i="24" s="1"/>
  <c r="AP48" i="25"/>
  <c r="E52" i="24" s="1"/>
  <c r="AP60" i="25"/>
  <c r="E64" i="24" s="1"/>
  <c r="AP72" i="25"/>
  <c r="E76" i="24" s="1"/>
  <c r="AP96" i="25"/>
  <c r="E100" i="24" s="1"/>
  <c r="AP38" i="25"/>
  <c r="E42" i="24" s="1"/>
  <c r="AP47" i="25"/>
  <c r="E51" i="24" s="1"/>
  <c r="AP59" i="25"/>
  <c r="E63" i="24" s="1"/>
  <c r="AP71" i="25"/>
  <c r="E75" i="24" s="1"/>
  <c r="AP83" i="25"/>
  <c r="E87" i="24" s="1"/>
  <c r="AP119" i="25"/>
  <c r="E123" i="24" s="1"/>
  <c r="AP131" i="25"/>
  <c r="E135" i="24" s="1"/>
  <c r="AP13" i="25"/>
  <c r="E17" i="24" s="1"/>
  <c r="AP26" i="25"/>
  <c r="E30" i="24" s="1"/>
  <c r="AP36" i="25"/>
  <c r="E40" i="24" s="1"/>
  <c r="AP58" i="25"/>
  <c r="E62" i="24" s="1"/>
  <c r="AP70" i="25"/>
  <c r="E74" i="24" s="1"/>
  <c r="AP82" i="25"/>
  <c r="E86" i="24" s="1"/>
  <c r="AP94" i="25"/>
  <c r="E98" i="24" s="1"/>
  <c r="AP106" i="25"/>
  <c r="E110" i="24" s="1"/>
  <c r="AP118" i="25"/>
  <c r="E122" i="24" s="1"/>
  <c r="AP130" i="25"/>
  <c r="E134" i="24" s="1"/>
  <c r="AP35" i="25"/>
  <c r="E39" i="24" s="1"/>
  <c r="AP45" i="25"/>
  <c r="E49" i="24" s="1"/>
  <c r="AP57" i="25"/>
  <c r="E61" i="24" s="1"/>
  <c r="AP12" i="25"/>
  <c r="E16" i="24" s="1"/>
  <c r="AP55" i="25"/>
  <c r="E59" i="24" s="1"/>
  <c r="AP67" i="25"/>
  <c r="E71" i="24" s="1"/>
  <c r="AP79" i="25"/>
  <c r="E83" i="24" s="1"/>
  <c r="AP91" i="25"/>
  <c r="E95" i="24" s="1"/>
  <c r="AP115" i="25"/>
  <c r="E119" i="24" s="1"/>
  <c r="AP127" i="25"/>
  <c r="E131" i="24" s="1"/>
  <c r="I141" i="24"/>
  <c r="BW137" i="25" s="1"/>
  <c r="K141" i="24" s="1"/>
  <c r="AG3" i="25"/>
  <c r="D7" i="24" s="1"/>
  <c r="AG110" i="25"/>
  <c r="D114" i="24" s="1"/>
  <c r="AG122" i="25"/>
  <c r="D126" i="24" s="1"/>
  <c r="AG28" i="25"/>
  <c r="D32" i="24" s="1"/>
  <c r="AG49" i="25"/>
  <c r="D53" i="24" s="1"/>
  <c r="AG61" i="25"/>
  <c r="D65" i="24" s="1"/>
  <c r="AG73" i="25"/>
  <c r="D77" i="24" s="1"/>
  <c r="AG121" i="25"/>
  <c r="D125" i="24" s="1"/>
  <c r="AG38" i="25"/>
  <c r="D42" i="24" s="1"/>
  <c r="AG60" i="25"/>
  <c r="D64" i="24" s="1"/>
  <c r="AG96" i="25"/>
  <c r="D100" i="24" s="1"/>
  <c r="I100" i="24" s="1"/>
  <c r="AG120" i="25"/>
  <c r="D124" i="24" s="1"/>
  <c r="AG132" i="25"/>
  <c r="D136" i="24" s="1"/>
  <c r="AG47" i="25"/>
  <c r="D51" i="24" s="1"/>
  <c r="AG95" i="25"/>
  <c r="D99" i="24" s="1"/>
  <c r="AG119" i="25"/>
  <c r="D123" i="24" s="1"/>
  <c r="AG131" i="25"/>
  <c r="D135" i="24" s="1"/>
  <c r="AG26" i="25"/>
  <c r="D30" i="24" s="1"/>
  <c r="AG36" i="25"/>
  <c r="D40" i="24" s="1"/>
  <c r="AG46" i="25"/>
  <c r="D50" i="24" s="1"/>
  <c r="AG58" i="25"/>
  <c r="D62" i="24" s="1"/>
  <c r="AG70" i="25"/>
  <c r="D74" i="24" s="1"/>
  <c r="AG82" i="25"/>
  <c r="D86" i="24" s="1"/>
  <c r="AG94" i="25"/>
  <c r="D98" i="24" s="1"/>
  <c r="AG118" i="25"/>
  <c r="D122" i="24" s="1"/>
  <c r="AG81" i="25"/>
  <c r="D85" i="24" s="1"/>
  <c r="AG117" i="25"/>
  <c r="D121" i="24" s="1"/>
  <c r="AG129" i="25"/>
  <c r="D133" i="24" s="1"/>
  <c r="AG34" i="25"/>
  <c r="D38" i="24" s="1"/>
  <c r="AG92" i="25"/>
  <c r="D96" i="24" s="1"/>
  <c r="AG116" i="25"/>
  <c r="D120" i="24" s="1"/>
  <c r="AG128" i="25"/>
  <c r="D132" i="24" s="1"/>
  <c r="AG55" i="25"/>
  <c r="D59" i="24" s="1"/>
  <c r="AG56" i="25"/>
  <c r="D60" i="24" s="1"/>
  <c r="AG67" i="25"/>
  <c r="D71" i="24" s="1"/>
  <c r="AG79" i="25"/>
  <c r="D83" i="24" s="1"/>
  <c r="AG91" i="25"/>
  <c r="D95" i="24" s="1"/>
  <c r="AG115" i="25"/>
  <c r="D119" i="24" s="1"/>
  <c r="AG127" i="25"/>
  <c r="D131" i="24" s="1"/>
  <c r="AG43" i="25"/>
  <c r="D47" i="24" s="1"/>
  <c r="AG54" i="25"/>
  <c r="D58" i="24" s="1"/>
  <c r="AG102" i="25"/>
  <c r="D106" i="24" s="1"/>
  <c r="AG126" i="25"/>
  <c r="D130" i="24" s="1"/>
  <c r="AG31" i="25"/>
  <c r="D35" i="24" s="1"/>
  <c r="AG65" i="25"/>
  <c r="D69" i="24" s="1"/>
  <c r="AG125" i="25"/>
  <c r="D129" i="24" s="1"/>
  <c r="AG41" i="25"/>
  <c r="D45" i="24" s="1"/>
  <c r="AG52" i="25"/>
  <c r="D56" i="24" s="1"/>
  <c r="AG64" i="25"/>
  <c r="D68" i="24" s="1"/>
  <c r="AG88" i="25"/>
  <c r="D92" i="24" s="1"/>
  <c r="AG112" i="25"/>
  <c r="D116" i="24" s="1"/>
  <c r="AG124" i="25"/>
  <c r="D128" i="24" s="1"/>
  <c r="R71" i="25"/>
  <c r="C75" i="24" s="1"/>
  <c r="R95" i="25"/>
  <c r="C99" i="24" s="1"/>
  <c r="R107" i="25"/>
  <c r="C111" i="24" s="1"/>
  <c r="R119" i="25"/>
  <c r="C123" i="24" s="1"/>
  <c r="R58" i="25"/>
  <c r="C62" i="24" s="1"/>
  <c r="R105" i="25"/>
  <c r="C109" i="24" s="1"/>
  <c r="R117" i="25"/>
  <c r="C121" i="24" s="1"/>
  <c r="R129" i="25"/>
  <c r="C133" i="24" s="1"/>
  <c r="R45" i="25"/>
  <c r="C49" i="24" s="1"/>
  <c r="R116" i="25"/>
  <c r="C120" i="24" s="1"/>
  <c r="R33" i="25"/>
  <c r="C37" i="24" s="1"/>
  <c r="R67" i="25"/>
  <c r="C71" i="24" s="1"/>
  <c r="R54" i="25"/>
  <c r="C58" i="24" s="1"/>
  <c r="R66" i="25"/>
  <c r="C70" i="24" s="1"/>
  <c r="R90" i="25"/>
  <c r="C94" i="24" s="1"/>
  <c r="R102" i="25"/>
  <c r="C106" i="24" s="1"/>
  <c r="R114" i="25"/>
  <c r="C118" i="24" s="1"/>
  <c r="R77" i="25"/>
  <c r="C81" i="24" s="1"/>
  <c r="R89" i="25"/>
  <c r="C93" i="24" s="1"/>
  <c r="R113" i="25"/>
  <c r="C117" i="24" s="1"/>
  <c r="R125" i="25"/>
  <c r="C129" i="24" s="1"/>
  <c r="R30" i="25"/>
  <c r="C34" i="24" s="1"/>
  <c r="R41" i="25"/>
  <c r="C45" i="24" s="1"/>
  <c r="R112" i="25"/>
  <c r="C116" i="24" s="1"/>
  <c r="R40" i="25"/>
  <c r="C44" i="24" s="1"/>
  <c r="R51" i="25"/>
  <c r="C55" i="24" s="1"/>
  <c r="R63" i="25"/>
  <c r="C67" i="24" s="1"/>
  <c r="R75" i="25"/>
  <c r="C79" i="24" s="1"/>
  <c r="R87" i="25"/>
  <c r="C91" i="24" s="1"/>
  <c r="R123" i="25"/>
  <c r="C127" i="24" s="1"/>
  <c r="R3" i="25"/>
  <c r="C7" i="24" s="1"/>
  <c r="R86" i="25"/>
  <c r="C90" i="24" s="1"/>
  <c r="R110" i="25"/>
  <c r="C114" i="24" s="1"/>
  <c r="R122" i="25"/>
  <c r="C126" i="24" s="1"/>
  <c r="R28" i="25"/>
  <c r="C32" i="24" s="1"/>
  <c r="R39" i="25"/>
  <c r="C43" i="24" s="1"/>
  <c r="R49" i="25"/>
  <c r="C53" i="24" s="1"/>
  <c r="R73" i="25"/>
  <c r="C77" i="24" s="1"/>
  <c r="I75" i="24"/>
  <c r="BW71" i="25" s="1"/>
  <c r="K75" i="24" s="1"/>
  <c r="AG15" i="25"/>
  <c r="D19" i="24" s="1"/>
  <c r="AP14" i="25"/>
  <c r="E18" i="24" s="1"/>
  <c r="R15" i="25"/>
  <c r="C19" i="24" s="1"/>
  <c r="BO15" i="25"/>
  <c r="BU15" i="25" s="1"/>
  <c r="L19" i="24" s="1"/>
  <c r="AY12" i="25"/>
  <c r="F16" i="24" s="1"/>
  <c r="BH12" i="25"/>
  <c r="G16" i="24" s="1"/>
  <c r="BH19" i="25"/>
  <c r="G23" i="24" s="1"/>
  <c r="R20" i="25"/>
  <c r="C24" i="24" s="1"/>
  <c r="BH29" i="25"/>
  <c r="G33" i="24" s="1"/>
  <c r="R11" i="25"/>
  <c r="C15" i="24" s="1"/>
  <c r="AG11" i="25"/>
  <c r="D15" i="24" s="1"/>
  <c r="AY11" i="25"/>
  <c r="F15" i="24" s="1"/>
  <c r="BH11" i="25"/>
  <c r="G15" i="24" s="1"/>
  <c r="BH10" i="25"/>
  <c r="G14" i="24" s="1"/>
  <c r="R18" i="25"/>
  <c r="C22" i="24" s="1"/>
  <c r="BH18" i="25"/>
  <c r="G22" i="24" s="1"/>
  <c r="BO18" i="25"/>
  <c r="BU18" i="25" s="1"/>
  <c r="L22" i="24" s="1"/>
  <c r="AY3" i="25"/>
  <c r="F7" i="24" s="1"/>
  <c r="AG37" i="25"/>
  <c r="D41" i="24" s="1"/>
  <c r="BO17" i="25"/>
  <c r="BU17" i="25" s="1"/>
  <c r="L21" i="24" s="1"/>
  <c r="H142" i="24"/>
  <c r="BT8" i="25"/>
  <c r="AY16" i="25"/>
  <c r="F20" i="24" s="1"/>
  <c r="BO16" i="25"/>
  <c r="BU16" i="25" s="1"/>
  <c r="L20" i="24" s="1"/>
  <c r="AG23" i="25"/>
  <c r="D27" i="24" s="1"/>
  <c r="AY23" i="25"/>
  <c r="F27" i="24" s="1"/>
  <c r="BH23" i="25"/>
  <c r="G27" i="24" s="1"/>
  <c r="AP24" i="25"/>
  <c r="E28" i="24" s="1"/>
  <c r="R22" i="25"/>
  <c r="C26" i="24" s="1"/>
  <c r="R10" i="25"/>
  <c r="C14" i="24" s="1"/>
  <c r="AG10" i="25"/>
  <c r="D14" i="24" s="1"/>
  <c r="BO14" i="25"/>
  <c r="BU14" i="25" s="1"/>
  <c r="L18" i="24" s="1"/>
  <c r="R23" i="25"/>
  <c r="C27" i="24" s="1"/>
  <c r="BH43" i="25"/>
  <c r="G47" i="24" s="1"/>
  <c r="BH9" i="25"/>
  <c r="G13" i="24" s="1"/>
  <c r="AY13" i="25"/>
  <c r="F17" i="24" s="1"/>
  <c r="BO13" i="25"/>
  <c r="BU13" i="25" s="1"/>
  <c r="L17" i="24" s="1"/>
  <c r="R21" i="25"/>
  <c r="C25" i="24" s="1"/>
  <c r="AG22" i="25"/>
  <c r="D26" i="24" s="1"/>
  <c r="AY29" i="25"/>
  <c r="F33" i="24" s="1"/>
  <c r="R36" i="25"/>
  <c r="C40" i="24" s="1"/>
  <c r="AP37" i="25"/>
  <c r="E41" i="24" s="1"/>
  <c r="R8" i="25"/>
  <c r="C12" i="24" s="1"/>
  <c r="AG8" i="25"/>
  <c r="D12" i="24" s="1"/>
  <c r="AY8" i="25"/>
  <c r="F12" i="24" s="1"/>
  <c r="BH8" i="25"/>
  <c r="G12" i="24" s="1"/>
  <c r="AP10" i="25"/>
  <c r="E14" i="24" s="1"/>
  <c r="R12" i="25"/>
  <c r="C16" i="24" s="1"/>
  <c r="AG12" i="25"/>
  <c r="D16" i="24" s="1"/>
  <c r="BO12" i="25"/>
  <c r="BU12" i="25" s="1"/>
  <c r="L16" i="24" s="1"/>
  <c r="BH20" i="25"/>
  <c r="G24" i="24" s="1"/>
  <c r="R42" i="25"/>
  <c r="C46" i="24" s="1"/>
  <c r="AP43" i="25"/>
  <c r="E47" i="24" s="1"/>
  <c r="R7" i="25"/>
  <c r="C11" i="24" s="1"/>
  <c r="AG7" i="25"/>
  <c r="D11" i="24" s="1"/>
  <c r="AP9" i="25"/>
  <c r="E13" i="24" s="1"/>
  <c r="BO11" i="25"/>
  <c r="BU11" i="25" s="1"/>
  <c r="L15" i="24" s="1"/>
  <c r="AP21" i="25"/>
  <c r="E25" i="24" s="1"/>
  <c r="AG29" i="25"/>
  <c r="D33" i="24" s="1"/>
  <c r="BH35" i="25"/>
  <c r="G39" i="24" s="1"/>
  <c r="BH6" i="25"/>
  <c r="G10" i="24" s="1"/>
  <c r="AP8" i="25"/>
  <c r="E12" i="24" s="1"/>
  <c r="AY10" i="25"/>
  <c r="F14" i="24" s="1"/>
  <c r="R17" i="25"/>
  <c r="C21" i="24" s="1"/>
  <c r="AG17" i="25"/>
  <c r="D21" i="24" s="1"/>
  <c r="BH17" i="25"/>
  <c r="G21" i="24" s="1"/>
  <c r="R19" i="25"/>
  <c r="C23" i="24" s="1"/>
  <c r="AG19" i="25"/>
  <c r="D23" i="24" s="1"/>
  <c r="AG20" i="25"/>
  <c r="D24" i="24" s="1"/>
  <c r="AY20" i="25"/>
  <c r="F24" i="24" s="1"/>
  <c r="BH41" i="25"/>
  <c r="G45" i="24" s="1"/>
  <c r="R5" i="25"/>
  <c r="C9" i="24" s="1"/>
  <c r="AG5" i="25"/>
  <c r="D9" i="24" s="1"/>
  <c r="AY5" i="25"/>
  <c r="F9" i="24" s="1"/>
  <c r="BH5" i="25"/>
  <c r="G9" i="24" s="1"/>
  <c r="AP7" i="25"/>
  <c r="E11" i="24" s="1"/>
  <c r="R9" i="25"/>
  <c r="C13" i="24" s="1"/>
  <c r="AG9" i="25"/>
  <c r="D13" i="24" s="1"/>
  <c r="BO9" i="25"/>
  <c r="BU9" i="25" s="1"/>
  <c r="L13" i="24" s="1"/>
  <c r="I64" i="24"/>
  <c r="BV60" i="25" s="1"/>
  <c r="M64" i="24" s="1"/>
  <c r="R4" i="25"/>
  <c r="C8" i="24" s="1"/>
  <c r="AG4" i="25"/>
  <c r="D8" i="24" s="1"/>
  <c r="AP6" i="25"/>
  <c r="E10" i="24" s="1"/>
  <c r="R16" i="25"/>
  <c r="C20" i="24" s="1"/>
  <c r="AG16" i="25"/>
  <c r="D20" i="24" s="1"/>
  <c r="AP17" i="25"/>
  <c r="E21" i="24" s="1"/>
  <c r="AP18" i="25"/>
  <c r="E22" i="24" s="1"/>
  <c r="AP19" i="25"/>
  <c r="E23" i="24" s="1"/>
  <c r="R27" i="25"/>
  <c r="C31" i="24" s="1"/>
  <c r="AP27" i="25"/>
  <c r="E31" i="24" s="1"/>
  <c r="AG40" i="25"/>
  <c r="D44" i="24" s="1"/>
  <c r="BH3" i="25"/>
  <c r="G7" i="24" s="1"/>
  <c r="AP5" i="25"/>
  <c r="E9" i="24" s="1"/>
  <c r="AY7" i="25"/>
  <c r="F11" i="24" s="1"/>
  <c r="BO7" i="25"/>
  <c r="BU7" i="25" s="1"/>
  <c r="L11" i="24" s="1"/>
  <c r="BH15" i="25"/>
  <c r="G19" i="24" s="1"/>
  <c r="AP4" i="25"/>
  <c r="E8" i="24" s="1"/>
  <c r="R6" i="25"/>
  <c r="C10" i="24" s="1"/>
  <c r="AG6" i="25"/>
  <c r="D10" i="24" s="1"/>
  <c r="BO6" i="25"/>
  <c r="BU6" i="25" s="1"/>
  <c r="L10" i="24" s="1"/>
  <c r="R14" i="25"/>
  <c r="C18" i="24" s="1"/>
  <c r="AG14" i="25"/>
  <c r="D18" i="24" s="1"/>
  <c r="AY14" i="25"/>
  <c r="F18" i="24" s="1"/>
  <c r="BH14" i="25"/>
  <c r="G18" i="24" s="1"/>
  <c r="AP16" i="25"/>
  <c r="E20" i="24" s="1"/>
  <c r="AG25" i="25"/>
  <c r="D29" i="24" s="1"/>
  <c r="AP3" i="25"/>
  <c r="E7" i="24" s="1"/>
  <c r="BO5" i="25"/>
  <c r="BU5" i="25" s="1"/>
  <c r="L9" i="24" s="1"/>
  <c r="R13" i="25"/>
  <c r="C17" i="24" s="1"/>
  <c r="AG13" i="25"/>
  <c r="D17" i="24" s="1"/>
  <c r="AP15" i="25"/>
  <c r="E19" i="24" s="1"/>
  <c r="AP33" i="25"/>
  <c r="E37" i="24" s="1"/>
  <c r="AP46" i="25"/>
  <c r="E50" i="24" s="1"/>
  <c r="R59" i="25"/>
  <c r="C63" i="24" s="1"/>
  <c r="AG48" i="25"/>
  <c r="D52" i="24" s="1"/>
  <c r="BT19" i="25"/>
  <c r="AP25" i="25"/>
  <c r="E29" i="24" s="1"/>
  <c r="AG27" i="25"/>
  <c r="D31" i="24" s="1"/>
  <c r="BT31" i="25"/>
  <c r="R32" i="25"/>
  <c r="C36" i="24" s="1"/>
  <c r="AG39" i="25"/>
  <c r="D43" i="24" s="1"/>
  <c r="BT43" i="25"/>
  <c r="R44" i="25"/>
  <c r="C48" i="24" s="1"/>
  <c r="AY49" i="25"/>
  <c r="F53" i="24" s="1"/>
  <c r="AG57" i="25"/>
  <c r="D61" i="24" s="1"/>
  <c r="AY58" i="25"/>
  <c r="F62" i="24" s="1"/>
  <c r="AG66" i="25"/>
  <c r="D70" i="24" s="1"/>
  <c r="R29" i="25"/>
  <c r="C33" i="24" s="1"/>
  <c r="AG21" i="25"/>
  <c r="D25" i="24" s="1"/>
  <c r="R50" i="25"/>
  <c r="C54" i="24" s="1"/>
  <c r="AG72" i="25"/>
  <c r="D76" i="24" s="1"/>
  <c r="R68" i="25"/>
  <c r="C72" i="24" s="1"/>
  <c r="BT23" i="25"/>
  <c r="BO26" i="25"/>
  <c r="BU26" i="25" s="1"/>
  <c r="L30" i="24" s="1"/>
  <c r="R31" i="25"/>
  <c r="C35" i="24" s="1"/>
  <c r="I35" i="24" s="1"/>
  <c r="BW31" i="25" s="1"/>
  <c r="K35" i="24" s="1"/>
  <c r="BH34" i="25"/>
  <c r="G38" i="24" s="1"/>
  <c r="BO38" i="25"/>
  <c r="BU38" i="25" s="1"/>
  <c r="L42" i="24" s="1"/>
  <c r="R43" i="25"/>
  <c r="C47" i="24" s="1"/>
  <c r="AY67" i="25"/>
  <c r="F71" i="24" s="1"/>
  <c r="BH69" i="25"/>
  <c r="G73" i="24" s="1"/>
  <c r="AP77" i="25"/>
  <c r="E81" i="24" s="1"/>
  <c r="BH45" i="25"/>
  <c r="G49" i="24" s="1"/>
  <c r="BT52" i="25"/>
  <c r="R53" i="25"/>
  <c r="C57" i="24" s="1"/>
  <c r="BT61" i="25"/>
  <c r="R62" i="25"/>
  <c r="C66" i="24" s="1"/>
  <c r="BH70" i="25"/>
  <c r="G74" i="24" s="1"/>
  <c r="AG74" i="25"/>
  <c r="D78" i="24" s="1"/>
  <c r="AP74" i="25"/>
  <c r="E78" i="24" s="1"/>
  <c r="BO102" i="25"/>
  <c r="BU102" i="25" s="1"/>
  <c r="L106" i="24" s="1"/>
  <c r="AY19" i="25"/>
  <c r="F23" i="24" s="1"/>
  <c r="AP22" i="25"/>
  <c r="E26" i="24" s="1"/>
  <c r="BH24" i="25"/>
  <c r="G28" i="24" s="1"/>
  <c r="AP28" i="25"/>
  <c r="E32" i="24" s="1"/>
  <c r="AG30" i="25"/>
  <c r="D34" i="24" s="1"/>
  <c r="BT34" i="25"/>
  <c r="R35" i="25"/>
  <c r="C39" i="24" s="1"/>
  <c r="AP40" i="25"/>
  <c r="E44" i="24" s="1"/>
  <c r="AG42" i="25"/>
  <c r="D46" i="24" s="1"/>
  <c r="BH46" i="25"/>
  <c r="G50" i="24" s="1"/>
  <c r="AG50" i="25"/>
  <c r="D54" i="24" s="1"/>
  <c r="R52" i="25"/>
  <c r="C56" i="24" s="1"/>
  <c r="AG59" i="25"/>
  <c r="D63" i="24" s="1"/>
  <c r="R61" i="25"/>
  <c r="C65" i="24" s="1"/>
  <c r="AP73" i="25"/>
  <c r="E77" i="24" s="1"/>
  <c r="BH25" i="25"/>
  <c r="G29" i="24" s="1"/>
  <c r="R34" i="25"/>
  <c r="C38" i="24" s="1"/>
  <c r="BH37" i="25"/>
  <c r="G41" i="24" s="1"/>
  <c r="BH55" i="25"/>
  <c r="G59" i="24" s="1"/>
  <c r="BH64" i="25"/>
  <c r="G68" i="24" s="1"/>
  <c r="AG68" i="25"/>
  <c r="D72" i="24" s="1"/>
  <c r="AP68" i="25"/>
  <c r="E72" i="24" s="1"/>
  <c r="AP29" i="25"/>
  <c r="E33" i="24" s="1"/>
  <c r="AG32" i="25"/>
  <c r="D36" i="24" s="1"/>
  <c r="AY34" i="25"/>
  <c r="F38" i="24" s="1"/>
  <c r="BH36" i="25"/>
  <c r="G40" i="24" s="1"/>
  <c r="I40" i="24" s="1"/>
  <c r="BW36" i="25" s="1"/>
  <c r="K40" i="24" s="1"/>
  <c r="AP41" i="25"/>
  <c r="E45" i="24" s="1"/>
  <c r="AG44" i="25"/>
  <c r="D48" i="24" s="1"/>
  <c r="AP44" i="25"/>
  <c r="E48" i="24" s="1"/>
  <c r="BT46" i="25"/>
  <c r="R47" i="25"/>
  <c r="C51" i="24" s="1"/>
  <c r="I51" i="24" s="1"/>
  <c r="BO50" i="25"/>
  <c r="BU50" i="25" s="1"/>
  <c r="L54" i="24" s="1"/>
  <c r="BO59" i="25"/>
  <c r="BU59" i="25" s="1"/>
  <c r="L63" i="24" s="1"/>
  <c r="AG69" i="25"/>
  <c r="D73" i="24" s="1"/>
  <c r="R70" i="25"/>
  <c r="C74" i="24" s="1"/>
  <c r="BH21" i="25"/>
  <c r="G25" i="24" s="1"/>
  <c r="AY24" i="25"/>
  <c r="F28" i="24" s="1"/>
  <c r="BT25" i="25"/>
  <c r="R26" i="25"/>
  <c r="C30" i="24" s="1"/>
  <c r="AG33" i="25"/>
  <c r="D37" i="24" s="1"/>
  <c r="BT37" i="25"/>
  <c r="R38" i="25"/>
  <c r="C42" i="24" s="1"/>
  <c r="AG45" i="25"/>
  <c r="D49" i="24" s="1"/>
  <c r="R46" i="25"/>
  <c r="C50" i="24" s="1"/>
  <c r="BT55" i="25"/>
  <c r="R56" i="25"/>
  <c r="C60" i="24" s="1"/>
  <c r="BT64" i="25"/>
  <c r="R65" i="25"/>
  <c r="C69" i="24" s="1"/>
  <c r="BO68" i="25"/>
  <c r="BU68" i="25" s="1"/>
  <c r="L72" i="24" s="1"/>
  <c r="AY70" i="25"/>
  <c r="F74" i="24" s="1"/>
  <c r="BH72" i="25"/>
  <c r="G76" i="24" s="1"/>
  <c r="BO19" i="25"/>
  <c r="BU19" i="25" s="1"/>
  <c r="L23" i="24" s="1"/>
  <c r="BH22" i="25"/>
  <c r="G26" i="24" s="1"/>
  <c r="AG24" i="25"/>
  <c r="D28" i="24" s="1"/>
  <c r="R25" i="25"/>
  <c r="C29" i="24" s="1"/>
  <c r="BH28" i="25"/>
  <c r="G32" i="24" s="1"/>
  <c r="R37" i="25"/>
  <c r="C41" i="24" s="1"/>
  <c r="BH40" i="25"/>
  <c r="G44" i="24" s="1"/>
  <c r="BO44" i="25"/>
  <c r="BU44" i="25" s="1"/>
  <c r="L48" i="24" s="1"/>
  <c r="AY46" i="25"/>
  <c r="F50" i="24" s="1"/>
  <c r="BH48" i="25"/>
  <c r="G52" i="24" s="1"/>
  <c r="AG53" i="25"/>
  <c r="D57" i="24" s="1"/>
  <c r="AP53" i="25"/>
  <c r="E57" i="24" s="1"/>
  <c r="R55" i="25"/>
  <c r="C59" i="24" s="1"/>
  <c r="AG62" i="25"/>
  <c r="D66" i="24" s="1"/>
  <c r="AP62" i="25"/>
  <c r="E66" i="24" s="1"/>
  <c r="R64" i="25"/>
  <c r="C68" i="24" s="1"/>
  <c r="BH73" i="25"/>
  <c r="G77" i="24" s="1"/>
  <c r="BO23" i="25"/>
  <c r="BU23" i="25" s="1"/>
  <c r="L27" i="24" s="1"/>
  <c r="AY25" i="25"/>
  <c r="F29" i="24" s="1"/>
  <c r="BH27" i="25"/>
  <c r="G31" i="24" s="1"/>
  <c r="AP32" i="25"/>
  <c r="E36" i="24" s="1"/>
  <c r="AG35" i="25"/>
  <c r="D39" i="24" s="1"/>
  <c r="AY37" i="25"/>
  <c r="F41" i="24" s="1"/>
  <c r="BH39" i="25"/>
  <c r="G43" i="24" s="1"/>
  <c r="AP52" i="25"/>
  <c r="E56" i="24" s="1"/>
  <c r="AY55" i="25"/>
  <c r="F59" i="24" s="1"/>
  <c r="BH57" i="25"/>
  <c r="G61" i="24" s="1"/>
  <c r="AP61" i="25"/>
  <c r="E65" i="24" s="1"/>
  <c r="AY64" i="25"/>
  <c r="F68" i="24" s="1"/>
  <c r="BH66" i="25"/>
  <c r="G70" i="24" s="1"/>
  <c r="BH79" i="25"/>
  <c r="G83" i="24" s="1"/>
  <c r="R85" i="25"/>
  <c r="C89" i="24" s="1"/>
  <c r="AG89" i="25"/>
  <c r="D93" i="24" s="1"/>
  <c r="AG90" i="25"/>
  <c r="D94" i="24" s="1"/>
  <c r="AP92" i="25"/>
  <c r="E96" i="24" s="1"/>
  <c r="AP95" i="25"/>
  <c r="E99" i="24" s="1"/>
  <c r="BO99" i="25"/>
  <c r="BU99" i="25" s="1"/>
  <c r="L103" i="24" s="1"/>
  <c r="R104" i="25"/>
  <c r="C108" i="24" s="1"/>
  <c r="R106" i="25"/>
  <c r="C110" i="24" s="1"/>
  <c r="AY110" i="25"/>
  <c r="F114" i="24" s="1"/>
  <c r="AG113" i="25"/>
  <c r="D117" i="24" s="1"/>
  <c r="AG114" i="25"/>
  <c r="D118" i="24" s="1"/>
  <c r="AP116" i="25"/>
  <c r="E120" i="24" s="1"/>
  <c r="AP117" i="25"/>
  <c r="E121" i="24" s="1"/>
  <c r="AP120" i="25"/>
  <c r="E124" i="24" s="1"/>
  <c r="AP122" i="25"/>
  <c r="E126" i="24" s="1"/>
  <c r="R83" i="25"/>
  <c r="C87" i="24" s="1"/>
  <c r="R103" i="25"/>
  <c r="C107" i="24" s="1"/>
  <c r="AY104" i="25"/>
  <c r="F108" i="24" s="1"/>
  <c r="R109" i="25"/>
  <c r="C113" i="24" s="1"/>
  <c r="BH136" i="25"/>
  <c r="G140" i="24" s="1"/>
  <c r="BH76" i="25"/>
  <c r="G80" i="24" s="1"/>
  <c r="R80" i="25"/>
  <c r="C84" i="24" s="1"/>
  <c r="R82" i="25"/>
  <c r="C86" i="24" s="1"/>
  <c r="AY83" i="25"/>
  <c r="F87" i="24" s="1"/>
  <c r="AG86" i="25"/>
  <c r="D90" i="24" s="1"/>
  <c r="AG87" i="25"/>
  <c r="D91" i="24" s="1"/>
  <c r="AP89" i="25"/>
  <c r="E93" i="24" s="1"/>
  <c r="AP90" i="25"/>
  <c r="E94" i="24" s="1"/>
  <c r="AP93" i="25"/>
  <c r="E97" i="24" s="1"/>
  <c r="BH97" i="25"/>
  <c r="G101" i="24" s="1"/>
  <c r="R101" i="25"/>
  <c r="C105" i="24" s="1"/>
  <c r="AG107" i="25"/>
  <c r="D111" i="24" s="1"/>
  <c r="AG108" i="25"/>
  <c r="D112" i="24" s="1"/>
  <c r="AG111" i="25"/>
  <c r="D115" i="24" s="1"/>
  <c r="BH130" i="25"/>
  <c r="G134" i="24" s="1"/>
  <c r="BH133" i="25"/>
  <c r="G137" i="24" s="1"/>
  <c r="R79" i="25"/>
  <c r="C83" i="24" s="1"/>
  <c r="AY80" i="25"/>
  <c r="F84" i="24" s="1"/>
  <c r="R81" i="25"/>
  <c r="C85" i="24" s="1"/>
  <c r="AY82" i="25"/>
  <c r="F86" i="24" s="1"/>
  <c r="AG85" i="25"/>
  <c r="D89" i="24" s="1"/>
  <c r="BO93" i="25"/>
  <c r="BU93" i="25" s="1"/>
  <c r="L97" i="24" s="1"/>
  <c r="R100" i="25"/>
  <c r="C104" i="24" s="1"/>
  <c r="AY101" i="25"/>
  <c r="F105" i="24" s="1"/>
  <c r="AG104" i="25"/>
  <c r="D108" i="24" s="1"/>
  <c r="AG106" i="25"/>
  <c r="D110" i="24" s="1"/>
  <c r="AY107" i="25"/>
  <c r="F111" i="24" s="1"/>
  <c r="AG109" i="25"/>
  <c r="D113" i="24" s="1"/>
  <c r="R78" i="25"/>
  <c r="C82" i="24" s="1"/>
  <c r="AY79" i="25"/>
  <c r="F83" i="24" s="1"/>
  <c r="AG83" i="25"/>
  <c r="D87" i="24" s="1"/>
  <c r="AG84" i="25"/>
  <c r="D88" i="24" s="1"/>
  <c r="AP86" i="25"/>
  <c r="E90" i="24" s="1"/>
  <c r="AY86" i="25"/>
  <c r="F90" i="24" s="1"/>
  <c r="AP87" i="25"/>
  <c r="E91" i="24" s="1"/>
  <c r="BO90" i="25"/>
  <c r="BU90" i="25" s="1"/>
  <c r="L94" i="24" s="1"/>
  <c r="R98" i="25"/>
  <c r="C102" i="24" s="1"/>
  <c r="R99" i="25"/>
  <c r="C103" i="24" s="1"/>
  <c r="AY100" i="25"/>
  <c r="F104" i="24" s="1"/>
  <c r="AG103" i="25"/>
  <c r="D107" i="24" s="1"/>
  <c r="AG105" i="25"/>
  <c r="D109" i="24" s="1"/>
  <c r="AP107" i="25"/>
  <c r="E111" i="24" s="1"/>
  <c r="AP110" i="25"/>
  <c r="E114" i="24" s="1"/>
  <c r="BO114" i="25"/>
  <c r="BU114" i="25" s="1"/>
  <c r="L118" i="24" s="1"/>
  <c r="BH118" i="25"/>
  <c r="G122" i="24" s="1"/>
  <c r="BH121" i="25"/>
  <c r="G125" i="24" s="1"/>
  <c r="R131" i="25"/>
  <c r="C135" i="24" s="1"/>
  <c r="R134" i="25"/>
  <c r="C138" i="24" s="1"/>
  <c r="R135" i="25"/>
  <c r="C139" i="24" s="1"/>
  <c r="AY136" i="25"/>
  <c r="F140" i="24" s="1"/>
  <c r="R76" i="25"/>
  <c r="C80" i="24" s="1"/>
  <c r="AY77" i="25"/>
  <c r="F81" i="24" s="1"/>
  <c r="AG80" i="25"/>
  <c r="D84" i="24" s="1"/>
  <c r="BH91" i="25"/>
  <c r="G95" i="24" s="1"/>
  <c r="R97" i="25"/>
  <c r="C101" i="24" s="1"/>
  <c r="AY98" i="25"/>
  <c r="F102" i="24" s="1"/>
  <c r="AP111" i="25"/>
  <c r="E115" i="24" s="1"/>
  <c r="BH115" i="25"/>
  <c r="G119" i="24" s="1"/>
  <c r="R130" i="25"/>
  <c r="C134" i="24" s="1"/>
  <c r="AY131" i="25"/>
  <c r="F135" i="24" s="1"/>
  <c r="R133" i="25"/>
  <c r="C137" i="24" s="1"/>
  <c r="AP84" i="25"/>
  <c r="E88" i="24" s="1"/>
  <c r="AG101" i="25"/>
  <c r="D105" i="24" s="1"/>
  <c r="AP105" i="25"/>
  <c r="E109" i="24" s="1"/>
  <c r="AP108" i="25"/>
  <c r="E112" i="24" s="1"/>
  <c r="BO111" i="25"/>
  <c r="BU111" i="25" s="1"/>
  <c r="L115" i="24" s="1"/>
  <c r="R124" i="25"/>
  <c r="C128" i="24" s="1"/>
  <c r="R126" i="25"/>
  <c r="C130" i="24" s="1"/>
  <c r="I130" i="24" s="1"/>
  <c r="BV126" i="25" s="1"/>
  <c r="M130" i="24" s="1"/>
  <c r="R128" i="25"/>
  <c r="C132" i="24" s="1"/>
  <c r="R132" i="25"/>
  <c r="C136" i="24" s="1"/>
  <c r="AY133" i="25"/>
  <c r="F137" i="24" s="1"/>
  <c r="AG136" i="25"/>
  <c r="D140" i="24" s="1"/>
  <c r="I140" i="24" s="1"/>
  <c r="AG77" i="25"/>
  <c r="D81" i="24" s="1"/>
  <c r="AG78" i="25"/>
  <c r="D82" i="24" s="1"/>
  <c r="AP80" i="25"/>
  <c r="E84" i="24" s="1"/>
  <c r="BH88" i="25"/>
  <c r="G92" i="24" s="1"/>
  <c r="R92" i="25"/>
  <c r="C96" i="24" s="1"/>
  <c r="R94" i="25"/>
  <c r="C98" i="24" s="1"/>
  <c r="AY95" i="25"/>
  <c r="F99" i="24" s="1"/>
  <c r="AG98" i="25"/>
  <c r="D102" i="24" s="1"/>
  <c r="AG99" i="25"/>
  <c r="D103" i="24" s="1"/>
  <c r="AP102" i="25"/>
  <c r="E106" i="24" s="1"/>
  <c r="BH112" i="25"/>
  <c r="G116" i="24" s="1"/>
  <c r="R118" i="25"/>
  <c r="C122" i="24" s="1"/>
  <c r="AY119" i="25"/>
  <c r="F123" i="24" s="1"/>
  <c r="R121" i="25"/>
  <c r="C125" i="24" s="1"/>
  <c r="AY122" i="25"/>
  <c r="F126" i="24" s="1"/>
  <c r="AY125" i="25"/>
  <c r="F129" i="24" s="1"/>
  <c r="R127" i="25"/>
  <c r="C131" i="24" s="1"/>
  <c r="AY128" i="25"/>
  <c r="F132" i="24" s="1"/>
  <c r="AY134" i="25"/>
  <c r="F138" i="24" s="1"/>
  <c r="AG135" i="25"/>
  <c r="D139" i="24" s="1"/>
  <c r="AG76" i="25"/>
  <c r="D80" i="24" s="1"/>
  <c r="AP81" i="25"/>
  <c r="E85" i="24" s="1"/>
  <c r="BO84" i="25"/>
  <c r="BU84" i="25" s="1"/>
  <c r="L88" i="24" s="1"/>
  <c r="R91" i="25"/>
  <c r="C95" i="24" s="1"/>
  <c r="AY92" i="25"/>
  <c r="F96" i="24" s="1"/>
  <c r="R93" i="25"/>
  <c r="C97" i="24" s="1"/>
  <c r="AY94" i="25"/>
  <c r="F98" i="24" s="1"/>
  <c r="AG97" i="25"/>
  <c r="D101" i="24" s="1"/>
  <c r="AP101" i="25"/>
  <c r="E105" i="24" s="1"/>
  <c r="BO105" i="25"/>
  <c r="BU105" i="25" s="1"/>
  <c r="L109" i="24" s="1"/>
  <c r="R115" i="25"/>
  <c r="C119" i="24" s="1"/>
  <c r="AY116" i="25"/>
  <c r="F120" i="24" s="1"/>
  <c r="AY118" i="25"/>
  <c r="F122" i="24" s="1"/>
  <c r="AY121" i="25"/>
  <c r="F125" i="24" s="1"/>
  <c r="AY127" i="25"/>
  <c r="F131" i="24" s="1"/>
  <c r="AG130" i="25"/>
  <c r="D134" i="24" s="1"/>
  <c r="AG133" i="25"/>
  <c r="D137" i="24" s="1"/>
  <c r="T154" i="28" l="1"/>
  <c r="T155" i="28"/>
  <c r="T153" i="28"/>
  <c r="T152" i="28"/>
  <c r="I79" i="24"/>
  <c r="BW75" i="25" s="1"/>
  <c r="K79" i="24" s="1"/>
  <c r="I55" i="24"/>
  <c r="BW51" i="25" s="1"/>
  <c r="K55" i="24" s="1"/>
  <c r="I30" i="24"/>
  <c r="I60" i="24"/>
  <c r="I118" i="24"/>
  <c r="BV114" i="25" s="1"/>
  <c r="M118" i="24" s="1"/>
  <c r="I127" i="24"/>
  <c r="BW123" i="25" s="1"/>
  <c r="K127" i="24" s="1"/>
  <c r="I97" i="24"/>
  <c r="I62" i="24"/>
  <c r="BV58" i="25" s="1"/>
  <c r="M62" i="24" s="1"/>
  <c r="I73" i="24"/>
  <c r="BV69" i="25" s="1"/>
  <c r="M73" i="24" s="1"/>
  <c r="I133" i="24"/>
  <c r="BV129" i="25" s="1"/>
  <c r="M133" i="24" s="1"/>
  <c r="I58" i="24"/>
  <c r="BV54" i="25" s="1"/>
  <c r="M58" i="24" s="1"/>
  <c r="BV51" i="25"/>
  <c r="M55" i="24" s="1"/>
  <c r="C54" i="26" s="1"/>
  <c r="I136" i="24"/>
  <c r="BW132" i="25" s="1"/>
  <c r="K136" i="24" s="1"/>
  <c r="I129" i="24"/>
  <c r="BV125" i="25" s="1"/>
  <c r="M129" i="24" s="1"/>
  <c r="I122" i="24"/>
  <c r="I128" i="24"/>
  <c r="BW124" i="25" s="1"/>
  <c r="K128" i="24" s="1"/>
  <c r="I47" i="24"/>
  <c r="BW43" i="25" s="1"/>
  <c r="K47" i="24" s="1"/>
  <c r="I115" i="24"/>
  <c r="BW111" i="25" s="1"/>
  <c r="K115" i="24" s="1"/>
  <c r="I117" i="24"/>
  <c r="BV113" i="25" s="1"/>
  <c r="M117" i="24" s="1"/>
  <c r="I71" i="24"/>
  <c r="BW67" i="25" s="1"/>
  <c r="K71" i="24" s="1"/>
  <c r="I123" i="24"/>
  <c r="BV119" i="25" s="1"/>
  <c r="M123" i="24" s="1"/>
  <c r="I76" i="24"/>
  <c r="BW72" i="25" s="1"/>
  <c r="K76" i="24" s="1"/>
  <c r="I52" i="24"/>
  <c r="BV48" i="25" s="1"/>
  <c r="M52" i="24" s="1"/>
  <c r="G142" i="24"/>
  <c r="I138" i="24"/>
  <c r="BV134" i="25" s="1"/>
  <c r="M138" i="24" s="1"/>
  <c r="I28" i="24"/>
  <c r="BV24" i="25" s="1"/>
  <c r="M28" i="24" s="1"/>
  <c r="F142" i="24"/>
  <c r="I81" i="24"/>
  <c r="BV77" i="25" s="1"/>
  <c r="M81" i="24" s="1"/>
  <c r="I106" i="24"/>
  <c r="BV102" i="25" s="1"/>
  <c r="M106" i="24" s="1"/>
  <c r="I112" i="24"/>
  <c r="BV108" i="25" s="1"/>
  <c r="M112" i="24" s="1"/>
  <c r="E142" i="24"/>
  <c r="I107" i="24"/>
  <c r="BW103" i="25" s="1"/>
  <c r="K107" i="24" s="1"/>
  <c r="I16" i="24"/>
  <c r="BW12" i="25" s="1"/>
  <c r="K16" i="24" s="1"/>
  <c r="D142" i="24"/>
  <c r="I27" i="24"/>
  <c r="BW23" i="25" s="1"/>
  <c r="K27" i="24" s="1"/>
  <c r="I17" i="24"/>
  <c r="BW13" i="25" s="1"/>
  <c r="K17" i="24" s="1"/>
  <c r="I39" i="24"/>
  <c r="BW35" i="25" s="1"/>
  <c r="K39" i="24" s="1"/>
  <c r="C142" i="24"/>
  <c r="I13" i="24"/>
  <c r="BW9" i="25" s="1"/>
  <c r="K13" i="24" s="1"/>
  <c r="BV71" i="25"/>
  <c r="M75" i="24" s="1"/>
  <c r="C74" i="26" s="1"/>
  <c r="F74" i="26" s="1"/>
  <c r="G74" i="26" s="1"/>
  <c r="I22" i="24"/>
  <c r="BW18" i="25" s="1"/>
  <c r="K22" i="24" s="1"/>
  <c r="L142" i="24"/>
  <c r="BV75" i="25"/>
  <c r="M79" i="24" s="1"/>
  <c r="C78" i="26" s="1"/>
  <c r="F78" i="26" s="1"/>
  <c r="G78" i="26" s="1"/>
  <c r="I37" i="24"/>
  <c r="BV33" i="25" s="1"/>
  <c r="M37" i="24" s="1"/>
  <c r="BV137" i="25"/>
  <c r="M141" i="24" s="1"/>
  <c r="I114" i="24"/>
  <c r="BV110" i="25" s="1"/>
  <c r="M114" i="24" s="1"/>
  <c r="I70" i="24"/>
  <c r="BV66" i="25" s="1"/>
  <c r="M70" i="24" s="1"/>
  <c r="I69" i="24"/>
  <c r="BV65" i="25" s="1"/>
  <c r="M69" i="24" s="1"/>
  <c r="I74" i="24"/>
  <c r="I61" i="24"/>
  <c r="BV57" i="25" s="1"/>
  <c r="M61" i="24" s="1"/>
  <c r="I92" i="24"/>
  <c r="BV88" i="25" s="1"/>
  <c r="M92" i="24" s="1"/>
  <c r="I119" i="24"/>
  <c r="BW115" i="25" s="1"/>
  <c r="K119" i="24" s="1"/>
  <c r="I44" i="24"/>
  <c r="BW40" i="25" s="1"/>
  <c r="K44" i="24" s="1"/>
  <c r="I135" i="24"/>
  <c r="BW131" i="25" s="1"/>
  <c r="K135" i="24" s="1"/>
  <c r="I104" i="24"/>
  <c r="BV100" i="25" s="1"/>
  <c r="M104" i="24" s="1"/>
  <c r="I38" i="24"/>
  <c r="BW34" i="25" s="1"/>
  <c r="K38" i="24" s="1"/>
  <c r="I59" i="24"/>
  <c r="BW55" i="25" s="1"/>
  <c r="K59" i="24" s="1"/>
  <c r="I132" i="24"/>
  <c r="BW128" i="25" s="1"/>
  <c r="K132" i="24" s="1"/>
  <c r="I126" i="24"/>
  <c r="BV122" i="25" s="1"/>
  <c r="M126" i="24" s="1"/>
  <c r="I98" i="24"/>
  <c r="BV94" i="25" s="1"/>
  <c r="M98" i="24" s="1"/>
  <c r="I96" i="24"/>
  <c r="BW92" i="25" s="1"/>
  <c r="K96" i="24" s="1"/>
  <c r="I83" i="24"/>
  <c r="BW79" i="25" s="1"/>
  <c r="K83" i="24" s="1"/>
  <c r="I120" i="24"/>
  <c r="BV116" i="25" s="1"/>
  <c r="M120" i="24" s="1"/>
  <c r="I41" i="24"/>
  <c r="BW37" i="25" s="1"/>
  <c r="K41" i="24" s="1"/>
  <c r="I24" i="24"/>
  <c r="BW20" i="25" s="1"/>
  <c r="K24" i="24" s="1"/>
  <c r="I125" i="24"/>
  <c r="BV121" i="25" s="1"/>
  <c r="M125" i="24" s="1"/>
  <c r="I50" i="24"/>
  <c r="BW46" i="25" s="1"/>
  <c r="K50" i="24" s="1"/>
  <c r="I53" i="24"/>
  <c r="I68" i="24"/>
  <c r="BW64" i="25" s="1"/>
  <c r="K68" i="24" s="1"/>
  <c r="I29" i="24"/>
  <c r="BW25" i="25" s="1"/>
  <c r="K29" i="24" s="1"/>
  <c r="I26" i="24"/>
  <c r="BW22" i="25" s="1"/>
  <c r="K26" i="24" s="1"/>
  <c r="I77" i="24"/>
  <c r="I95" i="24"/>
  <c r="I111" i="24"/>
  <c r="BW107" i="25" s="1"/>
  <c r="K111" i="24" s="1"/>
  <c r="I42" i="24"/>
  <c r="BW38" i="25" s="1"/>
  <c r="K42" i="24" s="1"/>
  <c r="I67" i="24"/>
  <c r="I7" i="24"/>
  <c r="BV3" i="25" s="1"/>
  <c r="M7" i="24" s="1"/>
  <c r="I23" i="24"/>
  <c r="BW19" i="25" s="1"/>
  <c r="K23" i="24" s="1"/>
  <c r="I32" i="24"/>
  <c r="I45" i="24"/>
  <c r="I99" i="24"/>
  <c r="BV95" i="25" s="1"/>
  <c r="M99" i="24" s="1"/>
  <c r="I88" i="24"/>
  <c r="BW84" i="25" s="1"/>
  <c r="K88" i="24" s="1"/>
  <c r="I65" i="24"/>
  <c r="BW61" i="25" s="1"/>
  <c r="K65" i="24" s="1"/>
  <c r="I33" i="24"/>
  <c r="BW29" i="25" s="1"/>
  <c r="K33" i="24" s="1"/>
  <c r="I85" i="24"/>
  <c r="BV81" i="25" s="1"/>
  <c r="M85" i="24" s="1"/>
  <c r="I94" i="24"/>
  <c r="BW90" i="25" s="1"/>
  <c r="K94" i="24" s="1"/>
  <c r="I93" i="24"/>
  <c r="BV89" i="25" s="1"/>
  <c r="M93" i="24" s="1"/>
  <c r="I56" i="24"/>
  <c r="BW52" i="25" s="1"/>
  <c r="K56" i="24" s="1"/>
  <c r="I124" i="24"/>
  <c r="BW120" i="25" s="1"/>
  <c r="K124" i="24" s="1"/>
  <c r="I109" i="24"/>
  <c r="BV105" i="25" s="1"/>
  <c r="M109" i="24" s="1"/>
  <c r="I90" i="24"/>
  <c r="BW86" i="25" s="1"/>
  <c r="K90" i="24" s="1"/>
  <c r="I78" i="24"/>
  <c r="BW74" i="25" s="1"/>
  <c r="K78" i="24" s="1"/>
  <c r="I86" i="24"/>
  <c r="BW82" i="25" s="1"/>
  <c r="K86" i="24" s="1"/>
  <c r="BW136" i="25"/>
  <c r="K140" i="24" s="1"/>
  <c r="BV136" i="25"/>
  <c r="M140" i="24" s="1"/>
  <c r="BV96" i="25"/>
  <c r="M100" i="24" s="1"/>
  <c r="BW96" i="25"/>
  <c r="K100" i="24" s="1"/>
  <c r="I87" i="24"/>
  <c r="BW83" i="25" s="1"/>
  <c r="K87" i="24" s="1"/>
  <c r="I10" i="24"/>
  <c r="BV6" i="25" s="1"/>
  <c r="M10" i="24" s="1"/>
  <c r="I20" i="24"/>
  <c r="BV16" i="25" s="1"/>
  <c r="M20" i="24" s="1"/>
  <c r="I49" i="24"/>
  <c r="I101" i="24"/>
  <c r="BV97" i="25" s="1"/>
  <c r="M101" i="24" s="1"/>
  <c r="I12" i="24"/>
  <c r="BW8" i="25" s="1"/>
  <c r="K12" i="24" s="1"/>
  <c r="I63" i="24"/>
  <c r="BW59" i="25" s="1"/>
  <c r="K63" i="24" s="1"/>
  <c r="I91" i="24"/>
  <c r="I131" i="24"/>
  <c r="BV127" i="25" s="1"/>
  <c r="M131" i="24" s="1"/>
  <c r="I82" i="24"/>
  <c r="BW78" i="25" s="1"/>
  <c r="K82" i="24" s="1"/>
  <c r="I89" i="24"/>
  <c r="BW85" i="25" s="1"/>
  <c r="K89" i="24" s="1"/>
  <c r="I15" i="24"/>
  <c r="BW11" i="25" s="1"/>
  <c r="K15" i="24" s="1"/>
  <c r="I121" i="24"/>
  <c r="BV117" i="25" s="1"/>
  <c r="M121" i="24" s="1"/>
  <c r="I46" i="24"/>
  <c r="BW42" i="25" s="1"/>
  <c r="K46" i="24" s="1"/>
  <c r="I19" i="24"/>
  <c r="BW15" i="25" s="1"/>
  <c r="K19" i="24" s="1"/>
  <c r="I80" i="24"/>
  <c r="BW76" i="25" s="1"/>
  <c r="K80" i="24" s="1"/>
  <c r="I48" i="24"/>
  <c r="BW44" i="25" s="1"/>
  <c r="K48" i="24" s="1"/>
  <c r="I103" i="24"/>
  <c r="BV99" i="25" s="1"/>
  <c r="M103" i="24" s="1"/>
  <c r="I84" i="24"/>
  <c r="BW80" i="25" s="1"/>
  <c r="K84" i="24" s="1"/>
  <c r="I66" i="24"/>
  <c r="BV62" i="25" s="1"/>
  <c r="M66" i="24" s="1"/>
  <c r="I43" i="24"/>
  <c r="I137" i="24"/>
  <c r="BW133" i="25" s="1"/>
  <c r="K137" i="24" s="1"/>
  <c r="I139" i="24"/>
  <c r="BV135" i="25" s="1"/>
  <c r="M139" i="24" s="1"/>
  <c r="I102" i="24"/>
  <c r="I31" i="24"/>
  <c r="BW27" i="25" s="1"/>
  <c r="K31" i="24" s="1"/>
  <c r="I9" i="24"/>
  <c r="I21" i="24"/>
  <c r="BW17" i="25" s="1"/>
  <c r="K21" i="24" s="1"/>
  <c r="I14" i="24"/>
  <c r="BW10" i="25" s="1"/>
  <c r="K14" i="24" s="1"/>
  <c r="I116" i="24"/>
  <c r="I110" i="24"/>
  <c r="BV106" i="25" s="1"/>
  <c r="M110" i="24" s="1"/>
  <c r="I57" i="24"/>
  <c r="BV53" i="25" s="1"/>
  <c r="M57" i="24" s="1"/>
  <c r="I72" i="24"/>
  <c r="BV68" i="25" s="1"/>
  <c r="M72" i="24" s="1"/>
  <c r="I36" i="24"/>
  <c r="BW32" i="25" s="1"/>
  <c r="K36" i="24" s="1"/>
  <c r="I134" i="24"/>
  <c r="BW130" i="25" s="1"/>
  <c r="K134" i="24" s="1"/>
  <c r="I105" i="24"/>
  <c r="BW101" i="25" s="1"/>
  <c r="K105" i="24" s="1"/>
  <c r="I113" i="24"/>
  <c r="BW109" i="25" s="1"/>
  <c r="K113" i="24" s="1"/>
  <c r="I108" i="24"/>
  <c r="BV104" i="25" s="1"/>
  <c r="M108" i="24" s="1"/>
  <c r="I18" i="24"/>
  <c r="BW14" i="25" s="1"/>
  <c r="K18" i="24" s="1"/>
  <c r="I11" i="24"/>
  <c r="BW7" i="25" s="1"/>
  <c r="K11" i="24" s="1"/>
  <c r="I25" i="24"/>
  <c r="BW21" i="25" s="1"/>
  <c r="K25" i="24" s="1"/>
  <c r="I34" i="24"/>
  <c r="I54" i="24"/>
  <c r="BV50" i="25" s="1"/>
  <c r="M54" i="24" s="1"/>
  <c r="BW26" i="25"/>
  <c r="K30" i="24" s="1"/>
  <c r="BV26" i="25"/>
  <c r="M30" i="24" s="1"/>
  <c r="BW70" i="25"/>
  <c r="K74" i="24" s="1"/>
  <c r="BV70" i="25"/>
  <c r="M74" i="24" s="1"/>
  <c r="BV79" i="25"/>
  <c r="M83" i="24" s="1"/>
  <c r="BV93" i="25"/>
  <c r="M97" i="24" s="1"/>
  <c r="BW93" i="25"/>
  <c r="K97" i="24" s="1"/>
  <c r="BV47" i="25"/>
  <c r="M51" i="24" s="1"/>
  <c r="BW47" i="25"/>
  <c r="K51" i="24" s="1"/>
  <c r="BW91" i="25"/>
  <c r="K95" i="24" s="1"/>
  <c r="BV91" i="25"/>
  <c r="M95" i="24" s="1"/>
  <c r="BW118" i="25"/>
  <c r="K122" i="24" s="1"/>
  <c r="BV118" i="25"/>
  <c r="M122" i="24" s="1"/>
  <c r="BW119" i="25"/>
  <c r="K123" i="24" s="1"/>
  <c r="C122" i="26" s="1"/>
  <c r="BW100" i="25"/>
  <c r="K104" i="24" s="1"/>
  <c r="C103" i="26" s="1"/>
  <c r="BW69" i="25"/>
  <c r="K73" i="24" s="1"/>
  <c r="C72" i="26" s="1"/>
  <c r="I8" i="24"/>
  <c r="BW4" i="25" s="1"/>
  <c r="K8" i="24" s="1"/>
  <c r="BV12" i="25"/>
  <c r="M16" i="24" s="1"/>
  <c r="BV31" i="25"/>
  <c r="M35" i="24" s="1"/>
  <c r="C34" i="26" s="1"/>
  <c r="BV9" i="25"/>
  <c r="M13" i="24" s="1"/>
  <c r="BW114" i="25"/>
  <c r="K118" i="24" s="1"/>
  <c r="C117" i="26" s="1"/>
  <c r="BW81" i="25"/>
  <c r="K85" i="24" s="1"/>
  <c r="C84" i="26" s="1"/>
  <c r="BW56" i="25"/>
  <c r="K60" i="24" s="1"/>
  <c r="BW33" i="25"/>
  <c r="K37" i="24" s="1"/>
  <c r="C36" i="26" s="1"/>
  <c r="BV92" i="25"/>
  <c r="M96" i="24" s="1"/>
  <c r="BW60" i="25"/>
  <c r="K64" i="24" s="1"/>
  <c r="C63" i="26" s="1"/>
  <c r="BV56" i="25"/>
  <c r="M60" i="24" s="1"/>
  <c r="BW126" i="25"/>
  <c r="K130" i="24" s="1"/>
  <c r="C129" i="26" s="1"/>
  <c r="BV36" i="25"/>
  <c r="M40" i="24" s="1"/>
  <c r="C39" i="26" s="1"/>
  <c r="BV123" i="25" l="1"/>
  <c r="M127" i="24" s="1"/>
  <c r="C126" i="26" s="1"/>
  <c r="BW129" i="25"/>
  <c r="K133" i="24" s="1"/>
  <c r="C132" i="26" s="1"/>
  <c r="BV86" i="25"/>
  <c r="M90" i="24" s="1"/>
  <c r="BW54" i="25"/>
  <c r="K58" i="24" s="1"/>
  <c r="C57" i="26" s="1"/>
  <c r="BV46" i="25"/>
  <c r="M50" i="24" s="1"/>
  <c r="BV132" i="25"/>
  <c r="M136" i="24" s="1"/>
  <c r="C135" i="26" s="1"/>
  <c r="F135" i="26" s="1"/>
  <c r="G135" i="26" s="1"/>
  <c r="BV133" i="25"/>
  <c r="M137" i="24" s="1"/>
  <c r="BW134" i="25"/>
  <c r="K138" i="24" s="1"/>
  <c r="C137" i="26" s="1"/>
  <c r="BW135" i="25"/>
  <c r="K139" i="24" s="1"/>
  <c r="C138" i="26" s="1"/>
  <c r="BV22" i="25"/>
  <c r="M26" i="24" s="1"/>
  <c r="BW125" i="25"/>
  <c r="K129" i="24" s="1"/>
  <c r="C128" i="26" s="1"/>
  <c r="F128" i="26" s="1"/>
  <c r="G128" i="26" s="1"/>
  <c r="BV85" i="25"/>
  <c r="M89" i="24" s="1"/>
  <c r="C88" i="26" s="1"/>
  <c r="F88" i="26" s="1"/>
  <c r="G88" i="26" s="1"/>
  <c r="BV78" i="25"/>
  <c r="M82" i="24" s="1"/>
  <c r="BV61" i="25"/>
  <c r="M65" i="24" s="1"/>
  <c r="C64" i="26" s="1"/>
  <c r="F64" i="26" s="1"/>
  <c r="H64" i="26" s="1"/>
  <c r="BY61" i="25" s="1"/>
  <c r="BW66" i="25"/>
  <c r="K70" i="24" s="1"/>
  <c r="C69" i="26" s="1"/>
  <c r="F69" i="26" s="1"/>
  <c r="G69" i="26" s="1"/>
  <c r="BW122" i="25"/>
  <c r="K126" i="24" s="1"/>
  <c r="C125" i="26" s="1"/>
  <c r="F125" i="26" s="1"/>
  <c r="G125" i="26" s="1"/>
  <c r="BV32" i="25"/>
  <c r="M36" i="24" s="1"/>
  <c r="BV35" i="25"/>
  <c r="M39" i="24" s="1"/>
  <c r="C38" i="26" s="1"/>
  <c r="F38" i="26" s="1"/>
  <c r="G38" i="26" s="1"/>
  <c r="BW58" i="25"/>
  <c r="K62" i="24" s="1"/>
  <c r="BW117" i="25"/>
  <c r="K121" i="24" s="1"/>
  <c r="BV124" i="25"/>
  <c r="M128" i="24" s="1"/>
  <c r="BV67" i="25"/>
  <c r="M71" i="24" s="1"/>
  <c r="C70" i="26" s="1"/>
  <c r="BW16" i="25"/>
  <c r="K20" i="24" s="1"/>
  <c r="C19" i="26" s="1"/>
  <c r="F19" i="26" s="1"/>
  <c r="G19" i="26" s="1"/>
  <c r="BW6" i="25"/>
  <c r="K10" i="24" s="1"/>
  <c r="C9" i="26" s="1"/>
  <c r="F9" i="26" s="1"/>
  <c r="G9" i="26" s="1"/>
  <c r="BV101" i="25"/>
  <c r="M105" i="24" s="1"/>
  <c r="BV43" i="25"/>
  <c r="M47" i="24" s="1"/>
  <c r="C46" i="26" s="1"/>
  <c r="BV111" i="25"/>
  <c r="M115" i="24" s="1"/>
  <c r="C114" i="26" s="1"/>
  <c r="F114" i="26" s="1"/>
  <c r="G114" i="26" s="1"/>
  <c r="BW104" i="25"/>
  <c r="K108" i="24" s="1"/>
  <c r="C107" i="26" s="1"/>
  <c r="BW113" i="25"/>
  <c r="K117" i="24" s="1"/>
  <c r="C116" i="26" s="1"/>
  <c r="F116" i="26" s="1"/>
  <c r="G116" i="26" s="1"/>
  <c r="BV15" i="25"/>
  <c r="M19" i="24" s="1"/>
  <c r="C18" i="26" s="1"/>
  <c r="F18" i="26" s="1"/>
  <c r="G18" i="26" s="1"/>
  <c r="BV13" i="25"/>
  <c r="M17" i="24" s="1"/>
  <c r="C16" i="26" s="1"/>
  <c r="BV109" i="25"/>
  <c r="M113" i="24" s="1"/>
  <c r="C112" i="26" s="1"/>
  <c r="F112" i="26" s="1"/>
  <c r="G112" i="26" s="1"/>
  <c r="BV27" i="25"/>
  <c r="M31" i="24" s="1"/>
  <c r="C30" i="26" s="1"/>
  <c r="BV55" i="25"/>
  <c r="M59" i="24" s="1"/>
  <c r="C58" i="26" s="1"/>
  <c r="F58" i="26" s="1"/>
  <c r="G58" i="26" s="1"/>
  <c r="BV34" i="25"/>
  <c r="M38" i="24" s="1"/>
  <c r="C37" i="26" s="1"/>
  <c r="BV11" i="25"/>
  <c r="M15" i="24" s="1"/>
  <c r="C14" i="26" s="1"/>
  <c r="BV64" i="25"/>
  <c r="M68" i="24" s="1"/>
  <c r="BW95" i="25"/>
  <c r="K99" i="24" s="1"/>
  <c r="C98" i="26" s="1"/>
  <c r="F98" i="26" s="1"/>
  <c r="H98" i="26" s="1"/>
  <c r="BY95" i="25" s="1"/>
  <c r="BV72" i="25"/>
  <c r="M76" i="24" s="1"/>
  <c r="C75" i="26" s="1"/>
  <c r="F75" i="26" s="1"/>
  <c r="G75" i="26" s="1"/>
  <c r="BV83" i="25"/>
  <c r="M87" i="24" s="1"/>
  <c r="C86" i="26" s="1"/>
  <c r="BW48" i="25"/>
  <c r="K52" i="24" s="1"/>
  <c r="C51" i="26" s="1"/>
  <c r="F51" i="26" s="1"/>
  <c r="G51" i="26" s="1"/>
  <c r="BV128" i="25"/>
  <c r="M132" i="24" s="1"/>
  <c r="C131" i="26" s="1"/>
  <c r="BV42" i="25"/>
  <c r="M46" i="24" s="1"/>
  <c r="BW110" i="25"/>
  <c r="K114" i="24" s="1"/>
  <c r="C113" i="26" s="1"/>
  <c r="F113" i="26" s="1"/>
  <c r="G113" i="26" s="1"/>
  <c r="BV23" i="25"/>
  <c r="M27" i="24" s="1"/>
  <c r="C26" i="26" s="1"/>
  <c r="F26" i="26" s="1"/>
  <c r="H26" i="26" s="1"/>
  <c r="BY23" i="25" s="1"/>
  <c r="BV17" i="25"/>
  <c r="M21" i="24" s="1"/>
  <c r="C20" i="26" s="1"/>
  <c r="BW65" i="25"/>
  <c r="K69" i="24" s="1"/>
  <c r="C68" i="26" s="1"/>
  <c r="F68" i="26" s="1"/>
  <c r="G68" i="26" s="1"/>
  <c r="BW94" i="25"/>
  <c r="K98" i="24" s="1"/>
  <c r="C97" i="26" s="1"/>
  <c r="F97" i="26" s="1"/>
  <c r="G97" i="26" s="1"/>
  <c r="BV8" i="25"/>
  <c r="M12" i="24" s="1"/>
  <c r="BW24" i="25"/>
  <c r="K28" i="24" s="1"/>
  <c r="C27" i="26" s="1"/>
  <c r="F27" i="26" s="1"/>
  <c r="G27" i="26" s="1"/>
  <c r="BV14" i="25"/>
  <c r="M18" i="24" s="1"/>
  <c r="C17" i="26" s="1"/>
  <c r="BV29" i="25"/>
  <c r="M33" i="24" s="1"/>
  <c r="C32" i="26" s="1"/>
  <c r="BW97" i="25"/>
  <c r="K101" i="24" s="1"/>
  <c r="C100" i="26" s="1"/>
  <c r="F100" i="26" s="1"/>
  <c r="H100" i="26" s="1"/>
  <c r="BY97" i="25" s="1"/>
  <c r="BW57" i="25"/>
  <c r="K61" i="24" s="1"/>
  <c r="C60" i="26" s="1"/>
  <c r="BW116" i="25"/>
  <c r="K120" i="24" s="1"/>
  <c r="C119" i="26" s="1"/>
  <c r="BV107" i="25"/>
  <c r="M111" i="24" s="1"/>
  <c r="C110" i="26" s="1"/>
  <c r="F110" i="26" s="1"/>
  <c r="G110" i="26" s="1"/>
  <c r="BW77" i="25"/>
  <c r="K81" i="24" s="1"/>
  <c r="C80" i="26" s="1"/>
  <c r="BW102" i="25"/>
  <c r="K106" i="24" s="1"/>
  <c r="C105" i="26" s="1"/>
  <c r="F105" i="26" s="1"/>
  <c r="G105" i="26" s="1"/>
  <c r="BV90" i="25"/>
  <c r="M94" i="24" s="1"/>
  <c r="C93" i="26" s="1"/>
  <c r="F93" i="26" s="1"/>
  <c r="G93" i="26" s="1"/>
  <c r="BW88" i="25"/>
  <c r="K92" i="24" s="1"/>
  <c r="C91" i="26" s="1"/>
  <c r="F91" i="26" s="1"/>
  <c r="G91" i="26" s="1"/>
  <c r="BV38" i="25"/>
  <c r="M42" i="24" s="1"/>
  <c r="C41" i="26" s="1"/>
  <c r="BW53" i="25"/>
  <c r="K57" i="24" s="1"/>
  <c r="C56" i="26" s="1"/>
  <c r="F56" i="26" s="1"/>
  <c r="G56" i="26" s="1"/>
  <c r="BW50" i="25"/>
  <c r="K54" i="24" s="1"/>
  <c r="C53" i="26" s="1"/>
  <c r="F53" i="26" s="1"/>
  <c r="H53" i="26" s="1"/>
  <c r="BY50" i="25" s="1"/>
  <c r="BW62" i="25"/>
  <c r="K66" i="24" s="1"/>
  <c r="C65" i="26" s="1"/>
  <c r="F65" i="26" s="1"/>
  <c r="H65" i="26" s="1"/>
  <c r="BY62" i="25" s="1"/>
  <c r="BV18" i="25"/>
  <c r="M22" i="24" s="1"/>
  <c r="C21" i="26" s="1"/>
  <c r="BW108" i="25"/>
  <c r="K112" i="24" s="1"/>
  <c r="C111" i="26" s="1"/>
  <c r="F111" i="26" s="1"/>
  <c r="G111" i="26" s="1"/>
  <c r="BW68" i="25"/>
  <c r="K72" i="24" s="1"/>
  <c r="C71" i="26" s="1"/>
  <c r="F71" i="26" s="1"/>
  <c r="G71" i="26" s="1"/>
  <c r="BV103" i="25"/>
  <c r="M107" i="24" s="1"/>
  <c r="C106" i="26" s="1"/>
  <c r="F106" i="26" s="1"/>
  <c r="G106" i="26" s="1"/>
  <c r="BW127" i="25"/>
  <c r="K131" i="24" s="1"/>
  <c r="BW105" i="25"/>
  <c r="K109" i="24" s="1"/>
  <c r="C108" i="26" s="1"/>
  <c r="C15" i="26"/>
  <c r="F15" i="26" s="1"/>
  <c r="H15" i="26" s="1"/>
  <c r="BY12" i="25" s="1"/>
  <c r="C61" i="26"/>
  <c r="F61" i="26" s="1"/>
  <c r="G61" i="26" s="1"/>
  <c r="C12" i="26"/>
  <c r="F12" i="26" s="1"/>
  <c r="G12" i="26" s="1"/>
  <c r="C99" i="26"/>
  <c r="F99" i="26" s="1"/>
  <c r="G99" i="26" s="1"/>
  <c r="C121" i="26"/>
  <c r="F121" i="26" s="1"/>
  <c r="G121" i="26" s="1"/>
  <c r="BV130" i="25"/>
  <c r="M134" i="24" s="1"/>
  <c r="C133" i="26" s="1"/>
  <c r="C82" i="26"/>
  <c r="F82" i="26" s="1"/>
  <c r="G82" i="26" s="1"/>
  <c r="C120" i="26"/>
  <c r="F120" i="26" s="1"/>
  <c r="G120" i="26" s="1"/>
  <c r="C59" i="26"/>
  <c r="F59" i="26" s="1"/>
  <c r="G59" i="26" s="1"/>
  <c r="C73" i="26"/>
  <c r="F73" i="26" s="1"/>
  <c r="G73" i="26" s="1"/>
  <c r="C127" i="26"/>
  <c r="F127" i="26" s="1"/>
  <c r="G127" i="26" s="1"/>
  <c r="F46" i="26"/>
  <c r="G46" i="26" s="1"/>
  <c r="F70" i="26"/>
  <c r="G70" i="26" s="1"/>
  <c r="F16" i="26"/>
  <c r="H16" i="26" s="1"/>
  <c r="BY13" i="25" s="1"/>
  <c r="F126" i="26"/>
  <c r="G126" i="26" s="1"/>
  <c r="F39" i="26"/>
  <c r="F34" i="26"/>
  <c r="H34" i="26" s="1"/>
  <c r="BY31" i="25" s="1"/>
  <c r="F108" i="26"/>
  <c r="H108" i="26" s="1"/>
  <c r="BY105" i="25" s="1"/>
  <c r="F84" i="26"/>
  <c r="G84" i="26" s="1"/>
  <c r="F137" i="26"/>
  <c r="C50" i="26"/>
  <c r="BV25" i="25"/>
  <c r="M29" i="24" s="1"/>
  <c r="C28" i="26" s="1"/>
  <c r="C25" i="26"/>
  <c r="F60" i="26"/>
  <c r="H60" i="26" s="1"/>
  <c r="BY57" i="25" s="1"/>
  <c r="F132" i="26"/>
  <c r="G132" i="26" s="1"/>
  <c r="C136" i="26"/>
  <c r="F72" i="26"/>
  <c r="G72" i="26" s="1"/>
  <c r="C96" i="26"/>
  <c r="C35" i="26"/>
  <c r="C81" i="26"/>
  <c r="C67" i="26"/>
  <c r="F54" i="26"/>
  <c r="G54" i="26" s="1"/>
  <c r="F80" i="26"/>
  <c r="H80" i="26" s="1"/>
  <c r="BY77" i="25" s="1"/>
  <c r="F138" i="26"/>
  <c r="G138" i="26" s="1"/>
  <c r="C29" i="26"/>
  <c r="F29" i="26" s="1"/>
  <c r="G29" i="26" s="1"/>
  <c r="C89" i="26"/>
  <c r="F89" i="26" s="1"/>
  <c r="G89" i="26" s="1"/>
  <c r="C49" i="26"/>
  <c r="F63" i="26"/>
  <c r="G63" i="26" s="1"/>
  <c r="F117" i="26"/>
  <c r="G117" i="26" s="1"/>
  <c r="F129" i="26"/>
  <c r="F103" i="26"/>
  <c r="G103" i="26" s="1"/>
  <c r="C11" i="26"/>
  <c r="F11" i="26" s="1"/>
  <c r="G11" i="26" s="1"/>
  <c r="F57" i="26"/>
  <c r="H57" i="26" s="1"/>
  <c r="BY54" i="25" s="1"/>
  <c r="C104" i="26"/>
  <c r="C45" i="26"/>
  <c r="C139" i="26"/>
  <c r="F139" i="26" s="1"/>
  <c r="G139" i="26" s="1"/>
  <c r="C95" i="26"/>
  <c r="F95" i="26" s="1"/>
  <c r="G95" i="26" s="1"/>
  <c r="F36" i="26"/>
  <c r="H36" i="26" s="1"/>
  <c r="BY33" i="25" s="1"/>
  <c r="F122" i="26"/>
  <c r="G122" i="26" s="1"/>
  <c r="C94" i="26"/>
  <c r="F94" i="26" s="1"/>
  <c r="G94" i="26" s="1"/>
  <c r="C130" i="26"/>
  <c r="C140" i="26"/>
  <c r="BW3" i="25"/>
  <c r="K7" i="24" s="1"/>
  <c r="C6" i="26" s="1"/>
  <c r="BV37" i="25"/>
  <c r="M41" i="24" s="1"/>
  <c r="C40" i="26" s="1"/>
  <c r="BW121" i="25"/>
  <c r="K125" i="24" s="1"/>
  <c r="C124" i="26" s="1"/>
  <c r="BV115" i="25"/>
  <c r="M119" i="24" s="1"/>
  <c r="C118" i="26" s="1"/>
  <c r="F118" i="26" s="1"/>
  <c r="G118" i="26" s="1"/>
  <c r="BV19" i="25"/>
  <c r="M23" i="24" s="1"/>
  <c r="C22" i="26" s="1"/>
  <c r="F22" i="26" s="1"/>
  <c r="G22" i="26" s="1"/>
  <c r="BV131" i="25"/>
  <c r="M135" i="24" s="1"/>
  <c r="C134" i="26" s="1"/>
  <c r="F134" i="26" s="1"/>
  <c r="G134" i="26" s="1"/>
  <c r="BV40" i="25"/>
  <c r="M44" i="24" s="1"/>
  <c r="C43" i="26" s="1"/>
  <c r="F43" i="26" s="1"/>
  <c r="G43" i="26" s="1"/>
  <c r="BV44" i="25"/>
  <c r="M48" i="24" s="1"/>
  <c r="C47" i="26" s="1"/>
  <c r="BV7" i="25"/>
  <c r="M11" i="24" s="1"/>
  <c r="C10" i="26" s="1"/>
  <c r="BV76" i="25"/>
  <c r="M80" i="24" s="1"/>
  <c r="C79" i="26" s="1"/>
  <c r="BW89" i="25"/>
  <c r="K93" i="24" s="1"/>
  <c r="C92" i="26" s="1"/>
  <c r="F92" i="26" s="1"/>
  <c r="G92" i="26" s="1"/>
  <c r="BV10" i="25"/>
  <c r="M14" i="24" s="1"/>
  <c r="C13" i="26" s="1"/>
  <c r="BV20" i="25"/>
  <c r="M24" i="24" s="1"/>
  <c r="C23" i="26" s="1"/>
  <c r="F23" i="26" s="1"/>
  <c r="G23" i="26" s="1"/>
  <c r="BV21" i="25"/>
  <c r="M25" i="24" s="1"/>
  <c r="C24" i="26" s="1"/>
  <c r="BV59" i="25"/>
  <c r="M63" i="24" s="1"/>
  <c r="C62" i="26" s="1"/>
  <c r="BW99" i="25"/>
  <c r="K103" i="24" s="1"/>
  <c r="C102" i="26" s="1"/>
  <c r="BV49" i="25"/>
  <c r="M53" i="24" s="1"/>
  <c r="BW49" i="25"/>
  <c r="K53" i="24" s="1"/>
  <c r="BV52" i="25"/>
  <c r="M56" i="24" s="1"/>
  <c r="C55" i="26" s="1"/>
  <c r="BW41" i="25"/>
  <c r="K45" i="24" s="1"/>
  <c r="BV41" i="25"/>
  <c r="M45" i="24" s="1"/>
  <c r="BW28" i="25"/>
  <c r="K32" i="24" s="1"/>
  <c r="BV28" i="25"/>
  <c r="M32" i="24" s="1"/>
  <c r="BV82" i="25"/>
  <c r="M86" i="24" s="1"/>
  <c r="C85" i="26" s="1"/>
  <c r="BV4" i="25"/>
  <c r="M8" i="24" s="1"/>
  <c r="C7" i="26" s="1"/>
  <c r="BW63" i="25"/>
  <c r="K67" i="24" s="1"/>
  <c r="BV63" i="25"/>
  <c r="M67" i="24" s="1"/>
  <c r="BV74" i="25"/>
  <c r="M78" i="24" s="1"/>
  <c r="C77" i="26" s="1"/>
  <c r="I142" i="24"/>
  <c r="BV120" i="25"/>
  <c r="M124" i="24" s="1"/>
  <c r="C123" i="26" s="1"/>
  <c r="F123" i="26" s="1"/>
  <c r="G123" i="26" s="1"/>
  <c r="BV73" i="25"/>
  <c r="M77" i="24" s="1"/>
  <c r="BW73" i="25"/>
  <c r="K77" i="24" s="1"/>
  <c r="BV84" i="25"/>
  <c r="M88" i="24" s="1"/>
  <c r="C87" i="26" s="1"/>
  <c r="BW112" i="25"/>
  <c r="K116" i="24" s="1"/>
  <c r="BV112" i="25"/>
  <c r="M116" i="24" s="1"/>
  <c r="BW5" i="25"/>
  <c r="K9" i="24" s="1"/>
  <c r="BV5" i="25"/>
  <c r="M9" i="24" s="1"/>
  <c r="BW45" i="25"/>
  <c r="K49" i="24" s="1"/>
  <c r="BV45" i="25"/>
  <c r="M49" i="24" s="1"/>
  <c r="BW30" i="25"/>
  <c r="K34" i="24" s="1"/>
  <c r="BV30" i="25"/>
  <c r="M34" i="24" s="1"/>
  <c r="BV98" i="25"/>
  <c r="M102" i="24" s="1"/>
  <c r="BW98" i="25"/>
  <c r="K102" i="24" s="1"/>
  <c r="BW39" i="25"/>
  <c r="K43" i="24" s="1"/>
  <c r="BV39" i="25"/>
  <c r="M43" i="24" s="1"/>
  <c r="BV80" i="25"/>
  <c r="M84" i="24" s="1"/>
  <c r="C83" i="26" s="1"/>
  <c r="BW106" i="25"/>
  <c r="K110" i="24" s="1"/>
  <c r="C109" i="26" s="1"/>
  <c r="BW87" i="25"/>
  <c r="K91" i="24" s="1"/>
  <c r="BV87" i="25"/>
  <c r="M91" i="24" s="1"/>
  <c r="F6" i="26" l="1"/>
  <c r="G6" i="26" s="1"/>
  <c r="C8" i="26"/>
  <c r="G57" i="26"/>
  <c r="G26" i="26"/>
  <c r="G39" i="26"/>
  <c r="C44" i="26"/>
  <c r="F44" i="26" s="1"/>
  <c r="G44" i="26" s="1"/>
  <c r="C101" i="26"/>
  <c r="F101" i="26" s="1"/>
  <c r="G101" i="26" s="1"/>
  <c r="G15" i="26"/>
  <c r="G60" i="26"/>
  <c r="G16" i="26"/>
  <c r="C90" i="26"/>
  <c r="F90" i="26" s="1"/>
  <c r="G90" i="26" s="1"/>
  <c r="C76" i="26"/>
  <c r="F76" i="26" s="1"/>
  <c r="G76" i="26" s="1"/>
  <c r="G98" i="26"/>
  <c r="G65" i="26"/>
  <c r="G53" i="26"/>
  <c r="G137" i="26"/>
  <c r="C48" i="26"/>
  <c r="F48" i="26" s="1"/>
  <c r="H48" i="26" s="1"/>
  <c r="BY45" i="25" s="1"/>
  <c r="C66" i="26"/>
  <c r="F66" i="26" s="1"/>
  <c r="G66" i="26" s="1"/>
  <c r="G108" i="26"/>
  <c r="F62" i="26"/>
  <c r="H62" i="26" s="1"/>
  <c r="BY59" i="25" s="1"/>
  <c r="F40" i="26"/>
  <c r="H40" i="26" s="1"/>
  <c r="BY37" i="25" s="1"/>
  <c r="F13" i="26"/>
  <c r="G13" i="26" s="1"/>
  <c r="F85" i="26"/>
  <c r="G85" i="26" s="1"/>
  <c r="F7" i="26"/>
  <c r="G7" i="26" s="1"/>
  <c r="F83" i="26"/>
  <c r="G83" i="26" s="1"/>
  <c r="F79" i="26"/>
  <c r="H79" i="26" s="1"/>
  <c r="BY76" i="25" s="1"/>
  <c r="F87" i="26"/>
  <c r="G87" i="26" s="1"/>
  <c r="F10" i="26"/>
  <c r="G10" i="26" s="1"/>
  <c r="F77" i="26"/>
  <c r="G77" i="26" s="1"/>
  <c r="F47" i="26"/>
  <c r="G47" i="26" s="1"/>
  <c r="F55" i="26"/>
  <c r="G55" i="26" s="1"/>
  <c r="F24" i="26"/>
  <c r="H24" i="26" s="1"/>
  <c r="BY21" i="25" s="1"/>
  <c r="F67" i="26"/>
  <c r="G67" i="26" s="1"/>
  <c r="F131" i="26"/>
  <c r="H131" i="26" s="1"/>
  <c r="BY128" i="25" s="1"/>
  <c r="F25" i="26"/>
  <c r="G25" i="26" s="1"/>
  <c r="G34" i="26"/>
  <c r="F107" i="26"/>
  <c r="G107" i="26" s="1"/>
  <c r="F28" i="26"/>
  <c r="G28" i="26" s="1"/>
  <c r="F102" i="26"/>
  <c r="G102" i="26" s="1"/>
  <c r="F124" i="26"/>
  <c r="G124" i="26" s="1"/>
  <c r="F21" i="26"/>
  <c r="G21" i="26" s="1"/>
  <c r="F81" i="26"/>
  <c r="G81" i="26" s="1"/>
  <c r="F49" i="26"/>
  <c r="G49" i="26" s="1"/>
  <c r="F35" i="26"/>
  <c r="G35" i="26" s="1"/>
  <c r="F32" i="26"/>
  <c r="H32" i="26" s="1"/>
  <c r="BY29" i="25" s="1"/>
  <c r="G80" i="26"/>
  <c r="F96" i="26"/>
  <c r="G96" i="26" s="1"/>
  <c r="F86" i="26"/>
  <c r="G86" i="26" s="1"/>
  <c r="G64" i="26"/>
  <c r="F8" i="26"/>
  <c r="G8" i="26" s="1"/>
  <c r="F14" i="26"/>
  <c r="G14" i="26" s="1"/>
  <c r="F130" i="26"/>
  <c r="G130" i="26" s="1"/>
  <c r="F45" i="26"/>
  <c r="H45" i="26" s="1"/>
  <c r="BY42" i="25" s="1"/>
  <c r="G100" i="26"/>
  <c r="F133" i="26"/>
  <c r="H133" i="26" s="1"/>
  <c r="BY130" i="25" s="1"/>
  <c r="C31" i="26"/>
  <c r="F30" i="26"/>
  <c r="G30" i="26" s="1"/>
  <c r="F41" i="26"/>
  <c r="G41" i="26" s="1"/>
  <c r="F136" i="26"/>
  <c r="F50" i="26"/>
  <c r="G50" i="26" s="1"/>
  <c r="F104" i="26"/>
  <c r="F109" i="26"/>
  <c r="G109" i="26" s="1"/>
  <c r="C33" i="26"/>
  <c r="C42" i="26"/>
  <c r="F119" i="26"/>
  <c r="H119" i="26" s="1"/>
  <c r="BY116" i="25" s="1"/>
  <c r="F20" i="26"/>
  <c r="G20" i="26" s="1"/>
  <c r="C115" i="26"/>
  <c r="F115" i="26" s="1"/>
  <c r="G115" i="26" s="1"/>
  <c r="C52" i="26"/>
  <c r="G36" i="26"/>
  <c r="F17" i="26"/>
  <c r="H17" i="26" s="1"/>
  <c r="BY14" i="25" s="1"/>
  <c r="G129" i="26"/>
  <c r="F37" i="26"/>
  <c r="H37" i="26" s="1"/>
  <c r="BY34" i="25" s="1"/>
  <c r="F140" i="26"/>
  <c r="G140" i="26" s="1"/>
  <c r="M142" i="24"/>
  <c r="K142" i="24"/>
  <c r="C1" i="26" l="1"/>
  <c r="C2" i="26" s="1"/>
  <c r="D6" i="26" s="1"/>
  <c r="G62" i="26"/>
  <c r="G17" i="26"/>
  <c r="G131" i="26"/>
  <c r="G32" i="26"/>
  <c r="G119" i="26"/>
  <c r="G45" i="26"/>
  <c r="G133" i="26"/>
  <c r="G104" i="26"/>
  <c r="G136" i="26"/>
  <c r="G48" i="26"/>
  <c r="G40" i="26"/>
  <c r="F31" i="26"/>
  <c r="H31" i="26" s="1"/>
  <c r="BY28" i="25" s="1"/>
  <c r="F42" i="26"/>
  <c r="H42" i="26" s="1"/>
  <c r="BY39" i="25" s="1"/>
  <c r="F33" i="26"/>
  <c r="G33" i="26" s="1"/>
  <c r="F52" i="26"/>
  <c r="G52" i="26" s="1"/>
  <c r="G24" i="26"/>
  <c r="G79" i="26"/>
  <c r="G37" i="26"/>
  <c r="G31" i="26" l="1"/>
  <c r="D8" i="26"/>
  <c r="G42" i="26"/>
  <c r="C3" i="26" s="1"/>
  <c r="H14" i="26" s="1"/>
  <c r="BY11" i="25" s="1"/>
  <c r="H140" i="26"/>
  <c r="BY137" i="25" s="1"/>
  <c r="D106" i="26"/>
  <c r="BX103" i="25" s="1"/>
  <c r="D80" i="26"/>
  <c r="BX77" i="25" s="1"/>
  <c r="D130" i="26"/>
  <c r="BX127" i="25" s="1"/>
  <c r="D128" i="26"/>
  <c r="BX125" i="25" s="1"/>
  <c r="D112" i="26"/>
  <c r="BX109" i="25" s="1"/>
  <c r="D104" i="26"/>
  <c r="BX101" i="25" s="1"/>
  <c r="D22" i="26"/>
  <c r="BX19" i="25" s="1"/>
  <c r="D82" i="26"/>
  <c r="BX79" i="25" s="1"/>
  <c r="D46" i="26"/>
  <c r="BX43" i="25" s="1"/>
  <c r="D138" i="26"/>
  <c r="BX135" i="25" s="1"/>
  <c r="D10" i="26"/>
  <c r="BX7" i="25" s="1"/>
  <c r="D54" i="26"/>
  <c r="BX51" i="25" s="1"/>
  <c r="D29" i="26"/>
  <c r="BX26" i="25" s="1"/>
  <c r="D26" i="26"/>
  <c r="BX23" i="25" s="1"/>
  <c r="D73" i="26"/>
  <c r="BX70" i="25" s="1"/>
  <c r="D55" i="26"/>
  <c r="BX52" i="25" s="1"/>
  <c r="D76" i="26"/>
  <c r="BX73" i="25" s="1"/>
  <c r="D32" i="26"/>
  <c r="BX29" i="25" s="1"/>
  <c r="D77" i="26"/>
  <c r="BX74" i="25" s="1"/>
  <c r="D101" i="26"/>
  <c r="BX98" i="25" s="1"/>
  <c r="D125" i="26"/>
  <c r="BX122" i="25" s="1"/>
  <c r="D14" i="26"/>
  <c r="BX11" i="25" s="1"/>
  <c r="D116" i="26"/>
  <c r="BX113" i="25" s="1"/>
  <c r="D34" i="26"/>
  <c r="BX31" i="25" s="1"/>
  <c r="D122" i="26"/>
  <c r="BX119" i="25" s="1"/>
  <c r="D33" i="26"/>
  <c r="BX30" i="25" s="1"/>
  <c r="D92" i="26"/>
  <c r="BX89" i="25" s="1"/>
  <c r="D11" i="26"/>
  <c r="BX8" i="25" s="1"/>
  <c r="D35" i="26"/>
  <c r="BX32" i="25" s="1"/>
  <c r="D36" i="26"/>
  <c r="BX33" i="25" s="1"/>
  <c r="D79" i="26"/>
  <c r="BX76" i="25" s="1"/>
  <c r="D103" i="26"/>
  <c r="BX100" i="25" s="1"/>
  <c r="D127" i="26"/>
  <c r="BX124" i="25" s="1"/>
  <c r="D70" i="26"/>
  <c r="BX67" i="25" s="1"/>
  <c r="D91" i="26"/>
  <c r="BX88" i="25" s="1"/>
  <c r="D38" i="26"/>
  <c r="BX35" i="25" s="1"/>
  <c r="D42" i="26"/>
  <c r="BX39" i="25" s="1"/>
  <c r="D59" i="26"/>
  <c r="BX56" i="25" s="1"/>
  <c r="D90" i="26"/>
  <c r="BX87" i="25" s="1"/>
  <c r="D100" i="26"/>
  <c r="BX97" i="25" s="1"/>
  <c r="D40" i="26"/>
  <c r="BX37" i="25" s="1"/>
  <c r="D110" i="26"/>
  <c r="BX107" i="25" s="1"/>
  <c r="D81" i="26"/>
  <c r="BX78" i="25" s="1"/>
  <c r="D105" i="26"/>
  <c r="BX102" i="25" s="1"/>
  <c r="D129" i="26"/>
  <c r="BX126" i="25" s="1"/>
  <c r="D102" i="26"/>
  <c r="BX99" i="25" s="1"/>
  <c r="D63" i="26"/>
  <c r="BX60" i="25" s="1"/>
  <c r="D48" i="26"/>
  <c r="BX45" i="25" s="1"/>
  <c r="D85" i="26"/>
  <c r="BX82" i="25" s="1"/>
  <c r="D94" i="26"/>
  <c r="BX91" i="25" s="1"/>
  <c r="D60" i="26"/>
  <c r="BX57" i="25" s="1"/>
  <c r="D139" i="26"/>
  <c r="BX136" i="25" s="1"/>
  <c r="D30" i="26"/>
  <c r="BX27" i="25" s="1"/>
  <c r="D37" i="26"/>
  <c r="BX34" i="25" s="1"/>
  <c r="D50" i="26"/>
  <c r="BX47" i="25" s="1"/>
  <c r="D78" i="26"/>
  <c r="BX75" i="25" s="1"/>
  <c r="D15" i="26"/>
  <c r="BX12" i="25" s="1"/>
  <c r="D44" i="26"/>
  <c r="BX41" i="25" s="1"/>
  <c r="D83" i="26"/>
  <c r="BX80" i="25" s="1"/>
  <c r="D107" i="26"/>
  <c r="BX104" i="25" s="1"/>
  <c r="D131" i="26"/>
  <c r="BX128" i="25" s="1"/>
  <c r="D132" i="26"/>
  <c r="BX129" i="25" s="1"/>
  <c r="D58" i="26"/>
  <c r="BX55" i="25" s="1"/>
  <c r="D7" i="26"/>
  <c r="BX4" i="25" s="1"/>
  <c r="D41" i="26"/>
  <c r="BX38" i="25" s="1"/>
  <c r="D39" i="26"/>
  <c r="BX36" i="25" s="1"/>
  <c r="D114" i="26"/>
  <c r="BX111" i="25" s="1"/>
  <c r="D124" i="26"/>
  <c r="BX121" i="25" s="1"/>
  <c r="D134" i="26"/>
  <c r="BX131" i="25" s="1"/>
  <c r="D109" i="26"/>
  <c r="BX106" i="25" s="1"/>
  <c r="D133" i="26"/>
  <c r="BX130" i="25" s="1"/>
  <c r="D53" i="26"/>
  <c r="BX50" i="25" s="1"/>
  <c r="D23" i="26"/>
  <c r="BX20" i="25" s="1"/>
  <c r="D96" i="26"/>
  <c r="BX93" i="25" s="1"/>
  <c r="D45" i="26"/>
  <c r="BX42" i="25" s="1"/>
  <c r="D62" i="26"/>
  <c r="BX59" i="25" s="1"/>
  <c r="D19" i="26"/>
  <c r="BX16" i="25" s="1"/>
  <c r="D52" i="26"/>
  <c r="BX49" i="25" s="1"/>
  <c r="D87" i="26"/>
  <c r="BX84" i="25" s="1"/>
  <c r="D111" i="26"/>
  <c r="BX108" i="25" s="1"/>
  <c r="D135" i="26"/>
  <c r="BX132" i="25" s="1"/>
  <c r="D66" i="26"/>
  <c r="BX63" i="25" s="1"/>
  <c r="D49" i="26"/>
  <c r="BX46" i="25" s="1"/>
  <c r="D126" i="26"/>
  <c r="BX123" i="25" s="1"/>
  <c r="D43" i="26"/>
  <c r="BX40" i="25" s="1"/>
  <c r="D67" i="26"/>
  <c r="BX64" i="25" s="1"/>
  <c r="BX5" i="25"/>
  <c r="D56" i="26"/>
  <c r="BX53" i="25" s="1"/>
  <c r="D89" i="26"/>
  <c r="BX86" i="25" s="1"/>
  <c r="D113" i="26"/>
  <c r="BX110" i="25" s="1"/>
  <c r="D137" i="26"/>
  <c r="BX134" i="25" s="1"/>
  <c r="D12" i="26"/>
  <c r="BX9" i="25" s="1"/>
  <c r="D115" i="26"/>
  <c r="BX112" i="25" s="1"/>
  <c r="D13" i="26"/>
  <c r="BX10" i="25" s="1"/>
  <c r="D74" i="26"/>
  <c r="BX71" i="25" s="1"/>
  <c r="D57" i="26"/>
  <c r="BX54" i="25" s="1"/>
  <c r="D88" i="26"/>
  <c r="BX85" i="25" s="1"/>
  <c r="D47" i="26"/>
  <c r="BX44" i="25" s="1"/>
  <c r="D16" i="26"/>
  <c r="BX13" i="25" s="1"/>
  <c r="D64" i="26"/>
  <c r="BX61" i="25" s="1"/>
  <c r="D93" i="26"/>
  <c r="BX90" i="25" s="1"/>
  <c r="D117" i="26"/>
  <c r="BX114" i="25" s="1"/>
  <c r="D61" i="26"/>
  <c r="BX58" i="25" s="1"/>
  <c r="D136" i="26"/>
  <c r="BX133" i="25" s="1"/>
  <c r="D17" i="26"/>
  <c r="BX14" i="25" s="1"/>
  <c r="D84" i="26"/>
  <c r="BX81" i="25" s="1"/>
  <c r="D27" i="26"/>
  <c r="BX24" i="25" s="1"/>
  <c r="D71" i="26"/>
  <c r="BX68" i="25" s="1"/>
  <c r="D20" i="26"/>
  <c r="BX17" i="25" s="1"/>
  <c r="D68" i="26"/>
  <c r="BX65" i="25" s="1"/>
  <c r="D120" i="26"/>
  <c r="BX117" i="25" s="1"/>
  <c r="D95" i="26"/>
  <c r="BX92" i="25" s="1"/>
  <c r="D119" i="26"/>
  <c r="BX116" i="25" s="1"/>
  <c r="D21" i="26"/>
  <c r="BX18" i="25" s="1"/>
  <c r="BX3" i="25"/>
  <c r="D65" i="26"/>
  <c r="BX62" i="25" s="1"/>
  <c r="D118" i="26"/>
  <c r="BX115" i="25" s="1"/>
  <c r="D51" i="26"/>
  <c r="BX48" i="25" s="1"/>
  <c r="D24" i="26"/>
  <c r="BX21" i="25" s="1"/>
  <c r="D72" i="26"/>
  <c r="BX69" i="25" s="1"/>
  <c r="D97" i="26"/>
  <c r="BX94" i="25" s="1"/>
  <c r="D121" i="26"/>
  <c r="BX118" i="25" s="1"/>
  <c r="D69" i="26"/>
  <c r="BX66" i="25" s="1"/>
  <c r="D18" i="26"/>
  <c r="BX15" i="25" s="1"/>
  <c r="D98" i="26"/>
  <c r="BX95" i="25" s="1"/>
  <c r="D25" i="26"/>
  <c r="BX22" i="25" s="1"/>
  <c r="D108" i="26"/>
  <c r="BX105" i="25" s="1"/>
  <c r="D31" i="26"/>
  <c r="BX28" i="25" s="1"/>
  <c r="D28" i="26"/>
  <c r="BX25" i="25" s="1"/>
  <c r="D86" i="26"/>
  <c r="BX83" i="25" s="1"/>
  <c r="D75" i="26"/>
  <c r="BX72" i="25" s="1"/>
  <c r="D99" i="26"/>
  <c r="BX96" i="25" s="1"/>
  <c r="D123" i="26"/>
  <c r="BX120" i="25" s="1"/>
  <c r="D9" i="26"/>
  <c r="BX6" i="25" s="1"/>
  <c r="D140" i="26"/>
  <c r="BX137" i="25" s="1"/>
  <c r="BZ137" i="25" s="1"/>
  <c r="N141" i="24" s="1"/>
  <c r="O141" i="24" s="1"/>
  <c r="H107" i="26" l="1"/>
  <c r="BY104" i="25" s="1"/>
  <c r="H93" i="26"/>
  <c r="BY90" i="25" s="1"/>
  <c r="H102" i="26"/>
  <c r="BY99" i="25" s="1"/>
  <c r="H68" i="26"/>
  <c r="BY65" i="25" s="1"/>
  <c r="H111" i="26"/>
  <c r="BY108" i="25" s="1"/>
  <c r="H109" i="26"/>
  <c r="BY106" i="25" s="1"/>
  <c r="H97" i="26"/>
  <c r="BY94" i="25" s="1"/>
  <c r="H129" i="26"/>
  <c r="BY126" i="25" s="1"/>
  <c r="H39" i="26"/>
  <c r="BY36" i="25" s="1"/>
  <c r="H137" i="26"/>
  <c r="BY134" i="25" s="1"/>
  <c r="H104" i="26"/>
  <c r="BY101" i="25" s="1"/>
  <c r="H136" i="26"/>
  <c r="BY133" i="25" s="1"/>
  <c r="H103" i="26"/>
  <c r="BY100" i="25" s="1"/>
  <c r="H46" i="26"/>
  <c r="BY43" i="25" s="1"/>
  <c r="H85" i="26"/>
  <c r="BY82" i="25" s="1"/>
  <c r="H67" i="26"/>
  <c r="BY64" i="25" s="1"/>
  <c r="H25" i="26"/>
  <c r="BY22" i="25" s="1"/>
  <c r="H18" i="26"/>
  <c r="BY15" i="25" s="1"/>
  <c r="H106" i="26"/>
  <c r="BY103" i="25" s="1"/>
  <c r="H30" i="26"/>
  <c r="BY27" i="25" s="1"/>
  <c r="H126" i="26"/>
  <c r="BY123" i="25" s="1"/>
  <c r="H125" i="26"/>
  <c r="BY122" i="25" s="1"/>
  <c r="H20" i="26"/>
  <c r="BY17" i="25" s="1"/>
  <c r="H130" i="26"/>
  <c r="BY127" i="25" s="1"/>
  <c r="H135" i="26"/>
  <c r="BY132" i="25" s="1"/>
  <c r="H117" i="26"/>
  <c r="BY114" i="25" s="1"/>
  <c r="H21" i="26"/>
  <c r="BY18" i="25" s="1"/>
  <c r="H41" i="26"/>
  <c r="BY38" i="25" s="1"/>
  <c r="H56" i="26"/>
  <c r="BY53" i="25" s="1"/>
  <c r="H91" i="26"/>
  <c r="BY88" i="25" s="1"/>
  <c r="H82" i="26"/>
  <c r="BY79" i="25" s="1"/>
  <c r="H73" i="26"/>
  <c r="BY70" i="25" s="1"/>
  <c r="H121" i="26"/>
  <c r="BY118" i="25" s="1"/>
  <c r="H105" i="26"/>
  <c r="BY102" i="25" s="1"/>
  <c r="H76" i="26"/>
  <c r="BY73" i="25" s="1"/>
  <c r="H35" i="26"/>
  <c r="BY32" i="25" s="1"/>
  <c r="H134" i="26"/>
  <c r="BY131" i="25" s="1"/>
  <c r="H78" i="26"/>
  <c r="BY75" i="25" s="1"/>
  <c r="H120" i="26"/>
  <c r="BY117" i="25" s="1"/>
  <c r="H50" i="26"/>
  <c r="BY47" i="25" s="1"/>
  <c r="H84" i="26"/>
  <c r="BY81" i="25" s="1"/>
  <c r="H112" i="26"/>
  <c r="BY109" i="25" s="1"/>
  <c r="H27" i="26"/>
  <c r="BY24" i="25" s="1"/>
  <c r="H43" i="26"/>
  <c r="BY40" i="25" s="1"/>
  <c r="H118" i="26"/>
  <c r="BY115" i="25" s="1"/>
  <c r="H6" i="26"/>
  <c r="BY3" i="25" s="1"/>
  <c r="H92" i="26"/>
  <c r="BY89" i="25" s="1"/>
  <c r="H63" i="26"/>
  <c r="BY60" i="25" s="1"/>
  <c r="H19" i="26"/>
  <c r="BY16" i="25" s="1"/>
  <c r="H87" i="26"/>
  <c r="BY84" i="25" s="1"/>
  <c r="H69" i="26"/>
  <c r="BY66" i="25" s="1"/>
  <c r="H8" i="26"/>
  <c r="BY5" i="25" s="1"/>
  <c r="H51" i="26"/>
  <c r="BY48" i="25" s="1"/>
  <c r="H38" i="26"/>
  <c r="BY35" i="25" s="1"/>
  <c r="H138" i="26"/>
  <c r="BY135" i="25" s="1"/>
  <c r="H72" i="26"/>
  <c r="BY69" i="25" s="1"/>
  <c r="H58" i="26"/>
  <c r="BY55" i="25" s="1"/>
  <c r="H115" i="26"/>
  <c r="BY112" i="25" s="1"/>
  <c r="H110" i="26"/>
  <c r="BY107" i="25" s="1"/>
  <c r="H88" i="26"/>
  <c r="BY85" i="25" s="1"/>
  <c r="H12" i="26"/>
  <c r="BY9" i="25" s="1"/>
  <c r="H54" i="26"/>
  <c r="BY51" i="25" s="1"/>
  <c r="H116" i="26"/>
  <c r="BY113" i="25" s="1"/>
  <c r="H113" i="26"/>
  <c r="BY110" i="25" s="1"/>
  <c r="H74" i="26"/>
  <c r="BY71" i="25" s="1"/>
  <c r="H96" i="26"/>
  <c r="BY93" i="25" s="1"/>
  <c r="H49" i="26"/>
  <c r="BY46" i="25" s="1"/>
  <c r="H124" i="26"/>
  <c r="BY121" i="25" s="1"/>
  <c r="H44" i="26"/>
  <c r="BY41" i="25" s="1"/>
  <c r="H61" i="26"/>
  <c r="BY58" i="25" s="1"/>
  <c r="H55" i="26"/>
  <c r="BY52" i="25" s="1"/>
  <c r="H52" i="26"/>
  <c r="BY49" i="25" s="1"/>
  <c r="H33" i="26"/>
  <c r="BY30" i="25" s="1"/>
  <c r="H122" i="26"/>
  <c r="BY119" i="25" s="1"/>
  <c r="H10" i="26"/>
  <c r="BY7" i="25" s="1"/>
  <c r="H81" i="26"/>
  <c r="BY78" i="25" s="1"/>
  <c r="H114" i="26"/>
  <c r="BY111" i="25" s="1"/>
  <c r="H128" i="26"/>
  <c r="BY125" i="25" s="1"/>
  <c r="H99" i="26"/>
  <c r="BY96" i="25" s="1"/>
  <c r="H13" i="26"/>
  <c r="BY10" i="25" s="1"/>
  <c r="H66" i="26"/>
  <c r="BY63" i="25" s="1"/>
  <c r="H83" i="26"/>
  <c r="BY80" i="25" s="1"/>
  <c r="H77" i="26"/>
  <c r="BY74" i="25" s="1"/>
  <c r="H123" i="26"/>
  <c r="BY120" i="25" s="1"/>
  <c r="H71" i="26"/>
  <c r="BY68" i="25" s="1"/>
  <c r="H127" i="26"/>
  <c r="BY124" i="25" s="1"/>
  <c r="H90" i="26"/>
  <c r="BY87" i="25" s="1"/>
  <c r="H89" i="26"/>
  <c r="BY86" i="25" s="1"/>
  <c r="H139" i="26"/>
  <c r="BY136" i="25" s="1"/>
  <c r="H47" i="26"/>
  <c r="BY44" i="25" s="1"/>
  <c r="H59" i="26"/>
  <c r="BY56" i="25" s="1"/>
  <c r="H86" i="26"/>
  <c r="BY83" i="25" s="1"/>
  <c r="H29" i="26"/>
  <c r="BY26" i="25" s="1"/>
  <c r="H28" i="26"/>
  <c r="BY25" i="25" s="1"/>
  <c r="H9" i="26"/>
  <c r="BY6" i="25" s="1"/>
  <c r="H22" i="26"/>
  <c r="BY19" i="25" s="1"/>
  <c r="H7" i="26"/>
  <c r="BY4" i="25" s="1"/>
  <c r="H101" i="26"/>
  <c r="BY98" i="25" s="1"/>
  <c r="H75" i="26"/>
  <c r="BY72" i="25" s="1"/>
  <c r="H132" i="26"/>
  <c r="BY129" i="25" s="1"/>
  <c r="H11" i="26"/>
  <c r="BY8" i="25" s="1"/>
  <c r="H23" i="26"/>
  <c r="BY20" i="25" s="1"/>
  <c r="H70" i="26"/>
  <c r="BY67" i="25" s="1"/>
  <c r="H95" i="26"/>
  <c r="BY92" i="25" s="1"/>
  <c r="H94" i="26"/>
  <c r="BY91" i="25" s="1"/>
  <c r="P141" i="24"/>
  <c r="M150" i="28" s="1"/>
  <c r="L150" i="28"/>
  <c r="BP3" i="16" l="1"/>
  <c r="BQ3" i="16"/>
  <c r="BR3" i="16"/>
  <c r="BS3" i="16"/>
  <c r="BP4" i="16"/>
  <c r="BQ4" i="16"/>
  <c r="BR4" i="16"/>
  <c r="BS4" i="16"/>
  <c r="BP5" i="16"/>
  <c r="BQ5" i="16"/>
  <c r="BR5" i="16"/>
  <c r="BS5" i="16"/>
  <c r="BP6" i="16"/>
  <c r="BQ6" i="16"/>
  <c r="BR6" i="16"/>
  <c r="BS6" i="16"/>
  <c r="BP7" i="16"/>
  <c r="BQ7" i="16"/>
  <c r="BR7" i="16"/>
  <c r="BS7" i="16"/>
  <c r="BP8" i="16"/>
  <c r="BQ8" i="16"/>
  <c r="BR8" i="16"/>
  <c r="BS8" i="16"/>
  <c r="BP9" i="16"/>
  <c r="BQ9" i="16"/>
  <c r="BR9" i="16"/>
  <c r="BS9" i="16"/>
  <c r="BP10" i="16"/>
  <c r="BQ10" i="16"/>
  <c r="BR10" i="16"/>
  <c r="BS10" i="16"/>
  <c r="BP11" i="16"/>
  <c r="BQ11" i="16"/>
  <c r="BR11" i="16"/>
  <c r="BS11" i="16"/>
  <c r="BP12" i="16"/>
  <c r="BQ12" i="16"/>
  <c r="BR12" i="16"/>
  <c r="BS12" i="16"/>
  <c r="BP13" i="16"/>
  <c r="BQ13" i="16"/>
  <c r="BR13" i="16"/>
  <c r="BS13" i="16"/>
  <c r="BP14" i="16"/>
  <c r="BQ14" i="16"/>
  <c r="BR14" i="16"/>
  <c r="BS14" i="16"/>
  <c r="BP15" i="16"/>
  <c r="BQ15" i="16"/>
  <c r="BR15" i="16"/>
  <c r="BS15" i="16"/>
  <c r="BP16" i="16"/>
  <c r="BQ16" i="16"/>
  <c r="BR16" i="16"/>
  <c r="BS16" i="16"/>
  <c r="BP17" i="16"/>
  <c r="BQ17" i="16"/>
  <c r="BR17" i="16"/>
  <c r="BS17" i="16"/>
  <c r="BP18" i="16"/>
  <c r="BQ18" i="16"/>
  <c r="BR18" i="16"/>
  <c r="BS18" i="16"/>
  <c r="BP19" i="16"/>
  <c r="BQ19" i="16"/>
  <c r="BR19" i="16"/>
  <c r="BS19" i="16"/>
  <c r="BP20" i="16"/>
  <c r="BQ20" i="16"/>
  <c r="BR20" i="16"/>
  <c r="BS20" i="16"/>
  <c r="BP21" i="16"/>
  <c r="BQ21" i="16"/>
  <c r="BR21" i="16"/>
  <c r="BS21" i="16"/>
  <c r="BP22" i="16"/>
  <c r="BQ22" i="16"/>
  <c r="BR22" i="16"/>
  <c r="BS22" i="16"/>
  <c r="BP23" i="16"/>
  <c r="BQ23" i="16"/>
  <c r="BR23" i="16"/>
  <c r="BS23" i="16"/>
  <c r="BP24" i="16"/>
  <c r="BQ24" i="16"/>
  <c r="BR24" i="16"/>
  <c r="BS24" i="16"/>
  <c r="BP25" i="16"/>
  <c r="BQ25" i="16"/>
  <c r="BR25" i="16"/>
  <c r="BS25" i="16"/>
  <c r="BP26" i="16"/>
  <c r="BQ26" i="16"/>
  <c r="BR26" i="16"/>
  <c r="BS26" i="16"/>
  <c r="BP27" i="16"/>
  <c r="BQ27" i="16"/>
  <c r="BR27" i="16"/>
  <c r="BS27" i="16"/>
  <c r="BP28" i="16"/>
  <c r="BQ28" i="16"/>
  <c r="BR28" i="16"/>
  <c r="BS28" i="16"/>
  <c r="BP29" i="16"/>
  <c r="BQ29" i="16"/>
  <c r="BR29" i="16"/>
  <c r="BS29" i="16"/>
  <c r="BP30" i="16"/>
  <c r="BQ30" i="16"/>
  <c r="BR30" i="16"/>
  <c r="BS30" i="16"/>
  <c r="BP31" i="16"/>
  <c r="BQ31" i="16"/>
  <c r="BR31" i="16"/>
  <c r="BS31" i="16"/>
  <c r="BP32" i="16"/>
  <c r="BQ32" i="16"/>
  <c r="BR32" i="16"/>
  <c r="BS32" i="16"/>
  <c r="BP33" i="16"/>
  <c r="BQ33" i="16"/>
  <c r="BR33" i="16"/>
  <c r="BS33" i="16"/>
  <c r="BP34" i="16"/>
  <c r="BQ34" i="16"/>
  <c r="BR34" i="16"/>
  <c r="BS34" i="16"/>
  <c r="BP35" i="16"/>
  <c r="BQ35" i="16"/>
  <c r="BR35" i="16"/>
  <c r="BS35" i="16"/>
  <c r="BP36" i="16"/>
  <c r="BQ36" i="16"/>
  <c r="BR36" i="16"/>
  <c r="BS36" i="16"/>
  <c r="BP37" i="16"/>
  <c r="BQ37" i="16"/>
  <c r="BR37" i="16"/>
  <c r="BS37" i="16"/>
  <c r="BP38" i="16"/>
  <c r="BQ38" i="16"/>
  <c r="BR38" i="16"/>
  <c r="BS38" i="16"/>
  <c r="BP39" i="16"/>
  <c r="BQ39" i="16"/>
  <c r="BR39" i="16"/>
  <c r="BS39" i="16"/>
  <c r="BP40" i="16"/>
  <c r="BQ40" i="16"/>
  <c r="BR40" i="16"/>
  <c r="BS40" i="16"/>
  <c r="BP41" i="16"/>
  <c r="BQ41" i="16"/>
  <c r="BR41" i="16"/>
  <c r="BS41" i="16"/>
  <c r="BP42" i="16"/>
  <c r="BQ42" i="16"/>
  <c r="BR42" i="16"/>
  <c r="BS42" i="16"/>
  <c r="BP43" i="16"/>
  <c r="BQ43" i="16"/>
  <c r="BR43" i="16"/>
  <c r="BS43" i="16"/>
  <c r="BP44" i="16"/>
  <c r="BQ44" i="16"/>
  <c r="BR44" i="16"/>
  <c r="BS44" i="16"/>
  <c r="BP45" i="16"/>
  <c r="BQ45" i="16"/>
  <c r="BR45" i="16"/>
  <c r="BS45" i="16"/>
  <c r="BP46" i="16"/>
  <c r="BQ46" i="16"/>
  <c r="BR46" i="16"/>
  <c r="BS46" i="16"/>
  <c r="BP47" i="16"/>
  <c r="BQ47" i="16"/>
  <c r="BR47" i="16"/>
  <c r="BS47" i="16"/>
  <c r="BP48" i="16"/>
  <c r="BQ48" i="16"/>
  <c r="BR48" i="16"/>
  <c r="BS48" i="16"/>
  <c r="BP49" i="16"/>
  <c r="BQ49" i="16"/>
  <c r="BR49" i="16"/>
  <c r="BS49" i="16"/>
  <c r="BP50" i="16"/>
  <c r="BQ50" i="16"/>
  <c r="BR50" i="16"/>
  <c r="BS50" i="16"/>
  <c r="BP51" i="16"/>
  <c r="BQ51" i="16"/>
  <c r="BR51" i="16"/>
  <c r="BS51" i="16"/>
  <c r="BP52" i="16"/>
  <c r="BQ52" i="16"/>
  <c r="BR52" i="16"/>
  <c r="BS52" i="16"/>
  <c r="BP53" i="16"/>
  <c r="BQ53" i="16"/>
  <c r="BR53" i="16"/>
  <c r="BS53" i="16"/>
  <c r="BP54" i="16"/>
  <c r="BQ54" i="16"/>
  <c r="BR54" i="16"/>
  <c r="BS54" i="16"/>
  <c r="BP55" i="16"/>
  <c r="BQ55" i="16"/>
  <c r="BR55" i="16"/>
  <c r="BS55" i="16"/>
  <c r="BP56" i="16"/>
  <c r="BQ56" i="16"/>
  <c r="BR56" i="16"/>
  <c r="BS56" i="16"/>
  <c r="BP57" i="16"/>
  <c r="BQ57" i="16"/>
  <c r="BR57" i="16"/>
  <c r="BS57" i="16"/>
  <c r="BP58" i="16"/>
  <c r="BQ58" i="16"/>
  <c r="BR58" i="16"/>
  <c r="BS58" i="16"/>
  <c r="BP59" i="16"/>
  <c r="BQ59" i="16"/>
  <c r="BR59" i="16"/>
  <c r="BS59" i="16"/>
  <c r="BP60" i="16"/>
  <c r="BQ60" i="16"/>
  <c r="BR60" i="16"/>
  <c r="BS60" i="16"/>
  <c r="BP61" i="16"/>
  <c r="BQ61" i="16"/>
  <c r="BR61" i="16"/>
  <c r="BS61" i="16"/>
  <c r="BP62" i="16"/>
  <c r="BQ62" i="16"/>
  <c r="BR62" i="16"/>
  <c r="BS62" i="16"/>
  <c r="BP63" i="16"/>
  <c r="BQ63" i="16"/>
  <c r="BR63" i="16"/>
  <c r="BS63" i="16"/>
  <c r="BP64" i="16"/>
  <c r="BQ64" i="16"/>
  <c r="BR64" i="16"/>
  <c r="BS64" i="16"/>
  <c r="BP65" i="16"/>
  <c r="BQ65" i="16"/>
  <c r="BR65" i="16"/>
  <c r="BS65" i="16"/>
  <c r="BP66" i="16"/>
  <c r="BQ66" i="16"/>
  <c r="BR66" i="16"/>
  <c r="BS66" i="16"/>
  <c r="BP67" i="16"/>
  <c r="BQ67" i="16"/>
  <c r="BR67" i="16"/>
  <c r="BS67" i="16"/>
  <c r="BP68" i="16"/>
  <c r="BQ68" i="16"/>
  <c r="BR68" i="16"/>
  <c r="BS68" i="16"/>
  <c r="BP69" i="16"/>
  <c r="BQ69" i="16"/>
  <c r="BR69" i="16"/>
  <c r="BS69" i="16"/>
  <c r="BP70" i="16"/>
  <c r="BQ70" i="16"/>
  <c r="BR70" i="16"/>
  <c r="BS70" i="16"/>
  <c r="BP71" i="16"/>
  <c r="BQ71" i="16"/>
  <c r="BR71" i="16"/>
  <c r="BS71" i="16"/>
  <c r="BP72" i="16"/>
  <c r="BQ72" i="16"/>
  <c r="BR72" i="16"/>
  <c r="BS72" i="16"/>
  <c r="BP73" i="16"/>
  <c r="BQ73" i="16"/>
  <c r="BR73" i="16"/>
  <c r="BS73" i="16"/>
  <c r="BP74" i="16"/>
  <c r="BQ74" i="16"/>
  <c r="BR74" i="16"/>
  <c r="BS74" i="16"/>
  <c r="BP75" i="16"/>
  <c r="BQ75" i="16"/>
  <c r="BR75" i="16"/>
  <c r="BS75" i="16"/>
  <c r="BP76" i="16"/>
  <c r="BQ76" i="16"/>
  <c r="BR76" i="16"/>
  <c r="BS76" i="16"/>
  <c r="BP77" i="16"/>
  <c r="BQ77" i="16"/>
  <c r="BR77" i="16"/>
  <c r="BS77" i="16"/>
  <c r="BP78" i="16"/>
  <c r="BQ78" i="16"/>
  <c r="BR78" i="16"/>
  <c r="BS78" i="16"/>
  <c r="BP79" i="16"/>
  <c r="BQ79" i="16"/>
  <c r="BR79" i="16"/>
  <c r="BS79" i="16"/>
  <c r="BP80" i="16"/>
  <c r="BQ80" i="16"/>
  <c r="BR80" i="16"/>
  <c r="BS80" i="16"/>
  <c r="BP81" i="16"/>
  <c r="BQ81" i="16"/>
  <c r="BR81" i="16"/>
  <c r="BS81" i="16"/>
  <c r="BP82" i="16"/>
  <c r="BQ82" i="16"/>
  <c r="BR82" i="16"/>
  <c r="BS82" i="16"/>
  <c r="BP83" i="16"/>
  <c r="BQ83" i="16"/>
  <c r="BR83" i="16"/>
  <c r="BS83" i="16"/>
  <c r="BP84" i="16"/>
  <c r="BQ84" i="16"/>
  <c r="BR84" i="16"/>
  <c r="BS84" i="16"/>
  <c r="BP85" i="16"/>
  <c r="BQ85" i="16"/>
  <c r="BR85" i="16"/>
  <c r="BS85" i="16"/>
  <c r="BP86" i="16"/>
  <c r="BQ86" i="16"/>
  <c r="BR86" i="16"/>
  <c r="BS86" i="16"/>
  <c r="BP87" i="16"/>
  <c r="BQ87" i="16"/>
  <c r="BR87" i="16"/>
  <c r="BS87" i="16"/>
  <c r="BP88" i="16"/>
  <c r="BQ88" i="16"/>
  <c r="BR88" i="16"/>
  <c r="BS88" i="16"/>
  <c r="BP89" i="16"/>
  <c r="BQ89" i="16"/>
  <c r="BR89" i="16"/>
  <c r="BS89" i="16"/>
  <c r="BP90" i="16"/>
  <c r="BQ90" i="16"/>
  <c r="BR90" i="16"/>
  <c r="BS90" i="16"/>
  <c r="BP91" i="16"/>
  <c r="BQ91" i="16"/>
  <c r="BR91" i="16"/>
  <c r="BS91" i="16"/>
  <c r="BP92" i="16"/>
  <c r="BQ92" i="16"/>
  <c r="BR92" i="16"/>
  <c r="BS92" i="16"/>
  <c r="BP93" i="16"/>
  <c r="BQ93" i="16"/>
  <c r="BR93" i="16"/>
  <c r="BS93" i="16"/>
  <c r="BP94" i="16"/>
  <c r="BQ94" i="16"/>
  <c r="BR94" i="16"/>
  <c r="BS94" i="16"/>
  <c r="BP95" i="16"/>
  <c r="BQ95" i="16"/>
  <c r="BR95" i="16"/>
  <c r="BS95" i="16"/>
  <c r="BP96" i="16"/>
  <c r="BQ96" i="16"/>
  <c r="BR96" i="16"/>
  <c r="BS96" i="16"/>
  <c r="BP97" i="16"/>
  <c r="BQ97" i="16"/>
  <c r="BR97" i="16"/>
  <c r="BS97" i="16"/>
  <c r="BP98" i="16"/>
  <c r="BQ98" i="16"/>
  <c r="BR98" i="16"/>
  <c r="BS98" i="16"/>
  <c r="BP99" i="16"/>
  <c r="BQ99" i="16"/>
  <c r="BR99" i="16"/>
  <c r="BS99" i="16"/>
  <c r="BP100" i="16"/>
  <c r="BQ100" i="16"/>
  <c r="BR100" i="16"/>
  <c r="BS100" i="16"/>
  <c r="BP101" i="16"/>
  <c r="BQ101" i="16"/>
  <c r="BR101" i="16"/>
  <c r="BS101" i="16"/>
  <c r="BP102" i="16"/>
  <c r="BQ102" i="16"/>
  <c r="BR102" i="16"/>
  <c r="BS102" i="16"/>
  <c r="BP103" i="16"/>
  <c r="BQ103" i="16"/>
  <c r="BR103" i="16"/>
  <c r="BS103" i="16"/>
  <c r="BP104" i="16"/>
  <c r="BQ104" i="16"/>
  <c r="BR104" i="16"/>
  <c r="BS104" i="16"/>
  <c r="BP105" i="16"/>
  <c r="BQ105" i="16"/>
  <c r="BR105" i="16"/>
  <c r="BS105" i="16"/>
  <c r="BP106" i="16"/>
  <c r="BQ106" i="16"/>
  <c r="BR106" i="16"/>
  <c r="BS106" i="16"/>
  <c r="BP107" i="16"/>
  <c r="BQ107" i="16"/>
  <c r="BR107" i="16"/>
  <c r="BS107" i="16"/>
  <c r="BP108" i="16"/>
  <c r="BQ108" i="16"/>
  <c r="BR108" i="16"/>
  <c r="BS108" i="16"/>
  <c r="BP109" i="16"/>
  <c r="BQ109" i="16"/>
  <c r="BR109" i="16"/>
  <c r="BS109" i="16"/>
  <c r="BP110" i="16"/>
  <c r="BQ110" i="16"/>
  <c r="BR110" i="16"/>
  <c r="BS110" i="16"/>
  <c r="BP111" i="16"/>
  <c r="BQ111" i="16"/>
  <c r="BR111" i="16"/>
  <c r="BS111" i="16"/>
  <c r="BP112" i="16"/>
  <c r="BQ112" i="16"/>
  <c r="BR112" i="16"/>
  <c r="BS112" i="16"/>
  <c r="BP113" i="16"/>
  <c r="BQ113" i="16"/>
  <c r="BR113" i="16"/>
  <c r="BS113" i="16"/>
  <c r="BP114" i="16"/>
  <c r="BQ114" i="16"/>
  <c r="BR114" i="16"/>
  <c r="BS114" i="16"/>
  <c r="BP115" i="16"/>
  <c r="BQ115" i="16"/>
  <c r="BR115" i="16"/>
  <c r="BS115" i="16"/>
  <c r="BP116" i="16"/>
  <c r="BQ116" i="16"/>
  <c r="BR116" i="16"/>
  <c r="BS116" i="16"/>
  <c r="BP117" i="16"/>
  <c r="BQ117" i="16"/>
  <c r="BR117" i="16"/>
  <c r="BS117" i="16"/>
  <c r="BP118" i="16"/>
  <c r="BQ118" i="16"/>
  <c r="BR118" i="16"/>
  <c r="BS118" i="16"/>
  <c r="BP119" i="16"/>
  <c r="BQ119" i="16"/>
  <c r="BR119" i="16"/>
  <c r="BS119" i="16"/>
  <c r="BP120" i="16"/>
  <c r="BQ120" i="16"/>
  <c r="BR120" i="16"/>
  <c r="BS120" i="16"/>
  <c r="BP121" i="16"/>
  <c r="BQ121" i="16"/>
  <c r="BR121" i="16"/>
  <c r="BS121" i="16"/>
  <c r="BP122" i="16"/>
  <c r="BQ122" i="16"/>
  <c r="BR122" i="16"/>
  <c r="BS122" i="16"/>
  <c r="BT122" i="16" s="1"/>
  <c r="BP123" i="16"/>
  <c r="BQ123" i="16"/>
  <c r="BR123" i="16"/>
  <c r="BS123" i="16"/>
  <c r="BP124" i="16"/>
  <c r="BQ124" i="16"/>
  <c r="BR124" i="16"/>
  <c r="BS124" i="16"/>
  <c r="BP125" i="16"/>
  <c r="BQ125" i="16"/>
  <c r="BR125" i="16"/>
  <c r="BS125" i="16"/>
  <c r="BP126" i="16"/>
  <c r="BQ126" i="16"/>
  <c r="BR126" i="16"/>
  <c r="BS126" i="16"/>
  <c r="BP127" i="16"/>
  <c r="BQ127" i="16"/>
  <c r="BR127" i="16"/>
  <c r="BS127" i="16"/>
  <c r="BP128" i="16"/>
  <c r="BQ128" i="16"/>
  <c r="BR128" i="16"/>
  <c r="BS128" i="16"/>
  <c r="BP129" i="16"/>
  <c r="BQ129" i="16"/>
  <c r="BR129" i="16"/>
  <c r="BS129" i="16"/>
  <c r="BP130" i="16"/>
  <c r="BQ130" i="16"/>
  <c r="BR130" i="16"/>
  <c r="BS130" i="16"/>
  <c r="BP131" i="16"/>
  <c r="BQ131" i="16"/>
  <c r="BR131" i="16"/>
  <c r="BS131" i="16"/>
  <c r="BP132" i="16"/>
  <c r="BQ132" i="16"/>
  <c r="BR132" i="16"/>
  <c r="BS132" i="16"/>
  <c r="BP133" i="16"/>
  <c r="BQ133" i="16"/>
  <c r="BR133" i="16"/>
  <c r="BS133" i="16"/>
  <c r="BP134" i="16"/>
  <c r="BQ134" i="16"/>
  <c r="BR134" i="16"/>
  <c r="BS134" i="16"/>
  <c r="BP135" i="16"/>
  <c r="BQ135" i="16"/>
  <c r="BR135" i="16"/>
  <c r="BS135" i="16"/>
  <c r="BP136" i="16"/>
  <c r="BQ136" i="16"/>
  <c r="BR136" i="16"/>
  <c r="BS136" i="16"/>
  <c r="BP137" i="16"/>
  <c r="BQ137" i="16"/>
  <c r="BR137" i="16"/>
  <c r="BS137" i="16"/>
  <c r="BT137" i="16"/>
  <c r="BT17" i="16" l="1"/>
  <c r="BT40" i="16"/>
  <c r="BT131" i="16"/>
  <c r="BT123" i="16"/>
  <c r="BT58" i="16"/>
  <c r="BT52" i="16"/>
  <c r="BT42" i="16"/>
  <c r="BT41" i="16"/>
  <c r="BT117" i="16"/>
  <c r="BT109" i="16"/>
  <c r="BT34" i="16"/>
  <c r="BT59" i="16"/>
  <c r="BT47" i="16"/>
  <c r="BT45" i="16"/>
  <c r="BT120" i="16"/>
  <c r="BT116" i="16"/>
  <c r="BT35" i="16"/>
  <c r="BT5" i="16"/>
  <c r="BT98" i="16"/>
  <c r="BT11" i="16"/>
  <c r="BT106" i="16"/>
  <c r="BT104" i="16"/>
  <c r="BT10" i="16"/>
  <c r="BT105" i="16"/>
  <c r="BT85" i="16"/>
  <c r="BT73" i="16"/>
  <c r="BT65" i="16"/>
  <c r="BT60" i="16"/>
  <c r="BT51" i="16"/>
  <c r="BT124" i="16"/>
  <c r="BT92" i="16"/>
  <c r="BT90" i="16"/>
  <c r="BT88" i="16"/>
  <c r="BT84" i="16"/>
  <c r="BT80" i="16"/>
  <c r="BT76" i="16"/>
  <c r="BT74" i="16"/>
  <c r="BT72" i="16"/>
  <c r="BT68" i="16"/>
  <c r="BT66" i="16"/>
  <c r="BT64" i="16"/>
  <c r="BT56" i="16"/>
  <c r="BT43" i="16"/>
  <c r="BT32" i="16"/>
  <c r="BT28" i="16"/>
  <c r="BT26" i="16"/>
  <c r="BT24" i="16"/>
  <c r="BT20" i="16"/>
  <c r="BT18" i="16"/>
  <c r="BT16" i="16"/>
  <c r="BT12" i="16"/>
  <c r="BT132" i="16"/>
  <c r="BT8" i="16"/>
  <c r="BT6" i="16"/>
  <c r="BT4" i="16"/>
  <c r="BT102" i="16"/>
  <c r="BT129" i="16"/>
  <c r="BT101" i="16"/>
  <c r="BT61" i="16"/>
  <c r="BT48" i="16"/>
  <c r="BT39" i="16"/>
  <c r="BT37" i="16"/>
  <c r="BT15" i="16"/>
  <c r="BT115" i="16"/>
  <c r="BT96" i="16"/>
  <c r="BT128" i="16"/>
  <c r="BT125" i="16"/>
  <c r="BT112" i="16"/>
  <c r="BT99" i="16"/>
  <c r="BT95" i="16"/>
  <c r="BT67" i="16"/>
  <c r="BT50" i="16"/>
  <c r="BT19" i="16"/>
  <c r="BT100" i="16"/>
  <c r="BT114" i="16"/>
  <c r="BT93" i="16"/>
  <c r="BT91" i="16"/>
  <c r="BT83" i="16"/>
  <c r="BT77" i="16"/>
  <c r="BT75" i="16"/>
  <c r="BT69" i="16"/>
  <c r="BT49" i="16"/>
  <c r="BT44" i="16"/>
  <c r="BT33" i="16"/>
  <c r="BT29" i="16"/>
  <c r="BT27" i="16"/>
  <c r="BT21" i="16"/>
  <c r="BT13" i="16"/>
  <c r="BT130" i="16"/>
  <c r="BT107" i="16"/>
  <c r="BT133" i="16"/>
  <c r="BT113" i="16"/>
  <c r="BT108" i="16"/>
  <c r="BT82" i="16"/>
  <c r="BT53" i="16"/>
  <c r="BT36" i="16"/>
  <c r="BT7" i="16"/>
  <c r="BT3" i="16"/>
  <c r="BT55" i="16"/>
  <c r="BT89" i="16"/>
  <c r="BT86" i="16"/>
  <c r="BT79" i="16"/>
  <c r="BT31" i="16"/>
  <c r="BT14" i="16"/>
  <c r="BT62" i="16"/>
  <c r="BT110" i="16"/>
  <c r="BT103" i="16"/>
  <c r="BT46" i="16"/>
  <c r="BT126" i="16"/>
  <c r="BT38" i="16"/>
  <c r="BT136" i="16"/>
  <c r="BT134" i="16"/>
  <c r="BT127" i="16"/>
  <c r="BT70" i="16"/>
  <c r="BT63" i="16"/>
  <c r="BT25" i="16"/>
  <c r="BT22" i="16"/>
  <c r="BT97" i="16"/>
  <c r="BT94" i="16"/>
  <c r="BT87" i="16"/>
  <c r="BT121" i="16"/>
  <c r="BT118" i="16"/>
  <c r="BT111" i="16"/>
  <c r="BT57" i="16"/>
  <c r="BT54" i="16"/>
  <c r="BT119" i="16"/>
  <c r="BT135" i="16"/>
  <c r="BT81" i="16"/>
  <c r="BT78" i="16"/>
  <c r="BT71" i="16"/>
  <c r="BT30" i="16"/>
  <c r="BT23" i="16"/>
  <c r="BT9" i="16"/>
  <c r="CQ4" i="16"/>
  <c r="CR4" i="16"/>
  <c r="CS4" i="16"/>
  <c r="CT4" i="16"/>
  <c r="CU4" i="16"/>
  <c r="CV4" i="16"/>
  <c r="CW4" i="16"/>
  <c r="CX4" i="16"/>
  <c r="CY4" i="16"/>
  <c r="CZ4" i="16"/>
  <c r="DA4" i="16"/>
  <c r="DB4" i="16"/>
  <c r="DC4" i="16"/>
  <c r="DD4" i="16"/>
  <c r="DE4" i="16"/>
  <c r="CQ5" i="16"/>
  <c r="CR5" i="16"/>
  <c r="CS5" i="16"/>
  <c r="CT5" i="16"/>
  <c r="CU5" i="16"/>
  <c r="CV5" i="16"/>
  <c r="CW5" i="16"/>
  <c r="CX5" i="16"/>
  <c r="CY5" i="16"/>
  <c r="CZ5" i="16"/>
  <c r="DA5" i="16"/>
  <c r="DB5" i="16"/>
  <c r="DC5" i="16"/>
  <c r="DD5" i="16"/>
  <c r="DE5" i="16"/>
  <c r="CQ6" i="16"/>
  <c r="CR6" i="16"/>
  <c r="CS6" i="16"/>
  <c r="CT6" i="16"/>
  <c r="CU6" i="16"/>
  <c r="CV6" i="16"/>
  <c r="CW6" i="16"/>
  <c r="CX6" i="16"/>
  <c r="CY6" i="16"/>
  <c r="CZ6" i="16"/>
  <c r="DA6" i="16"/>
  <c r="DB6" i="16"/>
  <c r="DC6" i="16"/>
  <c r="DD6" i="16"/>
  <c r="DE6" i="16"/>
  <c r="CQ7" i="16"/>
  <c r="CR7" i="16"/>
  <c r="CS7" i="16"/>
  <c r="CT7" i="16"/>
  <c r="CU7" i="16"/>
  <c r="CV7" i="16"/>
  <c r="CW7" i="16"/>
  <c r="CX7" i="16"/>
  <c r="CY7" i="16"/>
  <c r="CZ7" i="16"/>
  <c r="DA7" i="16"/>
  <c r="DB7" i="16"/>
  <c r="DC7" i="16"/>
  <c r="DD7" i="16"/>
  <c r="DE7" i="16"/>
  <c r="CQ8" i="16"/>
  <c r="CR8" i="16"/>
  <c r="CS8" i="16"/>
  <c r="CT8" i="16"/>
  <c r="CU8" i="16"/>
  <c r="CV8" i="16"/>
  <c r="CW8" i="16"/>
  <c r="CX8" i="16"/>
  <c r="CY8" i="16"/>
  <c r="CZ8" i="16"/>
  <c r="DA8" i="16"/>
  <c r="DB8" i="16"/>
  <c r="DC8" i="16"/>
  <c r="DD8" i="16"/>
  <c r="DE8" i="16"/>
  <c r="CQ9" i="16"/>
  <c r="CR9" i="16"/>
  <c r="CS9" i="16"/>
  <c r="CT9" i="16"/>
  <c r="CU9" i="16"/>
  <c r="CV9" i="16"/>
  <c r="CW9" i="16"/>
  <c r="CX9" i="16"/>
  <c r="CY9" i="16"/>
  <c r="CZ9" i="16"/>
  <c r="DA9" i="16"/>
  <c r="DB9" i="16"/>
  <c r="DC9" i="16"/>
  <c r="DD9" i="16"/>
  <c r="DE9" i="16"/>
  <c r="CQ10" i="16"/>
  <c r="CR10" i="16"/>
  <c r="CS10" i="16"/>
  <c r="CT10" i="16"/>
  <c r="CU10" i="16"/>
  <c r="CV10" i="16"/>
  <c r="CW10" i="16"/>
  <c r="CX10" i="16"/>
  <c r="CY10" i="16"/>
  <c r="CZ10" i="16"/>
  <c r="DA10" i="16"/>
  <c r="DB10" i="16"/>
  <c r="DC10" i="16"/>
  <c r="DD10" i="16"/>
  <c r="DE10" i="16"/>
  <c r="CQ11" i="16"/>
  <c r="CR11" i="16"/>
  <c r="CS11" i="16"/>
  <c r="CT11" i="16"/>
  <c r="CU11" i="16"/>
  <c r="CV11" i="16"/>
  <c r="CW11" i="16"/>
  <c r="CX11" i="16"/>
  <c r="CY11" i="16"/>
  <c r="CZ11" i="16"/>
  <c r="DA11" i="16"/>
  <c r="DB11" i="16"/>
  <c r="DC11" i="16"/>
  <c r="DD11" i="16"/>
  <c r="DE11" i="16"/>
  <c r="CQ12" i="16"/>
  <c r="CR12" i="16"/>
  <c r="CS12" i="16"/>
  <c r="CT12" i="16"/>
  <c r="CU12" i="16"/>
  <c r="CV12" i="16"/>
  <c r="CW12" i="16"/>
  <c r="CX12" i="16"/>
  <c r="CY12" i="16"/>
  <c r="CZ12" i="16"/>
  <c r="DA12" i="16"/>
  <c r="DB12" i="16"/>
  <c r="DC12" i="16"/>
  <c r="DD12" i="16"/>
  <c r="DE12" i="16"/>
  <c r="CQ13" i="16"/>
  <c r="CR13" i="16"/>
  <c r="CS13" i="16"/>
  <c r="CT13" i="16"/>
  <c r="CU13" i="16"/>
  <c r="CV13" i="16"/>
  <c r="CW13" i="16"/>
  <c r="CX13" i="16"/>
  <c r="CY13" i="16"/>
  <c r="CZ13" i="16"/>
  <c r="DA13" i="16"/>
  <c r="DB13" i="16"/>
  <c r="DC13" i="16"/>
  <c r="DD13" i="16"/>
  <c r="DE13" i="16"/>
  <c r="CQ14" i="16"/>
  <c r="CR14" i="16"/>
  <c r="CS14" i="16"/>
  <c r="CT14" i="16"/>
  <c r="CU14" i="16"/>
  <c r="CV14" i="16"/>
  <c r="CW14" i="16"/>
  <c r="CX14" i="16"/>
  <c r="CY14" i="16"/>
  <c r="CZ14" i="16"/>
  <c r="DA14" i="16"/>
  <c r="DB14" i="16"/>
  <c r="DC14" i="16"/>
  <c r="DD14" i="16"/>
  <c r="DE14" i="16"/>
  <c r="CQ15" i="16"/>
  <c r="CR15" i="16"/>
  <c r="CS15" i="16"/>
  <c r="CT15" i="16"/>
  <c r="CU15" i="16"/>
  <c r="CV15" i="16"/>
  <c r="CW15" i="16"/>
  <c r="CX15" i="16"/>
  <c r="CY15" i="16"/>
  <c r="CZ15" i="16"/>
  <c r="DA15" i="16"/>
  <c r="DB15" i="16"/>
  <c r="DC15" i="16"/>
  <c r="DD15" i="16"/>
  <c r="DE15" i="16"/>
  <c r="CQ16" i="16"/>
  <c r="CR16" i="16"/>
  <c r="CS16" i="16"/>
  <c r="CT16" i="16"/>
  <c r="CU16" i="16"/>
  <c r="CV16" i="16"/>
  <c r="CW16" i="16"/>
  <c r="CX16" i="16"/>
  <c r="CY16" i="16"/>
  <c r="CZ16" i="16"/>
  <c r="DA16" i="16"/>
  <c r="DB16" i="16"/>
  <c r="DC16" i="16"/>
  <c r="DD16" i="16"/>
  <c r="DE16" i="16"/>
  <c r="CQ17" i="16"/>
  <c r="CR17" i="16"/>
  <c r="CS17" i="16"/>
  <c r="CT17" i="16"/>
  <c r="CU17" i="16"/>
  <c r="CV17" i="16"/>
  <c r="CW17" i="16"/>
  <c r="CX17" i="16"/>
  <c r="CY17" i="16"/>
  <c r="CZ17" i="16"/>
  <c r="DA17" i="16"/>
  <c r="DB17" i="16"/>
  <c r="DC17" i="16"/>
  <c r="DD17" i="16"/>
  <c r="DE17" i="16"/>
  <c r="CQ18" i="16"/>
  <c r="CR18" i="16"/>
  <c r="CS18" i="16"/>
  <c r="CT18" i="16"/>
  <c r="CU18" i="16"/>
  <c r="CV18" i="16"/>
  <c r="CW18" i="16"/>
  <c r="CX18" i="16"/>
  <c r="CY18" i="16"/>
  <c r="CZ18" i="16"/>
  <c r="DA18" i="16"/>
  <c r="DB18" i="16"/>
  <c r="DC18" i="16"/>
  <c r="DD18" i="16"/>
  <c r="DE18" i="16"/>
  <c r="CQ19" i="16"/>
  <c r="CR19" i="16"/>
  <c r="CS19" i="16"/>
  <c r="CT19" i="16"/>
  <c r="CU19" i="16"/>
  <c r="CV19" i="16"/>
  <c r="CW19" i="16"/>
  <c r="CX19" i="16"/>
  <c r="CY19" i="16"/>
  <c r="CZ19" i="16"/>
  <c r="DA19" i="16"/>
  <c r="DB19" i="16"/>
  <c r="DC19" i="16"/>
  <c r="DD19" i="16"/>
  <c r="DE19" i="16"/>
  <c r="CQ20" i="16"/>
  <c r="CR20" i="16"/>
  <c r="CS20" i="16"/>
  <c r="CT20" i="16"/>
  <c r="CU20" i="16"/>
  <c r="CV20" i="16"/>
  <c r="CW20" i="16"/>
  <c r="CX20" i="16"/>
  <c r="CY20" i="16"/>
  <c r="CZ20" i="16"/>
  <c r="DA20" i="16"/>
  <c r="DB20" i="16"/>
  <c r="DC20" i="16"/>
  <c r="DD20" i="16"/>
  <c r="DE20" i="16"/>
  <c r="CQ21" i="16"/>
  <c r="CR21" i="16"/>
  <c r="CS21" i="16"/>
  <c r="CT21" i="16"/>
  <c r="CU21" i="16"/>
  <c r="CV21" i="16"/>
  <c r="CW21" i="16"/>
  <c r="CX21" i="16"/>
  <c r="CY21" i="16"/>
  <c r="CZ21" i="16"/>
  <c r="DA21" i="16"/>
  <c r="DB21" i="16"/>
  <c r="DC21" i="16"/>
  <c r="DD21" i="16"/>
  <c r="DE21" i="16"/>
  <c r="CQ22" i="16"/>
  <c r="CR22" i="16"/>
  <c r="CS22" i="16"/>
  <c r="CT22" i="16"/>
  <c r="CU22" i="16"/>
  <c r="CV22" i="16"/>
  <c r="CW22" i="16"/>
  <c r="CX22" i="16"/>
  <c r="CY22" i="16"/>
  <c r="CZ22" i="16"/>
  <c r="DA22" i="16"/>
  <c r="DB22" i="16"/>
  <c r="DC22" i="16"/>
  <c r="DD22" i="16"/>
  <c r="DE22" i="16"/>
  <c r="CQ23" i="16"/>
  <c r="CR23" i="16"/>
  <c r="CS23" i="16"/>
  <c r="CT23" i="16"/>
  <c r="CU23" i="16"/>
  <c r="CV23" i="16"/>
  <c r="CW23" i="16"/>
  <c r="CX23" i="16"/>
  <c r="CY23" i="16"/>
  <c r="CZ23" i="16"/>
  <c r="DA23" i="16"/>
  <c r="DB23" i="16"/>
  <c r="DC23" i="16"/>
  <c r="DD23" i="16"/>
  <c r="DE23" i="16"/>
  <c r="CQ24" i="16"/>
  <c r="CR24" i="16"/>
  <c r="CS24" i="16"/>
  <c r="CT24" i="16"/>
  <c r="CU24" i="16"/>
  <c r="CV24" i="16"/>
  <c r="CW24" i="16"/>
  <c r="CX24" i="16"/>
  <c r="CY24" i="16"/>
  <c r="CZ24" i="16"/>
  <c r="DA24" i="16"/>
  <c r="DB24" i="16"/>
  <c r="DC24" i="16"/>
  <c r="DD24" i="16"/>
  <c r="DE24" i="16"/>
  <c r="CQ25" i="16"/>
  <c r="CR25" i="16"/>
  <c r="CS25" i="16"/>
  <c r="CT25" i="16"/>
  <c r="CU25" i="16"/>
  <c r="CV25" i="16"/>
  <c r="CW25" i="16"/>
  <c r="CX25" i="16"/>
  <c r="CY25" i="16"/>
  <c r="CZ25" i="16"/>
  <c r="DA25" i="16"/>
  <c r="DB25" i="16"/>
  <c r="DC25" i="16"/>
  <c r="DD25" i="16"/>
  <c r="DE25" i="16"/>
  <c r="CQ26" i="16"/>
  <c r="CR26" i="16"/>
  <c r="CS26" i="16"/>
  <c r="CT26" i="16"/>
  <c r="CU26" i="16"/>
  <c r="CV26" i="16"/>
  <c r="CW26" i="16"/>
  <c r="CX26" i="16"/>
  <c r="CY26" i="16"/>
  <c r="CZ26" i="16"/>
  <c r="DA26" i="16"/>
  <c r="DB26" i="16"/>
  <c r="DC26" i="16"/>
  <c r="DD26" i="16"/>
  <c r="DE26" i="16"/>
  <c r="CQ27" i="16"/>
  <c r="CR27" i="16"/>
  <c r="CS27" i="16"/>
  <c r="CT27" i="16"/>
  <c r="CU27" i="16"/>
  <c r="CV27" i="16"/>
  <c r="CW27" i="16"/>
  <c r="CX27" i="16"/>
  <c r="CY27" i="16"/>
  <c r="CZ27" i="16"/>
  <c r="DA27" i="16"/>
  <c r="DB27" i="16"/>
  <c r="DC27" i="16"/>
  <c r="DD27" i="16"/>
  <c r="DE27" i="16"/>
  <c r="CQ28" i="16"/>
  <c r="CR28" i="16"/>
  <c r="CS28" i="16"/>
  <c r="CT28" i="16"/>
  <c r="CU28" i="16"/>
  <c r="CV28" i="16"/>
  <c r="CW28" i="16"/>
  <c r="CX28" i="16"/>
  <c r="CY28" i="16"/>
  <c r="CZ28" i="16"/>
  <c r="DA28" i="16"/>
  <c r="DB28" i="16"/>
  <c r="DC28" i="16"/>
  <c r="DD28" i="16"/>
  <c r="DE28" i="16"/>
  <c r="CQ29" i="16"/>
  <c r="CR29" i="16"/>
  <c r="CS29" i="16"/>
  <c r="CT29" i="16"/>
  <c r="CU29" i="16"/>
  <c r="CV29" i="16"/>
  <c r="CW29" i="16"/>
  <c r="CX29" i="16"/>
  <c r="CY29" i="16"/>
  <c r="CZ29" i="16"/>
  <c r="DA29" i="16"/>
  <c r="DB29" i="16"/>
  <c r="DC29" i="16"/>
  <c r="DD29" i="16"/>
  <c r="DE29" i="16"/>
  <c r="CQ30" i="16"/>
  <c r="CR30" i="16"/>
  <c r="CS30" i="16"/>
  <c r="CT30" i="16"/>
  <c r="CU30" i="16"/>
  <c r="CV30" i="16"/>
  <c r="CW30" i="16"/>
  <c r="CX30" i="16"/>
  <c r="CY30" i="16"/>
  <c r="CZ30" i="16"/>
  <c r="DA30" i="16"/>
  <c r="DB30" i="16"/>
  <c r="DC30" i="16"/>
  <c r="DD30" i="16"/>
  <c r="DE30" i="16"/>
  <c r="CQ31" i="16"/>
  <c r="CR31" i="16"/>
  <c r="CS31" i="16"/>
  <c r="CT31" i="16"/>
  <c r="CU31" i="16"/>
  <c r="CV31" i="16"/>
  <c r="CW31" i="16"/>
  <c r="CX31" i="16"/>
  <c r="CY31" i="16"/>
  <c r="CZ31" i="16"/>
  <c r="DA31" i="16"/>
  <c r="DB31" i="16"/>
  <c r="DC31" i="16"/>
  <c r="DD31" i="16"/>
  <c r="DE31" i="16"/>
  <c r="CQ32" i="16"/>
  <c r="CR32" i="16"/>
  <c r="CS32" i="16"/>
  <c r="CT32" i="16"/>
  <c r="CU32" i="16"/>
  <c r="CV32" i="16"/>
  <c r="CW32" i="16"/>
  <c r="CX32" i="16"/>
  <c r="CY32" i="16"/>
  <c r="CZ32" i="16"/>
  <c r="DA32" i="16"/>
  <c r="DB32" i="16"/>
  <c r="DC32" i="16"/>
  <c r="DD32" i="16"/>
  <c r="DE32" i="16"/>
  <c r="CQ33" i="16"/>
  <c r="CR33" i="16"/>
  <c r="CS33" i="16"/>
  <c r="CT33" i="16"/>
  <c r="CU33" i="16"/>
  <c r="CV33" i="16"/>
  <c r="CW33" i="16"/>
  <c r="CX33" i="16"/>
  <c r="CY33" i="16"/>
  <c r="CZ33" i="16"/>
  <c r="DA33" i="16"/>
  <c r="DB33" i="16"/>
  <c r="DC33" i="16"/>
  <c r="DD33" i="16"/>
  <c r="DE33" i="16"/>
  <c r="CQ34" i="16"/>
  <c r="CR34" i="16"/>
  <c r="CS34" i="16"/>
  <c r="CT34" i="16"/>
  <c r="CU34" i="16"/>
  <c r="CV34" i="16"/>
  <c r="CW34" i="16"/>
  <c r="CX34" i="16"/>
  <c r="CY34" i="16"/>
  <c r="CZ34" i="16"/>
  <c r="DA34" i="16"/>
  <c r="DB34" i="16"/>
  <c r="DC34" i="16"/>
  <c r="DD34" i="16"/>
  <c r="DE34" i="16"/>
  <c r="CQ35" i="16"/>
  <c r="CR35" i="16"/>
  <c r="CS35" i="16"/>
  <c r="CT35" i="16"/>
  <c r="CU35" i="16"/>
  <c r="CV35" i="16"/>
  <c r="CW35" i="16"/>
  <c r="CX35" i="16"/>
  <c r="CY35" i="16"/>
  <c r="CZ35" i="16"/>
  <c r="DA35" i="16"/>
  <c r="DB35" i="16"/>
  <c r="DC35" i="16"/>
  <c r="DD35" i="16"/>
  <c r="DE35" i="16"/>
  <c r="CQ36" i="16"/>
  <c r="CR36" i="16"/>
  <c r="CS36" i="16"/>
  <c r="CT36" i="16"/>
  <c r="CU36" i="16"/>
  <c r="CV36" i="16"/>
  <c r="CW36" i="16"/>
  <c r="CX36" i="16"/>
  <c r="CY36" i="16"/>
  <c r="CZ36" i="16"/>
  <c r="DA36" i="16"/>
  <c r="DB36" i="16"/>
  <c r="DC36" i="16"/>
  <c r="DD36" i="16"/>
  <c r="DE36" i="16"/>
  <c r="CQ37" i="16"/>
  <c r="CR37" i="16"/>
  <c r="CS37" i="16"/>
  <c r="CT37" i="16"/>
  <c r="CU37" i="16"/>
  <c r="CV37" i="16"/>
  <c r="CW37" i="16"/>
  <c r="CX37" i="16"/>
  <c r="CY37" i="16"/>
  <c r="CZ37" i="16"/>
  <c r="DA37" i="16"/>
  <c r="DB37" i="16"/>
  <c r="DC37" i="16"/>
  <c r="DD37" i="16"/>
  <c r="DE37" i="16"/>
  <c r="CQ38" i="16"/>
  <c r="CR38" i="16"/>
  <c r="CS38" i="16"/>
  <c r="CT38" i="16"/>
  <c r="CU38" i="16"/>
  <c r="CV38" i="16"/>
  <c r="CW38" i="16"/>
  <c r="CX38" i="16"/>
  <c r="CY38" i="16"/>
  <c r="CZ38" i="16"/>
  <c r="DA38" i="16"/>
  <c r="DB38" i="16"/>
  <c r="DC38" i="16"/>
  <c r="DD38" i="16"/>
  <c r="DE38" i="16"/>
  <c r="CQ39" i="16"/>
  <c r="CR39" i="16"/>
  <c r="CS39" i="16"/>
  <c r="CT39" i="16"/>
  <c r="CU39" i="16"/>
  <c r="CV39" i="16"/>
  <c r="CW39" i="16"/>
  <c r="CX39" i="16"/>
  <c r="CY39" i="16"/>
  <c r="CZ39" i="16"/>
  <c r="DA39" i="16"/>
  <c r="DB39" i="16"/>
  <c r="DC39" i="16"/>
  <c r="DD39" i="16"/>
  <c r="DE39" i="16"/>
  <c r="CQ40" i="16"/>
  <c r="CR40" i="16"/>
  <c r="CS40" i="16"/>
  <c r="CT40" i="16"/>
  <c r="CU40" i="16"/>
  <c r="CV40" i="16"/>
  <c r="CW40" i="16"/>
  <c r="CX40" i="16"/>
  <c r="CY40" i="16"/>
  <c r="CZ40" i="16"/>
  <c r="DA40" i="16"/>
  <c r="DB40" i="16"/>
  <c r="DC40" i="16"/>
  <c r="DD40" i="16"/>
  <c r="DE40" i="16"/>
  <c r="CQ41" i="16"/>
  <c r="CR41" i="16"/>
  <c r="CS41" i="16"/>
  <c r="CT41" i="16"/>
  <c r="CU41" i="16"/>
  <c r="CV41" i="16"/>
  <c r="CW41" i="16"/>
  <c r="CX41" i="16"/>
  <c r="CY41" i="16"/>
  <c r="CZ41" i="16"/>
  <c r="DA41" i="16"/>
  <c r="DB41" i="16"/>
  <c r="DC41" i="16"/>
  <c r="DD41" i="16"/>
  <c r="DE41" i="16"/>
  <c r="CQ42" i="16"/>
  <c r="CR42" i="16"/>
  <c r="CS42" i="16"/>
  <c r="CT42" i="16"/>
  <c r="CU42" i="16"/>
  <c r="CV42" i="16"/>
  <c r="CW42" i="16"/>
  <c r="CX42" i="16"/>
  <c r="CY42" i="16"/>
  <c r="CZ42" i="16"/>
  <c r="DA42" i="16"/>
  <c r="DB42" i="16"/>
  <c r="DC42" i="16"/>
  <c r="DD42" i="16"/>
  <c r="DE42" i="16"/>
  <c r="CQ43" i="16"/>
  <c r="CR43" i="16"/>
  <c r="CS43" i="16"/>
  <c r="CT43" i="16"/>
  <c r="CU43" i="16"/>
  <c r="CV43" i="16"/>
  <c r="CW43" i="16"/>
  <c r="CX43" i="16"/>
  <c r="CY43" i="16"/>
  <c r="CZ43" i="16"/>
  <c r="DA43" i="16"/>
  <c r="DB43" i="16"/>
  <c r="DC43" i="16"/>
  <c r="DD43" i="16"/>
  <c r="DE43" i="16"/>
  <c r="CQ44" i="16"/>
  <c r="CR44" i="16"/>
  <c r="CS44" i="16"/>
  <c r="CT44" i="16"/>
  <c r="CU44" i="16"/>
  <c r="CV44" i="16"/>
  <c r="CW44" i="16"/>
  <c r="CX44" i="16"/>
  <c r="CY44" i="16"/>
  <c r="CZ44" i="16"/>
  <c r="DA44" i="16"/>
  <c r="DB44" i="16"/>
  <c r="DC44" i="16"/>
  <c r="DD44" i="16"/>
  <c r="DE44" i="16"/>
  <c r="CQ45" i="16"/>
  <c r="CR45" i="16"/>
  <c r="CS45" i="16"/>
  <c r="CT45" i="16"/>
  <c r="CU45" i="16"/>
  <c r="CV45" i="16"/>
  <c r="CW45" i="16"/>
  <c r="CX45" i="16"/>
  <c r="CY45" i="16"/>
  <c r="CZ45" i="16"/>
  <c r="DA45" i="16"/>
  <c r="DB45" i="16"/>
  <c r="DC45" i="16"/>
  <c r="DD45" i="16"/>
  <c r="DE45" i="16"/>
  <c r="CQ46" i="16"/>
  <c r="CR46" i="16"/>
  <c r="CS46" i="16"/>
  <c r="CT46" i="16"/>
  <c r="CU46" i="16"/>
  <c r="CV46" i="16"/>
  <c r="CW46" i="16"/>
  <c r="CX46" i="16"/>
  <c r="CY46" i="16"/>
  <c r="CZ46" i="16"/>
  <c r="DA46" i="16"/>
  <c r="DB46" i="16"/>
  <c r="DC46" i="16"/>
  <c r="DD46" i="16"/>
  <c r="DE46" i="16"/>
  <c r="CQ47" i="16"/>
  <c r="CR47" i="16"/>
  <c r="CS47" i="16"/>
  <c r="CT47" i="16"/>
  <c r="CU47" i="16"/>
  <c r="CV47" i="16"/>
  <c r="CW47" i="16"/>
  <c r="CX47" i="16"/>
  <c r="CY47" i="16"/>
  <c r="CZ47" i="16"/>
  <c r="DA47" i="16"/>
  <c r="DB47" i="16"/>
  <c r="DC47" i="16"/>
  <c r="DD47" i="16"/>
  <c r="DE47" i="16"/>
  <c r="CQ48" i="16"/>
  <c r="CR48" i="16"/>
  <c r="CS48" i="16"/>
  <c r="CT48" i="16"/>
  <c r="CU48" i="16"/>
  <c r="CV48" i="16"/>
  <c r="CW48" i="16"/>
  <c r="CX48" i="16"/>
  <c r="CY48" i="16"/>
  <c r="CZ48" i="16"/>
  <c r="DA48" i="16"/>
  <c r="DB48" i="16"/>
  <c r="DC48" i="16"/>
  <c r="DD48" i="16"/>
  <c r="DE48" i="16"/>
  <c r="CQ49" i="16"/>
  <c r="CR49" i="16"/>
  <c r="CS49" i="16"/>
  <c r="CT49" i="16"/>
  <c r="CU49" i="16"/>
  <c r="CV49" i="16"/>
  <c r="CW49" i="16"/>
  <c r="CX49" i="16"/>
  <c r="CY49" i="16"/>
  <c r="CZ49" i="16"/>
  <c r="DA49" i="16"/>
  <c r="DB49" i="16"/>
  <c r="DC49" i="16"/>
  <c r="DD49" i="16"/>
  <c r="DE49" i="16"/>
  <c r="CQ50" i="16"/>
  <c r="CR50" i="16"/>
  <c r="CS50" i="16"/>
  <c r="CT50" i="16"/>
  <c r="CU50" i="16"/>
  <c r="CV50" i="16"/>
  <c r="CW50" i="16"/>
  <c r="CX50" i="16"/>
  <c r="CY50" i="16"/>
  <c r="CZ50" i="16"/>
  <c r="DA50" i="16"/>
  <c r="DB50" i="16"/>
  <c r="DC50" i="16"/>
  <c r="DD50" i="16"/>
  <c r="DE50" i="16"/>
  <c r="CQ51" i="16"/>
  <c r="CR51" i="16"/>
  <c r="CS51" i="16"/>
  <c r="CT51" i="16"/>
  <c r="CU51" i="16"/>
  <c r="CV51" i="16"/>
  <c r="CW51" i="16"/>
  <c r="CX51" i="16"/>
  <c r="CY51" i="16"/>
  <c r="CZ51" i="16"/>
  <c r="DA51" i="16"/>
  <c r="DB51" i="16"/>
  <c r="DC51" i="16"/>
  <c r="DD51" i="16"/>
  <c r="DE51" i="16"/>
  <c r="CQ52" i="16"/>
  <c r="CR52" i="16"/>
  <c r="CS52" i="16"/>
  <c r="CT52" i="16"/>
  <c r="CU52" i="16"/>
  <c r="CV52" i="16"/>
  <c r="CW52" i="16"/>
  <c r="CX52" i="16"/>
  <c r="CY52" i="16"/>
  <c r="CZ52" i="16"/>
  <c r="DA52" i="16"/>
  <c r="DB52" i="16"/>
  <c r="DC52" i="16"/>
  <c r="DD52" i="16"/>
  <c r="DE52" i="16"/>
  <c r="CQ53" i="16"/>
  <c r="CR53" i="16"/>
  <c r="CS53" i="16"/>
  <c r="CT53" i="16"/>
  <c r="CU53" i="16"/>
  <c r="CV53" i="16"/>
  <c r="CW53" i="16"/>
  <c r="CX53" i="16"/>
  <c r="CY53" i="16"/>
  <c r="CZ53" i="16"/>
  <c r="DA53" i="16"/>
  <c r="DB53" i="16"/>
  <c r="DC53" i="16"/>
  <c r="DD53" i="16"/>
  <c r="DE53" i="16"/>
  <c r="CQ54" i="16"/>
  <c r="CR54" i="16"/>
  <c r="CS54" i="16"/>
  <c r="CT54" i="16"/>
  <c r="CU54" i="16"/>
  <c r="CV54" i="16"/>
  <c r="CW54" i="16"/>
  <c r="CX54" i="16"/>
  <c r="CY54" i="16"/>
  <c r="CZ54" i="16"/>
  <c r="DA54" i="16"/>
  <c r="DB54" i="16"/>
  <c r="DC54" i="16"/>
  <c r="DD54" i="16"/>
  <c r="DE54" i="16"/>
  <c r="CQ55" i="16"/>
  <c r="CR55" i="16"/>
  <c r="CS55" i="16"/>
  <c r="CT55" i="16"/>
  <c r="CU55" i="16"/>
  <c r="CV55" i="16"/>
  <c r="CW55" i="16"/>
  <c r="CX55" i="16"/>
  <c r="CY55" i="16"/>
  <c r="CZ55" i="16"/>
  <c r="DA55" i="16"/>
  <c r="DB55" i="16"/>
  <c r="DC55" i="16"/>
  <c r="DD55" i="16"/>
  <c r="DE55" i="16"/>
  <c r="CQ56" i="16"/>
  <c r="CR56" i="16"/>
  <c r="CS56" i="16"/>
  <c r="CT56" i="16"/>
  <c r="CU56" i="16"/>
  <c r="CV56" i="16"/>
  <c r="CW56" i="16"/>
  <c r="CX56" i="16"/>
  <c r="CY56" i="16"/>
  <c r="CZ56" i="16"/>
  <c r="DA56" i="16"/>
  <c r="DB56" i="16"/>
  <c r="DC56" i="16"/>
  <c r="DD56" i="16"/>
  <c r="DE56" i="16"/>
  <c r="CQ57" i="16"/>
  <c r="CR57" i="16"/>
  <c r="CS57" i="16"/>
  <c r="CT57" i="16"/>
  <c r="CU57" i="16"/>
  <c r="CV57" i="16"/>
  <c r="CW57" i="16"/>
  <c r="CX57" i="16"/>
  <c r="CY57" i="16"/>
  <c r="CZ57" i="16"/>
  <c r="DA57" i="16"/>
  <c r="DB57" i="16"/>
  <c r="DC57" i="16"/>
  <c r="DD57" i="16"/>
  <c r="DE57" i="16"/>
  <c r="CQ58" i="16"/>
  <c r="CR58" i="16"/>
  <c r="CS58" i="16"/>
  <c r="CT58" i="16"/>
  <c r="CU58" i="16"/>
  <c r="CV58" i="16"/>
  <c r="CW58" i="16"/>
  <c r="CX58" i="16"/>
  <c r="CY58" i="16"/>
  <c r="CZ58" i="16"/>
  <c r="DA58" i="16"/>
  <c r="DB58" i="16"/>
  <c r="DC58" i="16"/>
  <c r="DD58" i="16"/>
  <c r="DE58" i="16"/>
  <c r="CQ59" i="16"/>
  <c r="CR59" i="16"/>
  <c r="CS59" i="16"/>
  <c r="CT59" i="16"/>
  <c r="CU59" i="16"/>
  <c r="CV59" i="16"/>
  <c r="CW59" i="16"/>
  <c r="CX59" i="16"/>
  <c r="CY59" i="16"/>
  <c r="CZ59" i="16"/>
  <c r="DA59" i="16"/>
  <c r="DB59" i="16"/>
  <c r="DC59" i="16"/>
  <c r="DD59" i="16"/>
  <c r="DE59" i="16"/>
  <c r="CQ60" i="16"/>
  <c r="CR60" i="16"/>
  <c r="CS60" i="16"/>
  <c r="CT60" i="16"/>
  <c r="CU60" i="16"/>
  <c r="CV60" i="16"/>
  <c r="CW60" i="16"/>
  <c r="CX60" i="16"/>
  <c r="CY60" i="16"/>
  <c r="CZ60" i="16"/>
  <c r="DA60" i="16"/>
  <c r="DB60" i="16"/>
  <c r="DC60" i="16"/>
  <c r="DD60" i="16"/>
  <c r="DE60" i="16"/>
  <c r="CQ61" i="16"/>
  <c r="CR61" i="16"/>
  <c r="CS61" i="16"/>
  <c r="CT61" i="16"/>
  <c r="CU61" i="16"/>
  <c r="CV61" i="16"/>
  <c r="CW61" i="16"/>
  <c r="CX61" i="16"/>
  <c r="CY61" i="16"/>
  <c r="CZ61" i="16"/>
  <c r="DA61" i="16"/>
  <c r="DB61" i="16"/>
  <c r="DC61" i="16"/>
  <c r="DD61" i="16"/>
  <c r="DE61" i="16"/>
  <c r="CQ62" i="16"/>
  <c r="CR62" i="16"/>
  <c r="CS62" i="16"/>
  <c r="CT62" i="16"/>
  <c r="CU62" i="16"/>
  <c r="CV62" i="16"/>
  <c r="CW62" i="16"/>
  <c r="CX62" i="16"/>
  <c r="CY62" i="16"/>
  <c r="CZ62" i="16"/>
  <c r="DA62" i="16"/>
  <c r="DB62" i="16"/>
  <c r="DC62" i="16"/>
  <c r="DD62" i="16"/>
  <c r="DE62" i="16"/>
  <c r="CQ63" i="16"/>
  <c r="CR63" i="16"/>
  <c r="CS63" i="16"/>
  <c r="CT63" i="16"/>
  <c r="CU63" i="16"/>
  <c r="CV63" i="16"/>
  <c r="CW63" i="16"/>
  <c r="CX63" i="16"/>
  <c r="CY63" i="16"/>
  <c r="CZ63" i="16"/>
  <c r="DA63" i="16"/>
  <c r="DB63" i="16"/>
  <c r="DC63" i="16"/>
  <c r="DD63" i="16"/>
  <c r="DE63" i="16"/>
  <c r="CQ64" i="16"/>
  <c r="CR64" i="16"/>
  <c r="CS64" i="16"/>
  <c r="CT64" i="16"/>
  <c r="CU64" i="16"/>
  <c r="CV64" i="16"/>
  <c r="CW64" i="16"/>
  <c r="CX64" i="16"/>
  <c r="CY64" i="16"/>
  <c r="CZ64" i="16"/>
  <c r="DA64" i="16"/>
  <c r="DB64" i="16"/>
  <c r="DC64" i="16"/>
  <c r="DD64" i="16"/>
  <c r="DE64" i="16"/>
  <c r="CQ65" i="16"/>
  <c r="CR65" i="16"/>
  <c r="CS65" i="16"/>
  <c r="CT65" i="16"/>
  <c r="CU65" i="16"/>
  <c r="CV65" i="16"/>
  <c r="CW65" i="16"/>
  <c r="CX65" i="16"/>
  <c r="CY65" i="16"/>
  <c r="CZ65" i="16"/>
  <c r="DA65" i="16"/>
  <c r="DB65" i="16"/>
  <c r="DC65" i="16"/>
  <c r="DD65" i="16"/>
  <c r="DE65" i="16"/>
  <c r="CQ66" i="16"/>
  <c r="CR66" i="16"/>
  <c r="CS66" i="16"/>
  <c r="CT66" i="16"/>
  <c r="CU66" i="16"/>
  <c r="CV66" i="16"/>
  <c r="CW66" i="16"/>
  <c r="CX66" i="16"/>
  <c r="CY66" i="16"/>
  <c r="CZ66" i="16"/>
  <c r="DA66" i="16"/>
  <c r="DB66" i="16"/>
  <c r="DC66" i="16"/>
  <c r="DD66" i="16"/>
  <c r="DE66" i="16"/>
  <c r="CQ67" i="16"/>
  <c r="CR67" i="16"/>
  <c r="CS67" i="16"/>
  <c r="CT67" i="16"/>
  <c r="CU67" i="16"/>
  <c r="CV67" i="16"/>
  <c r="CW67" i="16"/>
  <c r="CX67" i="16"/>
  <c r="CY67" i="16"/>
  <c r="CZ67" i="16"/>
  <c r="DA67" i="16"/>
  <c r="DB67" i="16"/>
  <c r="DC67" i="16"/>
  <c r="DD67" i="16"/>
  <c r="DE67" i="16"/>
  <c r="CQ68" i="16"/>
  <c r="CR68" i="16"/>
  <c r="CS68" i="16"/>
  <c r="CT68" i="16"/>
  <c r="CU68" i="16"/>
  <c r="CV68" i="16"/>
  <c r="CW68" i="16"/>
  <c r="CX68" i="16"/>
  <c r="CY68" i="16"/>
  <c r="CZ68" i="16"/>
  <c r="DA68" i="16"/>
  <c r="DB68" i="16"/>
  <c r="DC68" i="16"/>
  <c r="DD68" i="16"/>
  <c r="DE68" i="16"/>
  <c r="CQ69" i="16"/>
  <c r="CR69" i="16"/>
  <c r="CS69" i="16"/>
  <c r="CT69" i="16"/>
  <c r="CU69" i="16"/>
  <c r="CV69" i="16"/>
  <c r="CW69" i="16"/>
  <c r="CX69" i="16"/>
  <c r="CY69" i="16"/>
  <c r="CZ69" i="16"/>
  <c r="DA69" i="16"/>
  <c r="DB69" i="16"/>
  <c r="DC69" i="16"/>
  <c r="DD69" i="16"/>
  <c r="DE69" i="16"/>
  <c r="CQ70" i="16"/>
  <c r="CR70" i="16"/>
  <c r="CS70" i="16"/>
  <c r="CT70" i="16"/>
  <c r="CU70" i="16"/>
  <c r="CV70" i="16"/>
  <c r="CW70" i="16"/>
  <c r="CX70" i="16"/>
  <c r="CY70" i="16"/>
  <c r="CZ70" i="16"/>
  <c r="DA70" i="16"/>
  <c r="DB70" i="16"/>
  <c r="DC70" i="16"/>
  <c r="DD70" i="16"/>
  <c r="DE70" i="16"/>
  <c r="CQ71" i="16"/>
  <c r="CR71" i="16"/>
  <c r="CS71" i="16"/>
  <c r="CT71" i="16"/>
  <c r="CU71" i="16"/>
  <c r="CV71" i="16"/>
  <c r="CW71" i="16"/>
  <c r="CX71" i="16"/>
  <c r="CY71" i="16"/>
  <c r="CZ71" i="16"/>
  <c r="DA71" i="16"/>
  <c r="DB71" i="16"/>
  <c r="DC71" i="16"/>
  <c r="DD71" i="16"/>
  <c r="DE71" i="16"/>
  <c r="CQ72" i="16"/>
  <c r="CR72" i="16"/>
  <c r="CS72" i="16"/>
  <c r="CT72" i="16"/>
  <c r="CU72" i="16"/>
  <c r="CV72" i="16"/>
  <c r="CW72" i="16"/>
  <c r="CX72" i="16"/>
  <c r="CY72" i="16"/>
  <c r="CZ72" i="16"/>
  <c r="DA72" i="16"/>
  <c r="DB72" i="16"/>
  <c r="DC72" i="16"/>
  <c r="DD72" i="16"/>
  <c r="DE72" i="16"/>
  <c r="CQ73" i="16"/>
  <c r="CR73" i="16"/>
  <c r="CS73" i="16"/>
  <c r="CT73" i="16"/>
  <c r="CU73" i="16"/>
  <c r="CV73" i="16"/>
  <c r="CW73" i="16"/>
  <c r="CX73" i="16"/>
  <c r="CY73" i="16"/>
  <c r="CZ73" i="16"/>
  <c r="DA73" i="16"/>
  <c r="DB73" i="16"/>
  <c r="DC73" i="16"/>
  <c r="DD73" i="16"/>
  <c r="DE73" i="16"/>
  <c r="CQ74" i="16"/>
  <c r="CR74" i="16"/>
  <c r="CS74" i="16"/>
  <c r="CT74" i="16"/>
  <c r="CU74" i="16"/>
  <c r="CV74" i="16"/>
  <c r="CW74" i="16"/>
  <c r="CX74" i="16"/>
  <c r="CY74" i="16"/>
  <c r="CZ74" i="16"/>
  <c r="DA74" i="16"/>
  <c r="DB74" i="16"/>
  <c r="DC74" i="16"/>
  <c r="DD74" i="16"/>
  <c r="DE74" i="16"/>
  <c r="CQ75" i="16"/>
  <c r="CR75" i="16"/>
  <c r="CS75" i="16"/>
  <c r="CT75" i="16"/>
  <c r="CU75" i="16"/>
  <c r="CV75" i="16"/>
  <c r="CW75" i="16"/>
  <c r="CX75" i="16"/>
  <c r="CY75" i="16"/>
  <c r="CZ75" i="16"/>
  <c r="DA75" i="16"/>
  <c r="DB75" i="16"/>
  <c r="DC75" i="16"/>
  <c r="DD75" i="16"/>
  <c r="DE75" i="16"/>
  <c r="CQ76" i="16"/>
  <c r="CR76" i="16"/>
  <c r="CS76" i="16"/>
  <c r="CT76" i="16"/>
  <c r="CU76" i="16"/>
  <c r="CV76" i="16"/>
  <c r="CW76" i="16"/>
  <c r="CX76" i="16"/>
  <c r="CY76" i="16"/>
  <c r="CZ76" i="16"/>
  <c r="DA76" i="16"/>
  <c r="DB76" i="16"/>
  <c r="DC76" i="16"/>
  <c r="DD76" i="16"/>
  <c r="DE76" i="16"/>
  <c r="CQ77" i="16"/>
  <c r="DF77" i="16" s="1"/>
  <c r="CR77" i="16"/>
  <c r="CS77" i="16"/>
  <c r="CT77" i="16"/>
  <c r="CU77" i="16"/>
  <c r="CV77" i="16"/>
  <c r="CW77" i="16"/>
  <c r="CX77" i="16"/>
  <c r="CY77" i="16"/>
  <c r="CZ77" i="16"/>
  <c r="DA77" i="16"/>
  <c r="DB77" i="16"/>
  <c r="DC77" i="16"/>
  <c r="DD77" i="16"/>
  <c r="DE77" i="16"/>
  <c r="CQ78" i="16"/>
  <c r="CR78" i="16"/>
  <c r="CS78" i="16"/>
  <c r="CT78" i="16"/>
  <c r="CU78" i="16"/>
  <c r="CV78" i="16"/>
  <c r="CW78" i="16"/>
  <c r="CX78" i="16"/>
  <c r="CY78" i="16"/>
  <c r="CZ78" i="16"/>
  <c r="DA78" i="16"/>
  <c r="DB78" i="16"/>
  <c r="DC78" i="16"/>
  <c r="DD78" i="16"/>
  <c r="DE78" i="16"/>
  <c r="CQ79" i="16"/>
  <c r="CR79" i="16"/>
  <c r="CS79" i="16"/>
  <c r="CT79" i="16"/>
  <c r="CU79" i="16"/>
  <c r="CV79" i="16"/>
  <c r="CW79" i="16"/>
  <c r="CX79" i="16"/>
  <c r="CY79" i="16"/>
  <c r="CZ79" i="16"/>
  <c r="DA79" i="16"/>
  <c r="DB79" i="16"/>
  <c r="DC79" i="16"/>
  <c r="DD79" i="16"/>
  <c r="DE79" i="16"/>
  <c r="CQ80" i="16"/>
  <c r="CR80" i="16"/>
  <c r="CS80" i="16"/>
  <c r="CT80" i="16"/>
  <c r="CU80" i="16"/>
  <c r="CV80" i="16"/>
  <c r="CW80" i="16"/>
  <c r="CX80" i="16"/>
  <c r="CY80" i="16"/>
  <c r="CZ80" i="16"/>
  <c r="DA80" i="16"/>
  <c r="DB80" i="16"/>
  <c r="DC80" i="16"/>
  <c r="DD80" i="16"/>
  <c r="DE80" i="16"/>
  <c r="CQ81" i="16"/>
  <c r="CR81" i="16"/>
  <c r="CS81" i="16"/>
  <c r="CT81" i="16"/>
  <c r="CU81" i="16"/>
  <c r="CV81" i="16"/>
  <c r="CW81" i="16"/>
  <c r="CX81" i="16"/>
  <c r="CY81" i="16"/>
  <c r="CZ81" i="16"/>
  <c r="DA81" i="16"/>
  <c r="DB81" i="16"/>
  <c r="DC81" i="16"/>
  <c r="DD81" i="16"/>
  <c r="DE81" i="16"/>
  <c r="CQ82" i="16"/>
  <c r="CR82" i="16"/>
  <c r="CS82" i="16"/>
  <c r="CT82" i="16"/>
  <c r="CU82" i="16"/>
  <c r="CV82" i="16"/>
  <c r="CW82" i="16"/>
  <c r="CX82" i="16"/>
  <c r="CY82" i="16"/>
  <c r="CZ82" i="16"/>
  <c r="DA82" i="16"/>
  <c r="DB82" i="16"/>
  <c r="DC82" i="16"/>
  <c r="DD82" i="16"/>
  <c r="DE82" i="16"/>
  <c r="CQ83" i="16"/>
  <c r="CR83" i="16"/>
  <c r="CS83" i="16"/>
  <c r="CT83" i="16"/>
  <c r="CU83" i="16"/>
  <c r="CV83" i="16"/>
  <c r="CW83" i="16"/>
  <c r="CX83" i="16"/>
  <c r="CY83" i="16"/>
  <c r="CZ83" i="16"/>
  <c r="DA83" i="16"/>
  <c r="DB83" i="16"/>
  <c r="DC83" i="16"/>
  <c r="DD83" i="16"/>
  <c r="DE83" i="16"/>
  <c r="CQ84" i="16"/>
  <c r="CR84" i="16"/>
  <c r="CS84" i="16"/>
  <c r="CT84" i="16"/>
  <c r="CU84" i="16"/>
  <c r="CV84" i="16"/>
  <c r="CW84" i="16"/>
  <c r="CX84" i="16"/>
  <c r="CY84" i="16"/>
  <c r="CZ84" i="16"/>
  <c r="DA84" i="16"/>
  <c r="DB84" i="16"/>
  <c r="DC84" i="16"/>
  <c r="DD84" i="16"/>
  <c r="DE84" i="16"/>
  <c r="CQ85" i="16"/>
  <c r="CR85" i="16"/>
  <c r="CS85" i="16"/>
  <c r="CT85" i="16"/>
  <c r="CU85" i="16"/>
  <c r="CV85" i="16"/>
  <c r="CW85" i="16"/>
  <c r="CX85" i="16"/>
  <c r="CY85" i="16"/>
  <c r="CZ85" i="16"/>
  <c r="DA85" i="16"/>
  <c r="DB85" i="16"/>
  <c r="DC85" i="16"/>
  <c r="DD85" i="16"/>
  <c r="DE85" i="16"/>
  <c r="CQ86" i="16"/>
  <c r="CR86" i="16"/>
  <c r="CS86" i="16"/>
  <c r="CT86" i="16"/>
  <c r="CU86" i="16"/>
  <c r="CV86" i="16"/>
  <c r="CW86" i="16"/>
  <c r="CX86" i="16"/>
  <c r="CY86" i="16"/>
  <c r="CZ86" i="16"/>
  <c r="DA86" i="16"/>
  <c r="DB86" i="16"/>
  <c r="DC86" i="16"/>
  <c r="DD86" i="16"/>
  <c r="DE86" i="16"/>
  <c r="CQ87" i="16"/>
  <c r="CR87" i="16"/>
  <c r="CS87" i="16"/>
  <c r="CT87" i="16"/>
  <c r="CU87" i="16"/>
  <c r="CV87" i="16"/>
  <c r="CW87" i="16"/>
  <c r="CX87" i="16"/>
  <c r="CY87" i="16"/>
  <c r="CZ87" i="16"/>
  <c r="DA87" i="16"/>
  <c r="DB87" i="16"/>
  <c r="DC87" i="16"/>
  <c r="DD87" i="16"/>
  <c r="DE87" i="16"/>
  <c r="CQ88" i="16"/>
  <c r="CR88" i="16"/>
  <c r="CS88" i="16"/>
  <c r="CT88" i="16"/>
  <c r="CU88" i="16"/>
  <c r="CV88" i="16"/>
  <c r="CW88" i="16"/>
  <c r="CX88" i="16"/>
  <c r="CY88" i="16"/>
  <c r="CZ88" i="16"/>
  <c r="DA88" i="16"/>
  <c r="DB88" i="16"/>
  <c r="DC88" i="16"/>
  <c r="DD88" i="16"/>
  <c r="DE88" i="16"/>
  <c r="CQ89" i="16"/>
  <c r="CR89" i="16"/>
  <c r="CS89" i="16"/>
  <c r="CT89" i="16"/>
  <c r="CU89" i="16"/>
  <c r="CV89" i="16"/>
  <c r="CW89" i="16"/>
  <c r="CX89" i="16"/>
  <c r="CY89" i="16"/>
  <c r="CZ89" i="16"/>
  <c r="DA89" i="16"/>
  <c r="DB89" i="16"/>
  <c r="DC89" i="16"/>
  <c r="DD89" i="16"/>
  <c r="DE89" i="16"/>
  <c r="CQ90" i="16"/>
  <c r="CR90" i="16"/>
  <c r="CS90" i="16"/>
  <c r="CT90" i="16"/>
  <c r="CU90" i="16"/>
  <c r="CV90" i="16"/>
  <c r="CW90" i="16"/>
  <c r="CX90" i="16"/>
  <c r="CY90" i="16"/>
  <c r="CZ90" i="16"/>
  <c r="DA90" i="16"/>
  <c r="DB90" i="16"/>
  <c r="DC90" i="16"/>
  <c r="DD90" i="16"/>
  <c r="DE90" i="16"/>
  <c r="CQ91" i="16"/>
  <c r="CR91" i="16"/>
  <c r="CS91" i="16"/>
  <c r="CT91" i="16"/>
  <c r="CU91" i="16"/>
  <c r="CV91" i="16"/>
  <c r="CW91" i="16"/>
  <c r="CX91" i="16"/>
  <c r="CY91" i="16"/>
  <c r="CZ91" i="16"/>
  <c r="DA91" i="16"/>
  <c r="DB91" i="16"/>
  <c r="DC91" i="16"/>
  <c r="DD91" i="16"/>
  <c r="DE91" i="16"/>
  <c r="CQ92" i="16"/>
  <c r="CR92" i="16"/>
  <c r="CS92" i="16"/>
  <c r="CT92" i="16"/>
  <c r="CU92" i="16"/>
  <c r="CV92" i="16"/>
  <c r="CW92" i="16"/>
  <c r="CX92" i="16"/>
  <c r="CY92" i="16"/>
  <c r="CZ92" i="16"/>
  <c r="DA92" i="16"/>
  <c r="DB92" i="16"/>
  <c r="DC92" i="16"/>
  <c r="DD92" i="16"/>
  <c r="DE92" i="16"/>
  <c r="CQ93" i="16"/>
  <c r="CR93" i="16"/>
  <c r="CS93" i="16"/>
  <c r="CT93" i="16"/>
  <c r="CU93" i="16"/>
  <c r="CV93" i="16"/>
  <c r="CW93" i="16"/>
  <c r="CX93" i="16"/>
  <c r="CY93" i="16"/>
  <c r="CZ93" i="16"/>
  <c r="DA93" i="16"/>
  <c r="DB93" i="16"/>
  <c r="DC93" i="16"/>
  <c r="DD93" i="16"/>
  <c r="DE93" i="16"/>
  <c r="CQ94" i="16"/>
  <c r="CR94" i="16"/>
  <c r="CS94" i="16"/>
  <c r="CT94" i="16"/>
  <c r="CU94" i="16"/>
  <c r="CV94" i="16"/>
  <c r="CW94" i="16"/>
  <c r="CX94" i="16"/>
  <c r="CY94" i="16"/>
  <c r="CZ94" i="16"/>
  <c r="DA94" i="16"/>
  <c r="DB94" i="16"/>
  <c r="DC94" i="16"/>
  <c r="DD94" i="16"/>
  <c r="DE94" i="16"/>
  <c r="CQ95" i="16"/>
  <c r="CR95" i="16"/>
  <c r="CS95" i="16"/>
  <c r="CT95" i="16"/>
  <c r="CU95" i="16"/>
  <c r="CV95" i="16"/>
  <c r="CW95" i="16"/>
  <c r="CX95" i="16"/>
  <c r="CY95" i="16"/>
  <c r="CZ95" i="16"/>
  <c r="DA95" i="16"/>
  <c r="DB95" i="16"/>
  <c r="DC95" i="16"/>
  <c r="DD95" i="16"/>
  <c r="DE95" i="16"/>
  <c r="CQ96" i="16"/>
  <c r="CR96" i="16"/>
  <c r="CS96" i="16"/>
  <c r="CT96" i="16"/>
  <c r="CU96" i="16"/>
  <c r="CV96" i="16"/>
  <c r="CW96" i="16"/>
  <c r="CX96" i="16"/>
  <c r="CY96" i="16"/>
  <c r="CZ96" i="16"/>
  <c r="DA96" i="16"/>
  <c r="DB96" i="16"/>
  <c r="DC96" i="16"/>
  <c r="DD96" i="16"/>
  <c r="DE96" i="16"/>
  <c r="CQ97" i="16"/>
  <c r="CR97" i="16"/>
  <c r="CS97" i="16"/>
  <c r="CT97" i="16"/>
  <c r="CU97" i="16"/>
  <c r="CV97" i="16"/>
  <c r="CW97" i="16"/>
  <c r="CX97" i="16"/>
  <c r="CY97" i="16"/>
  <c r="CZ97" i="16"/>
  <c r="DA97" i="16"/>
  <c r="DB97" i="16"/>
  <c r="DC97" i="16"/>
  <c r="DD97" i="16"/>
  <c r="DE97" i="16"/>
  <c r="CQ98" i="16"/>
  <c r="CR98" i="16"/>
  <c r="CS98" i="16"/>
  <c r="CT98" i="16"/>
  <c r="CU98" i="16"/>
  <c r="CV98" i="16"/>
  <c r="CW98" i="16"/>
  <c r="CX98" i="16"/>
  <c r="CY98" i="16"/>
  <c r="CZ98" i="16"/>
  <c r="DA98" i="16"/>
  <c r="DB98" i="16"/>
  <c r="DC98" i="16"/>
  <c r="DD98" i="16"/>
  <c r="DE98" i="16"/>
  <c r="CQ99" i="16"/>
  <c r="CR99" i="16"/>
  <c r="CS99" i="16"/>
  <c r="CT99" i="16"/>
  <c r="CU99" i="16"/>
  <c r="CV99" i="16"/>
  <c r="CW99" i="16"/>
  <c r="CX99" i="16"/>
  <c r="CY99" i="16"/>
  <c r="CZ99" i="16"/>
  <c r="DA99" i="16"/>
  <c r="DB99" i="16"/>
  <c r="DC99" i="16"/>
  <c r="DD99" i="16"/>
  <c r="DE99" i="16"/>
  <c r="CQ100" i="16"/>
  <c r="CR100" i="16"/>
  <c r="CS100" i="16"/>
  <c r="CT100" i="16"/>
  <c r="CU100" i="16"/>
  <c r="CV100" i="16"/>
  <c r="CW100" i="16"/>
  <c r="CX100" i="16"/>
  <c r="CY100" i="16"/>
  <c r="CZ100" i="16"/>
  <c r="DA100" i="16"/>
  <c r="DB100" i="16"/>
  <c r="DC100" i="16"/>
  <c r="DD100" i="16"/>
  <c r="DE100" i="16"/>
  <c r="CQ101" i="16"/>
  <c r="CR101" i="16"/>
  <c r="CS101" i="16"/>
  <c r="CT101" i="16"/>
  <c r="CU101" i="16"/>
  <c r="CV101" i="16"/>
  <c r="CW101" i="16"/>
  <c r="CX101" i="16"/>
  <c r="CY101" i="16"/>
  <c r="CZ101" i="16"/>
  <c r="DA101" i="16"/>
  <c r="DB101" i="16"/>
  <c r="DC101" i="16"/>
  <c r="DD101" i="16"/>
  <c r="DE101" i="16"/>
  <c r="CQ102" i="16"/>
  <c r="CR102" i="16"/>
  <c r="CS102" i="16"/>
  <c r="CT102" i="16"/>
  <c r="CU102" i="16"/>
  <c r="CV102" i="16"/>
  <c r="CW102" i="16"/>
  <c r="CX102" i="16"/>
  <c r="CY102" i="16"/>
  <c r="CZ102" i="16"/>
  <c r="DA102" i="16"/>
  <c r="DB102" i="16"/>
  <c r="DC102" i="16"/>
  <c r="DD102" i="16"/>
  <c r="DE102" i="16"/>
  <c r="CQ103" i="16"/>
  <c r="CR103" i="16"/>
  <c r="CS103" i="16"/>
  <c r="CT103" i="16"/>
  <c r="CU103" i="16"/>
  <c r="CV103" i="16"/>
  <c r="CW103" i="16"/>
  <c r="CX103" i="16"/>
  <c r="CY103" i="16"/>
  <c r="CZ103" i="16"/>
  <c r="DA103" i="16"/>
  <c r="DB103" i="16"/>
  <c r="DC103" i="16"/>
  <c r="DD103" i="16"/>
  <c r="DE103" i="16"/>
  <c r="CQ104" i="16"/>
  <c r="CR104" i="16"/>
  <c r="CS104" i="16"/>
  <c r="CT104" i="16"/>
  <c r="CU104" i="16"/>
  <c r="CV104" i="16"/>
  <c r="CW104" i="16"/>
  <c r="CX104" i="16"/>
  <c r="CY104" i="16"/>
  <c r="CZ104" i="16"/>
  <c r="DA104" i="16"/>
  <c r="DB104" i="16"/>
  <c r="DC104" i="16"/>
  <c r="DD104" i="16"/>
  <c r="DE104" i="16"/>
  <c r="CQ105" i="16"/>
  <c r="CR105" i="16"/>
  <c r="CS105" i="16"/>
  <c r="CT105" i="16"/>
  <c r="CU105" i="16"/>
  <c r="CV105" i="16"/>
  <c r="CW105" i="16"/>
  <c r="CX105" i="16"/>
  <c r="CY105" i="16"/>
  <c r="CZ105" i="16"/>
  <c r="DA105" i="16"/>
  <c r="DB105" i="16"/>
  <c r="DC105" i="16"/>
  <c r="DD105" i="16"/>
  <c r="DE105" i="16"/>
  <c r="CQ106" i="16"/>
  <c r="CR106" i="16"/>
  <c r="CS106" i="16"/>
  <c r="CT106" i="16"/>
  <c r="CU106" i="16"/>
  <c r="CV106" i="16"/>
  <c r="CW106" i="16"/>
  <c r="CX106" i="16"/>
  <c r="CY106" i="16"/>
  <c r="CZ106" i="16"/>
  <c r="DA106" i="16"/>
  <c r="DB106" i="16"/>
  <c r="DC106" i="16"/>
  <c r="DD106" i="16"/>
  <c r="DE106" i="16"/>
  <c r="CQ107" i="16"/>
  <c r="CR107" i="16"/>
  <c r="CS107" i="16"/>
  <c r="CT107" i="16"/>
  <c r="CU107" i="16"/>
  <c r="CV107" i="16"/>
  <c r="CW107" i="16"/>
  <c r="CX107" i="16"/>
  <c r="CY107" i="16"/>
  <c r="CZ107" i="16"/>
  <c r="DA107" i="16"/>
  <c r="DB107" i="16"/>
  <c r="DC107" i="16"/>
  <c r="DD107" i="16"/>
  <c r="DE107" i="16"/>
  <c r="CQ108" i="16"/>
  <c r="CR108" i="16"/>
  <c r="CS108" i="16"/>
  <c r="CT108" i="16"/>
  <c r="CU108" i="16"/>
  <c r="CV108" i="16"/>
  <c r="CW108" i="16"/>
  <c r="CX108" i="16"/>
  <c r="CY108" i="16"/>
  <c r="CZ108" i="16"/>
  <c r="DA108" i="16"/>
  <c r="DB108" i="16"/>
  <c r="DC108" i="16"/>
  <c r="DD108" i="16"/>
  <c r="DE108" i="16"/>
  <c r="CQ109" i="16"/>
  <c r="CR109" i="16"/>
  <c r="CS109" i="16"/>
  <c r="CT109" i="16"/>
  <c r="CU109" i="16"/>
  <c r="CV109" i="16"/>
  <c r="CW109" i="16"/>
  <c r="CX109" i="16"/>
  <c r="CY109" i="16"/>
  <c r="CZ109" i="16"/>
  <c r="DA109" i="16"/>
  <c r="DB109" i="16"/>
  <c r="DC109" i="16"/>
  <c r="DD109" i="16"/>
  <c r="DE109" i="16"/>
  <c r="CQ110" i="16"/>
  <c r="CR110" i="16"/>
  <c r="CS110" i="16"/>
  <c r="CT110" i="16"/>
  <c r="CU110" i="16"/>
  <c r="CV110" i="16"/>
  <c r="CW110" i="16"/>
  <c r="CX110" i="16"/>
  <c r="CY110" i="16"/>
  <c r="CZ110" i="16"/>
  <c r="DA110" i="16"/>
  <c r="DB110" i="16"/>
  <c r="DC110" i="16"/>
  <c r="DD110" i="16"/>
  <c r="DE110" i="16"/>
  <c r="CQ111" i="16"/>
  <c r="CR111" i="16"/>
  <c r="CS111" i="16"/>
  <c r="CT111" i="16"/>
  <c r="CU111" i="16"/>
  <c r="CV111" i="16"/>
  <c r="CW111" i="16"/>
  <c r="CX111" i="16"/>
  <c r="CY111" i="16"/>
  <c r="CZ111" i="16"/>
  <c r="DA111" i="16"/>
  <c r="DB111" i="16"/>
  <c r="DC111" i="16"/>
  <c r="DD111" i="16"/>
  <c r="DE111" i="16"/>
  <c r="CQ112" i="16"/>
  <c r="CR112" i="16"/>
  <c r="CS112" i="16"/>
  <c r="CT112" i="16"/>
  <c r="CU112" i="16"/>
  <c r="CV112" i="16"/>
  <c r="CW112" i="16"/>
  <c r="CX112" i="16"/>
  <c r="CY112" i="16"/>
  <c r="CZ112" i="16"/>
  <c r="DA112" i="16"/>
  <c r="DB112" i="16"/>
  <c r="DC112" i="16"/>
  <c r="DD112" i="16"/>
  <c r="DE112" i="16"/>
  <c r="CQ113" i="16"/>
  <c r="CR113" i="16"/>
  <c r="CS113" i="16"/>
  <c r="CT113" i="16"/>
  <c r="CU113" i="16"/>
  <c r="CV113" i="16"/>
  <c r="CW113" i="16"/>
  <c r="CX113" i="16"/>
  <c r="CY113" i="16"/>
  <c r="CZ113" i="16"/>
  <c r="DA113" i="16"/>
  <c r="DB113" i="16"/>
  <c r="DC113" i="16"/>
  <c r="DD113" i="16"/>
  <c r="DE113" i="16"/>
  <c r="CQ114" i="16"/>
  <c r="CR114" i="16"/>
  <c r="CS114" i="16"/>
  <c r="CT114" i="16"/>
  <c r="CU114" i="16"/>
  <c r="CV114" i="16"/>
  <c r="CW114" i="16"/>
  <c r="CX114" i="16"/>
  <c r="CY114" i="16"/>
  <c r="CZ114" i="16"/>
  <c r="DA114" i="16"/>
  <c r="DB114" i="16"/>
  <c r="DC114" i="16"/>
  <c r="DD114" i="16"/>
  <c r="DE114" i="16"/>
  <c r="CQ115" i="16"/>
  <c r="CR115" i="16"/>
  <c r="CS115" i="16"/>
  <c r="CT115" i="16"/>
  <c r="CU115" i="16"/>
  <c r="CV115" i="16"/>
  <c r="CW115" i="16"/>
  <c r="CX115" i="16"/>
  <c r="CY115" i="16"/>
  <c r="CZ115" i="16"/>
  <c r="DA115" i="16"/>
  <c r="DB115" i="16"/>
  <c r="DC115" i="16"/>
  <c r="DD115" i="16"/>
  <c r="DE115" i="16"/>
  <c r="CQ116" i="16"/>
  <c r="CR116" i="16"/>
  <c r="CS116" i="16"/>
  <c r="CT116" i="16"/>
  <c r="CU116" i="16"/>
  <c r="CV116" i="16"/>
  <c r="CW116" i="16"/>
  <c r="CX116" i="16"/>
  <c r="CY116" i="16"/>
  <c r="CZ116" i="16"/>
  <c r="DA116" i="16"/>
  <c r="DB116" i="16"/>
  <c r="DC116" i="16"/>
  <c r="DD116" i="16"/>
  <c r="DE116" i="16"/>
  <c r="CQ117" i="16"/>
  <c r="CR117" i="16"/>
  <c r="CS117" i="16"/>
  <c r="CT117" i="16"/>
  <c r="CU117" i="16"/>
  <c r="CV117" i="16"/>
  <c r="CW117" i="16"/>
  <c r="CX117" i="16"/>
  <c r="CY117" i="16"/>
  <c r="CZ117" i="16"/>
  <c r="DA117" i="16"/>
  <c r="DB117" i="16"/>
  <c r="DC117" i="16"/>
  <c r="DD117" i="16"/>
  <c r="DE117" i="16"/>
  <c r="CQ118" i="16"/>
  <c r="CR118" i="16"/>
  <c r="CS118" i="16"/>
  <c r="CT118" i="16"/>
  <c r="CU118" i="16"/>
  <c r="CV118" i="16"/>
  <c r="CW118" i="16"/>
  <c r="CX118" i="16"/>
  <c r="CY118" i="16"/>
  <c r="CZ118" i="16"/>
  <c r="DA118" i="16"/>
  <c r="DB118" i="16"/>
  <c r="DC118" i="16"/>
  <c r="DD118" i="16"/>
  <c r="DE118" i="16"/>
  <c r="CQ119" i="16"/>
  <c r="CR119" i="16"/>
  <c r="CS119" i="16"/>
  <c r="CT119" i="16"/>
  <c r="CU119" i="16"/>
  <c r="CV119" i="16"/>
  <c r="CW119" i="16"/>
  <c r="CX119" i="16"/>
  <c r="CY119" i="16"/>
  <c r="CZ119" i="16"/>
  <c r="DA119" i="16"/>
  <c r="DB119" i="16"/>
  <c r="DC119" i="16"/>
  <c r="DD119" i="16"/>
  <c r="DE119" i="16"/>
  <c r="CQ120" i="16"/>
  <c r="CR120" i="16"/>
  <c r="CS120" i="16"/>
  <c r="CT120" i="16"/>
  <c r="CU120" i="16"/>
  <c r="CV120" i="16"/>
  <c r="CW120" i="16"/>
  <c r="CX120" i="16"/>
  <c r="CY120" i="16"/>
  <c r="CZ120" i="16"/>
  <c r="DA120" i="16"/>
  <c r="DB120" i="16"/>
  <c r="DC120" i="16"/>
  <c r="DD120" i="16"/>
  <c r="DE120" i="16"/>
  <c r="CQ121" i="16"/>
  <c r="CR121" i="16"/>
  <c r="CS121" i="16"/>
  <c r="CT121" i="16"/>
  <c r="CU121" i="16"/>
  <c r="CV121" i="16"/>
  <c r="CW121" i="16"/>
  <c r="CX121" i="16"/>
  <c r="CY121" i="16"/>
  <c r="CZ121" i="16"/>
  <c r="DA121" i="16"/>
  <c r="DB121" i="16"/>
  <c r="DC121" i="16"/>
  <c r="DD121" i="16"/>
  <c r="DE121" i="16"/>
  <c r="CQ122" i="16"/>
  <c r="CR122" i="16"/>
  <c r="CS122" i="16"/>
  <c r="CT122" i="16"/>
  <c r="CU122" i="16"/>
  <c r="CV122" i="16"/>
  <c r="CW122" i="16"/>
  <c r="CX122" i="16"/>
  <c r="CY122" i="16"/>
  <c r="CZ122" i="16"/>
  <c r="DA122" i="16"/>
  <c r="DB122" i="16"/>
  <c r="DC122" i="16"/>
  <c r="DD122" i="16"/>
  <c r="DE122" i="16"/>
  <c r="CQ123" i="16"/>
  <c r="CR123" i="16"/>
  <c r="CS123" i="16"/>
  <c r="CT123" i="16"/>
  <c r="CU123" i="16"/>
  <c r="CV123" i="16"/>
  <c r="CW123" i="16"/>
  <c r="CX123" i="16"/>
  <c r="CY123" i="16"/>
  <c r="CZ123" i="16"/>
  <c r="DA123" i="16"/>
  <c r="DB123" i="16"/>
  <c r="DC123" i="16"/>
  <c r="DD123" i="16"/>
  <c r="DE123" i="16"/>
  <c r="CQ124" i="16"/>
  <c r="CR124" i="16"/>
  <c r="CS124" i="16"/>
  <c r="CT124" i="16"/>
  <c r="CU124" i="16"/>
  <c r="CV124" i="16"/>
  <c r="CW124" i="16"/>
  <c r="CX124" i="16"/>
  <c r="CY124" i="16"/>
  <c r="CZ124" i="16"/>
  <c r="DA124" i="16"/>
  <c r="DB124" i="16"/>
  <c r="DC124" i="16"/>
  <c r="DD124" i="16"/>
  <c r="DE124" i="16"/>
  <c r="CQ125" i="16"/>
  <c r="CR125" i="16"/>
  <c r="CS125" i="16"/>
  <c r="CT125" i="16"/>
  <c r="CU125" i="16"/>
  <c r="CV125" i="16"/>
  <c r="CW125" i="16"/>
  <c r="CX125" i="16"/>
  <c r="CY125" i="16"/>
  <c r="CZ125" i="16"/>
  <c r="DA125" i="16"/>
  <c r="DB125" i="16"/>
  <c r="DC125" i="16"/>
  <c r="DD125" i="16"/>
  <c r="DE125" i="16"/>
  <c r="CQ126" i="16"/>
  <c r="CR126" i="16"/>
  <c r="CS126" i="16"/>
  <c r="CT126" i="16"/>
  <c r="CU126" i="16"/>
  <c r="CV126" i="16"/>
  <c r="CW126" i="16"/>
  <c r="CX126" i="16"/>
  <c r="CY126" i="16"/>
  <c r="CZ126" i="16"/>
  <c r="DA126" i="16"/>
  <c r="DB126" i="16"/>
  <c r="DC126" i="16"/>
  <c r="DD126" i="16"/>
  <c r="DE126" i="16"/>
  <c r="CQ127" i="16"/>
  <c r="CR127" i="16"/>
  <c r="CS127" i="16"/>
  <c r="CT127" i="16"/>
  <c r="CU127" i="16"/>
  <c r="CV127" i="16"/>
  <c r="CW127" i="16"/>
  <c r="CX127" i="16"/>
  <c r="CY127" i="16"/>
  <c r="CZ127" i="16"/>
  <c r="DA127" i="16"/>
  <c r="DB127" i="16"/>
  <c r="DC127" i="16"/>
  <c r="DD127" i="16"/>
  <c r="DE127" i="16"/>
  <c r="CQ128" i="16"/>
  <c r="CR128" i="16"/>
  <c r="CS128" i="16"/>
  <c r="CT128" i="16"/>
  <c r="CU128" i="16"/>
  <c r="CV128" i="16"/>
  <c r="CW128" i="16"/>
  <c r="CX128" i="16"/>
  <c r="CY128" i="16"/>
  <c r="CZ128" i="16"/>
  <c r="DA128" i="16"/>
  <c r="DB128" i="16"/>
  <c r="DC128" i="16"/>
  <c r="DD128" i="16"/>
  <c r="DE128" i="16"/>
  <c r="CQ129" i="16"/>
  <c r="CR129" i="16"/>
  <c r="CS129" i="16"/>
  <c r="CT129" i="16"/>
  <c r="CU129" i="16"/>
  <c r="CV129" i="16"/>
  <c r="CW129" i="16"/>
  <c r="CX129" i="16"/>
  <c r="CY129" i="16"/>
  <c r="CZ129" i="16"/>
  <c r="DA129" i="16"/>
  <c r="DB129" i="16"/>
  <c r="DC129" i="16"/>
  <c r="DD129" i="16"/>
  <c r="DE129" i="16"/>
  <c r="CQ130" i="16"/>
  <c r="CR130" i="16"/>
  <c r="CS130" i="16"/>
  <c r="CT130" i="16"/>
  <c r="CU130" i="16"/>
  <c r="CV130" i="16"/>
  <c r="CW130" i="16"/>
  <c r="CX130" i="16"/>
  <c r="CY130" i="16"/>
  <c r="CZ130" i="16"/>
  <c r="DA130" i="16"/>
  <c r="DB130" i="16"/>
  <c r="DC130" i="16"/>
  <c r="DD130" i="16"/>
  <c r="DE130" i="16"/>
  <c r="CQ131" i="16"/>
  <c r="CR131" i="16"/>
  <c r="CS131" i="16"/>
  <c r="CT131" i="16"/>
  <c r="CU131" i="16"/>
  <c r="CV131" i="16"/>
  <c r="CW131" i="16"/>
  <c r="CX131" i="16"/>
  <c r="CY131" i="16"/>
  <c r="CZ131" i="16"/>
  <c r="DA131" i="16"/>
  <c r="DB131" i="16"/>
  <c r="DC131" i="16"/>
  <c r="DD131" i="16"/>
  <c r="DE131" i="16"/>
  <c r="CQ132" i="16"/>
  <c r="CR132" i="16"/>
  <c r="CS132" i="16"/>
  <c r="CT132" i="16"/>
  <c r="CU132" i="16"/>
  <c r="CV132" i="16"/>
  <c r="CW132" i="16"/>
  <c r="CX132" i="16"/>
  <c r="CY132" i="16"/>
  <c r="CZ132" i="16"/>
  <c r="DA132" i="16"/>
  <c r="DB132" i="16"/>
  <c r="DC132" i="16"/>
  <c r="DD132" i="16"/>
  <c r="DE132" i="16"/>
  <c r="CQ133" i="16"/>
  <c r="CR133" i="16"/>
  <c r="CS133" i="16"/>
  <c r="CT133" i="16"/>
  <c r="CU133" i="16"/>
  <c r="CV133" i="16"/>
  <c r="CW133" i="16"/>
  <c r="CX133" i="16"/>
  <c r="CY133" i="16"/>
  <c r="CZ133" i="16"/>
  <c r="DA133" i="16"/>
  <c r="DB133" i="16"/>
  <c r="DC133" i="16"/>
  <c r="DD133" i="16"/>
  <c r="DE133" i="16"/>
  <c r="CQ134" i="16"/>
  <c r="CR134" i="16"/>
  <c r="CS134" i="16"/>
  <c r="CT134" i="16"/>
  <c r="CU134" i="16"/>
  <c r="CV134" i="16"/>
  <c r="CW134" i="16"/>
  <c r="CX134" i="16"/>
  <c r="CY134" i="16"/>
  <c r="CZ134" i="16"/>
  <c r="DA134" i="16"/>
  <c r="DB134" i="16"/>
  <c r="DC134" i="16"/>
  <c r="DD134" i="16"/>
  <c r="DE134" i="16"/>
  <c r="CQ135" i="16"/>
  <c r="CR135" i="16"/>
  <c r="CS135" i="16"/>
  <c r="CT135" i="16"/>
  <c r="CU135" i="16"/>
  <c r="CV135" i="16"/>
  <c r="CW135" i="16"/>
  <c r="CX135" i="16"/>
  <c r="CY135" i="16"/>
  <c r="CZ135" i="16"/>
  <c r="DA135" i="16"/>
  <c r="DB135" i="16"/>
  <c r="DC135" i="16"/>
  <c r="DD135" i="16"/>
  <c r="DE135" i="16"/>
  <c r="CQ136" i="16"/>
  <c r="CR136" i="16"/>
  <c r="CS136" i="16"/>
  <c r="CT136" i="16"/>
  <c r="CU136" i="16"/>
  <c r="CV136" i="16"/>
  <c r="CW136" i="16"/>
  <c r="CX136" i="16"/>
  <c r="CY136" i="16"/>
  <c r="CZ136" i="16"/>
  <c r="DA136" i="16"/>
  <c r="DB136" i="16"/>
  <c r="DC136" i="16"/>
  <c r="DD136" i="16"/>
  <c r="DE136" i="16"/>
  <c r="CQ137" i="16"/>
  <c r="CR137" i="16"/>
  <c r="CS137" i="16"/>
  <c r="CT137" i="16"/>
  <c r="CU137" i="16"/>
  <c r="CV137" i="16"/>
  <c r="CW137" i="16"/>
  <c r="CX137" i="16"/>
  <c r="CY137" i="16"/>
  <c r="CZ137" i="16"/>
  <c r="DA137" i="16"/>
  <c r="DB137" i="16"/>
  <c r="DC137" i="16"/>
  <c r="DD137" i="16"/>
  <c r="DE137" i="16"/>
  <c r="CR3" i="16"/>
  <c r="CS3" i="16"/>
  <c r="CT3" i="16"/>
  <c r="CU3" i="16"/>
  <c r="CV3" i="16"/>
  <c r="CW3" i="16"/>
  <c r="CX3" i="16"/>
  <c r="CY3" i="16"/>
  <c r="CZ3" i="16"/>
  <c r="DA3" i="16"/>
  <c r="DB3" i="16"/>
  <c r="DC3" i="16"/>
  <c r="DD3" i="16"/>
  <c r="DE3" i="16"/>
  <c r="CQ3" i="16"/>
  <c r="DF137" i="16"/>
  <c r="DF105" i="16" l="1"/>
  <c r="DF97" i="16"/>
  <c r="DF114" i="16"/>
  <c r="DF42" i="16"/>
  <c r="DF122" i="16"/>
  <c r="DF50" i="16"/>
  <c r="DF34" i="16"/>
  <c r="DF26" i="16"/>
  <c r="DF18" i="16"/>
  <c r="DF10" i="16"/>
  <c r="DF89" i="16"/>
  <c r="DF130" i="16"/>
  <c r="DF136" i="16"/>
  <c r="DF133" i="16"/>
  <c r="DF125" i="16"/>
  <c r="DF120" i="16"/>
  <c r="DF115" i="16"/>
  <c r="DF110" i="16"/>
  <c r="DF98" i="16"/>
  <c r="DF92" i="16"/>
  <c r="DF80" i="16"/>
  <c r="DF63" i="16"/>
  <c r="DF46" i="16"/>
  <c r="DF31" i="16"/>
  <c r="DF27" i="16"/>
  <c r="DF23" i="16"/>
  <c r="DF21" i="16"/>
  <c r="DF16" i="16"/>
  <c r="DF7" i="16"/>
  <c r="DF131" i="16"/>
  <c r="DF128" i="16"/>
  <c r="DF113" i="16"/>
  <c r="DF103" i="16"/>
  <c r="DF99" i="16"/>
  <c r="DF95" i="16"/>
  <c r="DF93" i="16"/>
  <c r="DF88" i="16"/>
  <c r="DF47" i="16"/>
  <c r="DF45" i="16"/>
  <c r="DF39" i="16"/>
  <c r="DF36" i="16"/>
  <c r="DF24" i="16"/>
  <c r="DF19" i="16"/>
  <c r="DF15" i="16"/>
  <c r="DF13" i="16"/>
  <c r="DF6" i="16"/>
  <c r="DF123" i="16"/>
  <c r="DF106" i="16"/>
  <c r="DF132" i="16"/>
  <c r="DF126" i="16"/>
  <c r="DF119" i="16"/>
  <c r="DF116" i="16"/>
  <c r="DF109" i="16"/>
  <c r="DF100" i="16"/>
  <c r="DF96" i="16"/>
  <c r="DF91" i="16"/>
  <c r="DF86" i="16"/>
  <c r="DF78" i="16"/>
  <c r="DF71" i="16"/>
  <c r="DF64" i="16"/>
  <c r="DF49" i="16"/>
  <c r="DF41" i="16"/>
  <c r="DF37" i="16"/>
  <c r="DF33" i="16"/>
  <c r="DF30" i="16"/>
  <c r="DF17" i="16"/>
  <c r="DF8" i="16"/>
  <c r="DF127" i="16"/>
  <c r="DF124" i="16"/>
  <c r="DF118" i="16"/>
  <c r="DF111" i="16"/>
  <c r="DF108" i="16"/>
  <c r="DF102" i="16"/>
  <c r="DF94" i="16"/>
  <c r="DF90" i="16"/>
  <c r="DF85" i="16"/>
  <c r="DF56" i="16"/>
  <c r="DF48" i="16"/>
  <c r="DF43" i="16"/>
  <c r="DF40" i="16"/>
  <c r="DF35" i="16"/>
  <c r="DF32" i="16"/>
  <c r="DF28" i="16"/>
  <c r="DF20" i="16"/>
  <c r="DF14" i="16"/>
  <c r="DF12" i="16"/>
  <c r="DF9" i="16"/>
  <c r="DF5" i="16"/>
  <c r="DF3" i="16"/>
  <c r="DF134" i="16"/>
  <c r="DF129" i="16"/>
  <c r="DF121" i="16"/>
  <c r="DF117" i="16"/>
  <c r="DF107" i="16"/>
  <c r="DF104" i="16"/>
  <c r="DF101" i="16"/>
  <c r="DF87" i="16"/>
  <c r="DF79" i="16"/>
  <c r="DF72" i="16"/>
  <c r="DF55" i="16"/>
  <c r="DF51" i="16"/>
  <c r="DF44" i="16"/>
  <c r="DF38" i="16"/>
  <c r="DF29" i="16"/>
  <c r="DF25" i="16"/>
  <c r="DF22" i="16"/>
  <c r="DF11" i="16"/>
  <c r="DF4" i="16"/>
  <c r="DF57" i="16"/>
  <c r="DF65" i="16"/>
  <c r="DF73" i="16"/>
  <c r="DF81" i="16"/>
  <c r="DF135" i="16"/>
  <c r="DF54" i="16"/>
  <c r="DF62" i="16"/>
  <c r="DF70" i="16"/>
  <c r="DF53" i="16"/>
  <c r="DF61" i="16"/>
  <c r="DF69" i="16"/>
  <c r="DF52" i="16"/>
  <c r="DF60" i="16"/>
  <c r="DF68" i="16"/>
  <c r="DF76" i="16"/>
  <c r="DF84" i="16"/>
  <c r="DF112" i="16"/>
  <c r="DF59" i="16"/>
  <c r="DF67" i="16"/>
  <c r="DF75" i="16"/>
  <c r="DF83" i="16"/>
  <c r="DF58" i="16"/>
  <c r="DF66" i="16"/>
  <c r="DF74" i="16"/>
  <c r="DF82" i="16"/>
  <c r="BO137" i="16"/>
  <c r="BU137" i="16" s="1"/>
  <c r="BI137" i="16"/>
  <c r="H141" i="15" s="1"/>
  <c r="BH137" i="16"/>
  <c r="G141" i="15" s="1"/>
  <c r="AY137" i="16"/>
  <c r="F141" i="15" s="1"/>
  <c r="AP137" i="16"/>
  <c r="E141" i="15" s="1"/>
  <c r="AG137" i="16"/>
  <c r="S137" i="16"/>
  <c r="T137" i="16"/>
  <c r="U137" i="16"/>
  <c r="V137" i="16"/>
  <c r="W137" i="16"/>
  <c r="X137" i="16"/>
  <c r="Y137" i="16"/>
  <c r="Z137" i="16"/>
  <c r="AA137" i="16"/>
  <c r="AB137" i="16"/>
  <c r="AC137" i="16"/>
  <c r="AD137" i="16"/>
  <c r="AE137" i="16"/>
  <c r="AF137" i="16"/>
  <c r="R137" i="16"/>
  <c r="C141" i="15" s="1"/>
  <c r="F138" i="10" l="1"/>
  <c r="E138" i="10"/>
  <c r="BJ4" i="16" l="1"/>
  <c r="BK4" i="16"/>
  <c r="BL4" i="16"/>
  <c r="BM4" i="16"/>
  <c r="BN4" i="16"/>
  <c r="BJ5" i="16"/>
  <c r="BK5" i="16"/>
  <c r="BL5" i="16"/>
  <c r="BM5" i="16"/>
  <c r="BN5" i="16"/>
  <c r="BJ6" i="16"/>
  <c r="BK6" i="16"/>
  <c r="BL6" i="16"/>
  <c r="BM6" i="16"/>
  <c r="BN6" i="16"/>
  <c r="BJ7" i="16"/>
  <c r="BK7" i="16"/>
  <c r="BL7" i="16"/>
  <c r="BM7" i="16"/>
  <c r="BN7" i="16"/>
  <c r="BJ8" i="16"/>
  <c r="BK8" i="16"/>
  <c r="BL8" i="16"/>
  <c r="BM8" i="16"/>
  <c r="BN8" i="16"/>
  <c r="BJ9" i="16"/>
  <c r="BK9" i="16"/>
  <c r="BL9" i="16"/>
  <c r="BM9" i="16"/>
  <c r="BN9" i="16"/>
  <c r="BJ10" i="16"/>
  <c r="BK10" i="16"/>
  <c r="BL10" i="16"/>
  <c r="BM10" i="16"/>
  <c r="BN10" i="16"/>
  <c r="BJ11" i="16"/>
  <c r="BK11" i="16"/>
  <c r="BL11" i="16"/>
  <c r="BM11" i="16"/>
  <c r="BN11" i="16"/>
  <c r="BJ12" i="16"/>
  <c r="BK12" i="16"/>
  <c r="BL12" i="16"/>
  <c r="BM12" i="16"/>
  <c r="BN12" i="16"/>
  <c r="BJ13" i="16"/>
  <c r="BK13" i="16"/>
  <c r="BL13" i="16"/>
  <c r="BM13" i="16"/>
  <c r="BN13" i="16"/>
  <c r="BJ14" i="16"/>
  <c r="BK14" i="16"/>
  <c r="BL14" i="16"/>
  <c r="BM14" i="16"/>
  <c r="BN14" i="16"/>
  <c r="BJ15" i="16"/>
  <c r="BK15" i="16"/>
  <c r="BL15" i="16"/>
  <c r="BM15" i="16"/>
  <c r="BN15" i="16"/>
  <c r="BJ16" i="16"/>
  <c r="BK16" i="16"/>
  <c r="BL16" i="16"/>
  <c r="BM16" i="16"/>
  <c r="BN16" i="16"/>
  <c r="BJ17" i="16"/>
  <c r="BK17" i="16"/>
  <c r="BL17" i="16"/>
  <c r="BM17" i="16"/>
  <c r="BN17" i="16"/>
  <c r="BJ18" i="16"/>
  <c r="BK18" i="16"/>
  <c r="BL18" i="16"/>
  <c r="BM18" i="16"/>
  <c r="BN18" i="16"/>
  <c r="BJ19" i="16"/>
  <c r="BK19" i="16"/>
  <c r="BL19" i="16"/>
  <c r="BM19" i="16"/>
  <c r="BN19" i="16"/>
  <c r="BJ20" i="16"/>
  <c r="BK20" i="16"/>
  <c r="BL20" i="16"/>
  <c r="BM20" i="16"/>
  <c r="BN20" i="16"/>
  <c r="BJ21" i="16"/>
  <c r="BK21" i="16"/>
  <c r="BL21" i="16"/>
  <c r="BM21" i="16"/>
  <c r="BN21" i="16"/>
  <c r="BJ22" i="16"/>
  <c r="BK22" i="16"/>
  <c r="BL22" i="16"/>
  <c r="BM22" i="16"/>
  <c r="BN22" i="16"/>
  <c r="BJ23" i="16"/>
  <c r="BK23" i="16"/>
  <c r="BL23" i="16"/>
  <c r="BM23" i="16"/>
  <c r="BN23" i="16"/>
  <c r="BJ24" i="16"/>
  <c r="BK24" i="16"/>
  <c r="BL24" i="16"/>
  <c r="BM24" i="16"/>
  <c r="BN24" i="16"/>
  <c r="BJ25" i="16"/>
  <c r="BK25" i="16"/>
  <c r="BL25" i="16"/>
  <c r="BM25" i="16"/>
  <c r="BN25" i="16"/>
  <c r="BJ26" i="16"/>
  <c r="BK26" i="16"/>
  <c r="BL26" i="16"/>
  <c r="BM26" i="16"/>
  <c r="BN26" i="16"/>
  <c r="BJ27" i="16"/>
  <c r="BK27" i="16"/>
  <c r="BL27" i="16"/>
  <c r="BM27" i="16"/>
  <c r="BN27" i="16"/>
  <c r="BJ28" i="16"/>
  <c r="BK28" i="16"/>
  <c r="BL28" i="16"/>
  <c r="BM28" i="16"/>
  <c r="BN28" i="16"/>
  <c r="BJ29" i="16"/>
  <c r="BK29" i="16"/>
  <c r="BL29" i="16"/>
  <c r="BM29" i="16"/>
  <c r="BN29" i="16"/>
  <c r="BJ30" i="16"/>
  <c r="BK30" i="16"/>
  <c r="BL30" i="16"/>
  <c r="BM30" i="16"/>
  <c r="BN30" i="16"/>
  <c r="BJ31" i="16"/>
  <c r="BK31" i="16"/>
  <c r="BL31" i="16"/>
  <c r="BM31" i="16"/>
  <c r="BN31" i="16"/>
  <c r="BJ32" i="16"/>
  <c r="BK32" i="16"/>
  <c r="BL32" i="16"/>
  <c r="BM32" i="16"/>
  <c r="BN32" i="16"/>
  <c r="BJ33" i="16"/>
  <c r="BK33" i="16"/>
  <c r="BL33" i="16"/>
  <c r="BM33" i="16"/>
  <c r="BN33" i="16"/>
  <c r="BJ34" i="16"/>
  <c r="BK34" i="16"/>
  <c r="BL34" i="16"/>
  <c r="BM34" i="16"/>
  <c r="BN34" i="16"/>
  <c r="BJ35" i="16"/>
  <c r="BK35" i="16"/>
  <c r="BL35" i="16"/>
  <c r="BM35" i="16"/>
  <c r="BN35" i="16"/>
  <c r="BJ36" i="16"/>
  <c r="BK36" i="16"/>
  <c r="BL36" i="16"/>
  <c r="BM36" i="16"/>
  <c r="BN36" i="16"/>
  <c r="BJ37" i="16"/>
  <c r="BK37" i="16"/>
  <c r="BL37" i="16"/>
  <c r="BM37" i="16"/>
  <c r="BN37" i="16"/>
  <c r="BJ38" i="16"/>
  <c r="BK38" i="16"/>
  <c r="BL38" i="16"/>
  <c r="BM38" i="16"/>
  <c r="BN38" i="16"/>
  <c r="BJ39" i="16"/>
  <c r="BK39" i="16"/>
  <c r="BL39" i="16"/>
  <c r="BM39" i="16"/>
  <c r="BN39" i="16"/>
  <c r="BJ40" i="16"/>
  <c r="BK40" i="16"/>
  <c r="BL40" i="16"/>
  <c r="BM40" i="16"/>
  <c r="BN40" i="16"/>
  <c r="BJ41" i="16"/>
  <c r="BK41" i="16"/>
  <c r="BL41" i="16"/>
  <c r="BM41" i="16"/>
  <c r="BN41" i="16"/>
  <c r="BJ42" i="16"/>
  <c r="BK42" i="16"/>
  <c r="BL42" i="16"/>
  <c r="BM42" i="16"/>
  <c r="BN42" i="16"/>
  <c r="BJ43" i="16"/>
  <c r="BK43" i="16"/>
  <c r="BL43" i="16"/>
  <c r="BM43" i="16"/>
  <c r="BN43" i="16"/>
  <c r="BJ44" i="16"/>
  <c r="BK44" i="16"/>
  <c r="BL44" i="16"/>
  <c r="BM44" i="16"/>
  <c r="BN44" i="16"/>
  <c r="BJ45" i="16"/>
  <c r="BK45" i="16"/>
  <c r="BL45" i="16"/>
  <c r="BM45" i="16"/>
  <c r="BN45" i="16"/>
  <c r="BJ46" i="16"/>
  <c r="BK46" i="16"/>
  <c r="BL46" i="16"/>
  <c r="BM46" i="16"/>
  <c r="BN46" i="16"/>
  <c r="BJ47" i="16"/>
  <c r="BK47" i="16"/>
  <c r="BL47" i="16"/>
  <c r="BM47" i="16"/>
  <c r="BN47" i="16"/>
  <c r="BJ48" i="16"/>
  <c r="BK48" i="16"/>
  <c r="BL48" i="16"/>
  <c r="BM48" i="16"/>
  <c r="BN48" i="16"/>
  <c r="BJ49" i="16"/>
  <c r="BK49" i="16"/>
  <c r="BL49" i="16"/>
  <c r="BM49" i="16"/>
  <c r="BN49" i="16"/>
  <c r="BJ50" i="16"/>
  <c r="BK50" i="16"/>
  <c r="BL50" i="16"/>
  <c r="BM50" i="16"/>
  <c r="BN50" i="16"/>
  <c r="BJ51" i="16"/>
  <c r="BK51" i="16"/>
  <c r="BL51" i="16"/>
  <c r="BM51" i="16"/>
  <c r="BN51" i="16"/>
  <c r="BJ52" i="16"/>
  <c r="BK52" i="16"/>
  <c r="BL52" i="16"/>
  <c r="BM52" i="16"/>
  <c r="BN52" i="16"/>
  <c r="BJ53" i="16"/>
  <c r="BK53" i="16"/>
  <c r="BL53" i="16"/>
  <c r="BM53" i="16"/>
  <c r="BN53" i="16"/>
  <c r="BJ54" i="16"/>
  <c r="BK54" i="16"/>
  <c r="BL54" i="16"/>
  <c r="BM54" i="16"/>
  <c r="BN54" i="16"/>
  <c r="BJ55" i="16"/>
  <c r="BK55" i="16"/>
  <c r="BL55" i="16"/>
  <c r="BM55" i="16"/>
  <c r="BN55" i="16"/>
  <c r="BJ56" i="16"/>
  <c r="BK56" i="16"/>
  <c r="BL56" i="16"/>
  <c r="BM56" i="16"/>
  <c r="BN56" i="16"/>
  <c r="BJ57" i="16"/>
  <c r="BK57" i="16"/>
  <c r="BL57" i="16"/>
  <c r="BM57" i="16"/>
  <c r="BN57" i="16"/>
  <c r="BJ58" i="16"/>
  <c r="BK58" i="16"/>
  <c r="BL58" i="16"/>
  <c r="BM58" i="16"/>
  <c r="BN58" i="16"/>
  <c r="BJ59" i="16"/>
  <c r="BK59" i="16"/>
  <c r="BL59" i="16"/>
  <c r="BM59" i="16"/>
  <c r="BN59" i="16"/>
  <c r="BJ60" i="16"/>
  <c r="BK60" i="16"/>
  <c r="BL60" i="16"/>
  <c r="BM60" i="16"/>
  <c r="BN60" i="16"/>
  <c r="BJ61" i="16"/>
  <c r="BK61" i="16"/>
  <c r="BL61" i="16"/>
  <c r="BM61" i="16"/>
  <c r="BN61" i="16"/>
  <c r="BJ62" i="16"/>
  <c r="BK62" i="16"/>
  <c r="BL62" i="16"/>
  <c r="BM62" i="16"/>
  <c r="BN62" i="16"/>
  <c r="BJ63" i="16"/>
  <c r="BK63" i="16"/>
  <c r="BL63" i="16"/>
  <c r="BM63" i="16"/>
  <c r="BN63" i="16"/>
  <c r="BJ64" i="16"/>
  <c r="BK64" i="16"/>
  <c r="BL64" i="16"/>
  <c r="BM64" i="16"/>
  <c r="BN64" i="16"/>
  <c r="BJ65" i="16"/>
  <c r="BK65" i="16"/>
  <c r="BL65" i="16"/>
  <c r="BM65" i="16"/>
  <c r="BN65" i="16"/>
  <c r="BJ66" i="16"/>
  <c r="BK66" i="16"/>
  <c r="BL66" i="16"/>
  <c r="BM66" i="16"/>
  <c r="BN66" i="16"/>
  <c r="BJ67" i="16"/>
  <c r="BK67" i="16"/>
  <c r="BL67" i="16"/>
  <c r="BM67" i="16"/>
  <c r="BN67" i="16"/>
  <c r="BJ68" i="16"/>
  <c r="BK68" i="16"/>
  <c r="BL68" i="16"/>
  <c r="BM68" i="16"/>
  <c r="BN68" i="16"/>
  <c r="BJ69" i="16"/>
  <c r="BK69" i="16"/>
  <c r="BL69" i="16"/>
  <c r="BM69" i="16"/>
  <c r="BN69" i="16"/>
  <c r="BJ70" i="16"/>
  <c r="BK70" i="16"/>
  <c r="BL70" i="16"/>
  <c r="BM70" i="16"/>
  <c r="BN70" i="16"/>
  <c r="BJ71" i="16"/>
  <c r="BK71" i="16"/>
  <c r="BL71" i="16"/>
  <c r="BM71" i="16"/>
  <c r="BN71" i="16"/>
  <c r="BJ72" i="16"/>
  <c r="BK72" i="16"/>
  <c r="BL72" i="16"/>
  <c r="BM72" i="16"/>
  <c r="BN72" i="16"/>
  <c r="BJ73" i="16"/>
  <c r="BK73" i="16"/>
  <c r="BL73" i="16"/>
  <c r="BM73" i="16"/>
  <c r="BN73" i="16"/>
  <c r="BJ74" i="16"/>
  <c r="BK74" i="16"/>
  <c r="BL74" i="16"/>
  <c r="BM74" i="16"/>
  <c r="BN74" i="16"/>
  <c r="BJ75" i="16"/>
  <c r="BK75" i="16"/>
  <c r="BL75" i="16"/>
  <c r="BM75" i="16"/>
  <c r="BN75" i="16"/>
  <c r="BJ76" i="16"/>
  <c r="BK76" i="16"/>
  <c r="BL76" i="16"/>
  <c r="BM76" i="16"/>
  <c r="BN76" i="16"/>
  <c r="BJ77" i="16"/>
  <c r="BK77" i="16"/>
  <c r="BL77" i="16"/>
  <c r="BM77" i="16"/>
  <c r="BN77" i="16"/>
  <c r="BJ78" i="16"/>
  <c r="BK78" i="16"/>
  <c r="BL78" i="16"/>
  <c r="BM78" i="16"/>
  <c r="BN78" i="16"/>
  <c r="BJ79" i="16"/>
  <c r="BK79" i="16"/>
  <c r="BL79" i="16"/>
  <c r="BM79" i="16"/>
  <c r="BN79" i="16"/>
  <c r="BJ80" i="16"/>
  <c r="BK80" i="16"/>
  <c r="BL80" i="16"/>
  <c r="BM80" i="16"/>
  <c r="BN80" i="16"/>
  <c r="BJ81" i="16"/>
  <c r="BK81" i="16"/>
  <c r="BL81" i="16"/>
  <c r="BM81" i="16"/>
  <c r="BN81" i="16"/>
  <c r="BJ82" i="16"/>
  <c r="BK82" i="16"/>
  <c r="BL82" i="16"/>
  <c r="BM82" i="16"/>
  <c r="BN82" i="16"/>
  <c r="BJ83" i="16"/>
  <c r="BK83" i="16"/>
  <c r="BL83" i="16"/>
  <c r="BM83" i="16"/>
  <c r="BN83" i="16"/>
  <c r="BJ84" i="16"/>
  <c r="BK84" i="16"/>
  <c r="BL84" i="16"/>
  <c r="BM84" i="16"/>
  <c r="BN84" i="16"/>
  <c r="BJ85" i="16"/>
  <c r="BK85" i="16"/>
  <c r="BL85" i="16"/>
  <c r="BM85" i="16"/>
  <c r="BN85" i="16"/>
  <c r="BJ86" i="16"/>
  <c r="BK86" i="16"/>
  <c r="BL86" i="16"/>
  <c r="BM86" i="16"/>
  <c r="BN86" i="16"/>
  <c r="BJ87" i="16"/>
  <c r="BK87" i="16"/>
  <c r="BL87" i="16"/>
  <c r="BM87" i="16"/>
  <c r="BN87" i="16"/>
  <c r="BJ88" i="16"/>
  <c r="BK88" i="16"/>
  <c r="BL88" i="16"/>
  <c r="BM88" i="16"/>
  <c r="BN88" i="16"/>
  <c r="BJ89" i="16"/>
  <c r="BK89" i="16"/>
  <c r="BL89" i="16"/>
  <c r="BM89" i="16"/>
  <c r="BN89" i="16"/>
  <c r="BJ90" i="16"/>
  <c r="BK90" i="16"/>
  <c r="BL90" i="16"/>
  <c r="BM90" i="16"/>
  <c r="BN90" i="16"/>
  <c r="BJ91" i="16"/>
  <c r="BK91" i="16"/>
  <c r="BL91" i="16"/>
  <c r="BM91" i="16"/>
  <c r="BN91" i="16"/>
  <c r="BJ92" i="16"/>
  <c r="BK92" i="16"/>
  <c r="BL92" i="16"/>
  <c r="BM92" i="16"/>
  <c r="BN92" i="16"/>
  <c r="BJ93" i="16"/>
  <c r="BK93" i="16"/>
  <c r="BL93" i="16"/>
  <c r="BM93" i="16"/>
  <c r="BN93" i="16"/>
  <c r="BJ94" i="16"/>
  <c r="BK94" i="16"/>
  <c r="BL94" i="16"/>
  <c r="BM94" i="16"/>
  <c r="BN94" i="16"/>
  <c r="BJ95" i="16"/>
  <c r="BK95" i="16"/>
  <c r="BL95" i="16"/>
  <c r="BM95" i="16"/>
  <c r="BN95" i="16"/>
  <c r="BJ96" i="16"/>
  <c r="BK96" i="16"/>
  <c r="BL96" i="16"/>
  <c r="BM96" i="16"/>
  <c r="BN96" i="16"/>
  <c r="BJ97" i="16"/>
  <c r="BK97" i="16"/>
  <c r="BL97" i="16"/>
  <c r="BM97" i="16"/>
  <c r="BN97" i="16"/>
  <c r="BJ98" i="16"/>
  <c r="BK98" i="16"/>
  <c r="BL98" i="16"/>
  <c r="BM98" i="16"/>
  <c r="BN98" i="16"/>
  <c r="BJ99" i="16"/>
  <c r="BK99" i="16"/>
  <c r="BL99" i="16"/>
  <c r="BM99" i="16"/>
  <c r="BN99" i="16"/>
  <c r="BJ100" i="16"/>
  <c r="BK100" i="16"/>
  <c r="BL100" i="16"/>
  <c r="BM100" i="16"/>
  <c r="BN100" i="16"/>
  <c r="BJ101" i="16"/>
  <c r="BK101" i="16"/>
  <c r="BL101" i="16"/>
  <c r="BM101" i="16"/>
  <c r="BN101" i="16"/>
  <c r="BJ102" i="16"/>
  <c r="BK102" i="16"/>
  <c r="BL102" i="16"/>
  <c r="BM102" i="16"/>
  <c r="BN102" i="16"/>
  <c r="BJ103" i="16"/>
  <c r="BK103" i="16"/>
  <c r="BL103" i="16"/>
  <c r="BM103" i="16"/>
  <c r="BN103" i="16"/>
  <c r="BJ104" i="16"/>
  <c r="BK104" i="16"/>
  <c r="BL104" i="16"/>
  <c r="BM104" i="16"/>
  <c r="BN104" i="16"/>
  <c r="BJ105" i="16"/>
  <c r="BK105" i="16"/>
  <c r="BL105" i="16"/>
  <c r="BM105" i="16"/>
  <c r="BN105" i="16"/>
  <c r="BJ106" i="16"/>
  <c r="BK106" i="16"/>
  <c r="BL106" i="16"/>
  <c r="BM106" i="16"/>
  <c r="BN106" i="16"/>
  <c r="BJ107" i="16"/>
  <c r="BK107" i="16"/>
  <c r="BL107" i="16"/>
  <c r="BM107" i="16"/>
  <c r="BN107" i="16"/>
  <c r="BJ108" i="16"/>
  <c r="BK108" i="16"/>
  <c r="BL108" i="16"/>
  <c r="BM108" i="16"/>
  <c r="BN108" i="16"/>
  <c r="BJ109" i="16"/>
  <c r="BK109" i="16"/>
  <c r="BL109" i="16"/>
  <c r="BM109" i="16"/>
  <c r="BN109" i="16"/>
  <c r="BJ110" i="16"/>
  <c r="BK110" i="16"/>
  <c r="BL110" i="16"/>
  <c r="BM110" i="16"/>
  <c r="BN110" i="16"/>
  <c r="BJ111" i="16"/>
  <c r="BK111" i="16"/>
  <c r="BL111" i="16"/>
  <c r="BM111" i="16"/>
  <c r="BN111" i="16"/>
  <c r="BJ112" i="16"/>
  <c r="BK112" i="16"/>
  <c r="BL112" i="16"/>
  <c r="BM112" i="16"/>
  <c r="BN112" i="16"/>
  <c r="BJ113" i="16"/>
  <c r="BK113" i="16"/>
  <c r="BL113" i="16"/>
  <c r="BM113" i="16"/>
  <c r="BN113" i="16"/>
  <c r="BJ114" i="16"/>
  <c r="BK114" i="16"/>
  <c r="BL114" i="16"/>
  <c r="BM114" i="16"/>
  <c r="BN114" i="16"/>
  <c r="BJ115" i="16"/>
  <c r="BK115" i="16"/>
  <c r="BL115" i="16"/>
  <c r="BM115" i="16"/>
  <c r="BN115" i="16"/>
  <c r="BJ116" i="16"/>
  <c r="BK116" i="16"/>
  <c r="BL116" i="16"/>
  <c r="BM116" i="16"/>
  <c r="BN116" i="16"/>
  <c r="BJ117" i="16"/>
  <c r="BK117" i="16"/>
  <c r="BL117" i="16"/>
  <c r="BM117" i="16"/>
  <c r="BN117" i="16"/>
  <c r="BJ118" i="16"/>
  <c r="BK118" i="16"/>
  <c r="BL118" i="16"/>
  <c r="BM118" i="16"/>
  <c r="BN118" i="16"/>
  <c r="BJ119" i="16"/>
  <c r="BK119" i="16"/>
  <c r="BL119" i="16"/>
  <c r="BM119" i="16"/>
  <c r="BN119" i="16"/>
  <c r="BJ120" i="16"/>
  <c r="BK120" i="16"/>
  <c r="BL120" i="16"/>
  <c r="BM120" i="16"/>
  <c r="BN120" i="16"/>
  <c r="BJ121" i="16"/>
  <c r="BK121" i="16"/>
  <c r="BL121" i="16"/>
  <c r="BM121" i="16"/>
  <c r="BN121" i="16"/>
  <c r="BJ122" i="16"/>
  <c r="BK122" i="16"/>
  <c r="BL122" i="16"/>
  <c r="BM122" i="16"/>
  <c r="BN122" i="16"/>
  <c r="BJ123" i="16"/>
  <c r="BK123" i="16"/>
  <c r="BL123" i="16"/>
  <c r="BM123" i="16"/>
  <c r="BN123" i="16"/>
  <c r="BJ124" i="16"/>
  <c r="BK124" i="16"/>
  <c r="BL124" i="16"/>
  <c r="BM124" i="16"/>
  <c r="BN124" i="16"/>
  <c r="BJ125" i="16"/>
  <c r="BK125" i="16"/>
  <c r="BL125" i="16"/>
  <c r="BM125" i="16"/>
  <c r="BN125" i="16"/>
  <c r="BJ126" i="16"/>
  <c r="BK126" i="16"/>
  <c r="BL126" i="16"/>
  <c r="BM126" i="16"/>
  <c r="BN126" i="16"/>
  <c r="BJ127" i="16"/>
  <c r="BK127" i="16"/>
  <c r="BL127" i="16"/>
  <c r="BM127" i="16"/>
  <c r="BN127" i="16"/>
  <c r="BJ128" i="16"/>
  <c r="BK128" i="16"/>
  <c r="BL128" i="16"/>
  <c r="BM128" i="16"/>
  <c r="BN128" i="16"/>
  <c r="BJ129" i="16"/>
  <c r="BK129" i="16"/>
  <c r="BL129" i="16"/>
  <c r="BM129" i="16"/>
  <c r="BN129" i="16"/>
  <c r="BJ130" i="16"/>
  <c r="BK130" i="16"/>
  <c r="BL130" i="16"/>
  <c r="BM130" i="16"/>
  <c r="BN130" i="16"/>
  <c r="BJ131" i="16"/>
  <c r="BK131" i="16"/>
  <c r="BL131" i="16"/>
  <c r="BM131" i="16"/>
  <c r="BN131" i="16"/>
  <c r="BJ132" i="16"/>
  <c r="BK132" i="16"/>
  <c r="BL132" i="16"/>
  <c r="BM132" i="16"/>
  <c r="BN132" i="16"/>
  <c r="BJ133" i="16"/>
  <c r="BK133" i="16"/>
  <c r="BL133" i="16"/>
  <c r="BM133" i="16"/>
  <c r="BN133" i="16"/>
  <c r="BJ134" i="16"/>
  <c r="BK134" i="16"/>
  <c r="BL134" i="16"/>
  <c r="BM134" i="16"/>
  <c r="BN134" i="16"/>
  <c r="BJ135" i="16"/>
  <c r="BK135" i="16"/>
  <c r="BL135" i="16"/>
  <c r="BM135" i="16"/>
  <c r="BN135" i="16"/>
  <c r="BJ136" i="16"/>
  <c r="BK136" i="16"/>
  <c r="BL136" i="16"/>
  <c r="BM136" i="16"/>
  <c r="BN136" i="16"/>
  <c r="BJ137" i="16"/>
  <c r="BK137" i="16"/>
  <c r="BL137" i="16"/>
  <c r="BM137" i="16"/>
  <c r="BN137" i="16"/>
  <c r="BL3" i="16"/>
  <c r="BM3" i="16"/>
  <c r="BN3" i="16"/>
  <c r="BK3" i="16"/>
  <c r="BJ3" i="16"/>
  <c r="BI4" i="16"/>
  <c r="H8" i="15" s="1"/>
  <c r="BI5" i="16"/>
  <c r="H9" i="15" s="1"/>
  <c r="BI6" i="16"/>
  <c r="H10" i="15" s="1"/>
  <c r="BI7" i="16"/>
  <c r="H11" i="15" s="1"/>
  <c r="BI8" i="16"/>
  <c r="H12" i="15" s="1"/>
  <c r="BI9" i="16"/>
  <c r="H13" i="15" s="1"/>
  <c r="BI10" i="16"/>
  <c r="H14" i="15" s="1"/>
  <c r="BI11" i="16"/>
  <c r="H15" i="15" s="1"/>
  <c r="BI12" i="16"/>
  <c r="H16" i="15" s="1"/>
  <c r="BI13" i="16"/>
  <c r="H17" i="15" s="1"/>
  <c r="BI14" i="16"/>
  <c r="H18" i="15" s="1"/>
  <c r="BI15" i="16"/>
  <c r="H19" i="15" s="1"/>
  <c r="BI16" i="16"/>
  <c r="H20" i="15" s="1"/>
  <c r="BI17" i="16"/>
  <c r="H21" i="15" s="1"/>
  <c r="BI18" i="16"/>
  <c r="H22" i="15" s="1"/>
  <c r="BI19" i="16"/>
  <c r="H23" i="15" s="1"/>
  <c r="BI20" i="16"/>
  <c r="H24" i="15" s="1"/>
  <c r="BI21" i="16"/>
  <c r="H25" i="15" s="1"/>
  <c r="BI22" i="16"/>
  <c r="H26" i="15" s="1"/>
  <c r="BI23" i="16"/>
  <c r="H27" i="15" s="1"/>
  <c r="BI24" i="16"/>
  <c r="H28" i="15" s="1"/>
  <c r="BI25" i="16"/>
  <c r="H29" i="15" s="1"/>
  <c r="BI26" i="16"/>
  <c r="H30" i="15" s="1"/>
  <c r="BI27" i="16"/>
  <c r="H31" i="15" s="1"/>
  <c r="BI28" i="16"/>
  <c r="H32" i="15" s="1"/>
  <c r="BI29" i="16"/>
  <c r="H33" i="15" s="1"/>
  <c r="BI30" i="16"/>
  <c r="H34" i="15" s="1"/>
  <c r="BI31" i="16"/>
  <c r="H35" i="15" s="1"/>
  <c r="BI32" i="16"/>
  <c r="H36" i="15" s="1"/>
  <c r="BI33" i="16"/>
  <c r="H37" i="15" s="1"/>
  <c r="BI34" i="16"/>
  <c r="H38" i="15" s="1"/>
  <c r="BI35" i="16"/>
  <c r="H39" i="15" s="1"/>
  <c r="BI36" i="16"/>
  <c r="H40" i="15" s="1"/>
  <c r="BI37" i="16"/>
  <c r="H41" i="15" s="1"/>
  <c r="BI38" i="16"/>
  <c r="H42" i="15" s="1"/>
  <c r="BI39" i="16"/>
  <c r="H43" i="15" s="1"/>
  <c r="BI40" i="16"/>
  <c r="H44" i="15" s="1"/>
  <c r="BI41" i="16"/>
  <c r="H45" i="15" s="1"/>
  <c r="BI42" i="16"/>
  <c r="H46" i="15" s="1"/>
  <c r="BI43" i="16"/>
  <c r="H47" i="15" s="1"/>
  <c r="BI44" i="16"/>
  <c r="H48" i="15" s="1"/>
  <c r="BI45" i="16"/>
  <c r="H49" i="15" s="1"/>
  <c r="BI46" i="16"/>
  <c r="H50" i="15" s="1"/>
  <c r="BI47" i="16"/>
  <c r="H51" i="15" s="1"/>
  <c r="BI48" i="16"/>
  <c r="H52" i="15" s="1"/>
  <c r="BI49" i="16"/>
  <c r="H53" i="15" s="1"/>
  <c r="BI50" i="16"/>
  <c r="H54" i="15" s="1"/>
  <c r="BI51" i="16"/>
  <c r="H55" i="15" s="1"/>
  <c r="BI52" i="16"/>
  <c r="H56" i="15" s="1"/>
  <c r="BI53" i="16"/>
  <c r="H57" i="15" s="1"/>
  <c r="BI54" i="16"/>
  <c r="H58" i="15" s="1"/>
  <c r="BI55" i="16"/>
  <c r="H59" i="15" s="1"/>
  <c r="BI56" i="16"/>
  <c r="H60" i="15" s="1"/>
  <c r="BI57" i="16"/>
  <c r="H61" i="15" s="1"/>
  <c r="BI58" i="16"/>
  <c r="H62" i="15" s="1"/>
  <c r="BI59" i="16"/>
  <c r="H63" i="15" s="1"/>
  <c r="BI60" i="16"/>
  <c r="H64" i="15" s="1"/>
  <c r="BI61" i="16"/>
  <c r="H65" i="15" s="1"/>
  <c r="BI62" i="16"/>
  <c r="H66" i="15" s="1"/>
  <c r="BI63" i="16"/>
  <c r="H67" i="15" s="1"/>
  <c r="BI64" i="16"/>
  <c r="H68" i="15" s="1"/>
  <c r="BI65" i="16"/>
  <c r="H69" i="15" s="1"/>
  <c r="BI66" i="16"/>
  <c r="H70" i="15" s="1"/>
  <c r="BI67" i="16"/>
  <c r="H71" i="15" s="1"/>
  <c r="BI68" i="16"/>
  <c r="H72" i="15" s="1"/>
  <c r="BI69" i="16"/>
  <c r="H73" i="15" s="1"/>
  <c r="BI70" i="16"/>
  <c r="H74" i="15" s="1"/>
  <c r="BI71" i="16"/>
  <c r="H75" i="15" s="1"/>
  <c r="BI72" i="16"/>
  <c r="H76" i="15" s="1"/>
  <c r="BI73" i="16"/>
  <c r="H77" i="15" s="1"/>
  <c r="BI74" i="16"/>
  <c r="H78" i="15" s="1"/>
  <c r="BI75" i="16"/>
  <c r="H79" i="15" s="1"/>
  <c r="BI76" i="16"/>
  <c r="H80" i="15" s="1"/>
  <c r="BI77" i="16"/>
  <c r="H81" i="15" s="1"/>
  <c r="BI78" i="16"/>
  <c r="H82" i="15" s="1"/>
  <c r="BI79" i="16"/>
  <c r="H83" i="15" s="1"/>
  <c r="BI80" i="16"/>
  <c r="H84" i="15" s="1"/>
  <c r="BI81" i="16"/>
  <c r="H85" i="15" s="1"/>
  <c r="BI82" i="16"/>
  <c r="H86" i="15" s="1"/>
  <c r="BI83" i="16"/>
  <c r="H87" i="15" s="1"/>
  <c r="BI84" i="16"/>
  <c r="H88" i="15" s="1"/>
  <c r="BI85" i="16"/>
  <c r="H89" i="15" s="1"/>
  <c r="BI86" i="16"/>
  <c r="H90" i="15" s="1"/>
  <c r="BI87" i="16"/>
  <c r="H91" i="15" s="1"/>
  <c r="BI88" i="16"/>
  <c r="H92" i="15" s="1"/>
  <c r="BI89" i="16"/>
  <c r="H93" i="15" s="1"/>
  <c r="BI90" i="16"/>
  <c r="H94" i="15" s="1"/>
  <c r="BI91" i="16"/>
  <c r="H95" i="15" s="1"/>
  <c r="BI92" i="16"/>
  <c r="H96" i="15" s="1"/>
  <c r="BI93" i="16"/>
  <c r="H97" i="15" s="1"/>
  <c r="BI94" i="16"/>
  <c r="H98" i="15" s="1"/>
  <c r="BI95" i="16"/>
  <c r="H99" i="15" s="1"/>
  <c r="BI96" i="16"/>
  <c r="H100" i="15" s="1"/>
  <c r="BI97" i="16"/>
  <c r="H101" i="15" s="1"/>
  <c r="BI98" i="16"/>
  <c r="H102" i="15" s="1"/>
  <c r="BI99" i="16"/>
  <c r="H103" i="15" s="1"/>
  <c r="BI100" i="16"/>
  <c r="H104" i="15" s="1"/>
  <c r="BI101" i="16"/>
  <c r="H105" i="15" s="1"/>
  <c r="BI102" i="16"/>
  <c r="H106" i="15" s="1"/>
  <c r="BI103" i="16"/>
  <c r="H107" i="15" s="1"/>
  <c r="BI104" i="16"/>
  <c r="H108" i="15" s="1"/>
  <c r="BI105" i="16"/>
  <c r="H109" i="15" s="1"/>
  <c r="BI106" i="16"/>
  <c r="H110" i="15" s="1"/>
  <c r="BI107" i="16"/>
  <c r="H111" i="15" s="1"/>
  <c r="BI108" i="16"/>
  <c r="H112" i="15" s="1"/>
  <c r="BI109" i="16"/>
  <c r="H113" i="15" s="1"/>
  <c r="BI110" i="16"/>
  <c r="H114" i="15" s="1"/>
  <c r="BI111" i="16"/>
  <c r="H115" i="15" s="1"/>
  <c r="BI112" i="16"/>
  <c r="H116" i="15" s="1"/>
  <c r="BI113" i="16"/>
  <c r="H117" i="15" s="1"/>
  <c r="BI114" i="16"/>
  <c r="H118" i="15" s="1"/>
  <c r="BI115" i="16"/>
  <c r="H119" i="15" s="1"/>
  <c r="BI116" i="16"/>
  <c r="H120" i="15" s="1"/>
  <c r="BI117" i="16"/>
  <c r="H121" i="15" s="1"/>
  <c r="BI118" i="16"/>
  <c r="H122" i="15" s="1"/>
  <c r="BI119" i="16"/>
  <c r="H123" i="15" s="1"/>
  <c r="BI120" i="16"/>
  <c r="H124" i="15" s="1"/>
  <c r="BI121" i="16"/>
  <c r="H125" i="15" s="1"/>
  <c r="BI122" i="16"/>
  <c r="H126" i="15" s="1"/>
  <c r="BI123" i="16"/>
  <c r="H127" i="15" s="1"/>
  <c r="BI124" i="16"/>
  <c r="H128" i="15" s="1"/>
  <c r="BI125" i="16"/>
  <c r="H129" i="15" s="1"/>
  <c r="BI126" i="16"/>
  <c r="H130" i="15" s="1"/>
  <c r="BI127" i="16"/>
  <c r="H131" i="15" s="1"/>
  <c r="BI128" i="16"/>
  <c r="H132" i="15" s="1"/>
  <c r="BI129" i="16"/>
  <c r="H133" i="15" s="1"/>
  <c r="BI130" i="16"/>
  <c r="H134" i="15" s="1"/>
  <c r="BI131" i="16"/>
  <c r="H135" i="15" s="1"/>
  <c r="BI132" i="16"/>
  <c r="H136" i="15" s="1"/>
  <c r="BI133" i="16"/>
  <c r="H137" i="15" s="1"/>
  <c r="BI134" i="16"/>
  <c r="H138" i="15" s="1"/>
  <c r="BI135" i="16"/>
  <c r="H139" i="15" s="1"/>
  <c r="BI136" i="16"/>
  <c r="H140" i="15" s="1"/>
  <c r="BI3" i="16"/>
  <c r="H7" i="15" s="1"/>
  <c r="AZ4" i="16"/>
  <c r="BA4" i="16"/>
  <c r="BB4" i="16"/>
  <c r="BC4" i="16"/>
  <c r="BD4" i="16"/>
  <c r="BE4" i="16"/>
  <c r="BF4" i="16"/>
  <c r="BG4" i="16"/>
  <c r="AZ5" i="16"/>
  <c r="BA5" i="16"/>
  <c r="BB5" i="16"/>
  <c r="BC5" i="16"/>
  <c r="BD5" i="16"/>
  <c r="BE5" i="16"/>
  <c r="BF5" i="16"/>
  <c r="BG5" i="16"/>
  <c r="AZ6" i="16"/>
  <c r="BA6" i="16"/>
  <c r="BB6" i="16"/>
  <c r="BC6" i="16"/>
  <c r="BD6" i="16"/>
  <c r="BE6" i="16"/>
  <c r="BF6" i="16"/>
  <c r="BG6" i="16"/>
  <c r="AZ7" i="16"/>
  <c r="BA7" i="16"/>
  <c r="BB7" i="16"/>
  <c r="BC7" i="16"/>
  <c r="BD7" i="16"/>
  <c r="BE7" i="16"/>
  <c r="BF7" i="16"/>
  <c r="BG7" i="16"/>
  <c r="AZ8" i="16"/>
  <c r="BA8" i="16"/>
  <c r="BB8" i="16"/>
  <c r="BC8" i="16"/>
  <c r="BD8" i="16"/>
  <c r="BE8" i="16"/>
  <c r="BF8" i="16"/>
  <c r="BG8" i="16"/>
  <c r="AZ9" i="16"/>
  <c r="BA9" i="16"/>
  <c r="BB9" i="16"/>
  <c r="BC9" i="16"/>
  <c r="BD9" i="16"/>
  <c r="BE9" i="16"/>
  <c r="BF9" i="16"/>
  <c r="BG9" i="16"/>
  <c r="AZ10" i="16"/>
  <c r="BA10" i="16"/>
  <c r="BB10" i="16"/>
  <c r="BC10" i="16"/>
  <c r="BD10" i="16"/>
  <c r="BE10" i="16"/>
  <c r="BF10" i="16"/>
  <c r="BG10" i="16"/>
  <c r="AZ11" i="16"/>
  <c r="BA11" i="16"/>
  <c r="BB11" i="16"/>
  <c r="BC11" i="16"/>
  <c r="BD11" i="16"/>
  <c r="BE11" i="16"/>
  <c r="BF11" i="16"/>
  <c r="BG11" i="16"/>
  <c r="AZ12" i="16"/>
  <c r="BA12" i="16"/>
  <c r="BB12" i="16"/>
  <c r="BC12" i="16"/>
  <c r="BD12" i="16"/>
  <c r="BE12" i="16"/>
  <c r="BF12" i="16"/>
  <c r="BG12" i="16"/>
  <c r="AZ13" i="16"/>
  <c r="BA13" i="16"/>
  <c r="BB13" i="16"/>
  <c r="BC13" i="16"/>
  <c r="BD13" i="16"/>
  <c r="BE13" i="16"/>
  <c r="BF13" i="16"/>
  <c r="BG13" i="16"/>
  <c r="AZ14" i="16"/>
  <c r="BA14" i="16"/>
  <c r="BB14" i="16"/>
  <c r="BC14" i="16"/>
  <c r="BD14" i="16"/>
  <c r="BE14" i="16"/>
  <c r="BF14" i="16"/>
  <c r="BG14" i="16"/>
  <c r="AZ15" i="16"/>
  <c r="BA15" i="16"/>
  <c r="BB15" i="16"/>
  <c r="BC15" i="16"/>
  <c r="BD15" i="16"/>
  <c r="BE15" i="16"/>
  <c r="BF15" i="16"/>
  <c r="BG15" i="16"/>
  <c r="AZ16" i="16"/>
  <c r="BA16" i="16"/>
  <c r="BB16" i="16"/>
  <c r="BC16" i="16"/>
  <c r="BD16" i="16"/>
  <c r="BE16" i="16"/>
  <c r="BF16" i="16"/>
  <c r="BG16" i="16"/>
  <c r="AZ17" i="16"/>
  <c r="BA17" i="16"/>
  <c r="BB17" i="16"/>
  <c r="BC17" i="16"/>
  <c r="BD17" i="16"/>
  <c r="BE17" i="16"/>
  <c r="BF17" i="16"/>
  <c r="BG17" i="16"/>
  <c r="AZ18" i="16"/>
  <c r="BA18" i="16"/>
  <c r="BB18" i="16"/>
  <c r="BC18" i="16"/>
  <c r="BD18" i="16"/>
  <c r="BE18" i="16"/>
  <c r="BF18" i="16"/>
  <c r="BG18" i="16"/>
  <c r="AZ19" i="16"/>
  <c r="BA19" i="16"/>
  <c r="BB19" i="16"/>
  <c r="BC19" i="16"/>
  <c r="BD19" i="16"/>
  <c r="BE19" i="16"/>
  <c r="BF19" i="16"/>
  <c r="BG19" i="16"/>
  <c r="AZ20" i="16"/>
  <c r="BA20" i="16"/>
  <c r="BB20" i="16"/>
  <c r="BC20" i="16"/>
  <c r="BD20" i="16"/>
  <c r="BE20" i="16"/>
  <c r="BF20" i="16"/>
  <c r="BG20" i="16"/>
  <c r="AZ21" i="16"/>
  <c r="BA21" i="16"/>
  <c r="BB21" i="16"/>
  <c r="BC21" i="16"/>
  <c r="BD21" i="16"/>
  <c r="BE21" i="16"/>
  <c r="BF21" i="16"/>
  <c r="BG21" i="16"/>
  <c r="AZ22" i="16"/>
  <c r="BA22" i="16"/>
  <c r="BB22" i="16"/>
  <c r="BC22" i="16"/>
  <c r="BD22" i="16"/>
  <c r="BE22" i="16"/>
  <c r="BF22" i="16"/>
  <c r="BG22" i="16"/>
  <c r="AZ23" i="16"/>
  <c r="BA23" i="16"/>
  <c r="BB23" i="16"/>
  <c r="BC23" i="16"/>
  <c r="BD23" i="16"/>
  <c r="BE23" i="16"/>
  <c r="BF23" i="16"/>
  <c r="BG23" i="16"/>
  <c r="AZ24" i="16"/>
  <c r="BA24" i="16"/>
  <c r="BB24" i="16"/>
  <c r="BC24" i="16"/>
  <c r="BD24" i="16"/>
  <c r="BE24" i="16"/>
  <c r="BF24" i="16"/>
  <c r="BG24" i="16"/>
  <c r="AZ25" i="16"/>
  <c r="BA25" i="16"/>
  <c r="BB25" i="16"/>
  <c r="BC25" i="16"/>
  <c r="BD25" i="16"/>
  <c r="BE25" i="16"/>
  <c r="BF25" i="16"/>
  <c r="BG25" i="16"/>
  <c r="AZ26" i="16"/>
  <c r="BA26" i="16"/>
  <c r="BB26" i="16"/>
  <c r="BC26" i="16"/>
  <c r="BD26" i="16"/>
  <c r="BE26" i="16"/>
  <c r="BF26" i="16"/>
  <c r="BG26" i="16"/>
  <c r="AZ27" i="16"/>
  <c r="BA27" i="16"/>
  <c r="BB27" i="16"/>
  <c r="BC27" i="16"/>
  <c r="BD27" i="16"/>
  <c r="BE27" i="16"/>
  <c r="BF27" i="16"/>
  <c r="BG27" i="16"/>
  <c r="AZ28" i="16"/>
  <c r="BA28" i="16"/>
  <c r="BB28" i="16"/>
  <c r="BC28" i="16"/>
  <c r="BD28" i="16"/>
  <c r="BE28" i="16"/>
  <c r="BF28" i="16"/>
  <c r="BG28" i="16"/>
  <c r="AZ29" i="16"/>
  <c r="BA29" i="16"/>
  <c r="BB29" i="16"/>
  <c r="BC29" i="16"/>
  <c r="BD29" i="16"/>
  <c r="BE29" i="16"/>
  <c r="BF29" i="16"/>
  <c r="BG29" i="16"/>
  <c r="AZ30" i="16"/>
  <c r="BA30" i="16"/>
  <c r="BB30" i="16"/>
  <c r="BC30" i="16"/>
  <c r="BD30" i="16"/>
  <c r="BE30" i="16"/>
  <c r="BF30" i="16"/>
  <c r="BG30" i="16"/>
  <c r="AZ31" i="16"/>
  <c r="BA31" i="16"/>
  <c r="BB31" i="16"/>
  <c r="BC31" i="16"/>
  <c r="BD31" i="16"/>
  <c r="BE31" i="16"/>
  <c r="BF31" i="16"/>
  <c r="BG31" i="16"/>
  <c r="AZ32" i="16"/>
  <c r="BA32" i="16"/>
  <c r="BB32" i="16"/>
  <c r="BC32" i="16"/>
  <c r="BD32" i="16"/>
  <c r="BE32" i="16"/>
  <c r="BF32" i="16"/>
  <c r="BG32" i="16"/>
  <c r="AZ33" i="16"/>
  <c r="BA33" i="16"/>
  <c r="BB33" i="16"/>
  <c r="BC33" i="16"/>
  <c r="BD33" i="16"/>
  <c r="BE33" i="16"/>
  <c r="BF33" i="16"/>
  <c r="BG33" i="16"/>
  <c r="AZ34" i="16"/>
  <c r="BA34" i="16"/>
  <c r="BB34" i="16"/>
  <c r="BC34" i="16"/>
  <c r="BD34" i="16"/>
  <c r="BE34" i="16"/>
  <c r="BF34" i="16"/>
  <c r="BG34" i="16"/>
  <c r="AZ35" i="16"/>
  <c r="BA35" i="16"/>
  <c r="BB35" i="16"/>
  <c r="BC35" i="16"/>
  <c r="BD35" i="16"/>
  <c r="BE35" i="16"/>
  <c r="BF35" i="16"/>
  <c r="BG35" i="16"/>
  <c r="AZ36" i="16"/>
  <c r="BA36" i="16"/>
  <c r="BB36" i="16"/>
  <c r="BC36" i="16"/>
  <c r="BD36" i="16"/>
  <c r="BE36" i="16"/>
  <c r="BF36" i="16"/>
  <c r="BG36" i="16"/>
  <c r="AZ37" i="16"/>
  <c r="BA37" i="16"/>
  <c r="BB37" i="16"/>
  <c r="BC37" i="16"/>
  <c r="BD37" i="16"/>
  <c r="BE37" i="16"/>
  <c r="BF37" i="16"/>
  <c r="BG37" i="16"/>
  <c r="AZ38" i="16"/>
  <c r="BA38" i="16"/>
  <c r="BB38" i="16"/>
  <c r="BC38" i="16"/>
  <c r="BD38" i="16"/>
  <c r="BE38" i="16"/>
  <c r="BF38" i="16"/>
  <c r="BG38" i="16"/>
  <c r="AZ39" i="16"/>
  <c r="BA39" i="16"/>
  <c r="BB39" i="16"/>
  <c r="BC39" i="16"/>
  <c r="BD39" i="16"/>
  <c r="BE39" i="16"/>
  <c r="BF39" i="16"/>
  <c r="BG39" i="16"/>
  <c r="AZ40" i="16"/>
  <c r="BA40" i="16"/>
  <c r="BB40" i="16"/>
  <c r="BC40" i="16"/>
  <c r="BD40" i="16"/>
  <c r="BE40" i="16"/>
  <c r="BF40" i="16"/>
  <c r="BG40" i="16"/>
  <c r="AZ41" i="16"/>
  <c r="BA41" i="16"/>
  <c r="BB41" i="16"/>
  <c r="BC41" i="16"/>
  <c r="BD41" i="16"/>
  <c r="BE41" i="16"/>
  <c r="BF41" i="16"/>
  <c r="BG41" i="16"/>
  <c r="AZ42" i="16"/>
  <c r="BA42" i="16"/>
  <c r="BB42" i="16"/>
  <c r="BC42" i="16"/>
  <c r="BD42" i="16"/>
  <c r="BE42" i="16"/>
  <c r="BF42" i="16"/>
  <c r="BG42" i="16"/>
  <c r="AZ43" i="16"/>
  <c r="BA43" i="16"/>
  <c r="BB43" i="16"/>
  <c r="BC43" i="16"/>
  <c r="BD43" i="16"/>
  <c r="BE43" i="16"/>
  <c r="BF43" i="16"/>
  <c r="BG43" i="16"/>
  <c r="AZ44" i="16"/>
  <c r="BA44" i="16"/>
  <c r="BB44" i="16"/>
  <c r="BC44" i="16"/>
  <c r="BD44" i="16"/>
  <c r="BE44" i="16"/>
  <c r="BF44" i="16"/>
  <c r="BG44" i="16"/>
  <c r="AZ45" i="16"/>
  <c r="BA45" i="16"/>
  <c r="BB45" i="16"/>
  <c r="BC45" i="16"/>
  <c r="BD45" i="16"/>
  <c r="BE45" i="16"/>
  <c r="BF45" i="16"/>
  <c r="BG45" i="16"/>
  <c r="AZ46" i="16"/>
  <c r="BA46" i="16"/>
  <c r="BB46" i="16"/>
  <c r="BC46" i="16"/>
  <c r="BD46" i="16"/>
  <c r="BE46" i="16"/>
  <c r="BF46" i="16"/>
  <c r="BG46" i="16"/>
  <c r="AZ47" i="16"/>
  <c r="BA47" i="16"/>
  <c r="BB47" i="16"/>
  <c r="BC47" i="16"/>
  <c r="BD47" i="16"/>
  <c r="BE47" i="16"/>
  <c r="BF47" i="16"/>
  <c r="BG47" i="16"/>
  <c r="AZ48" i="16"/>
  <c r="BA48" i="16"/>
  <c r="BB48" i="16"/>
  <c r="BC48" i="16"/>
  <c r="BD48" i="16"/>
  <c r="BE48" i="16"/>
  <c r="BF48" i="16"/>
  <c r="BG48" i="16"/>
  <c r="AZ49" i="16"/>
  <c r="BA49" i="16"/>
  <c r="BB49" i="16"/>
  <c r="BC49" i="16"/>
  <c r="BD49" i="16"/>
  <c r="BE49" i="16"/>
  <c r="BF49" i="16"/>
  <c r="BG49" i="16"/>
  <c r="AZ50" i="16"/>
  <c r="BA50" i="16"/>
  <c r="BB50" i="16"/>
  <c r="BC50" i="16"/>
  <c r="BD50" i="16"/>
  <c r="BE50" i="16"/>
  <c r="BF50" i="16"/>
  <c r="BG50" i="16"/>
  <c r="AZ51" i="16"/>
  <c r="BA51" i="16"/>
  <c r="BB51" i="16"/>
  <c r="BC51" i="16"/>
  <c r="BD51" i="16"/>
  <c r="BE51" i="16"/>
  <c r="BF51" i="16"/>
  <c r="BG51" i="16"/>
  <c r="AZ52" i="16"/>
  <c r="BA52" i="16"/>
  <c r="BB52" i="16"/>
  <c r="BC52" i="16"/>
  <c r="BD52" i="16"/>
  <c r="BE52" i="16"/>
  <c r="BF52" i="16"/>
  <c r="BG52" i="16"/>
  <c r="AZ53" i="16"/>
  <c r="BA53" i="16"/>
  <c r="BB53" i="16"/>
  <c r="BC53" i="16"/>
  <c r="BD53" i="16"/>
  <c r="BE53" i="16"/>
  <c r="BF53" i="16"/>
  <c r="BG53" i="16"/>
  <c r="AZ54" i="16"/>
  <c r="BA54" i="16"/>
  <c r="BB54" i="16"/>
  <c r="BC54" i="16"/>
  <c r="BD54" i="16"/>
  <c r="BE54" i="16"/>
  <c r="BF54" i="16"/>
  <c r="BG54" i="16"/>
  <c r="AZ55" i="16"/>
  <c r="BA55" i="16"/>
  <c r="BB55" i="16"/>
  <c r="BC55" i="16"/>
  <c r="BD55" i="16"/>
  <c r="BE55" i="16"/>
  <c r="BF55" i="16"/>
  <c r="BG55" i="16"/>
  <c r="AZ56" i="16"/>
  <c r="BA56" i="16"/>
  <c r="BB56" i="16"/>
  <c r="BC56" i="16"/>
  <c r="BD56" i="16"/>
  <c r="BE56" i="16"/>
  <c r="BF56" i="16"/>
  <c r="BG56" i="16"/>
  <c r="AZ57" i="16"/>
  <c r="BA57" i="16"/>
  <c r="BB57" i="16"/>
  <c r="BC57" i="16"/>
  <c r="BD57" i="16"/>
  <c r="BE57" i="16"/>
  <c r="BF57" i="16"/>
  <c r="BG57" i="16"/>
  <c r="AZ58" i="16"/>
  <c r="BA58" i="16"/>
  <c r="BB58" i="16"/>
  <c r="BC58" i="16"/>
  <c r="BD58" i="16"/>
  <c r="BE58" i="16"/>
  <c r="BF58" i="16"/>
  <c r="BG58" i="16"/>
  <c r="AZ59" i="16"/>
  <c r="BA59" i="16"/>
  <c r="BB59" i="16"/>
  <c r="BC59" i="16"/>
  <c r="BD59" i="16"/>
  <c r="BE59" i="16"/>
  <c r="BF59" i="16"/>
  <c r="BG59" i="16"/>
  <c r="AZ60" i="16"/>
  <c r="BA60" i="16"/>
  <c r="BB60" i="16"/>
  <c r="BC60" i="16"/>
  <c r="BD60" i="16"/>
  <c r="BE60" i="16"/>
  <c r="BF60" i="16"/>
  <c r="BG60" i="16"/>
  <c r="AZ61" i="16"/>
  <c r="BA61" i="16"/>
  <c r="BB61" i="16"/>
  <c r="BC61" i="16"/>
  <c r="BD61" i="16"/>
  <c r="BE61" i="16"/>
  <c r="BF61" i="16"/>
  <c r="BG61" i="16"/>
  <c r="AZ62" i="16"/>
  <c r="BA62" i="16"/>
  <c r="BB62" i="16"/>
  <c r="BC62" i="16"/>
  <c r="BD62" i="16"/>
  <c r="BE62" i="16"/>
  <c r="BF62" i="16"/>
  <c r="BG62" i="16"/>
  <c r="AZ63" i="16"/>
  <c r="BA63" i="16"/>
  <c r="BB63" i="16"/>
  <c r="BC63" i="16"/>
  <c r="BD63" i="16"/>
  <c r="BE63" i="16"/>
  <c r="BF63" i="16"/>
  <c r="BG63" i="16"/>
  <c r="AZ64" i="16"/>
  <c r="BA64" i="16"/>
  <c r="BB64" i="16"/>
  <c r="BC64" i="16"/>
  <c r="BD64" i="16"/>
  <c r="BE64" i="16"/>
  <c r="BF64" i="16"/>
  <c r="BG64" i="16"/>
  <c r="AZ65" i="16"/>
  <c r="BA65" i="16"/>
  <c r="BB65" i="16"/>
  <c r="BC65" i="16"/>
  <c r="BD65" i="16"/>
  <c r="BE65" i="16"/>
  <c r="BF65" i="16"/>
  <c r="BG65" i="16"/>
  <c r="AZ66" i="16"/>
  <c r="BA66" i="16"/>
  <c r="BB66" i="16"/>
  <c r="BC66" i="16"/>
  <c r="BD66" i="16"/>
  <c r="BE66" i="16"/>
  <c r="BF66" i="16"/>
  <c r="BG66" i="16"/>
  <c r="AZ67" i="16"/>
  <c r="BA67" i="16"/>
  <c r="BB67" i="16"/>
  <c r="BC67" i="16"/>
  <c r="BD67" i="16"/>
  <c r="BE67" i="16"/>
  <c r="BF67" i="16"/>
  <c r="BG67" i="16"/>
  <c r="AZ68" i="16"/>
  <c r="BA68" i="16"/>
  <c r="BB68" i="16"/>
  <c r="BC68" i="16"/>
  <c r="BD68" i="16"/>
  <c r="BE68" i="16"/>
  <c r="BF68" i="16"/>
  <c r="BG68" i="16"/>
  <c r="AZ69" i="16"/>
  <c r="BA69" i="16"/>
  <c r="BB69" i="16"/>
  <c r="BC69" i="16"/>
  <c r="BD69" i="16"/>
  <c r="BE69" i="16"/>
  <c r="BF69" i="16"/>
  <c r="BG69" i="16"/>
  <c r="AZ70" i="16"/>
  <c r="BA70" i="16"/>
  <c r="BB70" i="16"/>
  <c r="BC70" i="16"/>
  <c r="BD70" i="16"/>
  <c r="BE70" i="16"/>
  <c r="BF70" i="16"/>
  <c r="BG70" i="16"/>
  <c r="AZ71" i="16"/>
  <c r="BA71" i="16"/>
  <c r="BB71" i="16"/>
  <c r="BC71" i="16"/>
  <c r="BD71" i="16"/>
  <c r="BE71" i="16"/>
  <c r="BF71" i="16"/>
  <c r="BG71" i="16"/>
  <c r="AZ72" i="16"/>
  <c r="BA72" i="16"/>
  <c r="BB72" i="16"/>
  <c r="BC72" i="16"/>
  <c r="BD72" i="16"/>
  <c r="BE72" i="16"/>
  <c r="BF72" i="16"/>
  <c r="BG72" i="16"/>
  <c r="AZ73" i="16"/>
  <c r="BA73" i="16"/>
  <c r="BB73" i="16"/>
  <c r="BC73" i="16"/>
  <c r="BD73" i="16"/>
  <c r="BE73" i="16"/>
  <c r="BF73" i="16"/>
  <c r="BG73" i="16"/>
  <c r="AZ74" i="16"/>
  <c r="BA74" i="16"/>
  <c r="BB74" i="16"/>
  <c r="BC74" i="16"/>
  <c r="BD74" i="16"/>
  <c r="BE74" i="16"/>
  <c r="BF74" i="16"/>
  <c r="BG74" i="16"/>
  <c r="AZ75" i="16"/>
  <c r="BA75" i="16"/>
  <c r="BB75" i="16"/>
  <c r="BC75" i="16"/>
  <c r="BD75" i="16"/>
  <c r="BE75" i="16"/>
  <c r="BF75" i="16"/>
  <c r="BG75" i="16"/>
  <c r="AZ76" i="16"/>
  <c r="BA76" i="16"/>
  <c r="BB76" i="16"/>
  <c r="BC76" i="16"/>
  <c r="BD76" i="16"/>
  <c r="BE76" i="16"/>
  <c r="BF76" i="16"/>
  <c r="BG76" i="16"/>
  <c r="AZ77" i="16"/>
  <c r="BA77" i="16"/>
  <c r="BB77" i="16"/>
  <c r="BC77" i="16"/>
  <c r="BD77" i="16"/>
  <c r="BE77" i="16"/>
  <c r="BF77" i="16"/>
  <c r="BG77" i="16"/>
  <c r="AZ78" i="16"/>
  <c r="BA78" i="16"/>
  <c r="BB78" i="16"/>
  <c r="BC78" i="16"/>
  <c r="BD78" i="16"/>
  <c r="BE78" i="16"/>
  <c r="BF78" i="16"/>
  <c r="BG78" i="16"/>
  <c r="AZ79" i="16"/>
  <c r="BA79" i="16"/>
  <c r="BB79" i="16"/>
  <c r="BC79" i="16"/>
  <c r="BD79" i="16"/>
  <c r="BE79" i="16"/>
  <c r="BF79" i="16"/>
  <c r="BG79" i="16"/>
  <c r="AZ80" i="16"/>
  <c r="BA80" i="16"/>
  <c r="BB80" i="16"/>
  <c r="BC80" i="16"/>
  <c r="BD80" i="16"/>
  <c r="BE80" i="16"/>
  <c r="BF80" i="16"/>
  <c r="BG80" i="16"/>
  <c r="AZ81" i="16"/>
  <c r="BA81" i="16"/>
  <c r="BB81" i="16"/>
  <c r="BC81" i="16"/>
  <c r="BD81" i="16"/>
  <c r="BE81" i="16"/>
  <c r="BF81" i="16"/>
  <c r="BG81" i="16"/>
  <c r="AZ82" i="16"/>
  <c r="BA82" i="16"/>
  <c r="BB82" i="16"/>
  <c r="BC82" i="16"/>
  <c r="BD82" i="16"/>
  <c r="BE82" i="16"/>
  <c r="BF82" i="16"/>
  <c r="BG82" i="16"/>
  <c r="AZ83" i="16"/>
  <c r="BA83" i="16"/>
  <c r="BB83" i="16"/>
  <c r="BC83" i="16"/>
  <c r="BD83" i="16"/>
  <c r="BE83" i="16"/>
  <c r="BF83" i="16"/>
  <c r="BG83" i="16"/>
  <c r="AZ84" i="16"/>
  <c r="BA84" i="16"/>
  <c r="BB84" i="16"/>
  <c r="BC84" i="16"/>
  <c r="BD84" i="16"/>
  <c r="BE84" i="16"/>
  <c r="BF84" i="16"/>
  <c r="BG84" i="16"/>
  <c r="AZ85" i="16"/>
  <c r="BA85" i="16"/>
  <c r="BB85" i="16"/>
  <c r="BC85" i="16"/>
  <c r="BD85" i="16"/>
  <c r="BE85" i="16"/>
  <c r="BF85" i="16"/>
  <c r="BG85" i="16"/>
  <c r="AZ86" i="16"/>
  <c r="BA86" i="16"/>
  <c r="BB86" i="16"/>
  <c r="BC86" i="16"/>
  <c r="BD86" i="16"/>
  <c r="BE86" i="16"/>
  <c r="BF86" i="16"/>
  <c r="BG86" i="16"/>
  <c r="AZ87" i="16"/>
  <c r="BA87" i="16"/>
  <c r="BB87" i="16"/>
  <c r="BC87" i="16"/>
  <c r="BD87" i="16"/>
  <c r="BE87" i="16"/>
  <c r="BF87" i="16"/>
  <c r="BG87" i="16"/>
  <c r="AZ88" i="16"/>
  <c r="BA88" i="16"/>
  <c r="BB88" i="16"/>
  <c r="BC88" i="16"/>
  <c r="BD88" i="16"/>
  <c r="BE88" i="16"/>
  <c r="BF88" i="16"/>
  <c r="BG88" i="16"/>
  <c r="AZ89" i="16"/>
  <c r="BA89" i="16"/>
  <c r="BB89" i="16"/>
  <c r="BC89" i="16"/>
  <c r="BD89" i="16"/>
  <c r="BE89" i="16"/>
  <c r="BF89" i="16"/>
  <c r="BG89" i="16"/>
  <c r="AZ90" i="16"/>
  <c r="BA90" i="16"/>
  <c r="BB90" i="16"/>
  <c r="BC90" i="16"/>
  <c r="BD90" i="16"/>
  <c r="BE90" i="16"/>
  <c r="BF90" i="16"/>
  <c r="BG90" i="16"/>
  <c r="AZ91" i="16"/>
  <c r="BA91" i="16"/>
  <c r="BB91" i="16"/>
  <c r="BC91" i="16"/>
  <c r="BD91" i="16"/>
  <c r="BE91" i="16"/>
  <c r="BF91" i="16"/>
  <c r="BG91" i="16"/>
  <c r="AZ92" i="16"/>
  <c r="BA92" i="16"/>
  <c r="BB92" i="16"/>
  <c r="BC92" i="16"/>
  <c r="BD92" i="16"/>
  <c r="BE92" i="16"/>
  <c r="BF92" i="16"/>
  <c r="BG92" i="16"/>
  <c r="AZ93" i="16"/>
  <c r="BA93" i="16"/>
  <c r="BB93" i="16"/>
  <c r="BC93" i="16"/>
  <c r="BD93" i="16"/>
  <c r="BE93" i="16"/>
  <c r="BF93" i="16"/>
  <c r="BG93" i="16"/>
  <c r="AZ94" i="16"/>
  <c r="BA94" i="16"/>
  <c r="BB94" i="16"/>
  <c r="BC94" i="16"/>
  <c r="BD94" i="16"/>
  <c r="BE94" i="16"/>
  <c r="BF94" i="16"/>
  <c r="BG94" i="16"/>
  <c r="AZ95" i="16"/>
  <c r="BA95" i="16"/>
  <c r="BB95" i="16"/>
  <c r="BC95" i="16"/>
  <c r="BD95" i="16"/>
  <c r="BE95" i="16"/>
  <c r="BF95" i="16"/>
  <c r="BG95" i="16"/>
  <c r="AZ96" i="16"/>
  <c r="BA96" i="16"/>
  <c r="BB96" i="16"/>
  <c r="BC96" i="16"/>
  <c r="BD96" i="16"/>
  <c r="BE96" i="16"/>
  <c r="BF96" i="16"/>
  <c r="BG96" i="16"/>
  <c r="AZ97" i="16"/>
  <c r="BA97" i="16"/>
  <c r="BB97" i="16"/>
  <c r="BC97" i="16"/>
  <c r="BD97" i="16"/>
  <c r="BE97" i="16"/>
  <c r="BF97" i="16"/>
  <c r="BG97" i="16"/>
  <c r="AZ98" i="16"/>
  <c r="BA98" i="16"/>
  <c r="BB98" i="16"/>
  <c r="BC98" i="16"/>
  <c r="BD98" i="16"/>
  <c r="BE98" i="16"/>
  <c r="BF98" i="16"/>
  <c r="BG98" i="16"/>
  <c r="AZ99" i="16"/>
  <c r="BA99" i="16"/>
  <c r="BB99" i="16"/>
  <c r="BC99" i="16"/>
  <c r="BD99" i="16"/>
  <c r="BE99" i="16"/>
  <c r="BF99" i="16"/>
  <c r="BG99" i="16"/>
  <c r="AZ100" i="16"/>
  <c r="BA100" i="16"/>
  <c r="BB100" i="16"/>
  <c r="BC100" i="16"/>
  <c r="BD100" i="16"/>
  <c r="BE100" i="16"/>
  <c r="BF100" i="16"/>
  <c r="BG100" i="16"/>
  <c r="AZ101" i="16"/>
  <c r="BA101" i="16"/>
  <c r="BB101" i="16"/>
  <c r="BC101" i="16"/>
  <c r="BD101" i="16"/>
  <c r="BE101" i="16"/>
  <c r="BF101" i="16"/>
  <c r="BG101" i="16"/>
  <c r="AZ102" i="16"/>
  <c r="BA102" i="16"/>
  <c r="BB102" i="16"/>
  <c r="BC102" i="16"/>
  <c r="BD102" i="16"/>
  <c r="BE102" i="16"/>
  <c r="BF102" i="16"/>
  <c r="BG102" i="16"/>
  <c r="AZ103" i="16"/>
  <c r="BA103" i="16"/>
  <c r="BB103" i="16"/>
  <c r="BC103" i="16"/>
  <c r="BD103" i="16"/>
  <c r="BE103" i="16"/>
  <c r="BF103" i="16"/>
  <c r="BG103" i="16"/>
  <c r="AZ104" i="16"/>
  <c r="BA104" i="16"/>
  <c r="BB104" i="16"/>
  <c r="BC104" i="16"/>
  <c r="BD104" i="16"/>
  <c r="BE104" i="16"/>
  <c r="BF104" i="16"/>
  <c r="BG104" i="16"/>
  <c r="AZ105" i="16"/>
  <c r="BA105" i="16"/>
  <c r="BB105" i="16"/>
  <c r="BC105" i="16"/>
  <c r="BD105" i="16"/>
  <c r="BE105" i="16"/>
  <c r="BF105" i="16"/>
  <c r="BG105" i="16"/>
  <c r="AZ106" i="16"/>
  <c r="BA106" i="16"/>
  <c r="BB106" i="16"/>
  <c r="BC106" i="16"/>
  <c r="BD106" i="16"/>
  <c r="BE106" i="16"/>
  <c r="BF106" i="16"/>
  <c r="BG106" i="16"/>
  <c r="AZ107" i="16"/>
  <c r="BA107" i="16"/>
  <c r="BB107" i="16"/>
  <c r="BC107" i="16"/>
  <c r="BD107" i="16"/>
  <c r="BE107" i="16"/>
  <c r="BF107" i="16"/>
  <c r="BG107" i="16"/>
  <c r="AZ108" i="16"/>
  <c r="BA108" i="16"/>
  <c r="BB108" i="16"/>
  <c r="BC108" i="16"/>
  <c r="BD108" i="16"/>
  <c r="BE108" i="16"/>
  <c r="BF108" i="16"/>
  <c r="BG108" i="16"/>
  <c r="AZ109" i="16"/>
  <c r="BA109" i="16"/>
  <c r="BB109" i="16"/>
  <c r="BC109" i="16"/>
  <c r="BD109" i="16"/>
  <c r="BE109" i="16"/>
  <c r="BF109" i="16"/>
  <c r="BG109" i="16"/>
  <c r="AZ110" i="16"/>
  <c r="BA110" i="16"/>
  <c r="BB110" i="16"/>
  <c r="BC110" i="16"/>
  <c r="BD110" i="16"/>
  <c r="BE110" i="16"/>
  <c r="BF110" i="16"/>
  <c r="BG110" i="16"/>
  <c r="AZ111" i="16"/>
  <c r="BA111" i="16"/>
  <c r="BB111" i="16"/>
  <c r="BC111" i="16"/>
  <c r="BD111" i="16"/>
  <c r="BE111" i="16"/>
  <c r="BF111" i="16"/>
  <c r="BG111" i="16"/>
  <c r="AZ112" i="16"/>
  <c r="BA112" i="16"/>
  <c r="BB112" i="16"/>
  <c r="BC112" i="16"/>
  <c r="BD112" i="16"/>
  <c r="BE112" i="16"/>
  <c r="BF112" i="16"/>
  <c r="BG112" i="16"/>
  <c r="AZ113" i="16"/>
  <c r="BA113" i="16"/>
  <c r="BB113" i="16"/>
  <c r="BC113" i="16"/>
  <c r="BD113" i="16"/>
  <c r="BE113" i="16"/>
  <c r="BF113" i="16"/>
  <c r="BG113" i="16"/>
  <c r="AZ114" i="16"/>
  <c r="BA114" i="16"/>
  <c r="BB114" i="16"/>
  <c r="BC114" i="16"/>
  <c r="BD114" i="16"/>
  <c r="BE114" i="16"/>
  <c r="BF114" i="16"/>
  <c r="BG114" i="16"/>
  <c r="AZ115" i="16"/>
  <c r="BA115" i="16"/>
  <c r="BB115" i="16"/>
  <c r="BC115" i="16"/>
  <c r="BD115" i="16"/>
  <c r="BE115" i="16"/>
  <c r="BF115" i="16"/>
  <c r="BG115" i="16"/>
  <c r="AZ116" i="16"/>
  <c r="BA116" i="16"/>
  <c r="BB116" i="16"/>
  <c r="BC116" i="16"/>
  <c r="BD116" i="16"/>
  <c r="BE116" i="16"/>
  <c r="BF116" i="16"/>
  <c r="BG116" i="16"/>
  <c r="AZ117" i="16"/>
  <c r="BA117" i="16"/>
  <c r="BB117" i="16"/>
  <c r="BC117" i="16"/>
  <c r="BD117" i="16"/>
  <c r="BE117" i="16"/>
  <c r="BF117" i="16"/>
  <c r="BG117" i="16"/>
  <c r="AZ118" i="16"/>
  <c r="BA118" i="16"/>
  <c r="BB118" i="16"/>
  <c r="BC118" i="16"/>
  <c r="BD118" i="16"/>
  <c r="BE118" i="16"/>
  <c r="BF118" i="16"/>
  <c r="BG118" i="16"/>
  <c r="AZ119" i="16"/>
  <c r="BA119" i="16"/>
  <c r="BB119" i="16"/>
  <c r="BC119" i="16"/>
  <c r="BD119" i="16"/>
  <c r="BE119" i="16"/>
  <c r="BF119" i="16"/>
  <c r="BG119" i="16"/>
  <c r="AZ120" i="16"/>
  <c r="BA120" i="16"/>
  <c r="BB120" i="16"/>
  <c r="BC120" i="16"/>
  <c r="BD120" i="16"/>
  <c r="BE120" i="16"/>
  <c r="BF120" i="16"/>
  <c r="BG120" i="16"/>
  <c r="AZ121" i="16"/>
  <c r="BA121" i="16"/>
  <c r="BB121" i="16"/>
  <c r="BC121" i="16"/>
  <c r="BD121" i="16"/>
  <c r="BE121" i="16"/>
  <c r="BF121" i="16"/>
  <c r="BG121" i="16"/>
  <c r="AZ122" i="16"/>
  <c r="BA122" i="16"/>
  <c r="BB122" i="16"/>
  <c r="BC122" i="16"/>
  <c r="BD122" i="16"/>
  <c r="BE122" i="16"/>
  <c r="BF122" i="16"/>
  <c r="BG122" i="16"/>
  <c r="AZ123" i="16"/>
  <c r="BA123" i="16"/>
  <c r="BB123" i="16"/>
  <c r="BC123" i="16"/>
  <c r="BD123" i="16"/>
  <c r="BE123" i="16"/>
  <c r="BF123" i="16"/>
  <c r="BG123" i="16"/>
  <c r="AZ124" i="16"/>
  <c r="BA124" i="16"/>
  <c r="BB124" i="16"/>
  <c r="BC124" i="16"/>
  <c r="BD124" i="16"/>
  <c r="BE124" i="16"/>
  <c r="BF124" i="16"/>
  <c r="BG124" i="16"/>
  <c r="AZ125" i="16"/>
  <c r="BA125" i="16"/>
  <c r="BB125" i="16"/>
  <c r="BC125" i="16"/>
  <c r="BD125" i="16"/>
  <c r="BE125" i="16"/>
  <c r="BF125" i="16"/>
  <c r="BG125" i="16"/>
  <c r="AZ126" i="16"/>
  <c r="BA126" i="16"/>
  <c r="BB126" i="16"/>
  <c r="BC126" i="16"/>
  <c r="BD126" i="16"/>
  <c r="BE126" i="16"/>
  <c r="BF126" i="16"/>
  <c r="BG126" i="16"/>
  <c r="AZ127" i="16"/>
  <c r="BA127" i="16"/>
  <c r="BB127" i="16"/>
  <c r="BC127" i="16"/>
  <c r="BD127" i="16"/>
  <c r="BE127" i="16"/>
  <c r="BF127" i="16"/>
  <c r="BG127" i="16"/>
  <c r="AZ128" i="16"/>
  <c r="BA128" i="16"/>
  <c r="BB128" i="16"/>
  <c r="BC128" i="16"/>
  <c r="BD128" i="16"/>
  <c r="BE128" i="16"/>
  <c r="BF128" i="16"/>
  <c r="BG128" i="16"/>
  <c r="AZ129" i="16"/>
  <c r="BA129" i="16"/>
  <c r="BB129" i="16"/>
  <c r="BC129" i="16"/>
  <c r="BD129" i="16"/>
  <c r="BE129" i="16"/>
  <c r="BF129" i="16"/>
  <c r="BG129" i="16"/>
  <c r="AZ130" i="16"/>
  <c r="BA130" i="16"/>
  <c r="BB130" i="16"/>
  <c r="BC130" i="16"/>
  <c r="BD130" i="16"/>
  <c r="BE130" i="16"/>
  <c r="BF130" i="16"/>
  <c r="BG130" i="16"/>
  <c r="AZ131" i="16"/>
  <c r="BA131" i="16"/>
  <c r="BB131" i="16"/>
  <c r="BC131" i="16"/>
  <c r="BD131" i="16"/>
  <c r="BE131" i="16"/>
  <c r="BF131" i="16"/>
  <c r="BG131" i="16"/>
  <c r="AZ132" i="16"/>
  <c r="BA132" i="16"/>
  <c r="BB132" i="16"/>
  <c r="BC132" i="16"/>
  <c r="BD132" i="16"/>
  <c r="BE132" i="16"/>
  <c r="BF132" i="16"/>
  <c r="BG132" i="16"/>
  <c r="AZ133" i="16"/>
  <c r="BA133" i="16"/>
  <c r="BB133" i="16"/>
  <c r="BC133" i="16"/>
  <c r="BD133" i="16"/>
  <c r="BE133" i="16"/>
  <c r="BF133" i="16"/>
  <c r="BG133" i="16"/>
  <c r="AZ134" i="16"/>
  <c r="BA134" i="16"/>
  <c r="BB134" i="16"/>
  <c r="BC134" i="16"/>
  <c r="BD134" i="16"/>
  <c r="BE134" i="16"/>
  <c r="BF134" i="16"/>
  <c r="BG134" i="16"/>
  <c r="AZ135" i="16"/>
  <c r="BA135" i="16"/>
  <c r="BB135" i="16"/>
  <c r="BC135" i="16"/>
  <c r="BD135" i="16"/>
  <c r="BE135" i="16"/>
  <c r="BF135" i="16"/>
  <c r="BG135" i="16"/>
  <c r="AZ136" i="16"/>
  <c r="BA136" i="16"/>
  <c r="BB136" i="16"/>
  <c r="BC136" i="16"/>
  <c r="BD136" i="16"/>
  <c r="BE136" i="16"/>
  <c r="BF136" i="16"/>
  <c r="BG136" i="16"/>
  <c r="AZ137" i="16"/>
  <c r="BA137" i="16"/>
  <c r="BB137" i="16"/>
  <c r="BC137" i="16"/>
  <c r="BD137" i="16"/>
  <c r="BE137" i="16"/>
  <c r="BF137" i="16"/>
  <c r="BG137" i="16"/>
  <c r="BB3" i="16"/>
  <c r="BC3" i="16"/>
  <c r="BD3" i="16"/>
  <c r="BE3" i="16"/>
  <c r="BF3" i="16"/>
  <c r="BG3" i="16"/>
  <c r="BA3" i="16"/>
  <c r="AZ3" i="16"/>
  <c r="AQ4" i="16"/>
  <c r="AR4" i="16"/>
  <c r="AS4" i="16"/>
  <c r="AT4" i="16"/>
  <c r="AU4" i="16"/>
  <c r="AV4" i="16"/>
  <c r="AW4" i="16"/>
  <c r="AX4" i="16"/>
  <c r="AQ5" i="16"/>
  <c r="AR5" i="16"/>
  <c r="AS5" i="16"/>
  <c r="AT5" i="16"/>
  <c r="AU5" i="16"/>
  <c r="AV5" i="16"/>
  <c r="AW5" i="16"/>
  <c r="AX5" i="16"/>
  <c r="AQ6" i="16"/>
  <c r="AR6" i="16"/>
  <c r="AS6" i="16"/>
  <c r="AT6" i="16"/>
  <c r="AU6" i="16"/>
  <c r="AV6" i="16"/>
  <c r="AW6" i="16"/>
  <c r="AX6" i="16"/>
  <c r="AQ7" i="16"/>
  <c r="AR7" i="16"/>
  <c r="AS7" i="16"/>
  <c r="AT7" i="16"/>
  <c r="AU7" i="16"/>
  <c r="AV7" i="16"/>
  <c r="AW7" i="16"/>
  <c r="AX7" i="16"/>
  <c r="AQ8" i="16"/>
  <c r="AR8" i="16"/>
  <c r="AS8" i="16"/>
  <c r="AT8" i="16"/>
  <c r="AU8" i="16"/>
  <c r="AV8" i="16"/>
  <c r="AW8" i="16"/>
  <c r="AX8" i="16"/>
  <c r="AQ9" i="16"/>
  <c r="AR9" i="16"/>
  <c r="AS9" i="16"/>
  <c r="AT9" i="16"/>
  <c r="AU9" i="16"/>
  <c r="AV9" i="16"/>
  <c r="AW9" i="16"/>
  <c r="AX9" i="16"/>
  <c r="AQ10" i="16"/>
  <c r="AR10" i="16"/>
  <c r="AS10" i="16"/>
  <c r="AT10" i="16"/>
  <c r="AU10" i="16"/>
  <c r="AV10" i="16"/>
  <c r="AW10" i="16"/>
  <c r="AX10" i="16"/>
  <c r="AQ11" i="16"/>
  <c r="AR11" i="16"/>
  <c r="AS11" i="16"/>
  <c r="AT11" i="16"/>
  <c r="AU11" i="16"/>
  <c r="AV11" i="16"/>
  <c r="AW11" i="16"/>
  <c r="AX11" i="16"/>
  <c r="AQ12" i="16"/>
  <c r="AR12" i="16"/>
  <c r="AS12" i="16"/>
  <c r="AT12" i="16"/>
  <c r="AU12" i="16"/>
  <c r="AV12" i="16"/>
  <c r="AW12" i="16"/>
  <c r="AX12" i="16"/>
  <c r="AQ13" i="16"/>
  <c r="AR13" i="16"/>
  <c r="AS13" i="16"/>
  <c r="AT13" i="16"/>
  <c r="AU13" i="16"/>
  <c r="AV13" i="16"/>
  <c r="AW13" i="16"/>
  <c r="AX13" i="16"/>
  <c r="AQ14" i="16"/>
  <c r="AR14" i="16"/>
  <c r="AS14" i="16"/>
  <c r="AT14" i="16"/>
  <c r="AU14" i="16"/>
  <c r="AV14" i="16"/>
  <c r="AW14" i="16"/>
  <c r="AX14" i="16"/>
  <c r="AQ15" i="16"/>
  <c r="AR15" i="16"/>
  <c r="AS15" i="16"/>
  <c r="AT15" i="16"/>
  <c r="AU15" i="16"/>
  <c r="AV15" i="16"/>
  <c r="AW15" i="16"/>
  <c r="AX15" i="16"/>
  <c r="AQ16" i="16"/>
  <c r="AR16" i="16"/>
  <c r="AS16" i="16"/>
  <c r="AT16" i="16"/>
  <c r="AU16" i="16"/>
  <c r="AV16" i="16"/>
  <c r="AW16" i="16"/>
  <c r="AX16" i="16"/>
  <c r="AQ17" i="16"/>
  <c r="AR17" i="16"/>
  <c r="AS17" i="16"/>
  <c r="AT17" i="16"/>
  <c r="AU17" i="16"/>
  <c r="AV17" i="16"/>
  <c r="AW17" i="16"/>
  <c r="AX17" i="16"/>
  <c r="AQ18" i="16"/>
  <c r="AR18" i="16"/>
  <c r="AS18" i="16"/>
  <c r="AT18" i="16"/>
  <c r="AU18" i="16"/>
  <c r="AV18" i="16"/>
  <c r="AW18" i="16"/>
  <c r="AX18" i="16"/>
  <c r="AQ19" i="16"/>
  <c r="AR19" i="16"/>
  <c r="AS19" i="16"/>
  <c r="AT19" i="16"/>
  <c r="AU19" i="16"/>
  <c r="AV19" i="16"/>
  <c r="AW19" i="16"/>
  <c r="AX19" i="16"/>
  <c r="AQ20" i="16"/>
  <c r="AR20" i="16"/>
  <c r="AS20" i="16"/>
  <c r="AT20" i="16"/>
  <c r="AU20" i="16"/>
  <c r="AV20" i="16"/>
  <c r="AW20" i="16"/>
  <c r="AX20" i="16"/>
  <c r="AQ21" i="16"/>
  <c r="AR21" i="16"/>
  <c r="AS21" i="16"/>
  <c r="AT21" i="16"/>
  <c r="AU21" i="16"/>
  <c r="AV21" i="16"/>
  <c r="AW21" i="16"/>
  <c r="AX21" i="16"/>
  <c r="AQ22" i="16"/>
  <c r="AR22" i="16"/>
  <c r="AS22" i="16"/>
  <c r="AT22" i="16"/>
  <c r="AU22" i="16"/>
  <c r="AV22" i="16"/>
  <c r="AW22" i="16"/>
  <c r="AX22" i="16"/>
  <c r="AQ23" i="16"/>
  <c r="AR23" i="16"/>
  <c r="AS23" i="16"/>
  <c r="AT23" i="16"/>
  <c r="AU23" i="16"/>
  <c r="AV23" i="16"/>
  <c r="AW23" i="16"/>
  <c r="AX23" i="16"/>
  <c r="AQ24" i="16"/>
  <c r="AR24" i="16"/>
  <c r="AS24" i="16"/>
  <c r="AT24" i="16"/>
  <c r="AU24" i="16"/>
  <c r="AV24" i="16"/>
  <c r="AW24" i="16"/>
  <c r="AX24" i="16"/>
  <c r="AQ25" i="16"/>
  <c r="AR25" i="16"/>
  <c r="AS25" i="16"/>
  <c r="AT25" i="16"/>
  <c r="AU25" i="16"/>
  <c r="AV25" i="16"/>
  <c r="AW25" i="16"/>
  <c r="AX25" i="16"/>
  <c r="AQ26" i="16"/>
  <c r="AR26" i="16"/>
  <c r="AS26" i="16"/>
  <c r="AT26" i="16"/>
  <c r="AU26" i="16"/>
  <c r="AV26" i="16"/>
  <c r="AW26" i="16"/>
  <c r="AX26" i="16"/>
  <c r="AQ27" i="16"/>
  <c r="AR27" i="16"/>
  <c r="AS27" i="16"/>
  <c r="AT27" i="16"/>
  <c r="AU27" i="16"/>
  <c r="AV27" i="16"/>
  <c r="AW27" i="16"/>
  <c r="AX27" i="16"/>
  <c r="AQ28" i="16"/>
  <c r="AR28" i="16"/>
  <c r="AS28" i="16"/>
  <c r="AT28" i="16"/>
  <c r="AU28" i="16"/>
  <c r="AV28" i="16"/>
  <c r="AW28" i="16"/>
  <c r="AX28" i="16"/>
  <c r="AQ29" i="16"/>
  <c r="AR29" i="16"/>
  <c r="AS29" i="16"/>
  <c r="AT29" i="16"/>
  <c r="AU29" i="16"/>
  <c r="AV29" i="16"/>
  <c r="AW29" i="16"/>
  <c r="AX29" i="16"/>
  <c r="AQ30" i="16"/>
  <c r="AR30" i="16"/>
  <c r="AS30" i="16"/>
  <c r="AT30" i="16"/>
  <c r="AU30" i="16"/>
  <c r="AV30" i="16"/>
  <c r="AW30" i="16"/>
  <c r="AX30" i="16"/>
  <c r="AQ31" i="16"/>
  <c r="AR31" i="16"/>
  <c r="AS31" i="16"/>
  <c r="AT31" i="16"/>
  <c r="AU31" i="16"/>
  <c r="AV31" i="16"/>
  <c r="AW31" i="16"/>
  <c r="AX31" i="16"/>
  <c r="AQ32" i="16"/>
  <c r="AR32" i="16"/>
  <c r="AS32" i="16"/>
  <c r="AT32" i="16"/>
  <c r="AU32" i="16"/>
  <c r="AV32" i="16"/>
  <c r="AW32" i="16"/>
  <c r="AX32" i="16"/>
  <c r="AQ33" i="16"/>
  <c r="AR33" i="16"/>
  <c r="AS33" i="16"/>
  <c r="AT33" i="16"/>
  <c r="AU33" i="16"/>
  <c r="AV33" i="16"/>
  <c r="AW33" i="16"/>
  <c r="AX33" i="16"/>
  <c r="AQ34" i="16"/>
  <c r="AR34" i="16"/>
  <c r="AS34" i="16"/>
  <c r="AT34" i="16"/>
  <c r="AU34" i="16"/>
  <c r="AV34" i="16"/>
  <c r="AW34" i="16"/>
  <c r="AX34" i="16"/>
  <c r="AQ35" i="16"/>
  <c r="AR35" i="16"/>
  <c r="AS35" i="16"/>
  <c r="AT35" i="16"/>
  <c r="AU35" i="16"/>
  <c r="AV35" i="16"/>
  <c r="AW35" i="16"/>
  <c r="AX35" i="16"/>
  <c r="AQ36" i="16"/>
  <c r="AR36" i="16"/>
  <c r="AS36" i="16"/>
  <c r="AT36" i="16"/>
  <c r="AU36" i="16"/>
  <c r="AV36" i="16"/>
  <c r="AW36" i="16"/>
  <c r="AX36" i="16"/>
  <c r="AQ37" i="16"/>
  <c r="AR37" i="16"/>
  <c r="AS37" i="16"/>
  <c r="AT37" i="16"/>
  <c r="AU37" i="16"/>
  <c r="AV37" i="16"/>
  <c r="AW37" i="16"/>
  <c r="AX37" i="16"/>
  <c r="AQ38" i="16"/>
  <c r="AR38" i="16"/>
  <c r="AS38" i="16"/>
  <c r="AT38" i="16"/>
  <c r="AU38" i="16"/>
  <c r="AV38" i="16"/>
  <c r="AW38" i="16"/>
  <c r="AX38" i="16"/>
  <c r="AQ39" i="16"/>
  <c r="AR39" i="16"/>
  <c r="AS39" i="16"/>
  <c r="AT39" i="16"/>
  <c r="AU39" i="16"/>
  <c r="AV39" i="16"/>
  <c r="AW39" i="16"/>
  <c r="AX39" i="16"/>
  <c r="AQ40" i="16"/>
  <c r="AR40" i="16"/>
  <c r="AS40" i="16"/>
  <c r="AT40" i="16"/>
  <c r="AU40" i="16"/>
  <c r="AV40" i="16"/>
  <c r="AW40" i="16"/>
  <c r="AX40" i="16"/>
  <c r="AQ41" i="16"/>
  <c r="AR41" i="16"/>
  <c r="AS41" i="16"/>
  <c r="AT41" i="16"/>
  <c r="AU41" i="16"/>
  <c r="AV41" i="16"/>
  <c r="AW41" i="16"/>
  <c r="AX41" i="16"/>
  <c r="AQ42" i="16"/>
  <c r="AR42" i="16"/>
  <c r="AS42" i="16"/>
  <c r="AT42" i="16"/>
  <c r="AU42" i="16"/>
  <c r="AV42" i="16"/>
  <c r="AW42" i="16"/>
  <c r="AX42" i="16"/>
  <c r="AQ43" i="16"/>
  <c r="AR43" i="16"/>
  <c r="AS43" i="16"/>
  <c r="AT43" i="16"/>
  <c r="AU43" i="16"/>
  <c r="AV43" i="16"/>
  <c r="AW43" i="16"/>
  <c r="AX43" i="16"/>
  <c r="AQ44" i="16"/>
  <c r="AR44" i="16"/>
  <c r="AS44" i="16"/>
  <c r="AT44" i="16"/>
  <c r="AU44" i="16"/>
  <c r="AV44" i="16"/>
  <c r="AW44" i="16"/>
  <c r="AX44" i="16"/>
  <c r="AQ45" i="16"/>
  <c r="AR45" i="16"/>
  <c r="AS45" i="16"/>
  <c r="AT45" i="16"/>
  <c r="AU45" i="16"/>
  <c r="AV45" i="16"/>
  <c r="AW45" i="16"/>
  <c r="AX45" i="16"/>
  <c r="AQ46" i="16"/>
  <c r="AR46" i="16"/>
  <c r="AS46" i="16"/>
  <c r="AT46" i="16"/>
  <c r="AU46" i="16"/>
  <c r="AV46" i="16"/>
  <c r="AW46" i="16"/>
  <c r="AX46" i="16"/>
  <c r="AQ47" i="16"/>
  <c r="AR47" i="16"/>
  <c r="AS47" i="16"/>
  <c r="AT47" i="16"/>
  <c r="AU47" i="16"/>
  <c r="AV47" i="16"/>
  <c r="AW47" i="16"/>
  <c r="AX47" i="16"/>
  <c r="AQ48" i="16"/>
  <c r="AR48" i="16"/>
  <c r="AS48" i="16"/>
  <c r="AT48" i="16"/>
  <c r="AU48" i="16"/>
  <c r="AV48" i="16"/>
  <c r="AW48" i="16"/>
  <c r="AX48" i="16"/>
  <c r="AQ49" i="16"/>
  <c r="AR49" i="16"/>
  <c r="AS49" i="16"/>
  <c r="AT49" i="16"/>
  <c r="AU49" i="16"/>
  <c r="AV49" i="16"/>
  <c r="AW49" i="16"/>
  <c r="AX49" i="16"/>
  <c r="AQ50" i="16"/>
  <c r="AR50" i="16"/>
  <c r="AS50" i="16"/>
  <c r="AT50" i="16"/>
  <c r="AU50" i="16"/>
  <c r="AV50" i="16"/>
  <c r="AW50" i="16"/>
  <c r="AX50" i="16"/>
  <c r="AQ51" i="16"/>
  <c r="AR51" i="16"/>
  <c r="AS51" i="16"/>
  <c r="AT51" i="16"/>
  <c r="AU51" i="16"/>
  <c r="AV51" i="16"/>
  <c r="AW51" i="16"/>
  <c r="AX51" i="16"/>
  <c r="AQ52" i="16"/>
  <c r="AR52" i="16"/>
  <c r="AS52" i="16"/>
  <c r="AT52" i="16"/>
  <c r="AU52" i="16"/>
  <c r="AV52" i="16"/>
  <c r="AW52" i="16"/>
  <c r="AX52" i="16"/>
  <c r="AQ53" i="16"/>
  <c r="AR53" i="16"/>
  <c r="AS53" i="16"/>
  <c r="AT53" i="16"/>
  <c r="AU53" i="16"/>
  <c r="AV53" i="16"/>
  <c r="AW53" i="16"/>
  <c r="AX53" i="16"/>
  <c r="AQ54" i="16"/>
  <c r="AR54" i="16"/>
  <c r="AS54" i="16"/>
  <c r="AT54" i="16"/>
  <c r="AU54" i="16"/>
  <c r="AV54" i="16"/>
  <c r="AW54" i="16"/>
  <c r="AX54" i="16"/>
  <c r="AQ55" i="16"/>
  <c r="AR55" i="16"/>
  <c r="AS55" i="16"/>
  <c r="AT55" i="16"/>
  <c r="AU55" i="16"/>
  <c r="AV55" i="16"/>
  <c r="AW55" i="16"/>
  <c r="AX55" i="16"/>
  <c r="AQ56" i="16"/>
  <c r="AR56" i="16"/>
  <c r="AS56" i="16"/>
  <c r="AT56" i="16"/>
  <c r="AU56" i="16"/>
  <c r="AV56" i="16"/>
  <c r="AW56" i="16"/>
  <c r="AX56" i="16"/>
  <c r="AQ57" i="16"/>
  <c r="AR57" i="16"/>
  <c r="AS57" i="16"/>
  <c r="AT57" i="16"/>
  <c r="AU57" i="16"/>
  <c r="AV57" i="16"/>
  <c r="AW57" i="16"/>
  <c r="AX57" i="16"/>
  <c r="AQ58" i="16"/>
  <c r="AR58" i="16"/>
  <c r="AS58" i="16"/>
  <c r="AT58" i="16"/>
  <c r="AU58" i="16"/>
  <c r="AV58" i="16"/>
  <c r="AW58" i="16"/>
  <c r="AX58" i="16"/>
  <c r="AQ59" i="16"/>
  <c r="AR59" i="16"/>
  <c r="AS59" i="16"/>
  <c r="AT59" i="16"/>
  <c r="AU59" i="16"/>
  <c r="AV59" i="16"/>
  <c r="AW59" i="16"/>
  <c r="AX59" i="16"/>
  <c r="AQ60" i="16"/>
  <c r="AR60" i="16"/>
  <c r="AS60" i="16"/>
  <c r="AT60" i="16"/>
  <c r="AU60" i="16"/>
  <c r="AV60" i="16"/>
  <c r="AW60" i="16"/>
  <c r="AX60" i="16"/>
  <c r="AQ61" i="16"/>
  <c r="AR61" i="16"/>
  <c r="AS61" i="16"/>
  <c r="AT61" i="16"/>
  <c r="AU61" i="16"/>
  <c r="AV61" i="16"/>
  <c r="AW61" i="16"/>
  <c r="AX61" i="16"/>
  <c r="AQ62" i="16"/>
  <c r="AR62" i="16"/>
  <c r="AS62" i="16"/>
  <c r="AT62" i="16"/>
  <c r="AU62" i="16"/>
  <c r="AV62" i="16"/>
  <c r="AW62" i="16"/>
  <c r="AX62" i="16"/>
  <c r="AQ63" i="16"/>
  <c r="AR63" i="16"/>
  <c r="AS63" i="16"/>
  <c r="AT63" i="16"/>
  <c r="AU63" i="16"/>
  <c r="AV63" i="16"/>
  <c r="AW63" i="16"/>
  <c r="AX63" i="16"/>
  <c r="AQ64" i="16"/>
  <c r="AR64" i="16"/>
  <c r="AS64" i="16"/>
  <c r="AT64" i="16"/>
  <c r="AU64" i="16"/>
  <c r="AV64" i="16"/>
  <c r="AW64" i="16"/>
  <c r="AX64" i="16"/>
  <c r="AQ65" i="16"/>
  <c r="AR65" i="16"/>
  <c r="AS65" i="16"/>
  <c r="AT65" i="16"/>
  <c r="AU65" i="16"/>
  <c r="AV65" i="16"/>
  <c r="AW65" i="16"/>
  <c r="AX65" i="16"/>
  <c r="AQ66" i="16"/>
  <c r="AR66" i="16"/>
  <c r="AS66" i="16"/>
  <c r="AT66" i="16"/>
  <c r="AU66" i="16"/>
  <c r="AV66" i="16"/>
  <c r="AW66" i="16"/>
  <c r="AX66" i="16"/>
  <c r="AQ67" i="16"/>
  <c r="AR67" i="16"/>
  <c r="AS67" i="16"/>
  <c r="AT67" i="16"/>
  <c r="AU67" i="16"/>
  <c r="AV67" i="16"/>
  <c r="AW67" i="16"/>
  <c r="AX67" i="16"/>
  <c r="AQ68" i="16"/>
  <c r="AR68" i="16"/>
  <c r="AS68" i="16"/>
  <c r="AT68" i="16"/>
  <c r="AU68" i="16"/>
  <c r="AV68" i="16"/>
  <c r="AW68" i="16"/>
  <c r="AX68" i="16"/>
  <c r="AQ69" i="16"/>
  <c r="AR69" i="16"/>
  <c r="AS69" i="16"/>
  <c r="AT69" i="16"/>
  <c r="AU69" i="16"/>
  <c r="AV69" i="16"/>
  <c r="AW69" i="16"/>
  <c r="AX69" i="16"/>
  <c r="AQ70" i="16"/>
  <c r="AR70" i="16"/>
  <c r="AS70" i="16"/>
  <c r="AT70" i="16"/>
  <c r="AU70" i="16"/>
  <c r="AV70" i="16"/>
  <c r="AW70" i="16"/>
  <c r="AX70" i="16"/>
  <c r="AQ71" i="16"/>
  <c r="AR71" i="16"/>
  <c r="AS71" i="16"/>
  <c r="AT71" i="16"/>
  <c r="AU71" i="16"/>
  <c r="AV71" i="16"/>
  <c r="AW71" i="16"/>
  <c r="AX71" i="16"/>
  <c r="AQ72" i="16"/>
  <c r="AR72" i="16"/>
  <c r="AS72" i="16"/>
  <c r="AT72" i="16"/>
  <c r="AU72" i="16"/>
  <c r="AV72" i="16"/>
  <c r="AW72" i="16"/>
  <c r="AX72" i="16"/>
  <c r="AQ73" i="16"/>
  <c r="AR73" i="16"/>
  <c r="AS73" i="16"/>
  <c r="AT73" i="16"/>
  <c r="AU73" i="16"/>
  <c r="AV73" i="16"/>
  <c r="AW73" i="16"/>
  <c r="AX73" i="16"/>
  <c r="AQ74" i="16"/>
  <c r="AR74" i="16"/>
  <c r="AS74" i="16"/>
  <c r="AT74" i="16"/>
  <c r="AU74" i="16"/>
  <c r="AV74" i="16"/>
  <c r="AW74" i="16"/>
  <c r="AX74" i="16"/>
  <c r="AQ75" i="16"/>
  <c r="AR75" i="16"/>
  <c r="AS75" i="16"/>
  <c r="AT75" i="16"/>
  <c r="AU75" i="16"/>
  <c r="AV75" i="16"/>
  <c r="AW75" i="16"/>
  <c r="AX75" i="16"/>
  <c r="AQ76" i="16"/>
  <c r="AR76" i="16"/>
  <c r="AS76" i="16"/>
  <c r="AT76" i="16"/>
  <c r="AU76" i="16"/>
  <c r="AV76" i="16"/>
  <c r="AW76" i="16"/>
  <c r="AX76" i="16"/>
  <c r="AQ77" i="16"/>
  <c r="AR77" i="16"/>
  <c r="AS77" i="16"/>
  <c r="AT77" i="16"/>
  <c r="AU77" i="16"/>
  <c r="AV77" i="16"/>
  <c r="AW77" i="16"/>
  <c r="AX77" i="16"/>
  <c r="AQ78" i="16"/>
  <c r="AR78" i="16"/>
  <c r="AS78" i="16"/>
  <c r="AT78" i="16"/>
  <c r="AU78" i="16"/>
  <c r="AV78" i="16"/>
  <c r="AW78" i="16"/>
  <c r="AX78" i="16"/>
  <c r="AQ79" i="16"/>
  <c r="AR79" i="16"/>
  <c r="AS79" i="16"/>
  <c r="AT79" i="16"/>
  <c r="AU79" i="16"/>
  <c r="AV79" i="16"/>
  <c r="AW79" i="16"/>
  <c r="AX79" i="16"/>
  <c r="AQ80" i="16"/>
  <c r="AR80" i="16"/>
  <c r="AS80" i="16"/>
  <c r="AT80" i="16"/>
  <c r="AU80" i="16"/>
  <c r="AV80" i="16"/>
  <c r="AW80" i="16"/>
  <c r="AX80" i="16"/>
  <c r="AQ81" i="16"/>
  <c r="AR81" i="16"/>
  <c r="AS81" i="16"/>
  <c r="AT81" i="16"/>
  <c r="AU81" i="16"/>
  <c r="AV81" i="16"/>
  <c r="AW81" i="16"/>
  <c r="AX81" i="16"/>
  <c r="AQ82" i="16"/>
  <c r="AR82" i="16"/>
  <c r="AS82" i="16"/>
  <c r="AT82" i="16"/>
  <c r="AU82" i="16"/>
  <c r="AV82" i="16"/>
  <c r="AW82" i="16"/>
  <c r="AX82" i="16"/>
  <c r="AQ83" i="16"/>
  <c r="AR83" i="16"/>
  <c r="AS83" i="16"/>
  <c r="AT83" i="16"/>
  <c r="AU83" i="16"/>
  <c r="AV83" i="16"/>
  <c r="AW83" i="16"/>
  <c r="AX83" i="16"/>
  <c r="AQ84" i="16"/>
  <c r="AR84" i="16"/>
  <c r="AS84" i="16"/>
  <c r="AT84" i="16"/>
  <c r="AU84" i="16"/>
  <c r="AV84" i="16"/>
  <c r="AW84" i="16"/>
  <c r="AX84" i="16"/>
  <c r="AQ85" i="16"/>
  <c r="AR85" i="16"/>
  <c r="AS85" i="16"/>
  <c r="AT85" i="16"/>
  <c r="AU85" i="16"/>
  <c r="AV85" i="16"/>
  <c r="AW85" i="16"/>
  <c r="AX85" i="16"/>
  <c r="AQ86" i="16"/>
  <c r="AR86" i="16"/>
  <c r="AS86" i="16"/>
  <c r="AT86" i="16"/>
  <c r="AU86" i="16"/>
  <c r="AV86" i="16"/>
  <c r="AW86" i="16"/>
  <c r="AX86" i="16"/>
  <c r="AQ87" i="16"/>
  <c r="AR87" i="16"/>
  <c r="AS87" i="16"/>
  <c r="AT87" i="16"/>
  <c r="AU87" i="16"/>
  <c r="AV87" i="16"/>
  <c r="AW87" i="16"/>
  <c r="AX87" i="16"/>
  <c r="AQ88" i="16"/>
  <c r="AR88" i="16"/>
  <c r="AS88" i="16"/>
  <c r="AT88" i="16"/>
  <c r="AU88" i="16"/>
  <c r="AV88" i="16"/>
  <c r="AW88" i="16"/>
  <c r="AX88" i="16"/>
  <c r="AQ89" i="16"/>
  <c r="AR89" i="16"/>
  <c r="AS89" i="16"/>
  <c r="AT89" i="16"/>
  <c r="AU89" i="16"/>
  <c r="AV89" i="16"/>
  <c r="AW89" i="16"/>
  <c r="AX89" i="16"/>
  <c r="AQ90" i="16"/>
  <c r="AR90" i="16"/>
  <c r="AS90" i="16"/>
  <c r="AT90" i="16"/>
  <c r="AU90" i="16"/>
  <c r="AV90" i="16"/>
  <c r="AW90" i="16"/>
  <c r="AX90" i="16"/>
  <c r="AQ91" i="16"/>
  <c r="AR91" i="16"/>
  <c r="AS91" i="16"/>
  <c r="AT91" i="16"/>
  <c r="AU91" i="16"/>
  <c r="AV91" i="16"/>
  <c r="AW91" i="16"/>
  <c r="AX91" i="16"/>
  <c r="AQ92" i="16"/>
  <c r="AR92" i="16"/>
  <c r="AS92" i="16"/>
  <c r="AT92" i="16"/>
  <c r="AU92" i="16"/>
  <c r="AV92" i="16"/>
  <c r="AW92" i="16"/>
  <c r="AX92" i="16"/>
  <c r="AQ93" i="16"/>
  <c r="AR93" i="16"/>
  <c r="AS93" i="16"/>
  <c r="AT93" i="16"/>
  <c r="AU93" i="16"/>
  <c r="AV93" i="16"/>
  <c r="AW93" i="16"/>
  <c r="AX93" i="16"/>
  <c r="AQ94" i="16"/>
  <c r="AR94" i="16"/>
  <c r="AS94" i="16"/>
  <c r="AT94" i="16"/>
  <c r="AU94" i="16"/>
  <c r="AV94" i="16"/>
  <c r="AW94" i="16"/>
  <c r="AX94" i="16"/>
  <c r="AQ95" i="16"/>
  <c r="AR95" i="16"/>
  <c r="AS95" i="16"/>
  <c r="AT95" i="16"/>
  <c r="AU95" i="16"/>
  <c r="AV95" i="16"/>
  <c r="AW95" i="16"/>
  <c r="AX95" i="16"/>
  <c r="AQ96" i="16"/>
  <c r="AR96" i="16"/>
  <c r="AS96" i="16"/>
  <c r="AT96" i="16"/>
  <c r="AU96" i="16"/>
  <c r="AV96" i="16"/>
  <c r="AW96" i="16"/>
  <c r="AX96" i="16"/>
  <c r="AQ97" i="16"/>
  <c r="AR97" i="16"/>
  <c r="AS97" i="16"/>
  <c r="AT97" i="16"/>
  <c r="AU97" i="16"/>
  <c r="AV97" i="16"/>
  <c r="AW97" i="16"/>
  <c r="AX97" i="16"/>
  <c r="AQ98" i="16"/>
  <c r="AR98" i="16"/>
  <c r="AS98" i="16"/>
  <c r="AT98" i="16"/>
  <c r="AU98" i="16"/>
  <c r="AV98" i="16"/>
  <c r="AW98" i="16"/>
  <c r="AX98" i="16"/>
  <c r="AQ99" i="16"/>
  <c r="AR99" i="16"/>
  <c r="AS99" i="16"/>
  <c r="AT99" i="16"/>
  <c r="AU99" i="16"/>
  <c r="AV99" i="16"/>
  <c r="AW99" i="16"/>
  <c r="AX99" i="16"/>
  <c r="AQ100" i="16"/>
  <c r="AR100" i="16"/>
  <c r="AS100" i="16"/>
  <c r="AT100" i="16"/>
  <c r="AU100" i="16"/>
  <c r="AV100" i="16"/>
  <c r="AW100" i="16"/>
  <c r="AX100" i="16"/>
  <c r="AQ101" i="16"/>
  <c r="AR101" i="16"/>
  <c r="AS101" i="16"/>
  <c r="AT101" i="16"/>
  <c r="AU101" i="16"/>
  <c r="AV101" i="16"/>
  <c r="AW101" i="16"/>
  <c r="AX101" i="16"/>
  <c r="AQ102" i="16"/>
  <c r="AR102" i="16"/>
  <c r="AS102" i="16"/>
  <c r="AT102" i="16"/>
  <c r="AU102" i="16"/>
  <c r="AV102" i="16"/>
  <c r="AW102" i="16"/>
  <c r="AX102" i="16"/>
  <c r="AQ103" i="16"/>
  <c r="AR103" i="16"/>
  <c r="AS103" i="16"/>
  <c r="AT103" i="16"/>
  <c r="AU103" i="16"/>
  <c r="AV103" i="16"/>
  <c r="AW103" i="16"/>
  <c r="AX103" i="16"/>
  <c r="AQ104" i="16"/>
  <c r="AR104" i="16"/>
  <c r="AS104" i="16"/>
  <c r="AT104" i="16"/>
  <c r="AU104" i="16"/>
  <c r="AV104" i="16"/>
  <c r="AW104" i="16"/>
  <c r="AX104" i="16"/>
  <c r="AQ105" i="16"/>
  <c r="AR105" i="16"/>
  <c r="AS105" i="16"/>
  <c r="AT105" i="16"/>
  <c r="AU105" i="16"/>
  <c r="AV105" i="16"/>
  <c r="AW105" i="16"/>
  <c r="AX105" i="16"/>
  <c r="AQ106" i="16"/>
  <c r="AR106" i="16"/>
  <c r="AS106" i="16"/>
  <c r="AT106" i="16"/>
  <c r="AU106" i="16"/>
  <c r="AV106" i="16"/>
  <c r="AW106" i="16"/>
  <c r="AX106" i="16"/>
  <c r="AQ107" i="16"/>
  <c r="AR107" i="16"/>
  <c r="AS107" i="16"/>
  <c r="AT107" i="16"/>
  <c r="AU107" i="16"/>
  <c r="AV107" i="16"/>
  <c r="AW107" i="16"/>
  <c r="AX107" i="16"/>
  <c r="AQ108" i="16"/>
  <c r="AR108" i="16"/>
  <c r="AS108" i="16"/>
  <c r="AT108" i="16"/>
  <c r="AU108" i="16"/>
  <c r="AV108" i="16"/>
  <c r="AW108" i="16"/>
  <c r="AX108" i="16"/>
  <c r="AQ109" i="16"/>
  <c r="AR109" i="16"/>
  <c r="AS109" i="16"/>
  <c r="AT109" i="16"/>
  <c r="AU109" i="16"/>
  <c r="AV109" i="16"/>
  <c r="AW109" i="16"/>
  <c r="AX109" i="16"/>
  <c r="AQ110" i="16"/>
  <c r="AR110" i="16"/>
  <c r="AS110" i="16"/>
  <c r="AT110" i="16"/>
  <c r="AU110" i="16"/>
  <c r="AV110" i="16"/>
  <c r="AW110" i="16"/>
  <c r="AX110" i="16"/>
  <c r="AQ111" i="16"/>
  <c r="AR111" i="16"/>
  <c r="AS111" i="16"/>
  <c r="AT111" i="16"/>
  <c r="AU111" i="16"/>
  <c r="AV111" i="16"/>
  <c r="AW111" i="16"/>
  <c r="AX111" i="16"/>
  <c r="AQ112" i="16"/>
  <c r="AR112" i="16"/>
  <c r="AS112" i="16"/>
  <c r="AT112" i="16"/>
  <c r="AU112" i="16"/>
  <c r="AV112" i="16"/>
  <c r="AW112" i="16"/>
  <c r="AX112" i="16"/>
  <c r="AQ113" i="16"/>
  <c r="AR113" i="16"/>
  <c r="AS113" i="16"/>
  <c r="AT113" i="16"/>
  <c r="AU113" i="16"/>
  <c r="AV113" i="16"/>
  <c r="AW113" i="16"/>
  <c r="AX113" i="16"/>
  <c r="AQ114" i="16"/>
  <c r="AR114" i="16"/>
  <c r="AS114" i="16"/>
  <c r="AT114" i="16"/>
  <c r="AU114" i="16"/>
  <c r="AV114" i="16"/>
  <c r="AW114" i="16"/>
  <c r="AX114" i="16"/>
  <c r="AQ115" i="16"/>
  <c r="AR115" i="16"/>
  <c r="AS115" i="16"/>
  <c r="AT115" i="16"/>
  <c r="AU115" i="16"/>
  <c r="AV115" i="16"/>
  <c r="AW115" i="16"/>
  <c r="AX115" i="16"/>
  <c r="AQ116" i="16"/>
  <c r="AR116" i="16"/>
  <c r="AS116" i="16"/>
  <c r="AT116" i="16"/>
  <c r="AU116" i="16"/>
  <c r="AV116" i="16"/>
  <c r="AW116" i="16"/>
  <c r="AX116" i="16"/>
  <c r="AQ117" i="16"/>
  <c r="AR117" i="16"/>
  <c r="AS117" i="16"/>
  <c r="AT117" i="16"/>
  <c r="AU117" i="16"/>
  <c r="AV117" i="16"/>
  <c r="AW117" i="16"/>
  <c r="AX117" i="16"/>
  <c r="AQ118" i="16"/>
  <c r="AR118" i="16"/>
  <c r="AS118" i="16"/>
  <c r="AT118" i="16"/>
  <c r="AU118" i="16"/>
  <c r="AV118" i="16"/>
  <c r="AW118" i="16"/>
  <c r="AX118" i="16"/>
  <c r="AQ119" i="16"/>
  <c r="AR119" i="16"/>
  <c r="AS119" i="16"/>
  <c r="AT119" i="16"/>
  <c r="AU119" i="16"/>
  <c r="AV119" i="16"/>
  <c r="AW119" i="16"/>
  <c r="AX119" i="16"/>
  <c r="AQ120" i="16"/>
  <c r="AR120" i="16"/>
  <c r="AS120" i="16"/>
  <c r="AT120" i="16"/>
  <c r="AU120" i="16"/>
  <c r="AV120" i="16"/>
  <c r="AW120" i="16"/>
  <c r="AX120" i="16"/>
  <c r="AQ121" i="16"/>
  <c r="AR121" i="16"/>
  <c r="AS121" i="16"/>
  <c r="AT121" i="16"/>
  <c r="AU121" i="16"/>
  <c r="AV121" i="16"/>
  <c r="AW121" i="16"/>
  <c r="AX121" i="16"/>
  <c r="AQ122" i="16"/>
  <c r="AR122" i="16"/>
  <c r="AS122" i="16"/>
  <c r="AT122" i="16"/>
  <c r="AU122" i="16"/>
  <c r="AV122" i="16"/>
  <c r="AW122" i="16"/>
  <c r="AX122" i="16"/>
  <c r="AQ123" i="16"/>
  <c r="AR123" i="16"/>
  <c r="AS123" i="16"/>
  <c r="AT123" i="16"/>
  <c r="AU123" i="16"/>
  <c r="AV123" i="16"/>
  <c r="AW123" i="16"/>
  <c r="AX123" i="16"/>
  <c r="AQ124" i="16"/>
  <c r="AR124" i="16"/>
  <c r="AS124" i="16"/>
  <c r="AT124" i="16"/>
  <c r="AU124" i="16"/>
  <c r="AV124" i="16"/>
  <c r="AW124" i="16"/>
  <c r="AX124" i="16"/>
  <c r="AQ125" i="16"/>
  <c r="AR125" i="16"/>
  <c r="AS125" i="16"/>
  <c r="AT125" i="16"/>
  <c r="AU125" i="16"/>
  <c r="AV125" i="16"/>
  <c r="AW125" i="16"/>
  <c r="AX125" i="16"/>
  <c r="AQ126" i="16"/>
  <c r="AR126" i="16"/>
  <c r="AS126" i="16"/>
  <c r="AT126" i="16"/>
  <c r="AU126" i="16"/>
  <c r="AV126" i="16"/>
  <c r="AW126" i="16"/>
  <c r="AX126" i="16"/>
  <c r="AQ127" i="16"/>
  <c r="AR127" i="16"/>
  <c r="AS127" i="16"/>
  <c r="AT127" i="16"/>
  <c r="AU127" i="16"/>
  <c r="AV127" i="16"/>
  <c r="AW127" i="16"/>
  <c r="AX127" i="16"/>
  <c r="AQ128" i="16"/>
  <c r="AR128" i="16"/>
  <c r="AS128" i="16"/>
  <c r="AT128" i="16"/>
  <c r="AU128" i="16"/>
  <c r="AV128" i="16"/>
  <c r="AW128" i="16"/>
  <c r="AX128" i="16"/>
  <c r="AQ129" i="16"/>
  <c r="AR129" i="16"/>
  <c r="AS129" i="16"/>
  <c r="AT129" i="16"/>
  <c r="AU129" i="16"/>
  <c r="AV129" i="16"/>
  <c r="AW129" i="16"/>
  <c r="AX129" i="16"/>
  <c r="AQ130" i="16"/>
  <c r="AR130" i="16"/>
  <c r="AS130" i="16"/>
  <c r="AT130" i="16"/>
  <c r="AU130" i="16"/>
  <c r="AV130" i="16"/>
  <c r="AW130" i="16"/>
  <c r="AX130" i="16"/>
  <c r="AQ131" i="16"/>
  <c r="AR131" i="16"/>
  <c r="AS131" i="16"/>
  <c r="AT131" i="16"/>
  <c r="AU131" i="16"/>
  <c r="AV131" i="16"/>
  <c r="AW131" i="16"/>
  <c r="AX131" i="16"/>
  <c r="AQ132" i="16"/>
  <c r="AR132" i="16"/>
  <c r="AS132" i="16"/>
  <c r="AT132" i="16"/>
  <c r="AU132" i="16"/>
  <c r="AV132" i="16"/>
  <c r="AW132" i="16"/>
  <c r="AX132" i="16"/>
  <c r="AQ133" i="16"/>
  <c r="AR133" i="16"/>
  <c r="AS133" i="16"/>
  <c r="AT133" i="16"/>
  <c r="AU133" i="16"/>
  <c r="AV133" i="16"/>
  <c r="AW133" i="16"/>
  <c r="AX133" i="16"/>
  <c r="AQ134" i="16"/>
  <c r="AR134" i="16"/>
  <c r="AS134" i="16"/>
  <c r="AT134" i="16"/>
  <c r="AU134" i="16"/>
  <c r="AV134" i="16"/>
  <c r="AW134" i="16"/>
  <c r="AX134" i="16"/>
  <c r="AQ135" i="16"/>
  <c r="AR135" i="16"/>
  <c r="AS135" i="16"/>
  <c r="AT135" i="16"/>
  <c r="AU135" i="16"/>
  <c r="AV135" i="16"/>
  <c r="AW135" i="16"/>
  <c r="AX135" i="16"/>
  <c r="AQ136" i="16"/>
  <c r="AR136" i="16"/>
  <c r="AS136" i="16"/>
  <c r="AT136" i="16"/>
  <c r="AU136" i="16"/>
  <c r="AV136" i="16"/>
  <c r="AW136" i="16"/>
  <c r="AX136" i="16"/>
  <c r="AQ137" i="16"/>
  <c r="AR137" i="16"/>
  <c r="AS137" i="16"/>
  <c r="AT137" i="16"/>
  <c r="AU137" i="16"/>
  <c r="AV137" i="16"/>
  <c r="AW137" i="16"/>
  <c r="AX137" i="16"/>
  <c r="AS3" i="16"/>
  <c r="AT3" i="16"/>
  <c r="AU3" i="16"/>
  <c r="AV3" i="16"/>
  <c r="AW3" i="16"/>
  <c r="AX3" i="16"/>
  <c r="AR3" i="16"/>
  <c r="AQ3" i="16"/>
  <c r="AI4" i="16"/>
  <c r="AJ4" i="16"/>
  <c r="AK4" i="16"/>
  <c r="AL4" i="16"/>
  <c r="AM4" i="16"/>
  <c r="AN4" i="16"/>
  <c r="AO4" i="16"/>
  <c r="AI5" i="16"/>
  <c r="AJ5" i="16"/>
  <c r="AK5" i="16"/>
  <c r="AL5" i="16"/>
  <c r="AM5" i="16"/>
  <c r="AN5" i="16"/>
  <c r="AO5" i="16"/>
  <c r="AI6" i="16"/>
  <c r="AJ6" i="16"/>
  <c r="AK6" i="16"/>
  <c r="AL6" i="16"/>
  <c r="AM6" i="16"/>
  <c r="AN6" i="16"/>
  <c r="AO6" i="16"/>
  <c r="AI7" i="16"/>
  <c r="AJ7" i="16"/>
  <c r="AK7" i="16"/>
  <c r="AL7" i="16"/>
  <c r="AM7" i="16"/>
  <c r="AN7" i="16"/>
  <c r="AO7" i="16"/>
  <c r="AI8" i="16"/>
  <c r="AJ8" i="16"/>
  <c r="AK8" i="16"/>
  <c r="AL8" i="16"/>
  <c r="AM8" i="16"/>
  <c r="AN8" i="16"/>
  <c r="AO8" i="16"/>
  <c r="AI9" i="16"/>
  <c r="AJ9" i="16"/>
  <c r="AK9" i="16"/>
  <c r="AL9" i="16"/>
  <c r="AM9" i="16"/>
  <c r="AN9" i="16"/>
  <c r="AO9" i="16"/>
  <c r="AI10" i="16"/>
  <c r="AJ10" i="16"/>
  <c r="AK10" i="16"/>
  <c r="AL10" i="16"/>
  <c r="AM10" i="16"/>
  <c r="AN10" i="16"/>
  <c r="AO10" i="16"/>
  <c r="AI11" i="16"/>
  <c r="AJ11" i="16"/>
  <c r="AK11" i="16"/>
  <c r="AL11" i="16"/>
  <c r="AM11" i="16"/>
  <c r="AN11" i="16"/>
  <c r="AO11" i="16"/>
  <c r="AI12" i="16"/>
  <c r="AJ12" i="16"/>
  <c r="AK12" i="16"/>
  <c r="AL12" i="16"/>
  <c r="AM12" i="16"/>
  <c r="AN12" i="16"/>
  <c r="AO12" i="16"/>
  <c r="AI13" i="16"/>
  <c r="AJ13" i="16"/>
  <c r="AK13" i="16"/>
  <c r="AL13" i="16"/>
  <c r="AM13" i="16"/>
  <c r="AN13" i="16"/>
  <c r="AO13" i="16"/>
  <c r="AI14" i="16"/>
  <c r="AJ14" i="16"/>
  <c r="AK14" i="16"/>
  <c r="AL14" i="16"/>
  <c r="AM14" i="16"/>
  <c r="AN14" i="16"/>
  <c r="AO14" i="16"/>
  <c r="AI15" i="16"/>
  <c r="AJ15" i="16"/>
  <c r="AK15" i="16"/>
  <c r="AL15" i="16"/>
  <c r="AM15" i="16"/>
  <c r="AN15" i="16"/>
  <c r="AO15" i="16"/>
  <c r="AI16" i="16"/>
  <c r="AJ16" i="16"/>
  <c r="AK16" i="16"/>
  <c r="AL16" i="16"/>
  <c r="AM16" i="16"/>
  <c r="AN16" i="16"/>
  <c r="AO16" i="16"/>
  <c r="AI17" i="16"/>
  <c r="AJ17" i="16"/>
  <c r="AK17" i="16"/>
  <c r="AL17" i="16"/>
  <c r="AM17" i="16"/>
  <c r="AN17" i="16"/>
  <c r="AO17" i="16"/>
  <c r="AI18" i="16"/>
  <c r="AJ18" i="16"/>
  <c r="AK18" i="16"/>
  <c r="AL18" i="16"/>
  <c r="AM18" i="16"/>
  <c r="AN18" i="16"/>
  <c r="AO18" i="16"/>
  <c r="AI19" i="16"/>
  <c r="AJ19" i="16"/>
  <c r="AK19" i="16"/>
  <c r="AL19" i="16"/>
  <c r="AM19" i="16"/>
  <c r="AN19" i="16"/>
  <c r="AO19" i="16"/>
  <c r="AI20" i="16"/>
  <c r="AJ20" i="16"/>
  <c r="AK20" i="16"/>
  <c r="AL20" i="16"/>
  <c r="AM20" i="16"/>
  <c r="AN20" i="16"/>
  <c r="AO20" i="16"/>
  <c r="AI21" i="16"/>
  <c r="AJ21" i="16"/>
  <c r="AK21" i="16"/>
  <c r="AL21" i="16"/>
  <c r="AM21" i="16"/>
  <c r="AN21" i="16"/>
  <c r="AO21" i="16"/>
  <c r="AI22" i="16"/>
  <c r="AJ22" i="16"/>
  <c r="AK22" i="16"/>
  <c r="AL22" i="16"/>
  <c r="AM22" i="16"/>
  <c r="AN22" i="16"/>
  <c r="AO22" i="16"/>
  <c r="AI23" i="16"/>
  <c r="AJ23" i="16"/>
  <c r="AK23" i="16"/>
  <c r="AL23" i="16"/>
  <c r="AM23" i="16"/>
  <c r="AN23" i="16"/>
  <c r="AO23" i="16"/>
  <c r="AI24" i="16"/>
  <c r="AJ24" i="16"/>
  <c r="AK24" i="16"/>
  <c r="AL24" i="16"/>
  <c r="AM24" i="16"/>
  <c r="AN24" i="16"/>
  <c r="AO24" i="16"/>
  <c r="AI25" i="16"/>
  <c r="AJ25" i="16"/>
  <c r="AK25" i="16"/>
  <c r="AL25" i="16"/>
  <c r="AM25" i="16"/>
  <c r="AN25" i="16"/>
  <c r="AO25" i="16"/>
  <c r="AI26" i="16"/>
  <c r="AJ26" i="16"/>
  <c r="AK26" i="16"/>
  <c r="AL26" i="16"/>
  <c r="AM26" i="16"/>
  <c r="AN26" i="16"/>
  <c r="AO26" i="16"/>
  <c r="AI27" i="16"/>
  <c r="AJ27" i="16"/>
  <c r="AK27" i="16"/>
  <c r="AL27" i="16"/>
  <c r="AM27" i="16"/>
  <c r="AN27" i="16"/>
  <c r="AO27" i="16"/>
  <c r="AI28" i="16"/>
  <c r="AJ28" i="16"/>
  <c r="AK28" i="16"/>
  <c r="AL28" i="16"/>
  <c r="AM28" i="16"/>
  <c r="AN28" i="16"/>
  <c r="AO28" i="16"/>
  <c r="AI29" i="16"/>
  <c r="AJ29" i="16"/>
  <c r="AK29" i="16"/>
  <c r="AL29" i="16"/>
  <c r="AM29" i="16"/>
  <c r="AN29" i="16"/>
  <c r="AO29" i="16"/>
  <c r="AI30" i="16"/>
  <c r="AJ30" i="16"/>
  <c r="AK30" i="16"/>
  <c r="AL30" i="16"/>
  <c r="AM30" i="16"/>
  <c r="AN30" i="16"/>
  <c r="AO30" i="16"/>
  <c r="AI31" i="16"/>
  <c r="AJ31" i="16"/>
  <c r="AK31" i="16"/>
  <c r="AL31" i="16"/>
  <c r="AM31" i="16"/>
  <c r="AN31" i="16"/>
  <c r="AO31" i="16"/>
  <c r="AI32" i="16"/>
  <c r="AJ32" i="16"/>
  <c r="AK32" i="16"/>
  <c r="AL32" i="16"/>
  <c r="AM32" i="16"/>
  <c r="AN32" i="16"/>
  <c r="AO32" i="16"/>
  <c r="AI33" i="16"/>
  <c r="AJ33" i="16"/>
  <c r="AK33" i="16"/>
  <c r="AL33" i="16"/>
  <c r="AM33" i="16"/>
  <c r="AN33" i="16"/>
  <c r="AO33" i="16"/>
  <c r="AI34" i="16"/>
  <c r="AJ34" i="16"/>
  <c r="AK34" i="16"/>
  <c r="AL34" i="16"/>
  <c r="AM34" i="16"/>
  <c r="AN34" i="16"/>
  <c r="AO34" i="16"/>
  <c r="AI35" i="16"/>
  <c r="AJ35" i="16"/>
  <c r="AK35" i="16"/>
  <c r="AL35" i="16"/>
  <c r="AM35" i="16"/>
  <c r="AN35" i="16"/>
  <c r="AO35" i="16"/>
  <c r="AI36" i="16"/>
  <c r="AJ36" i="16"/>
  <c r="AK36" i="16"/>
  <c r="AL36" i="16"/>
  <c r="AM36" i="16"/>
  <c r="AN36" i="16"/>
  <c r="AO36" i="16"/>
  <c r="AI37" i="16"/>
  <c r="AJ37" i="16"/>
  <c r="AK37" i="16"/>
  <c r="AL37" i="16"/>
  <c r="AM37" i="16"/>
  <c r="AN37" i="16"/>
  <c r="AO37" i="16"/>
  <c r="AI38" i="16"/>
  <c r="AJ38" i="16"/>
  <c r="AK38" i="16"/>
  <c r="AL38" i="16"/>
  <c r="AM38" i="16"/>
  <c r="AN38" i="16"/>
  <c r="AO38" i="16"/>
  <c r="AI39" i="16"/>
  <c r="AJ39" i="16"/>
  <c r="AK39" i="16"/>
  <c r="AL39" i="16"/>
  <c r="AM39" i="16"/>
  <c r="AN39" i="16"/>
  <c r="AO39" i="16"/>
  <c r="AI40" i="16"/>
  <c r="AJ40" i="16"/>
  <c r="AK40" i="16"/>
  <c r="AL40" i="16"/>
  <c r="AM40" i="16"/>
  <c r="AN40" i="16"/>
  <c r="AO40" i="16"/>
  <c r="AI41" i="16"/>
  <c r="AJ41" i="16"/>
  <c r="AK41" i="16"/>
  <c r="AL41" i="16"/>
  <c r="AM41" i="16"/>
  <c r="AN41" i="16"/>
  <c r="AO41" i="16"/>
  <c r="AI42" i="16"/>
  <c r="AJ42" i="16"/>
  <c r="AK42" i="16"/>
  <c r="AL42" i="16"/>
  <c r="AM42" i="16"/>
  <c r="AN42" i="16"/>
  <c r="AO42" i="16"/>
  <c r="AI43" i="16"/>
  <c r="AJ43" i="16"/>
  <c r="AK43" i="16"/>
  <c r="AL43" i="16"/>
  <c r="AM43" i="16"/>
  <c r="AN43" i="16"/>
  <c r="AO43" i="16"/>
  <c r="AI44" i="16"/>
  <c r="AJ44" i="16"/>
  <c r="AK44" i="16"/>
  <c r="AL44" i="16"/>
  <c r="AM44" i="16"/>
  <c r="AN44" i="16"/>
  <c r="AO44" i="16"/>
  <c r="AI45" i="16"/>
  <c r="AJ45" i="16"/>
  <c r="AK45" i="16"/>
  <c r="AL45" i="16"/>
  <c r="AM45" i="16"/>
  <c r="AN45" i="16"/>
  <c r="AO45" i="16"/>
  <c r="AI46" i="16"/>
  <c r="AJ46" i="16"/>
  <c r="AK46" i="16"/>
  <c r="AL46" i="16"/>
  <c r="AM46" i="16"/>
  <c r="AN46" i="16"/>
  <c r="AO46" i="16"/>
  <c r="AI47" i="16"/>
  <c r="AJ47" i="16"/>
  <c r="AK47" i="16"/>
  <c r="AL47" i="16"/>
  <c r="AM47" i="16"/>
  <c r="AN47" i="16"/>
  <c r="AO47" i="16"/>
  <c r="AI48" i="16"/>
  <c r="AJ48" i="16"/>
  <c r="AK48" i="16"/>
  <c r="AL48" i="16"/>
  <c r="AM48" i="16"/>
  <c r="AN48" i="16"/>
  <c r="AO48" i="16"/>
  <c r="AI49" i="16"/>
  <c r="AJ49" i="16"/>
  <c r="AK49" i="16"/>
  <c r="AL49" i="16"/>
  <c r="AM49" i="16"/>
  <c r="AN49" i="16"/>
  <c r="AO49" i="16"/>
  <c r="AI50" i="16"/>
  <c r="AJ50" i="16"/>
  <c r="AK50" i="16"/>
  <c r="AL50" i="16"/>
  <c r="AM50" i="16"/>
  <c r="AN50" i="16"/>
  <c r="AO50" i="16"/>
  <c r="AI51" i="16"/>
  <c r="AJ51" i="16"/>
  <c r="AK51" i="16"/>
  <c r="AL51" i="16"/>
  <c r="AM51" i="16"/>
  <c r="AN51" i="16"/>
  <c r="AO51" i="16"/>
  <c r="AI52" i="16"/>
  <c r="AJ52" i="16"/>
  <c r="AK52" i="16"/>
  <c r="AL52" i="16"/>
  <c r="AM52" i="16"/>
  <c r="AN52" i="16"/>
  <c r="AO52" i="16"/>
  <c r="AI53" i="16"/>
  <c r="AJ53" i="16"/>
  <c r="AK53" i="16"/>
  <c r="AL53" i="16"/>
  <c r="AM53" i="16"/>
  <c r="AN53" i="16"/>
  <c r="AO53" i="16"/>
  <c r="AI54" i="16"/>
  <c r="AJ54" i="16"/>
  <c r="AK54" i="16"/>
  <c r="AL54" i="16"/>
  <c r="AM54" i="16"/>
  <c r="AN54" i="16"/>
  <c r="AO54" i="16"/>
  <c r="AI55" i="16"/>
  <c r="AJ55" i="16"/>
  <c r="AK55" i="16"/>
  <c r="AL55" i="16"/>
  <c r="AM55" i="16"/>
  <c r="AN55" i="16"/>
  <c r="AO55" i="16"/>
  <c r="AI56" i="16"/>
  <c r="AJ56" i="16"/>
  <c r="AK56" i="16"/>
  <c r="AL56" i="16"/>
  <c r="AM56" i="16"/>
  <c r="AN56" i="16"/>
  <c r="AO56" i="16"/>
  <c r="AI57" i="16"/>
  <c r="AJ57" i="16"/>
  <c r="AK57" i="16"/>
  <c r="AL57" i="16"/>
  <c r="AM57" i="16"/>
  <c r="AN57" i="16"/>
  <c r="AO57" i="16"/>
  <c r="AI58" i="16"/>
  <c r="AJ58" i="16"/>
  <c r="AK58" i="16"/>
  <c r="AL58" i="16"/>
  <c r="AM58" i="16"/>
  <c r="AN58" i="16"/>
  <c r="AO58" i="16"/>
  <c r="AI59" i="16"/>
  <c r="AJ59" i="16"/>
  <c r="AK59" i="16"/>
  <c r="AL59" i="16"/>
  <c r="AM59" i="16"/>
  <c r="AN59" i="16"/>
  <c r="AO59" i="16"/>
  <c r="AI60" i="16"/>
  <c r="AJ60" i="16"/>
  <c r="AK60" i="16"/>
  <c r="AL60" i="16"/>
  <c r="AM60" i="16"/>
  <c r="AN60" i="16"/>
  <c r="AO60" i="16"/>
  <c r="AI61" i="16"/>
  <c r="AJ61" i="16"/>
  <c r="AK61" i="16"/>
  <c r="AL61" i="16"/>
  <c r="AM61" i="16"/>
  <c r="AN61" i="16"/>
  <c r="AO61" i="16"/>
  <c r="AI62" i="16"/>
  <c r="AJ62" i="16"/>
  <c r="AK62" i="16"/>
  <c r="AL62" i="16"/>
  <c r="AM62" i="16"/>
  <c r="AN62" i="16"/>
  <c r="AO62" i="16"/>
  <c r="AI63" i="16"/>
  <c r="AJ63" i="16"/>
  <c r="AK63" i="16"/>
  <c r="AL63" i="16"/>
  <c r="AM63" i="16"/>
  <c r="AN63" i="16"/>
  <c r="AO63" i="16"/>
  <c r="AI64" i="16"/>
  <c r="AJ64" i="16"/>
  <c r="AK64" i="16"/>
  <c r="AL64" i="16"/>
  <c r="AM64" i="16"/>
  <c r="AN64" i="16"/>
  <c r="AO64" i="16"/>
  <c r="AI65" i="16"/>
  <c r="AJ65" i="16"/>
  <c r="AK65" i="16"/>
  <c r="AL65" i="16"/>
  <c r="AM65" i="16"/>
  <c r="AN65" i="16"/>
  <c r="AO65" i="16"/>
  <c r="AI66" i="16"/>
  <c r="AJ66" i="16"/>
  <c r="AK66" i="16"/>
  <c r="AL66" i="16"/>
  <c r="AM66" i="16"/>
  <c r="AN66" i="16"/>
  <c r="AO66" i="16"/>
  <c r="AI67" i="16"/>
  <c r="AJ67" i="16"/>
  <c r="AK67" i="16"/>
  <c r="AL67" i="16"/>
  <c r="AM67" i="16"/>
  <c r="AN67" i="16"/>
  <c r="AO67" i="16"/>
  <c r="AI68" i="16"/>
  <c r="AJ68" i="16"/>
  <c r="AK68" i="16"/>
  <c r="AL68" i="16"/>
  <c r="AM68" i="16"/>
  <c r="AN68" i="16"/>
  <c r="AO68" i="16"/>
  <c r="AI69" i="16"/>
  <c r="AJ69" i="16"/>
  <c r="AK69" i="16"/>
  <c r="AL69" i="16"/>
  <c r="AM69" i="16"/>
  <c r="AN69" i="16"/>
  <c r="AO69" i="16"/>
  <c r="AI70" i="16"/>
  <c r="AJ70" i="16"/>
  <c r="AK70" i="16"/>
  <c r="AL70" i="16"/>
  <c r="AM70" i="16"/>
  <c r="AN70" i="16"/>
  <c r="AO70" i="16"/>
  <c r="AI71" i="16"/>
  <c r="AJ71" i="16"/>
  <c r="AK71" i="16"/>
  <c r="AL71" i="16"/>
  <c r="AM71" i="16"/>
  <c r="AN71" i="16"/>
  <c r="AO71" i="16"/>
  <c r="AI72" i="16"/>
  <c r="AJ72" i="16"/>
  <c r="AK72" i="16"/>
  <c r="AL72" i="16"/>
  <c r="AM72" i="16"/>
  <c r="AN72" i="16"/>
  <c r="AO72" i="16"/>
  <c r="AI73" i="16"/>
  <c r="AJ73" i="16"/>
  <c r="AK73" i="16"/>
  <c r="AL73" i="16"/>
  <c r="AM73" i="16"/>
  <c r="AN73" i="16"/>
  <c r="AO73" i="16"/>
  <c r="AI74" i="16"/>
  <c r="AJ74" i="16"/>
  <c r="AK74" i="16"/>
  <c r="AL74" i="16"/>
  <c r="AM74" i="16"/>
  <c r="AN74" i="16"/>
  <c r="AO74" i="16"/>
  <c r="AI75" i="16"/>
  <c r="AJ75" i="16"/>
  <c r="AK75" i="16"/>
  <c r="AL75" i="16"/>
  <c r="AM75" i="16"/>
  <c r="AN75" i="16"/>
  <c r="AO75" i="16"/>
  <c r="AI76" i="16"/>
  <c r="AJ76" i="16"/>
  <c r="AK76" i="16"/>
  <c r="AL76" i="16"/>
  <c r="AM76" i="16"/>
  <c r="AN76" i="16"/>
  <c r="AO76" i="16"/>
  <c r="AI77" i="16"/>
  <c r="AJ77" i="16"/>
  <c r="AK77" i="16"/>
  <c r="AL77" i="16"/>
  <c r="AM77" i="16"/>
  <c r="AN77" i="16"/>
  <c r="AO77" i="16"/>
  <c r="AI78" i="16"/>
  <c r="AJ78" i="16"/>
  <c r="AK78" i="16"/>
  <c r="AL78" i="16"/>
  <c r="AM78" i="16"/>
  <c r="AN78" i="16"/>
  <c r="AO78" i="16"/>
  <c r="AI79" i="16"/>
  <c r="AJ79" i="16"/>
  <c r="AK79" i="16"/>
  <c r="AL79" i="16"/>
  <c r="AM79" i="16"/>
  <c r="AN79" i="16"/>
  <c r="AO79" i="16"/>
  <c r="AI80" i="16"/>
  <c r="AJ80" i="16"/>
  <c r="AK80" i="16"/>
  <c r="AL80" i="16"/>
  <c r="AM80" i="16"/>
  <c r="AN80" i="16"/>
  <c r="AO80" i="16"/>
  <c r="AI81" i="16"/>
  <c r="AJ81" i="16"/>
  <c r="AK81" i="16"/>
  <c r="AL81" i="16"/>
  <c r="AM81" i="16"/>
  <c r="AN81" i="16"/>
  <c r="AO81" i="16"/>
  <c r="AI82" i="16"/>
  <c r="AJ82" i="16"/>
  <c r="AK82" i="16"/>
  <c r="AL82" i="16"/>
  <c r="AM82" i="16"/>
  <c r="AN82" i="16"/>
  <c r="AO82" i="16"/>
  <c r="AI83" i="16"/>
  <c r="AJ83" i="16"/>
  <c r="AK83" i="16"/>
  <c r="AL83" i="16"/>
  <c r="AM83" i="16"/>
  <c r="AN83" i="16"/>
  <c r="AO83" i="16"/>
  <c r="AI84" i="16"/>
  <c r="AJ84" i="16"/>
  <c r="AK84" i="16"/>
  <c r="AL84" i="16"/>
  <c r="AM84" i="16"/>
  <c r="AN84" i="16"/>
  <c r="AO84" i="16"/>
  <c r="AI85" i="16"/>
  <c r="AJ85" i="16"/>
  <c r="AK85" i="16"/>
  <c r="AL85" i="16"/>
  <c r="AM85" i="16"/>
  <c r="AN85" i="16"/>
  <c r="AO85" i="16"/>
  <c r="AI86" i="16"/>
  <c r="AJ86" i="16"/>
  <c r="AK86" i="16"/>
  <c r="AL86" i="16"/>
  <c r="AM86" i="16"/>
  <c r="AN86" i="16"/>
  <c r="AO86" i="16"/>
  <c r="AI87" i="16"/>
  <c r="AJ87" i="16"/>
  <c r="AK87" i="16"/>
  <c r="AL87" i="16"/>
  <c r="AM87" i="16"/>
  <c r="AN87" i="16"/>
  <c r="AO87" i="16"/>
  <c r="AI88" i="16"/>
  <c r="AJ88" i="16"/>
  <c r="AK88" i="16"/>
  <c r="AL88" i="16"/>
  <c r="AM88" i="16"/>
  <c r="AN88" i="16"/>
  <c r="AO88" i="16"/>
  <c r="AI89" i="16"/>
  <c r="AJ89" i="16"/>
  <c r="AK89" i="16"/>
  <c r="AL89" i="16"/>
  <c r="AM89" i="16"/>
  <c r="AN89" i="16"/>
  <c r="AO89" i="16"/>
  <c r="AI90" i="16"/>
  <c r="AJ90" i="16"/>
  <c r="AK90" i="16"/>
  <c r="AL90" i="16"/>
  <c r="AM90" i="16"/>
  <c r="AN90" i="16"/>
  <c r="AO90" i="16"/>
  <c r="AI91" i="16"/>
  <c r="AJ91" i="16"/>
  <c r="AK91" i="16"/>
  <c r="AL91" i="16"/>
  <c r="AM91" i="16"/>
  <c r="AN91" i="16"/>
  <c r="AO91" i="16"/>
  <c r="AI92" i="16"/>
  <c r="AJ92" i="16"/>
  <c r="AK92" i="16"/>
  <c r="AL92" i="16"/>
  <c r="AM92" i="16"/>
  <c r="AN92" i="16"/>
  <c r="AO92" i="16"/>
  <c r="AI93" i="16"/>
  <c r="AJ93" i="16"/>
  <c r="AK93" i="16"/>
  <c r="AL93" i="16"/>
  <c r="AM93" i="16"/>
  <c r="AN93" i="16"/>
  <c r="AO93" i="16"/>
  <c r="AI94" i="16"/>
  <c r="AJ94" i="16"/>
  <c r="AK94" i="16"/>
  <c r="AL94" i="16"/>
  <c r="AM94" i="16"/>
  <c r="AN94" i="16"/>
  <c r="AO94" i="16"/>
  <c r="AI95" i="16"/>
  <c r="AJ95" i="16"/>
  <c r="AK95" i="16"/>
  <c r="AL95" i="16"/>
  <c r="AM95" i="16"/>
  <c r="AN95" i="16"/>
  <c r="AO95" i="16"/>
  <c r="AI96" i="16"/>
  <c r="AJ96" i="16"/>
  <c r="AK96" i="16"/>
  <c r="AL96" i="16"/>
  <c r="AM96" i="16"/>
  <c r="AN96" i="16"/>
  <c r="AO96" i="16"/>
  <c r="AI97" i="16"/>
  <c r="AJ97" i="16"/>
  <c r="AK97" i="16"/>
  <c r="AL97" i="16"/>
  <c r="AM97" i="16"/>
  <c r="AN97" i="16"/>
  <c r="AO97" i="16"/>
  <c r="AI98" i="16"/>
  <c r="AJ98" i="16"/>
  <c r="AK98" i="16"/>
  <c r="AL98" i="16"/>
  <c r="AM98" i="16"/>
  <c r="AN98" i="16"/>
  <c r="AO98" i="16"/>
  <c r="AI99" i="16"/>
  <c r="AJ99" i="16"/>
  <c r="AK99" i="16"/>
  <c r="AL99" i="16"/>
  <c r="AM99" i="16"/>
  <c r="AN99" i="16"/>
  <c r="AO99" i="16"/>
  <c r="AI100" i="16"/>
  <c r="AJ100" i="16"/>
  <c r="AK100" i="16"/>
  <c r="AL100" i="16"/>
  <c r="AM100" i="16"/>
  <c r="AN100" i="16"/>
  <c r="AO100" i="16"/>
  <c r="AI101" i="16"/>
  <c r="AJ101" i="16"/>
  <c r="AK101" i="16"/>
  <c r="AL101" i="16"/>
  <c r="AM101" i="16"/>
  <c r="AN101" i="16"/>
  <c r="AO101" i="16"/>
  <c r="AI102" i="16"/>
  <c r="AJ102" i="16"/>
  <c r="AK102" i="16"/>
  <c r="AL102" i="16"/>
  <c r="AM102" i="16"/>
  <c r="AN102" i="16"/>
  <c r="AO102" i="16"/>
  <c r="AI103" i="16"/>
  <c r="AJ103" i="16"/>
  <c r="AK103" i="16"/>
  <c r="AL103" i="16"/>
  <c r="AM103" i="16"/>
  <c r="AN103" i="16"/>
  <c r="AO103" i="16"/>
  <c r="AI104" i="16"/>
  <c r="AJ104" i="16"/>
  <c r="AK104" i="16"/>
  <c r="AL104" i="16"/>
  <c r="AM104" i="16"/>
  <c r="AN104" i="16"/>
  <c r="AO104" i="16"/>
  <c r="AI105" i="16"/>
  <c r="AJ105" i="16"/>
  <c r="AK105" i="16"/>
  <c r="AL105" i="16"/>
  <c r="AM105" i="16"/>
  <c r="AN105" i="16"/>
  <c r="AO105" i="16"/>
  <c r="AI106" i="16"/>
  <c r="AJ106" i="16"/>
  <c r="AK106" i="16"/>
  <c r="AL106" i="16"/>
  <c r="AM106" i="16"/>
  <c r="AN106" i="16"/>
  <c r="AO106" i="16"/>
  <c r="AI107" i="16"/>
  <c r="AJ107" i="16"/>
  <c r="AK107" i="16"/>
  <c r="AL107" i="16"/>
  <c r="AM107" i="16"/>
  <c r="AN107" i="16"/>
  <c r="AO107" i="16"/>
  <c r="AI108" i="16"/>
  <c r="AJ108" i="16"/>
  <c r="AK108" i="16"/>
  <c r="AL108" i="16"/>
  <c r="AM108" i="16"/>
  <c r="AN108" i="16"/>
  <c r="AO108" i="16"/>
  <c r="AI109" i="16"/>
  <c r="AJ109" i="16"/>
  <c r="AK109" i="16"/>
  <c r="AL109" i="16"/>
  <c r="AM109" i="16"/>
  <c r="AN109" i="16"/>
  <c r="AO109" i="16"/>
  <c r="AI110" i="16"/>
  <c r="AJ110" i="16"/>
  <c r="AK110" i="16"/>
  <c r="AL110" i="16"/>
  <c r="AM110" i="16"/>
  <c r="AN110" i="16"/>
  <c r="AO110" i="16"/>
  <c r="AI111" i="16"/>
  <c r="AJ111" i="16"/>
  <c r="AK111" i="16"/>
  <c r="AL111" i="16"/>
  <c r="AM111" i="16"/>
  <c r="AN111" i="16"/>
  <c r="AO111" i="16"/>
  <c r="AI112" i="16"/>
  <c r="AJ112" i="16"/>
  <c r="AK112" i="16"/>
  <c r="AL112" i="16"/>
  <c r="AM112" i="16"/>
  <c r="AN112" i="16"/>
  <c r="AO112" i="16"/>
  <c r="AI113" i="16"/>
  <c r="AJ113" i="16"/>
  <c r="AK113" i="16"/>
  <c r="AL113" i="16"/>
  <c r="AM113" i="16"/>
  <c r="AN113" i="16"/>
  <c r="AO113" i="16"/>
  <c r="AI114" i="16"/>
  <c r="AJ114" i="16"/>
  <c r="AK114" i="16"/>
  <c r="AL114" i="16"/>
  <c r="AM114" i="16"/>
  <c r="AN114" i="16"/>
  <c r="AO114" i="16"/>
  <c r="AI115" i="16"/>
  <c r="AJ115" i="16"/>
  <c r="AK115" i="16"/>
  <c r="AL115" i="16"/>
  <c r="AM115" i="16"/>
  <c r="AN115" i="16"/>
  <c r="AO115" i="16"/>
  <c r="AI116" i="16"/>
  <c r="AJ116" i="16"/>
  <c r="AK116" i="16"/>
  <c r="AL116" i="16"/>
  <c r="AM116" i="16"/>
  <c r="AN116" i="16"/>
  <c r="AO116" i="16"/>
  <c r="AI117" i="16"/>
  <c r="AJ117" i="16"/>
  <c r="AK117" i="16"/>
  <c r="AL117" i="16"/>
  <c r="AM117" i="16"/>
  <c r="AN117" i="16"/>
  <c r="AO117" i="16"/>
  <c r="AI118" i="16"/>
  <c r="AJ118" i="16"/>
  <c r="AK118" i="16"/>
  <c r="AL118" i="16"/>
  <c r="AM118" i="16"/>
  <c r="AN118" i="16"/>
  <c r="AO118" i="16"/>
  <c r="AI119" i="16"/>
  <c r="AJ119" i="16"/>
  <c r="AK119" i="16"/>
  <c r="AL119" i="16"/>
  <c r="AM119" i="16"/>
  <c r="AN119" i="16"/>
  <c r="AO119" i="16"/>
  <c r="AI120" i="16"/>
  <c r="AJ120" i="16"/>
  <c r="AK120" i="16"/>
  <c r="AL120" i="16"/>
  <c r="AM120" i="16"/>
  <c r="AN120" i="16"/>
  <c r="AO120" i="16"/>
  <c r="AI121" i="16"/>
  <c r="AJ121" i="16"/>
  <c r="AK121" i="16"/>
  <c r="AL121" i="16"/>
  <c r="AM121" i="16"/>
  <c r="AN121" i="16"/>
  <c r="AO121" i="16"/>
  <c r="AI122" i="16"/>
  <c r="AJ122" i="16"/>
  <c r="AK122" i="16"/>
  <c r="AL122" i="16"/>
  <c r="AM122" i="16"/>
  <c r="AN122" i="16"/>
  <c r="AO122" i="16"/>
  <c r="AI123" i="16"/>
  <c r="AJ123" i="16"/>
  <c r="AK123" i="16"/>
  <c r="AL123" i="16"/>
  <c r="AM123" i="16"/>
  <c r="AN123" i="16"/>
  <c r="AO123" i="16"/>
  <c r="AI124" i="16"/>
  <c r="AJ124" i="16"/>
  <c r="AK124" i="16"/>
  <c r="AL124" i="16"/>
  <c r="AM124" i="16"/>
  <c r="AN124" i="16"/>
  <c r="AO124" i="16"/>
  <c r="AI125" i="16"/>
  <c r="AJ125" i="16"/>
  <c r="AK125" i="16"/>
  <c r="AL125" i="16"/>
  <c r="AM125" i="16"/>
  <c r="AN125" i="16"/>
  <c r="AO125" i="16"/>
  <c r="AI126" i="16"/>
  <c r="AJ126" i="16"/>
  <c r="AK126" i="16"/>
  <c r="AL126" i="16"/>
  <c r="AM126" i="16"/>
  <c r="AN126" i="16"/>
  <c r="AO126" i="16"/>
  <c r="AI127" i="16"/>
  <c r="AJ127" i="16"/>
  <c r="AK127" i="16"/>
  <c r="AL127" i="16"/>
  <c r="AM127" i="16"/>
  <c r="AN127" i="16"/>
  <c r="AO127" i="16"/>
  <c r="AI128" i="16"/>
  <c r="AJ128" i="16"/>
  <c r="AK128" i="16"/>
  <c r="AL128" i="16"/>
  <c r="AM128" i="16"/>
  <c r="AN128" i="16"/>
  <c r="AO128" i="16"/>
  <c r="AI129" i="16"/>
  <c r="AJ129" i="16"/>
  <c r="AK129" i="16"/>
  <c r="AL129" i="16"/>
  <c r="AM129" i="16"/>
  <c r="AN129" i="16"/>
  <c r="AO129" i="16"/>
  <c r="AI130" i="16"/>
  <c r="AJ130" i="16"/>
  <c r="AK130" i="16"/>
  <c r="AL130" i="16"/>
  <c r="AM130" i="16"/>
  <c r="AN130" i="16"/>
  <c r="AO130" i="16"/>
  <c r="AI131" i="16"/>
  <c r="AJ131" i="16"/>
  <c r="AK131" i="16"/>
  <c r="AL131" i="16"/>
  <c r="AM131" i="16"/>
  <c r="AN131" i="16"/>
  <c r="AO131" i="16"/>
  <c r="AI132" i="16"/>
  <c r="AJ132" i="16"/>
  <c r="AK132" i="16"/>
  <c r="AL132" i="16"/>
  <c r="AM132" i="16"/>
  <c r="AN132" i="16"/>
  <c r="AO132" i="16"/>
  <c r="AI133" i="16"/>
  <c r="AJ133" i="16"/>
  <c r="AK133" i="16"/>
  <c r="AL133" i="16"/>
  <c r="AM133" i="16"/>
  <c r="AN133" i="16"/>
  <c r="AO133" i="16"/>
  <c r="AI134" i="16"/>
  <c r="AJ134" i="16"/>
  <c r="AK134" i="16"/>
  <c r="AL134" i="16"/>
  <c r="AM134" i="16"/>
  <c r="AN134" i="16"/>
  <c r="AO134" i="16"/>
  <c r="AI135" i="16"/>
  <c r="AJ135" i="16"/>
  <c r="AK135" i="16"/>
  <c r="AL135" i="16"/>
  <c r="AM135" i="16"/>
  <c r="AN135" i="16"/>
  <c r="AO135" i="16"/>
  <c r="AI136" i="16"/>
  <c r="AJ136" i="16"/>
  <c r="AK136" i="16"/>
  <c r="AL136" i="16"/>
  <c r="AM136" i="16"/>
  <c r="AN136" i="16"/>
  <c r="AO136" i="16"/>
  <c r="AI137" i="16"/>
  <c r="AJ137" i="16"/>
  <c r="AK137" i="16"/>
  <c r="AL137" i="16"/>
  <c r="AM137" i="16"/>
  <c r="AN137" i="16"/>
  <c r="AO137" i="16"/>
  <c r="AJ3" i="16"/>
  <c r="AK3" i="16"/>
  <c r="AL3" i="16"/>
  <c r="AM3" i="16"/>
  <c r="AN3" i="16"/>
  <c r="AO3" i="16"/>
  <c r="AI3" i="16"/>
  <c r="AH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H131" i="16"/>
  <c r="AH132" i="16"/>
  <c r="AH133" i="16"/>
  <c r="AH134" i="16"/>
  <c r="AH135" i="16"/>
  <c r="AH136" i="16"/>
  <c r="AH137" i="16"/>
  <c r="AH3" i="16"/>
  <c r="S4" i="16"/>
  <c r="T4" i="16"/>
  <c r="U4" i="16"/>
  <c r="V4" i="16"/>
  <c r="W4" i="16"/>
  <c r="X4" i="16"/>
  <c r="Y4" i="16"/>
  <c r="Z4" i="16"/>
  <c r="AA4" i="16"/>
  <c r="AB4" i="16"/>
  <c r="AC4" i="16"/>
  <c r="AD4" i="16"/>
  <c r="AE4" i="16"/>
  <c r="AF4" i="16"/>
  <c r="S5" i="16"/>
  <c r="T5" i="16"/>
  <c r="U5" i="16"/>
  <c r="V5" i="16"/>
  <c r="W5" i="16"/>
  <c r="X5" i="16"/>
  <c r="Y5" i="16"/>
  <c r="Z5" i="16"/>
  <c r="AA5" i="16"/>
  <c r="AB5" i="16"/>
  <c r="AC5" i="16"/>
  <c r="AD5" i="16"/>
  <c r="AE5" i="16"/>
  <c r="AF5" i="16"/>
  <c r="S6" i="16"/>
  <c r="T6" i="16"/>
  <c r="U6" i="16"/>
  <c r="V6" i="16"/>
  <c r="W6" i="16"/>
  <c r="X6" i="16"/>
  <c r="Y6" i="16"/>
  <c r="Z6" i="16"/>
  <c r="AA6" i="16"/>
  <c r="AB6" i="16"/>
  <c r="AC6" i="16"/>
  <c r="AD6" i="16"/>
  <c r="AE6" i="16"/>
  <c r="AF6" i="16"/>
  <c r="S7" i="16"/>
  <c r="T7" i="16"/>
  <c r="U7" i="16"/>
  <c r="V7" i="16"/>
  <c r="W7" i="16"/>
  <c r="X7" i="16"/>
  <c r="Y7" i="16"/>
  <c r="Z7" i="16"/>
  <c r="AA7" i="16"/>
  <c r="AB7" i="16"/>
  <c r="AC7" i="16"/>
  <c r="AD7" i="16"/>
  <c r="AE7" i="16"/>
  <c r="AF7" i="16"/>
  <c r="S8" i="16"/>
  <c r="T8" i="16"/>
  <c r="U8" i="16"/>
  <c r="V8" i="16"/>
  <c r="W8" i="16"/>
  <c r="X8" i="16"/>
  <c r="Y8" i="16"/>
  <c r="Z8" i="16"/>
  <c r="AA8" i="16"/>
  <c r="AB8" i="16"/>
  <c r="AC8" i="16"/>
  <c r="AD8" i="16"/>
  <c r="AE8" i="16"/>
  <c r="AF8" i="16"/>
  <c r="S9" i="16"/>
  <c r="T9" i="16"/>
  <c r="U9" i="16"/>
  <c r="V9" i="16"/>
  <c r="W9" i="16"/>
  <c r="X9" i="16"/>
  <c r="Y9" i="16"/>
  <c r="Z9" i="16"/>
  <c r="AA9" i="16"/>
  <c r="AB9" i="16"/>
  <c r="AC9" i="16"/>
  <c r="AD9" i="16"/>
  <c r="AE9" i="16"/>
  <c r="AF9" i="16"/>
  <c r="S10" i="16"/>
  <c r="T10" i="16"/>
  <c r="U10" i="16"/>
  <c r="V10" i="16"/>
  <c r="W10" i="16"/>
  <c r="X10" i="16"/>
  <c r="Y10" i="16"/>
  <c r="Z10" i="16"/>
  <c r="AA10" i="16"/>
  <c r="AB10" i="16"/>
  <c r="AC10" i="16"/>
  <c r="AD10" i="16"/>
  <c r="AE10" i="16"/>
  <c r="AF10" i="16"/>
  <c r="S11" i="16"/>
  <c r="T11" i="16"/>
  <c r="U11" i="16"/>
  <c r="V11" i="16"/>
  <c r="W11" i="16"/>
  <c r="X11" i="16"/>
  <c r="Y11" i="16"/>
  <c r="Z11" i="16"/>
  <c r="AA11" i="16"/>
  <c r="AB11" i="16"/>
  <c r="AC11" i="16"/>
  <c r="AD11" i="16"/>
  <c r="AE11" i="16"/>
  <c r="AF11" i="16"/>
  <c r="S12" i="16"/>
  <c r="T12" i="16"/>
  <c r="U12" i="16"/>
  <c r="V12" i="16"/>
  <c r="W12" i="16"/>
  <c r="X12" i="16"/>
  <c r="Y12" i="16"/>
  <c r="Z12" i="16"/>
  <c r="AA12" i="16"/>
  <c r="AB12" i="16"/>
  <c r="AC12" i="16"/>
  <c r="AD12" i="16"/>
  <c r="AE12" i="16"/>
  <c r="AF12" i="16"/>
  <c r="S13" i="16"/>
  <c r="T13" i="16"/>
  <c r="U13" i="16"/>
  <c r="V13" i="16"/>
  <c r="W13" i="16"/>
  <c r="X13" i="16"/>
  <c r="Y13" i="16"/>
  <c r="Z13" i="16"/>
  <c r="AA13" i="16"/>
  <c r="AB13" i="16"/>
  <c r="AC13" i="16"/>
  <c r="AD13" i="16"/>
  <c r="AE13" i="16"/>
  <c r="AF13" i="16"/>
  <c r="S14" i="16"/>
  <c r="T14" i="16"/>
  <c r="U14" i="16"/>
  <c r="V14" i="16"/>
  <c r="W14" i="16"/>
  <c r="X14" i="16"/>
  <c r="Y14" i="16"/>
  <c r="Z14" i="16"/>
  <c r="AA14" i="16"/>
  <c r="AB14" i="16"/>
  <c r="AC14" i="16"/>
  <c r="AD14" i="16"/>
  <c r="AE14" i="16"/>
  <c r="AF14" i="16"/>
  <c r="S15" i="16"/>
  <c r="T15" i="16"/>
  <c r="U15" i="16"/>
  <c r="V15" i="16"/>
  <c r="W15" i="16"/>
  <c r="X15" i="16"/>
  <c r="Y15" i="16"/>
  <c r="Z15" i="16"/>
  <c r="AA15" i="16"/>
  <c r="AB15" i="16"/>
  <c r="AC15" i="16"/>
  <c r="AD15" i="16"/>
  <c r="AE15" i="16"/>
  <c r="AF15" i="16"/>
  <c r="S16" i="16"/>
  <c r="T16" i="16"/>
  <c r="U16" i="16"/>
  <c r="V16" i="16"/>
  <c r="W16" i="16"/>
  <c r="X16" i="16"/>
  <c r="Y16" i="16"/>
  <c r="Z16" i="16"/>
  <c r="AA16" i="16"/>
  <c r="AB16" i="16"/>
  <c r="AC16" i="16"/>
  <c r="AD16" i="16"/>
  <c r="AE16" i="16"/>
  <c r="AF16" i="16"/>
  <c r="S17" i="16"/>
  <c r="T17" i="16"/>
  <c r="U17" i="16"/>
  <c r="V17" i="16"/>
  <c r="W17" i="16"/>
  <c r="X17" i="16"/>
  <c r="Y17" i="16"/>
  <c r="Z17" i="16"/>
  <c r="AA17" i="16"/>
  <c r="AB17" i="16"/>
  <c r="AC17" i="16"/>
  <c r="AD17" i="16"/>
  <c r="AE17" i="16"/>
  <c r="AF17" i="16"/>
  <c r="S18" i="16"/>
  <c r="T18" i="16"/>
  <c r="U18" i="16"/>
  <c r="V18" i="16"/>
  <c r="W18" i="16"/>
  <c r="X18" i="16"/>
  <c r="Y18" i="16"/>
  <c r="Z18" i="16"/>
  <c r="AA18" i="16"/>
  <c r="AB18" i="16"/>
  <c r="AC18" i="16"/>
  <c r="AD18" i="16"/>
  <c r="AE18" i="16"/>
  <c r="AF18" i="16"/>
  <c r="S19" i="16"/>
  <c r="T19" i="16"/>
  <c r="U19" i="16"/>
  <c r="V19" i="16"/>
  <c r="W19" i="16"/>
  <c r="X19" i="16"/>
  <c r="Y19" i="16"/>
  <c r="Z19" i="16"/>
  <c r="AA19" i="16"/>
  <c r="AB19" i="16"/>
  <c r="AC19" i="16"/>
  <c r="AD19" i="16"/>
  <c r="AE19" i="16"/>
  <c r="AF19" i="16"/>
  <c r="S20" i="16"/>
  <c r="T20" i="16"/>
  <c r="U20" i="16"/>
  <c r="V20" i="16"/>
  <c r="W20" i="16"/>
  <c r="X20" i="16"/>
  <c r="Y20" i="16"/>
  <c r="Z20" i="16"/>
  <c r="AA20" i="16"/>
  <c r="AB20" i="16"/>
  <c r="AC20" i="16"/>
  <c r="AD20" i="16"/>
  <c r="AE20" i="16"/>
  <c r="AF20" i="16"/>
  <c r="S21" i="16"/>
  <c r="T21" i="16"/>
  <c r="U21" i="16"/>
  <c r="V21" i="16"/>
  <c r="W21" i="16"/>
  <c r="X21" i="16"/>
  <c r="Y21" i="16"/>
  <c r="Z21" i="16"/>
  <c r="AA21" i="16"/>
  <c r="AB21" i="16"/>
  <c r="AC21" i="16"/>
  <c r="AD21" i="16"/>
  <c r="AE21" i="16"/>
  <c r="AF21" i="16"/>
  <c r="S22" i="16"/>
  <c r="T22" i="16"/>
  <c r="U22" i="16"/>
  <c r="V22" i="16"/>
  <c r="W22" i="16"/>
  <c r="X22" i="16"/>
  <c r="Y22" i="16"/>
  <c r="Z22" i="16"/>
  <c r="AA22" i="16"/>
  <c r="AB22" i="16"/>
  <c r="AC22" i="16"/>
  <c r="AD22" i="16"/>
  <c r="AE22" i="16"/>
  <c r="AF22" i="16"/>
  <c r="S23" i="16"/>
  <c r="T23" i="16"/>
  <c r="U23" i="16"/>
  <c r="V23" i="16"/>
  <c r="W23" i="16"/>
  <c r="X23" i="16"/>
  <c r="Y23" i="16"/>
  <c r="Z23" i="16"/>
  <c r="AA23" i="16"/>
  <c r="AB23" i="16"/>
  <c r="AC23" i="16"/>
  <c r="AD23" i="16"/>
  <c r="AE23" i="16"/>
  <c r="AF23" i="16"/>
  <c r="S24" i="16"/>
  <c r="T24" i="16"/>
  <c r="U24" i="16"/>
  <c r="V24" i="16"/>
  <c r="W24" i="16"/>
  <c r="X24" i="16"/>
  <c r="Y24" i="16"/>
  <c r="Z24" i="16"/>
  <c r="AA24" i="16"/>
  <c r="AB24" i="16"/>
  <c r="AC24" i="16"/>
  <c r="AD24" i="16"/>
  <c r="AE24" i="16"/>
  <c r="AF24" i="16"/>
  <c r="S25" i="16"/>
  <c r="T25" i="16"/>
  <c r="U25" i="16"/>
  <c r="V25" i="16"/>
  <c r="W25" i="16"/>
  <c r="X25" i="16"/>
  <c r="Y25" i="16"/>
  <c r="Z25" i="16"/>
  <c r="AA25" i="16"/>
  <c r="AB25" i="16"/>
  <c r="AC25" i="16"/>
  <c r="AD25" i="16"/>
  <c r="AE25" i="16"/>
  <c r="AF25" i="16"/>
  <c r="S26" i="16"/>
  <c r="T26" i="16"/>
  <c r="U26" i="16"/>
  <c r="V26" i="16"/>
  <c r="W26" i="16"/>
  <c r="X26" i="16"/>
  <c r="Y26" i="16"/>
  <c r="Z26" i="16"/>
  <c r="AA26" i="16"/>
  <c r="AB26" i="16"/>
  <c r="AC26" i="16"/>
  <c r="AD26" i="16"/>
  <c r="AE26" i="16"/>
  <c r="AF26" i="16"/>
  <c r="S27" i="16"/>
  <c r="T27" i="16"/>
  <c r="U27" i="16"/>
  <c r="V27" i="16"/>
  <c r="W27" i="16"/>
  <c r="X27" i="16"/>
  <c r="Y27" i="16"/>
  <c r="Z27" i="16"/>
  <c r="AA27" i="16"/>
  <c r="AB27" i="16"/>
  <c r="AC27" i="16"/>
  <c r="AD27" i="16"/>
  <c r="AE27" i="16"/>
  <c r="AF27" i="16"/>
  <c r="S28" i="16"/>
  <c r="T28" i="16"/>
  <c r="U28" i="16"/>
  <c r="V28" i="16"/>
  <c r="W28" i="16"/>
  <c r="X28" i="16"/>
  <c r="Y28" i="16"/>
  <c r="Z28" i="16"/>
  <c r="AA28" i="16"/>
  <c r="AB28" i="16"/>
  <c r="AC28" i="16"/>
  <c r="AD28" i="16"/>
  <c r="AE28" i="16"/>
  <c r="AF28" i="16"/>
  <c r="S29" i="16"/>
  <c r="T29" i="16"/>
  <c r="U29" i="16"/>
  <c r="V29" i="16"/>
  <c r="W29" i="16"/>
  <c r="X29" i="16"/>
  <c r="Y29" i="16"/>
  <c r="Z29" i="16"/>
  <c r="AA29" i="16"/>
  <c r="AB29" i="16"/>
  <c r="AC29" i="16"/>
  <c r="AD29" i="16"/>
  <c r="AE29" i="16"/>
  <c r="AF29" i="16"/>
  <c r="S30" i="16"/>
  <c r="T30" i="16"/>
  <c r="U30" i="16"/>
  <c r="V30" i="16"/>
  <c r="W30" i="16"/>
  <c r="X30" i="16"/>
  <c r="Y30" i="16"/>
  <c r="Z30" i="16"/>
  <c r="AA30" i="16"/>
  <c r="AB30" i="16"/>
  <c r="AC30" i="16"/>
  <c r="AD30" i="16"/>
  <c r="AE30" i="16"/>
  <c r="AF30" i="16"/>
  <c r="S31" i="16"/>
  <c r="T31" i="16"/>
  <c r="U31" i="16"/>
  <c r="V31" i="16"/>
  <c r="W31" i="16"/>
  <c r="X31" i="16"/>
  <c r="Y31" i="16"/>
  <c r="Z31" i="16"/>
  <c r="AA31" i="16"/>
  <c r="AB31" i="16"/>
  <c r="AC31" i="16"/>
  <c r="AD31" i="16"/>
  <c r="AE31" i="16"/>
  <c r="AF31" i="16"/>
  <c r="S32" i="16"/>
  <c r="T32" i="16"/>
  <c r="U32" i="16"/>
  <c r="V32" i="16"/>
  <c r="W32" i="16"/>
  <c r="X32" i="16"/>
  <c r="Y32" i="16"/>
  <c r="Z32" i="16"/>
  <c r="AA32" i="16"/>
  <c r="AB32" i="16"/>
  <c r="AC32" i="16"/>
  <c r="AD32" i="16"/>
  <c r="AE32" i="16"/>
  <c r="AF32" i="16"/>
  <c r="S33" i="16"/>
  <c r="T33" i="16"/>
  <c r="U33" i="16"/>
  <c r="V33" i="16"/>
  <c r="W33" i="16"/>
  <c r="X33" i="16"/>
  <c r="Y33" i="16"/>
  <c r="Z33" i="16"/>
  <c r="AA33" i="16"/>
  <c r="AB33" i="16"/>
  <c r="AC33" i="16"/>
  <c r="AD33" i="16"/>
  <c r="AE33" i="16"/>
  <c r="AF33" i="16"/>
  <c r="S34" i="16"/>
  <c r="T34" i="16"/>
  <c r="U34" i="16"/>
  <c r="V34" i="16"/>
  <c r="W34" i="16"/>
  <c r="X34" i="16"/>
  <c r="Y34" i="16"/>
  <c r="Z34" i="16"/>
  <c r="AA34" i="16"/>
  <c r="AB34" i="16"/>
  <c r="AC34" i="16"/>
  <c r="AD34" i="16"/>
  <c r="AE34" i="16"/>
  <c r="AF34" i="16"/>
  <c r="S35" i="16"/>
  <c r="T35" i="16"/>
  <c r="U35" i="16"/>
  <c r="V35" i="16"/>
  <c r="W35" i="16"/>
  <c r="X35" i="16"/>
  <c r="Y35" i="16"/>
  <c r="Z35" i="16"/>
  <c r="AA35" i="16"/>
  <c r="AB35" i="16"/>
  <c r="AC35" i="16"/>
  <c r="AD35" i="16"/>
  <c r="AE35" i="16"/>
  <c r="AF35" i="16"/>
  <c r="S36" i="16"/>
  <c r="T36" i="16"/>
  <c r="U36" i="16"/>
  <c r="V36" i="16"/>
  <c r="W36" i="16"/>
  <c r="X36" i="16"/>
  <c r="Y36" i="16"/>
  <c r="Z36" i="16"/>
  <c r="AA36" i="16"/>
  <c r="AB36" i="16"/>
  <c r="AC36" i="16"/>
  <c r="AD36" i="16"/>
  <c r="AE36" i="16"/>
  <c r="AF36" i="16"/>
  <c r="S37" i="16"/>
  <c r="T37" i="16"/>
  <c r="U37" i="16"/>
  <c r="V37" i="16"/>
  <c r="W37" i="16"/>
  <c r="X37" i="16"/>
  <c r="Y37" i="16"/>
  <c r="Z37" i="16"/>
  <c r="AA37" i="16"/>
  <c r="AB37" i="16"/>
  <c r="AC37" i="16"/>
  <c r="AD37" i="16"/>
  <c r="AE37" i="16"/>
  <c r="AF37" i="16"/>
  <c r="S38" i="16"/>
  <c r="T38" i="16"/>
  <c r="U38" i="16"/>
  <c r="V38" i="16"/>
  <c r="W38" i="16"/>
  <c r="X38" i="16"/>
  <c r="Y38" i="16"/>
  <c r="Z38" i="16"/>
  <c r="AA38" i="16"/>
  <c r="AB38" i="16"/>
  <c r="AC38" i="16"/>
  <c r="AD38" i="16"/>
  <c r="AE38" i="16"/>
  <c r="AF38" i="16"/>
  <c r="S39" i="16"/>
  <c r="T39" i="16"/>
  <c r="U39" i="16"/>
  <c r="V39" i="16"/>
  <c r="W39" i="16"/>
  <c r="X39" i="16"/>
  <c r="Y39" i="16"/>
  <c r="Z39" i="16"/>
  <c r="AA39" i="16"/>
  <c r="AB39" i="16"/>
  <c r="AC39" i="16"/>
  <c r="AD39" i="16"/>
  <c r="AE39" i="16"/>
  <c r="AF39" i="16"/>
  <c r="S40" i="16"/>
  <c r="T40" i="16"/>
  <c r="U40" i="16"/>
  <c r="V40" i="16"/>
  <c r="W40" i="16"/>
  <c r="X40" i="16"/>
  <c r="Y40" i="16"/>
  <c r="Z40" i="16"/>
  <c r="AA40" i="16"/>
  <c r="AB40" i="16"/>
  <c r="AC40" i="16"/>
  <c r="AD40" i="16"/>
  <c r="AE40" i="16"/>
  <c r="AF40" i="16"/>
  <c r="S41" i="16"/>
  <c r="T41" i="16"/>
  <c r="U41" i="16"/>
  <c r="V41" i="16"/>
  <c r="W41" i="16"/>
  <c r="X41" i="16"/>
  <c r="Y41" i="16"/>
  <c r="Z41" i="16"/>
  <c r="AA41" i="16"/>
  <c r="AB41" i="16"/>
  <c r="AC41" i="16"/>
  <c r="AD41" i="16"/>
  <c r="AE41" i="16"/>
  <c r="AF41" i="16"/>
  <c r="S42" i="16"/>
  <c r="T42" i="16"/>
  <c r="U42" i="16"/>
  <c r="V42" i="16"/>
  <c r="W42" i="16"/>
  <c r="X42" i="16"/>
  <c r="Y42" i="16"/>
  <c r="Z42" i="16"/>
  <c r="AA42" i="16"/>
  <c r="AB42" i="16"/>
  <c r="AC42" i="16"/>
  <c r="AD42" i="16"/>
  <c r="AE42" i="16"/>
  <c r="AF42" i="16"/>
  <c r="S43" i="16"/>
  <c r="T43" i="16"/>
  <c r="U43" i="16"/>
  <c r="V43" i="16"/>
  <c r="W43" i="16"/>
  <c r="X43" i="16"/>
  <c r="Y43" i="16"/>
  <c r="Z43" i="16"/>
  <c r="AA43" i="16"/>
  <c r="AB43" i="16"/>
  <c r="AC43" i="16"/>
  <c r="AD43" i="16"/>
  <c r="AE43" i="16"/>
  <c r="AF43" i="16"/>
  <c r="S44" i="16"/>
  <c r="T44" i="16"/>
  <c r="U44" i="16"/>
  <c r="V44" i="16"/>
  <c r="W44" i="16"/>
  <c r="X44" i="16"/>
  <c r="Y44" i="16"/>
  <c r="Z44" i="16"/>
  <c r="AA44" i="16"/>
  <c r="AB44" i="16"/>
  <c r="AC44" i="16"/>
  <c r="AD44" i="16"/>
  <c r="AE44" i="16"/>
  <c r="AF44" i="16"/>
  <c r="S45" i="16"/>
  <c r="T45" i="16"/>
  <c r="U45" i="16"/>
  <c r="V45" i="16"/>
  <c r="W45" i="16"/>
  <c r="X45" i="16"/>
  <c r="Y45" i="16"/>
  <c r="Z45" i="16"/>
  <c r="AA45" i="16"/>
  <c r="AB45" i="16"/>
  <c r="AC45" i="16"/>
  <c r="AD45" i="16"/>
  <c r="AE45" i="16"/>
  <c r="AF45" i="16"/>
  <c r="S46" i="16"/>
  <c r="T46" i="16"/>
  <c r="U46" i="16"/>
  <c r="V46" i="16"/>
  <c r="W46" i="16"/>
  <c r="X46" i="16"/>
  <c r="Y46" i="16"/>
  <c r="Z46" i="16"/>
  <c r="AA46" i="16"/>
  <c r="AB46" i="16"/>
  <c r="AC46" i="16"/>
  <c r="AD46" i="16"/>
  <c r="AE46" i="16"/>
  <c r="AF46" i="16"/>
  <c r="S47" i="16"/>
  <c r="T47" i="16"/>
  <c r="U47" i="16"/>
  <c r="V47" i="16"/>
  <c r="W47" i="16"/>
  <c r="X47" i="16"/>
  <c r="Y47" i="16"/>
  <c r="Z47" i="16"/>
  <c r="AA47" i="16"/>
  <c r="AB47" i="16"/>
  <c r="AC47" i="16"/>
  <c r="AD47" i="16"/>
  <c r="AE47" i="16"/>
  <c r="AF47" i="16"/>
  <c r="S48" i="16"/>
  <c r="T48" i="16"/>
  <c r="U48" i="16"/>
  <c r="V48" i="16"/>
  <c r="W48" i="16"/>
  <c r="X48" i="16"/>
  <c r="Y48" i="16"/>
  <c r="Z48" i="16"/>
  <c r="AA48" i="16"/>
  <c r="AB48" i="16"/>
  <c r="AC48" i="16"/>
  <c r="AD48" i="16"/>
  <c r="AE48" i="16"/>
  <c r="AF48" i="16"/>
  <c r="S49" i="16"/>
  <c r="T49" i="16"/>
  <c r="U49" i="16"/>
  <c r="V49" i="16"/>
  <c r="W49" i="16"/>
  <c r="X49" i="16"/>
  <c r="Y49" i="16"/>
  <c r="Z49" i="16"/>
  <c r="AA49" i="16"/>
  <c r="AB49" i="16"/>
  <c r="AC49" i="16"/>
  <c r="AD49" i="16"/>
  <c r="AE49" i="16"/>
  <c r="AF49" i="16"/>
  <c r="S50" i="16"/>
  <c r="T50" i="16"/>
  <c r="U50" i="16"/>
  <c r="V50" i="16"/>
  <c r="W50" i="16"/>
  <c r="X50" i="16"/>
  <c r="Y50" i="16"/>
  <c r="Z50" i="16"/>
  <c r="AA50" i="16"/>
  <c r="AB50" i="16"/>
  <c r="AC50" i="16"/>
  <c r="AD50" i="16"/>
  <c r="AE50" i="16"/>
  <c r="AF50" i="16"/>
  <c r="S51" i="16"/>
  <c r="T51" i="16"/>
  <c r="U51" i="16"/>
  <c r="V51" i="16"/>
  <c r="W51" i="16"/>
  <c r="X51" i="16"/>
  <c r="Y51" i="16"/>
  <c r="Z51" i="16"/>
  <c r="AA51" i="16"/>
  <c r="AB51" i="16"/>
  <c r="AC51" i="16"/>
  <c r="AD51" i="16"/>
  <c r="AE51" i="16"/>
  <c r="AF51" i="16"/>
  <c r="S52" i="16"/>
  <c r="T52" i="16"/>
  <c r="U52" i="16"/>
  <c r="V52" i="16"/>
  <c r="W52" i="16"/>
  <c r="X52" i="16"/>
  <c r="Y52" i="16"/>
  <c r="Z52" i="16"/>
  <c r="AA52" i="16"/>
  <c r="AB52" i="16"/>
  <c r="AC52" i="16"/>
  <c r="AD52" i="16"/>
  <c r="AE52" i="16"/>
  <c r="AF52" i="16"/>
  <c r="S53" i="16"/>
  <c r="T53" i="16"/>
  <c r="U53" i="16"/>
  <c r="V53" i="16"/>
  <c r="W53" i="16"/>
  <c r="X53" i="16"/>
  <c r="Y53" i="16"/>
  <c r="Z53" i="16"/>
  <c r="AA53" i="16"/>
  <c r="AB53" i="16"/>
  <c r="AC53" i="16"/>
  <c r="AD53" i="16"/>
  <c r="AE53" i="16"/>
  <c r="AF53" i="16"/>
  <c r="S54" i="16"/>
  <c r="T54" i="16"/>
  <c r="U54" i="16"/>
  <c r="V54" i="16"/>
  <c r="W54" i="16"/>
  <c r="X54" i="16"/>
  <c r="Y54" i="16"/>
  <c r="Z54" i="16"/>
  <c r="AA54" i="16"/>
  <c r="AB54" i="16"/>
  <c r="AC54" i="16"/>
  <c r="AD54" i="16"/>
  <c r="AE54" i="16"/>
  <c r="AF54" i="16"/>
  <c r="S55" i="16"/>
  <c r="T55" i="16"/>
  <c r="U55" i="16"/>
  <c r="V55" i="16"/>
  <c r="W55" i="16"/>
  <c r="X55" i="16"/>
  <c r="Y55" i="16"/>
  <c r="Z55" i="16"/>
  <c r="AA55" i="16"/>
  <c r="AB55" i="16"/>
  <c r="AC55" i="16"/>
  <c r="AD55" i="16"/>
  <c r="AE55" i="16"/>
  <c r="AF55" i="16"/>
  <c r="S56" i="16"/>
  <c r="T56" i="16"/>
  <c r="U56" i="16"/>
  <c r="V56" i="16"/>
  <c r="W56" i="16"/>
  <c r="X56" i="16"/>
  <c r="Y56" i="16"/>
  <c r="Z56" i="16"/>
  <c r="AA56" i="16"/>
  <c r="AB56" i="16"/>
  <c r="AC56" i="16"/>
  <c r="AD56" i="16"/>
  <c r="AE56" i="16"/>
  <c r="AF56" i="16"/>
  <c r="S57" i="16"/>
  <c r="T57" i="16"/>
  <c r="U57" i="16"/>
  <c r="V57" i="16"/>
  <c r="W57" i="16"/>
  <c r="X57" i="16"/>
  <c r="Y57" i="16"/>
  <c r="Z57" i="16"/>
  <c r="AA57" i="16"/>
  <c r="AB57" i="16"/>
  <c r="AC57" i="16"/>
  <c r="AD57" i="16"/>
  <c r="AE57" i="16"/>
  <c r="AF57" i="16"/>
  <c r="S58" i="16"/>
  <c r="T58" i="16"/>
  <c r="U58" i="16"/>
  <c r="V58" i="16"/>
  <c r="W58" i="16"/>
  <c r="X58" i="16"/>
  <c r="Y58" i="16"/>
  <c r="Z58" i="16"/>
  <c r="AA58" i="16"/>
  <c r="AB58" i="16"/>
  <c r="AC58" i="16"/>
  <c r="AD58" i="16"/>
  <c r="AE58" i="16"/>
  <c r="AF58" i="16"/>
  <c r="S59" i="16"/>
  <c r="T59" i="16"/>
  <c r="U59" i="16"/>
  <c r="V59" i="16"/>
  <c r="W59" i="16"/>
  <c r="X59" i="16"/>
  <c r="Y59" i="16"/>
  <c r="Z59" i="16"/>
  <c r="AA59" i="16"/>
  <c r="AB59" i="16"/>
  <c r="AC59" i="16"/>
  <c r="AD59" i="16"/>
  <c r="AE59" i="16"/>
  <c r="AF59" i="16"/>
  <c r="S60" i="16"/>
  <c r="T60" i="16"/>
  <c r="U60" i="16"/>
  <c r="V60" i="16"/>
  <c r="W60" i="16"/>
  <c r="X60" i="16"/>
  <c r="Y60" i="16"/>
  <c r="Z60" i="16"/>
  <c r="AA60" i="16"/>
  <c r="AB60" i="16"/>
  <c r="AC60" i="16"/>
  <c r="AD60" i="16"/>
  <c r="AE60" i="16"/>
  <c r="AF60" i="16"/>
  <c r="S61" i="16"/>
  <c r="T61" i="16"/>
  <c r="U61" i="16"/>
  <c r="V61" i="16"/>
  <c r="W61" i="16"/>
  <c r="X61" i="16"/>
  <c r="Y61" i="16"/>
  <c r="Z61" i="16"/>
  <c r="AA61" i="16"/>
  <c r="AB61" i="16"/>
  <c r="AC61" i="16"/>
  <c r="AD61" i="16"/>
  <c r="AE61" i="16"/>
  <c r="AF61" i="16"/>
  <c r="S62" i="16"/>
  <c r="T62" i="16"/>
  <c r="U62" i="16"/>
  <c r="V62" i="16"/>
  <c r="W62" i="16"/>
  <c r="X62" i="16"/>
  <c r="Y62" i="16"/>
  <c r="Z62" i="16"/>
  <c r="AA62" i="16"/>
  <c r="AB62" i="16"/>
  <c r="AC62" i="16"/>
  <c r="AD62" i="16"/>
  <c r="AE62" i="16"/>
  <c r="AF62" i="16"/>
  <c r="S63" i="16"/>
  <c r="T63" i="16"/>
  <c r="U63" i="16"/>
  <c r="V63" i="16"/>
  <c r="W63" i="16"/>
  <c r="X63" i="16"/>
  <c r="Y63" i="16"/>
  <c r="Z63" i="16"/>
  <c r="AA63" i="16"/>
  <c r="AB63" i="16"/>
  <c r="AC63" i="16"/>
  <c r="AD63" i="16"/>
  <c r="AE63" i="16"/>
  <c r="AF63" i="16"/>
  <c r="S64" i="16"/>
  <c r="T64" i="16"/>
  <c r="U64" i="16"/>
  <c r="V64" i="16"/>
  <c r="W64" i="16"/>
  <c r="X64" i="16"/>
  <c r="Y64" i="16"/>
  <c r="Z64" i="16"/>
  <c r="AA64" i="16"/>
  <c r="AB64" i="16"/>
  <c r="AC64" i="16"/>
  <c r="AD64" i="16"/>
  <c r="AE64" i="16"/>
  <c r="AF64" i="16"/>
  <c r="S65" i="16"/>
  <c r="T65" i="16"/>
  <c r="U65" i="16"/>
  <c r="V65" i="16"/>
  <c r="W65" i="16"/>
  <c r="X65" i="16"/>
  <c r="Y65" i="16"/>
  <c r="Z65" i="16"/>
  <c r="AA65" i="16"/>
  <c r="AB65" i="16"/>
  <c r="AC65" i="16"/>
  <c r="AD65" i="16"/>
  <c r="AE65" i="16"/>
  <c r="AF65" i="16"/>
  <c r="S66" i="16"/>
  <c r="T66" i="16"/>
  <c r="U66" i="16"/>
  <c r="V66" i="16"/>
  <c r="W66" i="16"/>
  <c r="X66" i="16"/>
  <c r="Y66" i="16"/>
  <c r="Z66" i="16"/>
  <c r="AA66" i="16"/>
  <c r="AB66" i="16"/>
  <c r="AC66" i="16"/>
  <c r="AD66" i="16"/>
  <c r="AE66" i="16"/>
  <c r="AF66" i="16"/>
  <c r="S67" i="16"/>
  <c r="T67" i="16"/>
  <c r="U67" i="16"/>
  <c r="V67" i="16"/>
  <c r="W67" i="16"/>
  <c r="X67" i="16"/>
  <c r="Y67" i="16"/>
  <c r="Z67" i="16"/>
  <c r="AA67" i="16"/>
  <c r="AB67" i="16"/>
  <c r="AC67" i="16"/>
  <c r="AD67" i="16"/>
  <c r="AE67" i="16"/>
  <c r="AF67" i="16"/>
  <c r="S68" i="16"/>
  <c r="T68" i="16"/>
  <c r="U68" i="16"/>
  <c r="V68" i="16"/>
  <c r="W68" i="16"/>
  <c r="X68" i="16"/>
  <c r="Y68" i="16"/>
  <c r="Z68" i="16"/>
  <c r="AA68" i="16"/>
  <c r="AB68" i="16"/>
  <c r="AC68" i="16"/>
  <c r="AD68" i="16"/>
  <c r="AE68" i="16"/>
  <c r="AF68" i="16"/>
  <c r="S69" i="16"/>
  <c r="T69" i="16"/>
  <c r="U69" i="16"/>
  <c r="V69" i="16"/>
  <c r="W69" i="16"/>
  <c r="X69" i="16"/>
  <c r="Y69" i="16"/>
  <c r="Z69" i="16"/>
  <c r="AA69" i="16"/>
  <c r="AB69" i="16"/>
  <c r="AC69" i="16"/>
  <c r="AD69" i="16"/>
  <c r="AE69" i="16"/>
  <c r="AF69" i="16"/>
  <c r="S70" i="16"/>
  <c r="T70" i="16"/>
  <c r="U70" i="16"/>
  <c r="V70" i="16"/>
  <c r="W70" i="16"/>
  <c r="X70" i="16"/>
  <c r="Y70" i="16"/>
  <c r="Z70" i="16"/>
  <c r="AA70" i="16"/>
  <c r="AB70" i="16"/>
  <c r="AC70" i="16"/>
  <c r="AD70" i="16"/>
  <c r="AE70" i="16"/>
  <c r="AF70" i="16"/>
  <c r="S71" i="16"/>
  <c r="T71" i="16"/>
  <c r="U71" i="16"/>
  <c r="V71" i="16"/>
  <c r="W71" i="16"/>
  <c r="X71" i="16"/>
  <c r="Y71" i="16"/>
  <c r="Z71" i="16"/>
  <c r="AA71" i="16"/>
  <c r="AB71" i="16"/>
  <c r="AC71" i="16"/>
  <c r="AD71" i="16"/>
  <c r="AE71" i="16"/>
  <c r="AF71" i="16"/>
  <c r="S72" i="16"/>
  <c r="T72" i="16"/>
  <c r="U72" i="16"/>
  <c r="V72" i="16"/>
  <c r="W72" i="16"/>
  <c r="X72" i="16"/>
  <c r="Y72" i="16"/>
  <c r="Z72" i="16"/>
  <c r="AA72" i="16"/>
  <c r="AB72" i="16"/>
  <c r="AC72" i="16"/>
  <c r="AD72" i="16"/>
  <c r="AE72" i="16"/>
  <c r="AF72" i="16"/>
  <c r="S73" i="16"/>
  <c r="T73" i="16"/>
  <c r="U73" i="16"/>
  <c r="V73" i="16"/>
  <c r="W73" i="16"/>
  <c r="X73" i="16"/>
  <c r="Y73" i="16"/>
  <c r="Z73" i="16"/>
  <c r="AA73" i="16"/>
  <c r="AB73" i="16"/>
  <c r="AC73" i="16"/>
  <c r="AD73" i="16"/>
  <c r="AE73" i="16"/>
  <c r="AF73" i="16"/>
  <c r="S74" i="16"/>
  <c r="T74" i="16"/>
  <c r="U74" i="16"/>
  <c r="V74" i="16"/>
  <c r="W74" i="16"/>
  <c r="X74" i="16"/>
  <c r="Y74" i="16"/>
  <c r="Z74" i="16"/>
  <c r="AA74" i="16"/>
  <c r="AB74" i="16"/>
  <c r="AC74" i="16"/>
  <c r="AD74" i="16"/>
  <c r="AE74" i="16"/>
  <c r="AF74" i="16"/>
  <c r="S75" i="16"/>
  <c r="T75" i="16"/>
  <c r="U75" i="16"/>
  <c r="V75" i="16"/>
  <c r="W75" i="16"/>
  <c r="X75" i="16"/>
  <c r="Y75" i="16"/>
  <c r="Z75" i="16"/>
  <c r="AA75" i="16"/>
  <c r="AB75" i="16"/>
  <c r="AC75" i="16"/>
  <c r="AD75" i="16"/>
  <c r="AE75" i="16"/>
  <c r="AF75" i="16"/>
  <c r="S76" i="16"/>
  <c r="T76" i="16"/>
  <c r="U76" i="16"/>
  <c r="V76" i="16"/>
  <c r="W76" i="16"/>
  <c r="X76" i="16"/>
  <c r="Y76" i="16"/>
  <c r="Z76" i="16"/>
  <c r="AA76" i="16"/>
  <c r="AB76" i="16"/>
  <c r="AC76" i="16"/>
  <c r="AD76" i="16"/>
  <c r="AE76" i="16"/>
  <c r="AF76" i="16"/>
  <c r="S77" i="16"/>
  <c r="T77" i="16"/>
  <c r="U77" i="16"/>
  <c r="V77" i="16"/>
  <c r="W77" i="16"/>
  <c r="X77" i="16"/>
  <c r="Y77" i="16"/>
  <c r="Z77" i="16"/>
  <c r="AA77" i="16"/>
  <c r="AB77" i="16"/>
  <c r="AC77" i="16"/>
  <c r="AD77" i="16"/>
  <c r="AE77" i="16"/>
  <c r="AF77" i="16"/>
  <c r="S78" i="16"/>
  <c r="T78" i="16"/>
  <c r="U78" i="16"/>
  <c r="V78" i="16"/>
  <c r="W78" i="16"/>
  <c r="X78" i="16"/>
  <c r="Y78" i="16"/>
  <c r="Z78" i="16"/>
  <c r="AA78" i="16"/>
  <c r="AB78" i="16"/>
  <c r="AC78" i="16"/>
  <c r="AD78" i="16"/>
  <c r="AE78" i="16"/>
  <c r="AF78" i="16"/>
  <c r="S79" i="16"/>
  <c r="T79" i="16"/>
  <c r="U79" i="16"/>
  <c r="V79" i="16"/>
  <c r="W79" i="16"/>
  <c r="X79" i="16"/>
  <c r="Y79" i="16"/>
  <c r="Z79" i="16"/>
  <c r="AA79" i="16"/>
  <c r="AB79" i="16"/>
  <c r="AC79" i="16"/>
  <c r="AD79" i="16"/>
  <c r="AE79" i="16"/>
  <c r="AF79" i="16"/>
  <c r="S80" i="16"/>
  <c r="T80" i="16"/>
  <c r="U80" i="16"/>
  <c r="V80" i="16"/>
  <c r="W80" i="16"/>
  <c r="X80" i="16"/>
  <c r="Y80" i="16"/>
  <c r="Z80" i="16"/>
  <c r="AA80" i="16"/>
  <c r="AB80" i="16"/>
  <c r="AC80" i="16"/>
  <c r="AD80" i="16"/>
  <c r="AE80" i="16"/>
  <c r="AF80" i="16"/>
  <c r="S81" i="16"/>
  <c r="T81" i="16"/>
  <c r="U81" i="16"/>
  <c r="V81" i="16"/>
  <c r="W81" i="16"/>
  <c r="X81" i="16"/>
  <c r="Y81" i="16"/>
  <c r="Z81" i="16"/>
  <c r="AA81" i="16"/>
  <c r="AB81" i="16"/>
  <c r="AC81" i="16"/>
  <c r="AD81" i="16"/>
  <c r="AE81" i="16"/>
  <c r="AF81" i="16"/>
  <c r="S82" i="16"/>
  <c r="T82" i="16"/>
  <c r="U82" i="16"/>
  <c r="V82" i="16"/>
  <c r="W82" i="16"/>
  <c r="X82" i="16"/>
  <c r="Y82" i="16"/>
  <c r="Z82" i="16"/>
  <c r="AA82" i="16"/>
  <c r="AB82" i="16"/>
  <c r="AC82" i="16"/>
  <c r="AD82" i="16"/>
  <c r="AE82" i="16"/>
  <c r="AF82" i="16"/>
  <c r="S83" i="16"/>
  <c r="T83" i="16"/>
  <c r="U83" i="16"/>
  <c r="V83" i="16"/>
  <c r="W83" i="16"/>
  <c r="X83" i="16"/>
  <c r="Y83" i="16"/>
  <c r="Z83" i="16"/>
  <c r="AA83" i="16"/>
  <c r="AB83" i="16"/>
  <c r="AC83" i="16"/>
  <c r="AD83" i="16"/>
  <c r="AE83" i="16"/>
  <c r="AF83" i="16"/>
  <c r="S84" i="16"/>
  <c r="T84" i="16"/>
  <c r="U84" i="16"/>
  <c r="V84" i="16"/>
  <c r="W84" i="16"/>
  <c r="X84" i="16"/>
  <c r="Y84" i="16"/>
  <c r="Z84" i="16"/>
  <c r="AA84" i="16"/>
  <c r="AB84" i="16"/>
  <c r="AC84" i="16"/>
  <c r="AD84" i="16"/>
  <c r="AE84" i="16"/>
  <c r="AF84" i="16"/>
  <c r="S85" i="16"/>
  <c r="T85" i="16"/>
  <c r="U85" i="16"/>
  <c r="V85" i="16"/>
  <c r="W85" i="16"/>
  <c r="X85" i="16"/>
  <c r="Y85" i="16"/>
  <c r="Z85" i="16"/>
  <c r="AA85" i="16"/>
  <c r="AB85" i="16"/>
  <c r="AC85" i="16"/>
  <c r="AD85" i="16"/>
  <c r="AE85" i="16"/>
  <c r="AF85" i="16"/>
  <c r="S86" i="16"/>
  <c r="T86" i="16"/>
  <c r="U86" i="16"/>
  <c r="V86" i="16"/>
  <c r="W86" i="16"/>
  <c r="X86" i="16"/>
  <c r="Y86" i="16"/>
  <c r="Z86" i="16"/>
  <c r="AA86" i="16"/>
  <c r="AB86" i="16"/>
  <c r="AC86" i="16"/>
  <c r="AD86" i="16"/>
  <c r="AE86" i="16"/>
  <c r="AF86" i="16"/>
  <c r="S87" i="16"/>
  <c r="T87" i="16"/>
  <c r="U87" i="16"/>
  <c r="V87" i="16"/>
  <c r="W87" i="16"/>
  <c r="X87" i="16"/>
  <c r="Y87" i="16"/>
  <c r="Z87" i="16"/>
  <c r="AA87" i="16"/>
  <c r="AB87" i="16"/>
  <c r="AC87" i="16"/>
  <c r="AD87" i="16"/>
  <c r="AE87" i="16"/>
  <c r="AF87" i="16"/>
  <c r="S88" i="16"/>
  <c r="T88" i="16"/>
  <c r="U88" i="16"/>
  <c r="V88" i="16"/>
  <c r="W88" i="16"/>
  <c r="X88" i="16"/>
  <c r="Y88" i="16"/>
  <c r="Z88" i="16"/>
  <c r="AA88" i="16"/>
  <c r="AB88" i="16"/>
  <c r="AC88" i="16"/>
  <c r="AD88" i="16"/>
  <c r="AE88" i="16"/>
  <c r="AF88" i="16"/>
  <c r="S89" i="16"/>
  <c r="T89" i="16"/>
  <c r="U89" i="16"/>
  <c r="V89" i="16"/>
  <c r="W89" i="16"/>
  <c r="X89" i="16"/>
  <c r="Y89" i="16"/>
  <c r="Z89" i="16"/>
  <c r="AA89" i="16"/>
  <c r="AB89" i="16"/>
  <c r="AC89" i="16"/>
  <c r="AD89" i="16"/>
  <c r="AE89" i="16"/>
  <c r="AF89" i="16"/>
  <c r="S90" i="16"/>
  <c r="T90" i="16"/>
  <c r="U90" i="16"/>
  <c r="V90" i="16"/>
  <c r="W90" i="16"/>
  <c r="X90" i="16"/>
  <c r="Y90" i="16"/>
  <c r="Z90" i="16"/>
  <c r="AA90" i="16"/>
  <c r="AB90" i="16"/>
  <c r="AC90" i="16"/>
  <c r="AD90" i="16"/>
  <c r="AE90" i="16"/>
  <c r="AF90" i="16"/>
  <c r="S91" i="16"/>
  <c r="T91" i="16"/>
  <c r="U91" i="16"/>
  <c r="V91" i="16"/>
  <c r="W91" i="16"/>
  <c r="X91" i="16"/>
  <c r="Y91" i="16"/>
  <c r="Z91" i="16"/>
  <c r="AA91" i="16"/>
  <c r="AB91" i="16"/>
  <c r="AC91" i="16"/>
  <c r="AD91" i="16"/>
  <c r="AE91" i="16"/>
  <c r="AF91" i="16"/>
  <c r="S92" i="16"/>
  <c r="T92" i="16"/>
  <c r="U92" i="16"/>
  <c r="V92" i="16"/>
  <c r="W92" i="16"/>
  <c r="X92" i="16"/>
  <c r="Y92" i="16"/>
  <c r="Z92" i="16"/>
  <c r="AA92" i="16"/>
  <c r="AB92" i="16"/>
  <c r="AC92" i="16"/>
  <c r="AD92" i="16"/>
  <c r="AE92" i="16"/>
  <c r="AF92" i="16"/>
  <c r="S93" i="16"/>
  <c r="T93" i="16"/>
  <c r="U93" i="16"/>
  <c r="V93" i="16"/>
  <c r="W93" i="16"/>
  <c r="X93" i="16"/>
  <c r="Y93" i="16"/>
  <c r="Z93" i="16"/>
  <c r="AA93" i="16"/>
  <c r="AB93" i="16"/>
  <c r="AC93" i="16"/>
  <c r="AD93" i="16"/>
  <c r="AE93" i="16"/>
  <c r="AF93" i="16"/>
  <c r="S94" i="16"/>
  <c r="T94" i="16"/>
  <c r="U94" i="16"/>
  <c r="V94" i="16"/>
  <c r="W94" i="16"/>
  <c r="X94" i="16"/>
  <c r="Y94" i="16"/>
  <c r="Z94" i="16"/>
  <c r="AA94" i="16"/>
  <c r="AB94" i="16"/>
  <c r="AC94" i="16"/>
  <c r="AD94" i="16"/>
  <c r="AE94" i="16"/>
  <c r="AF94" i="16"/>
  <c r="S95" i="16"/>
  <c r="T95" i="16"/>
  <c r="U95" i="16"/>
  <c r="V95" i="16"/>
  <c r="W95" i="16"/>
  <c r="X95" i="16"/>
  <c r="Y95" i="16"/>
  <c r="Z95" i="16"/>
  <c r="AA95" i="16"/>
  <c r="AB95" i="16"/>
  <c r="AC95" i="16"/>
  <c r="AD95" i="16"/>
  <c r="AE95" i="16"/>
  <c r="AF95" i="16"/>
  <c r="S96" i="16"/>
  <c r="T96" i="16"/>
  <c r="U96" i="16"/>
  <c r="V96" i="16"/>
  <c r="W96" i="16"/>
  <c r="X96" i="16"/>
  <c r="Y96" i="16"/>
  <c r="Z96" i="16"/>
  <c r="AA96" i="16"/>
  <c r="AB96" i="16"/>
  <c r="AC96" i="16"/>
  <c r="AD96" i="16"/>
  <c r="AE96" i="16"/>
  <c r="AF96" i="16"/>
  <c r="S97" i="16"/>
  <c r="T97" i="16"/>
  <c r="U97" i="16"/>
  <c r="V97" i="16"/>
  <c r="W97" i="16"/>
  <c r="X97" i="16"/>
  <c r="Y97" i="16"/>
  <c r="Z97" i="16"/>
  <c r="AA97" i="16"/>
  <c r="AB97" i="16"/>
  <c r="AC97" i="16"/>
  <c r="AD97" i="16"/>
  <c r="AE97" i="16"/>
  <c r="AF97" i="16"/>
  <c r="S98" i="16"/>
  <c r="T98" i="16"/>
  <c r="U98" i="16"/>
  <c r="V98" i="16"/>
  <c r="W98" i="16"/>
  <c r="X98" i="16"/>
  <c r="Y98" i="16"/>
  <c r="Z98" i="16"/>
  <c r="AA98" i="16"/>
  <c r="AB98" i="16"/>
  <c r="AC98" i="16"/>
  <c r="AD98" i="16"/>
  <c r="AE98" i="16"/>
  <c r="AF98" i="16"/>
  <c r="S99" i="16"/>
  <c r="T99" i="16"/>
  <c r="U99" i="16"/>
  <c r="V99" i="16"/>
  <c r="W99" i="16"/>
  <c r="X99" i="16"/>
  <c r="Y99" i="16"/>
  <c r="Z99" i="16"/>
  <c r="AA99" i="16"/>
  <c r="AB99" i="16"/>
  <c r="AC99" i="16"/>
  <c r="AD99" i="16"/>
  <c r="AE99" i="16"/>
  <c r="AF99" i="16"/>
  <c r="S100" i="16"/>
  <c r="T100" i="16"/>
  <c r="U100" i="16"/>
  <c r="V100" i="16"/>
  <c r="W100" i="16"/>
  <c r="X100" i="16"/>
  <c r="Y100" i="16"/>
  <c r="Z100" i="16"/>
  <c r="AA100" i="16"/>
  <c r="AB100" i="16"/>
  <c r="AC100" i="16"/>
  <c r="AD100" i="16"/>
  <c r="AE100" i="16"/>
  <c r="AF100" i="16"/>
  <c r="S101" i="16"/>
  <c r="T101" i="16"/>
  <c r="U101" i="16"/>
  <c r="V101" i="16"/>
  <c r="W101" i="16"/>
  <c r="X101" i="16"/>
  <c r="Y101" i="16"/>
  <c r="Z101" i="16"/>
  <c r="AA101" i="16"/>
  <c r="AB101" i="16"/>
  <c r="AC101" i="16"/>
  <c r="AD101" i="16"/>
  <c r="AE101" i="16"/>
  <c r="AF101" i="16"/>
  <c r="S102" i="16"/>
  <c r="T102" i="16"/>
  <c r="U102" i="16"/>
  <c r="V102" i="16"/>
  <c r="W102" i="16"/>
  <c r="X102" i="16"/>
  <c r="Y102" i="16"/>
  <c r="Z102" i="16"/>
  <c r="AA102" i="16"/>
  <c r="AB102" i="16"/>
  <c r="AC102" i="16"/>
  <c r="AD102" i="16"/>
  <c r="AE102" i="16"/>
  <c r="AF102" i="16"/>
  <c r="S103" i="16"/>
  <c r="T103" i="16"/>
  <c r="U103" i="16"/>
  <c r="V103" i="16"/>
  <c r="W103" i="16"/>
  <c r="X103" i="16"/>
  <c r="Y103" i="16"/>
  <c r="Z103" i="16"/>
  <c r="AA103" i="16"/>
  <c r="AB103" i="16"/>
  <c r="AC103" i="16"/>
  <c r="AD103" i="16"/>
  <c r="AE103" i="16"/>
  <c r="AF103" i="16"/>
  <c r="S104" i="16"/>
  <c r="T104" i="16"/>
  <c r="U104" i="16"/>
  <c r="V104" i="16"/>
  <c r="W104" i="16"/>
  <c r="X104" i="16"/>
  <c r="Y104" i="16"/>
  <c r="Z104" i="16"/>
  <c r="AA104" i="16"/>
  <c r="AB104" i="16"/>
  <c r="AC104" i="16"/>
  <c r="AD104" i="16"/>
  <c r="AE104" i="16"/>
  <c r="AF104" i="16"/>
  <c r="S105" i="16"/>
  <c r="T105" i="16"/>
  <c r="U105" i="16"/>
  <c r="V105" i="16"/>
  <c r="W105" i="16"/>
  <c r="X105" i="16"/>
  <c r="Y105" i="16"/>
  <c r="Z105" i="16"/>
  <c r="AA105" i="16"/>
  <c r="AB105" i="16"/>
  <c r="AC105" i="16"/>
  <c r="AD105" i="16"/>
  <c r="AE105" i="16"/>
  <c r="AF105" i="16"/>
  <c r="S106" i="16"/>
  <c r="T106" i="16"/>
  <c r="U106" i="16"/>
  <c r="V106" i="16"/>
  <c r="W106" i="16"/>
  <c r="X106" i="16"/>
  <c r="Y106" i="16"/>
  <c r="Z106" i="16"/>
  <c r="AA106" i="16"/>
  <c r="AB106" i="16"/>
  <c r="AC106" i="16"/>
  <c r="AD106" i="16"/>
  <c r="AE106" i="16"/>
  <c r="AF106" i="16"/>
  <c r="S107" i="16"/>
  <c r="T107" i="16"/>
  <c r="U107" i="16"/>
  <c r="V107" i="16"/>
  <c r="W107" i="16"/>
  <c r="X107" i="16"/>
  <c r="Y107" i="16"/>
  <c r="Z107" i="16"/>
  <c r="AA107" i="16"/>
  <c r="AB107" i="16"/>
  <c r="AC107" i="16"/>
  <c r="AD107" i="16"/>
  <c r="AE107" i="16"/>
  <c r="AF107" i="16"/>
  <c r="S108" i="16"/>
  <c r="T108" i="16"/>
  <c r="U108" i="16"/>
  <c r="V108" i="16"/>
  <c r="W108" i="16"/>
  <c r="X108" i="16"/>
  <c r="Y108" i="16"/>
  <c r="Z108" i="16"/>
  <c r="AA108" i="16"/>
  <c r="AB108" i="16"/>
  <c r="AC108" i="16"/>
  <c r="AD108" i="16"/>
  <c r="AE108" i="16"/>
  <c r="AF108" i="16"/>
  <c r="S109" i="16"/>
  <c r="T109" i="16"/>
  <c r="U109" i="16"/>
  <c r="V109" i="16"/>
  <c r="W109" i="16"/>
  <c r="X109" i="16"/>
  <c r="Y109" i="16"/>
  <c r="Z109" i="16"/>
  <c r="AA109" i="16"/>
  <c r="AB109" i="16"/>
  <c r="AC109" i="16"/>
  <c r="AD109" i="16"/>
  <c r="AE109" i="16"/>
  <c r="AF109" i="16"/>
  <c r="S110" i="16"/>
  <c r="T110" i="16"/>
  <c r="U110" i="16"/>
  <c r="V110" i="16"/>
  <c r="W110" i="16"/>
  <c r="X110" i="16"/>
  <c r="Y110" i="16"/>
  <c r="Z110" i="16"/>
  <c r="AA110" i="16"/>
  <c r="AB110" i="16"/>
  <c r="AC110" i="16"/>
  <c r="AD110" i="16"/>
  <c r="AE110" i="16"/>
  <c r="AF110" i="16"/>
  <c r="S111" i="16"/>
  <c r="T111" i="16"/>
  <c r="U111" i="16"/>
  <c r="V111" i="16"/>
  <c r="W111" i="16"/>
  <c r="X111" i="16"/>
  <c r="Y111" i="16"/>
  <c r="Z111" i="16"/>
  <c r="AA111" i="16"/>
  <c r="AB111" i="16"/>
  <c r="AC111" i="16"/>
  <c r="AD111" i="16"/>
  <c r="AE111" i="16"/>
  <c r="AF111" i="16"/>
  <c r="S112" i="16"/>
  <c r="T112" i="16"/>
  <c r="U112" i="16"/>
  <c r="V112" i="16"/>
  <c r="W112" i="16"/>
  <c r="X112" i="16"/>
  <c r="Y112" i="16"/>
  <c r="Z112" i="16"/>
  <c r="AA112" i="16"/>
  <c r="AB112" i="16"/>
  <c r="AC112" i="16"/>
  <c r="AD112" i="16"/>
  <c r="AE112" i="16"/>
  <c r="AF112" i="16"/>
  <c r="S113" i="16"/>
  <c r="T113" i="16"/>
  <c r="U113" i="16"/>
  <c r="V113" i="16"/>
  <c r="W113" i="16"/>
  <c r="X113" i="16"/>
  <c r="Y113" i="16"/>
  <c r="Z113" i="16"/>
  <c r="AA113" i="16"/>
  <c r="AB113" i="16"/>
  <c r="AC113" i="16"/>
  <c r="AD113" i="16"/>
  <c r="AE113" i="16"/>
  <c r="AF113" i="16"/>
  <c r="S114" i="16"/>
  <c r="T114" i="16"/>
  <c r="U114" i="16"/>
  <c r="V114" i="16"/>
  <c r="W114" i="16"/>
  <c r="X114" i="16"/>
  <c r="Y114" i="16"/>
  <c r="Z114" i="16"/>
  <c r="AA114" i="16"/>
  <c r="AB114" i="16"/>
  <c r="AC114" i="16"/>
  <c r="AD114" i="16"/>
  <c r="AE114" i="16"/>
  <c r="AF114" i="16"/>
  <c r="S115" i="16"/>
  <c r="T115" i="16"/>
  <c r="U115" i="16"/>
  <c r="V115" i="16"/>
  <c r="W115" i="16"/>
  <c r="X115" i="16"/>
  <c r="Y115" i="16"/>
  <c r="Z115" i="16"/>
  <c r="AA115" i="16"/>
  <c r="AB115" i="16"/>
  <c r="AC115" i="16"/>
  <c r="AD115" i="16"/>
  <c r="AE115" i="16"/>
  <c r="AF115" i="16"/>
  <c r="S116" i="16"/>
  <c r="T116" i="16"/>
  <c r="U116" i="16"/>
  <c r="V116" i="16"/>
  <c r="W116" i="16"/>
  <c r="X116" i="16"/>
  <c r="Y116" i="16"/>
  <c r="Z116" i="16"/>
  <c r="AA116" i="16"/>
  <c r="AB116" i="16"/>
  <c r="AC116" i="16"/>
  <c r="AD116" i="16"/>
  <c r="AE116" i="16"/>
  <c r="AF116" i="16"/>
  <c r="S117" i="16"/>
  <c r="T117" i="16"/>
  <c r="U117" i="16"/>
  <c r="V117" i="16"/>
  <c r="W117" i="16"/>
  <c r="X117" i="16"/>
  <c r="Y117" i="16"/>
  <c r="Z117" i="16"/>
  <c r="AA117" i="16"/>
  <c r="AB117" i="16"/>
  <c r="AC117" i="16"/>
  <c r="AD117" i="16"/>
  <c r="AE117" i="16"/>
  <c r="AF117" i="16"/>
  <c r="S118" i="16"/>
  <c r="T118" i="16"/>
  <c r="U118" i="16"/>
  <c r="V118" i="16"/>
  <c r="W118" i="16"/>
  <c r="X118" i="16"/>
  <c r="Y118" i="16"/>
  <c r="Z118" i="16"/>
  <c r="AA118" i="16"/>
  <c r="AB118" i="16"/>
  <c r="AC118" i="16"/>
  <c r="AD118" i="16"/>
  <c r="AE118" i="16"/>
  <c r="AF118" i="16"/>
  <c r="S119" i="16"/>
  <c r="T119" i="16"/>
  <c r="U119" i="16"/>
  <c r="V119" i="16"/>
  <c r="W119" i="16"/>
  <c r="X119" i="16"/>
  <c r="Y119" i="16"/>
  <c r="Z119" i="16"/>
  <c r="AA119" i="16"/>
  <c r="AB119" i="16"/>
  <c r="AC119" i="16"/>
  <c r="AD119" i="16"/>
  <c r="AE119" i="16"/>
  <c r="AF119" i="16"/>
  <c r="S120" i="16"/>
  <c r="T120" i="16"/>
  <c r="U120" i="16"/>
  <c r="V120" i="16"/>
  <c r="W120" i="16"/>
  <c r="X120" i="16"/>
  <c r="Y120" i="16"/>
  <c r="Z120" i="16"/>
  <c r="AA120" i="16"/>
  <c r="AB120" i="16"/>
  <c r="AC120" i="16"/>
  <c r="AD120" i="16"/>
  <c r="AE120" i="16"/>
  <c r="AF120" i="16"/>
  <c r="S121" i="16"/>
  <c r="T121" i="16"/>
  <c r="U121" i="16"/>
  <c r="V121" i="16"/>
  <c r="W121" i="16"/>
  <c r="X121" i="16"/>
  <c r="Y121" i="16"/>
  <c r="Z121" i="16"/>
  <c r="AA121" i="16"/>
  <c r="AB121" i="16"/>
  <c r="AC121" i="16"/>
  <c r="AD121" i="16"/>
  <c r="AE121" i="16"/>
  <c r="AF121" i="16"/>
  <c r="S122" i="16"/>
  <c r="T122" i="16"/>
  <c r="U122" i="16"/>
  <c r="V122" i="16"/>
  <c r="W122" i="16"/>
  <c r="X122" i="16"/>
  <c r="Y122" i="16"/>
  <c r="Z122" i="16"/>
  <c r="AA122" i="16"/>
  <c r="AB122" i="16"/>
  <c r="AC122" i="16"/>
  <c r="AD122" i="16"/>
  <c r="AE122" i="16"/>
  <c r="AF122" i="16"/>
  <c r="S123" i="16"/>
  <c r="T123" i="16"/>
  <c r="U123" i="16"/>
  <c r="V123" i="16"/>
  <c r="W123" i="16"/>
  <c r="X123" i="16"/>
  <c r="Y123" i="16"/>
  <c r="Z123" i="16"/>
  <c r="AA123" i="16"/>
  <c r="AB123" i="16"/>
  <c r="AC123" i="16"/>
  <c r="AD123" i="16"/>
  <c r="AE123" i="16"/>
  <c r="AF123" i="16"/>
  <c r="S124" i="16"/>
  <c r="T124" i="16"/>
  <c r="U124" i="16"/>
  <c r="V124" i="16"/>
  <c r="W124" i="16"/>
  <c r="X124" i="16"/>
  <c r="Y124" i="16"/>
  <c r="Z124" i="16"/>
  <c r="AA124" i="16"/>
  <c r="AB124" i="16"/>
  <c r="AC124" i="16"/>
  <c r="AD124" i="16"/>
  <c r="AE124" i="16"/>
  <c r="AF124" i="16"/>
  <c r="S125" i="16"/>
  <c r="T125" i="16"/>
  <c r="U125" i="16"/>
  <c r="V125" i="16"/>
  <c r="W125" i="16"/>
  <c r="X125" i="16"/>
  <c r="Y125" i="16"/>
  <c r="Z125" i="16"/>
  <c r="AA125" i="16"/>
  <c r="AB125" i="16"/>
  <c r="AC125" i="16"/>
  <c r="AD125" i="16"/>
  <c r="AE125" i="16"/>
  <c r="AF125" i="16"/>
  <c r="S126" i="16"/>
  <c r="T126" i="16"/>
  <c r="U126" i="16"/>
  <c r="V126" i="16"/>
  <c r="W126" i="16"/>
  <c r="X126" i="16"/>
  <c r="Y126" i="16"/>
  <c r="Z126" i="16"/>
  <c r="AA126" i="16"/>
  <c r="AB126" i="16"/>
  <c r="AC126" i="16"/>
  <c r="AD126" i="16"/>
  <c r="AE126" i="16"/>
  <c r="AF126" i="16"/>
  <c r="S127" i="16"/>
  <c r="T127" i="16"/>
  <c r="U127" i="16"/>
  <c r="V127" i="16"/>
  <c r="W127" i="16"/>
  <c r="X127" i="16"/>
  <c r="Y127" i="16"/>
  <c r="Z127" i="16"/>
  <c r="AA127" i="16"/>
  <c r="AB127" i="16"/>
  <c r="AC127" i="16"/>
  <c r="AD127" i="16"/>
  <c r="AE127" i="16"/>
  <c r="AF127" i="16"/>
  <c r="S128" i="16"/>
  <c r="T128" i="16"/>
  <c r="U128" i="16"/>
  <c r="V128" i="16"/>
  <c r="W128" i="16"/>
  <c r="X128" i="16"/>
  <c r="Y128" i="16"/>
  <c r="Z128" i="16"/>
  <c r="AA128" i="16"/>
  <c r="AB128" i="16"/>
  <c r="AC128" i="16"/>
  <c r="AD128" i="16"/>
  <c r="AE128" i="16"/>
  <c r="AF128" i="16"/>
  <c r="S129" i="16"/>
  <c r="T129" i="16"/>
  <c r="U129" i="16"/>
  <c r="V129" i="16"/>
  <c r="W129" i="16"/>
  <c r="X129" i="16"/>
  <c r="Y129" i="16"/>
  <c r="Z129" i="16"/>
  <c r="AA129" i="16"/>
  <c r="AB129" i="16"/>
  <c r="AC129" i="16"/>
  <c r="AD129" i="16"/>
  <c r="AE129" i="16"/>
  <c r="AF129" i="16"/>
  <c r="S130" i="16"/>
  <c r="T130" i="16"/>
  <c r="U130" i="16"/>
  <c r="V130" i="16"/>
  <c r="W130" i="16"/>
  <c r="X130" i="16"/>
  <c r="Y130" i="16"/>
  <c r="Z130" i="16"/>
  <c r="AA130" i="16"/>
  <c r="AB130" i="16"/>
  <c r="AC130" i="16"/>
  <c r="AD130" i="16"/>
  <c r="AE130" i="16"/>
  <c r="AF130" i="16"/>
  <c r="S131" i="16"/>
  <c r="T131" i="16"/>
  <c r="U131" i="16"/>
  <c r="V131" i="16"/>
  <c r="W131" i="16"/>
  <c r="X131" i="16"/>
  <c r="Y131" i="16"/>
  <c r="Z131" i="16"/>
  <c r="AA131" i="16"/>
  <c r="AB131" i="16"/>
  <c r="AC131" i="16"/>
  <c r="AD131" i="16"/>
  <c r="AE131" i="16"/>
  <c r="AF131" i="16"/>
  <c r="S132" i="16"/>
  <c r="T132" i="16"/>
  <c r="U132" i="16"/>
  <c r="V132" i="16"/>
  <c r="W132" i="16"/>
  <c r="X132" i="16"/>
  <c r="Y132" i="16"/>
  <c r="Z132" i="16"/>
  <c r="AA132" i="16"/>
  <c r="AB132" i="16"/>
  <c r="AC132" i="16"/>
  <c r="AD132" i="16"/>
  <c r="AE132" i="16"/>
  <c r="AF132" i="16"/>
  <c r="S133" i="16"/>
  <c r="T133" i="16"/>
  <c r="U133" i="16"/>
  <c r="V133" i="16"/>
  <c r="W133" i="16"/>
  <c r="X133" i="16"/>
  <c r="Y133" i="16"/>
  <c r="Z133" i="16"/>
  <c r="AA133" i="16"/>
  <c r="AB133" i="16"/>
  <c r="AC133" i="16"/>
  <c r="AD133" i="16"/>
  <c r="AE133" i="16"/>
  <c r="AF133" i="16"/>
  <c r="S134" i="16"/>
  <c r="T134" i="16"/>
  <c r="U134" i="16"/>
  <c r="V134" i="16"/>
  <c r="W134" i="16"/>
  <c r="X134" i="16"/>
  <c r="Y134" i="16"/>
  <c r="Z134" i="16"/>
  <c r="AA134" i="16"/>
  <c r="AB134" i="16"/>
  <c r="AC134" i="16"/>
  <c r="AD134" i="16"/>
  <c r="AE134" i="16"/>
  <c r="AF134" i="16"/>
  <c r="S135" i="16"/>
  <c r="T135" i="16"/>
  <c r="U135" i="16"/>
  <c r="V135" i="16"/>
  <c r="W135" i="16"/>
  <c r="X135" i="16"/>
  <c r="Y135" i="16"/>
  <c r="Z135" i="16"/>
  <c r="AA135" i="16"/>
  <c r="AB135" i="16"/>
  <c r="AC135" i="16"/>
  <c r="AD135" i="16"/>
  <c r="AE135" i="16"/>
  <c r="AF135" i="16"/>
  <c r="S136" i="16"/>
  <c r="T136" i="16"/>
  <c r="U136" i="16"/>
  <c r="V136" i="16"/>
  <c r="W136" i="16"/>
  <c r="X136" i="16"/>
  <c r="Y136" i="16"/>
  <c r="Z136" i="16"/>
  <c r="AA136" i="16"/>
  <c r="AB136" i="16"/>
  <c r="AC136" i="16"/>
  <c r="AD136" i="16"/>
  <c r="AE136" i="16"/>
  <c r="AF136" i="16"/>
  <c r="T3" i="16"/>
  <c r="U3" i="16"/>
  <c r="V3" i="16"/>
  <c r="W3" i="16"/>
  <c r="X3" i="16"/>
  <c r="Y3" i="16"/>
  <c r="Z3" i="16"/>
  <c r="AA3" i="16"/>
  <c r="AB3" i="16"/>
  <c r="AC3" i="16"/>
  <c r="AD3" i="16"/>
  <c r="AE3" i="16"/>
  <c r="AF3" i="16"/>
  <c r="S3" i="16"/>
  <c r="C4" i="16"/>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C9" i="16"/>
  <c r="D9" i="16"/>
  <c r="E9" i="16"/>
  <c r="F9" i="16"/>
  <c r="G9" i="16"/>
  <c r="H9" i="16"/>
  <c r="I9" i="16"/>
  <c r="J9" i="16"/>
  <c r="K9" i="16"/>
  <c r="L9" i="16"/>
  <c r="M9" i="16"/>
  <c r="N9" i="16"/>
  <c r="O9" i="16"/>
  <c r="P9" i="16"/>
  <c r="Q9" i="16"/>
  <c r="C10" i="16"/>
  <c r="D10" i="16"/>
  <c r="E10" i="16"/>
  <c r="F10" i="16"/>
  <c r="G10" i="16"/>
  <c r="H10" i="16"/>
  <c r="I10" i="16"/>
  <c r="J10" i="16"/>
  <c r="K10" i="16"/>
  <c r="L10" i="16"/>
  <c r="M10" i="16"/>
  <c r="N10" i="16"/>
  <c r="O10" i="16"/>
  <c r="P10" i="16"/>
  <c r="Q10" i="16"/>
  <c r="C11" i="16"/>
  <c r="D11" i="16"/>
  <c r="E11" i="16"/>
  <c r="F11" i="16"/>
  <c r="G11" i="16"/>
  <c r="H11" i="16"/>
  <c r="I11" i="16"/>
  <c r="J11" i="16"/>
  <c r="K11" i="16"/>
  <c r="L11" i="16"/>
  <c r="M11" i="16"/>
  <c r="N11" i="16"/>
  <c r="O11" i="16"/>
  <c r="P11" i="16"/>
  <c r="Q11" i="16"/>
  <c r="C12" i="16"/>
  <c r="D12" i="16"/>
  <c r="E12" i="16"/>
  <c r="F12" i="16"/>
  <c r="G12" i="16"/>
  <c r="H12" i="16"/>
  <c r="I12" i="16"/>
  <c r="J12" i="16"/>
  <c r="K12" i="16"/>
  <c r="L12" i="16"/>
  <c r="M12" i="16"/>
  <c r="N12" i="16"/>
  <c r="O12" i="16"/>
  <c r="P12" i="16"/>
  <c r="Q12" i="16"/>
  <c r="C13" i="16"/>
  <c r="D13" i="16"/>
  <c r="E13" i="16"/>
  <c r="F13" i="16"/>
  <c r="G13" i="16"/>
  <c r="H13" i="16"/>
  <c r="I13" i="16"/>
  <c r="J13" i="16"/>
  <c r="K13" i="16"/>
  <c r="L13" i="16"/>
  <c r="M13" i="16"/>
  <c r="N13" i="16"/>
  <c r="O13" i="16"/>
  <c r="P13" i="16"/>
  <c r="Q13" i="16"/>
  <c r="C14" i="16"/>
  <c r="D14" i="16"/>
  <c r="E14" i="16"/>
  <c r="F14" i="16"/>
  <c r="G14" i="16"/>
  <c r="H14" i="16"/>
  <c r="I14" i="16"/>
  <c r="J14" i="16"/>
  <c r="K14" i="16"/>
  <c r="L14" i="16"/>
  <c r="M14" i="16"/>
  <c r="N14" i="16"/>
  <c r="O14" i="16"/>
  <c r="P14" i="16"/>
  <c r="Q14" i="16"/>
  <c r="C15" i="16"/>
  <c r="D15" i="16"/>
  <c r="E15" i="16"/>
  <c r="F15" i="16"/>
  <c r="G15" i="16"/>
  <c r="H15" i="16"/>
  <c r="I15" i="16"/>
  <c r="J15" i="16"/>
  <c r="K15" i="16"/>
  <c r="L15" i="16"/>
  <c r="M15" i="16"/>
  <c r="N15" i="16"/>
  <c r="O15" i="16"/>
  <c r="P15" i="16"/>
  <c r="Q15" i="16"/>
  <c r="C16" i="16"/>
  <c r="D16" i="16"/>
  <c r="E16" i="16"/>
  <c r="F16" i="16"/>
  <c r="G16" i="16"/>
  <c r="H16" i="16"/>
  <c r="I16" i="16"/>
  <c r="J16" i="16"/>
  <c r="K16" i="16"/>
  <c r="L16" i="16"/>
  <c r="M16" i="16"/>
  <c r="N16" i="16"/>
  <c r="O16" i="16"/>
  <c r="P16" i="16"/>
  <c r="Q16" i="16"/>
  <c r="C17" i="16"/>
  <c r="D17" i="16"/>
  <c r="E17" i="16"/>
  <c r="F17" i="16"/>
  <c r="G17" i="16"/>
  <c r="H17" i="16"/>
  <c r="I17" i="16"/>
  <c r="J17" i="16"/>
  <c r="K17" i="16"/>
  <c r="L17" i="16"/>
  <c r="M17" i="16"/>
  <c r="N17" i="16"/>
  <c r="O17" i="16"/>
  <c r="P17" i="16"/>
  <c r="Q17" i="16"/>
  <c r="C18" i="16"/>
  <c r="D18" i="16"/>
  <c r="E18" i="16"/>
  <c r="F18" i="16"/>
  <c r="G18" i="16"/>
  <c r="H18" i="16"/>
  <c r="I18" i="16"/>
  <c r="J18" i="16"/>
  <c r="K18" i="16"/>
  <c r="L18" i="16"/>
  <c r="M18" i="16"/>
  <c r="N18" i="16"/>
  <c r="O18" i="16"/>
  <c r="P18" i="16"/>
  <c r="Q18" i="16"/>
  <c r="C19" i="16"/>
  <c r="D19" i="16"/>
  <c r="E19" i="16"/>
  <c r="F19" i="16"/>
  <c r="G19" i="16"/>
  <c r="H19" i="16"/>
  <c r="I19" i="16"/>
  <c r="J19" i="16"/>
  <c r="K19" i="16"/>
  <c r="L19" i="16"/>
  <c r="M19" i="16"/>
  <c r="N19" i="16"/>
  <c r="O19" i="16"/>
  <c r="P19" i="16"/>
  <c r="Q19" i="16"/>
  <c r="C20" i="16"/>
  <c r="D20" i="16"/>
  <c r="E20" i="16"/>
  <c r="F20" i="16"/>
  <c r="G20" i="16"/>
  <c r="H20" i="16"/>
  <c r="I20" i="16"/>
  <c r="J20" i="16"/>
  <c r="K20" i="16"/>
  <c r="L20" i="16"/>
  <c r="M20" i="16"/>
  <c r="N20" i="16"/>
  <c r="O20" i="16"/>
  <c r="P20" i="16"/>
  <c r="Q20" i="16"/>
  <c r="C21" i="16"/>
  <c r="D21" i="16"/>
  <c r="E21" i="16"/>
  <c r="F21" i="16"/>
  <c r="G21" i="16"/>
  <c r="H21" i="16"/>
  <c r="I21" i="16"/>
  <c r="J21" i="16"/>
  <c r="K21" i="16"/>
  <c r="L21" i="16"/>
  <c r="M21" i="16"/>
  <c r="N21" i="16"/>
  <c r="O21" i="16"/>
  <c r="P21" i="16"/>
  <c r="Q21" i="16"/>
  <c r="C22" i="16"/>
  <c r="D22" i="16"/>
  <c r="E22" i="16"/>
  <c r="F22" i="16"/>
  <c r="G22" i="16"/>
  <c r="H22" i="16"/>
  <c r="I22" i="16"/>
  <c r="J22" i="16"/>
  <c r="K22" i="16"/>
  <c r="L22" i="16"/>
  <c r="M22" i="16"/>
  <c r="N22" i="16"/>
  <c r="O22" i="16"/>
  <c r="P22" i="16"/>
  <c r="Q22" i="16"/>
  <c r="C23" i="16"/>
  <c r="D23" i="16"/>
  <c r="E23" i="16"/>
  <c r="F23" i="16"/>
  <c r="G23" i="16"/>
  <c r="H23" i="16"/>
  <c r="I23" i="16"/>
  <c r="J23" i="16"/>
  <c r="K23" i="16"/>
  <c r="L23" i="16"/>
  <c r="M23" i="16"/>
  <c r="N23" i="16"/>
  <c r="O23" i="16"/>
  <c r="P23" i="16"/>
  <c r="Q23" i="16"/>
  <c r="C24" i="16"/>
  <c r="D24" i="16"/>
  <c r="E24" i="16"/>
  <c r="F24" i="16"/>
  <c r="G24" i="16"/>
  <c r="H24" i="16"/>
  <c r="I24" i="16"/>
  <c r="J24" i="16"/>
  <c r="K24" i="16"/>
  <c r="L24" i="16"/>
  <c r="M24" i="16"/>
  <c r="N24" i="16"/>
  <c r="O24" i="16"/>
  <c r="P24" i="16"/>
  <c r="Q24" i="16"/>
  <c r="C25" i="16"/>
  <c r="D25" i="16"/>
  <c r="E25" i="16"/>
  <c r="F25" i="16"/>
  <c r="G25" i="16"/>
  <c r="H25" i="16"/>
  <c r="I25" i="16"/>
  <c r="J25" i="16"/>
  <c r="K25" i="16"/>
  <c r="L25" i="16"/>
  <c r="M25" i="16"/>
  <c r="N25" i="16"/>
  <c r="O25" i="16"/>
  <c r="P25" i="16"/>
  <c r="Q25" i="16"/>
  <c r="C26" i="16"/>
  <c r="D26" i="16"/>
  <c r="E26" i="16"/>
  <c r="F26" i="16"/>
  <c r="G26" i="16"/>
  <c r="H26" i="16"/>
  <c r="I26" i="16"/>
  <c r="J26" i="16"/>
  <c r="K26" i="16"/>
  <c r="L26" i="16"/>
  <c r="M26" i="16"/>
  <c r="N26" i="16"/>
  <c r="O26" i="16"/>
  <c r="P26" i="16"/>
  <c r="Q26" i="16"/>
  <c r="C27" i="16"/>
  <c r="D27" i="16"/>
  <c r="E27" i="16"/>
  <c r="F27" i="16"/>
  <c r="G27" i="16"/>
  <c r="H27" i="16"/>
  <c r="I27" i="16"/>
  <c r="J27" i="16"/>
  <c r="K27" i="16"/>
  <c r="L27" i="16"/>
  <c r="M27" i="16"/>
  <c r="N27" i="16"/>
  <c r="O27" i="16"/>
  <c r="P27" i="16"/>
  <c r="Q27" i="16"/>
  <c r="C28" i="16"/>
  <c r="D28" i="16"/>
  <c r="E28" i="16"/>
  <c r="F28" i="16"/>
  <c r="G28" i="16"/>
  <c r="H28" i="16"/>
  <c r="I28" i="16"/>
  <c r="J28" i="16"/>
  <c r="K28" i="16"/>
  <c r="L28" i="16"/>
  <c r="M28" i="16"/>
  <c r="N28" i="16"/>
  <c r="O28" i="16"/>
  <c r="P28" i="16"/>
  <c r="Q28" i="16"/>
  <c r="C29" i="16"/>
  <c r="D29" i="16"/>
  <c r="E29" i="16"/>
  <c r="F29" i="16"/>
  <c r="G29" i="16"/>
  <c r="H29" i="16"/>
  <c r="I29" i="16"/>
  <c r="J29" i="16"/>
  <c r="K29" i="16"/>
  <c r="L29" i="16"/>
  <c r="M29" i="16"/>
  <c r="N29" i="16"/>
  <c r="O29" i="16"/>
  <c r="P29" i="16"/>
  <c r="Q29" i="16"/>
  <c r="C30" i="16"/>
  <c r="D30" i="16"/>
  <c r="E30" i="16"/>
  <c r="F30" i="16"/>
  <c r="G30" i="16"/>
  <c r="H30" i="16"/>
  <c r="I30" i="16"/>
  <c r="J30" i="16"/>
  <c r="K30" i="16"/>
  <c r="L30" i="16"/>
  <c r="M30" i="16"/>
  <c r="N30" i="16"/>
  <c r="O30" i="16"/>
  <c r="P30" i="16"/>
  <c r="Q30" i="16"/>
  <c r="C31" i="16"/>
  <c r="D31" i="16"/>
  <c r="E31" i="16"/>
  <c r="F31" i="16"/>
  <c r="G31" i="16"/>
  <c r="H31" i="16"/>
  <c r="I31" i="16"/>
  <c r="J31" i="16"/>
  <c r="K31" i="16"/>
  <c r="L31" i="16"/>
  <c r="M31" i="16"/>
  <c r="N31" i="16"/>
  <c r="O31" i="16"/>
  <c r="P31" i="16"/>
  <c r="Q31" i="16"/>
  <c r="C32" i="16"/>
  <c r="D32" i="16"/>
  <c r="E32" i="16"/>
  <c r="F32" i="16"/>
  <c r="G32" i="16"/>
  <c r="H32" i="16"/>
  <c r="I32" i="16"/>
  <c r="J32" i="16"/>
  <c r="K32" i="16"/>
  <c r="L32" i="16"/>
  <c r="M32" i="16"/>
  <c r="N32" i="16"/>
  <c r="O32" i="16"/>
  <c r="P32" i="16"/>
  <c r="Q32" i="16"/>
  <c r="C33" i="16"/>
  <c r="D33" i="16"/>
  <c r="E33" i="16"/>
  <c r="F33" i="16"/>
  <c r="G33" i="16"/>
  <c r="H33" i="16"/>
  <c r="I33" i="16"/>
  <c r="J33" i="16"/>
  <c r="K33" i="16"/>
  <c r="L33" i="16"/>
  <c r="M33" i="16"/>
  <c r="N33" i="16"/>
  <c r="O33" i="16"/>
  <c r="P33" i="16"/>
  <c r="Q33" i="16"/>
  <c r="C34" i="16"/>
  <c r="D34" i="16"/>
  <c r="E34" i="16"/>
  <c r="F34" i="16"/>
  <c r="G34" i="16"/>
  <c r="H34" i="16"/>
  <c r="I34" i="16"/>
  <c r="J34" i="16"/>
  <c r="K34" i="16"/>
  <c r="L34" i="16"/>
  <c r="M34" i="16"/>
  <c r="N34" i="16"/>
  <c r="O34" i="16"/>
  <c r="P34" i="16"/>
  <c r="Q34" i="16"/>
  <c r="C35" i="16"/>
  <c r="D35" i="16"/>
  <c r="E35" i="16"/>
  <c r="F35" i="16"/>
  <c r="G35" i="16"/>
  <c r="H35" i="16"/>
  <c r="I35" i="16"/>
  <c r="J35" i="16"/>
  <c r="K35" i="16"/>
  <c r="L35" i="16"/>
  <c r="M35" i="16"/>
  <c r="N35" i="16"/>
  <c r="O35" i="16"/>
  <c r="P35" i="16"/>
  <c r="Q35" i="16"/>
  <c r="C36" i="16"/>
  <c r="D36" i="16"/>
  <c r="E36" i="16"/>
  <c r="F36" i="16"/>
  <c r="G36" i="16"/>
  <c r="H36" i="16"/>
  <c r="I36" i="16"/>
  <c r="J36" i="16"/>
  <c r="K36" i="16"/>
  <c r="L36" i="16"/>
  <c r="M36" i="16"/>
  <c r="N36" i="16"/>
  <c r="O36" i="16"/>
  <c r="P36" i="16"/>
  <c r="Q36" i="16"/>
  <c r="C37" i="16"/>
  <c r="D37" i="16"/>
  <c r="E37" i="16"/>
  <c r="F37" i="16"/>
  <c r="G37" i="16"/>
  <c r="H37" i="16"/>
  <c r="I37" i="16"/>
  <c r="J37" i="16"/>
  <c r="K37" i="16"/>
  <c r="L37" i="16"/>
  <c r="M37" i="16"/>
  <c r="N37" i="16"/>
  <c r="O37" i="16"/>
  <c r="P37" i="16"/>
  <c r="Q37" i="16"/>
  <c r="C38" i="16"/>
  <c r="D38" i="16"/>
  <c r="E38" i="16"/>
  <c r="F38" i="16"/>
  <c r="G38" i="16"/>
  <c r="H38" i="16"/>
  <c r="I38" i="16"/>
  <c r="J38" i="16"/>
  <c r="K38" i="16"/>
  <c r="L38" i="16"/>
  <c r="M38" i="16"/>
  <c r="N38" i="16"/>
  <c r="O38" i="16"/>
  <c r="P38" i="16"/>
  <c r="Q38" i="16"/>
  <c r="C39" i="16"/>
  <c r="D39" i="16"/>
  <c r="E39" i="16"/>
  <c r="F39" i="16"/>
  <c r="G39" i="16"/>
  <c r="H39" i="16"/>
  <c r="I39" i="16"/>
  <c r="J39" i="16"/>
  <c r="K39" i="16"/>
  <c r="L39" i="16"/>
  <c r="M39" i="16"/>
  <c r="N39" i="16"/>
  <c r="O39" i="16"/>
  <c r="P39" i="16"/>
  <c r="Q39" i="16"/>
  <c r="C40" i="16"/>
  <c r="D40" i="16"/>
  <c r="E40" i="16"/>
  <c r="F40" i="16"/>
  <c r="G40" i="16"/>
  <c r="H40" i="16"/>
  <c r="I40" i="16"/>
  <c r="J40" i="16"/>
  <c r="K40" i="16"/>
  <c r="L40" i="16"/>
  <c r="M40" i="16"/>
  <c r="N40" i="16"/>
  <c r="O40" i="16"/>
  <c r="P40" i="16"/>
  <c r="Q40" i="16"/>
  <c r="C41" i="16"/>
  <c r="D41" i="16"/>
  <c r="E41" i="16"/>
  <c r="F41" i="16"/>
  <c r="G41" i="16"/>
  <c r="H41" i="16"/>
  <c r="I41" i="16"/>
  <c r="J41" i="16"/>
  <c r="K41" i="16"/>
  <c r="L41" i="16"/>
  <c r="M41" i="16"/>
  <c r="N41" i="16"/>
  <c r="O41" i="16"/>
  <c r="P41" i="16"/>
  <c r="Q41" i="16"/>
  <c r="C42" i="16"/>
  <c r="D42" i="16"/>
  <c r="E42" i="16"/>
  <c r="F42" i="16"/>
  <c r="G42" i="16"/>
  <c r="H42" i="16"/>
  <c r="I42" i="16"/>
  <c r="J42" i="16"/>
  <c r="K42" i="16"/>
  <c r="L42" i="16"/>
  <c r="M42" i="16"/>
  <c r="N42" i="16"/>
  <c r="O42" i="16"/>
  <c r="P42" i="16"/>
  <c r="Q42" i="16"/>
  <c r="C43" i="16"/>
  <c r="D43" i="16"/>
  <c r="E43" i="16"/>
  <c r="F43" i="16"/>
  <c r="G43" i="16"/>
  <c r="H43" i="16"/>
  <c r="I43" i="16"/>
  <c r="J43" i="16"/>
  <c r="K43" i="16"/>
  <c r="L43" i="16"/>
  <c r="M43" i="16"/>
  <c r="N43" i="16"/>
  <c r="O43" i="16"/>
  <c r="P43" i="16"/>
  <c r="Q43" i="16"/>
  <c r="C44" i="16"/>
  <c r="D44" i="16"/>
  <c r="E44" i="16"/>
  <c r="F44" i="16"/>
  <c r="G44" i="16"/>
  <c r="H44" i="16"/>
  <c r="I44" i="16"/>
  <c r="J44" i="16"/>
  <c r="K44" i="16"/>
  <c r="L44" i="16"/>
  <c r="M44" i="16"/>
  <c r="N44" i="16"/>
  <c r="O44" i="16"/>
  <c r="P44" i="16"/>
  <c r="Q44" i="16"/>
  <c r="C45" i="16"/>
  <c r="D45" i="16"/>
  <c r="E45" i="16"/>
  <c r="F45" i="16"/>
  <c r="G45" i="16"/>
  <c r="H45" i="16"/>
  <c r="I45" i="16"/>
  <c r="J45" i="16"/>
  <c r="K45" i="16"/>
  <c r="L45" i="16"/>
  <c r="M45" i="16"/>
  <c r="N45" i="16"/>
  <c r="O45" i="16"/>
  <c r="P45" i="16"/>
  <c r="Q45" i="16"/>
  <c r="C46" i="16"/>
  <c r="D46" i="16"/>
  <c r="E46" i="16"/>
  <c r="F46" i="16"/>
  <c r="G46" i="16"/>
  <c r="H46" i="16"/>
  <c r="I46" i="16"/>
  <c r="J46" i="16"/>
  <c r="K46" i="16"/>
  <c r="L46" i="16"/>
  <c r="M46" i="16"/>
  <c r="N46" i="16"/>
  <c r="O46" i="16"/>
  <c r="P46" i="16"/>
  <c r="Q46" i="16"/>
  <c r="C47" i="16"/>
  <c r="D47" i="16"/>
  <c r="E47" i="16"/>
  <c r="F47" i="16"/>
  <c r="G47" i="16"/>
  <c r="H47" i="16"/>
  <c r="I47" i="16"/>
  <c r="J47" i="16"/>
  <c r="K47" i="16"/>
  <c r="L47" i="16"/>
  <c r="M47" i="16"/>
  <c r="N47" i="16"/>
  <c r="O47" i="16"/>
  <c r="P47" i="16"/>
  <c r="Q47" i="16"/>
  <c r="C48" i="16"/>
  <c r="D48" i="16"/>
  <c r="E48" i="16"/>
  <c r="F48" i="16"/>
  <c r="G48" i="16"/>
  <c r="H48" i="16"/>
  <c r="I48" i="16"/>
  <c r="J48" i="16"/>
  <c r="K48" i="16"/>
  <c r="L48" i="16"/>
  <c r="M48" i="16"/>
  <c r="N48" i="16"/>
  <c r="O48" i="16"/>
  <c r="P48" i="16"/>
  <c r="Q48" i="16"/>
  <c r="C49" i="16"/>
  <c r="D49" i="16"/>
  <c r="E49" i="16"/>
  <c r="F49" i="16"/>
  <c r="G49" i="16"/>
  <c r="H49" i="16"/>
  <c r="I49" i="16"/>
  <c r="J49" i="16"/>
  <c r="K49" i="16"/>
  <c r="L49" i="16"/>
  <c r="M49" i="16"/>
  <c r="N49" i="16"/>
  <c r="O49" i="16"/>
  <c r="P49" i="16"/>
  <c r="Q49" i="16"/>
  <c r="C50" i="16"/>
  <c r="D50" i="16"/>
  <c r="E50" i="16"/>
  <c r="F50" i="16"/>
  <c r="G50" i="16"/>
  <c r="H50" i="16"/>
  <c r="I50" i="16"/>
  <c r="J50" i="16"/>
  <c r="K50" i="16"/>
  <c r="L50" i="16"/>
  <c r="M50" i="16"/>
  <c r="N50" i="16"/>
  <c r="O50" i="16"/>
  <c r="P50" i="16"/>
  <c r="Q50" i="16"/>
  <c r="C51" i="16"/>
  <c r="D51" i="16"/>
  <c r="E51" i="16"/>
  <c r="F51" i="16"/>
  <c r="G51" i="16"/>
  <c r="H51" i="16"/>
  <c r="I51" i="16"/>
  <c r="J51" i="16"/>
  <c r="K51" i="16"/>
  <c r="L51" i="16"/>
  <c r="M51" i="16"/>
  <c r="N51" i="16"/>
  <c r="O51" i="16"/>
  <c r="P51" i="16"/>
  <c r="Q51" i="16"/>
  <c r="C52" i="16"/>
  <c r="D52" i="16"/>
  <c r="E52" i="16"/>
  <c r="F52" i="16"/>
  <c r="G52" i="16"/>
  <c r="H52" i="16"/>
  <c r="I52" i="16"/>
  <c r="J52" i="16"/>
  <c r="K52" i="16"/>
  <c r="L52" i="16"/>
  <c r="M52" i="16"/>
  <c r="N52" i="16"/>
  <c r="O52" i="16"/>
  <c r="P52" i="16"/>
  <c r="Q52" i="16"/>
  <c r="C53" i="16"/>
  <c r="D53" i="16"/>
  <c r="E53" i="16"/>
  <c r="F53" i="16"/>
  <c r="G53" i="16"/>
  <c r="H53" i="16"/>
  <c r="I53" i="16"/>
  <c r="J53" i="16"/>
  <c r="K53" i="16"/>
  <c r="L53" i="16"/>
  <c r="M53" i="16"/>
  <c r="N53" i="16"/>
  <c r="O53" i="16"/>
  <c r="P53" i="16"/>
  <c r="Q53" i="16"/>
  <c r="C54" i="16"/>
  <c r="D54" i="16"/>
  <c r="E54" i="16"/>
  <c r="F54" i="16"/>
  <c r="G54" i="16"/>
  <c r="H54" i="16"/>
  <c r="I54" i="16"/>
  <c r="J54" i="16"/>
  <c r="K54" i="16"/>
  <c r="L54" i="16"/>
  <c r="M54" i="16"/>
  <c r="N54" i="16"/>
  <c r="O54" i="16"/>
  <c r="P54" i="16"/>
  <c r="Q54" i="16"/>
  <c r="C55" i="16"/>
  <c r="D55" i="16"/>
  <c r="E55" i="16"/>
  <c r="F55" i="16"/>
  <c r="G55" i="16"/>
  <c r="H55" i="16"/>
  <c r="I55" i="16"/>
  <c r="J55" i="16"/>
  <c r="K55" i="16"/>
  <c r="L55" i="16"/>
  <c r="M55" i="16"/>
  <c r="N55" i="16"/>
  <c r="O55" i="16"/>
  <c r="P55" i="16"/>
  <c r="Q55" i="16"/>
  <c r="C56" i="16"/>
  <c r="D56" i="16"/>
  <c r="E56" i="16"/>
  <c r="F56" i="16"/>
  <c r="G56" i="16"/>
  <c r="H56" i="16"/>
  <c r="I56" i="16"/>
  <c r="J56" i="16"/>
  <c r="K56" i="16"/>
  <c r="L56" i="16"/>
  <c r="M56" i="16"/>
  <c r="N56" i="16"/>
  <c r="O56" i="16"/>
  <c r="P56" i="16"/>
  <c r="Q56" i="16"/>
  <c r="C57" i="16"/>
  <c r="D57" i="16"/>
  <c r="E57" i="16"/>
  <c r="F57" i="16"/>
  <c r="G57" i="16"/>
  <c r="H57" i="16"/>
  <c r="I57" i="16"/>
  <c r="J57" i="16"/>
  <c r="K57" i="16"/>
  <c r="L57" i="16"/>
  <c r="M57" i="16"/>
  <c r="N57" i="16"/>
  <c r="O57" i="16"/>
  <c r="P57" i="16"/>
  <c r="Q57" i="16"/>
  <c r="C58" i="16"/>
  <c r="D58" i="16"/>
  <c r="E58" i="16"/>
  <c r="F58" i="16"/>
  <c r="G58" i="16"/>
  <c r="H58" i="16"/>
  <c r="I58" i="16"/>
  <c r="J58" i="16"/>
  <c r="K58" i="16"/>
  <c r="L58" i="16"/>
  <c r="M58" i="16"/>
  <c r="N58" i="16"/>
  <c r="O58" i="16"/>
  <c r="P58" i="16"/>
  <c r="Q58" i="16"/>
  <c r="C59" i="16"/>
  <c r="D59" i="16"/>
  <c r="E59" i="16"/>
  <c r="F59" i="16"/>
  <c r="G59" i="16"/>
  <c r="H59" i="16"/>
  <c r="I59" i="16"/>
  <c r="J59" i="16"/>
  <c r="K59" i="16"/>
  <c r="L59" i="16"/>
  <c r="M59" i="16"/>
  <c r="N59" i="16"/>
  <c r="O59" i="16"/>
  <c r="P59" i="16"/>
  <c r="Q59" i="16"/>
  <c r="C60" i="16"/>
  <c r="D60" i="16"/>
  <c r="E60" i="16"/>
  <c r="F60" i="16"/>
  <c r="G60" i="16"/>
  <c r="H60" i="16"/>
  <c r="I60" i="16"/>
  <c r="J60" i="16"/>
  <c r="K60" i="16"/>
  <c r="L60" i="16"/>
  <c r="M60" i="16"/>
  <c r="N60" i="16"/>
  <c r="O60" i="16"/>
  <c r="P60" i="16"/>
  <c r="Q60" i="16"/>
  <c r="C61" i="16"/>
  <c r="D61" i="16"/>
  <c r="E61" i="16"/>
  <c r="F61" i="16"/>
  <c r="G61" i="16"/>
  <c r="H61" i="16"/>
  <c r="I61" i="16"/>
  <c r="J61" i="16"/>
  <c r="K61" i="16"/>
  <c r="L61" i="16"/>
  <c r="M61" i="16"/>
  <c r="N61" i="16"/>
  <c r="O61" i="16"/>
  <c r="P61" i="16"/>
  <c r="Q61" i="16"/>
  <c r="C62" i="16"/>
  <c r="D62" i="16"/>
  <c r="E62" i="16"/>
  <c r="F62" i="16"/>
  <c r="G62" i="16"/>
  <c r="H62" i="16"/>
  <c r="I62" i="16"/>
  <c r="J62" i="16"/>
  <c r="K62" i="16"/>
  <c r="L62" i="16"/>
  <c r="M62" i="16"/>
  <c r="N62" i="16"/>
  <c r="O62" i="16"/>
  <c r="P62" i="16"/>
  <c r="Q62" i="16"/>
  <c r="C63" i="16"/>
  <c r="D63" i="16"/>
  <c r="E63" i="16"/>
  <c r="F63" i="16"/>
  <c r="G63" i="16"/>
  <c r="H63" i="16"/>
  <c r="I63" i="16"/>
  <c r="J63" i="16"/>
  <c r="K63" i="16"/>
  <c r="L63" i="16"/>
  <c r="M63" i="16"/>
  <c r="N63" i="16"/>
  <c r="O63" i="16"/>
  <c r="P63" i="16"/>
  <c r="Q63" i="16"/>
  <c r="C64" i="16"/>
  <c r="D64" i="16"/>
  <c r="E64" i="16"/>
  <c r="F64" i="16"/>
  <c r="G64" i="16"/>
  <c r="H64" i="16"/>
  <c r="I64" i="16"/>
  <c r="J64" i="16"/>
  <c r="K64" i="16"/>
  <c r="L64" i="16"/>
  <c r="M64" i="16"/>
  <c r="N64" i="16"/>
  <c r="O64" i="16"/>
  <c r="P64" i="16"/>
  <c r="Q64" i="16"/>
  <c r="C65" i="16"/>
  <c r="D65" i="16"/>
  <c r="E65" i="16"/>
  <c r="F65" i="16"/>
  <c r="G65" i="16"/>
  <c r="H65" i="16"/>
  <c r="I65" i="16"/>
  <c r="J65" i="16"/>
  <c r="K65" i="16"/>
  <c r="L65" i="16"/>
  <c r="M65" i="16"/>
  <c r="N65" i="16"/>
  <c r="O65" i="16"/>
  <c r="P65" i="16"/>
  <c r="Q65" i="16"/>
  <c r="C66" i="16"/>
  <c r="D66" i="16"/>
  <c r="E66" i="16"/>
  <c r="F66" i="16"/>
  <c r="G66" i="16"/>
  <c r="H66" i="16"/>
  <c r="I66" i="16"/>
  <c r="J66" i="16"/>
  <c r="K66" i="16"/>
  <c r="L66" i="16"/>
  <c r="M66" i="16"/>
  <c r="N66" i="16"/>
  <c r="O66" i="16"/>
  <c r="P66" i="16"/>
  <c r="Q66" i="16"/>
  <c r="C67" i="16"/>
  <c r="D67" i="16"/>
  <c r="E67" i="16"/>
  <c r="F67" i="16"/>
  <c r="G67" i="16"/>
  <c r="H67" i="16"/>
  <c r="I67" i="16"/>
  <c r="J67" i="16"/>
  <c r="K67" i="16"/>
  <c r="L67" i="16"/>
  <c r="M67" i="16"/>
  <c r="N67" i="16"/>
  <c r="O67" i="16"/>
  <c r="P67" i="16"/>
  <c r="Q67" i="16"/>
  <c r="C68" i="16"/>
  <c r="D68" i="16"/>
  <c r="E68" i="16"/>
  <c r="F68" i="16"/>
  <c r="G68" i="16"/>
  <c r="H68" i="16"/>
  <c r="I68" i="16"/>
  <c r="J68" i="16"/>
  <c r="K68" i="16"/>
  <c r="L68" i="16"/>
  <c r="M68" i="16"/>
  <c r="N68" i="16"/>
  <c r="O68" i="16"/>
  <c r="P68" i="16"/>
  <c r="Q68" i="16"/>
  <c r="C69" i="16"/>
  <c r="D69" i="16"/>
  <c r="E69" i="16"/>
  <c r="F69" i="16"/>
  <c r="G69" i="16"/>
  <c r="H69" i="16"/>
  <c r="I69" i="16"/>
  <c r="J69" i="16"/>
  <c r="K69" i="16"/>
  <c r="L69" i="16"/>
  <c r="M69" i="16"/>
  <c r="N69" i="16"/>
  <c r="O69" i="16"/>
  <c r="P69" i="16"/>
  <c r="Q69" i="16"/>
  <c r="C70" i="16"/>
  <c r="D70" i="16"/>
  <c r="E70" i="16"/>
  <c r="F70" i="16"/>
  <c r="G70" i="16"/>
  <c r="H70" i="16"/>
  <c r="I70" i="16"/>
  <c r="J70" i="16"/>
  <c r="K70" i="16"/>
  <c r="L70" i="16"/>
  <c r="M70" i="16"/>
  <c r="N70" i="16"/>
  <c r="O70" i="16"/>
  <c r="P70" i="16"/>
  <c r="Q70" i="16"/>
  <c r="C71" i="16"/>
  <c r="D71" i="16"/>
  <c r="E71" i="16"/>
  <c r="F71" i="16"/>
  <c r="G71" i="16"/>
  <c r="H71" i="16"/>
  <c r="I71" i="16"/>
  <c r="J71" i="16"/>
  <c r="K71" i="16"/>
  <c r="L71" i="16"/>
  <c r="M71" i="16"/>
  <c r="N71" i="16"/>
  <c r="O71" i="16"/>
  <c r="P71" i="16"/>
  <c r="Q71" i="16"/>
  <c r="C72" i="16"/>
  <c r="D72" i="16"/>
  <c r="E72" i="16"/>
  <c r="F72" i="16"/>
  <c r="G72" i="16"/>
  <c r="H72" i="16"/>
  <c r="I72" i="16"/>
  <c r="J72" i="16"/>
  <c r="K72" i="16"/>
  <c r="L72" i="16"/>
  <c r="M72" i="16"/>
  <c r="N72" i="16"/>
  <c r="O72" i="16"/>
  <c r="P72" i="16"/>
  <c r="Q72" i="16"/>
  <c r="C73" i="16"/>
  <c r="D73" i="16"/>
  <c r="E73" i="16"/>
  <c r="F73" i="16"/>
  <c r="G73" i="16"/>
  <c r="H73" i="16"/>
  <c r="I73" i="16"/>
  <c r="J73" i="16"/>
  <c r="K73" i="16"/>
  <c r="L73" i="16"/>
  <c r="M73" i="16"/>
  <c r="N73" i="16"/>
  <c r="O73" i="16"/>
  <c r="P73" i="16"/>
  <c r="Q73" i="16"/>
  <c r="C74" i="16"/>
  <c r="D74" i="16"/>
  <c r="E74" i="16"/>
  <c r="F74" i="16"/>
  <c r="G74" i="16"/>
  <c r="H74" i="16"/>
  <c r="I74" i="16"/>
  <c r="J74" i="16"/>
  <c r="K74" i="16"/>
  <c r="L74" i="16"/>
  <c r="M74" i="16"/>
  <c r="N74" i="16"/>
  <c r="O74" i="16"/>
  <c r="P74" i="16"/>
  <c r="Q74" i="16"/>
  <c r="C75" i="16"/>
  <c r="D75" i="16"/>
  <c r="E75" i="16"/>
  <c r="F75" i="16"/>
  <c r="G75" i="16"/>
  <c r="H75" i="16"/>
  <c r="I75" i="16"/>
  <c r="J75" i="16"/>
  <c r="K75" i="16"/>
  <c r="L75" i="16"/>
  <c r="M75" i="16"/>
  <c r="N75" i="16"/>
  <c r="O75" i="16"/>
  <c r="P75" i="16"/>
  <c r="Q75" i="16"/>
  <c r="C76" i="16"/>
  <c r="D76" i="16"/>
  <c r="E76" i="16"/>
  <c r="F76" i="16"/>
  <c r="G76" i="16"/>
  <c r="H76" i="16"/>
  <c r="I76" i="16"/>
  <c r="J76" i="16"/>
  <c r="K76" i="16"/>
  <c r="L76" i="16"/>
  <c r="M76" i="16"/>
  <c r="N76" i="16"/>
  <c r="O76" i="16"/>
  <c r="P76" i="16"/>
  <c r="Q76" i="16"/>
  <c r="C77" i="16"/>
  <c r="D77" i="16"/>
  <c r="E77" i="16"/>
  <c r="F77" i="16"/>
  <c r="G77" i="16"/>
  <c r="H77" i="16"/>
  <c r="I77" i="16"/>
  <c r="J77" i="16"/>
  <c r="K77" i="16"/>
  <c r="L77" i="16"/>
  <c r="M77" i="16"/>
  <c r="N77" i="16"/>
  <c r="O77" i="16"/>
  <c r="P77" i="16"/>
  <c r="Q77" i="16"/>
  <c r="C78" i="16"/>
  <c r="D78" i="16"/>
  <c r="E78" i="16"/>
  <c r="F78" i="16"/>
  <c r="G78" i="16"/>
  <c r="H78" i="16"/>
  <c r="I78" i="16"/>
  <c r="J78" i="16"/>
  <c r="K78" i="16"/>
  <c r="L78" i="16"/>
  <c r="M78" i="16"/>
  <c r="N78" i="16"/>
  <c r="O78" i="16"/>
  <c r="P78" i="16"/>
  <c r="Q78" i="16"/>
  <c r="C79" i="16"/>
  <c r="D79" i="16"/>
  <c r="E79" i="16"/>
  <c r="F79" i="16"/>
  <c r="G79" i="16"/>
  <c r="H79" i="16"/>
  <c r="I79" i="16"/>
  <c r="J79" i="16"/>
  <c r="K79" i="16"/>
  <c r="L79" i="16"/>
  <c r="M79" i="16"/>
  <c r="N79" i="16"/>
  <c r="O79" i="16"/>
  <c r="P79" i="16"/>
  <c r="Q79" i="16"/>
  <c r="C80" i="16"/>
  <c r="D80" i="16"/>
  <c r="E80" i="16"/>
  <c r="F80" i="16"/>
  <c r="G80" i="16"/>
  <c r="H80" i="16"/>
  <c r="I80" i="16"/>
  <c r="J80" i="16"/>
  <c r="K80" i="16"/>
  <c r="L80" i="16"/>
  <c r="M80" i="16"/>
  <c r="N80" i="16"/>
  <c r="O80" i="16"/>
  <c r="P80" i="16"/>
  <c r="Q80" i="16"/>
  <c r="C81" i="16"/>
  <c r="D81" i="16"/>
  <c r="E81" i="16"/>
  <c r="F81" i="16"/>
  <c r="G81" i="16"/>
  <c r="H81" i="16"/>
  <c r="I81" i="16"/>
  <c r="J81" i="16"/>
  <c r="K81" i="16"/>
  <c r="L81" i="16"/>
  <c r="M81" i="16"/>
  <c r="N81" i="16"/>
  <c r="O81" i="16"/>
  <c r="P81" i="16"/>
  <c r="Q81" i="16"/>
  <c r="C82" i="16"/>
  <c r="D82" i="16"/>
  <c r="E82" i="16"/>
  <c r="F82" i="16"/>
  <c r="G82" i="16"/>
  <c r="H82" i="16"/>
  <c r="I82" i="16"/>
  <c r="J82" i="16"/>
  <c r="K82" i="16"/>
  <c r="L82" i="16"/>
  <c r="M82" i="16"/>
  <c r="N82" i="16"/>
  <c r="O82" i="16"/>
  <c r="P82" i="16"/>
  <c r="Q82" i="16"/>
  <c r="C83" i="16"/>
  <c r="D83" i="16"/>
  <c r="E83" i="16"/>
  <c r="F83" i="16"/>
  <c r="G83" i="16"/>
  <c r="H83" i="16"/>
  <c r="I83" i="16"/>
  <c r="J83" i="16"/>
  <c r="K83" i="16"/>
  <c r="L83" i="16"/>
  <c r="M83" i="16"/>
  <c r="N83" i="16"/>
  <c r="O83" i="16"/>
  <c r="P83" i="16"/>
  <c r="Q83" i="16"/>
  <c r="C84" i="16"/>
  <c r="D84" i="16"/>
  <c r="E84" i="16"/>
  <c r="F84" i="16"/>
  <c r="G84" i="16"/>
  <c r="H84" i="16"/>
  <c r="I84" i="16"/>
  <c r="J84" i="16"/>
  <c r="K84" i="16"/>
  <c r="L84" i="16"/>
  <c r="M84" i="16"/>
  <c r="N84" i="16"/>
  <c r="O84" i="16"/>
  <c r="P84" i="16"/>
  <c r="Q84" i="16"/>
  <c r="C85" i="16"/>
  <c r="D85" i="16"/>
  <c r="E85" i="16"/>
  <c r="F85" i="16"/>
  <c r="G85" i="16"/>
  <c r="H85" i="16"/>
  <c r="I85" i="16"/>
  <c r="J85" i="16"/>
  <c r="K85" i="16"/>
  <c r="L85" i="16"/>
  <c r="M85" i="16"/>
  <c r="N85" i="16"/>
  <c r="O85" i="16"/>
  <c r="P85" i="16"/>
  <c r="Q85" i="16"/>
  <c r="C86" i="16"/>
  <c r="D86" i="16"/>
  <c r="E86" i="16"/>
  <c r="F86" i="16"/>
  <c r="G86" i="16"/>
  <c r="H86" i="16"/>
  <c r="I86" i="16"/>
  <c r="J86" i="16"/>
  <c r="K86" i="16"/>
  <c r="L86" i="16"/>
  <c r="M86" i="16"/>
  <c r="N86" i="16"/>
  <c r="O86" i="16"/>
  <c r="P86" i="16"/>
  <c r="Q86" i="16"/>
  <c r="C87" i="16"/>
  <c r="D87" i="16"/>
  <c r="E87" i="16"/>
  <c r="F87" i="16"/>
  <c r="G87" i="16"/>
  <c r="H87" i="16"/>
  <c r="I87" i="16"/>
  <c r="J87" i="16"/>
  <c r="K87" i="16"/>
  <c r="L87" i="16"/>
  <c r="M87" i="16"/>
  <c r="N87" i="16"/>
  <c r="O87" i="16"/>
  <c r="P87" i="16"/>
  <c r="Q87" i="16"/>
  <c r="C88" i="16"/>
  <c r="D88" i="16"/>
  <c r="E88" i="16"/>
  <c r="F88" i="16"/>
  <c r="G88" i="16"/>
  <c r="H88" i="16"/>
  <c r="I88" i="16"/>
  <c r="J88" i="16"/>
  <c r="K88" i="16"/>
  <c r="L88" i="16"/>
  <c r="M88" i="16"/>
  <c r="N88" i="16"/>
  <c r="O88" i="16"/>
  <c r="P88" i="16"/>
  <c r="Q88" i="16"/>
  <c r="C89" i="16"/>
  <c r="D89" i="16"/>
  <c r="E89" i="16"/>
  <c r="F89" i="16"/>
  <c r="G89" i="16"/>
  <c r="H89" i="16"/>
  <c r="I89" i="16"/>
  <c r="J89" i="16"/>
  <c r="K89" i="16"/>
  <c r="L89" i="16"/>
  <c r="M89" i="16"/>
  <c r="N89" i="16"/>
  <c r="O89" i="16"/>
  <c r="P89" i="16"/>
  <c r="Q89" i="16"/>
  <c r="C90" i="16"/>
  <c r="D90" i="16"/>
  <c r="E90" i="16"/>
  <c r="F90" i="16"/>
  <c r="G90" i="16"/>
  <c r="H90" i="16"/>
  <c r="I90" i="16"/>
  <c r="J90" i="16"/>
  <c r="K90" i="16"/>
  <c r="L90" i="16"/>
  <c r="M90" i="16"/>
  <c r="N90" i="16"/>
  <c r="O90" i="16"/>
  <c r="P90" i="16"/>
  <c r="Q90" i="16"/>
  <c r="C91" i="16"/>
  <c r="D91" i="16"/>
  <c r="E91" i="16"/>
  <c r="F91" i="16"/>
  <c r="G91" i="16"/>
  <c r="H91" i="16"/>
  <c r="I91" i="16"/>
  <c r="J91" i="16"/>
  <c r="K91" i="16"/>
  <c r="L91" i="16"/>
  <c r="M91" i="16"/>
  <c r="N91" i="16"/>
  <c r="O91" i="16"/>
  <c r="P91" i="16"/>
  <c r="Q91" i="16"/>
  <c r="C92" i="16"/>
  <c r="D92" i="16"/>
  <c r="E92" i="16"/>
  <c r="F92" i="16"/>
  <c r="G92" i="16"/>
  <c r="H92" i="16"/>
  <c r="I92" i="16"/>
  <c r="J92" i="16"/>
  <c r="K92" i="16"/>
  <c r="L92" i="16"/>
  <c r="M92" i="16"/>
  <c r="N92" i="16"/>
  <c r="O92" i="16"/>
  <c r="P92" i="16"/>
  <c r="Q92" i="16"/>
  <c r="C93" i="16"/>
  <c r="D93" i="16"/>
  <c r="E93" i="16"/>
  <c r="F93" i="16"/>
  <c r="G93" i="16"/>
  <c r="H93" i="16"/>
  <c r="I93" i="16"/>
  <c r="J93" i="16"/>
  <c r="K93" i="16"/>
  <c r="L93" i="16"/>
  <c r="M93" i="16"/>
  <c r="N93" i="16"/>
  <c r="O93" i="16"/>
  <c r="P93" i="16"/>
  <c r="Q93" i="16"/>
  <c r="C94" i="16"/>
  <c r="D94" i="16"/>
  <c r="E94" i="16"/>
  <c r="F94" i="16"/>
  <c r="G94" i="16"/>
  <c r="H94" i="16"/>
  <c r="I94" i="16"/>
  <c r="J94" i="16"/>
  <c r="K94" i="16"/>
  <c r="L94" i="16"/>
  <c r="M94" i="16"/>
  <c r="N94" i="16"/>
  <c r="O94" i="16"/>
  <c r="P94" i="16"/>
  <c r="Q94" i="16"/>
  <c r="C95" i="16"/>
  <c r="D95" i="16"/>
  <c r="E95" i="16"/>
  <c r="F95" i="16"/>
  <c r="G95" i="16"/>
  <c r="H95" i="16"/>
  <c r="I95" i="16"/>
  <c r="J95" i="16"/>
  <c r="K95" i="16"/>
  <c r="L95" i="16"/>
  <c r="M95" i="16"/>
  <c r="N95" i="16"/>
  <c r="O95" i="16"/>
  <c r="P95" i="16"/>
  <c r="Q95" i="16"/>
  <c r="C96" i="16"/>
  <c r="D96" i="16"/>
  <c r="E96" i="16"/>
  <c r="F96" i="16"/>
  <c r="G96" i="16"/>
  <c r="H96" i="16"/>
  <c r="I96" i="16"/>
  <c r="J96" i="16"/>
  <c r="K96" i="16"/>
  <c r="L96" i="16"/>
  <c r="M96" i="16"/>
  <c r="N96" i="16"/>
  <c r="O96" i="16"/>
  <c r="P96" i="16"/>
  <c r="Q96" i="16"/>
  <c r="C97" i="16"/>
  <c r="D97" i="16"/>
  <c r="E97" i="16"/>
  <c r="F97" i="16"/>
  <c r="G97" i="16"/>
  <c r="H97" i="16"/>
  <c r="I97" i="16"/>
  <c r="J97" i="16"/>
  <c r="K97" i="16"/>
  <c r="L97" i="16"/>
  <c r="M97" i="16"/>
  <c r="N97" i="16"/>
  <c r="O97" i="16"/>
  <c r="P97" i="16"/>
  <c r="Q97" i="16"/>
  <c r="C98" i="16"/>
  <c r="D98" i="16"/>
  <c r="E98" i="16"/>
  <c r="F98" i="16"/>
  <c r="G98" i="16"/>
  <c r="H98" i="16"/>
  <c r="I98" i="16"/>
  <c r="J98" i="16"/>
  <c r="K98" i="16"/>
  <c r="L98" i="16"/>
  <c r="M98" i="16"/>
  <c r="N98" i="16"/>
  <c r="O98" i="16"/>
  <c r="P98" i="16"/>
  <c r="Q98" i="16"/>
  <c r="C99" i="16"/>
  <c r="D99" i="16"/>
  <c r="E99" i="16"/>
  <c r="F99" i="16"/>
  <c r="G99" i="16"/>
  <c r="H99" i="16"/>
  <c r="I99" i="16"/>
  <c r="J99" i="16"/>
  <c r="K99" i="16"/>
  <c r="L99" i="16"/>
  <c r="M99" i="16"/>
  <c r="N99" i="16"/>
  <c r="O99" i="16"/>
  <c r="P99" i="16"/>
  <c r="Q99" i="16"/>
  <c r="C100" i="16"/>
  <c r="D100" i="16"/>
  <c r="E100" i="16"/>
  <c r="F100" i="16"/>
  <c r="G100" i="16"/>
  <c r="H100" i="16"/>
  <c r="I100" i="16"/>
  <c r="J100" i="16"/>
  <c r="K100" i="16"/>
  <c r="L100" i="16"/>
  <c r="M100" i="16"/>
  <c r="N100" i="16"/>
  <c r="O100" i="16"/>
  <c r="P100" i="16"/>
  <c r="Q100" i="16"/>
  <c r="C101" i="16"/>
  <c r="D101" i="16"/>
  <c r="E101" i="16"/>
  <c r="F101" i="16"/>
  <c r="G101" i="16"/>
  <c r="H101" i="16"/>
  <c r="I101" i="16"/>
  <c r="J101" i="16"/>
  <c r="K101" i="16"/>
  <c r="L101" i="16"/>
  <c r="M101" i="16"/>
  <c r="N101" i="16"/>
  <c r="O101" i="16"/>
  <c r="P101" i="16"/>
  <c r="Q101" i="16"/>
  <c r="C102" i="16"/>
  <c r="D102" i="16"/>
  <c r="E102" i="16"/>
  <c r="F102" i="16"/>
  <c r="G102" i="16"/>
  <c r="H102" i="16"/>
  <c r="I102" i="16"/>
  <c r="J102" i="16"/>
  <c r="K102" i="16"/>
  <c r="L102" i="16"/>
  <c r="M102" i="16"/>
  <c r="N102" i="16"/>
  <c r="O102" i="16"/>
  <c r="P102" i="16"/>
  <c r="Q102" i="16"/>
  <c r="C103" i="16"/>
  <c r="D103" i="16"/>
  <c r="E103" i="16"/>
  <c r="F103" i="16"/>
  <c r="G103" i="16"/>
  <c r="H103" i="16"/>
  <c r="I103" i="16"/>
  <c r="J103" i="16"/>
  <c r="K103" i="16"/>
  <c r="L103" i="16"/>
  <c r="M103" i="16"/>
  <c r="N103" i="16"/>
  <c r="O103" i="16"/>
  <c r="P103" i="16"/>
  <c r="Q103" i="16"/>
  <c r="C104" i="16"/>
  <c r="D104" i="16"/>
  <c r="E104" i="16"/>
  <c r="F104" i="16"/>
  <c r="G104" i="16"/>
  <c r="H104" i="16"/>
  <c r="I104" i="16"/>
  <c r="J104" i="16"/>
  <c r="K104" i="16"/>
  <c r="L104" i="16"/>
  <c r="M104" i="16"/>
  <c r="N104" i="16"/>
  <c r="O104" i="16"/>
  <c r="P104" i="16"/>
  <c r="Q104" i="16"/>
  <c r="C105" i="16"/>
  <c r="D105" i="16"/>
  <c r="E105" i="16"/>
  <c r="F105" i="16"/>
  <c r="G105" i="16"/>
  <c r="H105" i="16"/>
  <c r="I105" i="16"/>
  <c r="J105" i="16"/>
  <c r="K105" i="16"/>
  <c r="L105" i="16"/>
  <c r="M105" i="16"/>
  <c r="N105" i="16"/>
  <c r="O105" i="16"/>
  <c r="P105" i="16"/>
  <c r="Q105" i="16"/>
  <c r="C106" i="16"/>
  <c r="D106" i="16"/>
  <c r="E106" i="16"/>
  <c r="F106" i="16"/>
  <c r="G106" i="16"/>
  <c r="H106" i="16"/>
  <c r="I106" i="16"/>
  <c r="J106" i="16"/>
  <c r="K106" i="16"/>
  <c r="L106" i="16"/>
  <c r="M106" i="16"/>
  <c r="N106" i="16"/>
  <c r="O106" i="16"/>
  <c r="P106" i="16"/>
  <c r="Q106" i="16"/>
  <c r="C107" i="16"/>
  <c r="D107" i="16"/>
  <c r="E107" i="16"/>
  <c r="F107" i="16"/>
  <c r="G107" i="16"/>
  <c r="H107" i="16"/>
  <c r="I107" i="16"/>
  <c r="J107" i="16"/>
  <c r="K107" i="16"/>
  <c r="L107" i="16"/>
  <c r="M107" i="16"/>
  <c r="N107" i="16"/>
  <c r="O107" i="16"/>
  <c r="P107" i="16"/>
  <c r="Q107" i="16"/>
  <c r="C108" i="16"/>
  <c r="D108" i="16"/>
  <c r="E108" i="16"/>
  <c r="F108" i="16"/>
  <c r="G108" i="16"/>
  <c r="H108" i="16"/>
  <c r="I108" i="16"/>
  <c r="J108" i="16"/>
  <c r="K108" i="16"/>
  <c r="L108" i="16"/>
  <c r="M108" i="16"/>
  <c r="N108" i="16"/>
  <c r="O108" i="16"/>
  <c r="P108" i="16"/>
  <c r="Q108" i="16"/>
  <c r="C109" i="16"/>
  <c r="D109" i="16"/>
  <c r="E109" i="16"/>
  <c r="F109" i="16"/>
  <c r="G109" i="16"/>
  <c r="H109" i="16"/>
  <c r="I109" i="16"/>
  <c r="J109" i="16"/>
  <c r="K109" i="16"/>
  <c r="L109" i="16"/>
  <c r="M109" i="16"/>
  <c r="N109" i="16"/>
  <c r="O109" i="16"/>
  <c r="P109" i="16"/>
  <c r="Q109" i="16"/>
  <c r="C110" i="16"/>
  <c r="D110" i="16"/>
  <c r="E110" i="16"/>
  <c r="F110" i="16"/>
  <c r="G110" i="16"/>
  <c r="H110" i="16"/>
  <c r="I110" i="16"/>
  <c r="J110" i="16"/>
  <c r="K110" i="16"/>
  <c r="L110" i="16"/>
  <c r="M110" i="16"/>
  <c r="N110" i="16"/>
  <c r="O110" i="16"/>
  <c r="P110" i="16"/>
  <c r="Q110" i="16"/>
  <c r="C111" i="16"/>
  <c r="D111" i="16"/>
  <c r="E111" i="16"/>
  <c r="F111" i="16"/>
  <c r="G111" i="16"/>
  <c r="H111" i="16"/>
  <c r="I111" i="16"/>
  <c r="J111" i="16"/>
  <c r="K111" i="16"/>
  <c r="L111" i="16"/>
  <c r="M111" i="16"/>
  <c r="N111" i="16"/>
  <c r="O111" i="16"/>
  <c r="P111" i="16"/>
  <c r="Q111" i="16"/>
  <c r="C112" i="16"/>
  <c r="D112" i="16"/>
  <c r="E112" i="16"/>
  <c r="F112" i="16"/>
  <c r="G112" i="16"/>
  <c r="H112" i="16"/>
  <c r="I112" i="16"/>
  <c r="J112" i="16"/>
  <c r="K112" i="16"/>
  <c r="L112" i="16"/>
  <c r="M112" i="16"/>
  <c r="N112" i="16"/>
  <c r="O112" i="16"/>
  <c r="P112" i="16"/>
  <c r="Q112" i="16"/>
  <c r="C113" i="16"/>
  <c r="D113" i="16"/>
  <c r="E113" i="16"/>
  <c r="F113" i="16"/>
  <c r="G113" i="16"/>
  <c r="H113" i="16"/>
  <c r="I113" i="16"/>
  <c r="J113" i="16"/>
  <c r="K113" i="16"/>
  <c r="L113" i="16"/>
  <c r="M113" i="16"/>
  <c r="N113" i="16"/>
  <c r="O113" i="16"/>
  <c r="P113" i="16"/>
  <c r="Q113" i="16"/>
  <c r="C114" i="16"/>
  <c r="D114" i="16"/>
  <c r="E114" i="16"/>
  <c r="F114" i="16"/>
  <c r="G114" i="16"/>
  <c r="H114" i="16"/>
  <c r="I114" i="16"/>
  <c r="J114" i="16"/>
  <c r="K114" i="16"/>
  <c r="L114" i="16"/>
  <c r="M114" i="16"/>
  <c r="N114" i="16"/>
  <c r="O114" i="16"/>
  <c r="P114" i="16"/>
  <c r="Q114" i="16"/>
  <c r="C115" i="16"/>
  <c r="D115" i="16"/>
  <c r="E115" i="16"/>
  <c r="F115" i="16"/>
  <c r="G115" i="16"/>
  <c r="H115" i="16"/>
  <c r="I115" i="16"/>
  <c r="J115" i="16"/>
  <c r="K115" i="16"/>
  <c r="L115" i="16"/>
  <c r="M115" i="16"/>
  <c r="N115" i="16"/>
  <c r="O115" i="16"/>
  <c r="P115" i="16"/>
  <c r="Q115" i="16"/>
  <c r="C116" i="16"/>
  <c r="D116" i="16"/>
  <c r="E116" i="16"/>
  <c r="F116" i="16"/>
  <c r="G116" i="16"/>
  <c r="H116" i="16"/>
  <c r="I116" i="16"/>
  <c r="J116" i="16"/>
  <c r="K116" i="16"/>
  <c r="L116" i="16"/>
  <c r="M116" i="16"/>
  <c r="N116" i="16"/>
  <c r="O116" i="16"/>
  <c r="P116" i="16"/>
  <c r="Q116" i="16"/>
  <c r="C117" i="16"/>
  <c r="D117" i="16"/>
  <c r="E117" i="16"/>
  <c r="F117" i="16"/>
  <c r="G117" i="16"/>
  <c r="H117" i="16"/>
  <c r="I117" i="16"/>
  <c r="J117" i="16"/>
  <c r="K117" i="16"/>
  <c r="L117" i="16"/>
  <c r="M117" i="16"/>
  <c r="N117" i="16"/>
  <c r="O117" i="16"/>
  <c r="P117" i="16"/>
  <c r="Q117" i="16"/>
  <c r="C118" i="16"/>
  <c r="D118" i="16"/>
  <c r="E118" i="16"/>
  <c r="F118" i="16"/>
  <c r="G118" i="16"/>
  <c r="H118" i="16"/>
  <c r="I118" i="16"/>
  <c r="J118" i="16"/>
  <c r="K118" i="16"/>
  <c r="L118" i="16"/>
  <c r="M118" i="16"/>
  <c r="N118" i="16"/>
  <c r="O118" i="16"/>
  <c r="P118" i="16"/>
  <c r="Q118" i="16"/>
  <c r="C119" i="16"/>
  <c r="D119" i="16"/>
  <c r="E119" i="16"/>
  <c r="F119" i="16"/>
  <c r="G119" i="16"/>
  <c r="H119" i="16"/>
  <c r="I119" i="16"/>
  <c r="J119" i="16"/>
  <c r="K119" i="16"/>
  <c r="L119" i="16"/>
  <c r="M119" i="16"/>
  <c r="N119" i="16"/>
  <c r="O119" i="16"/>
  <c r="P119" i="16"/>
  <c r="Q119" i="16"/>
  <c r="C120" i="16"/>
  <c r="D120" i="16"/>
  <c r="E120" i="16"/>
  <c r="F120" i="16"/>
  <c r="G120" i="16"/>
  <c r="H120" i="16"/>
  <c r="I120" i="16"/>
  <c r="J120" i="16"/>
  <c r="K120" i="16"/>
  <c r="L120" i="16"/>
  <c r="M120" i="16"/>
  <c r="N120" i="16"/>
  <c r="O120" i="16"/>
  <c r="P120" i="16"/>
  <c r="Q120" i="16"/>
  <c r="C121" i="16"/>
  <c r="D121" i="16"/>
  <c r="E121" i="16"/>
  <c r="F121" i="16"/>
  <c r="G121" i="16"/>
  <c r="H121" i="16"/>
  <c r="I121" i="16"/>
  <c r="J121" i="16"/>
  <c r="K121" i="16"/>
  <c r="L121" i="16"/>
  <c r="M121" i="16"/>
  <c r="N121" i="16"/>
  <c r="O121" i="16"/>
  <c r="P121" i="16"/>
  <c r="Q121" i="16"/>
  <c r="C122" i="16"/>
  <c r="D122" i="16"/>
  <c r="E122" i="16"/>
  <c r="F122" i="16"/>
  <c r="G122" i="16"/>
  <c r="H122" i="16"/>
  <c r="I122" i="16"/>
  <c r="J122" i="16"/>
  <c r="K122" i="16"/>
  <c r="L122" i="16"/>
  <c r="M122" i="16"/>
  <c r="N122" i="16"/>
  <c r="O122" i="16"/>
  <c r="P122" i="16"/>
  <c r="Q122" i="16"/>
  <c r="C123" i="16"/>
  <c r="D123" i="16"/>
  <c r="E123" i="16"/>
  <c r="F123" i="16"/>
  <c r="G123" i="16"/>
  <c r="H123" i="16"/>
  <c r="I123" i="16"/>
  <c r="J123" i="16"/>
  <c r="K123" i="16"/>
  <c r="L123" i="16"/>
  <c r="M123" i="16"/>
  <c r="N123" i="16"/>
  <c r="O123" i="16"/>
  <c r="P123" i="16"/>
  <c r="Q123" i="16"/>
  <c r="C124" i="16"/>
  <c r="D124" i="16"/>
  <c r="E124" i="16"/>
  <c r="F124" i="16"/>
  <c r="G124" i="16"/>
  <c r="H124" i="16"/>
  <c r="I124" i="16"/>
  <c r="J124" i="16"/>
  <c r="K124" i="16"/>
  <c r="L124" i="16"/>
  <c r="M124" i="16"/>
  <c r="N124" i="16"/>
  <c r="O124" i="16"/>
  <c r="P124" i="16"/>
  <c r="Q124" i="16"/>
  <c r="C125" i="16"/>
  <c r="D125" i="16"/>
  <c r="E125" i="16"/>
  <c r="F125" i="16"/>
  <c r="G125" i="16"/>
  <c r="H125" i="16"/>
  <c r="I125" i="16"/>
  <c r="J125" i="16"/>
  <c r="K125" i="16"/>
  <c r="L125" i="16"/>
  <c r="M125" i="16"/>
  <c r="N125" i="16"/>
  <c r="O125" i="16"/>
  <c r="P125" i="16"/>
  <c r="Q125" i="16"/>
  <c r="C126" i="16"/>
  <c r="D126" i="16"/>
  <c r="E126" i="16"/>
  <c r="F126" i="16"/>
  <c r="G126" i="16"/>
  <c r="H126" i="16"/>
  <c r="I126" i="16"/>
  <c r="J126" i="16"/>
  <c r="K126" i="16"/>
  <c r="L126" i="16"/>
  <c r="M126" i="16"/>
  <c r="N126" i="16"/>
  <c r="O126" i="16"/>
  <c r="P126" i="16"/>
  <c r="Q126" i="16"/>
  <c r="C127" i="16"/>
  <c r="D127" i="16"/>
  <c r="E127" i="16"/>
  <c r="F127" i="16"/>
  <c r="G127" i="16"/>
  <c r="H127" i="16"/>
  <c r="I127" i="16"/>
  <c r="J127" i="16"/>
  <c r="K127" i="16"/>
  <c r="L127" i="16"/>
  <c r="M127" i="16"/>
  <c r="N127" i="16"/>
  <c r="O127" i="16"/>
  <c r="P127" i="16"/>
  <c r="Q127" i="16"/>
  <c r="C128" i="16"/>
  <c r="D128" i="16"/>
  <c r="E128" i="16"/>
  <c r="F128" i="16"/>
  <c r="G128" i="16"/>
  <c r="H128" i="16"/>
  <c r="I128" i="16"/>
  <c r="J128" i="16"/>
  <c r="K128" i="16"/>
  <c r="L128" i="16"/>
  <c r="M128" i="16"/>
  <c r="N128" i="16"/>
  <c r="O128" i="16"/>
  <c r="P128" i="16"/>
  <c r="Q128" i="16"/>
  <c r="C129" i="16"/>
  <c r="D129" i="16"/>
  <c r="E129" i="16"/>
  <c r="F129" i="16"/>
  <c r="G129" i="16"/>
  <c r="H129" i="16"/>
  <c r="I129" i="16"/>
  <c r="J129" i="16"/>
  <c r="K129" i="16"/>
  <c r="L129" i="16"/>
  <c r="M129" i="16"/>
  <c r="N129" i="16"/>
  <c r="O129" i="16"/>
  <c r="P129" i="16"/>
  <c r="Q129" i="16"/>
  <c r="C130" i="16"/>
  <c r="D130" i="16"/>
  <c r="E130" i="16"/>
  <c r="F130" i="16"/>
  <c r="G130" i="16"/>
  <c r="H130" i="16"/>
  <c r="I130" i="16"/>
  <c r="J130" i="16"/>
  <c r="K130" i="16"/>
  <c r="L130" i="16"/>
  <c r="M130" i="16"/>
  <c r="N130" i="16"/>
  <c r="O130" i="16"/>
  <c r="P130" i="16"/>
  <c r="Q130" i="16"/>
  <c r="C131" i="16"/>
  <c r="D131" i="16"/>
  <c r="E131" i="16"/>
  <c r="F131" i="16"/>
  <c r="G131" i="16"/>
  <c r="H131" i="16"/>
  <c r="I131" i="16"/>
  <c r="J131" i="16"/>
  <c r="K131" i="16"/>
  <c r="L131" i="16"/>
  <c r="M131" i="16"/>
  <c r="N131" i="16"/>
  <c r="O131" i="16"/>
  <c r="P131" i="16"/>
  <c r="Q131" i="16"/>
  <c r="C132" i="16"/>
  <c r="D132" i="16"/>
  <c r="E132" i="16"/>
  <c r="F132" i="16"/>
  <c r="G132" i="16"/>
  <c r="H132" i="16"/>
  <c r="I132" i="16"/>
  <c r="J132" i="16"/>
  <c r="K132" i="16"/>
  <c r="L132" i="16"/>
  <c r="M132" i="16"/>
  <c r="N132" i="16"/>
  <c r="O132" i="16"/>
  <c r="P132" i="16"/>
  <c r="Q132" i="16"/>
  <c r="C133" i="16"/>
  <c r="D133" i="16"/>
  <c r="E133" i="16"/>
  <c r="F133" i="16"/>
  <c r="G133" i="16"/>
  <c r="H133" i="16"/>
  <c r="I133" i="16"/>
  <c r="J133" i="16"/>
  <c r="K133" i="16"/>
  <c r="L133" i="16"/>
  <c r="M133" i="16"/>
  <c r="N133" i="16"/>
  <c r="O133" i="16"/>
  <c r="P133" i="16"/>
  <c r="Q133" i="16"/>
  <c r="C134" i="16"/>
  <c r="D134" i="16"/>
  <c r="E134" i="16"/>
  <c r="F134" i="16"/>
  <c r="G134" i="16"/>
  <c r="H134" i="16"/>
  <c r="I134" i="16"/>
  <c r="J134" i="16"/>
  <c r="K134" i="16"/>
  <c r="L134" i="16"/>
  <c r="M134" i="16"/>
  <c r="N134" i="16"/>
  <c r="O134" i="16"/>
  <c r="P134" i="16"/>
  <c r="Q134" i="16"/>
  <c r="C135" i="16"/>
  <c r="D135" i="16"/>
  <c r="E135" i="16"/>
  <c r="F135" i="16"/>
  <c r="G135" i="16"/>
  <c r="H135" i="16"/>
  <c r="I135" i="16"/>
  <c r="J135" i="16"/>
  <c r="K135" i="16"/>
  <c r="L135" i="16"/>
  <c r="M135" i="16"/>
  <c r="N135" i="16"/>
  <c r="O135" i="16"/>
  <c r="P135" i="16"/>
  <c r="Q135" i="16"/>
  <c r="C136" i="16"/>
  <c r="D136" i="16"/>
  <c r="E136" i="16"/>
  <c r="F136" i="16"/>
  <c r="G136" i="16"/>
  <c r="H136" i="16"/>
  <c r="I136" i="16"/>
  <c r="J136" i="16"/>
  <c r="K136" i="16"/>
  <c r="L136" i="16"/>
  <c r="M136" i="16"/>
  <c r="N136" i="16"/>
  <c r="O136" i="16"/>
  <c r="P136" i="16"/>
  <c r="Q136" i="16"/>
  <c r="C137" i="16"/>
  <c r="D137" i="16"/>
  <c r="E137" i="16"/>
  <c r="F137" i="16"/>
  <c r="G137" i="16"/>
  <c r="H137" i="16"/>
  <c r="I137" i="16"/>
  <c r="J137" i="16"/>
  <c r="K137" i="16"/>
  <c r="L137" i="16"/>
  <c r="M137" i="16"/>
  <c r="N137" i="16"/>
  <c r="O137" i="16"/>
  <c r="P137" i="16"/>
  <c r="Q137" i="16"/>
  <c r="D3" i="16"/>
  <c r="E3" i="16"/>
  <c r="F3" i="16"/>
  <c r="G3" i="16"/>
  <c r="H3" i="16"/>
  <c r="I3" i="16"/>
  <c r="J3" i="16"/>
  <c r="K3" i="16"/>
  <c r="L3" i="16"/>
  <c r="M3" i="16"/>
  <c r="N3" i="16"/>
  <c r="O3" i="16"/>
  <c r="P3" i="16"/>
  <c r="Q3" i="16"/>
  <c r="C3" i="16"/>
  <c r="BY138" i="10"/>
  <c r="BX138" i="10"/>
  <c r="BW138" i="10"/>
  <c r="BV138" i="10"/>
  <c r="BU138" i="10"/>
  <c r="BM138" i="10"/>
  <c r="D138" i="10"/>
  <c r="G138" i="10"/>
  <c r="H138" i="10"/>
  <c r="I138" i="10"/>
  <c r="J138" i="10"/>
  <c r="K138" i="10"/>
  <c r="L138" i="10"/>
  <c r="M138" i="10"/>
  <c r="N138" i="10"/>
  <c r="O138" i="10"/>
  <c r="P138" i="10"/>
  <c r="Q138" i="10"/>
  <c r="R138" i="10"/>
  <c r="S138" i="10"/>
  <c r="T138" i="10"/>
  <c r="U138" i="10"/>
  <c r="V138" i="10"/>
  <c r="W138" i="10"/>
  <c r="X138" i="10"/>
  <c r="Y138" i="10"/>
  <c r="Z138" i="10"/>
  <c r="AA138" i="10"/>
  <c r="AB138" i="10"/>
  <c r="AC138" i="10"/>
  <c r="AD138" i="10"/>
  <c r="AE138" i="10"/>
  <c r="AF138" i="10"/>
  <c r="AG138" i="10"/>
  <c r="AH138" i="10"/>
  <c r="AI138" i="10"/>
  <c r="AJ138" i="10"/>
  <c r="AK138" i="10"/>
  <c r="AL138" i="10"/>
  <c r="AM138" i="10"/>
  <c r="AN138" i="10"/>
  <c r="AO138" i="10"/>
  <c r="AP138" i="10"/>
  <c r="AQ138" i="10"/>
  <c r="AR138" i="10"/>
  <c r="AS138" i="10"/>
  <c r="AT138" i="10"/>
  <c r="AU138" i="10"/>
  <c r="AV138" i="10"/>
  <c r="AW138" i="10"/>
  <c r="AX138" i="10"/>
  <c r="AY138" i="10"/>
  <c r="AZ138" i="10"/>
  <c r="BA138" i="10"/>
  <c r="BB138" i="10"/>
  <c r="BC138" i="10"/>
  <c r="BD138" i="10"/>
  <c r="BE138" i="10"/>
  <c r="BF138" i="10"/>
  <c r="BG138" i="10"/>
  <c r="BH138" i="10"/>
  <c r="BI138" i="10"/>
  <c r="BJ138" i="10"/>
  <c r="BK138" i="10"/>
  <c r="BL138" i="10"/>
  <c r="BN138" i="10"/>
  <c r="BO138" i="10"/>
  <c r="BP138" i="10"/>
  <c r="BQ138" i="10"/>
  <c r="BR138" i="10"/>
  <c r="BS138" i="10"/>
  <c r="BT138" i="10"/>
  <c r="C138" i="10"/>
  <c r="H142" i="15" l="1"/>
  <c r="BH74" i="16"/>
  <c r="G78" i="15" s="1"/>
  <c r="BO126" i="16"/>
  <c r="BO63" i="16"/>
  <c r="BO55" i="16"/>
  <c r="BO41" i="16"/>
  <c r="BO95" i="16"/>
  <c r="BO79" i="16"/>
  <c r="BO76" i="16"/>
  <c r="BO66" i="16"/>
  <c r="BH29" i="16"/>
  <c r="G33" i="15" s="1"/>
  <c r="BO127" i="16"/>
  <c r="BO31" i="16"/>
  <c r="BH13" i="16"/>
  <c r="G17" i="15" s="1"/>
  <c r="BO91" i="16"/>
  <c r="BO135" i="16"/>
  <c r="BO119" i="16"/>
  <c r="BO111" i="16"/>
  <c r="BO108" i="16"/>
  <c r="BO87" i="16"/>
  <c r="BO73" i="16"/>
  <c r="BO39" i="16"/>
  <c r="BO38" i="16"/>
  <c r="BO71" i="16"/>
  <c r="BO47" i="16"/>
  <c r="BO44" i="16"/>
  <c r="BO17" i="16"/>
  <c r="BO9" i="16"/>
  <c r="BO123" i="16"/>
  <c r="BO23" i="16"/>
  <c r="BO20" i="16"/>
  <c r="BO12" i="16"/>
  <c r="BO131" i="16"/>
  <c r="BO115" i="16"/>
  <c r="BO107" i="16"/>
  <c r="BO104" i="16"/>
  <c r="BO34" i="16"/>
  <c r="BO99" i="16"/>
  <c r="BO94" i="16"/>
  <c r="BO83" i="16"/>
  <c r="BO75" i="16"/>
  <c r="BO59" i="16"/>
  <c r="BO37" i="16"/>
  <c r="BO103" i="16"/>
  <c r="BO67" i="16"/>
  <c r="BO62" i="16"/>
  <c r="BO51" i="16"/>
  <c r="BO43" i="16"/>
  <c r="BO40" i="16"/>
  <c r="BO27" i="16"/>
  <c r="BO130" i="16"/>
  <c r="BO105" i="16"/>
  <c r="BO35" i="16"/>
  <c r="BO3" i="16"/>
  <c r="BO128" i="16"/>
  <c r="BO125" i="16"/>
  <c r="BO114" i="16"/>
  <c r="BO96" i="16"/>
  <c r="BO93" i="16"/>
  <c r="BO82" i="16"/>
  <c r="BO64" i="16"/>
  <c r="BO61" i="16"/>
  <c r="BO50" i="16"/>
  <c r="BO32" i="16"/>
  <c r="BO29" i="16"/>
  <c r="BO19" i="16"/>
  <c r="BO11" i="16"/>
  <c r="BO120" i="16"/>
  <c r="BO117" i="16"/>
  <c r="BO106" i="16"/>
  <c r="BO88" i="16"/>
  <c r="BO85" i="16"/>
  <c r="BO74" i="16"/>
  <c r="BO56" i="16"/>
  <c r="BO53" i="16"/>
  <c r="BO24" i="16"/>
  <c r="BO21" i="16"/>
  <c r="BO13" i="16"/>
  <c r="BO5" i="16"/>
  <c r="BO132" i="16"/>
  <c r="BO129" i="16"/>
  <c r="BO118" i="16"/>
  <c r="BO100" i="16"/>
  <c r="BO97" i="16"/>
  <c r="BO86" i="16"/>
  <c r="BO68" i="16"/>
  <c r="BO65" i="16"/>
  <c r="BO54" i="16"/>
  <c r="BO36" i="16"/>
  <c r="BO33" i="16"/>
  <c r="BO30" i="16"/>
  <c r="BO22" i="16"/>
  <c r="BO16" i="16"/>
  <c r="BO14" i="16"/>
  <c r="BO8" i="16"/>
  <c r="BO6" i="16"/>
  <c r="BO112" i="16"/>
  <c r="BO109" i="16"/>
  <c r="BO98" i="16"/>
  <c r="BO80" i="16"/>
  <c r="BO77" i="16"/>
  <c r="BO48" i="16"/>
  <c r="BO45" i="16"/>
  <c r="BO42" i="16"/>
  <c r="BO15" i="16"/>
  <c r="BO7" i="16"/>
  <c r="BO124" i="16"/>
  <c r="BO121" i="16"/>
  <c r="BO110" i="16"/>
  <c r="BO92" i="16"/>
  <c r="BO89" i="16"/>
  <c r="BO78" i="16"/>
  <c r="BO60" i="16"/>
  <c r="BO57" i="16"/>
  <c r="BO46" i="16"/>
  <c r="BO28" i="16"/>
  <c r="BO25" i="16"/>
  <c r="BO136" i="16"/>
  <c r="BO133" i="16"/>
  <c r="BO122" i="16"/>
  <c r="BO101" i="16"/>
  <c r="BO90" i="16"/>
  <c r="BO72" i="16"/>
  <c r="BO69" i="16"/>
  <c r="BO58" i="16"/>
  <c r="BO26" i="16"/>
  <c r="BO134" i="16"/>
  <c r="BO116" i="16"/>
  <c r="BO113" i="16"/>
  <c r="BO102" i="16"/>
  <c r="BO84" i="16"/>
  <c r="BO81" i="16"/>
  <c r="BO70" i="16"/>
  <c r="BO52" i="16"/>
  <c r="BO49" i="16"/>
  <c r="BO18" i="16"/>
  <c r="BO10" i="16"/>
  <c r="BO4" i="16"/>
  <c r="BH127" i="16"/>
  <c r="G131" i="15" s="1"/>
  <c r="BH26" i="16"/>
  <c r="G30" i="15" s="1"/>
  <c r="BH136" i="16"/>
  <c r="G140" i="15" s="1"/>
  <c r="BH122" i="16"/>
  <c r="G126" i="15" s="1"/>
  <c r="BH106" i="16"/>
  <c r="G110" i="15" s="1"/>
  <c r="BH47" i="16"/>
  <c r="G51" i="15" s="1"/>
  <c r="AY115" i="16"/>
  <c r="F119" i="15" s="1"/>
  <c r="AY107" i="16"/>
  <c r="F111" i="15" s="1"/>
  <c r="AY105" i="16"/>
  <c r="F109" i="15" s="1"/>
  <c r="AY103" i="16"/>
  <c r="F107" i="15" s="1"/>
  <c r="AY100" i="16"/>
  <c r="F104" i="15" s="1"/>
  <c r="AY98" i="16"/>
  <c r="F102" i="15" s="1"/>
  <c r="AY97" i="16"/>
  <c r="F101" i="15" s="1"/>
  <c r="AY95" i="16"/>
  <c r="F99" i="15" s="1"/>
  <c r="AY94" i="16"/>
  <c r="F98" i="15" s="1"/>
  <c r="AY92" i="16"/>
  <c r="F96" i="15" s="1"/>
  <c r="AY91" i="16"/>
  <c r="F95" i="15" s="1"/>
  <c r="AY59" i="16"/>
  <c r="F63" i="15" s="1"/>
  <c r="AY43" i="16"/>
  <c r="F47" i="15" s="1"/>
  <c r="AY19" i="16"/>
  <c r="F23" i="15" s="1"/>
  <c r="BH3" i="16"/>
  <c r="G7" i="15" s="1"/>
  <c r="BH130" i="16"/>
  <c r="G134" i="15" s="1"/>
  <c r="BH114" i="16"/>
  <c r="G118" i="15" s="1"/>
  <c r="BH98" i="16"/>
  <c r="G102" i="15" s="1"/>
  <c r="BH56" i="16"/>
  <c r="G60" i="15" s="1"/>
  <c r="BH42" i="16"/>
  <c r="G46" i="15" s="1"/>
  <c r="BH66" i="16"/>
  <c r="G70" i="15" s="1"/>
  <c r="BH65" i="16"/>
  <c r="G69" i="15" s="1"/>
  <c r="BH62" i="16"/>
  <c r="G66" i="15" s="1"/>
  <c r="BH60" i="16"/>
  <c r="G64" i="15" s="1"/>
  <c r="BH58" i="16"/>
  <c r="G62" i="15" s="1"/>
  <c r="BH50" i="16"/>
  <c r="G54" i="15" s="1"/>
  <c r="BH34" i="16"/>
  <c r="G38" i="15" s="1"/>
  <c r="BH21" i="16"/>
  <c r="G25" i="15" s="1"/>
  <c r="BH5" i="16"/>
  <c r="G9" i="15" s="1"/>
  <c r="BH109" i="16"/>
  <c r="G113" i="15" s="1"/>
  <c r="AY3" i="16"/>
  <c r="F7" i="15" s="1"/>
  <c r="BH134" i="16"/>
  <c r="G138" i="15" s="1"/>
  <c r="BH132" i="16"/>
  <c r="G136" i="15" s="1"/>
  <c r="BH131" i="16"/>
  <c r="G135" i="15" s="1"/>
  <c r="BH128" i="16"/>
  <c r="G132" i="15" s="1"/>
  <c r="BH119" i="16"/>
  <c r="G123" i="15" s="1"/>
  <c r="BH57" i="16"/>
  <c r="G61" i="15" s="1"/>
  <c r="BH54" i="16"/>
  <c r="G58" i="15" s="1"/>
  <c r="BH52" i="16"/>
  <c r="G56" i="15" s="1"/>
  <c r="BH51" i="16"/>
  <c r="G55" i="15" s="1"/>
  <c r="BH48" i="16"/>
  <c r="G52" i="15" s="1"/>
  <c r="BH43" i="16"/>
  <c r="G47" i="15" s="1"/>
  <c r="BH39" i="16"/>
  <c r="G43" i="15" s="1"/>
  <c r="BH129" i="16"/>
  <c r="G133" i="15" s="1"/>
  <c r="BH126" i="16"/>
  <c r="G130" i="15" s="1"/>
  <c r="BH124" i="16"/>
  <c r="G128" i="15" s="1"/>
  <c r="BH123" i="16"/>
  <c r="G127" i="15" s="1"/>
  <c r="BH120" i="16"/>
  <c r="G124" i="15" s="1"/>
  <c r="BH111" i="16"/>
  <c r="G115" i="15" s="1"/>
  <c r="BH93" i="16"/>
  <c r="G97" i="15" s="1"/>
  <c r="BH85" i="16"/>
  <c r="G89" i="15" s="1"/>
  <c r="BH77" i="16"/>
  <c r="G81" i="15" s="1"/>
  <c r="BH49" i="16"/>
  <c r="G53" i="15" s="1"/>
  <c r="BH46" i="16"/>
  <c r="G50" i="15" s="1"/>
  <c r="BH44" i="16"/>
  <c r="G48" i="15" s="1"/>
  <c r="BH40" i="16"/>
  <c r="G44" i="15" s="1"/>
  <c r="BH31" i="16"/>
  <c r="G35" i="15" s="1"/>
  <c r="BH121" i="16"/>
  <c r="G125" i="15" s="1"/>
  <c r="BH118" i="16"/>
  <c r="G122" i="15" s="1"/>
  <c r="BH116" i="16"/>
  <c r="G120" i="15" s="1"/>
  <c r="BH115" i="16"/>
  <c r="G119" i="15" s="1"/>
  <c r="BH112" i="16"/>
  <c r="G116" i="15" s="1"/>
  <c r="BH107" i="16"/>
  <c r="G111" i="15" s="1"/>
  <c r="BH103" i="16"/>
  <c r="G107" i="15" s="1"/>
  <c r="BH69" i="16"/>
  <c r="G73" i="15" s="1"/>
  <c r="BH41" i="16"/>
  <c r="G45" i="15" s="1"/>
  <c r="BH38" i="16"/>
  <c r="G42" i="15" s="1"/>
  <c r="BH36" i="16"/>
  <c r="G40" i="15" s="1"/>
  <c r="BH35" i="16"/>
  <c r="G39" i="15" s="1"/>
  <c r="BH32" i="16"/>
  <c r="G36" i="15" s="1"/>
  <c r="BH23" i="16"/>
  <c r="G27" i="15" s="1"/>
  <c r="BH113" i="16"/>
  <c r="G117" i="15" s="1"/>
  <c r="BH110" i="16"/>
  <c r="G114" i="15" s="1"/>
  <c r="BH108" i="16"/>
  <c r="G112" i="15" s="1"/>
  <c r="BH104" i="16"/>
  <c r="G108" i="15" s="1"/>
  <c r="BH99" i="16"/>
  <c r="G103" i="15" s="1"/>
  <c r="BH95" i="16"/>
  <c r="G99" i="15" s="1"/>
  <c r="BH87" i="16"/>
  <c r="G91" i="15" s="1"/>
  <c r="BH79" i="16"/>
  <c r="G83" i="15" s="1"/>
  <c r="BH61" i="16"/>
  <c r="G65" i="15" s="1"/>
  <c r="BH33" i="16"/>
  <c r="G37" i="15" s="1"/>
  <c r="BH30" i="16"/>
  <c r="G34" i="15" s="1"/>
  <c r="BH28" i="16"/>
  <c r="G32" i="15" s="1"/>
  <c r="BH27" i="16"/>
  <c r="G31" i="15" s="1"/>
  <c r="BH24" i="16"/>
  <c r="G28" i="15" s="1"/>
  <c r="BH15" i="16"/>
  <c r="G19" i="15" s="1"/>
  <c r="AY131" i="16"/>
  <c r="F135" i="15" s="1"/>
  <c r="AY51" i="16"/>
  <c r="F55" i="15" s="1"/>
  <c r="BH133" i="16"/>
  <c r="G137" i="15" s="1"/>
  <c r="BH105" i="16"/>
  <c r="G109" i="15" s="1"/>
  <c r="BH102" i="16"/>
  <c r="G106" i="15" s="1"/>
  <c r="BH100" i="16"/>
  <c r="G104" i="15" s="1"/>
  <c r="BH96" i="16"/>
  <c r="G100" i="15" s="1"/>
  <c r="BH91" i="16"/>
  <c r="G95" i="15" s="1"/>
  <c r="BH88" i="16"/>
  <c r="G92" i="15" s="1"/>
  <c r="BH83" i="16"/>
  <c r="G87" i="15" s="1"/>
  <c r="BH80" i="16"/>
  <c r="G84" i="15" s="1"/>
  <c r="BH75" i="16"/>
  <c r="G79" i="15" s="1"/>
  <c r="BH71" i="16"/>
  <c r="G75" i="15" s="1"/>
  <c r="BH53" i="16"/>
  <c r="G57" i="15" s="1"/>
  <c r="BH25" i="16"/>
  <c r="G29" i="15" s="1"/>
  <c r="BH22" i="16"/>
  <c r="G26" i="15" s="1"/>
  <c r="BH16" i="16"/>
  <c r="G20" i="15" s="1"/>
  <c r="BH10" i="16"/>
  <c r="G14" i="15" s="1"/>
  <c r="BH7" i="16"/>
  <c r="G11" i="15" s="1"/>
  <c r="AY53" i="16"/>
  <c r="F57" i="15" s="1"/>
  <c r="AY11" i="16"/>
  <c r="F15" i="15" s="1"/>
  <c r="BH125" i="16"/>
  <c r="G129" i="15" s="1"/>
  <c r="BH101" i="16"/>
  <c r="G105" i="15" s="1"/>
  <c r="BH97" i="16"/>
  <c r="G101" i="15" s="1"/>
  <c r="BH94" i="16"/>
  <c r="G98" i="15" s="1"/>
  <c r="BH92" i="16"/>
  <c r="G96" i="15" s="1"/>
  <c r="BH89" i="16"/>
  <c r="G93" i="15" s="1"/>
  <c r="BH86" i="16"/>
  <c r="G90" i="15" s="1"/>
  <c r="BH84" i="16"/>
  <c r="G88" i="15" s="1"/>
  <c r="BH81" i="16"/>
  <c r="G85" i="15" s="1"/>
  <c r="BH78" i="16"/>
  <c r="G82" i="15" s="1"/>
  <c r="BH76" i="16"/>
  <c r="G80" i="15" s="1"/>
  <c r="BH72" i="16"/>
  <c r="G76" i="15" s="1"/>
  <c r="BH67" i="16"/>
  <c r="G71" i="15" s="1"/>
  <c r="BH63" i="16"/>
  <c r="G67" i="15" s="1"/>
  <c r="BH45" i="16"/>
  <c r="G49" i="15" s="1"/>
  <c r="BH20" i="16"/>
  <c r="G24" i="15" s="1"/>
  <c r="BH19" i="16"/>
  <c r="G23" i="15" s="1"/>
  <c r="BH17" i="16"/>
  <c r="G21" i="15" s="1"/>
  <c r="BH14" i="16"/>
  <c r="G18" i="15" s="1"/>
  <c r="BH8" i="16"/>
  <c r="G12" i="15" s="1"/>
  <c r="AY88" i="16"/>
  <c r="F92" i="15" s="1"/>
  <c r="AY86" i="16"/>
  <c r="F90" i="15" s="1"/>
  <c r="AY80" i="16"/>
  <c r="F84" i="15" s="1"/>
  <c r="AY72" i="16"/>
  <c r="F76" i="15" s="1"/>
  <c r="AY70" i="16"/>
  <c r="F74" i="15" s="1"/>
  <c r="AY64" i="16"/>
  <c r="F68" i="15" s="1"/>
  <c r="AY62" i="16"/>
  <c r="F66" i="15" s="1"/>
  <c r="AY60" i="16"/>
  <c r="F64" i="15" s="1"/>
  <c r="BH135" i="16"/>
  <c r="G139" i="15" s="1"/>
  <c r="BH117" i="16"/>
  <c r="G121" i="15" s="1"/>
  <c r="BH90" i="16"/>
  <c r="G94" i="15" s="1"/>
  <c r="BH82" i="16"/>
  <c r="G86" i="15" s="1"/>
  <c r="BH73" i="16"/>
  <c r="G77" i="15" s="1"/>
  <c r="BH70" i="16"/>
  <c r="G74" i="15" s="1"/>
  <c r="BH68" i="16"/>
  <c r="G72" i="15" s="1"/>
  <c r="BH64" i="16"/>
  <c r="G68" i="15" s="1"/>
  <c r="BH59" i="16"/>
  <c r="G63" i="15" s="1"/>
  <c r="BH55" i="16"/>
  <c r="G59" i="15" s="1"/>
  <c r="BH37" i="16"/>
  <c r="G41" i="15" s="1"/>
  <c r="BH18" i="16"/>
  <c r="G22" i="15" s="1"/>
  <c r="BH12" i="16"/>
  <c r="G16" i="15" s="1"/>
  <c r="BH11" i="16"/>
  <c r="G15" i="15" s="1"/>
  <c r="BH9" i="16"/>
  <c r="G13" i="15" s="1"/>
  <c r="BH6" i="16"/>
  <c r="G10" i="15" s="1"/>
  <c r="BH4" i="16"/>
  <c r="G8" i="15" s="1"/>
  <c r="AY106" i="16"/>
  <c r="F110" i="15" s="1"/>
  <c r="AY99" i="16"/>
  <c r="F103" i="15" s="1"/>
  <c r="AY89" i="16"/>
  <c r="F93" i="15" s="1"/>
  <c r="AY87" i="16"/>
  <c r="F91" i="15" s="1"/>
  <c r="AY84" i="16"/>
  <c r="F88" i="15" s="1"/>
  <c r="AY82" i="16"/>
  <c r="F86" i="15" s="1"/>
  <c r="AY81" i="16"/>
  <c r="F85" i="15" s="1"/>
  <c r="AY79" i="16"/>
  <c r="F83" i="15" s="1"/>
  <c r="AY78" i="16"/>
  <c r="F82" i="15" s="1"/>
  <c r="AY76" i="16"/>
  <c r="F80" i="15" s="1"/>
  <c r="AY74" i="16"/>
  <c r="F78" i="15" s="1"/>
  <c r="AY73" i="16"/>
  <c r="F77" i="15" s="1"/>
  <c r="AY71" i="16"/>
  <c r="F75" i="15" s="1"/>
  <c r="AY66" i="16"/>
  <c r="F70" i="15" s="1"/>
  <c r="AY65" i="16"/>
  <c r="F69" i="15" s="1"/>
  <c r="AY63" i="16"/>
  <c r="F67" i="15" s="1"/>
  <c r="AY56" i="16"/>
  <c r="F60" i="15" s="1"/>
  <c r="AY45" i="16"/>
  <c r="F49" i="15" s="1"/>
  <c r="AY36" i="16"/>
  <c r="F40" i="15" s="1"/>
  <c r="AY28" i="16"/>
  <c r="F32" i="15" s="1"/>
  <c r="AY20" i="16"/>
  <c r="F24" i="15" s="1"/>
  <c r="AY90" i="16"/>
  <c r="F94" i="15" s="1"/>
  <c r="AY83" i="16"/>
  <c r="F87" i="15" s="1"/>
  <c r="AY75" i="16"/>
  <c r="F79" i="15" s="1"/>
  <c r="AY67" i="16"/>
  <c r="F71" i="15" s="1"/>
  <c r="AY58" i="16"/>
  <c r="F62" i="15" s="1"/>
  <c r="AY57" i="16"/>
  <c r="F61" i="15" s="1"/>
  <c r="AY55" i="16"/>
  <c r="F59" i="15" s="1"/>
  <c r="AY54" i="16"/>
  <c r="F58" i="15" s="1"/>
  <c r="AY48" i="16"/>
  <c r="F52" i="15" s="1"/>
  <c r="AY37" i="16"/>
  <c r="F41" i="15" s="1"/>
  <c r="AY29" i="16"/>
  <c r="F33" i="15" s="1"/>
  <c r="AY24" i="16"/>
  <c r="F28" i="15" s="1"/>
  <c r="AY21" i="16"/>
  <c r="F25" i="15" s="1"/>
  <c r="AY12" i="16"/>
  <c r="F16" i="15" s="1"/>
  <c r="AY124" i="16"/>
  <c r="F128" i="15" s="1"/>
  <c r="AY49" i="16"/>
  <c r="F53" i="15" s="1"/>
  <c r="AY47" i="16"/>
  <c r="F51" i="15" s="1"/>
  <c r="AY46" i="16"/>
  <c r="F50" i="15" s="1"/>
  <c r="AY44" i="16"/>
  <c r="F48" i="15" s="1"/>
  <c r="AY40" i="16"/>
  <c r="F44" i="15" s="1"/>
  <c r="AY38" i="16"/>
  <c r="F42" i="15" s="1"/>
  <c r="AY32" i="16"/>
  <c r="F36" i="15" s="1"/>
  <c r="AY30" i="16"/>
  <c r="F34" i="15" s="1"/>
  <c r="AY25" i="16"/>
  <c r="F29" i="15" s="1"/>
  <c r="AY22" i="16"/>
  <c r="F26" i="15" s="1"/>
  <c r="AY16" i="16"/>
  <c r="F20" i="15" s="1"/>
  <c r="AY13" i="16"/>
  <c r="F17" i="15" s="1"/>
  <c r="AY4" i="16"/>
  <c r="F8" i="15" s="1"/>
  <c r="AY136" i="16"/>
  <c r="F140" i="15" s="1"/>
  <c r="AY134" i="16"/>
  <c r="F138" i="15" s="1"/>
  <c r="AY132" i="16"/>
  <c r="F136" i="15" s="1"/>
  <c r="AY117" i="16"/>
  <c r="F121" i="15" s="1"/>
  <c r="AY50" i="16"/>
  <c r="F54" i="15" s="1"/>
  <c r="AY41" i="16"/>
  <c r="F45" i="15" s="1"/>
  <c r="AY39" i="16"/>
  <c r="F43" i="15" s="1"/>
  <c r="AY33" i="16"/>
  <c r="F37" i="15" s="1"/>
  <c r="AY31" i="16"/>
  <c r="F35" i="15" s="1"/>
  <c r="AY26" i="16"/>
  <c r="F30" i="15" s="1"/>
  <c r="AY23" i="16"/>
  <c r="F27" i="15" s="1"/>
  <c r="AY17" i="16"/>
  <c r="F21" i="15" s="1"/>
  <c r="AY14" i="16"/>
  <c r="F18" i="15" s="1"/>
  <c r="AY8" i="16"/>
  <c r="F12" i="15" s="1"/>
  <c r="AY5" i="16"/>
  <c r="F9" i="15" s="1"/>
  <c r="AY135" i="16"/>
  <c r="F139" i="15" s="1"/>
  <c r="AY133" i="16"/>
  <c r="F137" i="15" s="1"/>
  <c r="AY128" i="16"/>
  <c r="F132" i="15" s="1"/>
  <c r="AY126" i="16"/>
  <c r="F130" i="15" s="1"/>
  <c r="AY120" i="16"/>
  <c r="F124" i="15" s="1"/>
  <c r="AY118" i="16"/>
  <c r="F122" i="15" s="1"/>
  <c r="AY116" i="16"/>
  <c r="F120" i="15" s="1"/>
  <c r="AY109" i="16"/>
  <c r="F113" i="15" s="1"/>
  <c r="AY42" i="16"/>
  <c r="F46" i="15" s="1"/>
  <c r="AY35" i="16"/>
  <c r="F39" i="15" s="1"/>
  <c r="AY34" i="16"/>
  <c r="F38" i="15" s="1"/>
  <c r="AY27" i="16"/>
  <c r="F31" i="15" s="1"/>
  <c r="AY18" i="16"/>
  <c r="F22" i="15" s="1"/>
  <c r="AY15" i="16"/>
  <c r="F19" i="15" s="1"/>
  <c r="AY9" i="16"/>
  <c r="F13" i="15" s="1"/>
  <c r="AY6" i="16"/>
  <c r="F10" i="15" s="1"/>
  <c r="AY130" i="16"/>
  <c r="F134" i="15" s="1"/>
  <c r="AY129" i="16"/>
  <c r="F133" i="15" s="1"/>
  <c r="AY127" i="16"/>
  <c r="F131" i="15" s="1"/>
  <c r="AY125" i="16"/>
  <c r="F129" i="15" s="1"/>
  <c r="AY121" i="16"/>
  <c r="F125" i="15" s="1"/>
  <c r="AY119" i="16"/>
  <c r="F123" i="15" s="1"/>
  <c r="AY112" i="16"/>
  <c r="F116" i="15" s="1"/>
  <c r="AY110" i="16"/>
  <c r="F114" i="15" s="1"/>
  <c r="AY101" i="16"/>
  <c r="F105" i="15" s="1"/>
  <c r="AY10" i="16"/>
  <c r="F14" i="15" s="1"/>
  <c r="AY7" i="16"/>
  <c r="F11" i="15" s="1"/>
  <c r="AY123" i="16"/>
  <c r="F127" i="15" s="1"/>
  <c r="AY122" i="16"/>
  <c r="F126" i="15" s="1"/>
  <c r="AY114" i="16"/>
  <c r="F118" i="15" s="1"/>
  <c r="AY113" i="16"/>
  <c r="F117" i="15" s="1"/>
  <c r="AY111" i="16"/>
  <c r="F115" i="15" s="1"/>
  <c r="AY108" i="16"/>
  <c r="F112" i="15" s="1"/>
  <c r="AY104" i="16"/>
  <c r="F108" i="15" s="1"/>
  <c r="AY102" i="16"/>
  <c r="F106" i="15" s="1"/>
  <c r="AY96" i="16"/>
  <c r="F100" i="15" s="1"/>
  <c r="AY93" i="16"/>
  <c r="F97" i="15" s="1"/>
  <c r="AY85" i="16"/>
  <c r="F89" i="15" s="1"/>
  <c r="AY77" i="16"/>
  <c r="F81" i="15" s="1"/>
  <c r="AY69" i="16"/>
  <c r="F73" i="15" s="1"/>
  <c r="AY68" i="16"/>
  <c r="F72" i="15" s="1"/>
  <c r="AY61" i="16"/>
  <c r="F65" i="15" s="1"/>
  <c r="AY52" i="16"/>
  <c r="F56" i="15" s="1"/>
  <c r="AP129" i="16"/>
  <c r="E133" i="15" s="1"/>
  <c r="AP121" i="16"/>
  <c r="E125" i="15" s="1"/>
  <c r="AP113" i="16"/>
  <c r="E117" i="15" s="1"/>
  <c r="AP105" i="16"/>
  <c r="E109" i="15" s="1"/>
  <c r="AP97" i="16"/>
  <c r="E101" i="15" s="1"/>
  <c r="AP89" i="16"/>
  <c r="E93" i="15" s="1"/>
  <c r="AP81" i="16"/>
  <c r="E85" i="15" s="1"/>
  <c r="AP73" i="16"/>
  <c r="E77" i="15" s="1"/>
  <c r="AP65" i="16"/>
  <c r="E69" i="15" s="1"/>
  <c r="AP57" i="16"/>
  <c r="E61" i="15" s="1"/>
  <c r="AP49" i="16"/>
  <c r="E53" i="15" s="1"/>
  <c r="AP41" i="16"/>
  <c r="E45" i="15" s="1"/>
  <c r="AP33" i="16"/>
  <c r="E37" i="15" s="1"/>
  <c r="AP25" i="16"/>
  <c r="E29" i="15" s="1"/>
  <c r="AP17" i="16"/>
  <c r="E21" i="15" s="1"/>
  <c r="AP9" i="16"/>
  <c r="E13" i="15" s="1"/>
  <c r="AG100" i="16"/>
  <c r="D104" i="15" s="1"/>
  <c r="AG20" i="16"/>
  <c r="D24" i="15" s="1"/>
  <c r="AG12" i="16"/>
  <c r="D16" i="15" s="1"/>
  <c r="AP112" i="16"/>
  <c r="E116" i="15" s="1"/>
  <c r="AP56" i="16"/>
  <c r="E60" i="15" s="1"/>
  <c r="AP8" i="16"/>
  <c r="E12" i="15" s="1"/>
  <c r="AP3" i="16"/>
  <c r="E7" i="15" s="1"/>
  <c r="AP130" i="16"/>
  <c r="E134" i="15" s="1"/>
  <c r="AP122" i="16"/>
  <c r="E126" i="15" s="1"/>
  <c r="AP114" i="16"/>
  <c r="E118" i="15" s="1"/>
  <c r="AP106" i="16"/>
  <c r="E110" i="15" s="1"/>
  <c r="AP98" i="16"/>
  <c r="E102" i="15" s="1"/>
  <c r="AP90" i="16"/>
  <c r="E94" i="15" s="1"/>
  <c r="AP82" i="16"/>
  <c r="E86" i="15" s="1"/>
  <c r="AP74" i="16"/>
  <c r="E78" i="15" s="1"/>
  <c r="AP66" i="16"/>
  <c r="E70" i="15" s="1"/>
  <c r="AP58" i="16"/>
  <c r="E62" i="15" s="1"/>
  <c r="AP50" i="16"/>
  <c r="E54" i="15" s="1"/>
  <c r="AP42" i="16"/>
  <c r="E46" i="15" s="1"/>
  <c r="AP34" i="16"/>
  <c r="E38" i="15" s="1"/>
  <c r="AP26" i="16"/>
  <c r="E30" i="15" s="1"/>
  <c r="AP18" i="16"/>
  <c r="E22" i="15" s="1"/>
  <c r="AP10" i="16"/>
  <c r="E14" i="15" s="1"/>
  <c r="AP136" i="16"/>
  <c r="E140" i="15" s="1"/>
  <c r="AP88" i="16"/>
  <c r="E92" i="15" s="1"/>
  <c r="AP48" i="16"/>
  <c r="E52" i="15" s="1"/>
  <c r="AP135" i="16"/>
  <c r="E139" i="15" s="1"/>
  <c r="AP127" i="16"/>
  <c r="E131" i="15" s="1"/>
  <c r="AP119" i="16"/>
  <c r="E123" i="15" s="1"/>
  <c r="AP111" i="16"/>
  <c r="E115" i="15" s="1"/>
  <c r="AP103" i="16"/>
  <c r="E107" i="15" s="1"/>
  <c r="AP95" i="16"/>
  <c r="E99" i="15" s="1"/>
  <c r="AP87" i="16"/>
  <c r="E91" i="15" s="1"/>
  <c r="AP79" i="16"/>
  <c r="E83" i="15" s="1"/>
  <c r="AP71" i="16"/>
  <c r="E75" i="15" s="1"/>
  <c r="AP63" i="16"/>
  <c r="E67" i="15" s="1"/>
  <c r="AP55" i="16"/>
  <c r="E59" i="15" s="1"/>
  <c r="AP47" i="16"/>
  <c r="E51" i="15" s="1"/>
  <c r="AP39" i="16"/>
  <c r="E43" i="15" s="1"/>
  <c r="AP31" i="16"/>
  <c r="E35" i="15" s="1"/>
  <c r="AP23" i="16"/>
  <c r="E27" i="15" s="1"/>
  <c r="AP15" i="16"/>
  <c r="E19" i="15" s="1"/>
  <c r="AP7" i="16"/>
  <c r="E11" i="15" s="1"/>
  <c r="AP128" i="16"/>
  <c r="E132" i="15" s="1"/>
  <c r="AP80" i="16"/>
  <c r="E84" i="15" s="1"/>
  <c r="AP40" i="16"/>
  <c r="E44" i="15" s="1"/>
  <c r="AP134" i="16"/>
  <c r="E138" i="15" s="1"/>
  <c r="AP126" i="16"/>
  <c r="E130" i="15" s="1"/>
  <c r="AP118" i="16"/>
  <c r="E122" i="15" s="1"/>
  <c r="AP110" i="16"/>
  <c r="E114" i="15" s="1"/>
  <c r="AP102" i="16"/>
  <c r="E106" i="15" s="1"/>
  <c r="AP94" i="16"/>
  <c r="E98" i="15" s="1"/>
  <c r="AP86" i="16"/>
  <c r="E90" i="15" s="1"/>
  <c r="AP78" i="16"/>
  <c r="E82" i="15" s="1"/>
  <c r="AP70" i="16"/>
  <c r="E74" i="15" s="1"/>
  <c r="AP62" i="16"/>
  <c r="E66" i="15" s="1"/>
  <c r="AP54" i="16"/>
  <c r="E58" i="15" s="1"/>
  <c r="AP46" i="16"/>
  <c r="E50" i="15" s="1"/>
  <c r="AP38" i="16"/>
  <c r="E42" i="15" s="1"/>
  <c r="AP30" i="16"/>
  <c r="E34" i="15" s="1"/>
  <c r="AP22" i="16"/>
  <c r="E26" i="15" s="1"/>
  <c r="AP14" i="16"/>
  <c r="E18" i="15" s="1"/>
  <c r="AP6" i="16"/>
  <c r="E10" i="15" s="1"/>
  <c r="AP120" i="16"/>
  <c r="E124" i="15" s="1"/>
  <c r="AP72" i="16"/>
  <c r="E76" i="15" s="1"/>
  <c r="AP16" i="16"/>
  <c r="E20" i="15" s="1"/>
  <c r="AP133" i="16"/>
  <c r="E137" i="15" s="1"/>
  <c r="AP125" i="16"/>
  <c r="E129" i="15" s="1"/>
  <c r="AP117" i="16"/>
  <c r="E121" i="15" s="1"/>
  <c r="AP109" i="16"/>
  <c r="E113" i="15" s="1"/>
  <c r="AP101" i="16"/>
  <c r="E105" i="15" s="1"/>
  <c r="AP93" i="16"/>
  <c r="E97" i="15" s="1"/>
  <c r="AP85" i="16"/>
  <c r="E89" i="15" s="1"/>
  <c r="AP77" i="16"/>
  <c r="E81" i="15" s="1"/>
  <c r="AP69" i="16"/>
  <c r="E73" i="15" s="1"/>
  <c r="AP61" i="16"/>
  <c r="E65" i="15" s="1"/>
  <c r="AP53" i="16"/>
  <c r="E57" i="15" s="1"/>
  <c r="AP45" i="16"/>
  <c r="E49" i="15" s="1"/>
  <c r="AP37" i="16"/>
  <c r="E41" i="15" s="1"/>
  <c r="AP29" i="16"/>
  <c r="E33" i="15" s="1"/>
  <c r="AP21" i="16"/>
  <c r="E25" i="15" s="1"/>
  <c r="AP13" i="16"/>
  <c r="E17" i="15" s="1"/>
  <c r="AP5" i="16"/>
  <c r="E9" i="15" s="1"/>
  <c r="AP96" i="16"/>
  <c r="E100" i="15" s="1"/>
  <c r="AP32" i="16"/>
  <c r="E36" i="15" s="1"/>
  <c r="AP132" i="16"/>
  <c r="E136" i="15" s="1"/>
  <c r="AP124" i="16"/>
  <c r="E128" i="15" s="1"/>
  <c r="AP116" i="16"/>
  <c r="E120" i="15" s="1"/>
  <c r="AP108" i="16"/>
  <c r="E112" i="15" s="1"/>
  <c r="AP100" i="16"/>
  <c r="E104" i="15" s="1"/>
  <c r="AP92" i="16"/>
  <c r="E96" i="15" s="1"/>
  <c r="AP84" i="16"/>
  <c r="E88" i="15" s="1"/>
  <c r="AP76" i="16"/>
  <c r="E80" i="15" s="1"/>
  <c r="AP68" i="16"/>
  <c r="E72" i="15" s="1"/>
  <c r="AP60" i="16"/>
  <c r="E64" i="15" s="1"/>
  <c r="AP52" i="16"/>
  <c r="E56" i="15" s="1"/>
  <c r="AP44" i="16"/>
  <c r="E48" i="15" s="1"/>
  <c r="AP36" i="16"/>
  <c r="E40" i="15" s="1"/>
  <c r="AP28" i="16"/>
  <c r="E32" i="15" s="1"/>
  <c r="AP20" i="16"/>
  <c r="E24" i="15" s="1"/>
  <c r="AP12" i="16"/>
  <c r="E16" i="15" s="1"/>
  <c r="AP4" i="16"/>
  <c r="E8" i="15" s="1"/>
  <c r="AP104" i="16"/>
  <c r="E108" i="15" s="1"/>
  <c r="AP64" i="16"/>
  <c r="E68" i="15" s="1"/>
  <c r="AP24" i="16"/>
  <c r="E28" i="15" s="1"/>
  <c r="AP131" i="16"/>
  <c r="E135" i="15" s="1"/>
  <c r="AP123" i="16"/>
  <c r="E127" i="15" s="1"/>
  <c r="AP115" i="16"/>
  <c r="E119" i="15" s="1"/>
  <c r="AP107" i="16"/>
  <c r="E111" i="15" s="1"/>
  <c r="AP99" i="16"/>
  <c r="E103" i="15" s="1"/>
  <c r="AP91" i="16"/>
  <c r="E95" i="15" s="1"/>
  <c r="AP83" i="16"/>
  <c r="E87" i="15" s="1"/>
  <c r="AP75" i="16"/>
  <c r="E79" i="15" s="1"/>
  <c r="AP67" i="16"/>
  <c r="E71" i="15" s="1"/>
  <c r="AP59" i="16"/>
  <c r="E63" i="15" s="1"/>
  <c r="AP51" i="16"/>
  <c r="E55" i="15" s="1"/>
  <c r="AP43" i="16"/>
  <c r="E47" i="15" s="1"/>
  <c r="AP35" i="16"/>
  <c r="E39" i="15" s="1"/>
  <c r="AP27" i="16"/>
  <c r="E31" i="15" s="1"/>
  <c r="AP19" i="16"/>
  <c r="E23" i="15" s="1"/>
  <c r="AP11" i="16"/>
  <c r="E15" i="15" s="1"/>
  <c r="AG106" i="16"/>
  <c r="D110" i="15" s="1"/>
  <c r="AG5" i="16"/>
  <c r="D9" i="15" s="1"/>
  <c r="AG110" i="16"/>
  <c r="D114" i="15" s="1"/>
  <c r="AG18" i="16"/>
  <c r="D22" i="15" s="1"/>
  <c r="AG119" i="16"/>
  <c r="D123" i="15" s="1"/>
  <c r="AG46" i="16"/>
  <c r="D50" i="15" s="1"/>
  <c r="AG38" i="16"/>
  <c r="D42" i="15" s="1"/>
  <c r="AG3" i="16"/>
  <c r="D7" i="15" s="1"/>
  <c r="AG132" i="16"/>
  <c r="D136" i="15" s="1"/>
  <c r="AG124" i="16"/>
  <c r="D128" i="15" s="1"/>
  <c r="AG67" i="16"/>
  <c r="D71" i="15" s="1"/>
  <c r="R111" i="16"/>
  <c r="C115" i="15" s="1"/>
  <c r="R71" i="16"/>
  <c r="C75" i="15" s="1"/>
  <c r="R63" i="16"/>
  <c r="C67" i="15" s="1"/>
  <c r="R55" i="16"/>
  <c r="C59" i="15" s="1"/>
  <c r="R47" i="16"/>
  <c r="C51" i="15" s="1"/>
  <c r="R39" i="16"/>
  <c r="C43" i="15" s="1"/>
  <c r="R33" i="16"/>
  <c r="C37" i="15" s="1"/>
  <c r="R31" i="16"/>
  <c r="C35" i="15" s="1"/>
  <c r="R25" i="16"/>
  <c r="C29" i="15" s="1"/>
  <c r="R16" i="16"/>
  <c r="C20" i="15" s="1"/>
  <c r="R15" i="16"/>
  <c r="C19" i="15" s="1"/>
  <c r="R8" i="16"/>
  <c r="C12" i="15" s="1"/>
  <c r="R7" i="16"/>
  <c r="C11" i="15" s="1"/>
  <c r="AG116" i="16"/>
  <c r="D120" i="15" s="1"/>
  <c r="AG108" i="16"/>
  <c r="D112" i="15" s="1"/>
  <c r="AG76" i="16"/>
  <c r="D80" i="15" s="1"/>
  <c r="AG73" i="16"/>
  <c r="D77" i="15" s="1"/>
  <c r="AG60" i="16"/>
  <c r="D64" i="15" s="1"/>
  <c r="R135" i="16"/>
  <c r="C139" i="15" s="1"/>
  <c r="R127" i="16"/>
  <c r="C131" i="15" s="1"/>
  <c r="R103" i="16"/>
  <c r="C107" i="15" s="1"/>
  <c r="R95" i="16"/>
  <c r="C99" i="15" s="1"/>
  <c r="R87" i="16"/>
  <c r="C91" i="15" s="1"/>
  <c r="AG92" i="16"/>
  <c r="D96" i="15" s="1"/>
  <c r="AG84" i="16"/>
  <c r="D88" i="15" s="1"/>
  <c r="AG80" i="16"/>
  <c r="D84" i="15" s="1"/>
  <c r="AG52" i="16"/>
  <c r="D56" i="15" s="1"/>
  <c r="AG28" i="16"/>
  <c r="D32" i="15" s="1"/>
  <c r="AG131" i="16"/>
  <c r="D135" i="15" s="1"/>
  <c r="AG55" i="16"/>
  <c r="D59" i="15" s="1"/>
  <c r="D141" i="15"/>
  <c r="I141" i="15" s="1"/>
  <c r="BV137" i="16" s="1"/>
  <c r="AG68" i="16"/>
  <c r="D72" i="15" s="1"/>
  <c r="AG85" i="16"/>
  <c r="D89" i="15" s="1"/>
  <c r="R17" i="16"/>
  <c r="C21" i="15" s="1"/>
  <c r="R128" i="16"/>
  <c r="C132" i="15" s="1"/>
  <c r="R120" i="16"/>
  <c r="C124" i="15" s="1"/>
  <c r="R112" i="16"/>
  <c r="C116" i="15" s="1"/>
  <c r="R104" i="16"/>
  <c r="C108" i="15" s="1"/>
  <c r="R96" i="16"/>
  <c r="C100" i="15" s="1"/>
  <c r="R88" i="16"/>
  <c r="C92" i="15" s="1"/>
  <c r="R80" i="16"/>
  <c r="C84" i="15" s="1"/>
  <c r="R72" i="16"/>
  <c r="C76" i="15" s="1"/>
  <c r="R64" i="16"/>
  <c r="C68" i="15" s="1"/>
  <c r="R56" i="16"/>
  <c r="C60" i="15" s="1"/>
  <c r="R48" i="16"/>
  <c r="C52" i="15" s="1"/>
  <c r="R40" i="16"/>
  <c r="C44" i="15" s="1"/>
  <c r="R32" i="16"/>
  <c r="C36" i="15" s="1"/>
  <c r="R24" i="16"/>
  <c r="C28" i="15" s="1"/>
  <c r="AG136" i="16"/>
  <c r="D140" i="15" s="1"/>
  <c r="AG129" i="16"/>
  <c r="D133" i="15" s="1"/>
  <c r="AG123" i="16"/>
  <c r="D127" i="15" s="1"/>
  <c r="AG111" i="16"/>
  <c r="D115" i="15" s="1"/>
  <c r="AG102" i="16"/>
  <c r="D106" i="15" s="1"/>
  <c r="AG98" i="16"/>
  <c r="D102" i="15" s="1"/>
  <c r="AG77" i="16"/>
  <c r="D81" i="15" s="1"/>
  <c r="AG72" i="16"/>
  <c r="D76" i="15" s="1"/>
  <c r="AG65" i="16"/>
  <c r="D69" i="15" s="1"/>
  <c r="AG59" i="16"/>
  <c r="D63" i="15" s="1"/>
  <c r="AG47" i="16"/>
  <c r="D51" i="15" s="1"/>
  <c r="AG39" i="16"/>
  <c r="D43" i="15" s="1"/>
  <c r="AG31" i="16"/>
  <c r="D35" i="15" s="1"/>
  <c r="AG22" i="16"/>
  <c r="D26" i="15" s="1"/>
  <c r="AG10" i="16"/>
  <c r="D14" i="15" s="1"/>
  <c r="AG4" i="16"/>
  <c r="D8" i="15" s="1"/>
  <c r="R119" i="16"/>
  <c r="C123" i="15" s="1"/>
  <c r="R23" i="16"/>
  <c r="C27" i="15" s="1"/>
  <c r="R129" i="16"/>
  <c r="C133" i="15" s="1"/>
  <c r="R121" i="16"/>
  <c r="C125" i="15" s="1"/>
  <c r="R97" i="16"/>
  <c r="C101" i="15" s="1"/>
  <c r="R89" i="16"/>
  <c r="C93" i="15" s="1"/>
  <c r="R81" i="16"/>
  <c r="C85" i="15" s="1"/>
  <c r="R73" i="16"/>
  <c r="C77" i="15" s="1"/>
  <c r="R65" i="16"/>
  <c r="C69" i="15" s="1"/>
  <c r="R57" i="16"/>
  <c r="C61" i="15" s="1"/>
  <c r="R49" i="16"/>
  <c r="C53" i="15" s="1"/>
  <c r="R41" i="16"/>
  <c r="C45" i="15" s="1"/>
  <c r="AG133" i="16"/>
  <c r="D137" i="15" s="1"/>
  <c r="AG128" i="16"/>
  <c r="D132" i="15" s="1"/>
  <c r="AG121" i="16"/>
  <c r="D125" i="15" s="1"/>
  <c r="AG115" i="16"/>
  <c r="D119" i="15" s="1"/>
  <c r="AG103" i="16"/>
  <c r="D107" i="15" s="1"/>
  <c r="AG94" i="16"/>
  <c r="D98" i="15" s="1"/>
  <c r="AG90" i="16"/>
  <c r="D94" i="15" s="1"/>
  <c r="AG69" i="16"/>
  <c r="D73" i="15" s="1"/>
  <c r="AG64" i="16"/>
  <c r="D68" i="15" s="1"/>
  <c r="AG57" i="16"/>
  <c r="D61" i="15" s="1"/>
  <c r="AG51" i="16"/>
  <c r="D55" i="15" s="1"/>
  <c r="AG43" i="16"/>
  <c r="D47" i="15" s="1"/>
  <c r="AG35" i="16"/>
  <c r="D39" i="15" s="1"/>
  <c r="AG23" i="16"/>
  <c r="D27" i="15" s="1"/>
  <c r="AG14" i="16"/>
  <c r="D18" i="15" s="1"/>
  <c r="R113" i="16"/>
  <c r="C117" i="15" s="1"/>
  <c r="R105" i="16"/>
  <c r="C109" i="15" s="1"/>
  <c r="R130" i="16"/>
  <c r="C134" i="15" s="1"/>
  <c r="R122" i="16"/>
  <c r="C126" i="15" s="1"/>
  <c r="R114" i="16"/>
  <c r="C118" i="15" s="1"/>
  <c r="R106" i="16"/>
  <c r="C110" i="15" s="1"/>
  <c r="R98" i="16"/>
  <c r="C102" i="15" s="1"/>
  <c r="R90" i="16"/>
  <c r="C94" i="15" s="1"/>
  <c r="R82" i="16"/>
  <c r="C86" i="15" s="1"/>
  <c r="R74" i="16"/>
  <c r="C78" i="15" s="1"/>
  <c r="R66" i="16"/>
  <c r="C70" i="15" s="1"/>
  <c r="R58" i="16"/>
  <c r="C62" i="15" s="1"/>
  <c r="R50" i="16"/>
  <c r="C54" i="15" s="1"/>
  <c r="R42" i="16"/>
  <c r="C46" i="15" s="1"/>
  <c r="R34" i="16"/>
  <c r="C38" i="15" s="1"/>
  <c r="R26" i="16"/>
  <c r="C30" i="15" s="1"/>
  <c r="R18" i="16"/>
  <c r="C22" i="15" s="1"/>
  <c r="R10" i="16"/>
  <c r="C14" i="15" s="1"/>
  <c r="AG125" i="16"/>
  <c r="D129" i="15" s="1"/>
  <c r="AG120" i="16"/>
  <c r="D124" i="15" s="1"/>
  <c r="AG113" i="16"/>
  <c r="D117" i="15" s="1"/>
  <c r="AG107" i="16"/>
  <c r="D111" i="15" s="1"/>
  <c r="AG95" i="16"/>
  <c r="D99" i="15" s="1"/>
  <c r="AG86" i="16"/>
  <c r="D90" i="15" s="1"/>
  <c r="AG82" i="16"/>
  <c r="D86" i="15" s="1"/>
  <c r="AG61" i="16"/>
  <c r="D65" i="15" s="1"/>
  <c r="AG56" i="16"/>
  <c r="D60" i="15" s="1"/>
  <c r="AG49" i="16"/>
  <c r="D53" i="15" s="1"/>
  <c r="AG41" i="16"/>
  <c r="D45" i="15" s="1"/>
  <c r="AG33" i="16"/>
  <c r="D37" i="15" s="1"/>
  <c r="AG27" i="16"/>
  <c r="D31" i="15" s="1"/>
  <c r="AG15" i="16"/>
  <c r="D19" i="15" s="1"/>
  <c r="AG6" i="16"/>
  <c r="D10" i="15" s="1"/>
  <c r="AG117" i="16"/>
  <c r="D121" i="15" s="1"/>
  <c r="AG112" i="16"/>
  <c r="D116" i="15" s="1"/>
  <c r="AG105" i="16"/>
  <c r="D109" i="15" s="1"/>
  <c r="AG99" i="16"/>
  <c r="D103" i="15" s="1"/>
  <c r="AG87" i="16"/>
  <c r="D91" i="15" s="1"/>
  <c r="AG78" i="16"/>
  <c r="D82" i="15" s="1"/>
  <c r="AG74" i="16"/>
  <c r="D78" i="15" s="1"/>
  <c r="AG53" i="16"/>
  <c r="D57" i="15" s="1"/>
  <c r="AG48" i="16"/>
  <c r="D52" i="15" s="1"/>
  <c r="AG40" i="16"/>
  <c r="D44" i="15" s="1"/>
  <c r="AG32" i="16"/>
  <c r="D36" i="15" s="1"/>
  <c r="AG25" i="16"/>
  <c r="D29" i="15" s="1"/>
  <c r="AG19" i="16"/>
  <c r="D23" i="15" s="1"/>
  <c r="AG7" i="16"/>
  <c r="D11" i="15" s="1"/>
  <c r="AG30" i="16"/>
  <c r="D34" i="15" s="1"/>
  <c r="R3" i="16"/>
  <c r="C7" i="15" s="1"/>
  <c r="R132" i="16"/>
  <c r="C136" i="15" s="1"/>
  <c r="R131" i="16"/>
  <c r="C135" i="15" s="1"/>
  <c r="R124" i="16"/>
  <c r="C128" i="15" s="1"/>
  <c r="R123" i="16"/>
  <c r="C127" i="15" s="1"/>
  <c r="R116" i="16"/>
  <c r="C120" i="15" s="1"/>
  <c r="R115" i="16"/>
  <c r="C119" i="15" s="1"/>
  <c r="R108" i="16"/>
  <c r="C112" i="15" s="1"/>
  <c r="R107" i="16"/>
  <c r="C111" i="15" s="1"/>
  <c r="R100" i="16"/>
  <c r="C104" i="15" s="1"/>
  <c r="R99" i="16"/>
  <c r="C103" i="15" s="1"/>
  <c r="R92" i="16"/>
  <c r="C96" i="15" s="1"/>
  <c r="R91" i="16"/>
  <c r="C95" i="15" s="1"/>
  <c r="R84" i="16"/>
  <c r="C88" i="15" s="1"/>
  <c r="R83" i="16"/>
  <c r="C87" i="15" s="1"/>
  <c r="R76" i="16"/>
  <c r="C80" i="15" s="1"/>
  <c r="R75" i="16"/>
  <c r="C79" i="15" s="1"/>
  <c r="R68" i="16"/>
  <c r="C72" i="15" s="1"/>
  <c r="R67" i="16"/>
  <c r="C71" i="15" s="1"/>
  <c r="R60" i="16"/>
  <c r="C64" i="15" s="1"/>
  <c r="R59" i="16"/>
  <c r="C63" i="15" s="1"/>
  <c r="R52" i="16"/>
  <c r="C56" i="15" s="1"/>
  <c r="R51" i="16"/>
  <c r="C55" i="15" s="1"/>
  <c r="R44" i="16"/>
  <c r="C48" i="15" s="1"/>
  <c r="R43" i="16"/>
  <c r="C47" i="15" s="1"/>
  <c r="R36" i="16"/>
  <c r="C40" i="15" s="1"/>
  <c r="R35" i="16"/>
  <c r="C39" i="15" s="1"/>
  <c r="R29" i="16"/>
  <c r="C33" i="15" s="1"/>
  <c r="R28" i="16"/>
  <c r="C32" i="15" s="1"/>
  <c r="R27" i="16"/>
  <c r="C31" i="15" s="1"/>
  <c r="R21" i="16"/>
  <c r="C25" i="15" s="1"/>
  <c r="R20" i="16"/>
  <c r="C24" i="15" s="1"/>
  <c r="R19" i="16"/>
  <c r="C23" i="15" s="1"/>
  <c r="R13" i="16"/>
  <c r="C17" i="15" s="1"/>
  <c r="R12" i="16"/>
  <c r="C16" i="15" s="1"/>
  <c r="R11" i="16"/>
  <c r="C15" i="15" s="1"/>
  <c r="R5" i="16"/>
  <c r="C9" i="15" s="1"/>
  <c r="R4" i="16"/>
  <c r="C8" i="15" s="1"/>
  <c r="AG134" i="16"/>
  <c r="D138" i="15" s="1"/>
  <c r="AG130" i="16"/>
  <c r="D134" i="15" s="1"/>
  <c r="AG104" i="16"/>
  <c r="D108" i="15" s="1"/>
  <c r="AG97" i="16"/>
  <c r="D101" i="15" s="1"/>
  <c r="AG91" i="16"/>
  <c r="D95" i="15" s="1"/>
  <c r="AG79" i="16"/>
  <c r="D83" i="15" s="1"/>
  <c r="AG70" i="16"/>
  <c r="D74" i="15" s="1"/>
  <c r="AG66" i="16"/>
  <c r="D70" i="15" s="1"/>
  <c r="AG45" i="16"/>
  <c r="D49" i="15" s="1"/>
  <c r="AG37" i="16"/>
  <c r="D41" i="15" s="1"/>
  <c r="AG29" i="16"/>
  <c r="D33" i="15" s="1"/>
  <c r="AG24" i="16"/>
  <c r="D28" i="15" s="1"/>
  <c r="AG17" i="16"/>
  <c r="D21" i="15" s="1"/>
  <c r="AG11" i="16"/>
  <c r="D15" i="15" s="1"/>
  <c r="R79" i="16"/>
  <c r="C83" i="15" s="1"/>
  <c r="R136" i="16"/>
  <c r="C140" i="15" s="1"/>
  <c r="R133" i="16"/>
  <c r="C137" i="15" s="1"/>
  <c r="R125" i="16"/>
  <c r="C129" i="15" s="1"/>
  <c r="R117" i="16"/>
  <c r="C121" i="15" s="1"/>
  <c r="R109" i="16"/>
  <c r="C113" i="15" s="1"/>
  <c r="R101" i="16"/>
  <c r="C105" i="15" s="1"/>
  <c r="R93" i="16"/>
  <c r="C97" i="15" s="1"/>
  <c r="R85" i="16"/>
  <c r="C89" i="15" s="1"/>
  <c r="R77" i="16"/>
  <c r="C81" i="15" s="1"/>
  <c r="R69" i="16"/>
  <c r="C73" i="15" s="1"/>
  <c r="R61" i="16"/>
  <c r="C65" i="15" s="1"/>
  <c r="R53" i="16"/>
  <c r="C57" i="15" s="1"/>
  <c r="R45" i="16"/>
  <c r="C49" i="15" s="1"/>
  <c r="R37" i="16"/>
  <c r="C41" i="15" s="1"/>
  <c r="AG135" i="16"/>
  <c r="D139" i="15" s="1"/>
  <c r="AG126" i="16"/>
  <c r="D130" i="15" s="1"/>
  <c r="AG122" i="16"/>
  <c r="D126" i="15" s="1"/>
  <c r="AG109" i="16"/>
  <c r="D113" i="15" s="1"/>
  <c r="AG101" i="16"/>
  <c r="D105" i="15" s="1"/>
  <c r="AG96" i="16"/>
  <c r="D100" i="15" s="1"/>
  <c r="AG89" i="16"/>
  <c r="D93" i="15" s="1"/>
  <c r="AG83" i="16"/>
  <c r="D87" i="15" s="1"/>
  <c r="AG71" i="16"/>
  <c r="D75" i="15" s="1"/>
  <c r="AG62" i="16"/>
  <c r="D66" i="15" s="1"/>
  <c r="AG58" i="16"/>
  <c r="D62" i="15" s="1"/>
  <c r="AG44" i="16"/>
  <c r="D48" i="15" s="1"/>
  <c r="AG36" i="16"/>
  <c r="D40" i="15" s="1"/>
  <c r="AG34" i="16"/>
  <c r="D38" i="15" s="1"/>
  <c r="AG21" i="16"/>
  <c r="D25" i="15" s="1"/>
  <c r="AG16" i="16"/>
  <c r="D20" i="15" s="1"/>
  <c r="AG9" i="16"/>
  <c r="D13" i="15" s="1"/>
  <c r="R134" i="16"/>
  <c r="C138" i="15" s="1"/>
  <c r="R126" i="16"/>
  <c r="C130" i="15" s="1"/>
  <c r="R118" i="16"/>
  <c r="C122" i="15" s="1"/>
  <c r="R110" i="16"/>
  <c r="C114" i="15" s="1"/>
  <c r="R102" i="16"/>
  <c r="C106" i="15" s="1"/>
  <c r="R94" i="16"/>
  <c r="C98" i="15" s="1"/>
  <c r="R86" i="16"/>
  <c r="C90" i="15" s="1"/>
  <c r="R78" i="16"/>
  <c r="C82" i="15" s="1"/>
  <c r="R70" i="16"/>
  <c r="C74" i="15" s="1"/>
  <c r="R62" i="16"/>
  <c r="C66" i="15" s="1"/>
  <c r="R54" i="16"/>
  <c r="C58" i="15" s="1"/>
  <c r="R46" i="16"/>
  <c r="C50" i="15" s="1"/>
  <c r="R38" i="16"/>
  <c r="C42" i="15" s="1"/>
  <c r="R30" i="16"/>
  <c r="C34" i="15" s="1"/>
  <c r="R22" i="16"/>
  <c r="C26" i="15" s="1"/>
  <c r="R14" i="16"/>
  <c r="C18" i="15" s="1"/>
  <c r="R9" i="16"/>
  <c r="C13" i="15" s="1"/>
  <c r="R6" i="16"/>
  <c r="C10" i="15" s="1"/>
  <c r="AG127" i="16"/>
  <c r="D131" i="15" s="1"/>
  <c r="AG118" i="16"/>
  <c r="D122" i="15" s="1"/>
  <c r="AG114" i="16"/>
  <c r="D118" i="15" s="1"/>
  <c r="AG93" i="16"/>
  <c r="D97" i="15" s="1"/>
  <c r="AG88" i="16"/>
  <c r="D92" i="15" s="1"/>
  <c r="AG81" i="16"/>
  <c r="D85" i="15" s="1"/>
  <c r="AG75" i="16"/>
  <c r="D79" i="15" s="1"/>
  <c r="AG63" i="16"/>
  <c r="D67" i="15" s="1"/>
  <c r="AG54" i="16"/>
  <c r="D58" i="15" s="1"/>
  <c r="AG50" i="16"/>
  <c r="D54" i="15" s="1"/>
  <c r="AG42" i="16"/>
  <c r="D46" i="15" s="1"/>
  <c r="AG26" i="16"/>
  <c r="D30" i="15" s="1"/>
  <c r="AG13" i="16"/>
  <c r="D17" i="15" s="1"/>
  <c r="AG8" i="16"/>
  <c r="D12" i="15" s="1"/>
  <c r="I8" i="15" l="1"/>
  <c r="BV4" i="16" s="1"/>
  <c r="I50" i="15"/>
  <c r="BV46" i="16" s="1"/>
  <c r="I114" i="15"/>
  <c r="BV110" i="16" s="1"/>
  <c r="I129" i="15"/>
  <c r="BV125" i="16" s="1"/>
  <c r="I80" i="15"/>
  <c r="BV76" i="16" s="1"/>
  <c r="I94" i="15"/>
  <c r="BV90" i="16" s="1"/>
  <c r="I71" i="15"/>
  <c r="BV67" i="16" s="1"/>
  <c r="I98" i="15"/>
  <c r="BV94" i="16" s="1"/>
  <c r="I65" i="15"/>
  <c r="BV61" i="16" s="1"/>
  <c r="I24" i="15"/>
  <c r="BV20" i="16" s="1"/>
  <c r="I48" i="15"/>
  <c r="BV44" i="16" s="1"/>
  <c r="I112" i="15"/>
  <c r="BV108" i="16" s="1"/>
  <c r="I30" i="15"/>
  <c r="BV26" i="16" s="1"/>
  <c r="I133" i="15"/>
  <c r="BV129" i="16" s="1"/>
  <c r="I68" i="15"/>
  <c r="BV64" i="16" s="1"/>
  <c r="I132" i="15"/>
  <c r="BV128" i="16" s="1"/>
  <c r="I67" i="15"/>
  <c r="BV63" i="16" s="1"/>
  <c r="I76" i="15"/>
  <c r="BV72" i="16" s="1"/>
  <c r="I77" i="15"/>
  <c r="BV73" i="16" s="1"/>
  <c r="I33" i="15"/>
  <c r="BV29" i="16" s="1"/>
  <c r="I87" i="15"/>
  <c r="BV83" i="16" s="1"/>
  <c r="I119" i="15"/>
  <c r="BV115" i="16" s="1"/>
  <c r="I38" i="15"/>
  <c r="BV34" i="16" s="1"/>
  <c r="I61" i="15"/>
  <c r="BV57" i="16" s="1"/>
  <c r="I130" i="15"/>
  <c r="BV126" i="16" s="1"/>
  <c r="I88" i="15"/>
  <c r="BV84" i="16" s="1"/>
  <c r="I120" i="15"/>
  <c r="BV116" i="16" s="1"/>
  <c r="I18" i="15"/>
  <c r="BV14" i="16" s="1"/>
  <c r="I82" i="15"/>
  <c r="BV78" i="16" s="1"/>
  <c r="I97" i="15"/>
  <c r="BV93" i="16" s="1"/>
  <c r="I64" i="15"/>
  <c r="BV60" i="16" s="1"/>
  <c r="I96" i="15"/>
  <c r="BV92" i="16" s="1"/>
  <c r="I128" i="15"/>
  <c r="BV124" i="16" s="1"/>
  <c r="I62" i="15"/>
  <c r="BV58" i="16" s="1"/>
  <c r="I126" i="15"/>
  <c r="BV122" i="16" s="1"/>
  <c r="I100" i="15"/>
  <c r="BV96" i="16" s="1"/>
  <c r="I91" i="15"/>
  <c r="BV87" i="16" s="1"/>
  <c r="I37" i="15"/>
  <c r="BV33" i="16" s="1"/>
  <c r="I104" i="15"/>
  <c r="BV100" i="16" s="1"/>
  <c r="I136" i="15"/>
  <c r="BV132" i="16" s="1"/>
  <c r="I22" i="15"/>
  <c r="BV18" i="16" s="1"/>
  <c r="I137" i="15"/>
  <c r="BV133" i="16" s="1"/>
  <c r="I102" i="15"/>
  <c r="BV98" i="16" s="1"/>
  <c r="I27" i="15"/>
  <c r="BV23" i="16" s="1"/>
  <c r="I21" i="15"/>
  <c r="BV17" i="16" s="1"/>
  <c r="I20" i="15"/>
  <c r="BV16" i="16" s="1"/>
  <c r="I75" i="15"/>
  <c r="BV71" i="16" s="1"/>
  <c r="I139" i="15"/>
  <c r="BV135" i="16" s="1"/>
  <c r="I58" i="15"/>
  <c r="BV54" i="16" s="1"/>
  <c r="I73" i="15"/>
  <c r="BV69" i="16" s="1"/>
  <c r="I55" i="15"/>
  <c r="BV51" i="16" s="1"/>
  <c r="I10" i="15"/>
  <c r="BV6" i="16" s="1"/>
  <c r="I66" i="15"/>
  <c r="BV62" i="16" s="1"/>
  <c r="I81" i="15"/>
  <c r="BV77" i="16" s="1"/>
  <c r="I140" i="15"/>
  <c r="BV136" i="16" s="1"/>
  <c r="I31" i="15"/>
  <c r="BV27" i="16" s="1"/>
  <c r="I56" i="15"/>
  <c r="BV52" i="16" s="1"/>
  <c r="I46" i="15"/>
  <c r="BV42" i="16" s="1"/>
  <c r="I110" i="15"/>
  <c r="BV106" i="16" s="1"/>
  <c r="I69" i="15"/>
  <c r="BV65" i="16" s="1"/>
  <c r="I123" i="15"/>
  <c r="BV119" i="16" s="1"/>
  <c r="I84" i="15"/>
  <c r="BV80" i="16" s="1"/>
  <c r="I29" i="15"/>
  <c r="BV25" i="16" s="1"/>
  <c r="I115" i="15"/>
  <c r="BV111" i="16" s="1"/>
  <c r="I53" i="15"/>
  <c r="BV49" i="16" s="1"/>
  <c r="I19" i="15"/>
  <c r="BV15" i="16" s="1"/>
  <c r="I122" i="15"/>
  <c r="BV118" i="16" s="1"/>
  <c r="I25" i="15"/>
  <c r="BV21" i="16" s="1"/>
  <c r="I13" i="15"/>
  <c r="BV9" i="16" s="1"/>
  <c r="I74" i="15"/>
  <c r="BV70" i="16" s="1"/>
  <c r="I138" i="15"/>
  <c r="BV134" i="16" s="1"/>
  <c r="I89" i="15"/>
  <c r="BV85" i="16" s="1"/>
  <c r="I83" i="15"/>
  <c r="BV79" i="16" s="1"/>
  <c r="I9" i="15"/>
  <c r="I32" i="15"/>
  <c r="BV28" i="16" s="1"/>
  <c r="I63" i="15"/>
  <c r="BV59" i="16" s="1"/>
  <c r="I95" i="15"/>
  <c r="BV91" i="16" s="1"/>
  <c r="I127" i="15"/>
  <c r="BV123" i="16" s="1"/>
  <c r="I54" i="15"/>
  <c r="BV50" i="16" s="1"/>
  <c r="I118" i="15"/>
  <c r="BV114" i="16" s="1"/>
  <c r="I28" i="15"/>
  <c r="BV24" i="16" s="1"/>
  <c r="I92" i="15"/>
  <c r="BV88" i="16" s="1"/>
  <c r="I35" i="15"/>
  <c r="BV31" i="16" s="1"/>
  <c r="I26" i="15"/>
  <c r="BV22" i="16" s="1"/>
  <c r="I90" i="15"/>
  <c r="BV86" i="16" s="1"/>
  <c r="I41" i="15"/>
  <c r="BV37" i="16" s="1"/>
  <c r="I105" i="15"/>
  <c r="BV101" i="16" s="1"/>
  <c r="I16" i="15"/>
  <c r="BV12" i="16" s="1"/>
  <c r="I39" i="15"/>
  <c r="BV35" i="16" s="1"/>
  <c r="I103" i="15"/>
  <c r="BV99" i="16" s="1"/>
  <c r="I135" i="15"/>
  <c r="BV131" i="16" s="1"/>
  <c r="I70" i="15"/>
  <c r="BV66" i="16" s="1"/>
  <c r="I134" i="15"/>
  <c r="BV130" i="16" s="1"/>
  <c r="I93" i="15"/>
  <c r="BV89" i="16" s="1"/>
  <c r="I44" i="15"/>
  <c r="BV40" i="16" s="1"/>
  <c r="I108" i="15"/>
  <c r="BV104" i="16" s="1"/>
  <c r="I99" i="15"/>
  <c r="BV95" i="16" s="1"/>
  <c r="I43" i="15"/>
  <c r="BV39" i="16" s="1"/>
  <c r="I85" i="15"/>
  <c r="BV81" i="16" s="1"/>
  <c r="I34" i="15"/>
  <c r="BV30" i="16" s="1"/>
  <c r="I49" i="15"/>
  <c r="BV45" i="16" s="1"/>
  <c r="I17" i="15"/>
  <c r="BV13" i="16" s="1"/>
  <c r="I72" i="15"/>
  <c r="BV68" i="16" s="1"/>
  <c r="I14" i="15"/>
  <c r="BV10" i="16" s="1"/>
  <c r="I78" i="15"/>
  <c r="BV74" i="16" s="1"/>
  <c r="I109" i="15"/>
  <c r="BV105" i="16" s="1"/>
  <c r="I101" i="15"/>
  <c r="BV97" i="16" s="1"/>
  <c r="I52" i="15"/>
  <c r="BV48" i="16" s="1"/>
  <c r="I116" i="15"/>
  <c r="BV112" i="16" s="1"/>
  <c r="I107" i="15"/>
  <c r="BV103" i="16" s="1"/>
  <c r="I11" i="15"/>
  <c r="BV7" i="16" s="1"/>
  <c r="I51" i="15"/>
  <c r="BV47" i="16" s="1"/>
  <c r="I15" i="15"/>
  <c r="BV11" i="16" s="1"/>
  <c r="I36" i="15"/>
  <c r="BV32" i="16" s="1"/>
  <c r="I113" i="15"/>
  <c r="BV109" i="16" s="1"/>
  <c r="I40" i="15"/>
  <c r="BV36" i="16" s="1"/>
  <c r="I42" i="15"/>
  <c r="BV38" i="16" s="1"/>
  <c r="I106" i="15"/>
  <c r="BV102" i="16" s="1"/>
  <c r="I57" i="15"/>
  <c r="BV53" i="16" s="1"/>
  <c r="I121" i="15"/>
  <c r="BV117" i="16" s="1"/>
  <c r="I23" i="15"/>
  <c r="BV19" i="16" s="1"/>
  <c r="I47" i="15"/>
  <c r="BV43" i="16" s="1"/>
  <c r="I79" i="15"/>
  <c r="BV75" i="16" s="1"/>
  <c r="I111" i="15"/>
  <c r="BV107" i="16" s="1"/>
  <c r="I7" i="15"/>
  <c r="BV3" i="16" s="1"/>
  <c r="I86" i="15"/>
  <c r="BV82" i="16" s="1"/>
  <c r="I117" i="15"/>
  <c r="BV113" i="16" s="1"/>
  <c r="I45" i="15"/>
  <c r="BV41" i="16" s="1"/>
  <c r="I125" i="15"/>
  <c r="BV121" i="16" s="1"/>
  <c r="I60" i="15"/>
  <c r="BV56" i="16" s="1"/>
  <c r="I124" i="15"/>
  <c r="BV120" i="16" s="1"/>
  <c r="I131" i="15"/>
  <c r="BV127" i="16" s="1"/>
  <c r="I12" i="15"/>
  <c r="BV8" i="16" s="1"/>
  <c r="I59" i="15"/>
  <c r="BV55" i="16" s="1"/>
  <c r="BU70" i="16"/>
  <c r="L74" i="15" s="1"/>
  <c r="BU58" i="16"/>
  <c r="L62" i="15" s="1"/>
  <c r="BU25" i="16"/>
  <c r="L29" i="15" s="1"/>
  <c r="BU110" i="16"/>
  <c r="L114" i="15" s="1"/>
  <c r="BU77" i="16"/>
  <c r="L81" i="15" s="1"/>
  <c r="BU16" i="16"/>
  <c r="L20" i="15" s="1"/>
  <c r="BU86" i="16"/>
  <c r="L90" i="15" s="1"/>
  <c r="BU21" i="16"/>
  <c r="L25" i="15" s="1"/>
  <c r="BU117" i="16"/>
  <c r="L121" i="15" s="1"/>
  <c r="BU64" i="16"/>
  <c r="L68" i="15" s="1"/>
  <c r="BU35" i="16"/>
  <c r="L39" i="15" s="1"/>
  <c r="BU67" i="16"/>
  <c r="L71" i="15" s="1"/>
  <c r="BU99" i="16"/>
  <c r="L103" i="15" s="1"/>
  <c r="BU23" i="16"/>
  <c r="L27" i="15" s="1"/>
  <c r="BU39" i="16"/>
  <c r="L43" i="15" s="1"/>
  <c r="BU41" i="16"/>
  <c r="L45" i="15" s="1"/>
  <c r="BU80" i="16"/>
  <c r="L84" i="15" s="1"/>
  <c r="BU120" i="16"/>
  <c r="L124" i="15" s="1"/>
  <c r="BU73" i="16"/>
  <c r="L77" i="15" s="1"/>
  <c r="BU84" i="16"/>
  <c r="L88" i="15" s="1"/>
  <c r="BU72" i="16"/>
  <c r="L76" i="15" s="1"/>
  <c r="BU46" i="16"/>
  <c r="L50" i="15" s="1"/>
  <c r="BU124" i="16"/>
  <c r="L128" i="15" s="1"/>
  <c r="BU98" i="16"/>
  <c r="L102" i="15" s="1"/>
  <c r="BU30" i="16"/>
  <c r="L34" i="15" s="1"/>
  <c r="BU100" i="16"/>
  <c r="L104" i="15" s="1"/>
  <c r="BU53" i="16"/>
  <c r="L57" i="15" s="1"/>
  <c r="BU11" i="16"/>
  <c r="L15" i="15" s="1"/>
  <c r="BU93" i="16"/>
  <c r="L97" i="15" s="1"/>
  <c r="BU130" i="16"/>
  <c r="L134" i="15" s="1"/>
  <c r="L141" i="15"/>
  <c r="BU104" i="16"/>
  <c r="L108" i="15" s="1"/>
  <c r="BU9" i="16"/>
  <c r="L13" i="15" s="1"/>
  <c r="BU87" i="16"/>
  <c r="L91" i="15" s="1"/>
  <c r="BU127" i="16"/>
  <c r="L131" i="15" s="1"/>
  <c r="BU63" i="16"/>
  <c r="L67" i="15" s="1"/>
  <c r="BU28" i="16"/>
  <c r="L32" i="15" s="1"/>
  <c r="BU123" i="16"/>
  <c r="L127" i="15" s="1"/>
  <c r="BU4" i="16"/>
  <c r="L8" i="15" s="1"/>
  <c r="BU102" i="16"/>
  <c r="L106" i="15" s="1"/>
  <c r="BU90" i="16"/>
  <c r="L94" i="15" s="1"/>
  <c r="BU57" i="16"/>
  <c r="L61" i="15" s="1"/>
  <c r="BU7" i="16"/>
  <c r="L11" i="15" s="1"/>
  <c r="BU109" i="16"/>
  <c r="L113" i="15" s="1"/>
  <c r="BU33" i="16"/>
  <c r="L37" i="15" s="1"/>
  <c r="BU118" i="16"/>
  <c r="L122" i="15" s="1"/>
  <c r="BU56" i="16"/>
  <c r="L60" i="15" s="1"/>
  <c r="BU19" i="16"/>
  <c r="L23" i="15" s="1"/>
  <c r="BU96" i="16"/>
  <c r="L100" i="15" s="1"/>
  <c r="BU27" i="16"/>
  <c r="L31" i="15" s="1"/>
  <c r="BU37" i="16"/>
  <c r="L41" i="15" s="1"/>
  <c r="BU107" i="16"/>
  <c r="L111" i="15" s="1"/>
  <c r="BU17" i="16"/>
  <c r="L21" i="15" s="1"/>
  <c r="BU108" i="16"/>
  <c r="L112" i="15" s="1"/>
  <c r="BU126" i="16"/>
  <c r="L130" i="15" s="1"/>
  <c r="BU81" i="16"/>
  <c r="L85" i="15" s="1"/>
  <c r="BU22" i="16"/>
  <c r="L26" i="15" s="1"/>
  <c r="BU82" i="16"/>
  <c r="L86" i="15" s="1"/>
  <c r="BU31" i="16"/>
  <c r="L35" i="15" s="1"/>
  <c r="BU10" i="16"/>
  <c r="L14" i="15" s="1"/>
  <c r="BU113" i="16"/>
  <c r="L117" i="15" s="1"/>
  <c r="BU101" i="16"/>
  <c r="L105" i="15" s="1"/>
  <c r="BU60" i="16"/>
  <c r="L64" i="15" s="1"/>
  <c r="BU15" i="16"/>
  <c r="L19" i="15" s="1"/>
  <c r="BU112" i="16"/>
  <c r="L116" i="15" s="1"/>
  <c r="BU36" i="16"/>
  <c r="L40" i="15" s="1"/>
  <c r="BU129" i="16"/>
  <c r="L133" i="15" s="1"/>
  <c r="BU74" i="16"/>
  <c r="L78" i="15" s="1"/>
  <c r="BU29" i="16"/>
  <c r="L33" i="15" s="1"/>
  <c r="BU114" i="16"/>
  <c r="L118" i="15" s="1"/>
  <c r="BU40" i="16"/>
  <c r="L44" i="15" s="1"/>
  <c r="BU59" i="16"/>
  <c r="L63" i="15" s="1"/>
  <c r="BU115" i="16"/>
  <c r="L119" i="15" s="1"/>
  <c r="BU44" i="16"/>
  <c r="L48" i="15" s="1"/>
  <c r="BU111" i="16"/>
  <c r="L115" i="15" s="1"/>
  <c r="BU66" i="16"/>
  <c r="L70" i="15" s="1"/>
  <c r="BU97" i="16"/>
  <c r="L101" i="15" s="1"/>
  <c r="BU34" i="16"/>
  <c r="L38" i="15" s="1"/>
  <c r="BU18" i="16"/>
  <c r="L22" i="15" s="1"/>
  <c r="BU116" i="16"/>
  <c r="L120" i="15" s="1"/>
  <c r="BU122" i="16"/>
  <c r="L126" i="15" s="1"/>
  <c r="BU78" i="16"/>
  <c r="L82" i="15" s="1"/>
  <c r="BU42" i="16"/>
  <c r="L46" i="15" s="1"/>
  <c r="BU6" i="16"/>
  <c r="L10" i="15" s="1"/>
  <c r="BU54" i="16"/>
  <c r="L58" i="15" s="1"/>
  <c r="BU132" i="16"/>
  <c r="L136" i="15" s="1"/>
  <c r="BU85" i="16"/>
  <c r="L89" i="15" s="1"/>
  <c r="BU32" i="16"/>
  <c r="L36" i="15" s="1"/>
  <c r="BU125" i="16"/>
  <c r="L129" i="15" s="1"/>
  <c r="BU43" i="16"/>
  <c r="L47" i="15" s="1"/>
  <c r="BU75" i="16"/>
  <c r="L79" i="15" s="1"/>
  <c r="BU131" i="16"/>
  <c r="L135" i="15" s="1"/>
  <c r="BU47" i="16"/>
  <c r="L51" i="15" s="1"/>
  <c r="BU119" i="16"/>
  <c r="L123" i="15" s="1"/>
  <c r="BU76" i="16"/>
  <c r="L80" i="15" s="1"/>
  <c r="BU69" i="16"/>
  <c r="L73" i="15" s="1"/>
  <c r="BU24" i="16"/>
  <c r="L28" i="15" s="1"/>
  <c r="BU103" i="16"/>
  <c r="L107" i="15" s="1"/>
  <c r="BU55" i="16"/>
  <c r="L59" i="15" s="1"/>
  <c r="BU49" i="16"/>
  <c r="L53" i="15" s="1"/>
  <c r="BU134" i="16"/>
  <c r="L138" i="15" s="1"/>
  <c r="BU133" i="16"/>
  <c r="L137" i="15" s="1"/>
  <c r="BU89" i="16"/>
  <c r="L93" i="15" s="1"/>
  <c r="BU45" i="16"/>
  <c r="L49" i="15" s="1"/>
  <c r="BU8" i="16"/>
  <c r="L12" i="15" s="1"/>
  <c r="BU65" i="16"/>
  <c r="L69" i="15" s="1"/>
  <c r="L9" i="15"/>
  <c r="BU88" i="16"/>
  <c r="L92" i="15" s="1"/>
  <c r="BU50" i="16"/>
  <c r="L54" i="15" s="1"/>
  <c r="BU128" i="16"/>
  <c r="L132" i="15" s="1"/>
  <c r="BU51" i="16"/>
  <c r="L55" i="15" s="1"/>
  <c r="BU83" i="16"/>
  <c r="L87" i="15" s="1"/>
  <c r="BU12" i="16"/>
  <c r="L16" i="15" s="1"/>
  <c r="BU71" i="16"/>
  <c r="L75" i="15" s="1"/>
  <c r="BU135" i="16"/>
  <c r="L139" i="15" s="1"/>
  <c r="BU79" i="16"/>
  <c r="L83" i="15" s="1"/>
  <c r="BU121" i="16"/>
  <c r="L125" i="15" s="1"/>
  <c r="BU105" i="16"/>
  <c r="L109" i="15" s="1"/>
  <c r="BU52" i="16"/>
  <c r="L56" i="15" s="1"/>
  <c r="BU26" i="16"/>
  <c r="L30" i="15" s="1"/>
  <c r="BU136" i="16"/>
  <c r="L140" i="15" s="1"/>
  <c r="BU92" i="16"/>
  <c r="L96" i="15" s="1"/>
  <c r="BU48" i="16"/>
  <c r="L52" i="15" s="1"/>
  <c r="BU14" i="16"/>
  <c r="L18" i="15" s="1"/>
  <c r="BU68" i="16"/>
  <c r="L72" i="15" s="1"/>
  <c r="BU13" i="16"/>
  <c r="L17" i="15" s="1"/>
  <c r="BU106" i="16"/>
  <c r="L110" i="15" s="1"/>
  <c r="BU61" i="16"/>
  <c r="L65" i="15" s="1"/>
  <c r="BU3" i="16"/>
  <c r="L7" i="15" s="1"/>
  <c r="BU62" i="16"/>
  <c r="L66" i="15" s="1"/>
  <c r="BU94" i="16"/>
  <c r="L98" i="15" s="1"/>
  <c r="BU20" i="16"/>
  <c r="L24" i="15" s="1"/>
  <c r="BU38" i="16"/>
  <c r="L42" i="15" s="1"/>
  <c r="BU91" i="16"/>
  <c r="L95" i="15" s="1"/>
  <c r="BU95" i="16"/>
  <c r="L99" i="15" s="1"/>
  <c r="G142" i="15"/>
  <c r="F142" i="15"/>
  <c r="E142" i="15"/>
  <c r="D142" i="15"/>
  <c r="C142" i="15"/>
  <c r="M141" i="15" l="1"/>
  <c r="M34" i="15"/>
  <c r="J34" i="15"/>
  <c r="M127" i="15"/>
  <c r="J127" i="15"/>
  <c r="M66" i="15"/>
  <c r="J66" i="15"/>
  <c r="M47" i="15"/>
  <c r="J47" i="15"/>
  <c r="M58" i="15"/>
  <c r="J58" i="15"/>
  <c r="M38" i="15"/>
  <c r="J38" i="15"/>
  <c r="M117" i="15"/>
  <c r="J117" i="15"/>
  <c r="M99" i="15"/>
  <c r="J99" i="15"/>
  <c r="M104" i="15"/>
  <c r="J104" i="15"/>
  <c r="M91" i="15"/>
  <c r="J91" i="15"/>
  <c r="M105" i="15"/>
  <c r="J105" i="15"/>
  <c r="M62" i="15"/>
  <c r="J62" i="15"/>
  <c r="M115" i="15"/>
  <c r="J115" i="15"/>
  <c r="M32" i="15"/>
  <c r="J32" i="15"/>
  <c r="M46" i="15"/>
  <c r="J46" i="15"/>
  <c r="M124" i="15"/>
  <c r="J124" i="15"/>
  <c r="M69" i="15"/>
  <c r="J69" i="15"/>
  <c r="M19" i="15"/>
  <c r="J19" i="15"/>
  <c r="M119" i="15"/>
  <c r="J119" i="15"/>
  <c r="M80" i="15"/>
  <c r="J80" i="15"/>
  <c r="M96" i="15"/>
  <c r="J96" i="15"/>
  <c r="M114" i="15"/>
  <c r="J114" i="15"/>
  <c r="M125" i="15"/>
  <c r="J125" i="15"/>
  <c r="M103" i="15"/>
  <c r="J103" i="15"/>
  <c r="M76" i="15"/>
  <c r="J76" i="15"/>
  <c r="M102" i="15"/>
  <c r="J102" i="15"/>
  <c r="M45" i="15"/>
  <c r="J45" i="15"/>
  <c r="M37" i="15"/>
  <c r="J37" i="15"/>
  <c r="M95" i="15"/>
  <c r="J95" i="15"/>
  <c r="M50" i="15"/>
  <c r="J50" i="15"/>
  <c r="M112" i="15"/>
  <c r="J112" i="15"/>
  <c r="M39" i="15"/>
  <c r="J39" i="15"/>
  <c r="M51" i="15"/>
  <c r="J51" i="15"/>
  <c r="M40" i="15"/>
  <c r="J40" i="15"/>
  <c r="M41" i="15"/>
  <c r="J41" i="15"/>
  <c r="M138" i="15"/>
  <c r="J138" i="15"/>
  <c r="M60" i="15"/>
  <c r="J60" i="15"/>
  <c r="M139" i="15"/>
  <c r="J139" i="15"/>
  <c r="M65" i="15"/>
  <c r="J65" i="15"/>
  <c r="M71" i="15"/>
  <c r="J71" i="15"/>
  <c r="M11" i="15"/>
  <c r="J11" i="15"/>
  <c r="M7" i="15"/>
  <c r="J7" i="15"/>
  <c r="M44" i="15"/>
  <c r="J44" i="15"/>
  <c r="M17" i="15"/>
  <c r="J17" i="15"/>
  <c r="M36" i="15"/>
  <c r="J36" i="15"/>
  <c r="M10" i="15"/>
  <c r="J10" i="15"/>
  <c r="M64" i="15"/>
  <c r="J64" i="15"/>
  <c r="M123" i="15"/>
  <c r="J123" i="15"/>
  <c r="M74" i="15"/>
  <c r="J74" i="15"/>
  <c r="M56" i="15"/>
  <c r="J56" i="15"/>
  <c r="M133" i="15"/>
  <c r="J133" i="15"/>
  <c r="M88" i="15"/>
  <c r="J88" i="15"/>
  <c r="M132" i="15"/>
  <c r="J132" i="15"/>
  <c r="M55" i="15"/>
  <c r="J55" i="15"/>
  <c r="M121" i="15"/>
  <c r="J121" i="15"/>
  <c r="M63" i="15"/>
  <c r="J63" i="15"/>
  <c r="M90" i="15"/>
  <c r="J90" i="15"/>
  <c r="M106" i="15"/>
  <c r="J106" i="15"/>
  <c r="M85" i="15"/>
  <c r="J85" i="15"/>
  <c r="M12" i="15"/>
  <c r="J12" i="15"/>
  <c r="M94" i="15"/>
  <c r="J94" i="15"/>
  <c r="M18" i="15"/>
  <c r="J18" i="15"/>
  <c r="M43" i="15"/>
  <c r="J43" i="15"/>
  <c r="M16" i="15"/>
  <c r="J16" i="15"/>
  <c r="M27" i="15"/>
  <c r="J27" i="15"/>
  <c r="M67" i="15"/>
  <c r="J67" i="15"/>
  <c r="M24" i="15"/>
  <c r="J24" i="15"/>
  <c r="M108" i="15"/>
  <c r="J108" i="15"/>
  <c r="M128" i="15"/>
  <c r="J128" i="15"/>
  <c r="M107" i="15"/>
  <c r="J107" i="15"/>
  <c r="M79" i="15"/>
  <c r="J79" i="15"/>
  <c r="M101" i="15"/>
  <c r="J101" i="15"/>
  <c r="M113" i="15"/>
  <c r="J113" i="15"/>
  <c r="M93" i="15"/>
  <c r="J93" i="15"/>
  <c r="M35" i="15"/>
  <c r="J35" i="15"/>
  <c r="M33" i="15"/>
  <c r="J33" i="15"/>
  <c r="M77" i="15"/>
  <c r="J77" i="15"/>
  <c r="M75" i="15"/>
  <c r="J75" i="15"/>
  <c r="M31" i="15"/>
  <c r="J31" i="15"/>
  <c r="M53" i="15"/>
  <c r="J53" i="15"/>
  <c r="M8" i="15"/>
  <c r="J8" i="15"/>
  <c r="M68" i="15"/>
  <c r="J68" i="15"/>
  <c r="M25" i="15"/>
  <c r="J25" i="15"/>
  <c r="M42" i="15"/>
  <c r="J42" i="15"/>
  <c r="M9" i="15"/>
  <c r="J9" i="15"/>
  <c r="M135" i="15"/>
  <c r="J135" i="15"/>
  <c r="M49" i="15"/>
  <c r="J49" i="15"/>
  <c r="M134" i="15"/>
  <c r="J134" i="15"/>
  <c r="M92" i="15"/>
  <c r="J92" i="15"/>
  <c r="M15" i="15"/>
  <c r="J15" i="15"/>
  <c r="M118" i="15"/>
  <c r="J118" i="15"/>
  <c r="M20" i="15"/>
  <c r="J20" i="15"/>
  <c r="M81" i="15"/>
  <c r="J81" i="15"/>
  <c r="M30" i="15"/>
  <c r="J30" i="15"/>
  <c r="M140" i="15"/>
  <c r="J140" i="15"/>
  <c r="M137" i="15"/>
  <c r="J137" i="15"/>
  <c r="M22" i="15"/>
  <c r="J22" i="15"/>
  <c r="M83" i="15"/>
  <c r="J83" i="15"/>
  <c r="M26" i="15"/>
  <c r="J26" i="15"/>
  <c r="M14" i="15"/>
  <c r="J14" i="15"/>
  <c r="M82" i="15"/>
  <c r="J82" i="15"/>
  <c r="M129" i="15"/>
  <c r="J129" i="15"/>
  <c r="M13" i="15"/>
  <c r="J13" i="15"/>
  <c r="M136" i="15"/>
  <c r="J136" i="15"/>
  <c r="M126" i="15"/>
  <c r="J126" i="15"/>
  <c r="M131" i="15"/>
  <c r="J131" i="15"/>
  <c r="M72" i="15"/>
  <c r="J72" i="15"/>
  <c r="M86" i="15"/>
  <c r="J86" i="15"/>
  <c r="M100" i="15"/>
  <c r="J100" i="15"/>
  <c r="M29" i="15"/>
  <c r="J29" i="15"/>
  <c r="M120" i="15"/>
  <c r="J120" i="15"/>
  <c r="M110" i="15"/>
  <c r="J110" i="15"/>
  <c r="M87" i="15"/>
  <c r="J87" i="15"/>
  <c r="M84" i="15"/>
  <c r="J84" i="15"/>
  <c r="M116" i="15"/>
  <c r="J116" i="15"/>
  <c r="M23" i="15"/>
  <c r="J23" i="15"/>
  <c r="M109" i="15"/>
  <c r="J109" i="15"/>
  <c r="M52" i="15"/>
  <c r="J52" i="15"/>
  <c r="M57" i="15"/>
  <c r="J57" i="15"/>
  <c r="M78" i="15"/>
  <c r="J78" i="15"/>
  <c r="M98" i="15"/>
  <c r="J98" i="15"/>
  <c r="M70" i="15"/>
  <c r="J70" i="15"/>
  <c r="M28" i="15"/>
  <c r="J28" i="15"/>
  <c r="M97" i="15"/>
  <c r="J97" i="15"/>
  <c r="M54" i="15"/>
  <c r="J54" i="15"/>
  <c r="M21" i="15"/>
  <c r="J21" i="15"/>
  <c r="M59" i="15"/>
  <c r="J59" i="15"/>
  <c r="M48" i="15"/>
  <c r="J48" i="15"/>
  <c r="M130" i="15"/>
  <c r="J130" i="15"/>
  <c r="M61" i="15"/>
  <c r="J61" i="15"/>
  <c r="M73" i="15"/>
  <c r="J73" i="15"/>
  <c r="M111" i="15"/>
  <c r="J111" i="15"/>
  <c r="M89" i="15"/>
  <c r="J89" i="15"/>
  <c r="M122" i="15"/>
  <c r="J122" i="15"/>
  <c r="I142" i="15"/>
  <c r="L142" i="15"/>
  <c r="BW24" i="16" l="1"/>
  <c r="K28" i="15" s="1"/>
  <c r="C27" i="17" s="1"/>
  <c r="E27" i="17"/>
  <c r="BW42" i="16"/>
  <c r="K46" i="15" s="1"/>
  <c r="E45" i="17"/>
  <c r="BW101" i="16"/>
  <c r="K105" i="15" s="1"/>
  <c r="E104" i="17"/>
  <c r="BW113" i="16"/>
  <c r="K117" i="15" s="1"/>
  <c r="E116" i="17"/>
  <c r="BW62" i="16"/>
  <c r="K66" i="15" s="1"/>
  <c r="E65" i="17"/>
  <c r="BW55" i="16"/>
  <c r="K59" i="15" s="1"/>
  <c r="E58" i="17"/>
  <c r="BW9" i="16"/>
  <c r="K13" i="15" s="1"/>
  <c r="C12" i="17" s="1"/>
  <c r="E12" i="17"/>
  <c r="BW27" i="16"/>
  <c r="K31" i="15" s="1"/>
  <c r="C30" i="17" s="1"/>
  <c r="E30" i="17"/>
  <c r="BW61" i="16"/>
  <c r="K65" i="15" s="1"/>
  <c r="C64" i="17" s="1"/>
  <c r="E64" i="17"/>
  <c r="BW118" i="16"/>
  <c r="K122" i="15" s="1"/>
  <c r="E121" i="17"/>
  <c r="BW127" i="16"/>
  <c r="K131" i="15" s="1"/>
  <c r="E130" i="17"/>
  <c r="BW79" i="16"/>
  <c r="K83" i="15" s="1"/>
  <c r="E82" i="17"/>
  <c r="BW68" i="16"/>
  <c r="K72" i="15" s="1"/>
  <c r="E71" i="17"/>
  <c r="BW45" i="16"/>
  <c r="K49" i="15" s="1"/>
  <c r="C48" i="17" s="1"/>
  <c r="E48" i="17"/>
  <c r="BW39" i="16"/>
  <c r="K43" i="15" s="1"/>
  <c r="C42" i="17" s="1"/>
  <c r="E42" i="17"/>
  <c r="BW40" i="16"/>
  <c r="K44" i="15" s="1"/>
  <c r="E43" i="17"/>
  <c r="BW37" i="16"/>
  <c r="E40" i="17"/>
  <c r="BW57" i="16"/>
  <c r="K61" i="15" s="1"/>
  <c r="C60" i="17" s="1"/>
  <c r="E60" i="17"/>
  <c r="BW80" i="16"/>
  <c r="K84" i="15" s="1"/>
  <c r="C83" i="17" s="1"/>
  <c r="E83" i="17"/>
  <c r="BW26" i="16"/>
  <c r="K30" i="15" s="1"/>
  <c r="C29" i="17" s="1"/>
  <c r="E29" i="17"/>
  <c r="BW11" i="16"/>
  <c r="K15" i="15" s="1"/>
  <c r="C14" i="17" s="1"/>
  <c r="E14" i="17"/>
  <c r="BW131" i="16"/>
  <c r="K135" i="15" s="1"/>
  <c r="C134" i="17" s="1"/>
  <c r="E134" i="17"/>
  <c r="BW64" i="16"/>
  <c r="K68" i="15" s="1"/>
  <c r="C67" i="17" s="1"/>
  <c r="E67" i="17"/>
  <c r="BW71" i="16"/>
  <c r="K75" i="15" s="1"/>
  <c r="E74" i="17"/>
  <c r="BW89" i="16"/>
  <c r="K93" i="15" s="1"/>
  <c r="C92" i="17" s="1"/>
  <c r="E92" i="17"/>
  <c r="BW103" i="16"/>
  <c r="K107" i="15" s="1"/>
  <c r="C106" i="17" s="1"/>
  <c r="E106" i="17"/>
  <c r="BW63" i="16"/>
  <c r="K67" i="15" s="1"/>
  <c r="C66" i="17" s="1"/>
  <c r="E66" i="17"/>
  <c r="BW14" i="16"/>
  <c r="K18" i="15" s="1"/>
  <c r="C17" i="17" s="1"/>
  <c r="E17" i="17"/>
  <c r="BW102" i="16"/>
  <c r="K106" i="15" s="1"/>
  <c r="C105" i="17" s="1"/>
  <c r="E105" i="17"/>
  <c r="BW51" i="16"/>
  <c r="K55" i="15" s="1"/>
  <c r="E54" i="17"/>
  <c r="BW52" i="16"/>
  <c r="K56" i="15" s="1"/>
  <c r="E55" i="17"/>
  <c r="BW6" i="16"/>
  <c r="K10" i="15" s="1"/>
  <c r="E9" i="17"/>
  <c r="BW3" i="16"/>
  <c r="K7" i="15" s="1"/>
  <c r="E6" i="17"/>
  <c r="BW135" i="16"/>
  <c r="K139" i="15" s="1"/>
  <c r="C138" i="17" s="1"/>
  <c r="E138" i="17"/>
  <c r="BW36" i="16"/>
  <c r="K40" i="15" s="1"/>
  <c r="E39" i="17"/>
  <c r="BW46" i="16"/>
  <c r="K50" i="15" s="1"/>
  <c r="C49" i="17" s="1"/>
  <c r="E49" i="17"/>
  <c r="BW98" i="16"/>
  <c r="K102" i="15" s="1"/>
  <c r="C101" i="17" s="1"/>
  <c r="E101" i="17"/>
  <c r="BW110" i="16"/>
  <c r="K114" i="15" s="1"/>
  <c r="C113" i="17" s="1"/>
  <c r="E113" i="17"/>
  <c r="BW15" i="16"/>
  <c r="K19" i="15" s="1"/>
  <c r="E18" i="17"/>
  <c r="BW28" i="16"/>
  <c r="K32" i="15" s="1"/>
  <c r="E31" i="17"/>
  <c r="BW87" i="16"/>
  <c r="K91" i="15" s="1"/>
  <c r="C90" i="17" s="1"/>
  <c r="E90" i="17"/>
  <c r="BW34" i="16"/>
  <c r="K38" i="15" s="1"/>
  <c r="E37" i="17"/>
  <c r="BW123" i="16"/>
  <c r="K127" i="15" s="1"/>
  <c r="C126" i="17" s="1"/>
  <c r="E126" i="17"/>
  <c r="BW114" i="16"/>
  <c r="K118" i="15" s="1"/>
  <c r="C117" i="17" s="1"/>
  <c r="E117" i="17"/>
  <c r="BW20" i="16"/>
  <c r="K24" i="15" s="1"/>
  <c r="E23" i="17"/>
  <c r="BW60" i="16"/>
  <c r="K64" i="15" s="1"/>
  <c r="E63" i="17"/>
  <c r="BW108" i="16"/>
  <c r="K112" i="15" s="1"/>
  <c r="E111" i="17"/>
  <c r="BW17" i="16"/>
  <c r="K21" i="15" s="1"/>
  <c r="E20" i="17"/>
  <c r="BW125" i="16"/>
  <c r="K129" i="15" s="1"/>
  <c r="E128" i="17"/>
  <c r="BW126" i="16"/>
  <c r="K130" i="15" s="1"/>
  <c r="C129" i="17" s="1"/>
  <c r="E129" i="17"/>
  <c r="BW105" i="16"/>
  <c r="K109" i="15" s="1"/>
  <c r="E108" i="17"/>
  <c r="BW83" i="16"/>
  <c r="K87" i="15" s="1"/>
  <c r="E86" i="17"/>
  <c r="BW96" i="16"/>
  <c r="K100" i="15" s="1"/>
  <c r="E99" i="17"/>
  <c r="BW122" i="16"/>
  <c r="K126" i="15" s="1"/>
  <c r="E125" i="17"/>
  <c r="BW78" i="16"/>
  <c r="K82" i="15" s="1"/>
  <c r="E81" i="17"/>
  <c r="BW18" i="16"/>
  <c r="K22" i="15" s="1"/>
  <c r="C21" i="17" s="1"/>
  <c r="E21" i="17"/>
  <c r="BW53" i="16"/>
  <c r="K57" i="15" s="1"/>
  <c r="C56" i="17" s="1"/>
  <c r="E56" i="17"/>
  <c r="BW22" i="16"/>
  <c r="K26" i="15" s="1"/>
  <c r="C25" i="17" s="1"/>
  <c r="E25" i="17"/>
  <c r="BW21" i="16"/>
  <c r="K25" i="15" s="1"/>
  <c r="C24" i="17" s="1"/>
  <c r="E24" i="17"/>
  <c r="BW81" i="16"/>
  <c r="K85" i="15" s="1"/>
  <c r="C84" i="17" s="1"/>
  <c r="E84" i="17"/>
  <c r="BW115" i="16"/>
  <c r="K119" i="15" s="1"/>
  <c r="C118" i="17" s="1"/>
  <c r="E118" i="17"/>
  <c r="BW25" i="16"/>
  <c r="K29" i="15" s="1"/>
  <c r="C28" i="17" s="1"/>
  <c r="E28" i="17"/>
  <c r="BW94" i="16"/>
  <c r="K98" i="15" s="1"/>
  <c r="E97" i="17"/>
  <c r="BW77" i="16"/>
  <c r="K81" i="15" s="1"/>
  <c r="C80" i="17" s="1"/>
  <c r="E80" i="17"/>
  <c r="BW88" i="16"/>
  <c r="K92" i="15" s="1"/>
  <c r="E91" i="17"/>
  <c r="BW5" i="16"/>
  <c r="K9" i="15" s="1"/>
  <c r="E8" i="17"/>
  <c r="BW4" i="16"/>
  <c r="K8" i="15" s="1"/>
  <c r="C7" i="17" s="1"/>
  <c r="E7" i="17"/>
  <c r="BW73" i="16"/>
  <c r="K77" i="15" s="1"/>
  <c r="E76" i="17"/>
  <c r="BW109" i="16"/>
  <c r="K113" i="15" s="1"/>
  <c r="E112" i="17"/>
  <c r="BW124" i="16"/>
  <c r="K128" i="15" s="1"/>
  <c r="C127" i="17" s="1"/>
  <c r="E127" i="17"/>
  <c r="BW23" i="16"/>
  <c r="K27" i="15" s="1"/>
  <c r="E26" i="17"/>
  <c r="BW90" i="16"/>
  <c r="K94" i="15" s="1"/>
  <c r="E93" i="17"/>
  <c r="BW86" i="16"/>
  <c r="K90" i="15" s="1"/>
  <c r="E89" i="17"/>
  <c r="BW128" i="16"/>
  <c r="K132" i="15" s="1"/>
  <c r="C131" i="17" s="1"/>
  <c r="E131" i="17"/>
  <c r="BW70" i="16"/>
  <c r="K74" i="15" s="1"/>
  <c r="C73" i="17" s="1"/>
  <c r="E73" i="17"/>
  <c r="BW32" i="16"/>
  <c r="K36" i="15" s="1"/>
  <c r="C35" i="17" s="1"/>
  <c r="E35" i="17"/>
  <c r="BW7" i="16"/>
  <c r="K11" i="15" s="1"/>
  <c r="E10" i="17"/>
  <c r="BW56" i="16"/>
  <c r="K60" i="15" s="1"/>
  <c r="E59" i="17"/>
  <c r="BW47" i="16"/>
  <c r="K51" i="15" s="1"/>
  <c r="E50" i="17"/>
  <c r="BW91" i="16"/>
  <c r="K95" i="15" s="1"/>
  <c r="E94" i="17"/>
  <c r="BW72" i="16"/>
  <c r="K76" i="15" s="1"/>
  <c r="C75" i="17" s="1"/>
  <c r="E75" i="17"/>
  <c r="BW92" i="16"/>
  <c r="K96" i="15" s="1"/>
  <c r="E95" i="17"/>
  <c r="BW65" i="16"/>
  <c r="K69" i="15" s="1"/>
  <c r="C68" i="17" s="1"/>
  <c r="E68" i="17"/>
  <c r="BW111" i="16"/>
  <c r="K115" i="15" s="1"/>
  <c r="C114" i="17" s="1"/>
  <c r="E114" i="17"/>
  <c r="BW100" i="16"/>
  <c r="K104" i="15" s="1"/>
  <c r="C103" i="17" s="1"/>
  <c r="E103" i="17"/>
  <c r="BW54" i="16"/>
  <c r="K58" i="15" s="1"/>
  <c r="C57" i="17" s="1"/>
  <c r="E57" i="17"/>
  <c r="BW30" i="16"/>
  <c r="K34" i="15" s="1"/>
  <c r="C33" i="17" s="1"/>
  <c r="E33" i="17"/>
  <c r="BW69" i="16"/>
  <c r="K73" i="15" s="1"/>
  <c r="E72" i="17"/>
  <c r="BW112" i="16"/>
  <c r="K116" i="15" s="1"/>
  <c r="E115" i="17"/>
  <c r="BW136" i="16"/>
  <c r="K140" i="15" s="1"/>
  <c r="E139" i="17"/>
  <c r="BW75" i="16"/>
  <c r="K79" i="15" s="1"/>
  <c r="E78" i="17"/>
  <c r="BW129" i="16"/>
  <c r="K133" i="15" s="1"/>
  <c r="E132" i="17"/>
  <c r="BW121" i="16"/>
  <c r="K125" i="15" s="1"/>
  <c r="C124" i="17" s="1"/>
  <c r="E124" i="17"/>
  <c r="BW66" i="16"/>
  <c r="K70" i="15" s="1"/>
  <c r="E69" i="17"/>
  <c r="BW85" i="16"/>
  <c r="K89" i="15" s="1"/>
  <c r="E88" i="17"/>
  <c r="BW50" i="16"/>
  <c r="K54" i="15" s="1"/>
  <c r="C53" i="17" s="1"/>
  <c r="E53" i="17"/>
  <c r="BW107" i="16"/>
  <c r="K111" i="15" s="1"/>
  <c r="C110" i="17" s="1"/>
  <c r="E110" i="17"/>
  <c r="BW44" i="16"/>
  <c r="K48" i="15" s="1"/>
  <c r="E47" i="17"/>
  <c r="BW93" i="16"/>
  <c r="K97" i="15" s="1"/>
  <c r="E96" i="17"/>
  <c r="BW74" i="16"/>
  <c r="K78" i="15" s="1"/>
  <c r="E77" i="17"/>
  <c r="BW19" i="16"/>
  <c r="K23" i="15" s="1"/>
  <c r="C22" i="17" s="1"/>
  <c r="E22" i="17"/>
  <c r="BW106" i="16"/>
  <c r="K110" i="15" s="1"/>
  <c r="C109" i="17" s="1"/>
  <c r="E109" i="17"/>
  <c r="BW82" i="16"/>
  <c r="K86" i="15" s="1"/>
  <c r="C85" i="17" s="1"/>
  <c r="E85" i="17"/>
  <c r="BW132" i="16"/>
  <c r="K136" i="15" s="1"/>
  <c r="C135" i="17" s="1"/>
  <c r="E135" i="17"/>
  <c r="BW10" i="16"/>
  <c r="K14" i="15" s="1"/>
  <c r="E13" i="17"/>
  <c r="BW133" i="16"/>
  <c r="K137" i="15" s="1"/>
  <c r="E136" i="17"/>
  <c r="BW116" i="16"/>
  <c r="K120" i="15" s="1"/>
  <c r="C119" i="17" s="1"/>
  <c r="E119" i="17"/>
  <c r="BW31" i="16"/>
  <c r="K35" i="15" s="1"/>
  <c r="E34" i="17"/>
  <c r="BW117" i="16"/>
  <c r="K121" i="15" s="1"/>
  <c r="E120" i="17"/>
  <c r="BW41" i="16"/>
  <c r="K45" i="15" s="1"/>
  <c r="E44" i="17"/>
  <c r="BW48" i="16"/>
  <c r="K52" i="15" s="1"/>
  <c r="E51" i="17"/>
  <c r="BW16" i="16"/>
  <c r="K20" i="15" s="1"/>
  <c r="C19" i="17" s="1"/>
  <c r="E19" i="17"/>
  <c r="BW130" i="16"/>
  <c r="K134" i="15" s="1"/>
  <c r="E133" i="17"/>
  <c r="BW38" i="16"/>
  <c r="K42" i="15" s="1"/>
  <c r="C41" i="17" s="1"/>
  <c r="E41" i="17"/>
  <c r="BW49" i="16"/>
  <c r="K53" i="15" s="1"/>
  <c r="E52" i="17"/>
  <c r="BW29" i="16"/>
  <c r="K33" i="15" s="1"/>
  <c r="E32" i="17"/>
  <c r="BW97" i="16"/>
  <c r="K101" i="15" s="1"/>
  <c r="C100" i="17" s="1"/>
  <c r="E100" i="17"/>
  <c r="BW104" i="16"/>
  <c r="K108" i="15" s="1"/>
  <c r="E107" i="17"/>
  <c r="BW12" i="16"/>
  <c r="K16" i="15" s="1"/>
  <c r="E15" i="17"/>
  <c r="BW8" i="16"/>
  <c r="K12" i="15" s="1"/>
  <c r="C11" i="17" s="1"/>
  <c r="E11" i="17"/>
  <c r="BW59" i="16"/>
  <c r="K63" i="15" s="1"/>
  <c r="C62" i="17" s="1"/>
  <c r="E62" i="17"/>
  <c r="BW84" i="16"/>
  <c r="K88" i="15" s="1"/>
  <c r="E87" i="17"/>
  <c r="BW119" i="16"/>
  <c r="K123" i="15" s="1"/>
  <c r="C122" i="17" s="1"/>
  <c r="E122" i="17"/>
  <c r="BW13" i="16"/>
  <c r="K17" i="15" s="1"/>
  <c r="C16" i="17" s="1"/>
  <c r="E16" i="17"/>
  <c r="BW67" i="16"/>
  <c r="K71" i="15" s="1"/>
  <c r="E70" i="17"/>
  <c r="BW134" i="16"/>
  <c r="K138" i="15" s="1"/>
  <c r="C137" i="17" s="1"/>
  <c r="E137" i="17"/>
  <c r="BW35" i="16"/>
  <c r="K39" i="15" s="1"/>
  <c r="C38" i="17" s="1"/>
  <c r="E38" i="17"/>
  <c r="BW33" i="16"/>
  <c r="K37" i="15" s="1"/>
  <c r="E36" i="17"/>
  <c r="BW99" i="16"/>
  <c r="K103" i="15" s="1"/>
  <c r="C102" i="17" s="1"/>
  <c r="E102" i="17"/>
  <c r="BW76" i="16"/>
  <c r="K80" i="15" s="1"/>
  <c r="E79" i="17"/>
  <c r="BW120" i="16"/>
  <c r="K124" i="15" s="1"/>
  <c r="C123" i="17" s="1"/>
  <c r="E123" i="17"/>
  <c r="BW58" i="16"/>
  <c r="K62" i="15" s="1"/>
  <c r="C61" i="17" s="1"/>
  <c r="E61" i="17"/>
  <c r="BW95" i="16"/>
  <c r="K99" i="15" s="1"/>
  <c r="E98" i="17"/>
  <c r="BW43" i="16"/>
  <c r="K47" i="15" s="1"/>
  <c r="E46" i="17"/>
  <c r="J141" i="15"/>
  <c r="K41" i="15" l="1"/>
  <c r="C40" i="17" s="1"/>
  <c r="F40" i="17" s="1"/>
  <c r="BW137" i="16"/>
  <c r="K141" i="15" s="1"/>
  <c r="K142" i="15" s="1"/>
  <c r="E140" i="17"/>
  <c r="C37" i="17"/>
  <c r="C120" i="17"/>
  <c r="F120" i="17" s="1"/>
  <c r="J142" i="15"/>
  <c r="F105" i="17"/>
  <c r="F92" i="17"/>
  <c r="F138" i="17"/>
  <c r="F24" i="17"/>
  <c r="F22" i="17"/>
  <c r="F53" i="17"/>
  <c r="F33" i="17"/>
  <c r="F17" i="17"/>
  <c r="F48" i="17"/>
  <c r="F60" i="17"/>
  <c r="F56" i="17"/>
  <c r="F113" i="17"/>
  <c r="F67" i="17"/>
  <c r="F102" i="17"/>
  <c r="F57" i="17"/>
  <c r="F126" i="17"/>
  <c r="F66" i="17"/>
  <c r="F117" i="17"/>
  <c r="F19" i="17"/>
  <c r="F7" i="17"/>
  <c r="F103" i="17"/>
  <c r="F127" i="17"/>
  <c r="F61" i="17"/>
  <c r="F114" i="17"/>
  <c r="F134" i="17"/>
  <c r="F122" i="17"/>
  <c r="F16" i="17"/>
  <c r="F80" i="17"/>
  <c r="F110" i="17"/>
  <c r="F42" i="17"/>
  <c r="F38" i="17"/>
  <c r="F11" i="17"/>
  <c r="F90" i="17"/>
  <c r="F14" i="17"/>
  <c r="F109" i="17"/>
  <c r="F100" i="17"/>
  <c r="F101" i="17"/>
  <c r="F64" i="17"/>
  <c r="F106" i="17"/>
  <c r="F35" i="17"/>
  <c r="F131" i="17"/>
  <c r="F62" i="17"/>
  <c r="F12" i="17"/>
  <c r="F84" i="17"/>
  <c r="F30" i="17"/>
  <c r="F137" i="17"/>
  <c r="F49" i="17"/>
  <c r="F119" i="17"/>
  <c r="G119" i="17" s="1"/>
  <c r="F73" i="17"/>
  <c r="F27" i="17"/>
  <c r="F123" i="17"/>
  <c r="F83" i="17"/>
  <c r="F75" i="17"/>
  <c r="F68" i="17"/>
  <c r="F25" i="17"/>
  <c r="F28" i="17"/>
  <c r="F29" i="17"/>
  <c r="F135" i="17"/>
  <c r="F118" i="17"/>
  <c r="F129" i="17"/>
  <c r="F85" i="17"/>
  <c r="F124" i="17"/>
  <c r="F21" i="17"/>
  <c r="F41" i="17"/>
  <c r="C32" i="17"/>
  <c r="C95" i="17"/>
  <c r="C39" i="17"/>
  <c r="C96" i="17"/>
  <c r="C70" i="17"/>
  <c r="C59" i="17"/>
  <c r="C45" i="17"/>
  <c r="C132" i="17"/>
  <c r="C10" i="17"/>
  <c r="C74" i="17"/>
  <c r="C36" i="17"/>
  <c r="C81" i="17"/>
  <c r="C78" i="17"/>
  <c r="C50" i="17"/>
  <c r="C89" i="17"/>
  <c r="C121" i="17"/>
  <c r="C63" i="17"/>
  <c r="C139" i="17"/>
  <c r="C98" i="17"/>
  <c r="C87" i="17"/>
  <c r="C47" i="17"/>
  <c r="C8" i="17"/>
  <c r="C125" i="17"/>
  <c r="C34" i="17"/>
  <c r="C82" i="17"/>
  <c r="C77" i="17"/>
  <c r="C52" i="17"/>
  <c r="C71" i="17"/>
  <c r="C72" i="17"/>
  <c r="C91" i="17"/>
  <c r="C58" i="17"/>
  <c r="C31" i="17"/>
  <c r="C99" i="17"/>
  <c r="C69" i="17"/>
  <c r="C128" i="17"/>
  <c r="C93" i="17"/>
  <c r="C88" i="17"/>
  <c r="C18" i="17"/>
  <c r="C86" i="17"/>
  <c r="C44" i="17"/>
  <c r="C130" i="17"/>
  <c r="C115" i="17"/>
  <c r="C26" i="17"/>
  <c r="C136" i="17"/>
  <c r="C6" i="17"/>
  <c r="C108" i="17"/>
  <c r="C111" i="17"/>
  <c r="C46" i="17"/>
  <c r="C79" i="17"/>
  <c r="C15" i="17"/>
  <c r="C133" i="17"/>
  <c r="C13" i="17"/>
  <c r="C9" i="17"/>
  <c r="C97" i="17"/>
  <c r="C65" i="17"/>
  <c r="C107" i="17"/>
  <c r="C112" i="17"/>
  <c r="C55" i="17"/>
  <c r="C116" i="17"/>
  <c r="C51" i="17"/>
  <c r="C94" i="17"/>
  <c r="C76" i="17"/>
  <c r="C54" i="17"/>
  <c r="C104" i="17"/>
  <c r="C43" i="17"/>
  <c r="C23" i="17"/>
  <c r="C20" i="17"/>
  <c r="C140" i="17" l="1"/>
  <c r="F140" i="17" s="1"/>
  <c r="G140" i="17" s="1"/>
  <c r="F37" i="17"/>
  <c r="G28" i="17"/>
  <c r="G62" i="17"/>
  <c r="G80" i="17"/>
  <c r="G33" i="17"/>
  <c r="G53" i="17"/>
  <c r="G68" i="17"/>
  <c r="G131" i="17"/>
  <c r="G14" i="17"/>
  <c r="G19" i="17"/>
  <c r="G67" i="17"/>
  <c r="G22" i="17"/>
  <c r="G21" i="17"/>
  <c r="G85" i="17"/>
  <c r="G117" i="17"/>
  <c r="G134" i="17"/>
  <c r="G109" i="17"/>
  <c r="G7" i="17"/>
  <c r="G126" i="17"/>
  <c r="G92" i="17"/>
  <c r="G27" i="17"/>
  <c r="G42" i="17"/>
  <c r="G48" i="17"/>
  <c r="G73" i="17"/>
  <c r="F20" i="17"/>
  <c r="F36" i="17"/>
  <c r="G16" i="17"/>
  <c r="F15" i="17"/>
  <c r="F45" i="17"/>
  <c r="G61" i="17"/>
  <c r="F43" i="17"/>
  <c r="F112" i="17"/>
  <c r="F79" i="17"/>
  <c r="F130" i="17"/>
  <c r="F99" i="17"/>
  <c r="F82" i="17"/>
  <c r="F63" i="17"/>
  <c r="F59" i="17"/>
  <c r="F32" i="17"/>
  <c r="G29" i="17"/>
  <c r="G84" i="17"/>
  <c r="G38" i="17"/>
  <c r="G110" i="17"/>
  <c r="G40" i="17"/>
  <c r="F52" i="17"/>
  <c r="G75" i="17"/>
  <c r="F77" i="17"/>
  <c r="G25" i="17"/>
  <c r="F104" i="17"/>
  <c r="F44" i="17"/>
  <c r="F31" i="17"/>
  <c r="F34" i="17"/>
  <c r="F121" i="17"/>
  <c r="F70" i="17"/>
  <c r="G83" i="17"/>
  <c r="G106" i="17"/>
  <c r="G100" i="17"/>
  <c r="G127" i="17"/>
  <c r="F116" i="17"/>
  <c r="F98" i="17"/>
  <c r="G49" i="17"/>
  <c r="F23" i="17"/>
  <c r="F69" i="17"/>
  <c r="G124" i="17"/>
  <c r="F54" i="17"/>
  <c r="F65" i="17"/>
  <c r="F111" i="17"/>
  <c r="F86" i="17"/>
  <c r="F58" i="17"/>
  <c r="F125" i="17"/>
  <c r="F89" i="17"/>
  <c r="F132" i="17"/>
  <c r="G118" i="17"/>
  <c r="G137" i="17"/>
  <c r="G122" i="17"/>
  <c r="F128" i="17"/>
  <c r="G35" i="17"/>
  <c r="F115" i="17"/>
  <c r="G41" i="17"/>
  <c r="F46" i="17"/>
  <c r="F76" i="17"/>
  <c r="F97" i="17"/>
  <c r="F108" i="17"/>
  <c r="F18" i="17"/>
  <c r="F91" i="17"/>
  <c r="F8" i="17"/>
  <c r="F50" i="17"/>
  <c r="F74" i="17"/>
  <c r="G90" i="17"/>
  <c r="G57" i="17"/>
  <c r="G56" i="17"/>
  <c r="G24" i="17"/>
  <c r="F133" i="17"/>
  <c r="F10" i="17"/>
  <c r="G101" i="17"/>
  <c r="F55" i="17"/>
  <c r="F95" i="17"/>
  <c r="G11" i="17"/>
  <c r="G113" i="17"/>
  <c r="F107" i="17"/>
  <c r="F9" i="17"/>
  <c r="F6" i="17"/>
  <c r="G6" i="17" s="1"/>
  <c r="F88" i="17"/>
  <c r="F72" i="17"/>
  <c r="F47" i="17"/>
  <c r="F78" i="17"/>
  <c r="F96" i="17"/>
  <c r="G135" i="17"/>
  <c r="G123" i="17"/>
  <c r="G12" i="17"/>
  <c r="G64" i="17"/>
  <c r="G103" i="17"/>
  <c r="G66" i="17"/>
  <c r="G105" i="17"/>
  <c r="F26" i="17"/>
  <c r="F39" i="17"/>
  <c r="G138" i="17"/>
  <c r="F139" i="17"/>
  <c r="F94" i="17"/>
  <c r="F51" i="17"/>
  <c r="F13" i="17"/>
  <c r="F136" i="17"/>
  <c r="F93" i="17"/>
  <c r="F71" i="17"/>
  <c r="F87" i="17"/>
  <c r="F81" i="17"/>
  <c r="G120" i="17"/>
  <c r="G129" i="17"/>
  <c r="G30" i="17"/>
  <c r="G114" i="17"/>
  <c r="G102" i="17"/>
  <c r="G60" i="17"/>
  <c r="G17" i="17"/>
  <c r="M142" i="15"/>
  <c r="G37" i="17" l="1"/>
  <c r="G78" i="17"/>
  <c r="G47" i="17"/>
  <c r="G128" i="17"/>
  <c r="G121" i="17"/>
  <c r="G108" i="17"/>
  <c r="G34" i="17"/>
  <c r="G32" i="17"/>
  <c r="G97" i="17"/>
  <c r="G116" i="17"/>
  <c r="G65" i="17"/>
  <c r="G44" i="17"/>
  <c r="G74" i="17"/>
  <c r="G104" i="17"/>
  <c r="G89" i="17"/>
  <c r="G43" i="17"/>
  <c r="G54" i="17"/>
  <c r="G20" i="17"/>
  <c r="G87" i="17"/>
  <c r="G88" i="17"/>
  <c r="G50" i="17"/>
  <c r="G93" i="17"/>
  <c r="G9" i="17"/>
  <c r="G23" i="17"/>
  <c r="G59" i="17"/>
  <c r="G107" i="17"/>
  <c r="G111" i="17"/>
  <c r="G115" i="17"/>
  <c r="G58" i="17"/>
  <c r="G71" i="17"/>
  <c r="G72" i="17"/>
  <c r="G52" i="17"/>
  <c r="G99" i="17"/>
  <c r="G112" i="17"/>
  <c r="G36" i="17"/>
  <c r="G139" i="17"/>
  <c r="G133" i="17"/>
  <c r="G81" i="17"/>
  <c r="G13" i="17"/>
  <c r="G94" i="17"/>
  <c r="G18" i="17"/>
  <c r="G132" i="17"/>
  <c r="G26" i="17"/>
  <c r="G70" i="17"/>
  <c r="G63" i="17"/>
  <c r="G39" i="17"/>
  <c r="G95" i="17"/>
  <c r="G8" i="17"/>
  <c r="G76" i="17"/>
  <c r="G86" i="17"/>
  <c r="G69" i="17"/>
  <c r="G77" i="17"/>
  <c r="G130" i="17"/>
  <c r="G45" i="17"/>
  <c r="G136" i="17"/>
  <c r="G51" i="17"/>
  <c r="G96" i="17"/>
  <c r="G31" i="17"/>
  <c r="G82" i="17"/>
  <c r="G55" i="17"/>
  <c r="G10" i="17"/>
  <c r="G91" i="17"/>
  <c r="G46" i="17"/>
  <c r="G125" i="17"/>
  <c r="G98" i="17"/>
  <c r="G79" i="17"/>
  <c r="G15" i="17"/>
  <c r="C1" i="17" l="1"/>
  <c r="C2" i="17" s="1"/>
  <c r="C3" i="17" l="1"/>
  <c r="H58" i="17" s="1"/>
  <c r="D105" i="17"/>
  <c r="H98" i="17"/>
  <c r="H115" i="17"/>
  <c r="H14" i="17"/>
  <c r="H53" i="17"/>
  <c r="H113" i="17"/>
  <c r="H61" i="17"/>
  <c r="H16" i="17"/>
  <c r="H68" i="17"/>
  <c r="H33" i="17"/>
  <c r="H131" i="17"/>
  <c r="H102" i="17"/>
  <c r="H100" i="17"/>
  <c r="H31" i="17"/>
  <c r="H80" i="17"/>
  <c r="H65" i="17"/>
  <c r="H129" i="17"/>
  <c r="H70" i="17"/>
  <c r="H37" i="17"/>
  <c r="H79" i="17"/>
  <c r="H136" i="17"/>
  <c r="H108" i="17"/>
  <c r="H32" i="17"/>
  <c r="H39" i="17"/>
  <c r="H111" i="17"/>
  <c r="H45" i="17"/>
  <c r="H133" i="17"/>
  <c r="H109" i="17"/>
  <c r="H137" i="17"/>
  <c r="H26" i="17"/>
  <c r="H57" i="17"/>
  <c r="H48" i="17"/>
  <c r="H42" i="17"/>
  <c r="H64" i="17"/>
  <c r="H119" i="17"/>
  <c r="H36" i="17"/>
  <c r="H34" i="17"/>
  <c r="H60" i="17"/>
  <c r="H24" i="17"/>
  <c r="H15" i="17"/>
  <c r="BX102" i="16" l="1"/>
  <c r="BY30" i="16"/>
  <c r="BY58" i="16"/>
  <c r="BY39" i="16"/>
  <c r="BY67" i="16"/>
  <c r="BY61" i="16"/>
  <c r="BY13" i="16"/>
  <c r="BY50" i="16"/>
  <c r="BY133" i="16"/>
  <c r="BY45" i="16"/>
  <c r="BY110" i="16"/>
  <c r="BY62" i="16"/>
  <c r="BY11" i="16"/>
  <c r="BY116" i="16"/>
  <c r="BY105" i="16"/>
  <c r="BY76" i="16"/>
  <c r="BY54" i="16"/>
  <c r="BY134" i="16"/>
  <c r="BY12" i="16"/>
  <c r="BY130" i="16"/>
  <c r="BY77" i="16"/>
  <c r="BY112" i="16"/>
  <c r="BY29" i="16"/>
  <c r="BY65" i="16"/>
  <c r="BY34" i="16"/>
  <c r="BY23" i="16"/>
  <c r="BY126" i="16"/>
  <c r="BY106" i="16"/>
  <c r="BY21" i="16"/>
  <c r="BY57" i="16"/>
  <c r="BY42" i="16"/>
  <c r="BY28" i="16"/>
  <c r="BY95" i="16"/>
  <c r="BY128" i="16"/>
  <c r="BY108" i="16"/>
  <c r="BY97" i="16"/>
  <c r="BY31" i="16"/>
  <c r="BY33" i="16"/>
  <c r="BY36" i="16"/>
  <c r="BY99" i="16"/>
  <c r="BY55" i="16"/>
  <c r="H104" i="17"/>
  <c r="H135" i="17"/>
  <c r="H107" i="17"/>
  <c r="H40" i="17"/>
  <c r="H17" i="17"/>
  <c r="H54" i="17"/>
  <c r="H125" i="17"/>
  <c r="H62" i="17"/>
  <c r="H86" i="17"/>
  <c r="H20" i="17"/>
  <c r="H126" i="17"/>
  <c r="H81" i="17"/>
  <c r="H85" i="17"/>
  <c r="H30" i="17"/>
  <c r="H74" i="17"/>
  <c r="H46" i="17"/>
  <c r="H101" i="17"/>
  <c r="H103" i="17"/>
  <c r="H99" i="17"/>
  <c r="H55" i="17"/>
  <c r="H140" i="17"/>
  <c r="H105" i="17"/>
  <c r="H96" i="17"/>
  <c r="H69" i="17"/>
  <c r="H130" i="17"/>
  <c r="H43" i="17"/>
  <c r="H92" i="17"/>
  <c r="H21" i="17"/>
  <c r="H38" i="17"/>
  <c r="H11" i="17"/>
  <c r="H116" i="17"/>
  <c r="H27" i="17"/>
  <c r="H6" i="17"/>
  <c r="H94" i="17"/>
  <c r="H52" i="17"/>
  <c r="H72" i="17"/>
  <c r="H124" i="17"/>
  <c r="H84" i="17"/>
  <c r="H25" i="17"/>
  <c r="H75" i="17"/>
  <c r="H44" i="17"/>
  <c r="H59" i="17"/>
  <c r="H117" i="17"/>
  <c r="H83" i="17"/>
  <c r="H114" i="17"/>
  <c r="H56" i="17"/>
  <c r="H13" i="17"/>
  <c r="H67" i="17"/>
  <c r="H110" i="17"/>
  <c r="H91" i="17"/>
  <c r="H121" i="17"/>
  <c r="H49" i="17"/>
  <c r="H19" i="17"/>
  <c r="H22" i="17"/>
  <c r="H29" i="17"/>
  <c r="H50" i="17"/>
  <c r="H82" i="17"/>
  <c r="H88" i="17"/>
  <c r="H66" i="17"/>
  <c r="H77" i="17"/>
  <c r="H18" i="17"/>
  <c r="H47" i="17"/>
  <c r="H41" i="17"/>
  <c r="H10" i="17"/>
  <c r="H12" i="17"/>
  <c r="H87" i="17"/>
  <c r="H120" i="17"/>
  <c r="H106" i="17"/>
  <c r="H23" i="17"/>
  <c r="H28" i="17"/>
  <c r="H123" i="17"/>
  <c r="H8" i="17"/>
  <c r="H139" i="17"/>
  <c r="H97" i="17"/>
  <c r="H127" i="17"/>
  <c r="H35" i="17"/>
  <c r="H112" i="17"/>
  <c r="H76" i="17"/>
  <c r="H95" i="17"/>
  <c r="H128" i="17"/>
  <c r="H7" i="17"/>
  <c r="H89" i="17"/>
  <c r="H9" i="17"/>
  <c r="H132" i="17"/>
  <c r="H51" i="17"/>
  <c r="H71" i="17"/>
  <c r="H122" i="17"/>
  <c r="H93" i="17"/>
  <c r="H78" i="17"/>
  <c r="H73" i="17"/>
  <c r="H90" i="17"/>
  <c r="H63" i="17"/>
  <c r="H118" i="17"/>
  <c r="H138" i="17"/>
  <c r="H134" i="17"/>
  <c r="D30" i="17"/>
  <c r="D114" i="17"/>
  <c r="D6" i="17"/>
  <c r="D133" i="17"/>
  <c r="D32" i="17"/>
  <c r="D59" i="17"/>
  <c r="D113" i="17"/>
  <c r="D29" i="17"/>
  <c r="D82" i="17"/>
  <c r="D130" i="17"/>
  <c r="D124" i="17"/>
  <c r="D46" i="17"/>
  <c r="D56" i="17"/>
  <c r="D36" i="17"/>
  <c r="D125" i="17"/>
  <c r="D129" i="17"/>
  <c r="D132" i="17"/>
  <c r="D72" i="17"/>
  <c r="D67" i="17"/>
  <c r="D136" i="17"/>
  <c r="D87" i="17"/>
  <c r="D14" i="17"/>
  <c r="D121" i="17"/>
  <c r="D62" i="17"/>
  <c r="D86" i="17"/>
  <c r="D111" i="17"/>
  <c r="D131" i="17"/>
  <c r="D58" i="17"/>
  <c r="D45" i="17"/>
  <c r="D51" i="17"/>
  <c r="D84" i="17"/>
  <c r="D42" i="17"/>
  <c r="D91" i="17"/>
  <c r="D99" i="17"/>
  <c r="D85" i="17"/>
  <c r="D119" i="17"/>
  <c r="D15" i="17"/>
  <c r="D20" i="17"/>
  <c r="D94" i="17"/>
  <c r="D97" i="17"/>
  <c r="D76" i="17"/>
  <c r="D61" i="17"/>
  <c r="D75" i="17"/>
  <c r="D19" i="17"/>
  <c r="D50" i="17"/>
  <c r="D108" i="17"/>
  <c r="D65" i="17"/>
  <c r="D79" i="17"/>
  <c r="D43" i="17"/>
  <c r="D31" i="17"/>
  <c r="D118" i="17"/>
  <c r="D102" i="17"/>
  <c r="D68" i="17"/>
  <c r="D17" i="17"/>
  <c r="D22" i="17"/>
  <c r="D71" i="17"/>
  <c r="D66" i="17"/>
  <c r="D23" i="17"/>
  <c r="D9" i="17"/>
  <c r="D26" i="17"/>
  <c r="D60" i="17"/>
  <c r="D134" i="17"/>
  <c r="D116" i="17"/>
  <c r="D41" i="17"/>
  <c r="D135" i="17"/>
  <c r="D34" i="17"/>
  <c r="D39" i="17"/>
  <c r="D38" i="17"/>
  <c r="D110" i="17"/>
  <c r="D52" i="17"/>
  <c r="D95" i="17"/>
  <c r="D88" i="17"/>
  <c r="D47" i="17"/>
  <c r="D96" i="17"/>
  <c r="D122" i="17"/>
  <c r="D127" i="17"/>
  <c r="D28" i="17"/>
  <c r="BX25" i="16" s="1"/>
  <c r="D81" i="17"/>
  <c r="D112" i="17"/>
  <c r="D8" i="17"/>
  <c r="D70" i="17"/>
  <c r="D74" i="17"/>
  <c r="D107" i="17"/>
  <c r="D25" i="17"/>
  <c r="D40" i="17"/>
  <c r="D57" i="17"/>
  <c r="D73" i="17"/>
  <c r="D103" i="17"/>
  <c r="D98" i="17"/>
  <c r="D78" i="17"/>
  <c r="D63" i="17"/>
  <c r="D13" i="17"/>
  <c r="D77" i="17"/>
  <c r="D54" i="17"/>
  <c r="D10" i="17"/>
  <c r="D139" i="17"/>
  <c r="D104" i="17"/>
  <c r="D126" i="17"/>
  <c r="D117" i="17"/>
  <c r="D83" i="17"/>
  <c r="D12" i="17"/>
  <c r="D80" i="17"/>
  <c r="D123" i="17"/>
  <c r="D44" i="17"/>
  <c r="D89" i="17"/>
  <c r="D55" i="17"/>
  <c r="D18" i="17"/>
  <c r="D93" i="17"/>
  <c r="D128" i="17"/>
  <c r="D69" i="17"/>
  <c r="D115" i="17"/>
  <c r="D138" i="17"/>
  <c r="D27" i="17"/>
  <c r="D11" i="17"/>
  <c r="D92" i="17"/>
  <c r="D120" i="17"/>
  <c r="D37" i="17"/>
  <c r="D140" i="17"/>
  <c r="D106" i="17"/>
  <c r="D137" i="17"/>
  <c r="D33" i="17"/>
  <c r="D100" i="17"/>
  <c r="D16" i="17"/>
  <c r="D21" i="17"/>
  <c r="D24" i="17"/>
  <c r="D109" i="17"/>
  <c r="D101" i="17"/>
  <c r="D53" i="17"/>
  <c r="D7" i="17"/>
  <c r="D49" i="17"/>
  <c r="D48" i="17"/>
  <c r="D64" i="17"/>
  <c r="D90" i="17"/>
  <c r="D35" i="17"/>
  <c r="BX113" i="16" l="1"/>
  <c r="BX97" i="16"/>
  <c r="BX66" i="16"/>
  <c r="BX123" i="16"/>
  <c r="BX54" i="16"/>
  <c r="BZ54" i="25"/>
  <c r="N58" i="24" s="1"/>
  <c r="O58" i="24" s="1"/>
  <c r="BX93" i="16"/>
  <c r="BX131" i="16"/>
  <c r="BX28" i="16"/>
  <c r="BX17" i="16"/>
  <c r="BZ17" i="16" s="1"/>
  <c r="N21" i="15" s="1"/>
  <c r="O21" i="15" s="1"/>
  <c r="F30" i="28" s="1"/>
  <c r="BX108" i="16"/>
  <c r="BZ108" i="16" s="1"/>
  <c r="N112" i="15" s="1"/>
  <c r="O112" i="15" s="1"/>
  <c r="F121" i="28" s="1"/>
  <c r="BX33" i="16"/>
  <c r="BZ33" i="16" s="1"/>
  <c r="N37" i="15" s="1"/>
  <c r="O37" i="15" s="1"/>
  <c r="F46" i="28" s="1"/>
  <c r="BX111" i="16"/>
  <c r="BX70" i="16"/>
  <c r="BX3" i="16"/>
  <c r="BX125" i="16"/>
  <c r="BX37" i="16"/>
  <c r="BX57" i="16"/>
  <c r="BZ57" i="16" s="1"/>
  <c r="N61" i="15" s="1"/>
  <c r="O61" i="15" s="1"/>
  <c r="BX40" i="16"/>
  <c r="BX12" i="16"/>
  <c r="BX83" i="16"/>
  <c r="BX53" i="16"/>
  <c r="BZ53" i="16" s="1"/>
  <c r="N57" i="15" s="1"/>
  <c r="O57" i="15" s="1"/>
  <c r="F66" i="28" s="1"/>
  <c r="BX27" i="16"/>
  <c r="BZ27" i="16" s="1"/>
  <c r="N31" i="15" s="1"/>
  <c r="O31" i="15" s="1"/>
  <c r="F40" i="28" s="1"/>
  <c r="BZ108" i="25"/>
  <c r="N112" i="24" s="1"/>
  <c r="O112" i="24" s="1"/>
  <c r="BZ29" i="25"/>
  <c r="N33" i="24" s="1"/>
  <c r="O33" i="24" s="1"/>
  <c r="BZ97" i="25"/>
  <c r="N101" i="24" s="1"/>
  <c r="O101" i="24" s="1"/>
  <c r="BX101" i="16"/>
  <c r="BX44" i="16"/>
  <c r="BX61" i="16"/>
  <c r="BX134" i="16"/>
  <c r="BZ134" i="25"/>
  <c r="N138" i="24" s="1"/>
  <c r="O138" i="24" s="1"/>
  <c r="BX90" i="16"/>
  <c r="BX136" i="16"/>
  <c r="BX22" i="16"/>
  <c r="BZ22" i="16" s="1"/>
  <c r="N26" i="15" s="1"/>
  <c r="O26" i="15" s="1"/>
  <c r="F35" i="28" s="1"/>
  <c r="BX85" i="16"/>
  <c r="BZ85" i="16" s="1"/>
  <c r="N89" i="15" s="1"/>
  <c r="O89" i="15" s="1"/>
  <c r="F98" i="28" s="1"/>
  <c r="BX23" i="16"/>
  <c r="BZ23" i="16" s="1"/>
  <c r="N27" i="15" s="1"/>
  <c r="O27" i="15" s="1"/>
  <c r="F36" i="28" s="1"/>
  <c r="BX76" i="16"/>
  <c r="BZ76" i="25"/>
  <c r="N80" i="24" s="1"/>
  <c r="O80" i="24" s="1"/>
  <c r="BX116" i="16"/>
  <c r="BX59" i="16"/>
  <c r="BX43" i="16"/>
  <c r="BX7" i="16"/>
  <c r="BX92" i="16"/>
  <c r="BX62" i="16"/>
  <c r="BX82" i="16"/>
  <c r="BX118" i="16"/>
  <c r="BZ45" i="25"/>
  <c r="N49" i="24" s="1"/>
  <c r="O49" i="24" s="1"/>
  <c r="BZ39" i="25"/>
  <c r="N43" i="24" s="1"/>
  <c r="O43" i="24" s="1"/>
  <c r="BX13" i="16"/>
  <c r="BX91" i="16"/>
  <c r="BX45" i="16"/>
  <c r="BX104" i="16"/>
  <c r="BX6" i="16"/>
  <c r="BX121" i="16"/>
  <c r="BX46" i="16"/>
  <c r="BX137" i="16"/>
  <c r="BZ137" i="16" s="1"/>
  <c r="N141" i="15" s="1"/>
  <c r="O141" i="15" s="1"/>
  <c r="BX52" i="16"/>
  <c r="BX51" i="16"/>
  <c r="BZ51" i="16" s="1"/>
  <c r="N55" i="15" s="1"/>
  <c r="O55" i="15" s="1"/>
  <c r="F64" i="28" s="1"/>
  <c r="BX71" i="16"/>
  <c r="BZ71" i="16" s="1"/>
  <c r="N75" i="15" s="1"/>
  <c r="O75" i="15" s="1"/>
  <c r="F84" i="28" s="1"/>
  <c r="BX49" i="16"/>
  <c r="BZ49" i="16" s="1"/>
  <c r="N53" i="15" s="1"/>
  <c r="O53" i="15" s="1"/>
  <c r="F62" i="28" s="1"/>
  <c r="BX20" i="16"/>
  <c r="BX105" i="16"/>
  <c r="BX96" i="16"/>
  <c r="BX11" i="16"/>
  <c r="BX127" i="16"/>
  <c r="BX114" i="16"/>
  <c r="BX115" i="16"/>
  <c r="BX128" i="16"/>
  <c r="BZ128" i="25"/>
  <c r="N132" i="24" s="1"/>
  <c r="O132" i="24" s="1"/>
  <c r="BX107" i="16"/>
  <c r="BX84" i="16"/>
  <c r="BZ84" i="16" s="1"/>
  <c r="N88" i="15" s="1"/>
  <c r="O88" i="15" s="1"/>
  <c r="F97" i="28" s="1"/>
  <c r="BZ77" i="25"/>
  <c r="N81" i="24" s="1"/>
  <c r="O81" i="24" s="1"/>
  <c r="BZ105" i="25"/>
  <c r="N109" i="24" s="1"/>
  <c r="O109" i="24" s="1"/>
  <c r="BZ62" i="25"/>
  <c r="N66" i="24" s="1"/>
  <c r="O66" i="24" s="1"/>
  <c r="BX63" i="16"/>
  <c r="BX79" i="16"/>
  <c r="BX50" i="16"/>
  <c r="BX117" i="16"/>
  <c r="BX41" i="16"/>
  <c r="BX10" i="16"/>
  <c r="BX5" i="16"/>
  <c r="BX35" i="16"/>
  <c r="BZ35" i="16" s="1"/>
  <c r="N39" i="15" s="1"/>
  <c r="O39" i="15" s="1"/>
  <c r="F48" i="28" s="1"/>
  <c r="BX68" i="16"/>
  <c r="BZ68" i="16" s="1"/>
  <c r="N72" i="15" s="1"/>
  <c r="O72" i="15" s="1"/>
  <c r="F81" i="28" s="1"/>
  <c r="BX16" i="16"/>
  <c r="BZ16" i="16" s="1"/>
  <c r="N20" i="15" s="1"/>
  <c r="O20" i="15" s="1"/>
  <c r="F29" i="28" s="1"/>
  <c r="BX39" i="16"/>
  <c r="BX133" i="16"/>
  <c r="BZ133" i="25"/>
  <c r="N137" i="24" s="1"/>
  <c r="O137" i="24" s="1"/>
  <c r="BX26" i="16"/>
  <c r="BX112" i="16"/>
  <c r="BZ112" i="25"/>
  <c r="N116" i="24" s="1"/>
  <c r="O116" i="24" s="1"/>
  <c r="BZ57" i="25"/>
  <c r="N61" i="24" s="1"/>
  <c r="O61" i="24" s="1"/>
  <c r="BX87" i="16"/>
  <c r="BX15" i="16"/>
  <c r="BX86" i="16"/>
  <c r="BX67" i="16"/>
  <c r="BZ67" i="16" s="1"/>
  <c r="N71" i="15" s="1"/>
  <c r="O71" i="15" s="1"/>
  <c r="F80" i="28" s="1"/>
  <c r="BZ67" i="25"/>
  <c r="N71" i="24" s="1"/>
  <c r="O71" i="24" s="1"/>
  <c r="BX60" i="16"/>
  <c r="BX72" i="16"/>
  <c r="BX64" i="16"/>
  <c r="BZ33" i="25"/>
  <c r="N37" i="24" s="1"/>
  <c r="O37" i="24" s="1"/>
  <c r="BZ28" i="25"/>
  <c r="N32" i="24" s="1"/>
  <c r="O32" i="24" s="1"/>
  <c r="BZ23" i="25"/>
  <c r="N27" i="24" s="1"/>
  <c r="O27" i="24" s="1"/>
  <c r="BZ116" i="25"/>
  <c r="N120" i="24" s="1"/>
  <c r="O120" i="24" s="1"/>
  <c r="BZ50" i="25"/>
  <c r="N54" i="24" s="1"/>
  <c r="O54" i="24" s="1"/>
  <c r="BZ61" i="25"/>
  <c r="N65" i="24" s="1"/>
  <c r="O65" i="24" s="1"/>
  <c r="BX103" i="16"/>
  <c r="BZ103" i="16" s="1"/>
  <c r="N107" i="15" s="1"/>
  <c r="O107" i="15" s="1"/>
  <c r="F116" i="28" s="1"/>
  <c r="BX34" i="16"/>
  <c r="BZ34" i="16" s="1"/>
  <c r="N38" i="15" s="1"/>
  <c r="O38" i="15" s="1"/>
  <c r="F47" i="28" s="1"/>
  <c r="BX74" i="16"/>
  <c r="BZ74" i="16" s="1"/>
  <c r="N78" i="15" s="1"/>
  <c r="O78" i="15" s="1"/>
  <c r="F87" i="28" s="1"/>
  <c r="BX120" i="16"/>
  <c r="BX36" i="16"/>
  <c r="BZ36" i="25"/>
  <c r="N40" i="24" s="1"/>
  <c r="O40" i="24" s="1"/>
  <c r="BX81" i="16"/>
  <c r="BX110" i="16"/>
  <c r="BZ110" i="25"/>
  <c r="N114" i="24" s="1"/>
  <c r="O114" i="24" s="1"/>
  <c r="BX106" i="16"/>
  <c r="BZ106" i="25"/>
  <c r="N110" i="24" s="1"/>
  <c r="O110" i="24" s="1"/>
  <c r="BX8" i="16"/>
  <c r="BX77" i="16"/>
  <c r="BX75" i="16"/>
  <c r="BZ75" i="16" s="1"/>
  <c r="N79" i="15" s="1"/>
  <c r="O79" i="15" s="1"/>
  <c r="F88" i="28" s="1"/>
  <c r="BX78" i="16"/>
  <c r="BZ78" i="16" s="1"/>
  <c r="N82" i="15" s="1"/>
  <c r="O82" i="15" s="1"/>
  <c r="F91" i="28" s="1"/>
  <c r="BX31" i="16"/>
  <c r="BX14" i="16"/>
  <c r="BX58" i="16"/>
  <c r="BZ58" i="25"/>
  <c r="N62" i="24" s="1"/>
  <c r="O62" i="24" s="1"/>
  <c r="BX48" i="16"/>
  <c r="BX69" i="16"/>
  <c r="BX56" i="16"/>
  <c r="BX119" i="16"/>
  <c r="BX122" i="16"/>
  <c r="BX32" i="16"/>
  <c r="BZ32" i="16" s="1"/>
  <c r="N36" i="15" s="1"/>
  <c r="O36" i="15" s="1"/>
  <c r="F45" i="28" s="1"/>
  <c r="BX4" i="16"/>
  <c r="BZ4" i="16" s="1"/>
  <c r="N8" i="15" s="1"/>
  <c r="O8" i="15" s="1"/>
  <c r="F17" i="28" s="1"/>
  <c r="BX47" i="16"/>
  <c r="BZ47" i="16" s="1"/>
  <c r="N51" i="15" s="1"/>
  <c r="O51" i="15" s="1"/>
  <c r="F60" i="28" s="1"/>
  <c r="BX98" i="16"/>
  <c r="BX109" i="16"/>
  <c r="BX9" i="16"/>
  <c r="BX132" i="16"/>
  <c r="BX73" i="16"/>
  <c r="BX129" i="16"/>
  <c r="BX29" i="16"/>
  <c r="BZ31" i="25"/>
  <c r="N35" i="24" s="1"/>
  <c r="O35" i="24" s="1"/>
  <c r="BZ34" i="25"/>
  <c r="N38" i="24" s="1"/>
  <c r="O38" i="24" s="1"/>
  <c r="BZ12" i="25"/>
  <c r="N16" i="24" s="1"/>
  <c r="O16" i="24" s="1"/>
  <c r="BZ11" i="25"/>
  <c r="N15" i="24" s="1"/>
  <c r="O15" i="24" s="1"/>
  <c r="BZ13" i="25"/>
  <c r="N17" i="24" s="1"/>
  <c r="O17" i="24" s="1"/>
  <c r="BX30" i="16"/>
  <c r="BZ30" i="25"/>
  <c r="N34" i="24" s="1"/>
  <c r="O34" i="24" s="1"/>
  <c r="BX88" i="16"/>
  <c r="BX89" i="16"/>
  <c r="BX19" i="16"/>
  <c r="BX21" i="16"/>
  <c r="BZ21" i="25"/>
  <c r="N25" i="24" s="1"/>
  <c r="O25" i="24" s="1"/>
  <c r="BX24" i="16"/>
  <c r="BX95" i="16"/>
  <c r="BZ95" i="25"/>
  <c r="N99" i="24" s="1"/>
  <c r="O99" i="24" s="1"/>
  <c r="BX65" i="16"/>
  <c r="BZ65" i="16" s="1"/>
  <c r="N69" i="15" s="1"/>
  <c r="O69" i="15" s="1"/>
  <c r="F78" i="28" s="1"/>
  <c r="BZ65" i="25"/>
  <c r="N69" i="24" s="1"/>
  <c r="O69" i="24" s="1"/>
  <c r="BX42" i="16"/>
  <c r="BZ42" i="25"/>
  <c r="N46" i="24" s="1"/>
  <c r="O46" i="24" s="1"/>
  <c r="BX18" i="16"/>
  <c r="BX135" i="16"/>
  <c r="BX80" i="16"/>
  <c r="BX100" i="16"/>
  <c r="BZ100" i="16" s="1"/>
  <c r="N104" i="15" s="1"/>
  <c r="O104" i="15" s="1"/>
  <c r="F113" i="28" s="1"/>
  <c r="BX124" i="16"/>
  <c r="BX38" i="16"/>
  <c r="BX99" i="16"/>
  <c r="BZ99" i="25"/>
  <c r="N103" i="24" s="1"/>
  <c r="O103" i="24" s="1"/>
  <c r="BX94" i="16"/>
  <c r="BZ94" i="16" s="1"/>
  <c r="N98" i="15" s="1"/>
  <c r="O98" i="15" s="1"/>
  <c r="F107" i="28" s="1"/>
  <c r="BX55" i="16"/>
  <c r="BZ55" i="16" s="1"/>
  <c r="N59" i="15" s="1"/>
  <c r="O59" i="15" s="1"/>
  <c r="F68" i="28" s="1"/>
  <c r="BZ55" i="25"/>
  <c r="N59" i="24" s="1"/>
  <c r="O59" i="24" s="1"/>
  <c r="BX126" i="16"/>
  <c r="BZ126" i="25"/>
  <c r="N130" i="24" s="1"/>
  <c r="O130" i="24" s="1"/>
  <c r="BX130" i="16"/>
  <c r="BZ130" i="16" s="1"/>
  <c r="N134" i="15" s="1"/>
  <c r="O134" i="15" s="1"/>
  <c r="F143" i="28" s="1"/>
  <c r="BZ130" i="25"/>
  <c r="N134" i="24" s="1"/>
  <c r="O134" i="24" s="1"/>
  <c r="BY119" i="16"/>
  <c r="BZ119" i="25"/>
  <c r="N123" i="24" s="1"/>
  <c r="O123" i="24" s="1"/>
  <c r="BY124" i="16"/>
  <c r="BZ124" i="25"/>
  <c r="N128" i="24" s="1"/>
  <c r="O128" i="24" s="1"/>
  <c r="BY38" i="16"/>
  <c r="BZ38" i="25"/>
  <c r="N42" i="24" s="1"/>
  <c r="O42" i="24" s="1"/>
  <c r="BY118" i="16"/>
  <c r="BZ118" i="16" s="1"/>
  <c r="N122" i="15" s="1"/>
  <c r="O122" i="15" s="1"/>
  <c r="F131" i="28" s="1"/>
  <c r="BZ118" i="25"/>
  <c r="N122" i="24" s="1"/>
  <c r="O122" i="24" s="1"/>
  <c r="BY22" i="16"/>
  <c r="BZ22" i="25"/>
  <c r="N26" i="24" s="1"/>
  <c r="O26" i="24" s="1"/>
  <c r="BY89" i="16"/>
  <c r="BZ89" i="25"/>
  <c r="N93" i="24" s="1"/>
  <c r="O93" i="24" s="1"/>
  <c r="BY71" i="16"/>
  <c r="BZ71" i="25"/>
  <c r="N75" i="24" s="1"/>
  <c r="O75" i="24" s="1"/>
  <c r="BY104" i="16"/>
  <c r="BZ104" i="25"/>
  <c r="N108" i="24" s="1"/>
  <c r="O108" i="24" s="1"/>
  <c r="BY7" i="16"/>
  <c r="BZ7" i="16" s="1"/>
  <c r="N11" i="15" s="1"/>
  <c r="O11" i="15" s="1"/>
  <c r="F20" i="28" s="1"/>
  <c r="BZ7" i="25"/>
  <c r="N11" i="24" s="1"/>
  <c r="O11" i="24" s="1"/>
  <c r="BY46" i="16"/>
  <c r="BZ46" i="16" s="1"/>
  <c r="N50" i="15" s="1"/>
  <c r="O50" i="15" s="1"/>
  <c r="F59" i="28" s="1"/>
  <c r="BZ46" i="25"/>
  <c r="N50" i="24" s="1"/>
  <c r="O50" i="24" s="1"/>
  <c r="BY68" i="16"/>
  <c r="BZ68" i="25"/>
  <c r="N72" i="24" s="1"/>
  <c r="O72" i="24" s="1"/>
  <c r="BY94" i="16"/>
  <c r="BZ94" i="25"/>
  <c r="N98" i="24" s="1"/>
  <c r="O98" i="24" s="1"/>
  <c r="BY44" i="16"/>
  <c r="BZ44" i="25"/>
  <c r="N48" i="24" s="1"/>
  <c r="O48" i="24" s="1"/>
  <c r="BY88" i="16"/>
  <c r="BZ88" i="25"/>
  <c r="N92" i="24" s="1"/>
  <c r="O92" i="24" s="1"/>
  <c r="BY81" i="16"/>
  <c r="BZ81" i="16" s="1"/>
  <c r="N85" i="15" s="1"/>
  <c r="O85" i="15" s="1"/>
  <c r="BZ81" i="25"/>
  <c r="N85" i="24" s="1"/>
  <c r="O85" i="24" s="1"/>
  <c r="BY40" i="16"/>
  <c r="BZ40" i="16" s="1"/>
  <c r="N44" i="15" s="1"/>
  <c r="O44" i="15" s="1"/>
  <c r="F53" i="28" s="1"/>
  <c r="BY27" i="16"/>
  <c r="BZ27" i="25"/>
  <c r="N31" i="24" s="1"/>
  <c r="O31" i="24" s="1"/>
  <c r="BY132" i="16"/>
  <c r="BZ132" i="25"/>
  <c r="N136" i="24" s="1"/>
  <c r="O136" i="24" s="1"/>
  <c r="BY48" i="16"/>
  <c r="BZ48" i="25"/>
  <c r="N52" i="24" s="1"/>
  <c r="O52" i="24" s="1"/>
  <c r="BY136" i="16"/>
  <c r="BZ136" i="25"/>
  <c r="N140" i="24" s="1"/>
  <c r="O140" i="24" s="1"/>
  <c r="BY15" i="16"/>
  <c r="BZ15" i="16" s="1"/>
  <c r="N19" i="15" s="1"/>
  <c r="O19" i="15" s="1"/>
  <c r="F28" i="28" s="1"/>
  <c r="BZ15" i="25"/>
  <c r="N19" i="24" s="1"/>
  <c r="O19" i="24" s="1"/>
  <c r="BY107" i="16"/>
  <c r="BZ107" i="25"/>
  <c r="N111" i="24" s="1"/>
  <c r="O111" i="24" s="1"/>
  <c r="BY121" i="16"/>
  <c r="BY127" i="16"/>
  <c r="BZ127" i="25"/>
  <c r="N131" i="24" s="1"/>
  <c r="O131" i="24" s="1"/>
  <c r="BY82" i="16"/>
  <c r="BZ82" i="25"/>
  <c r="N86" i="24" s="1"/>
  <c r="O86" i="24" s="1"/>
  <c r="BY101" i="16"/>
  <c r="BZ101" i="25"/>
  <c r="N105" i="24" s="1"/>
  <c r="O105" i="24" s="1"/>
  <c r="BY129" i="16"/>
  <c r="BZ129" i="16" s="1"/>
  <c r="N133" i="15" s="1"/>
  <c r="O133" i="15" s="1"/>
  <c r="F142" i="28" s="1"/>
  <c r="BZ129" i="25"/>
  <c r="N133" i="24" s="1"/>
  <c r="O133" i="24" s="1"/>
  <c r="BY5" i="16"/>
  <c r="BZ5" i="16" s="1"/>
  <c r="N9" i="15" s="1"/>
  <c r="O9" i="15" s="1"/>
  <c r="F18" i="28" s="1"/>
  <c r="BZ5" i="25"/>
  <c r="N9" i="24" s="1"/>
  <c r="O9" i="24" s="1"/>
  <c r="BY74" i="16"/>
  <c r="BZ74" i="25"/>
  <c r="N78" i="24" s="1"/>
  <c r="O78" i="24" s="1"/>
  <c r="BY64" i="16"/>
  <c r="BZ64" i="25"/>
  <c r="N68" i="24" s="1"/>
  <c r="O68" i="24" s="1"/>
  <c r="BY69" i="16"/>
  <c r="BZ69" i="25"/>
  <c r="N73" i="24" s="1"/>
  <c r="O73" i="24" s="1"/>
  <c r="BY66" i="16"/>
  <c r="BZ66" i="25"/>
  <c r="N70" i="24" s="1"/>
  <c r="O70" i="24" s="1"/>
  <c r="BY78" i="16"/>
  <c r="BZ78" i="25"/>
  <c r="N82" i="24" s="1"/>
  <c r="O82" i="24" s="1"/>
  <c r="BY131" i="16"/>
  <c r="BZ131" i="16" s="1"/>
  <c r="N135" i="15" s="1"/>
  <c r="O135" i="15" s="1"/>
  <c r="F144" i="28" s="1"/>
  <c r="BZ131" i="25"/>
  <c r="N135" i="24" s="1"/>
  <c r="O135" i="24" s="1"/>
  <c r="BY6" i="16"/>
  <c r="BZ6" i="25"/>
  <c r="N10" i="24" s="1"/>
  <c r="O10" i="24" s="1"/>
  <c r="BY120" i="16"/>
  <c r="BZ120" i="25"/>
  <c r="N124" i="24" s="1"/>
  <c r="O124" i="24" s="1"/>
  <c r="BY63" i="16"/>
  <c r="BZ63" i="25"/>
  <c r="N67" i="24" s="1"/>
  <c r="O67" i="24" s="1"/>
  <c r="BY10" i="16"/>
  <c r="BZ10" i="25"/>
  <c r="N14" i="24" s="1"/>
  <c r="O14" i="24" s="1"/>
  <c r="BY49" i="16"/>
  <c r="BY93" i="16"/>
  <c r="BZ93" i="16" s="1"/>
  <c r="N97" i="15" s="1"/>
  <c r="O97" i="15" s="1"/>
  <c r="F106" i="28" s="1"/>
  <c r="BY123" i="16"/>
  <c r="BZ123" i="25"/>
  <c r="N127" i="24" s="1"/>
  <c r="O127" i="24" s="1"/>
  <c r="BY18" i="16"/>
  <c r="BY135" i="16"/>
  <c r="BZ135" i="25"/>
  <c r="N139" i="24" s="1"/>
  <c r="O139" i="24" s="1"/>
  <c r="BY86" i="16"/>
  <c r="BZ86" i="25"/>
  <c r="N90" i="24" s="1"/>
  <c r="O90" i="24" s="1"/>
  <c r="BY25" i="16"/>
  <c r="BZ25" i="16" s="1"/>
  <c r="N29" i="15" s="1"/>
  <c r="O29" i="15" s="1"/>
  <c r="F38" i="28" s="1"/>
  <c r="BZ25" i="25"/>
  <c r="N29" i="24" s="1"/>
  <c r="O29" i="24" s="1"/>
  <c r="BY85" i="16"/>
  <c r="BZ85" i="25"/>
  <c r="N89" i="24" s="1"/>
  <c r="O89" i="24" s="1"/>
  <c r="BY53" i="16"/>
  <c r="BZ53" i="25"/>
  <c r="N57" i="24" s="1"/>
  <c r="O57" i="24" s="1"/>
  <c r="BY91" i="16"/>
  <c r="BZ91" i="25"/>
  <c r="N95" i="24" s="1"/>
  <c r="O95" i="24" s="1"/>
  <c r="BY102" i="16"/>
  <c r="BZ102" i="25"/>
  <c r="N106" i="24" s="1"/>
  <c r="O106" i="24" s="1"/>
  <c r="BY17" i="16"/>
  <c r="BZ17" i="25"/>
  <c r="N21" i="24" s="1"/>
  <c r="O21" i="24" s="1"/>
  <c r="BY115" i="16"/>
  <c r="BZ115" i="25"/>
  <c r="N119" i="24" s="1"/>
  <c r="O119" i="24" s="1"/>
  <c r="BY4" i="16"/>
  <c r="BZ4" i="25"/>
  <c r="N8" i="24" s="1"/>
  <c r="O8" i="24" s="1"/>
  <c r="BY20" i="16"/>
  <c r="BZ20" i="25"/>
  <c r="N24" i="24" s="1"/>
  <c r="O24" i="24" s="1"/>
  <c r="BY79" i="16"/>
  <c r="BZ79" i="25"/>
  <c r="N83" i="24" s="1"/>
  <c r="O83" i="24" s="1"/>
  <c r="BY111" i="16"/>
  <c r="BY3" i="16"/>
  <c r="BZ3" i="16" s="1"/>
  <c r="N7" i="15" s="1"/>
  <c r="O7" i="15" s="1"/>
  <c r="F16" i="28" s="1"/>
  <c r="BZ3" i="25"/>
  <c r="N7" i="24" s="1"/>
  <c r="BY137" i="16"/>
  <c r="BY83" i="16"/>
  <c r="BZ83" i="16" s="1"/>
  <c r="N87" i="15" s="1"/>
  <c r="O87" i="15" s="1"/>
  <c r="F96" i="28" s="1"/>
  <c r="BZ83" i="25"/>
  <c r="N87" i="24" s="1"/>
  <c r="O87" i="24" s="1"/>
  <c r="BY90" i="16"/>
  <c r="BZ90" i="25"/>
  <c r="N94" i="24" s="1"/>
  <c r="O94" i="24" s="1"/>
  <c r="BY43" i="16"/>
  <c r="BZ43" i="25"/>
  <c r="N47" i="24" s="1"/>
  <c r="O47" i="24" s="1"/>
  <c r="BY60" i="16"/>
  <c r="BZ60" i="25"/>
  <c r="N64" i="24" s="1"/>
  <c r="O64" i="24" s="1"/>
  <c r="BY125" i="16"/>
  <c r="BZ125" i="25"/>
  <c r="N129" i="24" s="1"/>
  <c r="O129" i="24" s="1"/>
  <c r="BY103" i="16"/>
  <c r="BZ103" i="25"/>
  <c r="N107" i="24" s="1"/>
  <c r="O107" i="24" s="1"/>
  <c r="BY47" i="16"/>
  <c r="BZ47" i="25"/>
  <c r="N51" i="24" s="1"/>
  <c r="O51" i="24" s="1"/>
  <c r="BY80" i="16"/>
  <c r="BZ80" i="25"/>
  <c r="N84" i="24" s="1"/>
  <c r="O84" i="24" s="1"/>
  <c r="BY24" i="16"/>
  <c r="BZ24" i="25"/>
  <c r="N28" i="24" s="1"/>
  <c r="O28" i="24" s="1"/>
  <c r="BY52" i="16"/>
  <c r="BZ52" i="25"/>
  <c r="N56" i="24" s="1"/>
  <c r="O56" i="24" s="1"/>
  <c r="BY59" i="16"/>
  <c r="BZ59" i="25"/>
  <c r="N63" i="24" s="1"/>
  <c r="O63" i="24" s="1"/>
  <c r="BY32" i="16"/>
  <c r="BZ32" i="25"/>
  <c r="N36" i="24" s="1"/>
  <c r="O36" i="24" s="1"/>
  <c r="BY37" i="16"/>
  <c r="BZ37" i="25"/>
  <c r="N41" i="24" s="1"/>
  <c r="O41" i="24" s="1"/>
  <c r="BY87" i="16"/>
  <c r="BZ87" i="25"/>
  <c r="N91" i="24" s="1"/>
  <c r="O91" i="24" s="1"/>
  <c r="BY92" i="16"/>
  <c r="BZ92" i="25"/>
  <c r="N96" i="24" s="1"/>
  <c r="O96" i="24" s="1"/>
  <c r="BY117" i="16"/>
  <c r="BY26" i="16"/>
  <c r="BZ26" i="25"/>
  <c r="N30" i="24" s="1"/>
  <c r="O30" i="24" s="1"/>
  <c r="BY114" i="16"/>
  <c r="BZ114" i="16" s="1"/>
  <c r="N118" i="15" s="1"/>
  <c r="O118" i="15" s="1"/>
  <c r="F127" i="28" s="1"/>
  <c r="BY113" i="16"/>
  <c r="BZ113" i="16" s="1"/>
  <c r="N117" i="15" s="1"/>
  <c r="O117" i="15" s="1"/>
  <c r="F126" i="28" s="1"/>
  <c r="BZ113" i="25"/>
  <c r="N117" i="24" s="1"/>
  <c r="O117" i="24" s="1"/>
  <c r="BY96" i="16"/>
  <c r="BZ96" i="25"/>
  <c r="N100" i="24" s="1"/>
  <c r="O100" i="24" s="1"/>
  <c r="BY122" i="16"/>
  <c r="BZ122" i="25"/>
  <c r="N126" i="24" s="1"/>
  <c r="O126" i="24" s="1"/>
  <c r="BY72" i="16"/>
  <c r="BZ72" i="25"/>
  <c r="N76" i="24" s="1"/>
  <c r="O76" i="24" s="1"/>
  <c r="BY70" i="16"/>
  <c r="BZ70" i="25"/>
  <c r="N74" i="24" s="1"/>
  <c r="O74" i="24" s="1"/>
  <c r="BY73" i="16"/>
  <c r="BZ73" i="16" s="1"/>
  <c r="N77" i="15" s="1"/>
  <c r="O77" i="15" s="1"/>
  <c r="F86" i="28" s="1"/>
  <c r="BZ73" i="25"/>
  <c r="N77" i="24" s="1"/>
  <c r="O77" i="24" s="1"/>
  <c r="BY84" i="16"/>
  <c r="BZ84" i="25"/>
  <c r="N88" i="24" s="1"/>
  <c r="O88" i="24" s="1"/>
  <c r="BY19" i="16"/>
  <c r="BZ19" i="25"/>
  <c r="N23" i="24" s="1"/>
  <c r="O23" i="24" s="1"/>
  <c r="BY56" i="16"/>
  <c r="BZ56" i="25"/>
  <c r="N60" i="24" s="1"/>
  <c r="O60" i="24" s="1"/>
  <c r="BY8" i="16"/>
  <c r="BZ8" i="25"/>
  <c r="N12" i="24" s="1"/>
  <c r="O12" i="24" s="1"/>
  <c r="BY100" i="16"/>
  <c r="BZ100" i="25"/>
  <c r="N104" i="24" s="1"/>
  <c r="O104" i="24" s="1"/>
  <c r="BY51" i="16"/>
  <c r="BZ51" i="25"/>
  <c r="N55" i="24" s="1"/>
  <c r="O55" i="24" s="1"/>
  <c r="BY75" i="16"/>
  <c r="BZ75" i="25"/>
  <c r="N79" i="24" s="1"/>
  <c r="O79" i="24" s="1"/>
  <c r="BY109" i="16"/>
  <c r="BZ109" i="25"/>
  <c r="N113" i="24" s="1"/>
  <c r="O113" i="24" s="1"/>
  <c r="BY9" i="16"/>
  <c r="BZ9" i="25"/>
  <c r="N13" i="24" s="1"/>
  <c r="O13" i="24" s="1"/>
  <c r="BY16" i="16"/>
  <c r="BY41" i="16"/>
  <c r="BZ41" i="25"/>
  <c r="N45" i="24" s="1"/>
  <c r="O45" i="24" s="1"/>
  <c r="BY35" i="16"/>
  <c r="BZ35" i="25"/>
  <c r="N39" i="24" s="1"/>
  <c r="O39" i="24" s="1"/>
  <c r="BY98" i="16"/>
  <c r="BZ98" i="16" s="1"/>
  <c r="N102" i="15" s="1"/>
  <c r="O102" i="15" s="1"/>
  <c r="F111" i="28" s="1"/>
  <c r="BZ98" i="25"/>
  <c r="N102" i="24" s="1"/>
  <c r="O102" i="24" s="1"/>
  <c r="BY14" i="16"/>
  <c r="BZ14" i="25"/>
  <c r="N18" i="24" s="1"/>
  <c r="O18" i="24" s="1"/>
  <c r="BZ66" i="16"/>
  <c r="N70" i="15" s="1"/>
  <c r="O70" i="15" s="1"/>
  <c r="BZ102" i="16"/>
  <c r="N106" i="15" s="1"/>
  <c r="O106" i="15" s="1"/>
  <c r="F115" i="28" s="1"/>
  <c r="BZ29" i="16"/>
  <c r="N33" i="15" s="1"/>
  <c r="O33" i="15" s="1"/>
  <c r="F42" i="28" s="1"/>
  <c r="BZ89" i="16"/>
  <c r="N93" i="15" s="1"/>
  <c r="O93" i="15" s="1"/>
  <c r="F102" i="28" s="1"/>
  <c r="BZ124" i="16"/>
  <c r="N128" i="15" s="1"/>
  <c r="O128" i="15" s="1"/>
  <c r="F137" i="28" s="1"/>
  <c r="BZ56" i="16"/>
  <c r="N60" i="15" s="1"/>
  <c r="O60" i="15" s="1"/>
  <c r="F69" i="28" s="1"/>
  <c r="BZ88" i="16"/>
  <c r="N92" i="15" s="1"/>
  <c r="O92" i="15" s="1"/>
  <c r="F101" i="28" s="1"/>
  <c r="BZ116" i="16"/>
  <c r="N120" i="15" s="1"/>
  <c r="O120" i="15" s="1"/>
  <c r="F129" i="28" s="1"/>
  <c r="BZ115" i="16"/>
  <c r="N119" i="15" s="1"/>
  <c r="O119" i="15" s="1"/>
  <c r="F128" i="28" s="1"/>
  <c r="BZ111" i="16"/>
  <c r="N115" i="15" s="1"/>
  <c r="O115" i="15" s="1"/>
  <c r="F124" i="28" s="1"/>
  <c r="BZ127" i="16"/>
  <c r="N131" i="15" s="1"/>
  <c r="O131" i="15" s="1"/>
  <c r="F140" i="28" s="1"/>
  <c r="BZ82" i="16"/>
  <c r="N86" i="15" s="1"/>
  <c r="O86" i="15" s="1"/>
  <c r="F95" i="28" s="1"/>
  <c r="BZ79" i="16"/>
  <c r="N83" i="15" s="1"/>
  <c r="O83" i="15" s="1"/>
  <c r="F92" i="28" s="1"/>
  <c r="BZ132" i="16"/>
  <c r="N136" i="15" s="1"/>
  <c r="O136" i="15" s="1"/>
  <c r="F145" i="28" s="1"/>
  <c r="BZ121" i="16"/>
  <c r="N125" i="15" s="1"/>
  <c r="O125" i="15" s="1"/>
  <c r="F134" i="28" s="1"/>
  <c r="BZ24" i="16"/>
  <c r="N28" i="15" s="1"/>
  <c r="O28" i="15" s="1"/>
  <c r="F37" i="28" s="1"/>
  <c r="BZ54" i="16"/>
  <c r="N58" i="15" s="1"/>
  <c r="O58" i="15" s="1"/>
  <c r="F67" i="28" s="1"/>
  <c r="BZ37" i="16"/>
  <c r="N41" i="15" s="1"/>
  <c r="O41" i="15" s="1"/>
  <c r="F50" i="28" s="1"/>
  <c r="BZ69" i="16"/>
  <c r="N73" i="15" s="1"/>
  <c r="O73" i="15" s="1"/>
  <c r="F82" i="28" s="1"/>
  <c r="BZ95" i="16"/>
  <c r="N99" i="15" s="1"/>
  <c r="O99" i="15" s="1"/>
  <c r="F108" i="28" s="1"/>
  <c r="BZ31" i="16"/>
  <c r="N35" i="15" s="1"/>
  <c r="O35" i="15" s="1"/>
  <c r="F44" i="28" s="1"/>
  <c r="BZ52" i="16"/>
  <c r="N56" i="15" s="1"/>
  <c r="O56" i="15" s="1"/>
  <c r="F65" i="28" s="1"/>
  <c r="BZ48" i="16"/>
  <c r="N52" i="15" s="1"/>
  <c r="O52" i="15" s="1"/>
  <c r="F61" i="28" s="1"/>
  <c r="BZ39" i="16"/>
  <c r="N43" i="15" s="1"/>
  <c r="O43" i="15" s="1"/>
  <c r="F52" i="28" s="1"/>
  <c r="BZ105" i="16"/>
  <c r="N109" i="15" s="1"/>
  <c r="O109" i="15" s="1"/>
  <c r="F118" i="28" s="1"/>
  <c r="BZ104" i="16"/>
  <c r="N108" i="15" s="1"/>
  <c r="O108" i="15" s="1"/>
  <c r="F117" i="28" s="1"/>
  <c r="BZ11" i="16"/>
  <c r="N15" i="15" s="1"/>
  <c r="O15" i="15" s="1"/>
  <c r="F24" i="28" s="1"/>
  <c r="BZ90" i="16"/>
  <c r="N94" i="15" s="1"/>
  <c r="O94" i="15" s="1"/>
  <c r="F103" i="28" s="1"/>
  <c r="BZ18" i="16"/>
  <c r="N22" i="15" s="1"/>
  <c r="O22" i="15" s="1"/>
  <c r="F31" i="28" s="1"/>
  <c r="BZ91" i="16"/>
  <c r="N95" i="15" s="1"/>
  <c r="O95" i="15" s="1"/>
  <c r="F104" i="28" s="1"/>
  <c r="BZ61" i="16"/>
  <c r="N65" i="15" s="1"/>
  <c r="O65" i="15" s="1"/>
  <c r="F74" i="28" s="1"/>
  <c r="BZ122" i="16"/>
  <c r="N126" i="15" s="1"/>
  <c r="O126" i="15" s="1"/>
  <c r="F135" i="28" s="1"/>
  <c r="BZ120" i="16"/>
  <c r="N124" i="15" s="1"/>
  <c r="O124" i="15" s="1"/>
  <c r="F133" i="28" s="1"/>
  <c r="BZ125" i="16"/>
  <c r="N129" i="15" s="1"/>
  <c r="O129" i="15" s="1"/>
  <c r="F138" i="28" s="1"/>
  <c r="BZ12" i="16"/>
  <c r="N16" i="15" s="1"/>
  <c r="O16" i="15" s="1"/>
  <c r="F25" i="28" s="1"/>
  <c r="BZ19" i="16"/>
  <c r="N23" i="15" s="1"/>
  <c r="O23" i="15" s="1"/>
  <c r="F32" i="28" s="1"/>
  <c r="BZ101" i="16"/>
  <c r="N105" i="15" s="1"/>
  <c r="O105" i="15" s="1"/>
  <c r="F114" i="28" s="1"/>
  <c r="BZ106" i="16"/>
  <c r="N110" i="15" s="1"/>
  <c r="O110" i="15" s="1"/>
  <c r="F119" i="28" s="1"/>
  <c r="BZ50" i="16"/>
  <c r="N54" i="15" s="1"/>
  <c r="O54" i="15" s="1"/>
  <c r="F63" i="28" s="1"/>
  <c r="BZ62" i="16"/>
  <c r="N66" i="15" s="1"/>
  <c r="O66" i="15" s="1"/>
  <c r="F75" i="28" s="1"/>
  <c r="BZ109" i="16"/>
  <c r="N113" i="15" s="1"/>
  <c r="O113" i="15" s="1"/>
  <c r="F122" i="28" s="1"/>
  <c r="BZ63" i="16"/>
  <c r="N67" i="15" s="1"/>
  <c r="O67" i="15" s="1"/>
  <c r="F76" i="28" s="1"/>
  <c r="BZ126" i="16"/>
  <c r="N130" i="15" s="1"/>
  <c r="O130" i="15" s="1"/>
  <c r="F139" i="28" s="1"/>
  <c r="BZ8" i="16"/>
  <c r="N12" i="15" s="1"/>
  <c r="O12" i="15" s="1"/>
  <c r="F21" i="28" s="1"/>
  <c r="BZ86" i="16"/>
  <c r="N90" i="15" s="1"/>
  <c r="O90" i="15" s="1"/>
  <c r="F99" i="28" s="1"/>
  <c r="BZ110" i="16"/>
  <c r="N114" i="15" s="1"/>
  <c r="O114" i="15" s="1"/>
  <c r="F123" i="28" s="1"/>
  <c r="BZ96" i="16"/>
  <c r="N100" i="15" s="1"/>
  <c r="O100" i="15" s="1"/>
  <c r="F109" i="28" s="1"/>
  <c r="BZ92" i="16"/>
  <c r="N96" i="15" s="1"/>
  <c r="O96" i="15" s="1"/>
  <c r="F105" i="28" s="1"/>
  <c r="BZ14" i="16"/>
  <c r="N18" i="15" s="1"/>
  <c r="O18" i="15" s="1"/>
  <c r="F27" i="28" s="1"/>
  <c r="BZ43" i="16"/>
  <c r="N47" i="15" s="1"/>
  <c r="O47" i="15" s="1"/>
  <c r="F56" i="28" s="1"/>
  <c r="BZ107" i="16"/>
  <c r="N111" i="15" s="1"/>
  <c r="O111" i="15" s="1"/>
  <c r="F120" i="28" s="1"/>
  <c r="BZ117" i="16"/>
  <c r="N121" i="15" s="1"/>
  <c r="O121" i="15" s="1"/>
  <c r="F130" i="28" s="1"/>
  <c r="BZ128" i="16"/>
  <c r="N132" i="15" s="1"/>
  <c r="O132" i="15" s="1"/>
  <c r="F141" i="28" s="1"/>
  <c r="BZ44" i="16"/>
  <c r="N48" i="15" s="1"/>
  <c r="O48" i="15" s="1"/>
  <c r="F57" i="28" s="1"/>
  <c r="BZ76" i="16"/>
  <c r="N80" i="15" s="1"/>
  <c r="O80" i="15" s="1"/>
  <c r="F89" i="28" s="1"/>
  <c r="BZ119" i="16"/>
  <c r="N123" i="15" s="1"/>
  <c r="O123" i="15" s="1"/>
  <c r="F132" i="28" s="1"/>
  <c r="BZ59" i="16"/>
  <c r="N63" i="15" s="1"/>
  <c r="O63" i="15" s="1"/>
  <c r="F72" i="28" s="1"/>
  <c r="BZ36" i="16"/>
  <c r="N40" i="15" s="1"/>
  <c r="O40" i="15" s="1"/>
  <c r="F49" i="28" s="1"/>
  <c r="BZ28" i="16"/>
  <c r="N32" i="15" s="1"/>
  <c r="O32" i="15" s="1"/>
  <c r="F41" i="28" s="1"/>
  <c r="BZ112" i="16"/>
  <c r="N116" i="15" s="1"/>
  <c r="O116" i="15" s="1"/>
  <c r="F125" i="28" s="1"/>
  <c r="BZ80" i="16"/>
  <c r="N84" i="15" s="1"/>
  <c r="O84" i="15" s="1"/>
  <c r="F93" i="28" s="1"/>
  <c r="BZ10" i="16"/>
  <c r="N14" i="15" s="1"/>
  <c r="O14" i="15" s="1"/>
  <c r="F23" i="28" s="1"/>
  <c r="BZ42" i="16"/>
  <c r="N46" i="15" s="1"/>
  <c r="O46" i="15" s="1"/>
  <c r="F55" i="28" s="1"/>
  <c r="BZ6" i="16"/>
  <c r="N10" i="15" s="1"/>
  <c r="O10" i="15" s="1"/>
  <c r="F19" i="28" s="1"/>
  <c r="BZ26" i="16"/>
  <c r="N30" i="15" s="1"/>
  <c r="O30" i="15" s="1"/>
  <c r="F39" i="28" s="1"/>
  <c r="BZ70" i="16"/>
  <c r="N74" i="15" s="1"/>
  <c r="O74" i="15" s="1"/>
  <c r="F83" i="28" s="1"/>
  <c r="BZ13" i="16"/>
  <c r="N17" i="15" s="1"/>
  <c r="O17" i="15" s="1"/>
  <c r="F26" i="28" s="1"/>
  <c r="BZ60" i="16"/>
  <c r="N64" i="15" s="1"/>
  <c r="O64" i="15" s="1"/>
  <c r="F73" i="28" s="1"/>
  <c r="BZ30" i="16"/>
  <c r="N34" i="15" s="1"/>
  <c r="O34" i="15" s="1"/>
  <c r="F43" i="28" s="1"/>
  <c r="BZ20" i="16"/>
  <c r="N24" i="15" s="1"/>
  <c r="O24" i="15" s="1"/>
  <c r="F33" i="28" s="1"/>
  <c r="BZ64" i="16"/>
  <c r="N68" i="15" s="1"/>
  <c r="O68" i="15" s="1"/>
  <c r="F77" i="28" s="1"/>
  <c r="BZ58" i="16"/>
  <c r="N62" i="15" s="1"/>
  <c r="O62" i="15" s="1"/>
  <c r="F71" i="28" s="1"/>
  <c r="BZ45" i="16"/>
  <c r="N49" i="15" s="1"/>
  <c r="O49" i="15" s="1"/>
  <c r="F58" i="28" s="1"/>
  <c r="BZ133" i="16"/>
  <c r="N137" i="15" s="1"/>
  <c r="O137" i="15" s="1"/>
  <c r="F146" i="28" s="1"/>
  <c r="BZ21" i="16"/>
  <c r="N25" i="15" s="1"/>
  <c r="O25" i="15" s="1"/>
  <c r="F34" i="28" s="1"/>
  <c r="BZ135" i="16"/>
  <c r="N139" i="15" s="1"/>
  <c r="O139" i="15" s="1"/>
  <c r="F148" i="28" s="1"/>
  <c r="BZ41" i="16"/>
  <c r="N45" i="15" s="1"/>
  <c r="O45" i="15" s="1"/>
  <c r="F54" i="28" s="1"/>
  <c r="BZ9" i="16"/>
  <c r="N13" i="15" s="1"/>
  <c r="O13" i="15" s="1"/>
  <c r="F22" i="28" s="1"/>
  <c r="BZ99" i="16"/>
  <c r="N103" i="15" s="1"/>
  <c r="O103" i="15" s="1"/>
  <c r="F112" i="28" s="1"/>
  <c r="BZ97" i="16"/>
  <c r="N101" i="15" s="1"/>
  <c r="O101" i="15" s="1"/>
  <c r="F110" i="28" s="1"/>
  <c r="BZ123" i="16"/>
  <c r="N127" i="15" s="1"/>
  <c r="O127" i="15" s="1"/>
  <c r="F136" i="28" s="1"/>
  <c r="BZ77" i="16"/>
  <c r="N81" i="15" s="1"/>
  <c r="O81" i="15" s="1"/>
  <c r="F90" i="28" s="1"/>
  <c r="BZ134" i="16"/>
  <c r="N138" i="15" s="1"/>
  <c r="O138" i="15" s="1"/>
  <c r="F147" i="28" s="1"/>
  <c r="BZ136" i="16"/>
  <c r="N140" i="15" s="1"/>
  <c r="O140" i="15" s="1"/>
  <c r="F149" i="28" s="1"/>
  <c r="BZ72" i="16"/>
  <c r="N76" i="15" s="1"/>
  <c r="O76" i="15" s="1"/>
  <c r="F85" i="28" s="1"/>
  <c r="BZ87" i="16"/>
  <c r="N91" i="15" s="1"/>
  <c r="O91" i="15" s="1"/>
  <c r="F100" i="28" s="1"/>
  <c r="D23" i="39" l="1"/>
  <c r="K23" i="39" s="1"/>
  <c r="R23" i="39" s="1"/>
  <c r="D113" i="39"/>
  <c r="Y113" i="39" s="1"/>
  <c r="AF113" i="39" s="1"/>
  <c r="D33" i="39"/>
  <c r="K33" i="39" s="1"/>
  <c r="R33" i="39" s="1"/>
  <c r="D104" i="39"/>
  <c r="K104" i="39" s="1"/>
  <c r="R104" i="39" s="1"/>
  <c r="D127" i="39"/>
  <c r="K127" i="39" s="1"/>
  <c r="R127" i="39" s="1"/>
  <c r="D120" i="39"/>
  <c r="Y120" i="39" s="1"/>
  <c r="AF120" i="39" s="1"/>
  <c r="D137" i="39"/>
  <c r="K137" i="39" s="1"/>
  <c r="R137" i="39" s="1"/>
  <c r="D110" i="39"/>
  <c r="Y110" i="39" s="1"/>
  <c r="AF110" i="39" s="1"/>
  <c r="D32" i="39"/>
  <c r="Y32" i="39" s="1"/>
  <c r="AF32" i="39" s="1"/>
  <c r="D102" i="39"/>
  <c r="Y102" i="39" s="1"/>
  <c r="AF102" i="39" s="1"/>
  <c r="D67" i="39"/>
  <c r="K67" i="39" s="1"/>
  <c r="R67" i="39" s="1"/>
  <c r="D45" i="39"/>
  <c r="Y45" i="39" s="1"/>
  <c r="AF45" i="39" s="1"/>
  <c r="D79" i="39"/>
  <c r="K79" i="39" s="1"/>
  <c r="R79" i="39" s="1"/>
  <c r="D99" i="39"/>
  <c r="Y99" i="39" s="1"/>
  <c r="AF99" i="39" s="1"/>
  <c r="D53" i="39"/>
  <c r="Y53" i="39" s="1"/>
  <c r="AF53" i="39" s="1"/>
  <c r="D64" i="39"/>
  <c r="K64" i="39" s="1"/>
  <c r="R64" i="39" s="1"/>
  <c r="D51" i="39"/>
  <c r="K51" i="39" s="1"/>
  <c r="R51" i="39" s="1"/>
  <c r="D124" i="39"/>
  <c r="K124" i="39" s="1"/>
  <c r="R124" i="39" s="1"/>
  <c r="D91" i="39"/>
  <c r="Y91" i="39" s="1"/>
  <c r="AF91" i="39" s="1"/>
  <c r="D132" i="39"/>
  <c r="Y132" i="39" s="1"/>
  <c r="AF132" i="39" s="1"/>
  <c r="D49" i="39"/>
  <c r="K49" i="39" s="1"/>
  <c r="R49" i="39" s="1"/>
  <c r="D58" i="39"/>
  <c r="Y58" i="39" s="1"/>
  <c r="AF58" i="39" s="1"/>
  <c r="D81" i="39"/>
  <c r="Y81" i="39" s="1"/>
  <c r="AF81" i="39" s="1"/>
  <c r="D135" i="39"/>
  <c r="K135" i="39" s="1"/>
  <c r="R135" i="39" s="1"/>
  <c r="D97" i="39"/>
  <c r="K97" i="39" s="1"/>
  <c r="R97" i="39" s="1"/>
  <c r="D78" i="39"/>
  <c r="K78" i="39" s="1"/>
  <c r="R78" i="39" s="1"/>
  <c r="D70" i="39"/>
  <c r="K70" i="39" s="1"/>
  <c r="R70" i="39" s="1"/>
  <c r="D87" i="39"/>
  <c r="Y87" i="39" s="1"/>
  <c r="AF87" i="39" s="1"/>
  <c r="D30" i="39"/>
  <c r="Y30" i="39" s="1"/>
  <c r="AF30" i="39" s="1"/>
  <c r="D109" i="39"/>
  <c r="Y109" i="39" s="1"/>
  <c r="AF109" i="39" s="1"/>
  <c r="D82" i="39"/>
  <c r="Y82" i="39" s="1"/>
  <c r="AF82" i="39" s="1"/>
  <c r="D6" i="39"/>
  <c r="Y6" i="39" s="1"/>
  <c r="AF6" i="39" s="1"/>
  <c r="D134" i="39"/>
  <c r="K134" i="39" s="1"/>
  <c r="R134" i="39" s="1"/>
  <c r="D10" i="39"/>
  <c r="K10" i="39" s="1"/>
  <c r="R10" i="39" s="1"/>
  <c r="D56" i="39"/>
  <c r="Y56" i="39" s="1"/>
  <c r="AF56" i="39" s="1"/>
  <c r="D90" i="39"/>
  <c r="Y90" i="39" s="1"/>
  <c r="AF90" i="39" s="1"/>
  <c r="D55" i="39"/>
  <c r="Y55" i="39" s="1"/>
  <c r="AF55" i="39" s="1"/>
  <c r="D89" i="39"/>
  <c r="K89" i="39" s="1"/>
  <c r="R89" i="39" s="1"/>
  <c r="D11" i="39"/>
  <c r="K11" i="39" s="1"/>
  <c r="R11" i="39" s="1"/>
  <c r="D85" i="39"/>
  <c r="K85" i="39" s="1"/>
  <c r="R85" i="39" s="1"/>
  <c r="D92" i="39"/>
  <c r="K92" i="39" s="1"/>
  <c r="R92" i="39" s="1"/>
  <c r="D76" i="39"/>
  <c r="K76" i="39" s="1"/>
  <c r="R76" i="39" s="1"/>
  <c r="D18" i="39"/>
  <c r="K18" i="39" s="1"/>
  <c r="R18" i="39" s="1"/>
  <c r="D94" i="39"/>
  <c r="K94" i="39" s="1"/>
  <c r="R94" i="39" s="1"/>
  <c r="D75" i="39"/>
  <c r="K75" i="39" s="1"/>
  <c r="R75" i="39" s="1"/>
  <c r="D15" i="39"/>
  <c r="K15" i="39" s="1"/>
  <c r="R15" i="39" s="1"/>
  <c r="D121" i="39"/>
  <c r="K121" i="39" s="1"/>
  <c r="R121" i="39" s="1"/>
  <c r="D50" i="39"/>
  <c r="Y50" i="39" s="1"/>
  <c r="AF50" i="39" s="1"/>
  <c r="D77" i="39"/>
  <c r="Y77" i="39" s="1"/>
  <c r="AF77" i="39" s="1"/>
  <c r="D19" i="39"/>
  <c r="Y19" i="39" s="1"/>
  <c r="AF19" i="39" s="1"/>
  <c r="D52" i="39"/>
  <c r="K52" i="39" s="1"/>
  <c r="R52" i="39" s="1"/>
  <c r="D26" i="39"/>
  <c r="Y26" i="39" s="1"/>
  <c r="AF26" i="39" s="1"/>
  <c r="D36" i="39"/>
  <c r="Y36" i="39" s="1"/>
  <c r="AF36" i="39" s="1"/>
  <c r="D13" i="39"/>
  <c r="Y13" i="39" s="1"/>
  <c r="AF13" i="39" s="1"/>
  <c r="D21" i="39"/>
  <c r="Y21" i="39" s="1"/>
  <c r="AF21" i="39" s="1"/>
  <c r="D138" i="39"/>
  <c r="K138" i="39" s="1"/>
  <c r="R138" i="39" s="1"/>
  <c r="D22" i="39"/>
  <c r="Y22" i="39" s="1"/>
  <c r="AF22" i="39" s="1"/>
  <c r="D31" i="39"/>
  <c r="Y31" i="39" s="1"/>
  <c r="AF31" i="39" s="1"/>
  <c r="D72" i="39"/>
  <c r="K72" i="39" s="1"/>
  <c r="R72" i="39" s="1"/>
  <c r="D80" i="39"/>
  <c r="Y80" i="39" s="1"/>
  <c r="AF80" i="39" s="1"/>
  <c r="D39" i="39"/>
  <c r="Y39" i="39" s="1"/>
  <c r="AF39" i="39" s="1"/>
  <c r="D128" i="39"/>
  <c r="Y128" i="39" s="1"/>
  <c r="AF128" i="39" s="1"/>
  <c r="D107" i="39"/>
  <c r="K107" i="39" s="1"/>
  <c r="R107" i="39" s="1"/>
  <c r="D40" i="39"/>
  <c r="K40" i="39" s="1"/>
  <c r="R40" i="39" s="1"/>
  <c r="D114" i="39"/>
  <c r="Y114" i="39" s="1"/>
  <c r="AF114" i="39" s="1"/>
  <c r="D105" i="39"/>
  <c r="K105" i="39" s="1"/>
  <c r="R105" i="39" s="1"/>
  <c r="D116" i="39"/>
  <c r="K116" i="39" s="1"/>
  <c r="R116" i="39" s="1"/>
  <c r="D68" i="39"/>
  <c r="K68" i="39" s="1"/>
  <c r="R68" i="39" s="1"/>
  <c r="D7" i="39"/>
  <c r="Y7" i="39" s="1"/>
  <c r="AF7" i="39" s="1"/>
  <c r="D37" i="39"/>
  <c r="K37" i="39" s="1"/>
  <c r="R37" i="39" s="1"/>
  <c r="D71" i="39"/>
  <c r="K71" i="39" s="1"/>
  <c r="R71" i="39" s="1"/>
  <c r="D74" i="39"/>
  <c r="K74" i="39" s="1"/>
  <c r="R74" i="39" s="1"/>
  <c r="D88" i="39"/>
  <c r="K88" i="39" s="1"/>
  <c r="R88" i="39" s="1"/>
  <c r="D111" i="39"/>
  <c r="K111" i="39" s="1"/>
  <c r="R111" i="39" s="1"/>
  <c r="D47" i="39"/>
  <c r="K47" i="39" s="1"/>
  <c r="R47" i="39" s="1"/>
  <c r="D83" i="39"/>
  <c r="Y83" i="39" s="1"/>
  <c r="AF83" i="39" s="1"/>
  <c r="D34" i="39"/>
  <c r="Y34" i="39" s="1"/>
  <c r="AF34" i="39" s="1"/>
  <c r="D101" i="39"/>
  <c r="Y101" i="39" s="1"/>
  <c r="AF101" i="39" s="1"/>
  <c r="D63" i="39"/>
  <c r="Y63" i="39" s="1"/>
  <c r="AF63" i="39" s="1"/>
  <c r="D93" i="39"/>
  <c r="K93" i="39" s="1"/>
  <c r="R93" i="39" s="1"/>
  <c r="D16" i="39"/>
  <c r="K16" i="39" s="1"/>
  <c r="R16" i="39" s="1"/>
  <c r="D129" i="39"/>
  <c r="K129" i="39" s="1"/>
  <c r="R129" i="39" s="1"/>
  <c r="D130" i="39"/>
  <c r="Y130" i="39" s="1"/>
  <c r="AF130" i="39" s="1"/>
  <c r="D133" i="39"/>
  <c r="K133" i="39" s="1"/>
  <c r="R133" i="39" s="1"/>
  <c r="D73" i="39"/>
  <c r="Y73" i="39" s="1"/>
  <c r="AF73" i="39" s="1"/>
  <c r="D48" i="39"/>
  <c r="Y48" i="39" s="1"/>
  <c r="AF48" i="39" s="1"/>
  <c r="D112" i="39"/>
  <c r="K112" i="39" s="1"/>
  <c r="R112" i="39" s="1"/>
  <c r="D57" i="39"/>
  <c r="Y57" i="39" s="1"/>
  <c r="AF57" i="39" s="1"/>
  <c r="D117" i="39"/>
  <c r="Y117" i="39" s="1"/>
  <c r="AF117" i="39" s="1"/>
  <c r="D8" i="39"/>
  <c r="Y8" i="39" s="1"/>
  <c r="AF8" i="39" s="1"/>
  <c r="D103" i="39"/>
  <c r="K103" i="39" s="1"/>
  <c r="R103" i="39" s="1"/>
  <c r="D35" i="39"/>
  <c r="Y35" i="39" s="1"/>
  <c r="AF35" i="39" s="1"/>
  <c r="D106" i="39"/>
  <c r="Y106" i="39" s="1"/>
  <c r="AF106" i="39" s="1"/>
  <c r="D38" i="39"/>
  <c r="K38" i="39" s="1"/>
  <c r="R38" i="39" s="1"/>
  <c r="D54" i="39"/>
  <c r="K54" i="39" s="1"/>
  <c r="R54" i="39" s="1"/>
  <c r="D25" i="39"/>
  <c r="Y25" i="39" s="1"/>
  <c r="AF25" i="39" s="1"/>
  <c r="D20" i="39"/>
  <c r="K20" i="39" s="1"/>
  <c r="R20" i="39" s="1"/>
  <c r="D12" i="39"/>
  <c r="K12" i="39" s="1"/>
  <c r="R12" i="39" s="1"/>
  <c r="D59" i="39"/>
  <c r="Y59" i="39" s="1"/>
  <c r="AF59" i="39" s="1"/>
  <c r="D44" i="39"/>
  <c r="K44" i="39" s="1"/>
  <c r="R44" i="39" s="1"/>
  <c r="D131" i="39"/>
  <c r="Y131" i="39" s="1"/>
  <c r="AF131" i="39" s="1"/>
  <c r="D139" i="39"/>
  <c r="K139" i="39" s="1"/>
  <c r="R139" i="39" s="1"/>
  <c r="D115" i="39"/>
  <c r="Y115" i="39" s="1"/>
  <c r="AF115" i="39" s="1"/>
  <c r="D98" i="39"/>
  <c r="K98" i="39" s="1"/>
  <c r="R98" i="39" s="1"/>
  <c r="D24" i="39"/>
  <c r="Y24" i="39" s="1"/>
  <c r="AF24" i="39" s="1"/>
  <c r="D14" i="39"/>
  <c r="Y14" i="39" s="1"/>
  <c r="AF14" i="39" s="1"/>
  <c r="D43" i="39"/>
  <c r="K43" i="39" s="1"/>
  <c r="R43" i="39" s="1"/>
  <c r="D136" i="39"/>
  <c r="K136" i="39" s="1"/>
  <c r="R136" i="39" s="1"/>
  <c r="D46" i="39"/>
  <c r="Y46" i="39" s="1"/>
  <c r="AF46" i="39" s="1"/>
  <c r="D66" i="39"/>
  <c r="K66" i="39" s="1"/>
  <c r="R66" i="39" s="1"/>
  <c r="D126" i="39"/>
  <c r="K126" i="39" s="1"/>
  <c r="R126" i="39" s="1"/>
  <c r="D29" i="39"/>
  <c r="Y29" i="39" s="1"/>
  <c r="AF29" i="39" s="1"/>
  <c r="D62" i="39"/>
  <c r="Y62" i="39" s="1"/>
  <c r="AF62" i="39" s="1"/>
  <c r="D17" i="39"/>
  <c r="K17" i="39" s="1"/>
  <c r="R17" i="39" s="1"/>
  <c r="D123" i="39"/>
  <c r="Y123" i="39" s="1"/>
  <c r="AF123" i="39" s="1"/>
  <c r="D108" i="39"/>
  <c r="K108" i="39" s="1"/>
  <c r="R108" i="39" s="1"/>
  <c r="D118" i="39"/>
  <c r="Y118" i="39" s="1"/>
  <c r="AF118" i="39" s="1"/>
  <c r="D100" i="39"/>
  <c r="Y100" i="39" s="1"/>
  <c r="AF100" i="39" s="1"/>
  <c r="D61" i="39"/>
  <c r="Y61" i="39" s="1"/>
  <c r="AF61" i="39" s="1"/>
  <c r="D9" i="39"/>
  <c r="Y9" i="39" s="1"/>
  <c r="AF9" i="39" s="1"/>
  <c r="D122" i="39"/>
  <c r="Y122" i="39" s="1"/>
  <c r="AF122" i="39" s="1"/>
  <c r="D95" i="39"/>
  <c r="Y95" i="39" s="1"/>
  <c r="AF95" i="39" s="1"/>
  <c r="D65" i="39"/>
  <c r="Y65" i="39" s="1"/>
  <c r="AF65" i="39" s="1"/>
  <c r="D125" i="39"/>
  <c r="Y125" i="39" s="1"/>
  <c r="AF125" i="39" s="1"/>
  <c r="D42" i="39"/>
  <c r="Y42" i="39" s="1"/>
  <c r="AF42" i="39" s="1"/>
  <c r="D27" i="39"/>
  <c r="Y27" i="39" s="1"/>
  <c r="AF27" i="39" s="1"/>
  <c r="D119" i="39"/>
  <c r="Y119" i="39" s="1"/>
  <c r="AF119" i="39" s="1"/>
  <c r="D86" i="39"/>
  <c r="K86" i="39" s="1"/>
  <c r="R86" i="39" s="1"/>
  <c r="D28" i="39"/>
  <c r="Y28" i="39" s="1"/>
  <c r="AF28" i="39" s="1"/>
  <c r="D96" i="39"/>
  <c r="Y96" i="39" s="1"/>
  <c r="AF96" i="39" s="1"/>
  <c r="Y134" i="39"/>
  <c r="AF134" i="39" s="1"/>
  <c r="Z17" i="28"/>
  <c r="P85" i="15"/>
  <c r="G94" i="28" s="1"/>
  <c r="F94" i="28"/>
  <c r="P141" i="15"/>
  <c r="G150" i="28" s="1"/>
  <c r="F150" i="28"/>
  <c r="P61" i="15"/>
  <c r="G70" i="28" s="1"/>
  <c r="F70" i="28"/>
  <c r="P70" i="15"/>
  <c r="G79" i="28" s="1"/>
  <c r="F79" i="28"/>
  <c r="P112" i="24"/>
  <c r="M121" i="28" s="1"/>
  <c r="L121" i="28"/>
  <c r="F111" i="39" s="1"/>
  <c r="P39" i="24"/>
  <c r="M48" i="28" s="1"/>
  <c r="L48" i="28"/>
  <c r="F38" i="39" s="1"/>
  <c r="P77" i="24"/>
  <c r="M86" i="28" s="1"/>
  <c r="L86" i="28"/>
  <c r="F76" i="39" s="1"/>
  <c r="P107" i="24"/>
  <c r="M116" i="28" s="1"/>
  <c r="L116" i="28"/>
  <c r="F106" i="39" s="1"/>
  <c r="P29" i="24"/>
  <c r="M38" i="28" s="1"/>
  <c r="L38" i="28"/>
  <c r="F28" i="39" s="1"/>
  <c r="P133" i="24"/>
  <c r="M142" i="28" s="1"/>
  <c r="L142" i="28"/>
  <c r="F132" i="39" s="1"/>
  <c r="P85" i="24"/>
  <c r="M94" i="28" s="1"/>
  <c r="L94" i="28"/>
  <c r="F84" i="39" s="1"/>
  <c r="P42" i="24"/>
  <c r="M51" i="28" s="1"/>
  <c r="L51" i="28"/>
  <c r="F41" i="39" s="1"/>
  <c r="P15" i="24"/>
  <c r="M24" i="28" s="1"/>
  <c r="L24" i="28"/>
  <c r="F14" i="39" s="1"/>
  <c r="P49" i="24"/>
  <c r="M58" i="28" s="1"/>
  <c r="L58" i="28"/>
  <c r="F48" i="39" s="1"/>
  <c r="P17" i="24"/>
  <c r="M26" i="28" s="1"/>
  <c r="L26" i="28"/>
  <c r="F16" i="39" s="1"/>
  <c r="P81" i="24"/>
  <c r="M90" i="28" s="1"/>
  <c r="L90" i="28"/>
  <c r="F80" i="39" s="1"/>
  <c r="P55" i="24"/>
  <c r="M64" i="28" s="1"/>
  <c r="L64" i="28"/>
  <c r="F54" i="39" s="1"/>
  <c r="P36" i="24"/>
  <c r="M45" i="28" s="1"/>
  <c r="L45" i="28"/>
  <c r="F35" i="39" s="1"/>
  <c r="P119" i="24"/>
  <c r="M128" i="28" s="1"/>
  <c r="L128" i="28"/>
  <c r="F118" i="39" s="1"/>
  <c r="P82" i="24"/>
  <c r="M91" i="28" s="1"/>
  <c r="L91" i="28"/>
  <c r="F81" i="39" s="1"/>
  <c r="P19" i="24"/>
  <c r="M28" i="28" s="1"/>
  <c r="L28" i="28"/>
  <c r="F18" i="39" s="1"/>
  <c r="P11" i="24"/>
  <c r="M20" i="28" s="1"/>
  <c r="L20" i="28"/>
  <c r="F10" i="39" s="1"/>
  <c r="P103" i="24"/>
  <c r="M112" i="28" s="1"/>
  <c r="L112" i="28"/>
  <c r="F102" i="39" s="1"/>
  <c r="P99" i="24"/>
  <c r="M108" i="28" s="1"/>
  <c r="L108" i="28"/>
  <c r="F98" i="39" s="1"/>
  <c r="P16" i="24"/>
  <c r="M25" i="28" s="1"/>
  <c r="L25" i="28"/>
  <c r="F15" i="39" s="1"/>
  <c r="P30" i="24"/>
  <c r="M39" i="28" s="1"/>
  <c r="L39" i="28"/>
  <c r="F29" i="39" s="1"/>
  <c r="P129" i="24"/>
  <c r="M138" i="28" s="1"/>
  <c r="L138" i="28"/>
  <c r="F128" i="39" s="1"/>
  <c r="P90" i="24"/>
  <c r="M99" i="28" s="1"/>
  <c r="L99" i="28"/>
  <c r="F89" i="39" s="1"/>
  <c r="P105" i="24"/>
  <c r="M114" i="28" s="1"/>
  <c r="L114" i="28"/>
  <c r="F104" i="39" s="1"/>
  <c r="P92" i="24"/>
  <c r="M101" i="28" s="1"/>
  <c r="L101" i="28"/>
  <c r="F91" i="39" s="1"/>
  <c r="P128" i="24"/>
  <c r="M137" i="28" s="1"/>
  <c r="L137" i="28"/>
  <c r="F127" i="39" s="1"/>
  <c r="P38" i="24"/>
  <c r="M47" i="28" s="1"/>
  <c r="L47" i="28"/>
  <c r="F37" i="39" s="1"/>
  <c r="P65" i="24"/>
  <c r="M74" i="28" s="1"/>
  <c r="L74" i="28"/>
  <c r="F64" i="39" s="1"/>
  <c r="P132" i="24"/>
  <c r="M141" i="28" s="1"/>
  <c r="L141" i="28"/>
  <c r="F131" i="39" s="1"/>
  <c r="P69" i="24"/>
  <c r="M78" i="28" s="1"/>
  <c r="L78" i="28"/>
  <c r="F68" i="39" s="1"/>
  <c r="P104" i="24"/>
  <c r="M113" i="28" s="1"/>
  <c r="L113" i="28"/>
  <c r="F103" i="39" s="1"/>
  <c r="P63" i="24"/>
  <c r="M72" i="28" s="1"/>
  <c r="L72" i="28"/>
  <c r="F62" i="39" s="1"/>
  <c r="P21" i="24"/>
  <c r="M30" i="28" s="1"/>
  <c r="L30" i="28"/>
  <c r="F20" i="39" s="1"/>
  <c r="P14" i="24"/>
  <c r="M23" i="28" s="1"/>
  <c r="L23" i="28"/>
  <c r="F13" i="39" s="1"/>
  <c r="P70" i="24"/>
  <c r="M79" i="28" s="1"/>
  <c r="L79" i="28"/>
  <c r="F69" i="39" s="1"/>
  <c r="P140" i="24"/>
  <c r="M149" i="28" s="1"/>
  <c r="L149" i="28"/>
  <c r="F139" i="39" s="1"/>
  <c r="P108" i="24"/>
  <c r="M117" i="28" s="1"/>
  <c r="L117" i="28"/>
  <c r="F107" i="39" s="1"/>
  <c r="P35" i="24"/>
  <c r="M44" i="28" s="1"/>
  <c r="L44" i="28"/>
  <c r="F34" i="39" s="1"/>
  <c r="P110" i="24"/>
  <c r="M119" i="28" s="1"/>
  <c r="L119" i="28"/>
  <c r="F109" i="39" s="1"/>
  <c r="P54" i="24"/>
  <c r="M63" i="28" s="1"/>
  <c r="L63" i="28"/>
  <c r="F53" i="39" s="1"/>
  <c r="P12" i="24"/>
  <c r="M21" i="28" s="1"/>
  <c r="L21" i="28"/>
  <c r="F11" i="39" s="1"/>
  <c r="P64" i="24"/>
  <c r="M73" i="28" s="1"/>
  <c r="L73" i="28"/>
  <c r="F63" i="39" s="1"/>
  <c r="P139" i="24"/>
  <c r="M148" i="28" s="1"/>
  <c r="L148" i="28"/>
  <c r="F138" i="39" s="1"/>
  <c r="P73" i="24"/>
  <c r="M82" i="28" s="1"/>
  <c r="L82" i="28"/>
  <c r="F72" i="39" s="1"/>
  <c r="P86" i="24"/>
  <c r="M95" i="28" s="1"/>
  <c r="L95" i="28"/>
  <c r="F85" i="39" s="1"/>
  <c r="P48" i="24"/>
  <c r="M57" i="28" s="1"/>
  <c r="L57" i="28"/>
  <c r="F47" i="39" s="1"/>
  <c r="P75" i="24"/>
  <c r="M84" i="28" s="1"/>
  <c r="L84" i="28"/>
  <c r="F74" i="39" s="1"/>
  <c r="P123" i="24"/>
  <c r="M132" i="28" s="1"/>
  <c r="L132" i="28"/>
  <c r="F122" i="39" s="1"/>
  <c r="P25" i="24"/>
  <c r="M34" i="28" s="1"/>
  <c r="L34" i="28"/>
  <c r="F24" i="39" s="1"/>
  <c r="P120" i="24"/>
  <c r="M129" i="28" s="1"/>
  <c r="L129" i="28"/>
  <c r="F119" i="39" s="1"/>
  <c r="P61" i="24"/>
  <c r="M70" i="28" s="1"/>
  <c r="L70" i="28"/>
  <c r="F60" i="39" s="1"/>
  <c r="P138" i="24"/>
  <c r="M147" i="28" s="1"/>
  <c r="L147" i="28"/>
  <c r="F137" i="39" s="1"/>
  <c r="P56" i="24"/>
  <c r="M65" i="28" s="1"/>
  <c r="L65" i="28"/>
  <c r="F55" i="39" s="1"/>
  <c r="P106" i="24"/>
  <c r="M115" i="28" s="1"/>
  <c r="L115" i="28"/>
  <c r="F105" i="39" s="1"/>
  <c r="P67" i="24"/>
  <c r="M76" i="28" s="1"/>
  <c r="L76" i="28"/>
  <c r="F66" i="39" s="1"/>
  <c r="P52" i="24"/>
  <c r="M61" i="28" s="1"/>
  <c r="L61" i="28"/>
  <c r="F51" i="39" s="1"/>
  <c r="P114" i="24"/>
  <c r="M123" i="28" s="1"/>
  <c r="L123" i="28"/>
  <c r="F113" i="39" s="1"/>
  <c r="P27" i="24"/>
  <c r="M36" i="28" s="1"/>
  <c r="L36" i="28"/>
  <c r="F26" i="39" s="1"/>
  <c r="P116" i="24"/>
  <c r="M125" i="28" s="1"/>
  <c r="L125" i="28"/>
  <c r="F115" i="39" s="1"/>
  <c r="P58" i="24"/>
  <c r="M67" i="28" s="1"/>
  <c r="L67" i="28"/>
  <c r="F57" i="39" s="1"/>
  <c r="P74" i="24"/>
  <c r="M83" i="28" s="1"/>
  <c r="L83" i="28"/>
  <c r="F73" i="39" s="1"/>
  <c r="P60" i="24"/>
  <c r="M69" i="28" s="1"/>
  <c r="L69" i="28"/>
  <c r="F59" i="39" s="1"/>
  <c r="P96" i="24"/>
  <c r="M105" i="28" s="1"/>
  <c r="L105" i="28"/>
  <c r="F95" i="39" s="1"/>
  <c r="P47" i="24"/>
  <c r="M56" i="28" s="1"/>
  <c r="L56" i="28"/>
  <c r="F46" i="39" s="1"/>
  <c r="P95" i="24"/>
  <c r="M104" i="28" s="1"/>
  <c r="L104" i="28"/>
  <c r="F94" i="39" s="1"/>
  <c r="P68" i="24"/>
  <c r="M77" i="28" s="1"/>
  <c r="L77" i="28"/>
  <c r="F67" i="39" s="1"/>
  <c r="P131" i="24"/>
  <c r="M140" i="28" s="1"/>
  <c r="L140" i="28"/>
  <c r="F130" i="39" s="1"/>
  <c r="P136" i="24"/>
  <c r="M145" i="28" s="1"/>
  <c r="L145" i="28"/>
  <c r="F135" i="39" s="1"/>
  <c r="P98" i="24"/>
  <c r="M107" i="28" s="1"/>
  <c r="L107" i="28"/>
  <c r="F97" i="39" s="1"/>
  <c r="P93" i="24"/>
  <c r="M102" i="28" s="1"/>
  <c r="L102" i="28"/>
  <c r="F92" i="39" s="1"/>
  <c r="P134" i="24"/>
  <c r="M143" i="28" s="1"/>
  <c r="L143" i="28"/>
  <c r="F133" i="39" s="1"/>
  <c r="P32" i="24"/>
  <c r="M41" i="28" s="1"/>
  <c r="L41" i="28"/>
  <c r="F31" i="39" s="1"/>
  <c r="P76" i="24"/>
  <c r="M85" i="28" s="1"/>
  <c r="L85" i="28"/>
  <c r="F75" i="39" s="1"/>
  <c r="P13" i="24"/>
  <c r="M22" i="28" s="1"/>
  <c r="L22" i="28"/>
  <c r="F12" i="39" s="1"/>
  <c r="P126" i="24"/>
  <c r="M135" i="28" s="1"/>
  <c r="L135" i="28"/>
  <c r="F125" i="39" s="1"/>
  <c r="P28" i="24"/>
  <c r="M37" i="28" s="1"/>
  <c r="L37" i="28"/>
  <c r="F27" i="39" s="1"/>
  <c r="P83" i="24"/>
  <c r="M92" i="28" s="1"/>
  <c r="L92" i="28"/>
  <c r="F82" i="39" s="1"/>
  <c r="P124" i="24"/>
  <c r="M133" i="28" s="1"/>
  <c r="L133" i="28"/>
  <c r="F123" i="39" s="1"/>
  <c r="P62" i="24"/>
  <c r="M71" i="28" s="1"/>
  <c r="L71" i="28"/>
  <c r="F61" i="39" s="1"/>
  <c r="P37" i="24"/>
  <c r="M46" i="28" s="1"/>
  <c r="L46" i="28"/>
  <c r="F36" i="39" s="1"/>
  <c r="P43" i="24"/>
  <c r="M52" i="28" s="1"/>
  <c r="L52" i="28"/>
  <c r="F42" i="39" s="1"/>
  <c r="P113" i="24"/>
  <c r="M122" i="28" s="1"/>
  <c r="L122" i="28"/>
  <c r="F112" i="39" s="1"/>
  <c r="P100" i="24"/>
  <c r="M109" i="28" s="1"/>
  <c r="L109" i="28"/>
  <c r="F99" i="39" s="1"/>
  <c r="P84" i="24"/>
  <c r="M93" i="28" s="1"/>
  <c r="L93" i="28"/>
  <c r="F83" i="39" s="1"/>
  <c r="P24" i="24"/>
  <c r="M33" i="28" s="1"/>
  <c r="L33" i="28"/>
  <c r="F23" i="39" s="1"/>
  <c r="P127" i="24"/>
  <c r="M136" i="28" s="1"/>
  <c r="L136" i="28"/>
  <c r="F126" i="39" s="1"/>
  <c r="P10" i="24"/>
  <c r="M19" i="28" s="1"/>
  <c r="L19" i="28"/>
  <c r="F9" i="39" s="1"/>
  <c r="P78" i="24"/>
  <c r="M87" i="28" s="1"/>
  <c r="L87" i="28"/>
  <c r="F77" i="39" s="1"/>
  <c r="P31" i="24"/>
  <c r="M40" i="28" s="1"/>
  <c r="L40" i="28"/>
  <c r="F30" i="39" s="1"/>
  <c r="P72" i="24"/>
  <c r="M81" i="28" s="1"/>
  <c r="L81" i="28"/>
  <c r="F71" i="39" s="1"/>
  <c r="P26" i="24"/>
  <c r="M35" i="28" s="1"/>
  <c r="L35" i="28"/>
  <c r="F25" i="39" s="1"/>
  <c r="P130" i="24"/>
  <c r="M139" i="28" s="1"/>
  <c r="L139" i="28"/>
  <c r="F129" i="39" s="1"/>
  <c r="P40" i="24"/>
  <c r="M49" i="28" s="1"/>
  <c r="L49" i="28"/>
  <c r="F39" i="39" s="1"/>
  <c r="P137" i="24"/>
  <c r="M146" i="28" s="1"/>
  <c r="L146" i="28"/>
  <c r="F136" i="39" s="1"/>
  <c r="P71" i="24"/>
  <c r="M80" i="28" s="1"/>
  <c r="L80" i="28"/>
  <c r="F70" i="39" s="1"/>
  <c r="P45" i="24"/>
  <c r="M54" i="28" s="1"/>
  <c r="L54" i="28"/>
  <c r="F44" i="39" s="1"/>
  <c r="P18" i="24"/>
  <c r="M27" i="28" s="1"/>
  <c r="L27" i="28"/>
  <c r="F17" i="39" s="1"/>
  <c r="P23" i="24"/>
  <c r="M32" i="28" s="1"/>
  <c r="L32" i="28"/>
  <c r="F22" i="39" s="1"/>
  <c r="P91" i="24"/>
  <c r="M100" i="28" s="1"/>
  <c r="L100" i="28"/>
  <c r="F90" i="39" s="1"/>
  <c r="P94" i="24"/>
  <c r="M103" i="28" s="1"/>
  <c r="L103" i="28"/>
  <c r="F93" i="39" s="1"/>
  <c r="P57" i="24"/>
  <c r="M66" i="28" s="1"/>
  <c r="L66" i="28"/>
  <c r="F56" i="39" s="1"/>
  <c r="P46" i="24"/>
  <c r="M55" i="28" s="1"/>
  <c r="L55" i="28"/>
  <c r="F45" i="39" s="1"/>
  <c r="P34" i="24"/>
  <c r="M43" i="28" s="1"/>
  <c r="L43" i="28"/>
  <c r="F33" i="39" s="1"/>
  <c r="P66" i="24"/>
  <c r="M75" i="28" s="1"/>
  <c r="L75" i="28"/>
  <c r="F65" i="39" s="1"/>
  <c r="P80" i="24"/>
  <c r="M89" i="28" s="1"/>
  <c r="L89" i="28"/>
  <c r="F79" i="39" s="1"/>
  <c r="P101" i="24"/>
  <c r="M110" i="28" s="1"/>
  <c r="L110" i="28"/>
  <c r="F100" i="39" s="1"/>
  <c r="P102" i="24"/>
  <c r="M111" i="28" s="1"/>
  <c r="L111" i="28"/>
  <c r="F101" i="39" s="1"/>
  <c r="P79" i="24"/>
  <c r="M88" i="28" s="1"/>
  <c r="L88" i="28"/>
  <c r="F78" i="39" s="1"/>
  <c r="P88" i="24"/>
  <c r="M97" i="28" s="1"/>
  <c r="L97" i="28"/>
  <c r="F87" i="39" s="1"/>
  <c r="P117" i="24"/>
  <c r="M126" i="28" s="1"/>
  <c r="L126" i="28"/>
  <c r="F116" i="39" s="1"/>
  <c r="P41" i="24"/>
  <c r="M50" i="28" s="1"/>
  <c r="L50" i="28"/>
  <c r="F40" i="39" s="1"/>
  <c r="P51" i="24"/>
  <c r="M60" i="28" s="1"/>
  <c r="L60" i="28"/>
  <c r="F50" i="39" s="1"/>
  <c r="P87" i="24"/>
  <c r="M96" i="28" s="1"/>
  <c r="L96" i="28"/>
  <c r="F86" i="39" s="1"/>
  <c r="P8" i="24"/>
  <c r="M17" i="28" s="1"/>
  <c r="L17" i="28"/>
  <c r="F7" i="39" s="1"/>
  <c r="P89" i="24"/>
  <c r="M98" i="28" s="1"/>
  <c r="L98" i="28"/>
  <c r="F88" i="39" s="1"/>
  <c r="P135" i="24"/>
  <c r="M144" i="28" s="1"/>
  <c r="L144" i="28"/>
  <c r="F134" i="39" s="1"/>
  <c r="P9" i="24"/>
  <c r="M18" i="28" s="1"/>
  <c r="L18" i="28"/>
  <c r="F8" i="39" s="1"/>
  <c r="P111" i="24"/>
  <c r="M120" i="28" s="1"/>
  <c r="L120" i="28"/>
  <c r="F110" i="39" s="1"/>
  <c r="P50" i="24"/>
  <c r="M59" i="28" s="1"/>
  <c r="L59" i="28"/>
  <c r="F49" i="39" s="1"/>
  <c r="P122" i="24"/>
  <c r="M131" i="28" s="1"/>
  <c r="L131" i="28"/>
  <c r="F121" i="39" s="1"/>
  <c r="P59" i="24"/>
  <c r="M68" i="28" s="1"/>
  <c r="L68" i="28"/>
  <c r="F58" i="39" s="1"/>
  <c r="P109" i="24"/>
  <c r="M118" i="28" s="1"/>
  <c r="L118" i="28"/>
  <c r="F108" i="39" s="1"/>
  <c r="P33" i="24"/>
  <c r="M42" i="28" s="1"/>
  <c r="L42" i="28"/>
  <c r="F32" i="39" s="1"/>
  <c r="BZ38" i="16"/>
  <c r="N42" i="15" s="1"/>
  <c r="O42" i="15" s="1"/>
  <c r="O142" i="15" s="1"/>
  <c r="BZ16" i="25"/>
  <c r="N20" i="24" s="1"/>
  <c r="O20" i="24" s="1"/>
  <c r="BZ117" i="25"/>
  <c r="N121" i="24" s="1"/>
  <c r="O121" i="24" s="1"/>
  <c r="BZ111" i="25"/>
  <c r="N115" i="24" s="1"/>
  <c r="O115" i="24" s="1"/>
  <c r="BZ18" i="25"/>
  <c r="N22" i="24" s="1"/>
  <c r="O22" i="24" s="1"/>
  <c r="BZ121" i="25"/>
  <c r="N125" i="24" s="1"/>
  <c r="O125" i="24" s="1"/>
  <c r="BZ93" i="25"/>
  <c r="N97" i="24" s="1"/>
  <c r="O97" i="24" s="1"/>
  <c r="BZ40" i="25"/>
  <c r="N44" i="24" s="1"/>
  <c r="O44" i="24" s="1"/>
  <c r="BZ49" i="25"/>
  <c r="N53" i="24" s="1"/>
  <c r="O53" i="24" s="1"/>
  <c r="BZ114" i="25"/>
  <c r="N118" i="24" s="1"/>
  <c r="O118" i="24" s="1"/>
  <c r="O7" i="24"/>
  <c r="L16" i="28" s="1"/>
  <c r="F6" i="39" s="1"/>
  <c r="P17" i="15"/>
  <c r="G26" i="28" s="1"/>
  <c r="AX26" i="28" s="1"/>
  <c r="P135" i="15"/>
  <c r="G144" i="28" s="1"/>
  <c r="AX144" i="28" s="1"/>
  <c r="P102" i="15"/>
  <c r="G111" i="28" s="1"/>
  <c r="P92" i="15"/>
  <c r="G101" i="28" s="1"/>
  <c r="AX101" i="28" s="1"/>
  <c r="P48" i="15"/>
  <c r="G57" i="28" s="1"/>
  <c r="AX57" i="28" s="1"/>
  <c r="P133" i="15"/>
  <c r="G142" i="28" s="1"/>
  <c r="AX142" i="28" s="1"/>
  <c r="P52" i="15"/>
  <c r="G61" i="28" s="1"/>
  <c r="AX61" i="28" s="1"/>
  <c r="P26" i="15"/>
  <c r="G35" i="28" s="1"/>
  <c r="AX35" i="28" s="1"/>
  <c r="P57" i="15"/>
  <c r="G66" i="28" s="1"/>
  <c r="AX66" i="28" s="1"/>
  <c r="P7" i="15"/>
  <c r="G16" i="28" s="1"/>
  <c r="P79" i="15"/>
  <c r="G88" i="28" s="1"/>
  <c r="AX88" i="28" s="1"/>
  <c r="P62" i="15"/>
  <c r="G71" i="28" s="1"/>
  <c r="AX71" i="28" s="1"/>
  <c r="P40" i="15"/>
  <c r="G49" i="28" s="1"/>
  <c r="AX49" i="28" s="1"/>
  <c r="P19" i="15"/>
  <c r="G28" i="28" s="1"/>
  <c r="AX28" i="28" s="1"/>
  <c r="P71" i="15"/>
  <c r="G80" i="28" s="1"/>
  <c r="AX80" i="28" s="1"/>
  <c r="P108" i="15"/>
  <c r="G117" i="28" s="1"/>
  <c r="AX117" i="28" s="1"/>
  <c r="P125" i="15"/>
  <c r="G134" i="28" s="1"/>
  <c r="AX134" i="28" s="1"/>
  <c r="P59" i="15"/>
  <c r="G68" i="28" s="1"/>
  <c r="AX68" i="28" s="1"/>
  <c r="P91" i="15"/>
  <c r="G100" i="28" s="1"/>
  <c r="AX100" i="28" s="1"/>
  <c r="P127" i="15"/>
  <c r="G136" i="28" s="1"/>
  <c r="AX136" i="28" s="1"/>
  <c r="P25" i="15"/>
  <c r="G34" i="28" s="1"/>
  <c r="AX34" i="28" s="1"/>
  <c r="P68" i="15"/>
  <c r="G77" i="28" s="1"/>
  <c r="AX77" i="28" s="1"/>
  <c r="P30" i="15"/>
  <c r="G39" i="28" s="1"/>
  <c r="AX39" i="28" s="1"/>
  <c r="P63" i="15"/>
  <c r="G72" i="28" s="1"/>
  <c r="AX72" i="28" s="1"/>
  <c r="P53" i="15"/>
  <c r="G62" i="28" s="1"/>
  <c r="AX62" i="28" s="1"/>
  <c r="P18" i="15"/>
  <c r="G27" i="28" s="1"/>
  <c r="AX27" i="28" s="1"/>
  <c r="P122" i="15"/>
  <c r="G131" i="28" s="1"/>
  <c r="AX131" i="28" s="1"/>
  <c r="P110" i="15"/>
  <c r="G119" i="28" s="1"/>
  <c r="AX119" i="28" s="1"/>
  <c r="P65" i="15"/>
  <c r="G74" i="28" s="1"/>
  <c r="AX74" i="28" s="1"/>
  <c r="P109" i="15"/>
  <c r="G118" i="28" s="1"/>
  <c r="AX118" i="28" s="1"/>
  <c r="P35" i="15"/>
  <c r="G44" i="28" s="1"/>
  <c r="AX44" i="28" s="1"/>
  <c r="P136" i="15"/>
  <c r="G145" i="28" s="1"/>
  <c r="AX145" i="28" s="1"/>
  <c r="P119" i="15"/>
  <c r="G128" i="28" s="1"/>
  <c r="AX128" i="28" s="1"/>
  <c r="P128" i="15"/>
  <c r="G137" i="28" s="1"/>
  <c r="AX137" i="28" s="1"/>
  <c r="P36" i="15"/>
  <c r="G45" i="28" s="1"/>
  <c r="AX45" i="28" s="1"/>
  <c r="P72" i="15"/>
  <c r="G81" i="28" s="1"/>
  <c r="AX81" i="28" s="1"/>
  <c r="P47" i="15"/>
  <c r="G56" i="28" s="1"/>
  <c r="AX56" i="28" s="1"/>
  <c r="P94" i="15"/>
  <c r="G103" i="28" s="1"/>
  <c r="AX103" i="28" s="1"/>
  <c r="P106" i="15"/>
  <c r="G115" i="28" s="1"/>
  <c r="AX115" i="28" s="1"/>
  <c r="P11" i="15"/>
  <c r="G20" i="28" s="1"/>
  <c r="AX20" i="28" s="1"/>
  <c r="P74" i="15"/>
  <c r="G83" i="28" s="1"/>
  <c r="AX83" i="28" s="1"/>
  <c r="P55" i="15"/>
  <c r="G64" i="28" s="1"/>
  <c r="AX64" i="28" s="1"/>
  <c r="P15" i="15"/>
  <c r="G24" i="28" s="1"/>
  <c r="P20" i="15"/>
  <c r="G29" i="28" s="1"/>
  <c r="AX29" i="28" s="1"/>
  <c r="P60" i="15"/>
  <c r="G69" i="28" s="1"/>
  <c r="AX69" i="28" s="1"/>
  <c r="P139" i="15"/>
  <c r="G148" i="28" s="1"/>
  <c r="AX148" i="28" s="1"/>
  <c r="P69" i="15"/>
  <c r="G78" i="28" s="1"/>
  <c r="AX78" i="28" s="1"/>
  <c r="P29" i="15"/>
  <c r="G38" i="28" s="1"/>
  <c r="AX38" i="28" s="1"/>
  <c r="P90" i="15"/>
  <c r="G99" i="28" s="1"/>
  <c r="AX99" i="28" s="1"/>
  <c r="P126" i="15"/>
  <c r="G135" i="28" s="1"/>
  <c r="AX135" i="28" s="1"/>
  <c r="P56" i="15"/>
  <c r="G65" i="28" s="1"/>
  <c r="AX65" i="28" s="1"/>
  <c r="P115" i="15"/>
  <c r="G124" i="28" s="1"/>
  <c r="AX124" i="28" s="1"/>
  <c r="P31" i="15"/>
  <c r="G40" i="28" s="1"/>
  <c r="AX40" i="28" s="1"/>
  <c r="P76" i="15"/>
  <c r="G85" i="28" s="1"/>
  <c r="AX85" i="28" s="1"/>
  <c r="P38" i="15"/>
  <c r="G47" i="28" s="1"/>
  <c r="AX47" i="28" s="1"/>
  <c r="P137" i="15"/>
  <c r="G146" i="28" s="1"/>
  <c r="AX146" i="28" s="1"/>
  <c r="P24" i="15"/>
  <c r="G33" i="28" s="1"/>
  <c r="AX33" i="28" s="1"/>
  <c r="P10" i="15"/>
  <c r="G19" i="28" s="1"/>
  <c r="AX19" i="28" s="1"/>
  <c r="P98" i="15"/>
  <c r="G107" i="28" s="1"/>
  <c r="AX107" i="28" s="1"/>
  <c r="P132" i="15"/>
  <c r="G141" i="28" s="1"/>
  <c r="AX141" i="28" s="1"/>
  <c r="P96" i="15"/>
  <c r="G105" i="28" s="1"/>
  <c r="AX105" i="28" s="1"/>
  <c r="P12" i="15"/>
  <c r="G21" i="28" s="1"/>
  <c r="AX21" i="28" s="1"/>
  <c r="P105" i="15"/>
  <c r="G114" i="28" s="1"/>
  <c r="AX114" i="28" s="1"/>
  <c r="P87" i="15"/>
  <c r="G96" i="28" s="1"/>
  <c r="AX96" i="28" s="1"/>
  <c r="P43" i="15"/>
  <c r="G52" i="28" s="1"/>
  <c r="AX52" i="28" s="1"/>
  <c r="P99" i="15"/>
  <c r="G108" i="28" s="1"/>
  <c r="AX108" i="28" s="1"/>
  <c r="P9" i="15"/>
  <c r="G18" i="28" s="1"/>
  <c r="AX18" i="28" s="1"/>
  <c r="P104" i="15"/>
  <c r="G113" i="28" s="1"/>
  <c r="AX113" i="28" s="1"/>
  <c r="P93" i="15"/>
  <c r="G102" i="28" s="1"/>
  <c r="AX102" i="28" s="1"/>
  <c r="P81" i="15"/>
  <c r="G90" i="28" s="1"/>
  <c r="AX90" i="28" s="1"/>
  <c r="P80" i="15"/>
  <c r="G89" i="28" s="1"/>
  <c r="AX89" i="28" s="1"/>
  <c r="P129" i="15"/>
  <c r="G138" i="28" s="1"/>
  <c r="AX138" i="28" s="1"/>
  <c r="P131" i="15"/>
  <c r="G140" i="28" s="1"/>
  <c r="AX140" i="28" s="1"/>
  <c r="P32" i="15"/>
  <c r="G41" i="28" s="1"/>
  <c r="AX41" i="28" s="1"/>
  <c r="P124" i="15"/>
  <c r="G133" i="28" s="1"/>
  <c r="AX133" i="28" s="1"/>
  <c r="P101" i="15"/>
  <c r="G110" i="28" s="1"/>
  <c r="AX110" i="28" s="1"/>
  <c r="P89" i="15"/>
  <c r="G98" i="28" s="1"/>
  <c r="AX98" i="28" s="1"/>
  <c r="P130" i="15"/>
  <c r="G139" i="28" s="1"/>
  <c r="AX139" i="28" s="1"/>
  <c r="P103" i="15"/>
  <c r="G112" i="28" s="1"/>
  <c r="AX112" i="28" s="1"/>
  <c r="P88" i="15"/>
  <c r="G97" i="28" s="1"/>
  <c r="AX97" i="28" s="1"/>
  <c r="P34" i="15"/>
  <c r="G43" i="28" s="1"/>
  <c r="AX43" i="28" s="1"/>
  <c r="P14" i="15"/>
  <c r="G23" i="28" s="1"/>
  <c r="AX23" i="28" s="1"/>
  <c r="P118" i="15"/>
  <c r="G127" i="28" s="1"/>
  <c r="AX127" i="28" s="1"/>
  <c r="P111" i="15"/>
  <c r="G120" i="28" s="1"/>
  <c r="AX120" i="28" s="1"/>
  <c r="P114" i="15"/>
  <c r="G123" i="28" s="1"/>
  <c r="AX123" i="28" s="1"/>
  <c r="P67" i="15"/>
  <c r="G76" i="28" s="1"/>
  <c r="AX76" i="28" s="1"/>
  <c r="P23" i="15"/>
  <c r="G32" i="28" s="1"/>
  <c r="AX32" i="28" s="1"/>
  <c r="P95" i="15"/>
  <c r="G104" i="28" s="1"/>
  <c r="AX104" i="28" s="1"/>
  <c r="P37" i="15"/>
  <c r="G46" i="28" s="1"/>
  <c r="AX46" i="28" s="1"/>
  <c r="P41" i="15"/>
  <c r="G50" i="28" s="1"/>
  <c r="AX50" i="28" s="1"/>
  <c r="P75" i="15"/>
  <c r="G84" i="28" s="1"/>
  <c r="AX84" i="28" s="1"/>
  <c r="P134" i="15"/>
  <c r="G143" i="28" s="1"/>
  <c r="AX143" i="28" s="1"/>
  <c r="P66" i="15"/>
  <c r="G75" i="28" s="1"/>
  <c r="AX75" i="28" s="1"/>
  <c r="P28" i="15"/>
  <c r="G37" i="28" s="1"/>
  <c r="AX37" i="28" s="1"/>
  <c r="P51" i="15"/>
  <c r="G60" i="28" s="1"/>
  <c r="AX60" i="28" s="1"/>
  <c r="P54" i="15"/>
  <c r="G63" i="28" s="1"/>
  <c r="AX63" i="28" s="1"/>
  <c r="P140" i="15"/>
  <c r="G149" i="28" s="1"/>
  <c r="AX149" i="28" s="1"/>
  <c r="P49" i="15"/>
  <c r="G58" i="28" s="1"/>
  <c r="AX58" i="28" s="1"/>
  <c r="P46" i="15"/>
  <c r="G55" i="28" s="1"/>
  <c r="AX55" i="28" s="1"/>
  <c r="P123" i="15"/>
  <c r="G132" i="28" s="1"/>
  <c r="AX132" i="28" s="1"/>
  <c r="P100" i="15"/>
  <c r="G109" i="28" s="1"/>
  <c r="AX109" i="28" s="1"/>
  <c r="P107" i="15"/>
  <c r="G116" i="28" s="1"/>
  <c r="AX116" i="28" s="1"/>
  <c r="P39" i="15"/>
  <c r="G48" i="28" s="1"/>
  <c r="AX48" i="28" s="1"/>
  <c r="P73" i="15"/>
  <c r="G82" i="28" s="1"/>
  <c r="AX82" i="28" s="1"/>
  <c r="P83" i="15"/>
  <c r="G92" i="28" s="1"/>
  <c r="AX92" i="28" s="1"/>
  <c r="P97" i="15"/>
  <c r="G106" i="28" s="1"/>
  <c r="AX106" i="28" s="1"/>
  <c r="P138" i="15"/>
  <c r="G147" i="28" s="1"/>
  <c r="AX147" i="28" s="1"/>
  <c r="P50" i="15"/>
  <c r="G59" i="28" s="1"/>
  <c r="AX59" i="28" s="1"/>
  <c r="P78" i="15"/>
  <c r="G87" i="28" s="1"/>
  <c r="AX87" i="28" s="1"/>
  <c r="P82" i="15"/>
  <c r="G91" i="28" s="1"/>
  <c r="AX91" i="28" s="1"/>
  <c r="P64" i="15"/>
  <c r="G73" i="28" s="1"/>
  <c r="AX73" i="28" s="1"/>
  <c r="P84" i="15"/>
  <c r="G93" i="28" s="1"/>
  <c r="AX93" i="28" s="1"/>
  <c r="P8" i="15"/>
  <c r="G17" i="28" s="1"/>
  <c r="AX17" i="28" s="1"/>
  <c r="P44" i="15"/>
  <c r="G53" i="28" s="1"/>
  <c r="AX53" i="28" s="1"/>
  <c r="P77" i="15"/>
  <c r="G86" i="28" s="1"/>
  <c r="AX86" i="28" s="1"/>
  <c r="P113" i="15"/>
  <c r="G122" i="28" s="1"/>
  <c r="AX122" i="28" s="1"/>
  <c r="P16" i="15"/>
  <c r="G25" i="28" s="1"/>
  <c r="AX25" i="28" s="1"/>
  <c r="P117" i="15"/>
  <c r="G126" i="28" s="1"/>
  <c r="AX126" i="28" s="1"/>
  <c r="P58" i="15"/>
  <c r="G67" i="28" s="1"/>
  <c r="AX67" i="28" s="1"/>
  <c r="P86" i="15"/>
  <c r="G95" i="28" s="1"/>
  <c r="AX95" i="28" s="1"/>
  <c r="P120" i="15"/>
  <c r="G129" i="28" s="1"/>
  <c r="AX129" i="28" s="1"/>
  <c r="P33" i="15"/>
  <c r="G42" i="28" s="1"/>
  <c r="AX42" i="28" s="1"/>
  <c r="P13" i="15"/>
  <c r="G22" i="28" s="1"/>
  <c r="AX22" i="28" s="1"/>
  <c r="P45" i="15"/>
  <c r="G54" i="28" s="1"/>
  <c r="AX54" i="28" s="1"/>
  <c r="P121" i="15"/>
  <c r="G130" i="28" s="1"/>
  <c r="AX130" i="28" s="1"/>
  <c r="P21" i="15"/>
  <c r="G30" i="28" s="1"/>
  <c r="AX30" i="28" s="1"/>
  <c r="P27" i="15"/>
  <c r="G36" i="28" s="1"/>
  <c r="AX36" i="28" s="1"/>
  <c r="P112" i="15"/>
  <c r="G121" i="28" s="1"/>
  <c r="AX121" i="28" s="1"/>
  <c r="P22" i="15"/>
  <c r="G31" i="28" s="1"/>
  <c r="AX31" i="28" s="1"/>
  <c r="P116" i="15"/>
  <c r="G125" i="28" s="1"/>
  <c r="AX125" i="28" s="1"/>
  <c r="Y127" i="39" l="1"/>
  <c r="AF127" i="39" s="1"/>
  <c r="Y49" i="39"/>
  <c r="AF49" i="39" s="1"/>
  <c r="Y75" i="39"/>
  <c r="AF75" i="39" s="1"/>
  <c r="Y97" i="39"/>
  <c r="AF97" i="39" s="1"/>
  <c r="K32" i="39"/>
  <c r="R32" i="39" s="1"/>
  <c r="Y79" i="39"/>
  <c r="AF79" i="39" s="1"/>
  <c r="K22" i="39"/>
  <c r="R22" i="39" s="1"/>
  <c r="Y23" i="39"/>
  <c r="AF23" i="39" s="1"/>
  <c r="Y88" i="39"/>
  <c r="AF88" i="39" s="1"/>
  <c r="Y124" i="39"/>
  <c r="AF124" i="39" s="1"/>
  <c r="K102" i="39"/>
  <c r="R102" i="39" s="1"/>
  <c r="Y76" i="39"/>
  <c r="AF76" i="39" s="1"/>
  <c r="K117" i="39"/>
  <c r="R117" i="39" s="1"/>
  <c r="K114" i="39"/>
  <c r="R114" i="39" s="1"/>
  <c r="Y92" i="39"/>
  <c r="AF92" i="39" s="1"/>
  <c r="K113" i="39"/>
  <c r="R113" i="39" s="1"/>
  <c r="K131" i="39"/>
  <c r="R131" i="39" s="1"/>
  <c r="Y20" i="39"/>
  <c r="AF20" i="39" s="1"/>
  <c r="K36" i="39"/>
  <c r="R36" i="39" s="1"/>
  <c r="K73" i="39"/>
  <c r="R73" i="39" s="1"/>
  <c r="Y10" i="39"/>
  <c r="AF10" i="39" s="1"/>
  <c r="Y51" i="39"/>
  <c r="AF51" i="39" s="1"/>
  <c r="K8" i="39"/>
  <c r="R8" i="39" s="1"/>
  <c r="Y16" i="39"/>
  <c r="AF16" i="39" s="1"/>
  <c r="K48" i="39"/>
  <c r="R48" i="39" s="1"/>
  <c r="Y94" i="39"/>
  <c r="AF94" i="39" s="1"/>
  <c r="K42" i="39"/>
  <c r="R42" i="39" s="1"/>
  <c r="Y105" i="39"/>
  <c r="AF105" i="39" s="1"/>
  <c r="K128" i="39"/>
  <c r="R128" i="39" s="1"/>
  <c r="K58" i="39"/>
  <c r="R58" i="39" s="1"/>
  <c r="K31" i="39"/>
  <c r="R31" i="39" s="1"/>
  <c r="K109" i="39"/>
  <c r="R109" i="39" s="1"/>
  <c r="Y17" i="39"/>
  <c r="AF17" i="39" s="1"/>
  <c r="Y139" i="39"/>
  <c r="AF139" i="39" s="1"/>
  <c r="K118" i="39"/>
  <c r="R118" i="39" s="1"/>
  <c r="K14" i="39"/>
  <c r="R14" i="39" s="1"/>
  <c r="K7" i="39"/>
  <c r="R7" i="39" s="1"/>
  <c r="K34" i="39"/>
  <c r="R34" i="39" s="1"/>
  <c r="K122" i="39"/>
  <c r="R122" i="39" s="1"/>
  <c r="K62" i="39"/>
  <c r="R62" i="39" s="1"/>
  <c r="K24" i="39"/>
  <c r="R24" i="39" s="1"/>
  <c r="K77" i="39"/>
  <c r="R77" i="39" s="1"/>
  <c r="K106" i="39"/>
  <c r="R106" i="39" s="1"/>
  <c r="K55" i="39"/>
  <c r="R55" i="39" s="1"/>
  <c r="K30" i="39"/>
  <c r="R30" i="39" s="1"/>
  <c r="K39" i="39"/>
  <c r="R39" i="39" s="1"/>
  <c r="K28" i="39"/>
  <c r="R28" i="39" s="1"/>
  <c r="K46" i="39"/>
  <c r="R46" i="39" s="1"/>
  <c r="Y12" i="39"/>
  <c r="AF12" i="39" s="1"/>
  <c r="K96" i="39"/>
  <c r="R96" i="39" s="1"/>
  <c r="K100" i="39"/>
  <c r="R100" i="39" s="1"/>
  <c r="K95" i="39"/>
  <c r="R95" i="39" s="1"/>
  <c r="Y37" i="39"/>
  <c r="AF37" i="39" s="1"/>
  <c r="K13" i="39"/>
  <c r="R13" i="39" s="1"/>
  <c r="K99" i="39"/>
  <c r="R99" i="39" s="1"/>
  <c r="K27" i="39"/>
  <c r="R27" i="39" s="1"/>
  <c r="Y71" i="39"/>
  <c r="AF71" i="39" s="1"/>
  <c r="K120" i="39"/>
  <c r="R120" i="39" s="1"/>
  <c r="Y38" i="39"/>
  <c r="AF38" i="39" s="1"/>
  <c r="Y15" i="39"/>
  <c r="AF15" i="39" s="1"/>
  <c r="Y111" i="39"/>
  <c r="AF111" i="39" s="1"/>
  <c r="Y129" i="39"/>
  <c r="AF129" i="39" s="1"/>
  <c r="Y89" i="39"/>
  <c r="AF89" i="39" s="1"/>
  <c r="K101" i="39"/>
  <c r="R101" i="39" s="1"/>
  <c r="Y78" i="39"/>
  <c r="AF78" i="39" s="1"/>
  <c r="Y66" i="39"/>
  <c r="AF66" i="39" s="1"/>
  <c r="K19" i="39"/>
  <c r="R19" i="39" s="1"/>
  <c r="Y43" i="39"/>
  <c r="AF43" i="39" s="1"/>
  <c r="Y112" i="39"/>
  <c r="AF112" i="39" s="1"/>
  <c r="Y33" i="39"/>
  <c r="AF33" i="39" s="1"/>
  <c r="Y52" i="39"/>
  <c r="AF52" i="39" s="1"/>
  <c r="Y116" i="39"/>
  <c r="AF116" i="39" s="1"/>
  <c r="Y74" i="39"/>
  <c r="AF74" i="39" s="1"/>
  <c r="Y121" i="39"/>
  <c r="AF121" i="39" s="1"/>
  <c r="Y107" i="39"/>
  <c r="AF107" i="39" s="1"/>
  <c r="Y85" i="39"/>
  <c r="AF85" i="39" s="1"/>
  <c r="Y103" i="39"/>
  <c r="AF103" i="39" s="1"/>
  <c r="Y68" i="39"/>
  <c r="AF68" i="39" s="1"/>
  <c r="Y47" i="39"/>
  <c r="AF47" i="39" s="1"/>
  <c r="Y70" i="39"/>
  <c r="AF70" i="39" s="1"/>
  <c r="Y44" i="39"/>
  <c r="AF44" i="39" s="1"/>
  <c r="Y98" i="39"/>
  <c r="AF98" i="39" s="1"/>
  <c r="K63" i="39"/>
  <c r="R63" i="39" s="1"/>
  <c r="Y135" i="39"/>
  <c r="AF135" i="39" s="1"/>
  <c r="K115" i="39"/>
  <c r="R115" i="39" s="1"/>
  <c r="Y137" i="39"/>
  <c r="AF137" i="39" s="1"/>
  <c r="Y136" i="39"/>
  <c r="AF136" i="39" s="1"/>
  <c r="Y11" i="39"/>
  <c r="AF11" i="39" s="1"/>
  <c r="Y93" i="39"/>
  <c r="AF93" i="39" s="1"/>
  <c r="Y54" i="39"/>
  <c r="AF54" i="39" s="1"/>
  <c r="Y40" i="39"/>
  <c r="AF40" i="39" s="1"/>
  <c r="D60" i="39"/>
  <c r="K60" i="39" s="1"/>
  <c r="R60" i="39" s="1"/>
  <c r="K29" i="39"/>
  <c r="R29" i="39" s="1"/>
  <c r="K132" i="39"/>
  <c r="R132" i="39" s="1"/>
  <c r="Y133" i="39"/>
  <c r="AF133" i="39" s="1"/>
  <c r="K125" i="39"/>
  <c r="R125" i="39" s="1"/>
  <c r="K130" i="39"/>
  <c r="R130" i="39" s="1"/>
  <c r="K90" i="39"/>
  <c r="R90" i="39" s="1"/>
  <c r="K81" i="39"/>
  <c r="R81" i="39" s="1"/>
  <c r="K82" i="39"/>
  <c r="R82" i="39" s="1"/>
  <c r="K83" i="39"/>
  <c r="R83" i="39" s="1"/>
  <c r="K91" i="39"/>
  <c r="R91" i="39" s="1"/>
  <c r="K45" i="39"/>
  <c r="R45" i="39" s="1"/>
  <c r="Y64" i="39"/>
  <c r="AF64" i="39" s="1"/>
  <c r="K9" i="39"/>
  <c r="R9" i="39" s="1"/>
  <c r="K6" i="39"/>
  <c r="R6" i="39" s="1"/>
  <c r="K53" i="39"/>
  <c r="R53" i="39" s="1"/>
  <c r="D84" i="39"/>
  <c r="Y84" i="39" s="1"/>
  <c r="AF84" i="39" s="1"/>
  <c r="Y86" i="39"/>
  <c r="AF86" i="39" s="1"/>
  <c r="Y108" i="39"/>
  <c r="AF108" i="39" s="1"/>
  <c r="Y126" i="39"/>
  <c r="AF126" i="39" s="1"/>
  <c r="Y138" i="39"/>
  <c r="AF138" i="39" s="1"/>
  <c r="Y18" i="39"/>
  <c r="AF18" i="39" s="1"/>
  <c r="Y67" i="39"/>
  <c r="AF67" i="39" s="1"/>
  <c r="Y72" i="39"/>
  <c r="AF72" i="39" s="1"/>
  <c r="K119" i="39"/>
  <c r="R119" i="39" s="1"/>
  <c r="K65" i="39"/>
  <c r="R65" i="39" s="1"/>
  <c r="K61" i="39"/>
  <c r="R61" i="39" s="1"/>
  <c r="K123" i="39"/>
  <c r="R123" i="39" s="1"/>
  <c r="K110" i="39"/>
  <c r="R110" i="39" s="1"/>
  <c r="K21" i="39"/>
  <c r="R21" i="39" s="1"/>
  <c r="K25" i="39"/>
  <c r="R25" i="39" s="1"/>
  <c r="K35" i="39"/>
  <c r="R35" i="39" s="1"/>
  <c r="K57" i="39"/>
  <c r="R57" i="39" s="1"/>
  <c r="Y104" i="39"/>
  <c r="AF104" i="39" s="1"/>
  <c r="K80" i="39"/>
  <c r="R80" i="39" s="1"/>
  <c r="K26" i="39"/>
  <c r="R26" i="39" s="1"/>
  <c r="K50" i="39"/>
  <c r="R50" i="39" s="1"/>
  <c r="K56" i="39"/>
  <c r="R56" i="39" s="1"/>
  <c r="K87" i="39"/>
  <c r="R87" i="39" s="1"/>
  <c r="K59" i="39"/>
  <c r="R59" i="39" s="1"/>
  <c r="D69" i="39"/>
  <c r="Y69" i="39" s="1"/>
  <c r="AF69" i="39" s="1"/>
  <c r="AA134" i="39"/>
  <c r="AH134" i="39" s="1"/>
  <c r="M134" i="39"/>
  <c r="T134" i="39" s="1"/>
  <c r="AA93" i="39"/>
  <c r="AH93" i="39" s="1"/>
  <c r="M93" i="39"/>
  <c r="T93" i="39" s="1"/>
  <c r="AA36" i="39"/>
  <c r="AH36" i="39" s="1"/>
  <c r="M36" i="39"/>
  <c r="T36" i="39" s="1"/>
  <c r="AA57" i="39"/>
  <c r="AH57" i="39" s="1"/>
  <c r="M57" i="39"/>
  <c r="T57" i="39" s="1"/>
  <c r="AA53" i="39"/>
  <c r="AH53" i="39" s="1"/>
  <c r="M53" i="39"/>
  <c r="T53" i="39" s="1"/>
  <c r="AA104" i="39"/>
  <c r="AH104" i="39" s="1"/>
  <c r="M104" i="39"/>
  <c r="T104" i="39" s="1"/>
  <c r="AA14" i="39"/>
  <c r="AH14" i="39" s="1"/>
  <c r="M14" i="39"/>
  <c r="T14" i="39" s="1"/>
  <c r="AA111" i="39"/>
  <c r="AH111" i="39" s="1"/>
  <c r="M111" i="39"/>
  <c r="T111" i="39" s="1"/>
  <c r="AZ144" i="28"/>
  <c r="AZ139" i="28"/>
  <c r="AZ74" i="28"/>
  <c r="AA49" i="39"/>
  <c r="AH49" i="39" s="1"/>
  <c r="M49" i="39"/>
  <c r="T49" i="39" s="1"/>
  <c r="AA70" i="39"/>
  <c r="AH70" i="39" s="1"/>
  <c r="M70" i="39"/>
  <c r="T70" i="39" s="1"/>
  <c r="AA99" i="39"/>
  <c r="AH99" i="39" s="1"/>
  <c r="M99" i="39"/>
  <c r="T99" i="39" s="1"/>
  <c r="AA130" i="39"/>
  <c r="AH130" i="39" s="1"/>
  <c r="M130" i="39"/>
  <c r="T130" i="39" s="1"/>
  <c r="AA74" i="39"/>
  <c r="AH74" i="39" s="1"/>
  <c r="M74" i="39"/>
  <c r="T74" i="39" s="1"/>
  <c r="AA69" i="39"/>
  <c r="AH69" i="39" s="1"/>
  <c r="M69" i="39"/>
  <c r="T69" i="39" s="1"/>
  <c r="AA89" i="39"/>
  <c r="AH89" i="39" s="1"/>
  <c r="M89" i="39"/>
  <c r="T89" i="39" s="1"/>
  <c r="AA80" i="39"/>
  <c r="AH80" i="39" s="1"/>
  <c r="M80" i="39"/>
  <c r="T80" i="39" s="1"/>
  <c r="AA6" i="39"/>
  <c r="AH6" i="39" s="1"/>
  <c r="M6" i="39"/>
  <c r="T6" i="39" s="1"/>
  <c r="AZ18" i="28"/>
  <c r="AZ89" i="28"/>
  <c r="AZ49" i="28"/>
  <c r="AZ52" i="28"/>
  <c r="AA137" i="39"/>
  <c r="AH137" i="39" s="1"/>
  <c r="M137" i="39"/>
  <c r="T137" i="39" s="1"/>
  <c r="AA28" i="39"/>
  <c r="AH28" i="39" s="1"/>
  <c r="M28" i="39"/>
  <c r="T28" i="39" s="1"/>
  <c r="AA106" i="39"/>
  <c r="AH106" i="39" s="1"/>
  <c r="M106" i="39"/>
  <c r="T106" i="39" s="1"/>
  <c r="AA50" i="39"/>
  <c r="AH50" i="39" s="1"/>
  <c r="M50" i="39"/>
  <c r="T50" i="39" s="1"/>
  <c r="AA129" i="39"/>
  <c r="AH129" i="39" s="1"/>
  <c r="M129" i="39"/>
  <c r="T129" i="39" s="1"/>
  <c r="AA27" i="39"/>
  <c r="AH27" i="39" s="1"/>
  <c r="M27" i="39"/>
  <c r="T27" i="39" s="1"/>
  <c r="AA46" i="39"/>
  <c r="AH46" i="39" s="1"/>
  <c r="M46" i="39"/>
  <c r="T46" i="39" s="1"/>
  <c r="AA72" i="39"/>
  <c r="AH72" i="39" s="1"/>
  <c r="M72" i="39"/>
  <c r="T72" i="39" s="1"/>
  <c r="AA64" i="39"/>
  <c r="AH64" i="39" s="1"/>
  <c r="M64" i="39"/>
  <c r="T64" i="39" s="1"/>
  <c r="AA54" i="39"/>
  <c r="AH54" i="39" s="1"/>
  <c r="M54" i="39"/>
  <c r="T54" i="39" s="1"/>
  <c r="AZ103" i="28"/>
  <c r="AZ56" i="28"/>
  <c r="AZ63" i="28"/>
  <c r="AA32" i="39"/>
  <c r="AH32" i="39" s="1"/>
  <c r="M32" i="39"/>
  <c r="T32" i="39" s="1"/>
  <c r="AA101" i="39"/>
  <c r="AH101" i="39" s="1"/>
  <c r="M101" i="39"/>
  <c r="T101" i="39" s="1"/>
  <c r="AA25" i="39"/>
  <c r="AH25" i="39" s="1"/>
  <c r="M25" i="39"/>
  <c r="T25" i="39" s="1"/>
  <c r="AA125" i="39"/>
  <c r="AH125" i="39" s="1"/>
  <c r="M125" i="39"/>
  <c r="T125" i="39" s="1"/>
  <c r="AA60" i="39"/>
  <c r="AH60" i="39" s="1"/>
  <c r="M60" i="39"/>
  <c r="T60" i="39" s="1"/>
  <c r="AA108" i="39"/>
  <c r="AH108" i="39" s="1"/>
  <c r="M108" i="39"/>
  <c r="T108" i="39" s="1"/>
  <c r="AA110" i="39"/>
  <c r="AH110" i="39" s="1"/>
  <c r="M110" i="39"/>
  <c r="T110" i="39" s="1"/>
  <c r="AA7" i="39"/>
  <c r="AH7" i="39" s="1"/>
  <c r="M7" i="39"/>
  <c r="T7" i="39" s="1"/>
  <c r="AA116" i="39"/>
  <c r="AH116" i="39" s="1"/>
  <c r="M116" i="39"/>
  <c r="T116" i="39" s="1"/>
  <c r="AA100" i="39"/>
  <c r="AH100" i="39" s="1"/>
  <c r="M100" i="39"/>
  <c r="T100" i="39" s="1"/>
  <c r="AA45" i="39"/>
  <c r="AH45" i="39" s="1"/>
  <c r="M45" i="39"/>
  <c r="T45" i="39" s="1"/>
  <c r="AA22" i="39"/>
  <c r="AH22" i="39" s="1"/>
  <c r="M22" i="39"/>
  <c r="T22" i="39" s="1"/>
  <c r="AA136" i="39"/>
  <c r="AH136" i="39" s="1"/>
  <c r="M136" i="39"/>
  <c r="T136" i="39" s="1"/>
  <c r="AA71" i="39"/>
  <c r="AH71" i="39" s="1"/>
  <c r="M71" i="39"/>
  <c r="T71" i="39" s="1"/>
  <c r="AA126" i="39"/>
  <c r="AH126" i="39" s="1"/>
  <c r="M126" i="39"/>
  <c r="T126" i="39" s="1"/>
  <c r="AA112" i="39"/>
  <c r="AH112" i="39" s="1"/>
  <c r="M112" i="39"/>
  <c r="T112" i="39" s="1"/>
  <c r="AA123" i="39"/>
  <c r="AH123" i="39" s="1"/>
  <c r="M123" i="39"/>
  <c r="T123" i="39" s="1"/>
  <c r="AA12" i="39"/>
  <c r="AH12" i="39" s="1"/>
  <c r="M12" i="39"/>
  <c r="T12" i="39" s="1"/>
  <c r="AA92" i="39"/>
  <c r="AH92" i="39" s="1"/>
  <c r="M92" i="39"/>
  <c r="T92" i="39" s="1"/>
  <c r="AA67" i="39"/>
  <c r="AH67" i="39" s="1"/>
  <c r="M67" i="39"/>
  <c r="T67" i="39" s="1"/>
  <c r="AA59" i="39"/>
  <c r="AH59" i="39" s="1"/>
  <c r="M59" i="39"/>
  <c r="T59" i="39" s="1"/>
  <c r="AA26" i="39"/>
  <c r="AH26" i="39" s="1"/>
  <c r="M26" i="39"/>
  <c r="T26" i="39" s="1"/>
  <c r="AA105" i="39"/>
  <c r="AH105" i="39" s="1"/>
  <c r="M105" i="39"/>
  <c r="T105" i="39" s="1"/>
  <c r="AA119" i="39"/>
  <c r="AH119" i="39" s="1"/>
  <c r="M119" i="39"/>
  <c r="T119" i="39" s="1"/>
  <c r="AA47" i="39"/>
  <c r="AH47" i="39" s="1"/>
  <c r="M47" i="39"/>
  <c r="T47" i="39" s="1"/>
  <c r="AA63" i="39"/>
  <c r="AH63" i="39" s="1"/>
  <c r="M63" i="39"/>
  <c r="T63" i="39" s="1"/>
  <c r="AA34" i="39"/>
  <c r="AH34" i="39" s="1"/>
  <c r="M34" i="39"/>
  <c r="T34" i="39" s="1"/>
  <c r="AA13" i="39"/>
  <c r="AH13" i="39" s="1"/>
  <c r="M13" i="39"/>
  <c r="T13" i="39" s="1"/>
  <c r="AA68" i="39"/>
  <c r="AH68" i="39" s="1"/>
  <c r="M68" i="39"/>
  <c r="T68" i="39" s="1"/>
  <c r="AA127" i="39"/>
  <c r="AH127" i="39" s="1"/>
  <c r="M127" i="39"/>
  <c r="T127" i="39" s="1"/>
  <c r="AA128" i="39"/>
  <c r="AH128" i="39" s="1"/>
  <c r="M128" i="39"/>
  <c r="T128" i="39" s="1"/>
  <c r="AA102" i="39"/>
  <c r="AH102" i="39" s="1"/>
  <c r="M102" i="39"/>
  <c r="T102" i="39" s="1"/>
  <c r="AA118" i="39"/>
  <c r="AH118" i="39" s="1"/>
  <c r="M118" i="39"/>
  <c r="T118" i="39" s="1"/>
  <c r="AA16" i="39"/>
  <c r="AH16" i="39" s="1"/>
  <c r="M16" i="39"/>
  <c r="T16" i="39" s="1"/>
  <c r="AA84" i="39"/>
  <c r="AH84" i="39" s="1"/>
  <c r="M84" i="39"/>
  <c r="T84" i="39" s="1"/>
  <c r="AA76" i="39"/>
  <c r="AH76" i="39" s="1"/>
  <c r="M76" i="39"/>
  <c r="T76" i="39" s="1"/>
  <c r="AA78" i="39"/>
  <c r="AH78" i="39" s="1"/>
  <c r="M78" i="39"/>
  <c r="T78" i="39" s="1"/>
  <c r="AA44" i="39"/>
  <c r="AH44" i="39" s="1"/>
  <c r="M44" i="39"/>
  <c r="T44" i="39" s="1"/>
  <c r="AA83" i="39"/>
  <c r="AH83" i="39" s="1"/>
  <c r="M83" i="39"/>
  <c r="T83" i="39" s="1"/>
  <c r="AA135" i="39"/>
  <c r="AH135" i="39" s="1"/>
  <c r="M135" i="39"/>
  <c r="T135" i="39" s="1"/>
  <c r="AA122" i="39"/>
  <c r="AH122" i="39" s="1"/>
  <c r="M122" i="39"/>
  <c r="T122" i="39" s="1"/>
  <c r="AA62" i="39"/>
  <c r="AH62" i="39" s="1"/>
  <c r="M62" i="39"/>
  <c r="T62" i="39" s="1"/>
  <c r="AA15" i="39"/>
  <c r="AH15" i="39" s="1"/>
  <c r="M15" i="39"/>
  <c r="T15" i="39" s="1"/>
  <c r="AZ75" i="28"/>
  <c r="AZ87" i="28"/>
  <c r="AZ147" i="28"/>
  <c r="AA40" i="39"/>
  <c r="AH40" i="39" s="1"/>
  <c r="M40" i="39"/>
  <c r="T40" i="39" s="1"/>
  <c r="AA33" i="39"/>
  <c r="AH33" i="39" s="1"/>
  <c r="M33" i="39"/>
  <c r="T33" i="39" s="1"/>
  <c r="AA9" i="39"/>
  <c r="AH9" i="39" s="1"/>
  <c r="M9" i="39"/>
  <c r="T9" i="39" s="1"/>
  <c r="AA133" i="39"/>
  <c r="AH133" i="39" s="1"/>
  <c r="M133" i="39"/>
  <c r="T133" i="39" s="1"/>
  <c r="AA115" i="39"/>
  <c r="AH115" i="39" s="1"/>
  <c r="M115" i="39"/>
  <c r="T115" i="39" s="1"/>
  <c r="AA109" i="39"/>
  <c r="AH109" i="39" s="1"/>
  <c r="M109" i="39"/>
  <c r="T109" i="39" s="1"/>
  <c r="AA37" i="39"/>
  <c r="AH37" i="39" s="1"/>
  <c r="M37" i="39"/>
  <c r="T37" i="39" s="1"/>
  <c r="AA81" i="39"/>
  <c r="AH81" i="39" s="1"/>
  <c r="M81" i="39"/>
  <c r="T81" i="39" s="1"/>
  <c r="AZ118" i="28"/>
  <c r="AZ120" i="28"/>
  <c r="AZ126" i="28"/>
  <c r="AZ110" i="28"/>
  <c r="AZ32" i="28"/>
  <c r="AZ146" i="28"/>
  <c r="AZ136" i="28"/>
  <c r="AZ122" i="28"/>
  <c r="AZ102" i="28"/>
  <c r="AZ36" i="28"/>
  <c r="AZ57" i="28"/>
  <c r="AZ23" i="28"/>
  <c r="AA121" i="39"/>
  <c r="AH121" i="39" s="1"/>
  <c r="M121" i="39"/>
  <c r="T121" i="39" s="1"/>
  <c r="AA65" i="39"/>
  <c r="AH65" i="39" s="1"/>
  <c r="M65" i="39"/>
  <c r="T65" i="39" s="1"/>
  <c r="AA77" i="39"/>
  <c r="AH77" i="39" s="1"/>
  <c r="M77" i="39"/>
  <c r="T77" i="39" s="1"/>
  <c r="AA31" i="39"/>
  <c r="AH31" i="39" s="1"/>
  <c r="M31" i="39"/>
  <c r="T31" i="39" s="1"/>
  <c r="AA51" i="39"/>
  <c r="AH51" i="39" s="1"/>
  <c r="M51" i="39"/>
  <c r="T51" i="39" s="1"/>
  <c r="AA139" i="39"/>
  <c r="AH139" i="39" s="1"/>
  <c r="M139" i="39"/>
  <c r="T139" i="39" s="1"/>
  <c r="AA18" i="39"/>
  <c r="AH18" i="39" s="1"/>
  <c r="M18" i="39"/>
  <c r="T18" i="39" s="1"/>
  <c r="AZ60" i="28"/>
  <c r="AZ37" i="28"/>
  <c r="AA88" i="39"/>
  <c r="AH88" i="39" s="1"/>
  <c r="M88" i="39"/>
  <c r="T88" i="39" s="1"/>
  <c r="AA90" i="39"/>
  <c r="AH90" i="39" s="1"/>
  <c r="M90" i="39"/>
  <c r="T90" i="39" s="1"/>
  <c r="AA61" i="39"/>
  <c r="AH61" i="39" s="1"/>
  <c r="M61" i="39"/>
  <c r="T61" i="39" s="1"/>
  <c r="AA95" i="39"/>
  <c r="AH95" i="39" s="1"/>
  <c r="M95" i="39"/>
  <c r="T95" i="39" s="1"/>
  <c r="AA66" i="39"/>
  <c r="AH66" i="39" s="1"/>
  <c r="M66" i="39"/>
  <c r="T66" i="39" s="1"/>
  <c r="AA138" i="39"/>
  <c r="AH138" i="39" s="1"/>
  <c r="M138" i="39"/>
  <c r="T138" i="39" s="1"/>
  <c r="AA103" i="39"/>
  <c r="AH103" i="39" s="1"/>
  <c r="M103" i="39"/>
  <c r="T103" i="39" s="1"/>
  <c r="AA98" i="39"/>
  <c r="AH98" i="39" s="1"/>
  <c r="M98" i="39"/>
  <c r="T98" i="39" s="1"/>
  <c r="AA41" i="39"/>
  <c r="AH41" i="39" s="1"/>
  <c r="M41" i="39"/>
  <c r="T41" i="39" s="1"/>
  <c r="AA58" i="39"/>
  <c r="AH58" i="39" s="1"/>
  <c r="M58" i="39"/>
  <c r="T58" i="39" s="1"/>
  <c r="AA8" i="39"/>
  <c r="AH8" i="39" s="1"/>
  <c r="M8" i="39"/>
  <c r="T8" i="39" s="1"/>
  <c r="AA86" i="39"/>
  <c r="AH86" i="39" s="1"/>
  <c r="M86" i="39"/>
  <c r="T86" i="39" s="1"/>
  <c r="AA87" i="39"/>
  <c r="AH87" i="39" s="1"/>
  <c r="M87" i="39"/>
  <c r="T87" i="39" s="1"/>
  <c r="AA79" i="39"/>
  <c r="AH79" i="39" s="1"/>
  <c r="M79" i="39"/>
  <c r="T79" i="39" s="1"/>
  <c r="AA56" i="39"/>
  <c r="AH56" i="39" s="1"/>
  <c r="M56" i="39"/>
  <c r="T56" i="39" s="1"/>
  <c r="AA17" i="39"/>
  <c r="AH17" i="39" s="1"/>
  <c r="M17" i="39"/>
  <c r="T17" i="39" s="1"/>
  <c r="AA39" i="39"/>
  <c r="AH39" i="39" s="1"/>
  <c r="M39" i="39"/>
  <c r="T39" i="39" s="1"/>
  <c r="AA30" i="39"/>
  <c r="AH30" i="39" s="1"/>
  <c r="M30" i="39"/>
  <c r="T30" i="39" s="1"/>
  <c r="AA23" i="39"/>
  <c r="AH23" i="39" s="1"/>
  <c r="M23" i="39"/>
  <c r="T23" i="39" s="1"/>
  <c r="AA42" i="39"/>
  <c r="AH42" i="39" s="1"/>
  <c r="M42" i="39"/>
  <c r="T42" i="39" s="1"/>
  <c r="AA82" i="39"/>
  <c r="AH82" i="39" s="1"/>
  <c r="M82" i="39"/>
  <c r="T82" i="39" s="1"/>
  <c r="AA75" i="39"/>
  <c r="AH75" i="39" s="1"/>
  <c r="M75" i="39"/>
  <c r="T75" i="39" s="1"/>
  <c r="AA97" i="39"/>
  <c r="AH97" i="39" s="1"/>
  <c r="M97" i="39"/>
  <c r="T97" i="39" s="1"/>
  <c r="AA94" i="39"/>
  <c r="AH94" i="39" s="1"/>
  <c r="M94" i="39"/>
  <c r="T94" i="39" s="1"/>
  <c r="AA73" i="39"/>
  <c r="AH73" i="39" s="1"/>
  <c r="M73" i="39"/>
  <c r="T73" i="39" s="1"/>
  <c r="AA113" i="39"/>
  <c r="AH113" i="39" s="1"/>
  <c r="M113" i="39"/>
  <c r="T113" i="39" s="1"/>
  <c r="AA55" i="39"/>
  <c r="AH55" i="39" s="1"/>
  <c r="M55" i="39"/>
  <c r="T55" i="39" s="1"/>
  <c r="AA24" i="39"/>
  <c r="AH24" i="39" s="1"/>
  <c r="M24" i="39"/>
  <c r="T24" i="39" s="1"/>
  <c r="AA85" i="39"/>
  <c r="AH85" i="39" s="1"/>
  <c r="M85" i="39"/>
  <c r="T85" i="39" s="1"/>
  <c r="AA11" i="39"/>
  <c r="AH11" i="39" s="1"/>
  <c r="M11" i="39"/>
  <c r="T11" i="39" s="1"/>
  <c r="AA107" i="39"/>
  <c r="AH107" i="39" s="1"/>
  <c r="M107" i="39"/>
  <c r="T107" i="39" s="1"/>
  <c r="AA20" i="39"/>
  <c r="AH20" i="39" s="1"/>
  <c r="M20" i="39"/>
  <c r="T20" i="39" s="1"/>
  <c r="AA131" i="39"/>
  <c r="AH131" i="39" s="1"/>
  <c r="M131" i="39"/>
  <c r="T131" i="39" s="1"/>
  <c r="AA91" i="39"/>
  <c r="AH91" i="39" s="1"/>
  <c r="M91" i="39"/>
  <c r="T91" i="39" s="1"/>
  <c r="AA29" i="39"/>
  <c r="AH29" i="39" s="1"/>
  <c r="M29" i="39"/>
  <c r="T29" i="39" s="1"/>
  <c r="AA10" i="39"/>
  <c r="AH10" i="39" s="1"/>
  <c r="M10" i="39"/>
  <c r="T10" i="39" s="1"/>
  <c r="AA35" i="39"/>
  <c r="AH35" i="39" s="1"/>
  <c r="M35" i="39"/>
  <c r="T35" i="39" s="1"/>
  <c r="AA48" i="39"/>
  <c r="AH48" i="39" s="1"/>
  <c r="M48" i="39"/>
  <c r="T48" i="39" s="1"/>
  <c r="AA132" i="39"/>
  <c r="AH132" i="39" s="1"/>
  <c r="M132" i="39"/>
  <c r="T132" i="39" s="1"/>
  <c r="AA38" i="39"/>
  <c r="AH38" i="39" s="1"/>
  <c r="M38" i="39"/>
  <c r="T38" i="39" s="1"/>
  <c r="AZ96" i="28"/>
  <c r="AZ66" i="28"/>
  <c r="AZ40" i="28"/>
  <c r="AZ92" i="28"/>
  <c r="AZ104" i="28"/>
  <c r="AZ107" i="28"/>
  <c r="AZ123" i="28"/>
  <c r="AZ65" i="28"/>
  <c r="AZ21" i="28"/>
  <c r="AZ141" i="28"/>
  <c r="AZ95" i="28"/>
  <c r="AZ20" i="28"/>
  <c r="AZ138" i="28"/>
  <c r="AZ30" i="28"/>
  <c r="AZ46" i="28"/>
  <c r="AZ22" i="28"/>
  <c r="AZ145" i="28"/>
  <c r="AZ28" i="28"/>
  <c r="AZ69" i="28"/>
  <c r="AZ26" i="28"/>
  <c r="AZ54" i="28"/>
  <c r="AZ81" i="28"/>
  <c r="AZ93" i="28"/>
  <c r="AZ133" i="28"/>
  <c r="AZ41" i="28"/>
  <c r="AZ77" i="28"/>
  <c r="AZ67" i="28"/>
  <c r="AZ115" i="28"/>
  <c r="AZ132" i="28"/>
  <c r="AZ73" i="28"/>
  <c r="AZ149" i="28"/>
  <c r="AZ78" i="28"/>
  <c r="AZ114" i="28"/>
  <c r="AZ131" i="28"/>
  <c r="AZ17" i="28"/>
  <c r="AZ55" i="28"/>
  <c r="AZ112" i="28"/>
  <c r="AZ64" i="28"/>
  <c r="AZ94" i="28"/>
  <c r="AZ121" i="28"/>
  <c r="AZ88" i="28"/>
  <c r="AZ39" i="28"/>
  <c r="AZ142" i="28"/>
  <c r="AZ86" i="28"/>
  <c r="AZ38" i="28"/>
  <c r="AX70" i="28"/>
  <c r="AZ58" i="28"/>
  <c r="AX16" i="28"/>
  <c r="AX94" i="28"/>
  <c r="AZ42" i="28"/>
  <c r="AZ59" i="28"/>
  <c r="AZ50" i="28"/>
  <c r="AZ100" i="28"/>
  <c r="AZ80" i="28"/>
  <c r="AZ19" i="28"/>
  <c r="AZ109" i="28"/>
  <c r="AZ135" i="28"/>
  <c r="AZ143" i="28"/>
  <c r="AZ105" i="28"/>
  <c r="AZ125" i="28"/>
  <c r="AZ70" i="28"/>
  <c r="AZ84" i="28"/>
  <c r="AZ119" i="28"/>
  <c r="AZ79" i="28"/>
  <c r="AZ47" i="28"/>
  <c r="AZ99" i="28"/>
  <c r="AZ91" i="28"/>
  <c r="AZ90" i="28"/>
  <c r="AZ116" i="28"/>
  <c r="AX79" i="28"/>
  <c r="N142" i="15"/>
  <c r="Z19" i="28"/>
  <c r="AZ148" i="28"/>
  <c r="AZ35" i="28"/>
  <c r="AZ48" i="28"/>
  <c r="AX24" i="28"/>
  <c r="AA17" i="28"/>
  <c r="AZ98" i="28"/>
  <c r="AZ43" i="28"/>
  <c r="AZ76" i="28"/>
  <c r="AZ51" i="28"/>
  <c r="AZ85" i="28"/>
  <c r="AZ45" i="28"/>
  <c r="AZ27" i="28"/>
  <c r="AZ117" i="28"/>
  <c r="AZ71" i="28"/>
  <c r="AZ113" i="28"/>
  <c r="AZ68" i="28"/>
  <c r="AZ140" i="28"/>
  <c r="AZ101" i="28"/>
  <c r="AZ34" i="28"/>
  <c r="AZ33" i="28"/>
  <c r="AZ108" i="28"/>
  <c r="AZ97" i="28"/>
  <c r="AZ83" i="28"/>
  <c r="AZ61" i="28"/>
  <c r="AZ129" i="28"/>
  <c r="AZ82" i="28"/>
  <c r="AZ44" i="28"/>
  <c r="AZ72" i="28"/>
  <c r="AZ137" i="28"/>
  <c r="AZ25" i="28"/>
  <c r="AZ128" i="28"/>
  <c r="AZ24" i="28"/>
  <c r="P42" i="15"/>
  <c r="G51" i="28" s="1"/>
  <c r="G154" i="28" s="1"/>
  <c r="F51" i="28"/>
  <c r="P121" i="24"/>
  <c r="M130" i="28" s="1"/>
  <c r="L130" i="28"/>
  <c r="F120" i="39" s="1"/>
  <c r="P20" i="24"/>
  <c r="M29" i="28" s="1"/>
  <c r="L29" i="28"/>
  <c r="F19" i="39" s="1"/>
  <c r="P118" i="24"/>
  <c r="M127" i="28" s="1"/>
  <c r="L127" i="28"/>
  <c r="F117" i="39" s="1"/>
  <c r="P53" i="24"/>
  <c r="M62" i="28" s="1"/>
  <c r="L62" i="28"/>
  <c r="F52" i="39" s="1"/>
  <c r="P44" i="24"/>
  <c r="M53" i="28" s="1"/>
  <c r="L53" i="28"/>
  <c r="F43" i="39" s="1"/>
  <c r="P97" i="24"/>
  <c r="M106" i="28" s="1"/>
  <c r="L106" i="28"/>
  <c r="F96" i="39" s="1"/>
  <c r="P125" i="24"/>
  <c r="M134" i="28" s="1"/>
  <c r="L134" i="28"/>
  <c r="F124" i="39" s="1"/>
  <c r="P115" i="24"/>
  <c r="M124" i="28" s="1"/>
  <c r="L124" i="28"/>
  <c r="F114" i="39" s="1"/>
  <c r="P22" i="24"/>
  <c r="M31" i="28" s="1"/>
  <c r="L31" i="28"/>
  <c r="F21" i="39" s="1"/>
  <c r="N142" i="24"/>
  <c r="P7" i="24"/>
  <c r="O142" i="24"/>
  <c r="K84" i="39" l="1"/>
  <c r="R84" i="39" s="1"/>
  <c r="Y60" i="39"/>
  <c r="AF60" i="39" s="1"/>
  <c r="K69" i="39"/>
  <c r="R69" i="39" s="1"/>
  <c r="AA114" i="39"/>
  <c r="AH114" i="39" s="1"/>
  <c r="M114" i="39"/>
  <c r="T114" i="39" s="1"/>
  <c r="AA117" i="39"/>
  <c r="AH117" i="39" s="1"/>
  <c r="M117" i="39"/>
  <c r="T117" i="39" s="1"/>
  <c r="G153" i="28"/>
  <c r="AA43" i="39"/>
  <c r="AH43" i="39" s="1"/>
  <c r="M43" i="39"/>
  <c r="T43" i="39" s="1"/>
  <c r="AA120" i="39"/>
  <c r="AH120" i="39" s="1"/>
  <c r="M120" i="39"/>
  <c r="T120" i="39" s="1"/>
  <c r="F151" i="28"/>
  <c r="H9" i="28" s="1"/>
  <c r="D41" i="39"/>
  <c r="AA19" i="39"/>
  <c r="AH19" i="39" s="1"/>
  <c r="M19" i="39"/>
  <c r="T19" i="39" s="1"/>
  <c r="AA52" i="39"/>
  <c r="AH52" i="39" s="1"/>
  <c r="M52" i="39"/>
  <c r="T52" i="39" s="1"/>
  <c r="AA124" i="39"/>
  <c r="AH124" i="39" s="1"/>
  <c r="M124" i="39"/>
  <c r="T124" i="39" s="1"/>
  <c r="AA96" i="39"/>
  <c r="AH96" i="39" s="1"/>
  <c r="M96" i="39"/>
  <c r="T96" i="39" s="1"/>
  <c r="AA21" i="39"/>
  <c r="AH21" i="39" s="1"/>
  <c r="M21" i="39"/>
  <c r="T21" i="39" s="1"/>
  <c r="AZ130" i="28"/>
  <c r="AZ53" i="28"/>
  <c r="AX51" i="28"/>
  <c r="AZ106" i="28"/>
  <c r="AZ134" i="28"/>
  <c r="AZ62" i="28"/>
  <c r="AZ127" i="28"/>
  <c r="AZ29" i="28"/>
  <c r="AZ31" i="28"/>
  <c r="AZ124" i="28"/>
  <c r="G151" i="28"/>
  <c r="P142" i="15"/>
  <c r="L151" i="28"/>
  <c r="N9" i="28" s="1"/>
  <c r="P142" i="24"/>
  <c r="M16" i="28"/>
  <c r="H11" i="28" l="1"/>
  <c r="H12" i="28" s="1"/>
  <c r="N11" i="28"/>
  <c r="N12" i="28" s="1"/>
  <c r="Y41" i="39"/>
  <c r="AF41" i="39" s="1"/>
  <c r="K41" i="39"/>
  <c r="R41" i="39" s="1"/>
  <c r="AZ16" i="28"/>
  <c r="M154" i="28"/>
  <c r="M153" i="28"/>
  <c r="AA19" i="28"/>
  <c r="M151" i="28"/>
  <c r="H24" i="28" l="1"/>
  <c r="S24" i="28" s="1"/>
  <c r="N17" i="28"/>
  <c r="H88" i="28"/>
  <c r="S88" i="28" s="1"/>
  <c r="H78" i="28"/>
  <c r="S78" i="28" s="1"/>
  <c r="H25" i="28"/>
  <c r="S25" i="28" s="1"/>
  <c r="H137" i="28"/>
  <c r="S137" i="28" s="1"/>
  <c r="H145" i="28"/>
  <c r="S145" i="28" s="1"/>
  <c r="H42" i="28"/>
  <c r="S42" i="28" s="1"/>
  <c r="H90" i="28"/>
  <c r="S90" i="28" s="1"/>
  <c r="H62" i="28"/>
  <c r="S62" i="28" s="1"/>
  <c r="H51" i="28"/>
  <c r="S51" i="28" s="1"/>
  <c r="H59" i="28"/>
  <c r="S59" i="28" s="1"/>
  <c r="H123" i="28"/>
  <c r="S123" i="28" s="1"/>
  <c r="H84" i="28"/>
  <c r="S84" i="28" s="1"/>
  <c r="H92" i="28"/>
  <c r="S92" i="28" s="1"/>
  <c r="H37" i="28"/>
  <c r="S37" i="28" s="1"/>
  <c r="H86" i="28"/>
  <c r="S86" i="28" s="1"/>
  <c r="H127" i="28"/>
  <c r="S127" i="28" s="1"/>
  <c r="H70" i="28" l="1"/>
  <c r="S70" i="28" s="1"/>
  <c r="H36" i="28"/>
  <c r="S36" i="28" s="1"/>
  <c r="H43" i="28"/>
  <c r="S43" i="28" s="1"/>
  <c r="H34" i="28"/>
  <c r="S34" i="28" s="1"/>
  <c r="H89" i="28"/>
  <c r="S89" i="28" s="1"/>
  <c r="H22" i="28"/>
  <c r="S22" i="28" s="1"/>
  <c r="H38" i="28"/>
  <c r="S38" i="28" s="1"/>
  <c r="H28" i="28"/>
  <c r="S28" i="28" s="1"/>
  <c r="H55" i="28"/>
  <c r="S55" i="28" s="1"/>
  <c r="H26" i="28"/>
  <c r="S26" i="28" s="1"/>
  <c r="H81" i="28"/>
  <c r="S81" i="28" s="1"/>
  <c r="H21" i="28"/>
  <c r="S21" i="28" s="1"/>
  <c r="H54" i="28"/>
  <c r="S54" i="28" s="1"/>
  <c r="H61" i="28"/>
  <c r="S61" i="28" s="1"/>
  <c r="H20" i="28"/>
  <c r="S20" i="28" s="1"/>
  <c r="H23" i="28"/>
  <c r="S23" i="28" s="1"/>
  <c r="H150" i="28"/>
  <c r="S150" i="28" s="1"/>
  <c r="H73" i="28"/>
  <c r="S73" i="28" s="1"/>
  <c r="H144" i="28"/>
  <c r="S144" i="28" s="1"/>
  <c r="H118" i="28"/>
  <c r="S118" i="28" s="1"/>
  <c r="H148" i="28"/>
  <c r="S148" i="28" s="1"/>
  <c r="H115" i="28"/>
  <c r="S115" i="28" s="1"/>
  <c r="H106" i="28"/>
  <c r="S106" i="28" s="1"/>
  <c r="H94" i="28"/>
  <c r="S94" i="28" s="1"/>
  <c r="H17" i="28"/>
  <c r="S17" i="28" s="1"/>
  <c r="H80" i="28"/>
  <c r="S80" i="28" s="1"/>
  <c r="H100" i="28"/>
  <c r="S100" i="28" s="1"/>
  <c r="H107" i="28"/>
  <c r="S107" i="28" s="1"/>
  <c r="H98" i="28"/>
  <c r="S98" i="28" s="1"/>
  <c r="H29" i="28"/>
  <c r="S29" i="28" s="1"/>
  <c r="H16" i="28"/>
  <c r="S16" i="28" s="1"/>
  <c r="H140" i="28"/>
  <c r="S140" i="28" s="1"/>
  <c r="H99" i="28"/>
  <c r="S99" i="28" s="1"/>
  <c r="H82" i="28"/>
  <c r="S82" i="28" s="1"/>
  <c r="H129" i="28"/>
  <c r="S129" i="28" s="1"/>
  <c r="H133" i="28"/>
  <c r="S133" i="28" s="1"/>
  <c r="H71" i="28"/>
  <c r="S71" i="28" s="1"/>
  <c r="H132" i="28"/>
  <c r="S132" i="28" s="1"/>
  <c r="H91" i="28"/>
  <c r="S91" i="28" s="1"/>
  <c r="H74" i="28"/>
  <c r="S74" i="28" s="1"/>
  <c r="H121" i="28"/>
  <c r="S121" i="28" s="1"/>
  <c r="H87" i="28"/>
  <c r="S87" i="28" s="1"/>
  <c r="H101" i="28"/>
  <c r="S101" i="28" s="1"/>
  <c r="H39" i="28"/>
  <c r="S39" i="28" s="1"/>
  <c r="H125" i="28"/>
  <c r="S125" i="28" s="1"/>
  <c r="H124" i="28"/>
  <c r="S124" i="28" s="1"/>
  <c r="H60" i="28"/>
  <c r="S60" i="28" s="1"/>
  <c r="H147" i="28"/>
  <c r="S147" i="28" s="1"/>
  <c r="H83" i="28"/>
  <c r="S83" i="28" s="1"/>
  <c r="H19" i="28"/>
  <c r="S19" i="28" s="1"/>
  <c r="H130" i="28"/>
  <c r="S130" i="28" s="1"/>
  <c r="H66" i="28"/>
  <c r="S66" i="28" s="1"/>
  <c r="H111" i="28"/>
  <c r="S111" i="28" s="1"/>
  <c r="H117" i="28"/>
  <c r="S117" i="28" s="1"/>
  <c r="H113" i="28"/>
  <c r="S113" i="28" s="1"/>
  <c r="H49" i="28"/>
  <c r="S49" i="28" s="1"/>
  <c r="H31" i="28"/>
  <c r="S31" i="28" s="1"/>
  <c r="H85" i="28"/>
  <c r="S85" i="28" s="1"/>
  <c r="H112" i="28"/>
  <c r="S112" i="28" s="1"/>
  <c r="H48" i="28"/>
  <c r="S48" i="28" s="1"/>
  <c r="H72" i="28"/>
  <c r="S72" i="28" s="1"/>
  <c r="H30" i="28"/>
  <c r="S30" i="28" s="1"/>
  <c r="H63" i="28"/>
  <c r="S63" i="28" s="1"/>
  <c r="H146" i="28"/>
  <c r="S146" i="28" s="1"/>
  <c r="H46" i="28"/>
  <c r="S46" i="28" s="1"/>
  <c r="H119" i="28"/>
  <c r="S119" i="28" s="1"/>
  <c r="H64" i="28"/>
  <c r="S64" i="28" s="1"/>
  <c r="H149" i="28"/>
  <c r="S149" i="28" s="1"/>
  <c r="H142" i="28"/>
  <c r="S142" i="28" s="1"/>
  <c r="H138" i="28"/>
  <c r="S138" i="28" s="1"/>
  <c r="H141" i="28"/>
  <c r="S141" i="28" s="1"/>
  <c r="H57" i="28"/>
  <c r="S57" i="28" s="1"/>
  <c r="H120" i="28"/>
  <c r="S120" i="28" s="1"/>
  <c r="H126" i="28"/>
  <c r="S126" i="28" s="1"/>
  <c r="H116" i="28"/>
  <c r="S116" i="28" s="1"/>
  <c r="H52" i="28"/>
  <c r="S52" i="28" s="1"/>
  <c r="H139" i="28"/>
  <c r="S139" i="28" s="1"/>
  <c r="H75" i="28"/>
  <c r="S75" i="28" s="1"/>
  <c r="H135" i="28"/>
  <c r="S135" i="28" s="1"/>
  <c r="H122" i="28"/>
  <c r="S122" i="28" s="1"/>
  <c r="H58" i="28"/>
  <c r="S58" i="28" s="1"/>
  <c r="H79" i="28"/>
  <c r="S79" i="28" s="1"/>
  <c r="H77" i="28"/>
  <c r="S77" i="28" s="1"/>
  <c r="H105" i="28"/>
  <c r="S105" i="28" s="1"/>
  <c r="H41" i="28"/>
  <c r="S41" i="28" s="1"/>
  <c r="H134" i="28"/>
  <c r="S134" i="28" s="1"/>
  <c r="H69" i="28"/>
  <c r="S69" i="28" s="1"/>
  <c r="H104" i="28"/>
  <c r="S104" i="28" s="1"/>
  <c r="H40" i="28"/>
  <c r="S40" i="28" s="1"/>
  <c r="H136" i="28"/>
  <c r="S136" i="28" s="1"/>
  <c r="H103" i="28"/>
  <c r="S103" i="28" s="1"/>
  <c r="H76" i="28"/>
  <c r="S76" i="28" s="1"/>
  <c r="H35" i="28"/>
  <c r="S35" i="28" s="1"/>
  <c r="H18" i="28"/>
  <c r="S18" i="28" s="1"/>
  <c r="H65" i="28"/>
  <c r="S65" i="28" s="1"/>
  <c r="H128" i="28"/>
  <c r="S128" i="28" s="1"/>
  <c r="H68" i="28"/>
  <c r="S68" i="28" s="1"/>
  <c r="H27" i="28"/>
  <c r="S27" i="28" s="1"/>
  <c r="H143" i="28"/>
  <c r="S143" i="28" s="1"/>
  <c r="H56" i="28"/>
  <c r="S56" i="28" s="1"/>
  <c r="H109" i="28"/>
  <c r="S109" i="28" s="1"/>
  <c r="H102" i="28"/>
  <c r="S102" i="28" s="1"/>
  <c r="H93" i="28"/>
  <c r="S93" i="28" s="1"/>
  <c r="H108" i="28"/>
  <c r="S108" i="28" s="1"/>
  <c r="H44" i="28"/>
  <c r="S44" i="28" s="1"/>
  <c r="H131" i="28"/>
  <c r="S131" i="28" s="1"/>
  <c r="H67" i="28"/>
  <c r="S67" i="28" s="1"/>
  <c r="H95" i="28"/>
  <c r="S95" i="28" s="1"/>
  <c r="H114" i="28"/>
  <c r="S114" i="28" s="1"/>
  <c r="H50" i="28"/>
  <c r="S50" i="28" s="1"/>
  <c r="H47" i="28"/>
  <c r="S47" i="28" s="1"/>
  <c r="H45" i="28"/>
  <c r="S45" i="28" s="1"/>
  <c r="H97" i="28"/>
  <c r="S97" i="28" s="1"/>
  <c r="H33" i="28"/>
  <c r="S33" i="28" s="1"/>
  <c r="H110" i="28"/>
  <c r="S110" i="28" s="1"/>
  <c r="H53" i="28"/>
  <c r="S53" i="28" s="1"/>
  <c r="H96" i="28"/>
  <c r="S96" i="28" s="1"/>
  <c r="H32" i="28"/>
  <c r="S32" i="28" s="1"/>
  <c r="N127" i="28"/>
  <c r="BF127" i="28" s="1"/>
  <c r="N53" i="28"/>
  <c r="BF53" i="28" s="1"/>
  <c r="N18" i="28"/>
  <c r="BF18" i="28" s="1"/>
  <c r="N119" i="28"/>
  <c r="U119" i="28" s="1"/>
  <c r="N63" i="28"/>
  <c r="BF63" i="28" s="1"/>
  <c r="N91" i="28"/>
  <c r="U91" i="28" s="1"/>
  <c r="N82" i="28"/>
  <c r="BF82" i="28" s="1"/>
  <c r="N38" i="28"/>
  <c r="U38" i="28" s="1"/>
  <c r="N147" i="28"/>
  <c r="U147" i="28" s="1"/>
  <c r="N138" i="28"/>
  <c r="U138" i="28" s="1"/>
  <c r="N111" i="28"/>
  <c r="BF111" i="28" s="1"/>
  <c r="N139" i="28"/>
  <c r="BF139" i="28" s="1"/>
  <c r="N102" i="28"/>
  <c r="U102" i="28" s="1"/>
  <c r="N46" i="28"/>
  <c r="BF46" i="28" s="1"/>
  <c r="N112" i="28"/>
  <c r="U112" i="28" s="1"/>
  <c r="N48" i="28"/>
  <c r="U48" i="28" s="1"/>
  <c r="N61" i="28"/>
  <c r="BF61" i="28" s="1"/>
  <c r="N103" i="28"/>
  <c r="U103" i="28" s="1"/>
  <c r="N39" i="28"/>
  <c r="U39" i="28" s="1"/>
  <c r="N140" i="28"/>
  <c r="U140" i="28" s="1"/>
  <c r="N76" i="28"/>
  <c r="U76" i="28" s="1"/>
  <c r="N134" i="28"/>
  <c r="N131" i="28"/>
  <c r="U131" i="28" s="1"/>
  <c r="N67" i="28"/>
  <c r="U67" i="28" s="1"/>
  <c r="N70" i="28"/>
  <c r="BF70" i="28" s="1"/>
  <c r="N122" i="28"/>
  <c r="U122" i="28" s="1"/>
  <c r="N58" i="28"/>
  <c r="U58" i="28" s="1"/>
  <c r="N54" i="28"/>
  <c r="U54" i="28" s="1"/>
  <c r="N113" i="28"/>
  <c r="U113" i="28" s="1"/>
  <c r="N49" i="28"/>
  <c r="U49" i="28" s="1"/>
  <c r="N72" i="28"/>
  <c r="U72" i="28" s="1"/>
  <c r="N100" i="28"/>
  <c r="U100" i="28" s="1"/>
  <c r="N73" i="28"/>
  <c r="U73" i="28" s="1"/>
  <c r="N55" i="28"/>
  <c r="BF55" i="28" s="1"/>
  <c r="N150" i="28"/>
  <c r="U150" i="28" s="1"/>
  <c r="N120" i="28"/>
  <c r="BF120" i="28" s="1"/>
  <c r="N20" i="28"/>
  <c r="U20" i="28" s="1"/>
  <c r="N57" i="28"/>
  <c r="U57" i="28" s="1"/>
  <c r="N125" i="28"/>
  <c r="U125" i="28" s="1"/>
  <c r="N104" i="28"/>
  <c r="U104" i="28" s="1"/>
  <c r="N40" i="28"/>
  <c r="BF40" i="28" s="1"/>
  <c r="N21" i="28"/>
  <c r="U21" i="28" s="1"/>
  <c r="N95" i="28"/>
  <c r="BF95" i="28" s="1"/>
  <c r="N31" i="28"/>
  <c r="U31" i="28" s="1"/>
  <c r="N132" i="28"/>
  <c r="U132" i="28" s="1"/>
  <c r="N68" i="28"/>
  <c r="N86" i="28"/>
  <c r="BF86" i="28" s="1"/>
  <c r="N123" i="28"/>
  <c r="U123" i="28" s="1"/>
  <c r="N59" i="28"/>
  <c r="U59" i="28" s="1"/>
  <c r="N30" i="28"/>
  <c r="U30" i="28" s="1"/>
  <c r="N114" i="28"/>
  <c r="BF114" i="28" s="1"/>
  <c r="N50" i="28"/>
  <c r="BF50" i="28" s="1"/>
  <c r="N133" i="28"/>
  <c r="U133" i="28" s="1"/>
  <c r="N105" i="28"/>
  <c r="U105" i="28" s="1"/>
  <c r="N41" i="28"/>
  <c r="U41" i="28" s="1"/>
  <c r="N136" i="28"/>
  <c r="U136" i="28" s="1"/>
  <c r="N149" i="28"/>
  <c r="BF149" i="28" s="1"/>
  <c r="N27" i="28"/>
  <c r="U27" i="28" s="1"/>
  <c r="N146" i="28"/>
  <c r="BF146" i="28" s="1"/>
  <c r="N64" i="28"/>
  <c r="U64" i="28" s="1"/>
  <c r="N28" i="28"/>
  <c r="U28" i="28" s="1"/>
  <c r="N83" i="28"/>
  <c r="U83" i="28" s="1"/>
  <c r="N129" i="28"/>
  <c r="BF129" i="28" s="1"/>
  <c r="N56" i="28"/>
  <c r="U56" i="28" s="1"/>
  <c r="N148" i="28"/>
  <c r="U148" i="28" s="1"/>
  <c r="N75" i="28"/>
  <c r="U75" i="28" s="1"/>
  <c r="N66" i="28"/>
  <c r="BF66" i="28" s="1"/>
  <c r="N77" i="28"/>
  <c r="U77" i="28" s="1"/>
  <c r="N96" i="28"/>
  <c r="U96" i="28" s="1"/>
  <c r="N32" i="28"/>
  <c r="U32" i="28" s="1"/>
  <c r="N16" i="28"/>
  <c r="N87" i="28"/>
  <c r="U87" i="28" s="1"/>
  <c r="N23" i="28"/>
  <c r="BF23" i="28" s="1"/>
  <c r="N124" i="28"/>
  <c r="U124" i="28" s="1"/>
  <c r="N60" i="28"/>
  <c r="BF60" i="28" s="1"/>
  <c r="N62" i="28"/>
  <c r="BF62" i="28" s="1"/>
  <c r="N115" i="28"/>
  <c r="BF115" i="28" s="1"/>
  <c r="N51" i="28"/>
  <c r="U51" i="28" s="1"/>
  <c r="N109" i="28"/>
  <c r="BF109" i="28" s="1"/>
  <c r="N106" i="28"/>
  <c r="U106" i="28" s="1"/>
  <c r="N42" i="28"/>
  <c r="BF42" i="28" s="1"/>
  <c r="N85" i="28"/>
  <c r="U85" i="28" s="1"/>
  <c r="N97" i="28"/>
  <c r="BF97" i="28" s="1"/>
  <c r="N33" i="28"/>
  <c r="U33" i="28" s="1"/>
  <c r="N142" i="28"/>
  <c r="U142" i="28" s="1"/>
  <c r="N93" i="28"/>
  <c r="BF93" i="28" s="1"/>
  <c r="N74" i="28"/>
  <c r="U74" i="28" s="1"/>
  <c r="N94" i="28"/>
  <c r="U94" i="28" s="1"/>
  <c r="N47" i="28"/>
  <c r="BF47" i="28" s="1"/>
  <c r="N121" i="28"/>
  <c r="BF121" i="28" s="1"/>
  <c r="N29" i="28"/>
  <c r="BF29" i="28" s="1"/>
  <c r="N88" i="28"/>
  <c r="U88" i="28" s="1"/>
  <c r="N24" i="28"/>
  <c r="BF24" i="28" s="1"/>
  <c r="N143" i="28"/>
  <c r="U143" i="28" s="1"/>
  <c r="N79" i="28"/>
  <c r="U79" i="28" s="1"/>
  <c r="N126" i="28"/>
  <c r="U126" i="28" s="1"/>
  <c r="N116" i="28"/>
  <c r="BF116" i="28" s="1"/>
  <c r="N52" i="28"/>
  <c r="U52" i="28" s="1"/>
  <c r="N141" i="28"/>
  <c r="U141" i="28" s="1"/>
  <c r="N107" i="28"/>
  <c r="U107" i="28" s="1"/>
  <c r="N43" i="28"/>
  <c r="BF43" i="28" s="1"/>
  <c r="N69" i="28"/>
  <c r="U69" i="28" s="1"/>
  <c r="N98" i="28"/>
  <c r="U98" i="28" s="1"/>
  <c r="N34" i="28"/>
  <c r="U34" i="28" s="1"/>
  <c r="N45" i="28"/>
  <c r="BF45" i="28" s="1"/>
  <c r="N89" i="28"/>
  <c r="U89" i="28" s="1"/>
  <c r="N25" i="28"/>
  <c r="BF25" i="28" s="1"/>
  <c r="N78" i="28"/>
  <c r="BF78" i="28" s="1"/>
  <c r="N36" i="28"/>
  <c r="BF36" i="28" s="1"/>
  <c r="N137" i="28"/>
  <c r="U137" i="28" s="1"/>
  <c r="N128" i="28"/>
  <c r="U128" i="28" s="1"/>
  <c r="N92" i="28"/>
  <c r="U92" i="28" s="1"/>
  <c r="N19" i="28"/>
  <c r="BF19" i="28" s="1"/>
  <c r="N65" i="28"/>
  <c r="U65" i="28" s="1"/>
  <c r="N117" i="28"/>
  <c r="U117" i="28" s="1"/>
  <c r="N84" i="28"/>
  <c r="U84" i="28" s="1"/>
  <c r="N110" i="28"/>
  <c r="BF110" i="28" s="1"/>
  <c r="N130" i="28"/>
  <c r="U130" i="28" s="1"/>
  <c r="N144" i="28"/>
  <c r="U144" i="28" s="1"/>
  <c r="N80" i="28"/>
  <c r="U80" i="28" s="1"/>
  <c r="N118" i="28"/>
  <c r="BF118" i="28" s="1"/>
  <c r="N135" i="28"/>
  <c r="BF135" i="28" s="1"/>
  <c r="N71" i="28"/>
  <c r="BF71" i="28" s="1"/>
  <c r="N22" i="28"/>
  <c r="BF22" i="28" s="1"/>
  <c r="N108" i="28"/>
  <c r="U108" i="28" s="1"/>
  <c r="N44" i="28"/>
  <c r="BF44" i="28" s="1"/>
  <c r="N101" i="28"/>
  <c r="U101" i="28" s="1"/>
  <c r="N99" i="28"/>
  <c r="BF99" i="28" s="1"/>
  <c r="N35" i="28"/>
  <c r="BF35" i="28" s="1"/>
  <c r="N37" i="28"/>
  <c r="U37" i="28" s="1"/>
  <c r="N90" i="28"/>
  <c r="U90" i="28" s="1"/>
  <c r="N26" i="28"/>
  <c r="BF26" i="28" s="1"/>
  <c r="N145" i="28"/>
  <c r="U145" i="28" s="1"/>
  <c r="N81" i="28"/>
  <c r="U81" i="28" s="1"/>
  <c r="U134" i="28"/>
  <c r="BF134" i="28"/>
  <c r="BF49" i="28"/>
  <c r="U82" i="28"/>
  <c r="BF32" i="28"/>
  <c r="U68" i="28"/>
  <c r="BF68" i="28"/>
  <c r="U17" i="28"/>
  <c r="BF17" i="28"/>
  <c r="BD62" i="28"/>
  <c r="BD127" i="28"/>
  <c r="BD34" i="28"/>
  <c r="BD86" i="28"/>
  <c r="BD53" i="28"/>
  <c r="BD48" i="28"/>
  <c r="BD43" i="28"/>
  <c r="BD123" i="28"/>
  <c r="BD24" i="28"/>
  <c r="BD145" i="28"/>
  <c r="BD21" i="28"/>
  <c r="BD42" i="28"/>
  <c r="BD88" i="28"/>
  <c r="BD37" i="28"/>
  <c r="BD84" i="28"/>
  <c r="BD105" i="28"/>
  <c r="BD90" i="28"/>
  <c r="BD51" i="28"/>
  <c r="BD137" i="28"/>
  <c r="BD25" i="28"/>
  <c r="BD78" i="28"/>
  <c r="BD59" i="28"/>
  <c r="BD92" i="28"/>
  <c r="BD72" i="28" l="1"/>
  <c r="BD66" i="28"/>
  <c r="BD52" i="28"/>
  <c r="BF51" i="28"/>
  <c r="U46" i="28"/>
  <c r="BD76" i="28"/>
  <c r="BD39" i="28"/>
  <c r="BD149" i="28"/>
  <c r="BD107" i="28"/>
  <c r="BD133" i="28"/>
  <c r="BF105" i="28"/>
  <c r="BD56" i="28"/>
  <c r="BD118" i="28"/>
  <c r="BD95" i="28"/>
  <c r="BF91" i="28"/>
  <c r="BD144" i="28"/>
  <c r="BD87" i="28"/>
  <c r="BD26" i="28"/>
  <c r="BD27" i="28"/>
  <c r="BF140" i="28"/>
  <c r="BD136" i="28"/>
  <c r="BD73" i="28"/>
  <c r="BD119" i="28"/>
  <c r="BD82" i="28"/>
  <c r="BD80" i="28"/>
  <c r="BD33" i="28"/>
  <c r="BD19" i="28"/>
  <c r="U78" i="28"/>
  <c r="BF20" i="28"/>
  <c r="BF84" i="28"/>
  <c r="U139" i="28"/>
  <c r="BD131" i="28"/>
  <c r="BF54" i="28"/>
  <c r="U120" i="28"/>
  <c r="BF119" i="28"/>
  <c r="BD126" i="28"/>
  <c r="BF77" i="28"/>
  <c r="BD79" i="28"/>
  <c r="BD36" i="28"/>
  <c r="BD85" i="28"/>
  <c r="BD47" i="28"/>
  <c r="U40" i="28"/>
  <c r="BF57" i="28"/>
  <c r="BD55" i="28"/>
  <c r="BD81" i="28"/>
  <c r="BD129" i="28"/>
  <c r="AB17" i="28"/>
  <c r="AC17" i="28" s="1"/>
  <c r="BD148" i="28"/>
  <c r="BF83" i="28"/>
  <c r="U86" i="28"/>
  <c r="BF33" i="28"/>
  <c r="U26" i="28"/>
  <c r="U50" i="28"/>
  <c r="BF107" i="28"/>
  <c r="U22" i="28"/>
  <c r="BF88" i="28"/>
  <c r="BD65" i="28"/>
  <c r="BD20" i="28"/>
  <c r="BD38" i="28"/>
  <c r="BD113" i="28"/>
  <c r="BF59" i="28"/>
  <c r="BD16" i="28"/>
  <c r="BD91" i="28"/>
  <c r="BD106" i="28"/>
  <c r="BD100" i="28"/>
  <c r="BD67" i="28"/>
  <c r="BD130" i="28"/>
  <c r="BD143" i="28"/>
  <c r="U36" i="28"/>
  <c r="BF76" i="28"/>
  <c r="BF102" i="28"/>
  <c r="BD116" i="28"/>
  <c r="U63" i="28"/>
  <c r="BD77" i="28"/>
  <c r="BD101" i="28"/>
  <c r="U115" i="28"/>
  <c r="BD64" i="28"/>
  <c r="BD103" i="28"/>
  <c r="BD112" i="28"/>
  <c r="BF142" i="28"/>
  <c r="BF132" i="28"/>
  <c r="BD110" i="28"/>
  <c r="BF96" i="28"/>
  <c r="U43" i="28"/>
  <c r="U110" i="28"/>
  <c r="BF28" i="28"/>
  <c r="BF113" i="28"/>
  <c r="AB19" i="28"/>
  <c r="AC19" i="28" s="1"/>
  <c r="U24" i="28"/>
  <c r="BF133" i="28"/>
  <c r="BD125" i="28"/>
  <c r="U62" i="28"/>
  <c r="S155" i="28"/>
  <c r="S154" i="28"/>
  <c r="BD89" i="28"/>
  <c r="BD54" i="28"/>
  <c r="BF117" i="28"/>
  <c r="BD46" i="28"/>
  <c r="BF141" i="28"/>
  <c r="U60" i="28"/>
  <c r="U146" i="28"/>
  <c r="BD111" i="28"/>
  <c r="BD96" i="28"/>
  <c r="U16" i="28"/>
  <c r="BF72" i="28"/>
  <c r="BD17" i="28"/>
  <c r="BD114" i="28"/>
  <c r="BD97" i="28"/>
  <c r="BD68" i="28"/>
  <c r="BD71" i="28"/>
  <c r="U109" i="28"/>
  <c r="U129" i="28"/>
  <c r="BD35" i="28"/>
  <c r="BD83" i="28"/>
  <c r="BD142" i="28"/>
  <c r="BD139" i="28"/>
  <c r="BF98" i="28"/>
  <c r="U29" i="28"/>
  <c r="U25" i="28"/>
  <c r="BD121" i="28"/>
  <c r="BD31" i="28"/>
  <c r="BD41" i="28"/>
  <c r="BD109" i="28"/>
  <c r="BD98" i="28"/>
  <c r="BD120" i="28"/>
  <c r="BD70" i="28"/>
  <c r="BF90" i="28"/>
  <c r="BF144" i="28"/>
  <c r="U71" i="28"/>
  <c r="BD22" i="28"/>
  <c r="U42" i="28"/>
  <c r="BF124" i="28"/>
  <c r="U121" i="28"/>
  <c r="BD50" i="28"/>
  <c r="BD32" i="28"/>
  <c r="BD102" i="28"/>
  <c r="BD94" i="28"/>
  <c r="BD23" i="28"/>
  <c r="BD29" i="28"/>
  <c r="BD124" i="28"/>
  <c r="BF52" i="28"/>
  <c r="BD45" i="28"/>
  <c r="BD108" i="28"/>
  <c r="U135" i="28"/>
  <c r="BF37" i="28"/>
  <c r="U55" i="28"/>
  <c r="BD28" i="28"/>
  <c r="BD61" i="28"/>
  <c r="BF30" i="28"/>
  <c r="U99" i="28"/>
  <c r="BD128" i="28"/>
  <c r="U19" i="28"/>
  <c r="BD74" i="28"/>
  <c r="BD104" i="28"/>
  <c r="BF27" i="28"/>
  <c r="BD115" i="28"/>
  <c r="BD122" i="28"/>
  <c r="BD134" i="28"/>
  <c r="U93" i="28"/>
  <c r="S153" i="28"/>
  <c r="BF94" i="28"/>
  <c r="S152" i="28"/>
  <c r="BF34" i="28"/>
  <c r="U116" i="28"/>
  <c r="BD141" i="28"/>
  <c r="BD60" i="28"/>
  <c r="BD18" i="28"/>
  <c r="BD99" i="28"/>
  <c r="BD44" i="28"/>
  <c r="BD69" i="28"/>
  <c r="BD75" i="28"/>
  <c r="BD146" i="28"/>
  <c r="BF126" i="28"/>
  <c r="BF31" i="28"/>
  <c r="U97" i="28"/>
  <c r="U23" i="28"/>
  <c r="U149" i="28"/>
  <c r="BF80" i="28"/>
  <c r="BF122" i="28"/>
  <c r="BF75" i="28"/>
  <c r="U47" i="28"/>
  <c r="BF65" i="28"/>
  <c r="U53" i="28"/>
  <c r="BD135" i="28"/>
  <c r="BD30" i="28"/>
  <c r="BD117" i="28"/>
  <c r="BD58" i="28"/>
  <c r="BD138" i="28"/>
  <c r="BD147" i="28"/>
  <c r="BF89" i="28"/>
  <c r="U35" i="28"/>
  <c r="BF85" i="28"/>
  <c r="BF21" i="28"/>
  <c r="BF103" i="28"/>
  <c r="U111" i="28"/>
  <c r="BF92" i="28"/>
  <c r="BF64" i="28"/>
  <c r="U127" i="28"/>
  <c r="BD63" i="28"/>
  <c r="BD140" i="28"/>
  <c r="BD93" i="28"/>
  <c r="BD57" i="28"/>
  <c r="BD132" i="28"/>
  <c r="BD49" i="28"/>
  <c r="BD40" i="28"/>
  <c r="BF79" i="28"/>
  <c r="U95" i="28"/>
  <c r="U70" i="28"/>
  <c r="BF138" i="28"/>
  <c r="U45" i="28"/>
  <c r="U114" i="28"/>
  <c r="U61" i="28"/>
  <c r="U18" i="28"/>
  <c r="U44" i="28"/>
  <c r="BF48" i="28"/>
  <c r="BF136" i="28"/>
  <c r="U66" i="28"/>
  <c r="BF67" i="28"/>
  <c r="U118" i="28"/>
  <c r="BF69" i="28"/>
  <c r="BF143" i="28"/>
  <c r="BF41" i="28"/>
  <c r="BF125" i="28"/>
  <c r="BF145" i="28"/>
  <c r="BF106" i="28"/>
  <c r="BF87" i="28"/>
  <c r="BF123" i="28"/>
  <c r="BF104" i="28"/>
  <c r="BF58" i="28"/>
  <c r="BF131" i="28"/>
  <c r="BF39" i="28"/>
  <c r="BF112" i="28"/>
  <c r="BF108" i="28"/>
  <c r="BF148" i="28"/>
  <c r="BF56" i="28"/>
  <c r="BF74" i="28"/>
  <c r="BF147" i="28"/>
  <c r="BF73" i="28"/>
  <c r="BF81" i="28"/>
  <c r="BF16" i="28"/>
  <c r="BF128" i="28"/>
  <c r="BF101" i="28"/>
  <c r="BF100" i="28"/>
  <c r="BF137" i="28"/>
  <c r="BF130" i="28"/>
  <c r="BF38" i="28"/>
  <c r="U155" i="28" l="1"/>
  <c r="U154" i="28"/>
  <c r="U152" i="28"/>
  <c r="U153" i="28"/>
</calcChain>
</file>

<file path=xl/sharedStrings.xml><?xml version="1.0" encoding="utf-8"?>
<sst xmlns="http://schemas.openxmlformats.org/spreadsheetml/2006/main" count="3404" uniqueCount="369">
  <si>
    <t>New Utility</t>
  </si>
  <si>
    <t>Conservation Adjustment</t>
  </si>
  <si>
    <t>All data is in average megawatts (aMW)</t>
  </si>
  <si>
    <t>No</t>
  </si>
  <si>
    <t>TRL</t>
  </si>
  <si>
    <t>NLSL</t>
  </si>
  <si>
    <t>FY 2026</t>
  </si>
  <si>
    <t>BES</t>
  </si>
  <si>
    <t>Customer</t>
  </si>
  <si>
    <t>Yes</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</si>
  <si>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</si>
  <si>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</si>
  <si>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</si>
  <si>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</si>
  <si>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</si>
  <si>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</si>
  <si>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</si>
  <si>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</si>
  <si>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</si>
  <si>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</si>
  <si>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</si>
  <si>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</si>
  <si>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</si>
  <si>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</si>
  <si>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</si>
  <si>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</si>
  <si>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</si>
  <si>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</si>
  <si>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</si>
  <si>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</si>
  <si>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</si>
  <si>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</si>
  <si>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</si>
  <si>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</si>
  <si>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</si>
  <si>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</si>
  <si>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</si>
  <si>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</si>
  <si>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</si>
  <si>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</si>
  <si>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</si>
  <si>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</si>
  <si>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</si>
  <si>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</si>
  <si>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</si>
  <si>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</si>
  <si>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</si>
  <si>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</si>
  <si>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</si>
  <si>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</si>
  <si>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</si>
  <si>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</si>
  <si>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</si>
  <si>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</si>
  <si>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</si>
  <si>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</si>
  <si>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</si>
  <si>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</si>
  <si>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</si>
  <si>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</si>
  <si>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</si>
  <si>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</si>
  <si>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</si>
  <si>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</si>
  <si>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</si>
  <si>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</si>
  <si>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</si>
  <si>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</si>
  <si>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</si>
  <si>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</si>
  <si>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</si>
  <si>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</si>
  <si>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</si>
  <si>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</si>
  <si>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</si>
  <si>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</si>
  <si>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</si>
  <si>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</si>
  <si>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</si>
  <si>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</si>
  <si>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</si>
  <si>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</si>
  <si>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</si>
  <si>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</si>
  <si>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</si>
  <si>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</si>
  <si>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</si>
  <si>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</si>
  <si>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</si>
  <si>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</si>
  <si>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</si>
  <si>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</si>
  <si>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</si>
  <si>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</si>
  <si>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</si>
  <si>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</si>
  <si>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</si>
  <si>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</si>
  <si>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</si>
  <si>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</si>
  <si>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</si>
  <si>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</si>
  <si>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</si>
  <si>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</si>
  <si>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</si>
  <si>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</si>
  <si>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</si>
  <si>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</si>
  <si>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</si>
  <si>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</si>
  <si>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</si>
  <si>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</si>
  <si>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</si>
  <si>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</si>
  <si>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</si>
  <si>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</si>
  <si>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</si>
  <si>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</si>
  <si>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</si>
  <si>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</si>
  <si>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</si>
  <si>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</si>
  <si>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</si>
  <si>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</si>
  <si>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</si>
  <si>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</si>
  <si>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</si>
  <si>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</si>
  <si>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</si>
  <si>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</si>
  <si>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</si>
  <si>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</si>
  <si>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</si>
  <si>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</si>
  <si>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</si>
  <si>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</si>
  <si>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</si>
  <si>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</si>
  <si>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</si>
  <si>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Kalispel Tribe Utility</t>
  </si>
  <si>
    <t>Hermiston, City of</t>
  </si>
  <si>
    <t>Port of Seattle - SETAC In'tl. Airport</t>
  </si>
  <si>
    <t>Weiser, City of</t>
  </si>
  <si>
    <t>Jefferson County PUD #1</t>
  </si>
  <si>
    <t>NA</t>
  </si>
  <si>
    <t>Customer Aggregate</t>
  </si>
  <si>
    <t>Conservation</t>
  </si>
  <si>
    <t>FY 2012</t>
  </si>
  <si>
    <t>FY 2027</t>
  </si>
  <si>
    <t>FY 2028</t>
  </si>
  <si>
    <t>FY 2029</t>
  </si>
  <si>
    <t>Button</t>
  </si>
  <si>
    <t>Display</t>
  </si>
  <si>
    <t xml:space="preserve">Resource Removal </t>
  </si>
  <si>
    <t>Pro Rata</t>
  </si>
  <si>
    <t>FY 2025</t>
  </si>
  <si>
    <t>FY 2022</t>
  </si>
  <si>
    <t>FY 2023</t>
  </si>
  <si>
    <t>FY 2024</t>
  </si>
  <si>
    <t>FY 2030</t>
  </si>
  <si>
    <t>FY 2031</t>
  </si>
  <si>
    <t>FY 2032</t>
  </si>
  <si>
    <t>FY 2033</t>
  </si>
  <si>
    <t>FY 2034</t>
  </si>
  <si>
    <t>FY 2035</t>
  </si>
  <si>
    <t>Existing Resources</t>
  </si>
  <si>
    <t>New Resources - Specified</t>
  </si>
  <si>
    <t>Total Conservation</t>
  </si>
  <si>
    <t>Self-Funded Conservation</t>
  </si>
  <si>
    <t>BP-12</t>
  </si>
  <si>
    <t>BP-14</t>
  </si>
  <si>
    <t>BP-16</t>
  </si>
  <si>
    <t>BP-18</t>
  </si>
  <si>
    <t>BP-20</t>
  </si>
  <si>
    <t xml:space="preserve">BP-22 </t>
  </si>
  <si>
    <t>BP-24</t>
  </si>
  <si>
    <t>Other (SNEERS, CORs, Green Exception)</t>
  </si>
  <si>
    <t>Aggregate</t>
  </si>
  <si>
    <t>SLF FY12-FY23</t>
  </si>
  <si>
    <t>SLF FY12-FY21</t>
  </si>
  <si>
    <t>SLF FY12-FY26</t>
  </si>
  <si>
    <t>Conservation Aggregated</t>
  </si>
  <si>
    <t>SLF FY22-FY26</t>
  </si>
  <si>
    <t>Non-Federal Resource</t>
  </si>
  <si>
    <t xml:space="preserve">Existing </t>
  </si>
  <si>
    <t>Removal</t>
  </si>
  <si>
    <t>New Specified</t>
  </si>
  <si>
    <t>Load Growth Adjustment</t>
  </si>
  <si>
    <t>CHWM Calculation</t>
  </si>
  <si>
    <t>Resources</t>
  </si>
  <si>
    <t>CHWM (2024)</t>
  </si>
  <si>
    <t>RHWM (2024)</t>
  </si>
  <si>
    <t>TRL (FY 2012)</t>
  </si>
  <si>
    <t xml:space="preserve">Load </t>
  </si>
  <si>
    <t>PF-Eligible</t>
  </si>
  <si>
    <t>CHWM (2022)</t>
  </si>
  <si>
    <t>RHWM (2022)</t>
  </si>
  <si>
    <t>Remove Headroom</t>
  </si>
  <si>
    <t>Pro Rata Scaling</t>
  </si>
  <si>
    <t>System Size</t>
  </si>
  <si>
    <t>Load Adjustment</t>
  </si>
  <si>
    <t>Scaling</t>
  </si>
  <si>
    <t>Provider of Choice CHWM</t>
  </si>
  <si>
    <t>Provider of Choice Above-RHWM</t>
  </si>
  <si>
    <t>Load Change</t>
  </si>
  <si>
    <t>Unscaled System Size</t>
  </si>
  <si>
    <t>Set Up Data</t>
  </si>
  <si>
    <t>CHWM w/adjustments</t>
  </si>
  <si>
    <t>Grant PUD</t>
  </si>
  <si>
    <t>Note: All data is in aMW</t>
  </si>
  <si>
    <t>Contract High Water Mark Calculation Model</t>
  </si>
  <si>
    <t>Contact information:</t>
  </si>
  <si>
    <t xml:space="preserve">post2028@bpa.gov </t>
  </si>
  <si>
    <t>Date released</t>
  </si>
  <si>
    <t>Context:</t>
  </si>
  <si>
    <t>Table of Contents</t>
  </si>
  <si>
    <t>Tab</t>
  </si>
  <si>
    <t>Description</t>
  </si>
  <si>
    <t>Info</t>
  </si>
  <si>
    <t xml:space="preserve">Tab provides context, calculations, and description and source of all data included in the workbook. </t>
  </si>
  <si>
    <t>Calculation</t>
  </si>
  <si>
    <t>Data</t>
  </si>
  <si>
    <t xml:space="preserve">Tab includes all data used in the CHWM calculation. </t>
  </si>
  <si>
    <t>Reference Data</t>
  </si>
  <si>
    <t>CHWM Equation:</t>
  </si>
  <si>
    <t>Above-RHWM Equation</t>
  </si>
  <si>
    <t xml:space="preserve">Data </t>
  </si>
  <si>
    <t>Category</t>
  </si>
  <si>
    <t xml:space="preserve">Description of Data </t>
  </si>
  <si>
    <t xml:space="preserve">Source Data </t>
  </si>
  <si>
    <t xml:space="preserve">Source Tab </t>
  </si>
  <si>
    <t>Tier 1 System Size</t>
  </si>
  <si>
    <t>N/A</t>
  </si>
  <si>
    <t xml:space="preserve">Addition of a new customer and associated CHWM for the Provider of Choice contract term. Default assumption is 100 aMW with no NLSLs, resources or conservation adjustment. If "Yes" is selected, it will include this "new utility" as part of the CHWM calculation. </t>
  </si>
  <si>
    <t>Total Retail Load Actuals</t>
  </si>
  <si>
    <t xml:space="preserve">TRL actuals from transparency net requirements process. </t>
  </si>
  <si>
    <t>June 2021 Capacity Data</t>
  </si>
  <si>
    <t>TRL_Energy</t>
  </si>
  <si>
    <t>Total Retail Load Forecast</t>
  </si>
  <si>
    <t>I_TRL</t>
  </si>
  <si>
    <t>New Large Single Loads</t>
  </si>
  <si>
    <t>I_NLSL</t>
  </si>
  <si>
    <t>Non-federal Existing Resources</t>
  </si>
  <si>
    <t>I_ER</t>
  </si>
  <si>
    <t>Non-federal New Specified Resources</t>
  </si>
  <si>
    <t>I_NR</t>
  </si>
  <si>
    <t>Non-federal SNEER, COR and Green Exception Resources</t>
  </si>
  <si>
    <t>I_ER_other</t>
  </si>
  <si>
    <t xml:space="preserve">Tab provides the CHWM calculation including determination for PF-eligible load. </t>
  </si>
  <si>
    <t>Green Cell</t>
  </si>
  <si>
    <t>Yellow Cell</t>
  </si>
  <si>
    <t xml:space="preserve">Cell value can be changed by entering a new number. No restrictions on inputs. </t>
  </si>
  <si>
    <t>Cell Color Guide</t>
  </si>
  <si>
    <t xml:space="preserve">BPA developed an updated CHWM calculation model to reflect the updated conceptual approach to how CHWMs would be calculated under Provider of Choice. As a reminder, CHWMs are an allocation of Tier 1 costs, not an allocation of the system or physical resources. Please note this model is for illustrative purposes only and are considered estimates to further conversations. The model does not reflect draft or final Provider of Choice policy. For questions about this spreadsheet, please email the Provider of Choice team at post2028@bpa.gov and/or reach out to your Power Account Executive. </t>
  </si>
  <si>
    <t xml:space="preserve">Cell value can be changed but restricted to pre-determined list of options. </t>
  </si>
  <si>
    <t>Load Growth Reduction</t>
  </si>
  <si>
    <t>No Growth</t>
  </si>
  <si>
    <t>BP-24 Billing Determinants Model</t>
  </si>
  <si>
    <t xml:space="preserve">System size can be reset to study a variety of system sizes. Default assumption is the 7,000 aMW fixed system proposed in the Provider of Choice Concept Paper. </t>
  </si>
  <si>
    <t xml:space="preserve">TRL data based on the BP-24 Initial Proposal forecast. The model includes all years provided in the billing determinant model. </t>
  </si>
  <si>
    <t>Headroom Adjustment</t>
  </si>
  <si>
    <t>Resource Removal</t>
  </si>
  <si>
    <t>September 2022 BPA Decision Letter</t>
  </si>
  <si>
    <t>Lists</t>
  </si>
  <si>
    <t>Scaling Calculation</t>
  </si>
  <si>
    <t>Not Available</t>
  </si>
  <si>
    <t xml:space="preserve">Hidden tab that enables the Calculation tab selections including some of the adjustment calculations. Any changes to the Data tab would be reflected in the Reference Data tab. </t>
  </si>
  <si>
    <t xml:space="preserve">Hidden tab that computes the scaling calculation for the Calculation tab selections. </t>
  </si>
  <si>
    <t xml:space="preserve">Hidden tab that includes the lists to create the pre-determined list of options in the Calculation tab. </t>
  </si>
  <si>
    <t xml:space="preserve">Existing resources are based on existing resources included in Exhibit A. Data is based on the data provided in the BP-24 Initial Proposal. This data is made available for FY 2022 - FY 2028. If a year is selected, existing resources will be deducted in the PF-eligible load calculation. If "No" is selected, existing resources will not be deducted in the PF-eligible load calculation. </t>
  </si>
  <si>
    <t xml:space="preserve">Small Non-dispatchable New Resource Treated Equivalently to an Existing Resource (SNEER), consumer-owned resource, and green exception resource amounts are included in Exhibit A. Data is based on the data provided in the BP-24 Initial Proposal. This data is made available for FY 2022 - FY 2028. If a year is selected, existing resources will be deducted in the PF-eligible load calculation. If "No" is selected, existing resources will not be deducted in the PF-eligible load calculation. </t>
  </si>
  <si>
    <t>RHWM Process Webpage</t>
  </si>
  <si>
    <t>Conservation Data - Rate Period</t>
  </si>
  <si>
    <t>Oct. 5 CHWM Calculation Model</t>
  </si>
  <si>
    <t xml:space="preserve">Resource removal is the amount of resource that has been approved to be removed from an utility's net requirement calculation. The amount that is approved to be removed would be added back to an utility's PF-eligible load. The data included in this model is limited to what has been made publically available but users are welcome to input their own assumptions. If "Yes" is selected, the resource amount presumed removed will be added back to a customer's PF-eligible load. If "No" is selected, there is no impact to the PF-eligible load calculation. </t>
  </si>
  <si>
    <t>The conservation adjustment takes into account self-funded conservation achieved during some defined time horizon of the Regional Dialogue contract term. The user is able to select the time horizon to be included as well as the percentage of that time horizon conservation to be included in the adjustment. If the adjustment is set to "Yes," the adjustment will be added back for setting the Provider or Choice CHWM. Selecting "No" will not include the adjustment in the calculation.  
~ Historical conservation data is based on conservation data reported through FY 2021. 
~ Future self-funded conservation is based on averaging conservation achieved over FY 2018 - 2021 and multiplying that number by the number of future years to be considered.</t>
  </si>
  <si>
    <t xml:space="preserve">The calculation is available on the Scaling Calculation tab. </t>
  </si>
  <si>
    <t>Scaling Adjustment</t>
  </si>
  <si>
    <t>NLSL data based on the BP-24 Initial Proposal forecast. The model includes all years provided in the billing determinant model. NLSLs are always deducted for CHWM determination as NLSLs are not eligible to be served at a PF rate.</t>
  </si>
  <si>
    <t xml:space="preserve">New specified resources are new resources included in Exhibit A. Data is based on the data provided in the BP-24 Initial Proposal. This data is made available for FY 2022 - FY 2028. If a year is selected, existing resources will be deducted in the PF-eligible load calculation. If "No" is selected, existing resources will not be deducted in the PF-eligible load calculation. </t>
  </si>
  <si>
    <t xml:space="preserve">Grant PUD has provided preliminary net requirement numbers that are included in the model. BPA is in the process of vetting these numbers and Grant PUD will be subject to the same net requirement process(is) other utilities are. The data is not pulled from the billing determinant model and is denoted in green. The base load assumption is set equal to the last Block purchase amount Grant PUD made from BPA prior to Regional Dialogue and is also denoted in green. </t>
  </si>
  <si>
    <t xml:space="preserve">Data used to calculate is available in the Data tab of this spreadsheet. </t>
  </si>
  <si>
    <t>The model offers two scaling options to apply if the aggregate CHWMs are larger than an agreed upon Tier 1 system size. 
~ Pro Rata: The reduction percentage is determined by subtracting the aggregate CHWMs from the agreed upon Tier system size and then divided by the Tier 1 system size. That percentage is then applied across all utilities as an equal reduction in their eligible CHWM. 
~ Load Growth Reduction: This constrains the reduction to load growth utilities only. The reduction percentage is determined by subtracting the aggregate CHWMs from the agreed upon Tier system size and then divides by the aggregate load growth applied to CHWMs. Then the percentage is reduced only from those utilities that benefit from the load growth adjustment.</t>
  </si>
  <si>
    <t>PF-Eligible Load in Index Year</t>
  </si>
  <si>
    <t>PF-Eligible Load in Index Year Calculation</t>
  </si>
  <si>
    <t>Total Retail Load</t>
  </si>
  <si>
    <t>New Large Single Load</t>
  </si>
  <si>
    <t>Base Allowance</t>
  </si>
  <si>
    <t xml:space="preserve">The base allowance is the number to which PF-eligible load in the index year is compared in order to determine headroom, conservation and load growth adjustments. The base allowance is based on CHWM and RHWM values from the bi-annual RHWM process. Values from the 2022 and 2024 processes are included as options in the model. </t>
  </si>
  <si>
    <t xml:space="preserve">The headroom adjustment applies to utilities whose PF-eligible load in the index year is lower than their base allowance. The adjustment subtracts PF-eligible load in the index year from the base allowance If "Yes" is selected, the adjustment reduces a CHWM. If "No" is selected, the adjustment is not included in the calculation. The user has the ability to adjust what percentage of headroom is reduced in the adjustment. </t>
  </si>
  <si>
    <t xml:space="preserve">The load growth adjustment applies to utilities whose PF-eligible load in the index year is greater than their base allowance. The adjustment allows a user to select the same base allowance used to calculate the load growth adjustment and then determine what percent of load growth should be added back in as part of the load growth adjustment. If the adjustment is set to "Yes," the adjustment will be added back for setting the Provider or Choice CHWM. Selecting "No" will not include the adjustment in the calculation.  </t>
  </si>
  <si>
    <t>Index Year</t>
  </si>
  <si>
    <t xml:space="preserve">The index year is the year in which Provider of Choice CHWMs will be reset. The model allows for the user to select the index year in all of the elements that make up the PF-eligible load calcualtion (TRL, NLSLs and resource selection). </t>
  </si>
  <si>
    <t>PF-Eligible Load in Index Year Equation</t>
  </si>
  <si>
    <t>CHWM</t>
  </si>
  <si>
    <t>AHWM</t>
  </si>
  <si>
    <t>Tier 1 Rate</t>
  </si>
  <si>
    <t>Req Augmentation</t>
  </si>
  <si>
    <t>AHWML-Yes</t>
  </si>
  <si>
    <t>AHWML</t>
  </si>
  <si>
    <t>Heaadroom</t>
  </si>
  <si>
    <t xml:space="preserve">Headroom </t>
  </si>
  <si>
    <t>SLF FY18-FY26</t>
  </si>
  <si>
    <t xml:space="preserve">Current State </t>
  </si>
  <si>
    <t>BPA Sandbox</t>
  </si>
  <si>
    <t>NRU</t>
  </si>
  <si>
    <t>CGS Uprate</t>
  </si>
  <si>
    <t>AHWM/Tier 2 Rate</t>
  </si>
  <si>
    <t>Tier Base System Cost ($/MWh)</t>
  </si>
  <si>
    <t>CGS Uprate ($/MWh)</t>
  </si>
  <si>
    <t>Augmentation ($/MWh)</t>
  </si>
  <si>
    <t>Resource Cost Assumptions</t>
  </si>
  <si>
    <t>Cost ($/MWh)</t>
  </si>
  <si>
    <t>BPA Current Proposal</t>
  </si>
  <si>
    <t>$/MWh</t>
  </si>
  <si>
    <r>
      <t>A-RHWML /</t>
    </r>
    <r>
      <rPr>
        <b/>
        <sz val="10"/>
        <color rgb="FFFF0000"/>
        <rFont val="Calibri"/>
        <family val="2"/>
        <scheme val="minor"/>
      </rPr>
      <t xml:space="preserve"> 
(Headroom)</t>
    </r>
  </si>
  <si>
    <t>Power Supply Cost 
($/MWh)</t>
  </si>
  <si>
    <r>
      <t xml:space="preserve">Power Supply Cost </t>
    </r>
    <r>
      <rPr>
        <b/>
        <sz val="10"/>
        <color theme="1"/>
        <rFont val="Calibri"/>
        <family val="2"/>
      </rPr>
      <t>∆</t>
    </r>
    <r>
      <rPr>
        <b/>
        <sz val="10"/>
        <color theme="1"/>
        <rFont val="Calibri"/>
        <family val="2"/>
        <scheme val="minor"/>
      </rPr>
      <t xml:space="preserve">
(%)</t>
    </r>
  </si>
  <si>
    <t>Current State</t>
  </si>
  <si>
    <t>Headroom</t>
  </si>
  <si>
    <t>AHWM-Load</t>
  </si>
  <si>
    <t>MW</t>
  </si>
  <si>
    <t>New Specified*</t>
  </si>
  <si>
    <t>Sandbox</t>
  </si>
  <si>
    <t>"No Worse Off" Proposal</t>
  </si>
  <si>
    <t>No Worse Off Proposal</t>
  </si>
  <si>
    <t>No Worse Off</t>
  </si>
  <si>
    <t>HWM</t>
  </si>
  <si>
    <t>Full Reset</t>
  </si>
  <si>
    <t>aMW</t>
  </si>
  <si>
    <t>Annual Dollars - Change in HWM x (Tier 2 Cost - Tier 1 Cost)</t>
  </si>
  <si>
    <t xml:space="preserve">HWM Changes - Current State as "Base" </t>
  </si>
  <si>
    <t>HWM Changes - Full Reset as "Base" HWM Changes</t>
  </si>
  <si>
    <t>Tillamook PUD</t>
  </si>
  <si>
    <t>"No Worse Off"</t>
  </si>
  <si>
    <t>Adjusted T1 Rate</t>
  </si>
  <si>
    <t>On</t>
  </si>
  <si>
    <t>Off</t>
  </si>
  <si>
    <t>Rate Impact:</t>
  </si>
  <si>
    <t>Max:</t>
  </si>
  <si>
    <t>Min:</t>
  </si>
  <si>
    <t xml:space="preserve">BPA Current Proposal </t>
  </si>
  <si>
    <t>System Size (aMW):</t>
  </si>
  <si>
    <t>Revenue Requirement:</t>
  </si>
  <si>
    <t>Fully Subcribed Tier 1 Cost ($/MWh):</t>
  </si>
  <si>
    <t>Ave:</t>
  </si>
  <si>
    <t>Mode:</t>
  </si>
  <si>
    <t>Tier 1 Rate Adjustment:</t>
  </si>
  <si>
    <t>FY24 Base Rate:</t>
  </si>
  <si>
    <t>FY24 System Size:</t>
  </si>
  <si>
    <t>Tier 1 Base Revenue Requirement:</t>
  </si>
  <si>
    <t>Baseline Assumptions:</t>
  </si>
  <si>
    <t>Rate Impacts and Adjusted Tier 1 Rate:</t>
  </si>
  <si>
    <t>Above HWM/Augmentation Cost ($/MWh):</t>
  </si>
  <si>
    <t>CGS Uprate (aMW):</t>
  </si>
  <si>
    <t>Augmentation (aMW):</t>
  </si>
  <si>
    <t>Adjusted Tier 1 Rate ($/MWh):</t>
  </si>
  <si>
    <t>Base System (aMW):</t>
  </si>
  <si>
    <t>Revenue Check:</t>
  </si>
  <si>
    <t>Tier 1 Revenue Requirement:</t>
  </si>
  <si>
    <t>AHWM Load Requirement:</t>
  </si>
  <si>
    <t>Sum:</t>
  </si>
  <si>
    <t>TRL ($/MWh):</t>
  </si>
  <si>
    <t xml:space="preserve"> </t>
  </si>
  <si>
    <t>TRL (Sum CHWM + AHWM Load):</t>
  </si>
  <si>
    <t>Total AHWM:</t>
  </si>
  <si>
    <t>Total Headroom:</t>
  </si>
  <si>
    <t>NRU Proposal</t>
  </si>
  <si>
    <t>* Given the limitations inherent in using BPA's model, the NRU Proposal's position with respect to PURPA resources is not accurately reflected in Column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</si>
</sst>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00_);_(* \(#,##0.00\);_(* &quot;-&quot;????_);_(@_)"/>
    <numFmt numFmtId="165" formatCode="_(* #,##0.00000_);_(* \(#,##0.00000\);_(* &quot;-&quot;??_);_(@_)"/>
    <numFmt numFmtId="166" formatCode="_(* #,##0_);_(* \(#,##0\);_(* &quot;-&quot;??_);_(@_)"/>
    <numFmt numFmtId="167" formatCode="0.00_);[Red]\(0.00\)"/>
    <numFmt numFmtId="168" formatCode="0.0"/>
    <numFmt numFmtId="169" formatCode="_(&quot;$&quot;* #,##0_);_(&quot;$&quot;* \(#,##0\);_(&quot;$&quot;* &quot;-&quot;??_);_(@_)"/>
    <numFmt numFmtId="170" formatCode="0.0%"/>
    <numFmt numFmtId="171" formatCode="0.0000"/>
    <numFmt numFmtId="172" formatCode="0.000"/>
    <numFmt numFmtId="173" formatCode="_(* #,##0.0000_);_(* \(#,##0.0000\);_(* &quot;-&quot;??_);_(@_)"/>
  </numFmts>
  <fonts count="3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b/>
      <i/>
      <sz val="11"/>
      <color rgb="FF003C71"/>
      <name val="Arial"/>
      <family val="2"/>
    </font>
    <font>
      <b/>
      <sz val="11"/>
      <color rgb="FF003C71"/>
      <name val="Arial"/>
      <family val="2"/>
    </font>
    <font>
      <b/>
      <sz val="11"/>
      <name val="Arial"/>
      <family val="2"/>
    </font>
    <font>
      <sz val="11"/>
      <name val="Arial"/>
      <family val="2"/>
    </font>
    <font>
      <b/>
      <sz val="11"/>
      <color theme="0"/>
      <name val="Arial"/>
      <family val="2"/>
    </font>
    <font>
      <sz val="11"/>
      <color rgb="FFFF0000"/>
      <name val="Arial"/>
      <family val="2"/>
    </font>
    <font>
      <b/>
      <sz val="8"/>
      <name val="Arial"/>
      <family val="2"/>
    </font>
    <font>
      <u/>
      <sz val="11"/>
      <color theme="10"/>
      <name val="Calibri"/>
      <family val="2"/>
      <scheme val="minor"/>
    </font>
    <font>
      <b/>
      <sz val="10"/>
      <name val="Arial"/>
      <family val="2"/>
    </font>
    <font>
      <sz val="11"/>
      <color theme="9"/>
      <name val="Arial"/>
      <family val="2"/>
    </font>
    <font>
      <b/>
      <sz val="14"/>
      <color theme="1"/>
      <name val="Arial"/>
      <family val="2"/>
    </font>
    <font>
      <u/>
      <sz val="11"/>
      <color theme="10"/>
      <name val="Arial"/>
      <family val="2"/>
    </font>
    <font>
      <b/>
      <sz val="12"/>
      <color theme="1"/>
      <name val="Arial"/>
      <family val="2"/>
    </font>
    <font>
      <sz val="12"/>
      <color theme="1"/>
      <name val="Arial"/>
      <family val="2"/>
    </font>
    <font>
      <b/>
      <sz val="12"/>
      <color theme="0"/>
      <name val="Arial"/>
      <family val="2"/>
    </font>
    <font>
      <sz val="12"/>
      <color theme="10"/>
      <name val="Arial"/>
      <family val="2"/>
    </font>
    <font>
      <sz val="12"/>
      <name val="Arial"/>
      <family val="2"/>
    </font>
    <font>
      <b/>
      <sz val="11"/>
      <color theme="1"/>
      <name val="Calibri"/>
      <family val="2"/>
      <scheme val="minor"/>
    </font>
    <font>
      <sz val="11"/>
      <color theme="0"/>
      <name val="Calibri"/>
      <family val="2"/>
      <scheme val="minor"/>
    </font>
    <font>
      <sz val="12"/>
      <color rgb="FF000000"/>
      <name val="Calibri"/>
      <family val="2"/>
      <scheme val="minor"/>
    </font>
    <font>
      <b/>
      <sz val="10"/>
      <color theme="1"/>
      <name val="Calibri"/>
      <family val="2"/>
      <scheme val="minor"/>
    </font>
    <font>
      <b/>
      <sz val="10"/>
      <color rgb="FF000000"/>
      <name val="Calibri"/>
      <family val="2"/>
      <scheme val="minor"/>
    </font>
    <font>
      <sz val="11"/>
      <name val="Calibri"/>
      <family val="2"/>
      <scheme val="minor"/>
    </font>
    <font>
      <i/>
      <sz val="11"/>
      <color theme="1"/>
      <name val="Calibri"/>
      <family val="2"/>
      <scheme val="minor"/>
    </font>
    <font>
      <b/>
      <i/>
      <sz val="11"/>
      <name val="Calibri"/>
      <family val="2"/>
      <scheme val="minor"/>
    </font>
    <font>
      <b/>
      <sz val="10"/>
      <color rgb="FFFF0000"/>
      <name val="Calibri"/>
      <family val="2"/>
      <scheme val="minor"/>
    </font>
    <font>
      <b/>
      <sz val="10"/>
      <color theme="1"/>
      <name val="Calibri"/>
      <family val="2"/>
    </font>
    <font>
      <i/>
      <sz val="11"/>
      <color theme="1"/>
      <name val="Arial"/>
      <family val="2"/>
    </font>
    <font>
      <sz val="14"/>
      <color theme="1"/>
      <name val="Calibri"/>
      <family val="2"/>
      <scheme val="minor"/>
    </font>
    <font>
      <b/>
      <i/>
      <sz val="11"/>
      <color rgb="FFC00000"/>
      <name val="Calibri"/>
      <family val="2"/>
      <scheme val="minor"/>
    </font>
    <font>
      <b/>
      <sz val="11"/>
      <color rgb="FFC00000"/>
      <name val="Calibri"/>
      <family val="2"/>
      <scheme val="minor"/>
    </font>
    <font>
      <b/>
      <sz val="11"/>
      <color theme="0"/>
      <name val="Calibri"/>
      <family val="2"/>
      <scheme val="minor"/>
    </font>
    <font>
      <b/>
      <sz val="10"/>
      <color theme="1"/>
      <name val="Arial"/>
      <family val="2"/>
    </font>
  </fonts>
  <fills count="15">
    <fill>
      <patternFill patternType="none"/>
    </fill>
    <fill>
      <patternFill patternType="gray125"/>
    </fill>
    <fill>
      <patternFill patternType="solid">
        <fgColor rgb="FF003C71"/>
        <bgColor indexed="64"/>
      </patternFill>
    </fill>
    <fill>
      <patternFill patternType="solid">
        <fgColor rgb="FFF1B434"/>
        <bgColor indexed="64"/>
      </patternFill>
    </fill>
    <fill>
      <patternFill patternType="solid">
        <fgColor rgb="FF658D1B"/>
        <bgColor indexed="64"/>
      </patternFill>
    </fill>
    <fill>
      <patternFill patternType="solid">
        <fgColor rgb="FF6BA4B8"/>
        <bgColor indexed="64"/>
      </patternFill>
    </fill>
    <fill>
      <patternFill patternType="solid">
        <fgColor theme="0" tint="-4.9989318521683403E-2"/>
        <bgColor indexed="64"/>
      </patternFill>
    </fill>
    <fill>
      <patternFill patternType="solid">
        <fgColor rgb="FFA7C9D5"/>
        <bgColor indexed="64"/>
      </patternFill>
    </fill>
    <fill>
      <patternFill patternType="solid">
        <fgColor rgb="FF9BCFF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49998474074526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xf numFmtId="0" fontId="12"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473">
    <xf numFmtId="0" fontId="0" fillId="0" borderId="0" xfId="0"/>
    <xf numFmtId="0" fontId="2" fillId="0" borderId="0" xfId="0" applyFont="1"/>
    <xf numFmtId="0" fontId="3" fillId="0" borderId="0" xfId="0" applyFont="1"/>
    <xf numFmtId="2" fontId="2" fillId="0" borderId="26" xfId="0" applyNumberFormat="1" applyFont="1" applyBorder="1"/>
    <xf numFmtId="2" fontId="2" fillId="0" borderId="0" xfId="0" applyNumberFormat="1" applyFont="1"/>
    <xf numFmtId="2" fontId="2" fillId="0" borderId="27" xfId="0" applyNumberFormat="1" applyFont="1" applyBorder="1"/>
    <xf numFmtId="2" fontId="2" fillId="0" borderId="11" xfId="0" applyNumberFormat="1" applyFont="1" applyBorder="1"/>
    <xf numFmtId="2" fontId="2" fillId="0" borderId="30" xfId="0" applyNumberFormat="1" applyFont="1" applyBorder="1"/>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4" xfId="0" applyFont="1" applyBorder="1" applyAlignment="1">
      <alignment horizontal="center" vertical="center" wrapText="1"/>
    </xf>
    <xf numFmtId="1" fontId="8" fillId="0" borderId="23" xfId="2" applyNumberFormat="1" applyFont="1" applyBorder="1" applyAlignment="1">
      <alignment horizontal="center"/>
    </xf>
    <xf numFmtId="1" fontId="8" fillId="0" borderId="25" xfId="2" applyNumberFormat="1" applyFont="1" applyBorder="1" applyAlignment="1">
      <alignment horizontal="center"/>
    </xf>
    <xf numFmtId="0" fontId="7"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2" fontId="2" fillId="0" borderId="10" xfId="0" applyNumberFormat="1" applyFont="1" applyBorder="1"/>
    <xf numFmtId="43" fontId="2" fillId="0" borderId="27" xfId="0" applyNumberFormat="1" applyFont="1" applyBorder="1"/>
    <xf numFmtId="2" fontId="8" fillId="0" borderId="31" xfId="0" applyNumberFormat="1" applyFont="1" applyBorder="1" applyAlignment="1">
      <alignment horizontal="right"/>
    </xf>
    <xf numFmtId="43" fontId="2" fillId="0" borderId="0" xfId="0" applyNumberFormat="1" applyFont="1"/>
    <xf numFmtId="43" fontId="2" fillId="0" borderId="11" xfId="0" applyNumberFormat="1" applyFont="1" applyBorder="1"/>
    <xf numFmtId="2" fontId="8" fillId="0" borderId="10" xfId="2" applyNumberFormat="1" applyFont="1" applyBorder="1" applyAlignment="1">
      <alignment horizontal="right"/>
    </xf>
    <xf numFmtId="0" fontId="2" fillId="0" borderId="0" xfId="0" applyFont="1" applyAlignment="1">
      <alignment horizontal="right"/>
    </xf>
    <xf numFmtId="0" fontId="3" fillId="0" borderId="1" xfId="0" applyFont="1" applyBorder="1" applyAlignment="1">
      <alignment horizontal="center" wrapText="1"/>
    </xf>
    <xf numFmtId="0" fontId="3" fillId="0" borderId="2" xfId="0" applyFont="1" applyBorder="1" applyAlignment="1">
      <alignment horizontal="center" wrapText="1"/>
    </xf>
    <xf numFmtId="2" fontId="8" fillId="0" borderId="27" xfId="2" applyNumberFormat="1" applyFont="1" applyBorder="1" applyAlignment="1">
      <alignment horizontal="right"/>
    </xf>
    <xf numFmtId="0" fontId="3" fillId="0" borderId="15" xfId="0" applyFont="1" applyBorder="1" applyAlignment="1">
      <alignment horizontal="center" wrapText="1"/>
    </xf>
    <xf numFmtId="0" fontId="3" fillId="0" borderId="5" xfId="0" applyFont="1" applyBorder="1" applyAlignment="1">
      <alignment horizontal="center" wrapText="1"/>
    </xf>
    <xf numFmtId="2" fontId="8" fillId="0" borderId="33" xfId="2" applyNumberFormat="1" applyFont="1" applyBorder="1" applyAlignment="1">
      <alignment horizontal="right"/>
    </xf>
    <xf numFmtId="0" fontId="3" fillId="0" borderId="3" xfId="0" applyFont="1" applyBorder="1" applyAlignment="1">
      <alignment horizontal="center" wrapText="1"/>
    </xf>
    <xf numFmtId="2" fontId="8" fillId="0" borderId="11" xfId="2" applyNumberFormat="1" applyFont="1" applyBorder="1" applyAlignment="1">
      <alignment horizontal="right"/>
    </xf>
    <xf numFmtId="0" fontId="3" fillId="0" borderId="4" xfId="0" applyFont="1" applyBorder="1" applyAlignment="1">
      <alignment horizont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2" fontId="2" fillId="0" borderId="33" xfId="0" applyNumberFormat="1" applyFont="1" applyBorder="1"/>
    <xf numFmtId="1" fontId="8" fillId="0" borderId="10" xfId="2" applyNumberFormat="1" applyFont="1" applyBorder="1" applyAlignment="1">
      <alignment horizontal="left"/>
    </xf>
    <xf numFmtId="1" fontId="8" fillId="0" borderId="12" xfId="2" applyNumberFormat="1" applyFont="1" applyBorder="1" applyAlignment="1">
      <alignment horizontal="left"/>
    </xf>
    <xf numFmtId="0" fontId="2" fillId="0" borderId="1" xfId="0" applyFont="1" applyBorder="1"/>
    <xf numFmtId="2" fontId="2" fillId="0" borderId="2" xfId="0" applyNumberFormat="1" applyFont="1" applyBorder="1"/>
    <xf numFmtId="2" fontId="2" fillId="0" borderId="3" xfId="0" applyNumberFormat="1" applyFont="1" applyBorder="1"/>
    <xf numFmtId="2" fontId="8" fillId="0" borderId="0" xfId="0" applyNumberFormat="1" applyFont="1" applyAlignment="1">
      <alignment horizontal="right"/>
    </xf>
    <xf numFmtId="2" fontId="8" fillId="0" borderId="27" xfId="0" applyNumberFormat="1" applyFont="1" applyBorder="1" applyAlignment="1">
      <alignment horizontal="right"/>
    </xf>
    <xf numFmtId="2" fontId="2" fillId="0" borderId="1" xfId="0" applyNumberFormat="1" applyFont="1" applyBorder="1"/>
    <xf numFmtId="2" fontId="2" fillId="0" borderId="15" xfId="0" applyNumberFormat="1" applyFont="1" applyBorder="1"/>
    <xf numFmtId="2" fontId="2" fillId="0" borderId="4" xfId="0" applyNumberFormat="1" applyFont="1" applyBorder="1"/>
    <xf numFmtId="2" fontId="2" fillId="0" borderId="5" xfId="0" applyNumberFormat="1" applyFont="1" applyBorder="1"/>
    <xf numFmtId="2" fontId="2" fillId="0" borderId="36" xfId="0" applyNumberFormat="1" applyFont="1" applyBorder="1"/>
    <xf numFmtId="0" fontId="2" fillId="0" borderId="27" xfId="0" applyFont="1" applyBorder="1"/>
    <xf numFmtId="0" fontId="9" fillId="2" borderId="7" xfId="0" applyFont="1" applyFill="1" applyBorder="1"/>
    <xf numFmtId="0" fontId="8" fillId="0" borderId="0" xfId="0" applyFont="1" applyAlignment="1">
      <alignment horizontal="center" vertical="center" wrapText="1"/>
    </xf>
    <xf numFmtId="0" fontId="8" fillId="0" borderId="0" xfId="0" applyFont="1"/>
    <xf numFmtId="0" fontId="3" fillId="0" borderId="24" xfId="0" applyFont="1" applyBorder="1" applyAlignment="1">
      <alignment horizontal="left" wrapText="1"/>
    </xf>
    <xf numFmtId="1" fontId="8" fillId="0" borderId="1" xfId="2" applyNumberFormat="1" applyFont="1" applyBorder="1" applyAlignment="1">
      <alignment horizontal="left"/>
    </xf>
    <xf numFmtId="43" fontId="2" fillId="0" borderId="10" xfId="0" applyNumberFormat="1" applyFont="1" applyBorder="1"/>
    <xf numFmtId="43" fontId="2" fillId="0" borderId="1" xfId="0" applyNumberFormat="1" applyFont="1" applyBorder="1"/>
    <xf numFmtId="43" fontId="2" fillId="0" borderId="15" xfId="0" applyNumberFormat="1" applyFont="1" applyBorder="1"/>
    <xf numFmtId="43" fontId="2" fillId="0" borderId="2" xfId="0" applyNumberFormat="1" applyFont="1" applyBorder="1"/>
    <xf numFmtId="43" fontId="2" fillId="0" borderId="3" xfId="0" applyNumberFormat="1" applyFont="1" applyBorder="1"/>
    <xf numFmtId="43" fontId="2" fillId="0" borderId="35" xfId="0" applyNumberFormat="1" applyFont="1" applyBorder="1"/>
    <xf numFmtId="43" fontId="2" fillId="0" borderId="36" xfId="0" applyNumberFormat="1" applyFont="1" applyBorder="1"/>
    <xf numFmtId="43" fontId="2" fillId="0" borderId="23" xfId="0" applyNumberFormat="1" applyFont="1" applyBorder="1"/>
    <xf numFmtId="43" fontId="2" fillId="0" borderId="24" xfId="0" applyNumberFormat="1" applyFont="1" applyBorder="1"/>
    <xf numFmtId="0" fontId="3" fillId="3"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 xfId="0" applyFont="1" applyFill="1" applyBorder="1" applyAlignment="1">
      <alignment horizontal="center" vertical="center"/>
    </xf>
    <xf numFmtId="43" fontId="2" fillId="0" borderId="26" xfId="0" applyNumberFormat="1" applyFont="1" applyBorder="1"/>
    <xf numFmtId="43" fontId="2" fillId="0" borderId="4" xfId="0" applyNumberFormat="1" applyFont="1" applyBorder="1"/>
    <xf numFmtId="164" fontId="8" fillId="0" borderId="27" xfId="0" applyNumberFormat="1" applyFont="1" applyBorder="1" applyAlignment="1">
      <alignment horizontal="left" indent="1"/>
    </xf>
    <xf numFmtId="164" fontId="8" fillId="0" borderId="27" xfId="0" applyNumberFormat="1" applyFont="1" applyBorder="1"/>
    <xf numFmtId="2" fontId="8" fillId="0" borderId="30" xfId="0" applyNumberFormat="1" applyFont="1" applyBorder="1"/>
    <xf numFmtId="164" fontId="8" fillId="0" borderId="10" xfId="0" applyNumberFormat="1" applyFont="1" applyBorder="1"/>
    <xf numFmtId="164" fontId="8" fillId="0" borderId="11" xfId="0" applyNumberFormat="1" applyFont="1" applyBorder="1"/>
    <xf numFmtId="0" fontId="3" fillId="3" borderId="18" xfId="0" applyFont="1" applyFill="1" applyBorder="1" applyAlignment="1">
      <alignment horizontal="center" vertical="center"/>
    </xf>
    <xf numFmtId="0" fontId="3" fillId="0" borderId="1" xfId="0" applyFont="1" applyBorder="1" applyAlignment="1">
      <alignment horizontal="left" wrapText="1"/>
    </xf>
    <xf numFmtId="0" fontId="2" fillId="0" borderId="0" xfId="0" applyFont="1" applyAlignment="1">
      <alignment wrapText="1"/>
    </xf>
    <xf numFmtId="10" fontId="2" fillId="0" borderId="0" xfId="1" applyNumberFormat="1" applyFont="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2" fontId="2" fillId="0" borderId="23" xfId="0" applyNumberFormat="1" applyFont="1" applyBorder="1"/>
    <xf numFmtId="2" fontId="2" fillId="0" borderId="12" xfId="0" applyNumberFormat="1" applyFont="1" applyBorder="1"/>
    <xf numFmtId="2" fontId="2" fillId="0" borderId="13" xfId="0" applyNumberFormat="1" applyFont="1" applyBorder="1"/>
    <xf numFmtId="2" fontId="2" fillId="0" borderId="25" xfId="0" applyNumberFormat="1" applyFont="1" applyBorder="1"/>
    <xf numFmtId="2" fontId="2" fillId="0" borderId="14" xfId="0" applyNumberFormat="1" applyFont="1" applyBorder="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6" borderId="14"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2" fontId="8" fillId="0" borderId="23" xfId="2" applyNumberFormat="1" applyFont="1" applyBorder="1" applyAlignment="1">
      <alignment horizontal="right"/>
    </xf>
    <xf numFmtId="2" fontId="8" fillId="0" borderId="25" xfId="2" applyNumberFormat="1" applyFont="1" applyBorder="1" applyAlignment="1">
      <alignment horizontal="right"/>
    </xf>
    <xf numFmtId="0" fontId="7" fillId="6" borderId="25" xfId="0" applyFont="1" applyFill="1" applyBorder="1" applyAlignment="1">
      <alignment horizontal="center" vertical="center" wrapText="1"/>
    </xf>
    <xf numFmtId="0" fontId="7" fillId="0" borderId="8" xfId="0" applyFont="1" applyBorder="1" applyAlignment="1">
      <alignment horizontal="center"/>
    </xf>
    <xf numFmtId="43" fontId="2" fillId="0" borderId="14" xfId="0" applyNumberFormat="1" applyFont="1" applyBorder="1"/>
    <xf numFmtId="0" fontId="7" fillId="0" borderId="19" xfId="0" applyFont="1" applyBorder="1" applyAlignment="1">
      <alignment vertical="center" wrapText="1"/>
    </xf>
    <xf numFmtId="2" fontId="8" fillId="0" borderId="23" xfId="0" applyNumberFormat="1" applyFont="1" applyBorder="1"/>
    <xf numFmtId="2" fontId="8" fillId="0" borderId="25" xfId="0" applyNumberFormat="1" applyFont="1" applyBorder="1"/>
    <xf numFmtId="2" fontId="4" fillId="0" borderId="11" xfId="0" applyNumberFormat="1" applyFont="1" applyBorder="1"/>
    <xf numFmtId="2" fontId="4" fillId="0" borderId="14" xfId="0" applyNumberFormat="1" applyFont="1" applyBorder="1"/>
    <xf numFmtId="0" fontId="11" fillId="0" borderId="19" xfId="0" applyFont="1" applyBorder="1" applyAlignment="1">
      <alignment horizontal="center" wrapText="1"/>
    </xf>
    <xf numFmtId="2" fontId="4" fillId="0" borderId="23" xfId="0" applyNumberFormat="1" applyFont="1" applyBorder="1"/>
    <xf numFmtId="2" fontId="4" fillId="0" borderId="25" xfId="0" applyNumberFormat="1" applyFont="1" applyBorder="1"/>
    <xf numFmtId="0" fontId="3" fillId="0" borderId="19" xfId="0" applyFont="1" applyBorder="1" applyAlignment="1">
      <alignment horizontal="center" vertical="center" wrapText="1"/>
    </xf>
    <xf numFmtId="0" fontId="2" fillId="0" borderId="10" xfId="0" applyFont="1" applyBorder="1"/>
    <xf numFmtId="0" fontId="2" fillId="0" borderId="12" xfId="0" applyFont="1" applyBorder="1"/>
    <xf numFmtId="0" fontId="2" fillId="0" borderId="13" xfId="0" applyFont="1" applyBorder="1"/>
    <xf numFmtId="0" fontId="3" fillId="3" borderId="0" xfId="0" applyFont="1" applyFill="1" applyAlignment="1">
      <alignment horizontal="center"/>
    </xf>
    <xf numFmtId="0" fontId="9" fillId="4" borderId="0" xfId="0" applyFont="1" applyFill="1" applyAlignment="1">
      <alignment horizontal="center"/>
    </xf>
    <xf numFmtId="0" fontId="3" fillId="3" borderId="44" xfId="0" applyFont="1" applyFill="1" applyBorder="1" applyAlignment="1">
      <alignment horizontal="center" vertical="center"/>
    </xf>
    <xf numFmtId="9" fontId="9" fillId="4" borderId="44" xfId="1" applyFont="1" applyFill="1" applyBorder="1" applyAlignment="1">
      <alignment horizontal="center"/>
    </xf>
    <xf numFmtId="1" fontId="3" fillId="3" borderId="44" xfId="1" applyNumberFormat="1" applyFont="1" applyFill="1" applyBorder="1" applyAlignment="1">
      <alignment horizont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8" xfId="0" applyFont="1" applyBorder="1" applyAlignment="1">
      <alignment horizontal="center" vertical="center" wrapText="1"/>
    </xf>
    <xf numFmtId="2" fontId="8" fillId="0" borderId="24" xfId="0" applyNumberFormat="1" applyFont="1" applyBorder="1"/>
    <xf numFmtId="164" fontId="14" fillId="0" borderId="10" xfId="0" applyNumberFormat="1" applyFont="1" applyBorder="1"/>
    <xf numFmtId="164" fontId="14" fillId="0" borderId="27" xfId="0" applyNumberFormat="1" applyFont="1" applyBorder="1"/>
    <xf numFmtId="164" fontId="14" fillId="0" borderId="11" xfId="0" applyNumberFormat="1" applyFont="1" applyBorder="1"/>
    <xf numFmtId="43" fontId="14" fillId="0" borderId="0" xfId="0" applyNumberFormat="1" applyFont="1"/>
    <xf numFmtId="43" fontId="14" fillId="0" borderId="27" xfId="0" applyNumberFormat="1" applyFont="1" applyBorder="1"/>
    <xf numFmtId="2" fontId="14" fillId="0" borderId="0" xfId="0" applyNumberFormat="1" applyFont="1"/>
    <xf numFmtId="2" fontId="14" fillId="0" borderId="10" xfId="0" applyNumberFormat="1" applyFont="1" applyBorder="1"/>
    <xf numFmtId="2" fontId="14" fillId="0" borderId="27" xfId="0" applyNumberFormat="1" applyFont="1" applyBorder="1"/>
    <xf numFmtId="2" fontId="14" fillId="0" borderId="11" xfId="0" applyNumberFormat="1" applyFont="1" applyBorder="1"/>
    <xf numFmtId="0" fontId="15" fillId="0" borderId="0" xfId="0" applyFont="1"/>
    <xf numFmtId="0" fontId="16" fillId="0" borderId="0" xfId="3" applyFont="1"/>
    <xf numFmtId="14" fontId="2" fillId="0" borderId="0" xfId="0" applyNumberFormat="1" applyFont="1" applyAlignment="1">
      <alignment horizontal="left"/>
    </xf>
    <xf numFmtId="0" fontId="17" fillId="0" borderId="0" xfId="0" applyFont="1"/>
    <xf numFmtId="0" fontId="18" fillId="0" borderId="0" xfId="0" applyFont="1" applyAlignment="1">
      <alignment vertical="top" wrapText="1"/>
    </xf>
    <xf numFmtId="0" fontId="18" fillId="0" borderId="0" xfId="0" applyFont="1" applyAlignment="1">
      <alignment horizontal="left" vertical="top" wrapText="1"/>
    </xf>
    <xf numFmtId="0" fontId="19" fillId="2" borderId="4" xfId="0" applyFont="1" applyFill="1" applyBorder="1"/>
    <xf numFmtId="0" fontId="20" fillId="0" borderId="49" xfId="3" applyFont="1" applyBorder="1" applyAlignment="1">
      <alignment horizontal="left" vertical="top" wrapText="1"/>
    </xf>
    <xf numFmtId="0" fontId="20" fillId="0" borderId="47" xfId="3" applyFont="1" applyBorder="1" applyAlignment="1">
      <alignment horizontal="left" vertical="top" wrapText="1"/>
    </xf>
    <xf numFmtId="0" fontId="20" fillId="0" borderId="48" xfId="3" applyFont="1" applyBorder="1" applyAlignment="1">
      <alignment horizontal="left" vertical="top" wrapText="1"/>
    </xf>
    <xf numFmtId="0" fontId="2" fillId="10" borderId="7" xfId="0" applyFont="1" applyFill="1" applyBorder="1"/>
    <xf numFmtId="0" fontId="2" fillId="10" borderId="8" xfId="0" applyFont="1" applyFill="1" applyBorder="1"/>
    <xf numFmtId="0" fontId="2" fillId="10" borderId="9" xfId="0" applyFont="1" applyFill="1" applyBorder="1"/>
    <xf numFmtId="0" fontId="2" fillId="9" borderId="0" xfId="0" applyFont="1" applyFill="1"/>
    <xf numFmtId="0" fontId="2" fillId="10" borderId="10" xfId="0" applyFont="1" applyFill="1" applyBorder="1"/>
    <xf numFmtId="0" fontId="2" fillId="10" borderId="0" xfId="0" applyFont="1" applyFill="1"/>
    <xf numFmtId="0" fontId="2" fillId="10" borderId="11" xfId="0" applyFont="1" applyFill="1" applyBorder="1"/>
    <xf numFmtId="0" fontId="2" fillId="10" borderId="12" xfId="0" applyFont="1" applyFill="1" applyBorder="1"/>
    <xf numFmtId="0" fontId="2" fillId="10" borderId="13" xfId="0" applyFont="1" applyFill="1" applyBorder="1"/>
    <xf numFmtId="0" fontId="2" fillId="10" borderId="14" xfId="0" applyFont="1" applyFill="1" applyBorder="1"/>
    <xf numFmtId="0" fontId="19" fillId="2" borderId="15" xfId="0" applyFont="1" applyFill="1" applyBorder="1"/>
    <xf numFmtId="0" fontId="19" fillId="2" borderId="5" xfId="0" applyFont="1" applyFill="1" applyBorder="1"/>
    <xf numFmtId="0" fontId="18" fillId="0" borderId="49" xfId="0" applyFont="1" applyBorder="1" applyAlignment="1">
      <alignment horizontal="left" vertical="top"/>
    </xf>
    <xf numFmtId="0" fontId="18" fillId="0" borderId="39" xfId="0" applyFont="1" applyBorder="1" applyAlignment="1">
      <alignment horizontal="left" vertical="top" wrapText="1"/>
    </xf>
    <xf numFmtId="0" fontId="2" fillId="0" borderId="39" xfId="0" applyFont="1" applyBorder="1" applyAlignment="1">
      <alignment vertical="top"/>
    </xf>
    <xf numFmtId="0" fontId="2" fillId="0" borderId="41" xfId="0" applyFont="1" applyBorder="1" applyAlignment="1">
      <alignment horizontal="left" vertical="top"/>
    </xf>
    <xf numFmtId="0" fontId="18" fillId="9" borderId="0" xfId="0" applyFont="1" applyFill="1"/>
    <xf numFmtId="0" fontId="18" fillId="9" borderId="0" xfId="0" applyFont="1" applyFill="1" applyAlignment="1">
      <alignment horizontal="left"/>
    </xf>
    <xf numFmtId="0" fontId="18" fillId="0" borderId="47" xfId="0" applyFont="1" applyBorder="1" applyAlignment="1">
      <alignment vertical="top" wrapText="1"/>
    </xf>
    <xf numFmtId="0" fontId="18" fillId="0" borderId="44" xfId="0" applyFont="1" applyBorder="1" applyAlignment="1">
      <alignment horizontal="left" vertical="top" wrapText="1"/>
    </xf>
    <xf numFmtId="0" fontId="2" fillId="0" borderId="44" xfId="0" applyFont="1" applyBorder="1" applyAlignment="1">
      <alignment vertical="top"/>
    </xf>
    <xf numFmtId="0" fontId="2" fillId="0" borderId="50" xfId="0" applyFont="1" applyBorder="1" applyAlignment="1">
      <alignment horizontal="left" vertical="top"/>
    </xf>
    <xf numFmtId="0" fontId="18" fillId="0" borderId="47" xfId="0" applyFont="1" applyBorder="1" applyAlignment="1">
      <alignment horizontal="left" vertical="top"/>
    </xf>
    <xf numFmtId="0" fontId="21" fillId="0" borderId="44" xfId="0" applyFont="1" applyBorder="1" applyAlignment="1">
      <alignment horizontal="left" vertical="top" wrapText="1"/>
    </xf>
    <xf numFmtId="0" fontId="20" fillId="0" borderId="44" xfId="3" applyFont="1" applyBorder="1" applyAlignment="1">
      <alignment vertical="top"/>
    </xf>
    <xf numFmtId="0" fontId="18" fillId="0" borderId="47" xfId="0" applyFont="1" applyBorder="1" applyAlignment="1">
      <alignment horizontal="left" vertical="top" wrapText="1"/>
    </xf>
    <xf numFmtId="0" fontId="13" fillId="0" borderId="0" xfId="0" applyFont="1" applyAlignment="1">
      <alignment horizontal="center" vertical="center" wrapText="1"/>
    </xf>
    <xf numFmtId="0" fontId="2" fillId="0" borderId="50" xfId="0" applyFont="1" applyBorder="1" applyAlignment="1">
      <alignment horizontal="left" vertical="top" wrapText="1"/>
    </xf>
    <xf numFmtId="10" fontId="18" fillId="9" borderId="0" xfId="0" applyNumberFormat="1" applyFont="1" applyFill="1" applyAlignment="1">
      <alignment horizontal="left"/>
    </xf>
    <xf numFmtId="0" fontId="18" fillId="0" borderId="48" xfId="0" applyFont="1" applyBorder="1" applyAlignment="1">
      <alignment horizontal="left" vertical="top"/>
    </xf>
    <xf numFmtId="0" fontId="18" fillId="0" borderId="16" xfId="0" applyFont="1" applyBorder="1" applyAlignment="1">
      <alignment horizontal="left" vertical="top" wrapText="1"/>
    </xf>
    <xf numFmtId="0" fontId="2" fillId="0" borderId="6" xfId="0" applyFont="1" applyBorder="1" applyAlignment="1">
      <alignment horizontal="left" vertical="top"/>
    </xf>
    <xf numFmtId="0" fontId="18" fillId="9" borderId="0" xfId="0" applyFont="1" applyFill="1" applyAlignment="1">
      <alignment vertical="top" wrapText="1"/>
    </xf>
    <xf numFmtId="0" fontId="18" fillId="0" borderId="0" xfId="0" applyFont="1"/>
    <xf numFmtId="0" fontId="20" fillId="0" borderId="0" xfId="3" applyFont="1" applyBorder="1" applyAlignment="1">
      <alignment horizontal="left" vertical="top" wrapText="1"/>
    </xf>
    <xf numFmtId="0" fontId="9" fillId="4" borderId="45" xfId="0" applyFont="1" applyFill="1" applyBorder="1" applyAlignment="1">
      <alignment horizontal="center"/>
    </xf>
    <xf numFmtId="0" fontId="2" fillId="9" borderId="53" xfId="0" applyFont="1" applyFill="1" applyBorder="1"/>
    <xf numFmtId="0" fontId="3" fillId="3" borderId="48" xfId="0" applyFont="1" applyFill="1" applyBorder="1" applyAlignment="1">
      <alignment horizontal="center"/>
    </xf>
    <xf numFmtId="0" fontId="2" fillId="9" borderId="6" xfId="0" applyFont="1" applyFill="1" applyBorder="1"/>
    <xf numFmtId="0" fontId="5" fillId="0" borderId="0" xfId="0" applyFont="1" applyAlignment="1">
      <alignment horizontal="right"/>
    </xf>
    <xf numFmtId="165" fontId="2" fillId="0" borderId="0" xfId="0" applyNumberFormat="1" applyFont="1"/>
    <xf numFmtId="0" fontId="18" fillId="0" borderId="54" xfId="0" applyFont="1" applyBorder="1" applyAlignment="1">
      <alignment horizontal="left" vertical="top"/>
    </xf>
    <xf numFmtId="0" fontId="18" fillId="0" borderId="22" xfId="0" applyFont="1" applyBorder="1" applyAlignment="1">
      <alignment horizontal="left" vertical="top" wrapText="1"/>
    </xf>
    <xf numFmtId="0" fontId="2" fillId="0" borderId="22" xfId="0" applyFont="1" applyBorder="1" applyAlignment="1">
      <alignment vertical="top" wrapText="1"/>
    </xf>
    <xf numFmtId="0" fontId="2" fillId="0" borderId="40" xfId="0" applyFont="1" applyBorder="1" applyAlignment="1">
      <alignment horizontal="left" vertical="top" wrapText="1"/>
    </xf>
    <xf numFmtId="0" fontId="10" fillId="0" borderId="0" xfId="0" applyFont="1" applyAlignment="1">
      <alignment horizontal="center" vertical="center"/>
    </xf>
    <xf numFmtId="0" fontId="10" fillId="0" borderId="0" xfId="0" applyFont="1"/>
    <xf numFmtId="0" fontId="18" fillId="0" borderId="44" xfId="3" applyFont="1" applyBorder="1" applyAlignment="1">
      <alignment vertical="top"/>
    </xf>
    <xf numFmtId="0" fontId="20" fillId="0" borderId="54" xfId="3" applyFont="1" applyBorder="1" applyAlignment="1">
      <alignment horizontal="left" vertical="top" wrapText="1"/>
    </xf>
    <xf numFmtId="2" fontId="8" fillId="0" borderId="10" xfId="0" applyNumberFormat="1" applyFont="1" applyBorder="1"/>
    <xf numFmtId="2" fontId="8" fillId="0" borderId="27" xfId="0" applyNumberFormat="1" applyFont="1" applyBorder="1"/>
    <xf numFmtId="0" fontId="20" fillId="0" borderId="44" xfId="3" applyFont="1" applyBorder="1" applyAlignment="1">
      <alignment vertical="top" wrapText="1"/>
    </xf>
    <xf numFmtId="0" fontId="21" fillId="0" borderId="44" xfId="3" applyFont="1" applyBorder="1" applyAlignment="1">
      <alignment vertical="top" wrapText="1"/>
    </xf>
    <xf numFmtId="43" fontId="2" fillId="0" borderId="57" xfId="0" applyNumberFormat="1" applyFont="1" applyBorder="1"/>
    <xf numFmtId="43" fontId="2" fillId="0" borderId="33" xfId="0" applyNumberFormat="1" applyFont="1" applyBorder="1"/>
    <xf numFmtId="43" fontId="2" fillId="0" borderId="58" xfId="0" applyNumberFormat="1" applyFont="1" applyBorder="1"/>
    <xf numFmtId="43" fontId="2" fillId="0" borderId="5" xfId="0" applyNumberFormat="1" applyFont="1" applyBorder="1"/>
    <xf numFmtId="0" fontId="2" fillId="0" borderId="16" xfId="0" applyFont="1" applyBorder="1" applyAlignment="1">
      <alignment vertical="top" wrapText="1"/>
    </xf>
    <xf numFmtId="0" fontId="3" fillId="0" borderId="1" xfId="0" applyFont="1" applyBorder="1" applyAlignment="1">
      <alignment horizontal="center"/>
    </xf>
    <xf numFmtId="0" fontId="3" fillId="0" borderId="15" xfId="0" applyFont="1" applyBorder="1" applyAlignment="1">
      <alignment horizontal="center"/>
    </xf>
    <xf numFmtId="0" fontId="3" fillId="0" borderId="3" xfId="0" applyFont="1" applyBorder="1" applyAlignment="1">
      <alignment horizontal="center"/>
    </xf>
    <xf numFmtId="0" fontId="24" fillId="0" borderId="0" xfId="0" applyFont="1"/>
    <xf numFmtId="0" fontId="0" fillId="0" borderId="45" xfId="0" applyBorder="1" applyAlignment="1">
      <alignment horizontal="center"/>
    </xf>
    <xf numFmtId="2" fontId="24" fillId="0" borderId="53" xfId="0" applyNumberFormat="1" applyFont="1" applyBorder="1"/>
    <xf numFmtId="0" fontId="24" fillId="0" borderId="60" xfId="0" applyFont="1" applyBorder="1" applyAlignment="1">
      <alignment horizontal="center"/>
    </xf>
    <xf numFmtId="0" fontId="24" fillId="0" borderId="53" xfId="0" applyFont="1" applyBorder="1" applyAlignment="1">
      <alignment horizontal="center"/>
    </xf>
    <xf numFmtId="0" fontId="0" fillId="0" borderId="47" xfId="0" applyBorder="1" applyAlignment="1">
      <alignment horizontal="center"/>
    </xf>
    <xf numFmtId="2" fontId="24" fillId="0" borderId="50" xfId="0" applyNumberFormat="1" applyFont="1" applyBorder="1"/>
    <xf numFmtId="0" fontId="24" fillId="0" borderId="61" xfId="0" applyFont="1" applyBorder="1" applyAlignment="1">
      <alignment horizontal="center"/>
    </xf>
    <xf numFmtId="0" fontId="24" fillId="0" borderId="50" xfId="0" applyFont="1" applyBorder="1" applyAlignment="1">
      <alignment horizontal="center"/>
    </xf>
    <xf numFmtId="0" fontId="0" fillId="0" borderId="48" xfId="0" applyBorder="1" applyAlignment="1">
      <alignment horizontal="center"/>
    </xf>
    <xf numFmtId="2" fontId="24" fillId="0" borderId="6" xfId="0" applyNumberFormat="1" applyFont="1" applyBorder="1"/>
    <xf numFmtId="0" fontId="24" fillId="0" borderId="62" xfId="0" applyFont="1" applyBorder="1" applyAlignment="1">
      <alignment horizontal="center"/>
    </xf>
    <xf numFmtId="0" fontId="24" fillId="0" borderId="6" xfId="0" applyFont="1" applyBorder="1" applyAlignment="1">
      <alignment horizontal="center"/>
    </xf>
    <xf numFmtId="0" fontId="25" fillId="0" borderId="24" xfId="0" applyFont="1" applyBorder="1" applyAlignment="1">
      <alignment horizontal="center"/>
    </xf>
    <xf numFmtId="0" fontId="25" fillId="0" borderId="19" xfId="0" applyFont="1" applyBorder="1" applyAlignment="1">
      <alignment horizontal="center"/>
    </xf>
    <xf numFmtId="0" fontId="25" fillId="0" borderId="49" xfId="0" applyFont="1" applyBorder="1" applyAlignment="1">
      <alignment horizontal="center"/>
    </xf>
    <xf numFmtId="0" fontId="26" fillId="0" borderId="41"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22" fillId="0" borderId="24" xfId="0" applyFont="1" applyBorder="1" applyAlignment="1">
      <alignment horizontal="left" wrapText="1"/>
    </xf>
    <xf numFmtId="0" fontId="22" fillId="0" borderId="1" xfId="0" applyFont="1" applyBorder="1" applyAlignment="1">
      <alignment horizontal="left" wrapText="1"/>
    </xf>
    <xf numFmtId="1" fontId="27" fillId="0" borderId="23" xfId="2" applyNumberFormat="1" applyFont="1" applyBorder="1" applyAlignment="1">
      <alignment horizontal="center"/>
    </xf>
    <xf numFmtId="1" fontId="27" fillId="0" borderId="10" xfId="2" applyNumberFormat="1" applyFont="1" applyBorder="1" applyAlignment="1">
      <alignment horizontal="left"/>
    </xf>
    <xf numFmtId="1" fontId="27" fillId="0" borderId="25" xfId="2" applyNumberFormat="1" applyFont="1" applyBorder="1" applyAlignment="1">
      <alignment horizontal="center"/>
    </xf>
    <xf numFmtId="1" fontId="27" fillId="0" borderId="1" xfId="2" applyNumberFormat="1" applyFont="1" applyBorder="1" applyAlignment="1">
      <alignment horizontal="left"/>
    </xf>
    <xf numFmtId="0" fontId="0" fillId="0" borderId="11" xfId="0" applyBorder="1" applyAlignment="1">
      <alignment horizontal="center"/>
    </xf>
    <xf numFmtId="44" fontId="0" fillId="0" borderId="11" xfId="4" applyFont="1" applyBorder="1" applyAlignment="1">
      <alignment horizontal="center"/>
    </xf>
    <xf numFmtId="44" fontId="0" fillId="0" borderId="14" xfId="4" applyFont="1" applyBorder="1" applyAlignment="1">
      <alignment horizontal="center"/>
    </xf>
    <xf numFmtId="0" fontId="0" fillId="0" borderId="65" xfId="0" applyBorder="1" applyAlignment="1">
      <alignment horizontal="center"/>
    </xf>
    <xf numFmtId="0" fontId="28" fillId="6" borderId="7" xfId="0" applyFont="1" applyFill="1" applyBorder="1"/>
    <xf numFmtId="0" fontId="28" fillId="6" borderId="8" xfId="0" applyFont="1" applyFill="1" applyBorder="1"/>
    <xf numFmtId="0" fontId="28" fillId="6" borderId="10" xfId="0" applyFont="1" applyFill="1" applyBorder="1"/>
    <xf numFmtId="0" fontId="28" fillId="6" borderId="0" xfId="0" applyFont="1" applyFill="1"/>
    <xf numFmtId="0" fontId="28" fillId="6" borderId="63" xfId="0" applyFont="1" applyFill="1" applyBorder="1"/>
    <xf numFmtId="0" fontId="28" fillId="6" borderId="64" xfId="0" applyFont="1" applyFill="1" applyBorder="1"/>
    <xf numFmtId="0" fontId="28" fillId="6" borderId="12" xfId="0" applyFont="1" applyFill="1" applyBorder="1"/>
    <xf numFmtId="0" fontId="28" fillId="6" borderId="13" xfId="0" applyFont="1" applyFill="1" applyBorder="1"/>
    <xf numFmtId="0" fontId="22" fillId="0" borderId="1" xfId="0" applyFont="1" applyBorder="1" applyAlignment="1">
      <alignment horizontal="center"/>
    </xf>
    <xf numFmtId="0" fontId="22" fillId="0" borderId="2" xfId="0" applyFont="1" applyBorder="1" applyAlignment="1">
      <alignment horizontal="center"/>
    </xf>
    <xf numFmtId="0" fontId="22" fillId="0" borderId="2" xfId="0" applyFont="1" applyBorder="1" applyAlignment="1">
      <alignment horizontal="center" wrapText="1"/>
    </xf>
    <xf numFmtId="166" fontId="0" fillId="0" borderId="9" xfId="0" applyNumberFormat="1" applyBorder="1" applyAlignment="1">
      <alignment horizontal="right"/>
    </xf>
    <xf numFmtId="1" fontId="27" fillId="10" borderId="10" xfId="2" applyNumberFormat="1" applyFont="1" applyFill="1" applyBorder="1" applyAlignment="1">
      <alignment horizontal="left"/>
    </xf>
    <xf numFmtId="2" fontId="27" fillId="10" borderId="10" xfId="2" applyNumberFormat="1" applyFont="1" applyFill="1" applyBorder="1" applyAlignment="1">
      <alignment horizontal="center"/>
    </xf>
    <xf numFmtId="2" fontId="27" fillId="10" borderId="0" xfId="2" applyNumberFormat="1" applyFont="1" applyFill="1" applyAlignment="1">
      <alignment horizontal="center"/>
    </xf>
    <xf numFmtId="44" fontId="27" fillId="10" borderId="0" xfId="4" applyFont="1" applyFill="1" applyBorder="1" applyAlignment="1">
      <alignment horizontal="center"/>
    </xf>
    <xf numFmtId="43" fontId="0" fillId="10" borderId="10" xfId="0" applyNumberFormat="1" applyFill="1" applyBorder="1" applyAlignment="1">
      <alignment horizontal="center"/>
    </xf>
    <xf numFmtId="43" fontId="0" fillId="10" borderId="0" xfId="0" applyNumberFormat="1" applyFill="1" applyAlignment="1">
      <alignment horizontal="center"/>
    </xf>
    <xf numFmtId="44" fontId="0" fillId="10" borderId="11" xfId="4" applyFont="1" applyFill="1" applyBorder="1" applyAlignment="1">
      <alignment horizontal="center"/>
    </xf>
    <xf numFmtId="44" fontId="27" fillId="0" borderId="0" xfId="4" applyFont="1" applyBorder="1" applyAlignment="1">
      <alignment horizontal="center"/>
    </xf>
    <xf numFmtId="43" fontId="0" fillId="0" borderId="1" xfId="0" applyNumberFormat="1" applyBorder="1" applyAlignment="1">
      <alignment horizontal="center"/>
    </xf>
    <xf numFmtId="43" fontId="0" fillId="0" borderId="2" xfId="0" applyNumberFormat="1" applyBorder="1" applyAlignment="1">
      <alignment horizontal="center"/>
    </xf>
    <xf numFmtId="1" fontId="27" fillId="0" borderId="2" xfId="2" applyNumberFormat="1" applyFont="1" applyBorder="1" applyAlignment="1">
      <alignment horizontal="center"/>
    </xf>
    <xf numFmtId="43" fontId="0" fillId="0" borderId="3" xfId="0" applyNumberFormat="1" applyBorder="1" applyAlignment="1">
      <alignment horizontal="center"/>
    </xf>
    <xf numFmtId="0" fontId="0" fillId="0" borderId="3" xfId="0" applyBorder="1" applyAlignment="1">
      <alignment horizontal="center"/>
    </xf>
    <xf numFmtId="167" fontId="27" fillId="10" borderId="10" xfId="2" applyNumberFormat="1" applyFont="1" applyFill="1" applyBorder="1" applyAlignment="1">
      <alignment horizontal="center"/>
    </xf>
    <xf numFmtId="167" fontId="27" fillId="10" borderId="0" xfId="2" applyNumberFormat="1" applyFont="1" applyFill="1" applyAlignment="1">
      <alignment horizontal="center"/>
    </xf>
    <xf numFmtId="167" fontId="27" fillId="0" borderId="10" xfId="2" applyNumberFormat="1" applyFont="1" applyBorder="1" applyAlignment="1">
      <alignment horizontal="center"/>
    </xf>
    <xf numFmtId="167" fontId="27" fillId="0" borderId="0" xfId="2" applyNumberFormat="1" applyFont="1" applyAlignment="1">
      <alignment horizontal="center"/>
    </xf>
    <xf numFmtId="167" fontId="0" fillId="10" borderId="10" xfId="0" applyNumberFormat="1" applyFill="1" applyBorder="1" applyAlignment="1">
      <alignment horizontal="center"/>
    </xf>
    <xf numFmtId="167" fontId="0" fillId="10" borderId="0" xfId="0" applyNumberFormat="1" applyFill="1" applyAlignment="1">
      <alignment horizontal="center"/>
    </xf>
    <xf numFmtId="167" fontId="0" fillId="0" borderId="10" xfId="0" applyNumberFormat="1" applyBorder="1" applyAlignment="1">
      <alignment horizontal="center"/>
    </xf>
    <xf numFmtId="167" fontId="0" fillId="0" borderId="0" xfId="0" applyNumberFormat="1" applyAlignment="1">
      <alignment horizontal="center"/>
    </xf>
    <xf numFmtId="0" fontId="22" fillId="0" borderId="8" xfId="0" applyFont="1" applyBorder="1" applyAlignment="1">
      <alignment horizontal="center"/>
    </xf>
    <xf numFmtId="43" fontId="0" fillId="0" borderId="13" xfId="0" applyNumberFormat="1" applyBorder="1" applyAlignment="1">
      <alignment horizontal="center"/>
    </xf>
    <xf numFmtId="0" fontId="22" fillId="0" borderId="7" xfId="0" applyFont="1" applyBorder="1" applyAlignment="1">
      <alignment horizontal="center"/>
    </xf>
    <xf numFmtId="0" fontId="22" fillId="0" borderId="9" xfId="0" applyFont="1" applyBorder="1" applyAlignment="1">
      <alignment horizontal="center" wrapText="1"/>
    </xf>
    <xf numFmtId="43" fontId="0" fillId="0" borderId="12" xfId="0" applyNumberFormat="1" applyBorder="1" applyAlignment="1">
      <alignment horizontal="center"/>
    </xf>
    <xf numFmtId="0" fontId="0" fillId="0" borderId="14" xfId="0" applyBorder="1" applyAlignment="1">
      <alignment horizontal="center"/>
    </xf>
    <xf numFmtId="167" fontId="0" fillId="10" borderId="7" xfId="0" applyNumberFormat="1" applyFill="1" applyBorder="1" applyAlignment="1">
      <alignment horizontal="center"/>
    </xf>
    <xf numFmtId="167" fontId="0" fillId="10" borderId="8" xfId="0" applyNumberFormat="1" applyFill="1" applyBorder="1" applyAlignment="1">
      <alignment horizontal="center"/>
    </xf>
    <xf numFmtId="44" fontId="0" fillId="10" borderId="9" xfId="4" applyFont="1" applyFill="1" applyBorder="1" applyAlignment="1">
      <alignment horizontal="center"/>
    </xf>
    <xf numFmtId="167" fontId="0" fillId="10" borderId="12" xfId="0" applyNumberFormat="1" applyFill="1" applyBorder="1" applyAlignment="1">
      <alignment horizontal="center"/>
    </xf>
    <xf numFmtId="167" fontId="0" fillId="10" borderId="13" xfId="0" applyNumberFormat="1" applyFill="1" applyBorder="1" applyAlignment="1">
      <alignment horizontal="center"/>
    </xf>
    <xf numFmtId="44" fontId="0" fillId="10" borderId="14" xfId="4" applyFont="1" applyFill="1" applyBorder="1" applyAlignment="1">
      <alignment horizontal="center"/>
    </xf>
    <xf numFmtId="0" fontId="22" fillId="12" borderId="1" xfId="0" applyFont="1" applyFill="1" applyBorder="1"/>
    <xf numFmtId="0" fontId="22" fillId="12" borderId="24" xfId="0" applyFont="1" applyFill="1" applyBorder="1" applyAlignment="1">
      <alignment horizontal="center"/>
    </xf>
    <xf numFmtId="0" fontId="22" fillId="6" borderId="10" xfId="0" applyFont="1" applyFill="1" applyBorder="1"/>
    <xf numFmtId="0" fontId="22" fillId="6" borderId="12" xfId="0" applyFont="1" applyFill="1" applyBorder="1"/>
    <xf numFmtId="0" fontId="25" fillId="11" borderId="44" xfId="0" applyFont="1" applyFill="1" applyBorder="1" applyAlignment="1">
      <alignment horizontal="center"/>
    </xf>
    <xf numFmtId="0" fontId="25" fillId="11" borderId="44" xfId="0" applyFont="1" applyFill="1" applyBorder="1" applyAlignment="1">
      <alignment horizontal="center" wrapText="1"/>
    </xf>
    <xf numFmtId="2" fontId="0" fillId="10" borderId="44" xfId="0" applyNumberFormat="1" applyFill="1" applyBorder="1" applyAlignment="1">
      <alignment horizontal="center"/>
    </xf>
    <xf numFmtId="167" fontId="0" fillId="10" borderId="44" xfId="0" applyNumberFormat="1" applyFill="1" applyBorder="1" applyAlignment="1">
      <alignment horizontal="center"/>
    </xf>
    <xf numFmtId="44" fontId="0" fillId="10" borderId="44" xfId="4" applyFont="1" applyFill="1" applyBorder="1" applyAlignment="1" applyProtection="1">
      <alignment horizontal="center"/>
    </xf>
    <xf numFmtId="0" fontId="0" fillId="11" borderId="44" xfId="0" applyFill="1" applyBorder="1"/>
    <xf numFmtId="0" fontId="0" fillId="0" borderId="51" xfId="0" applyBorder="1"/>
    <xf numFmtId="167" fontId="0" fillId="0" borderId="44" xfId="0" applyNumberFormat="1" applyBorder="1" applyAlignment="1">
      <alignment horizontal="center"/>
    </xf>
    <xf numFmtId="44" fontId="0" fillId="0" borderId="44" xfId="4" applyFont="1" applyFill="1" applyBorder="1" applyAlignment="1" applyProtection="1">
      <alignment horizontal="center"/>
    </xf>
    <xf numFmtId="0" fontId="0" fillId="10" borderId="51" xfId="0" applyFill="1" applyBorder="1"/>
    <xf numFmtId="0" fontId="29" fillId="13" borderId="51" xfId="0" applyFont="1" applyFill="1" applyBorder="1"/>
    <xf numFmtId="2" fontId="0" fillId="0" borderId="44" xfId="0" applyNumberFormat="1" applyBorder="1" applyAlignment="1">
      <alignment horizontal="center"/>
    </xf>
    <xf numFmtId="0" fontId="23" fillId="0" borderId="0" xfId="0" applyFont="1"/>
    <xf numFmtId="1" fontId="23" fillId="0" borderId="10" xfId="2" applyNumberFormat="1" applyFont="1" applyBorder="1" applyAlignment="1">
      <alignment horizontal="left"/>
    </xf>
    <xf numFmtId="9" fontId="23" fillId="0" borderId="0" xfId="1" applyFont="1" applyFill="1"/>
    <xf numFmtId="10" fontId="0" fillId="10" borderId="44" xfId="1" applyNumberFormat="1" applyFont="1" applyFill="1" applyBorder="1" applyAlignment="1" applyProtection="1">
      <alignment horizontal="center"/>
    </xf>
    <xf numFmtId="0" fontId="3" fillId="0" borderId="24" xfId="0" applyFont="1" applyBorder="1"/>
    <xf numFmtId="0" fontId="3" fillId="0" borderId="24" xfId="0" applyFont="1" applyBorder="1" applyAlignment="1">
      <alignment horizontal="center"/>
    </xf>
    <xf numFmtId="0" fontId="2" fillId="0" borderId="24" xfId="0" applyFont="1" applyBorder="1" applyAlignment="1">
      <alignment horizontal="right"/>
    </xf>
    <xf numFmtId="10" fontId="0" fillId="0" borderId="44" xfId="1" applyNumberFormat="1" applyFont="1" applyFill="1" applyBorder="1" applyAlignment="1" applyProtection="1">
      <alignment horizontal="center"/>
    </xf>
    <xf numFmtId="0" fontId="32" fillId="0" borderId="0" xfId="0" applyFont="1"/>
    <xf numFmtId="168" fontId="0" fillId="0" borderId="0" xfId="0" applyNumberFormat="1"/>
    <xf numFmtId="0" fontId="27" fillId="0" borderId="0" xfId="0" applyFont="1"/>
    <xf numFmtId="43" fontId="0" fillId="0" borderId="0" xfId="0" applyNumberFormat="1"/>
    <xf numFmtId="2" fontId="0" fillId="0" borderId="0" xfId="0" applyNumberFormat="1"/>
    <xf numFmtId="44" fontId="0" fillId="0" borderId="0" xfId="0" applyNumberFormat="1"/>
    <xf numFmtId="169" fontId="0" fillId="0" borderId="0" xfId="4" applyNumberFormat="1" applyFont="1"/>
    <xf numFmtId="0" fontId="0" fillId="0" borderId="10" xfId="0" applyBorder="1"/>
    <xf numFmtId="169" fontId="0" fillId="0" borderId="0" xfId="4" applyNumberFormat="1" applyFont="1" applyBorder="1"/>
    <xf numFmtId="169" fontId="0" fillId="0" borderId="11" xfId="4" applyNumberFormat="1" applyFont="1" applyBorder="1"/>
    <xf numFmtId="2" fontId="0" fillId="0" borderId="10" xfId="0" applyNumberFormat="1" applyBorder="1"/>
    <xf numFmtId="2" fontId="0" fillId="0" borderId="12" xfId="0" applyNumberFormat="1" applyBorder="1"/>
    <xf numFmtId="2" fontId="0" fillId="0" borderId="13" xfId="0" applyNumberFormat="1" applyBorder="1"/>
    <xf numFmtId="0" fontId="0" fillId="0" borderId="13" xfId="0" applyBorder="1"/>
    <xf numFmtId="169" fontId="0" fillId="0" borderId="13" xfId="4" applyNumberFormat="1" applyFont="1" applyBorder="1"/>
    <xf numFmtId="169" fontId="0" fillId="0" borderId="14" xfId="4" applyNumberFormat="1" applyFont="1" applyBorder="1"/>
    <xf numFmtId="0" fontId="0" fillId="0" borderId="11" xfId="0" applyBorder="1"/>
    <xf numFmtId="44" fontId="3" fillId="3" borderId="24" xfId="4" applyFont="1" applyFill="1" applyBorder="1" applyAlignment="1">
      <alignment horizontal="center" vertical="center"/>
    </xf>
    <xf numFmtId="44" fontId="3" fillId="3" borderId="66" xfId="4" applyFont="1" applyFill="1" applyBorder="1" applyAlignment="1">
      <alignment horizontal="center" vertical="center"/>
    </xf>
    <xf numFmtId="170" fontId="0" fillId="0" borderId="0" xfId="1" applyNumberFormat="1" applyFont="1"/>
    <xf numFmtId="0" fontId="22" fillId="0" borderId="0" xfId="0" applyFont="1" applyAlignment="1">
      <alignment horizontal="center"/>
    </xf>
    <xf numFmtId="171" fontId="0" fillId="0" borderId="0" xfId="1" applyNumberFormat="1" applyFont="1"/>
    <xf numFmtId="172" fontId="0" fillId="0" borderId="0" xfId="1" applyNumberFormat="1" applyFont="1"/>
    <xf numFmtId="1" fontId="0" fillId="0" borderId="65" xfId="0" applyNumberFormat="1" applyBorder="1" applyAlignment="1">
      <alignment horizontal="center"/>
    </xf>
    <xf numFmtId="44" fontId="0" fillId="0" borderId="0" xfId="4" applyFont="1"/>
    <xf numFmtId="0" fontId="22" fillId="12" borderId="7" xfId="0" applyFont="1" applyFill="1" applyBorder="1"/>
    <xf numFmtId="0" fontId="34" fillId="6" borderId="10" xfId="0" applyFont="1" applyFill="1" applyBorder="1"/>
    <xf numFmtId="0" fontId="34" fillId="6" borderId="0" xfId="0" applyFont="1" applyFill="1"/>
    <xf numFmtId="44" fontId="35" fillId="0" borderId="11" xfId="4" applyFont="1" applyBorder="1" applyAlignment="1">
      <alignment horizontal="center"/>
    </xf>
    <xf numFmtId="44" fontId="0" fillId="0" borderId="11" xfId="4" applyFont="1" applyFill="1" applyBorder="1" applyAlignment="1">
      <alignment horizontal="center"/>
    </xf>
    <xf numFmtId="0" fontId="0" fillId="12" borderId="8" xfId="0" applyFill="1" applyBorder="1"/>
    <xf numFmtId="0" fontId="0" fillId="12" borderId="9" xfId="0" applyFill="1" applyBorder="1"/>
    <xf numFmtId="10" fontId="0" fillId="0" borderId="44" xfId="1" applyNumberFormat="1" applyFont="1" applyBorder="1"/>
    <xf numFmtId="10" fontId="0" fillId="0" borderId="45" xfId="1" applyNumberFormat="1" applyFont="1" applyBorder="1"/>
    <xf numFmtId="10" fontId="0" fillId="0" borderId="46" xfId="1" applyNumberFormat="1" applyFont="1" applyBorder="1"/>
    <xf numFmtId="10" fontId="0" fillId="0" borderId="53" xfId="1" applyNumberFormat="1" applyFont="1" applyBorder="1"/>
    <xf numFmtId="10" fontId="0" fillId="0" borderId="47" xfId="1" applyNumberFormat="1" applyFont="1" applyBorder="1"/>
    <xf numFmtId="10" fontId="0" fillId="0" borderId="50" xfId="1" applyNumberFormat="1" applyFont="1" applyBorder="1"/>
    <xf numFmtId="10" fontId="0" fillId="0" borderId="48" xfId="1" applyNumberFormat="1" applyFont="1" applyBorder="1"/>
    <xf numFmtId="10" fontId="0" fillId="0" borderId="16" xfId="1" applyNumberFormat="1" applyFont="1" applyBorder="1"/>
    <xf numFmtId="10" fontId="0" fillId="0" borderId="6" xfId="1" applyNumberFormat="1" applyFont="1" applyBorder="1"/>
    <xf numFmtId="10" fontId="0" fillId="0" borderId="46" xfId="0" applyNumberFormat="1" applyBorder="1"/>
    <xf numFmtId="10" fontId="0" fillId="0" borderId="53" xfId="0" applyNumberFormat="1" applyBorder="1"/>
    <xf numFmtId="10" fontId="0" fillId="0" borderId="16" xfId="0" applyNumberFormat="1" applyBorder="1"/>
    <xf numFmtId="10" fontId="0" fillId="0" borderId="6" xfId="0" applyNumberFormat="1" applyBorder="1"/>
    <xf numFmtId="166" fontId="0" fillId="0" borderId="0" xfId="0" applyNumberFormat="1"/>
    <xf numFmtId="44" fontId="4" fillId="0" borderId="0" xfId="4" applyFont="1" applyFill="1" applyAlignment="1">
      <alignment horizontal="right"/>
    </xf>
    <xf numFmtId="44" fontId="0" fillId="0" borderId="0" xfId="4" applyFont="1" applyFill="1"/>
    <xf numFmtId="0" fontId="4" fillId="0" borderId="0" xfId="0" applyFont="1" applyAlignment="1">
      <alignment horizontal="right"/>
    </xf>
    <xf numFmtId="0" fontId="0" fillId="0" borderId="0" xfId="0" applyAlignment="1">
      <alignment horizontal="right"/>
    </xf>
    <xf numFmtId="0" fontId="22" fillId="6" borderId="4" xfId="0" applyFont="1" applyFill="1" applyBorder="1" applyAlignment="1">
      <alignment wrapText="1"/>
    </xf>
    <xf numFmtId="0" fontId="22" fillId="6" borderId="15" xfId="0" applyFont="1" applyFill="1" applyBorder="1" applyAlignment="1">
      <alignment horizontal="center" wrapText="1"/>
    </xf>
    <xf numFmtId="0" fontId="22" fillId="6" borderId="5" xfId="0" applyFont="1" applyFill="1" applyBorder="1" applyAlignment="1">
      <alignment horizontal="center" wrapText="1"/>
    </xf>
    <xf numFmtId="173" fontId="0" fillId="0" borderId="0" xfId="0" applyNumberFormat="1"/>
    <xf numFmtId="10" fontId="0" fillId="0" borderId="44" xfId="0" applyNumberFormat="1" applyBorder="1"/>
    <xf numFmtId="0" fontId="22" fillId="0" borderId="45" xfId="0" applyFont="1" applyBorder="1" applyAlignment="1">
      <alignment horizontal="right"/>
    </xf>
    <xf numFmtId="0" fontId="22" fillId="0" borderId="47" xfId="0" applyFont="1" applyBorder="1" applyAlignment="1">
      <alignment horizontal="right"/>
    </xf>
    <xf numFmtId="10" fontId="0" fillId="0" borderId="50" xfId="0" applyNumberFormat="1" applyBorder="1"/>
    <xf numFmtId="0" fontId="22" fillId="0" borderId="48" xfId="0" applyFont="1" applyBorder="1" applyAlignment="1">
      <alignment horizontal="right"/>
    </xf>
    <xf numFmtId="0" fontId="22" fillId="0" borderId="8" xfId="0" applyFont="1" applyBorder="1" applyAlignment="1">
      <alignment horizontal="right"/>
    </xf>
    <xf numFmtId="0" fontId="22" fillId="0" borderId="0" xfId="0" applyFont="1" applyAlignment="1">
      <alignment horizontal="right"/>
    </xf>
    <xf numFmtId="0" fontId="22" fillId="0" borderId="13" xfId="0" applyFont="1" applyBorder="1" applyAlignment="1">
      <alignment horizontal="right"/>
    </xf>
    <xf numFmtId="44" fontId="0" fillId="0" borderId="33" xfId="4" applyFont="1" applyBorder="1"/>
    <xf numFmtId="44" fontId="0" fillId="0" borderId="58" xfId="4" applyFont="1" applyBorder="1"/>
    <xf numFmtId="44" fontId="0" fillId="0" borderId="0" xfId="4" applyFont="1" applyFill="1" applyBorder="1"/>
    <xf numFmtId="0" fontId="35" fillId="0" borderId="0" xfId="0" applyFont="1" applyAlignment="1">
      <alignment horizontal="right"/>
    </xf>
    <xf numFmtId="44" fontId="35" fillId="0" borderId="0" xfId="0" applyNumberFormat="1" applyFont="1"/>
    <xf numFmtId="0" fontId="35" fillId="0" borderId="13" xfId="0" applyFont="1" applyBorder="1" applyAlignment="1">
      <alignment horizontal="right"/>
    </xf>
    <xf numFmtId="0" fontId="36" fillId="14" borderId="1" xfId="0" applyFont="1" applyFill="1" applyBorder="1"/>
    <xf numFmtId="0" fontId="22" fillId="11" borderId="1" xfId="0" applyFont="1" applyFill="1" applyBorder="1"/>
    <xf numFmtId="44" fontId="0" fillId="0" borderId="8" xfId="4" applyFont="1" applyBorder="1"/>
    <xf numFmtId="0" fontId="0" fillId="0" borderId="7" xfId="0" applyBorder="1"/>
    <xf numFmtId="0" fontId="0" fillId="0" borderId="12" xfId="0" applyBorder="1"/>
    <xf numFmtId="0" fontId="0" fillId="14" borderId="2" xfId="0" applyFill="1" applyBorder="1"/>
    <xf numFmtId="0" fontId="0" fillId="14" borderId="3" xfId="0" applyFill="1" applyBorder="1"/>
    <xf numFmtId="0" fontId="0" fillId="11" borderId="2" xfId="0" applyFill="1" applyBorder="1"/>
    <xf numFmtId="0" fontId="0" fillId="11" borderId="3" xfId="0" applyFill="1" applyBorder="1"/>
    <xf numFmtId="0" fontId="0" fillId="0" borderId="8" xfId="0" applyBorder="1" applyAlignment="1">
      <alignment horizontal="right"/>
    </xf>
    <xf numFmtId="0" fontId="0" fillId="0" borderId="14" xfId="0" applyBorder="1"/>
    <xf numFmtId="0" fontId="27" fillId="0" borderId="0" xfId="0" applyFont="1" applyAlignment="1">
      <alignment horizontal="right"/>
    </xf>
    <xf numFmtId="44" fontId="0" fillId="0" borderId="9" xfId="4" applyFont="1" applyBorder="1"/>
    <xf numFmtId="44" fontId="0" fillId="0" borderId="11" xfId="4" applyFont="1" applyFill="1" applyBorder="1"/>
    <xf numFmtId="44" fontId="35" fillId="0" borderId="14" xfId="0" applyNumberFormat="1" applyFont="1" applyBorder="1"/>
    <xf numFmtId="0" fontId="0" fillId="0" borderId="57" xfId="0" applyBorder="1" applyAlignment="1">
      <alignment horizontal="right" indent="1"/>
    </xf>
    <xf numFmtId="0" fontId="0" fillId="0" borderId="11" xfId="0" applyBorder="1" applyAlignment="1">
      <alignment horizontal="right" indent="1"/>
    </xf>
    <xf numFmtId="1" fontId="0" fillId="0" borderId="11" xfId="0" applyNumberFormat="1" applyBorder="1" applyAlignment="1">
      <alignment horizontal="right" indent="1"/>
    </xf>
    <xf numFmtId="166" fontId="0" fillId="0" borderId="0" xfId="5" applyNumberFormat="1" applyFont="1" applyBorder="1" applyAlignment="1">
      <alignment horizontal="right" indent="1"/>
    </xf>
    <xf numFmtId="166" fontId="0" fillId="0" borderId="11" xfId="5" applyNumberFormat="1" applyFont="1" applyBorder="1" applyAlignment="1">
      <alignment horizontal="right" indent="1"/>
    </xf>
    <xf numFmtId="166" fontId="0" fillId="0" borderId="9" xfId="5" applyNumberFormat="1" applyFont="1" applyBorder="1" applyAlignment="1">
      <alignment horizontal="right" indent="1"/>
    </xf>
    <xf numFmtId="44" fontId="37" fillId="3" borderId="24" xfId="4" applyFont="1" applyFill="1" applyBorder="1" applyAlignment="1">
      <alignment horizontal="center" vertical="center"/>
    </xf>
    <xf numFmtId="44" fontId="23" fillId="0" borderId="0" xfId="0" applyNumberFormat="1" applyFont="1"/>
    <xf numFmtId="44" fontId="23" fillId="0" borderId="0" xfId="4" applyFont="1"/>
    <xf numFmtId="43" fontId="23" fillId="0" borderId="0" xfId="0" applyNumberFormat="1" applyFont="1"/>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22" xfId="0" applyFont="1" applyBorder="1" applyAlignment="1">
      <alignment horizontal="left" vertical="top" wrapText="1"/>
    </xf>
    <xf numFmtId="0" fontId="18" fillId="0" borderId="40" xfId="0" applyFont="1" applyBorder="1" applyAlignment="1">
      <alignment horizontal="left" vertical="top" wrapText="1"/>
    </xf>
    <xf numFmtId="0" fontId="19" fillId="9" borderId="0" xfId="0" applyFont="1" applyFill="1" applyAlignment="1">
      <alignment horizontal="left"/>
    </xf>
    <xf numFmtId="0" fontId="18" fillId="0" borderId="55" xfId="0" applyFont="1" applyBorder="1" applyAlignment="1">
      <alignment horizontal="left" vertical="top" wrapText="1"/>
    </xf>
    <xf numFmtId="0" fontId="18" fillId="0" borderId="56"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9" fillId="2" borderId="15" xfId="0" applyFont="1" applyFill="1" applyBorder="1" applyAlignment="1">
      <alignment horizontal="left"/>
    </xf>
    <xf numFmtId="0" fontId="19" fillId="2" borderId="5" xfId="0" applyFont="1" applyFill="1" applyBorder="1" applyAlignment="1">
      <alignment horizontal="left"/>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8" fillId="0" borderId="44" xfId="0" applyFont="1" applyBorder="1" applyAlignment="1">
      <alignment horizontal="left" vertical="top" wrapText="1"/>
    </xf>
    <xf numFmtId="0" fontId="18" fillId="0" borderId="50" xfId="0" applyFont="1" applyBorder="1" applyAlignment="1">
      <alignment horizontal="left" vertical="top" wrapText="1"/>
    </xf>
    <xf numFmtId="0" fontId="22" fillId="0" borderId="0" xfId="0" applyFont="1" applyAlignment="1">
      <alignment horizontal="center"/>
    </xf>
    <xf numFmtId="0" fontId="22" fillId="11" borderId="1" xfId="0" applyFont="1" applyFill="1" applyBorder="1" applyAlignment="1">
      <alignment horizontal="center"/>
    </xf>
    <xf numFmtId="0" fontId="22" fillId="11" borderId="2" xfId="0" applyFont="1" applyFill="1" applyBorder="1" applyAlignment="1">
      <alignment horizontal="center"/>
    </xf>
    <xf numFmtId="0" fontId="22" fillId="11" borderId="3" xfId="0" applyFont="1" applyFill="1" applyBorder="1" applyAlignment="1">
      <alignment horizontal="center"/>
    </xf>
    <xf numFmtId="0" fontId="25" fillId="11" borderId="1" xfId="0" applyFont="1" applyFill="1" applyBorder="1" applyAlignment="1">
      <alignment horizontal="center"/>
    </xf>
    <xf numFmtId="0" fontId="25" fillId="11" borderId="2" xfId="0" applyFont="1" applyFill="1" applyBorder="1" applyAlignment="1">
      <alignment horizontal="center"/>
    </xf>
    <xf numFmtId="0" fontId="25" fillId="11" borderId="3" xfId="0" applyFont="1" applyFill="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3" fillId="0" borderId="9"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169" fontId="0" fillId="0" borderId="0" xfId="4" applyNumberFormat="1" applyFont="1" applyBorder="1" applyAlignment="1">
      <alignment horizontal="center"/>
    </xf>
    <xf numFmtId="169" fontId="0" fillId="0" borderId="11" xfId="4" applyNumberFormat="1" applyFont="1" applyBorder="1" applyAlignment="1">
      <alignment horizontal="center"/>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9"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3" fillId="0" borderId="20" xfId="0" applyFont="1" applyBorder="1" applyAlignment="1">
      <alignment horizontal="center" vertical="center"/>
    </xf>
    <xf numFmtId="0" fontId="3" fillId="8" borderId="7"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2" xfId="0" applyFont="1" applyBorder="1" applyAlignment="1">
      <alignment horizontal="center" vertical="center" wrapText="1"/>
    </xf>
    <xf numFmtId="0" fontId="3" fillId="7" borderId="43"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5" fillId="0" borderId="0" xfId="0" applyFont="1" applyAlignment="1">
      <alignment horizontal="left"/>
    </xf>
    <xf numFmtId="0" fontId="6" fillId="0" borderId="0" xfId="0" applyFont="1" applyAlignment="1">
      <alignment horizontal="left"/>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5" fillId="0" borderId="13" xfId="0" applyFont="1" applyBorder="1" applyAlignment="1">
      <alignment horizontal="left"/>
    </xf>
    <xf numFmtId="0" fontId="6" fillId="0" borderId="13" xfId="0" applyFont="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4" xfId="0" applyFont="1" applyBorder="1" applyAlignment="1">
      <alignment horizontal="left"/>
    </xf>
    <xf numFmtId="0" fontId="7" fillId="0" borderId="17" xfId="0" applyFont="1" applyBorder="1" applyAlignment="1">
      <alignment horizontal="center"/>
    </xf>
    <xf numFmtId="0" fontId="7" fillId="0" borderId="20" xfId="0" applyFont="1" applyBorder="1" applyAlignment="1">
      <alignment horizontal="center"/>
    </xf>
    <xf numFmtId="0" fontId="7" fillId="0" borderId="1" xfId="0" applyFont="1" applyBorder="1" applyAlignment="1">
      <alignment horizontal="center"/>
    </xf>
    <xf numFmtId="0" fontId="7" fillId="0" borderId="21" xfId="0" applyFont="1" applyBorder="1" applyAlignment="1">
      <alignment horizontal="center"/>
    </xf>
    <xf numFmtId="0" fontId="13" fillId="0" borderId="19" xfId="0" applyFont="1" applyBorder="1" applyAlignment="1">
      <alignment horizontal="center" wrapText="1"/>
    </xf>
    <xf numFmtId="0" fontId="13" fillId="0" borderId="25" xfId="0" applyFont="1" applyBorder="1" applyAlignment="1">
      <alignment horizontal="center" wrapText="1"/>
    </xf>
  </cellXfs>
  <cellStyles count="6">
    <cellStyle name="Comma" xfId="5" builtinId="3"/>
    <cellStyle name="Currency" xfId="4" builtinId="4"/>
    <cellStyle name="Hyperlink" xfId="3" builtinId="8"/>
    <cellStyle name="Normal" xfId="0" builtinId="0"/>
    <cellStyle name="Normal 2" xfId="2" xr:uid="{00000000-0005-0000-0000-000002000000}"/>
    <cellStyle name="Percent" xfId="1" builtinId="5"/>
  </cellStyles>
  <dxfs count="0"/>
  <tableStyles count="0" defaultTableStyle="TableStyleMedium2" defaultPivotStyle="PivotStyleLight16"/>
  <colors>
    <mruColors>
      <color rgb="FFF49100"/>
      <color rgb="FFA7C9D5"/>
      <color rgb="FF003C71"/>
      <color rgb="FF9BCFFF"/>
      <color rgb="FF658D1B"/>
      <color rgb="FF6BA4B8"/>
      <color rgb="FF0070D6"/>
      <color rgb="FFFFCE85"/>
      <color rgb="FFFFE8C5"/>
      <color rgb="FFD5E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Summary!$Y$15</c:f>
          <c:strCache>
            <c:ptCount val="1"/>
            <c:pt idx="0">
              <c:v>Vigilante Elec Coop</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Summary!$Z$15</c:f>
              <c:strCache>
                <c:ptCount val="1"/>
                <c:pt idx="0">
                  <c:v>CHWM</c:v>
                </c:pt>
              </c:strCache>
            </c:strRef>
          </c:tx>
          <c:spPr>
            <a:solidFill>
              <a:schemeClr val="accent1"/>
            </a:solidFill>
            <a:ln>
              <a:noFill/>
            </a:ln>
            <a:effectLst/>
          </c:spPr>
          <c:invertIfNegative val="0"/>
          <c:cat>
            <c:strRef>
              <c:f>Summary!$Y$16:$Y$20</c:f>
              <c:strCache>
                <c:ptCount val="5"/>
                <c:pt idx="0">
                  <c:v>Current State</c:v>
                </c:pt>
                <c:pt idx="1">
                  <c:v>BPA Current Proposal</c:v>
                </c:pt>
                <c:pt idx="2">
                  <c:v>Sandbox</c:v>
                </c:pt>
                <c:pt idx="3">
                  <c:v>No Worse Off Proposal</c:v>
                </c:pt>
                <c:pt idx="4">
                  <c:v>NRU Proposal</c:v>
                </c:pt>
              </c:strCache>
            </c:strRef>
          </c:cat>
          <c:val>
            <c:numRef>
              <c:f>Summary!$Z$16:$Z$20</c:f>
              <c:numCache>
                <c:formatCode>0.00</c:formatCode>
                <c:ptCount val="5"/>
                <c:pt idx="0">
                  <c:v>19.152000000000001</c:v>
                </c:pt>
                <c:pt idx="1">
                  <c:v>20.301533019406392</c:v>
                </c:pt>
                <c:pt idx="2">
                  <c:v>21.15688725358639</c:v>
                </c:pt>
                <c:pt idx="3">
                  <c:v>21.165769667593775</c:v>
                </c:pt>
                <c:pt idx="4">
                  <c:v>22.577948413916872</c:v>
                </c:pt>
              </c:numCache>
            </c:numRef>
          </c:val>
          <c:extLst>
            <c:ext xmlns:c16="http://schemas.microsoft.com/office/drawing/2014/chart" uri="{C3380CC4-5D6E-409C-BE32-E72D297353CC}">
              <c16:uniqueId val="{00000000-ACC7-445D-B891-96D01494EA37}"/>
            </c:ext>
          </c:extLst>
        </c:ser>
        <c:ser>
          <c:idx val="1"/>
          <c:order val="1"/>
          <c:tx>
            <c:strRef>
              <c:f>Summary!$AA$15</c:f>
              <c:strCache>
                <c:ptCount val="1"/>
                <c:pt idx="0">
                  <c:v>A-RHWML / 
(Headroom)</c:v>
                </c:pt>
              </c:strCache>
            </c:strRef>
          </c:tx>
          <c:spPr>
            <a:solidFill>
              <a:schemeClr val="accent2"/>
            </a:solidFill>
            <a:ln>
              <a:noFill/>
            </a:ln>
            <a:effectLst/>
          </c:spPr>
          <c:invertIfNegative val="0"/>
          <c:cat>
            <c:strRef>
              <c:f>Summary!$Y$16:$Y$20</c:f>
              <c:strCache>
                <c:ptCount val="5"/>
                <c:pt idx="0">
                  <c:v>Current State</c:v>
                </c:pt>
                <c:pt idx="1">
                  <c:v>BPA Current Proposal</c:v>
                </c:pt>
                <c:pt idx="2">
                  <c:v>Sandbox</c:v>
                </c:pt>
                <c:pt idx="3">
                  <c:v>No Worse Off Proposal</c:v>
                </c:pt>
                <c:pt idx="4">
                  <c:v>NRU Proposal</c:v>
                </c:pt>
              </c:strCache>
            </c:strRef>
          </c:cat>
          <c:val>
            <c:numRef>
              <c:f>Summary!$AA$16:$AA$20</c:f>
              <c:numCache>
                <c:formatCode>0.00_);[Red]\(0.00\)</c:formatCode>
                <c:ptCount val="5"/>
                <c:pt idx="0">
                  <c:v>5.9960000000000004</c:v>
                </c:pt>
                <c:pt idx="1">
                  <c:v>3.4365990582191763</c:v>
                </c:pt>
                <c:pt idx="2">
                  <c:v>2.5812448240391781</c:v>
                </c:pt>
                <c:pt idx="3">
                  <c:v>2.5723624100317934</c:v>
                </c:pt>
                <c:pt idx="4">
                  <c:v>1.1601836637086969</c:v>
                </c:pt>
              </c:numCache>
            </c:numRef>
          </c:val>
          <c:extLst>
            <c:ext xmlns:c16="http://schemas.microsoft.com/office/drawing/2014/chart" uri="{C3380CC4-5D6E-409C-BE32-E72D297353CC}">
              <c16:uniqueId val="{00000001-ACC7-445D-B891-96D01494EA37}"/>
            </c:ext>
          </c:extLst>
        </c:ser>
        <c:dLbls>
          <c:showLegendKey val="0"/>
          <c:showVal val="0"/>
          <c:showCatName val="0"/>
          <c:showSerName val="0"/>
          <c:showPercent val="0"/>
          <c:showBubbleSize val="0"/>
        </c:dLbls>
        <c:gapWidth val="219"/>
        <c:overlap val="100"/>
        <c:axId val="244161167"/>
        <c:axId val="244175311"/>
      </c:barChart>
      <c:lineChart>
        <c:grouping val="standard"/>
        <c:varyColors val="0"/>
        <c:ser>
          <c:idx val="2"/>
          <c:order val="2"/>
          <c:tx>
            <c:strRef>
              <c:f>Summary!$AB$15</c:f>
              <c:strCache>
                <c:ptCount val="1"/>
                <c:pt idx="0">
                  <c:v>Power Supply Cost 
($/MWh)</c:v>
                </c:pt>
              </c:strCache>
            </c:strRef>
          </c:tx>
          <c:spPr>
            <a:ln w="28575" cap="rnd">
              <a:solidFill>
                <a:schemeClr val="accent3"/>
              </a:solidFill>
              <a:round/>
            </a:ln>
            <a:effectLst/>
          </c:spPr>
          <c:marker>
            <c:symbol val="none"/>
          </c:marker>
          <c:val>
            <c:numRef>
              <c:f>Summary!$AB$16:$AB$20</c:f>
              <c:numCache>
                <c:formatCode>_("$"* #,##0.00_);_("$"* \(#,##0.00\);_("$"* "-"??_);_(@_)</c:formatCode>
                <c:ptCount val="5"/>
                <c:pt idx="0">
                  <c:v>40.908517994325237</c:v>
                </c:pt>
                <c:pt idx="1">
                  <c:v>38.791221833155248</c:v>
                </c:pt>
                <c:pt idx="2">
                  <c:v>37.44533523077029</c:v>
                </c:pt>
                <c:pt idx="3">
                  <c:v>37.802985004781476</c:v>
                </c:pt>
                <c:pt idx="4">
                  <c:v>35.903107332196939</c:v>
                </c:pt>
              </c:numCache>
            </c:numRef>
          </c:val>
          <c:smooth val="0"/>
          <c:extLst>
            <c:ext xmlns:c16="http://schemas.microsoft.com/office/drawing/2014/chart" uri="{C3380CC4-5D6E-409C-BE32-E72D297353CC}">
              <c16:uniqueId val="{00000002-ACC7-445D-B891-96D01494EA37}"/>
            </c:ext>
          </c:extLst>
        </c:ser>
        <c:dLbls>
          <c:showLegendKey val="0"/>
          <c:showVal val="0"/>
          <c:showCatName val="0"/>
          <c:showSerName val="0"/>
          <c:showPercent val="0"/>
          <c:showBubbleSize val="0"/>
        </c:dLbls>
        <c:marker val="1"/>
        <c:smooth val="0"/>
        <c:axId val="1507404351"/>
        <c:axId val="1507408927"/>
      </c:lineChart>
      <c:catAx>
        <c:axId val="244161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175311"/>
        <c:crosses val="autoZero"/>
        <c:auto val="1"/>
        <c:lblAlgn val="ctr"/>
        <c:lblOffset val="100"/>
        <c:noMultiLvlLbl val="0"/>
      </c:catAx>
      <c:valAx>
        <c:axId val="24417531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44161167"/>
        <c:crosses val="autoZero"/>
        <c:crossBetween val="between"/>
      </c:valAx>
      <c:valAx>
        <c:axId val="1507408927"/>
        <c:scaling>
          <c:orientation val="minMax"/>
        </c:scaling>
        <c:delete val="0"/>
        <c:axPos val="r"/>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7404351"/>
        <c:crosses val="max"/>
        <c:crossBetween val="between"/>
      </c:valAx>
      <c:catAx>
        <c:axId val="1507404351"/>
        <c:scaling>
          <c:orientation val="minMax"/>
        </c:scaling>
        <c:delete val="1"/>
        <c:axPos val="b"/>
        <c:majorTickMark val="out"/>
        <c:minorTickMark val="none"/>
        <c:tickLblPos val="nextTo"/>
        <c:crossAx val="15074089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data id="1">
      <cx:numDim type="val">
        <cx:f>_xlchart.v1.21</cx:f>
      </cx:numDim>
    </cx:data>
    <cx:data id="2">
      <cx:numDim type="val">
        <cx:f>_xlchart.v1.23</cx:f>
      </cx:numDim>
    </cx:data>
    <cx:data id="3">
      <cx:numDim type="val">
        <cx:f>_xlchart.v1.25</cx:f>
      </cx:numDim>
    </cx:data>
    <cx:data id="4">
      <cx:numDim type="val">
        <cx:f>_xlchart.v1.27</cx:f>
      </cx:numDim>
    </cx:data>
  </cx:chartData>
  <cx:chart>
    <cx:title pos="t" align="ctr" overlay="0">
      <cx:tx>
        <cx:txData>
          <cx:v>Power Supply Cost Distribution ($/MWh)</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Power Supply Cost Distribution ($/MWh)</a:t>
          </a:r>
        </a:p>
      </cx:txPr>
    </cx:title>
    <cx:plotArea>
      <cx:plotAreaRegion>
        <cx:series layoutId="boxWhisker" uniqueId="{8CB03848-ADBB-4688-8531-D71C3C99B904}">
          <cx:tx>
            <cx:txData>
              <cx:f>_xlchart.v1.18</cx:f>
              <cx:v>Current State </cx:v>
            </cx:txData>
          </cx:tx>
          <cx:dataId val="0"/>
          <cx:layoutPr>
            <cx:visibility meanLine="0" meanMarker="1" nonoutliers="0" outliers="1"/>
            <cx:statistics quartileMethod="exclusive"/>
          </cx:layoutPr>
        </cx:series>
        <cx:series layoutId="boxWhisker" uniqueId="{7346D3DA-D5EE-4498-BDCD-95C173F017A5}">
          <cx:tx>
            <cx:txData>
              <cx:f>_xlchart.v1.20</cx:f>
              <cx:v>BPA Current Proposal</cx:v>
            </cx:txData>
          </cx:tx>
          <cx:dataId val="1"/>
          <cx:layoutPr>
            <cx:visibility meanLine="0" meanMarker="1" nonoutliers="0" outliers="1"/>
            <cx:statistics quartileMethod="exclusive"/>
          </cx:layoutPr>
        </cx:series>
        <cx:series layoutId="boxWhisker" uniqueId="{99EC6263-62D8-416E-92B1-3F1BD4E96EBA}">
          <cx:tx>
            <cx:txData>
              <cx:f>_xlchart.v1.22</cx:f>
              <cx:v>Sandbox</cx:v>
            </cx:txData>
          </cx:tx>
          <cx:dataId val="2"/>
          <cx:layoutPr>
            <cx:visibility meanLine="0" meanMarker="1" nonoutliers="0" outliers="1"/>
            <cx:statistics quartileMethod="exclusive"/>
          </cx:layoutPr>
        </cx:series>
        <cx:series layoutId="boxWhisker" uniqueId="{5AAEF3B1-CDAB-4E66-81C8-25A9946329DF}">
          <cx:tx>
            <cx:txData>
              <cx:f>_xlchart.v1.24</cx:f>
              <cx:v>"No Worse Off" Proposal</cx:v>
            </cx:txData>
          </cx:tx>
          <cx:dataId val="3"/>
          <cx:layoutPr>
            <cx:visibility meanLine="0" meanMarker="1" nonoutliers="0" outliers="1"/>
            <cx:statistics quartileMethod="exclusive"/>
          </cx:layoutPr>
        </cx:series>
        <cx:series layoutId="boxWhisker" uniqueId="{3D337855-DD8B-4A67-89C9-0134658A3056}">
          <cx:tx>
            <cx:txData>
              <cx:f>_xlchart.v1.26</cx:f>
              <cx:v>NRU Proposal</cx:v>
            </cx:txData>
          </cx:tx>
          <cx:dataId val="4"/>
          <cx:layoutPr>
            <cx:visibility meanLine="0" meanMarker="1" nonoutliers="0" outliers="1"/>
            <cx:statistics quartileMethod="exclusive"/>
          </cx:layoutPr>
        </cx:series>
      </cx:plotAreaRegion>
      <cx:axis id="0" hidden="1">
        <cx:catScaling gapWidth="1"/>
        <cx:tickLabels/>
      </cx:axis>
      <cx:axis id="1">
        <cx:valScaling min="30"/>
        <cx:majorGridlines/>
        <cx:tickLabels/>
      </cx:axis>
    </cx:plotArea>
    <cx:legend pos="t" align="ctr" overlay="0"/>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data id="1">
      <cx:numDim type="val">
        <cx:f>_xlchart.v1.11</cx:f>
      </cx:numDim>
    </cx:data>
    <cx:data id="2">
      <cx:numDim type="val">
        <cx:f>_xlchart.v1.13</cx:f>
      </cx:numDim>
    </cx:data>
    <cx:data id="3">
      <cx:numDim type="val">
        <cx:f>_xlchart.v1.15</cx:f>
      </cx:numDim>
    </cx:data>
    <cx:data id="4">
      <cx:numDim type="val">
        <cx:f>_xlchart.v1.17</cx:f>
      </cx:numDim>
    </cx:data>
  </cx:chartData>
  <cx:chart>
    <cx:title pos="t" align="ctr" overlay="0">
      <cx:tx>
        <cx:txData>
          <cx:v>AHWM (%)</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AHWM (%)</a:t>
          </a:r>
        </a:p>
      </cx:txPr>
    </cx:title>
    <cx:plotArea>
      <cx:plotAreaRegion>
        <cx:series layoutId="boxWhisker" uniqueId="{A80913D7-5ACE-4C62-B34A-243632D1CCBC}" formatIdx="0">
          <cx:tx>
            <cx:txData>
              <cx:f>_xlchart.v1.8</cx:f>
              <cx:v>Current State</cx:v>
            </cx:txData>
          </cx:tx>
          <cx:dataId val="0"/>
          <cx:layoutPr>
            <cx:visibility meanLine="0" meanMarker="1" nonoutliers="0" outliers="1"/>
            <cx:statistics quartileMethod="exclusive"/>
          </cx:layoutPr>
        </cx:series>
        <cx:series layoutId="boxWhisker" uniqueId="{F0384DF5-2775-4772-AF86-06F7A1BDD328}" formatIdx="1">
          <cx:tx>
            <cx:txData>
              <cx:f>_xlchart.v1.10</cx:f>
              <cx:v>BPA Current Proposal</cx:v>
            </cx:txData>
          </cx:tx>
          <cx:dataId val="1"/>
          <cx:layoutPr>
            <cx:visibility meanLine="0" meanMarker="1" nonoutliers="0" outliers="1"/>
            <cx:statistics quartileMethod="exclusive"/>
          </cx:layoutPr>
        </cx:series>
        <cx:series layoutId="boxWhisker" uniqueId="{AC8500D3-29BF-487B-B299-C7ECE48C5684}" formatIdx="2">
          <cx:tx>
            <cx:txData>
              <cx:f>_xlchart.v1.12</cx:f>
              <cx:v>BPA Sandbox</cx:v>
            </cx:txData>
          </cx:tx>
          <cx:dataId val="2"/>
          <cx:layoutPr>
            <cx:visibility meanLine="0" meanMarker="1" nonoutliers="0" outliers="1"/>
            <cx:statistics quartileMethod="exclusive"/>
          </cx:layoutPr>
        </cx:series>
        <cx:series layoutId="boxWhisker" uniqueId="{2822A013-194F-4E36-84E6-56793B7D739E}" formatIdx="3">
          <cx:tx>
            <cx:txData>
              <cx:f>_xlchart.v1.14</cx:f>
              <cx:v>No Worse Off</cx:v>
            </cx:txData>
          </cx:tx>
          <cx:dataId val="3"/>
          <cx:layoutPr>
            <cx:visibility meanLine="0" meanMarker="1" nonoutliers="0" outliers="1"/>
            <cx:statistics quartileMethod="exclusive"/>
          </cx:layoutPr>
        </cx:series>
        <cx:series layoutId="boxWhisker" uniqueId="{BB0ED21D-8235-44BB-B3B1-25A350522867}" formatIdx="4">
          <cx:tx>
            <cx:txData>
              <cx:f>_xlchart.v1.16</cx:f>
              <cx:v>NRU</cx:v>
            </cx:txData>
          </cx:tx>
          <cx:dataId val="4"/>
          <cx:layoutPr>
            <cx:visibility meanLine="0" meanMarker="1" nonoutliers="0" outliers="1"/>
            <cx:statistics quartileMethod="exclusive"/>
          </cx:layoutPr>
        </cx:series>
      </cx:plotAreaRegion>
      <cx:axis id="0" hidden="1">
        <cx:catScaling gapWidth="1"/>
        <cx:tickLabels/>
      </cx:axis>
      <cx:axis id="1">
        <cx:valScaling/>
        <cx:majorGridlines/>
        <cx:tickLabels/>
      </cx:axis>
    </cx:plotArea>
    <cx:legend pos="t" align="ctr" overlay="0"/>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data id="1">
      <cx:numDim type="val">
        <cx:f>_xlchart.v1.1</cx:f>
      </cx:numDim>
    </cx:data>
    <cx:data id="2">
      <cx:numDim type="val">
        <cx:f>_xlchart.v1.2</cx:f>
      </cx:numDim>
    </cx:data>
    <cx:data id="3">
      <cx:numDim type="val">
        <cx:f>_xlchart.v1.3</cx:f>
      </cx:numDim>
    </cx:data>
  </cx:chartData>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Power Supply Cost Distribution </a:t>
            </a:r>
          </a:p>
          <a:p>
            <a:pPr algn="ctr" rtl="0">
              <a:defRPr/>
            </a:pPr>
            <a:r>
              <a:rPr lang="en-US" sz="1400" b="0" i="0" u="none" strike="noStrike" baseline="0">
                <a:solidFill>
                  <a:sysClr val="windowText" lastClr="000000">
                    <a:lumMod val="65000"/>
                    <a:lumOff val="35000"/>
                  </a:sysClr>
                </a:solidFill>
                <a:latin typeface="Calibri" panose="020F0502020204030204"/>
              </a:rPr>
              <a:t>(% Change Relative to Current State)</a:t>
            </a:r>
          </a:p>
        </cx:rich>
      </cx:tx>
    </cx:title>
    <cx:plotArea>
      <cx:plotAreaRegion>
        <cx:series layoutId="boxWhisker" uniqueId="{B006A393-383C-4328-8E6B-292E6C611A5E}">
          <cx:tx>
            <cx:txData>
              <cx:f>_xlchart.v1.4</cx:f>
              <cx:v>BPA Current Proposal</cx:v>
            </cx:txData>
          </cx:tx>
          <cx:spPr>
            <a:solidFill>
              <a:schemeClr val="accent2"/>
            </a:solidFill>
            <a:ln>
              <a:solidFill>
                <a:schemeClr val="accent2">
                  <a:lumMod val="75000"/>
                </a:schemeClr>
              </a:solidFill>
            </a:ln>
          </cx:spPr>
          <cx:dataId val="0"/>
          <cx:layoutPr>
            <cx:visibility meanLine="0" meanMarker="1" nonoutliers="0" outliers="1"/>
            <cx:statistics quartileMethod="exclusive"/>
          </cx:layoutPr>
        </cx:series>
        <cx:series layoutId="boxWhisker" uniqueId="{1947B1F4-AE0D-4D93-A210-1BD48F052CAF}">
          <cx:tx>
            <cx:txData>
              <cx:f>_xlchart.v1.5</cx:f>
              <cx:v>Sandbox</cx:v>
            </cx:txData>
          </cx:tx>
          <cx:spPr>
            <a:solidFill>
              <a:schemeClr val="bg1">
                <a:lumMod val="65000"/>
              </a:schemeClr>
            </a:solidFill>
            <a:ln>
              <a:solidFill>
                <a:schemeClr val="bg1">
                  <a:lumMod val="50000"/>
                </a:schemeClr>
              </a:solidFill>
            </a:ln>
          </cx:spPr>
          <cx:dataId val="1"/>
          <cx:layoutPr>
            <cx:visibility meanLine="0" meanMarker="1" nonoutliers="0" outliers="1"/>
            <cx:statistics quartileMethod="exclusive"/>
          </cx:layoutPr>
        </cx:series>
        <cx:series layoutId="boxWhisker" uniqueId="{E2B95ABC-9550-4F16-9DCB-19450F6204D0}">
          <cx:tx>
            <cx:txData>
              <cx:f>_xlchart.v1.6</cx:f>
              <cx:v>"No Worse Off" Proposal</cx:v>
            </cx:txData>
          </cx:tx>
          <cx:spPr>
            <a:solidFill>
              <a:schemeClr val="accent4"/>
            </a:solidFill>
            <a:ln>
              <a:solidFill>
                <a:schemeClr val="accent4">
                  <a:lumMod val="75000"/>
                </a:schemeClr>
              </a:solidFill>
            </a:ln>
          </cx:spPr>
          <cx:dataId val="2"/>
          <cx:layoutPr>
            <cx:visibility meanLine="0" meanMarker="1" nonoutliers="0" outliers="1"/>
            <cx:statistics quartileMethod="exclusive"/>
          </cx:layoutPr>
        </cx:series>
        <cx:series layoutId="boxWhisker" uniqueId="{E6451338-F7C3-4E70-B115-643D1B985B77}">
          <cx:tx>
            <cx:txData>
              <cx:f>_xlchart.v1.7</cx:f>
              <cx:v>NRU Proposal</cx:v>
            </cx:txData>
          </cx:tx>
          <cx:spPr>
            <a:solidFill>
              <a:schemeClr val="accent5"/>
            </a:solidFill>
            <a:ln>
              <a:solidFill>
                <a:schemeClr val="accent5">
                  <a:lumMod val="50000"/>
                </a:schemeClr>
              </a:solidFill>
            </a:ln>
          </cx:spPr>
          <cx:dataId val="3"/>
          <cx:layoutPr>
            <cx:visibility meanLine="0" meanMarker="1" nonoutliers="0" outliers="1"/>
            <cx:statistics quartileMethod="exclusive"/>
          </cx:layoutPr>
        </cx:series>
      </cx:plotAreaRegion>
      <cx:axis id="0" hidden="1">
        <cx:catScaling gapWidth="1"/>
        <cx:tickLabels/>
      </cx:axis>
      <cx:axis id="1">
        <cx:valScaling/>
        <cx:majorGridlines/>
        <cx:tickLabels/>
      </cx:axis>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openxmlformats.org/officeDocument/2006/relationships/chart" Target="../charts/chart1.xml"/><Relationship Id="rId1" Type="http://schemas.microsoft.com/office/2014/relationships/chartEx" Target="../charts/chartEx1.xml"/><Relationship Id="rId4"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editAs="oneCell">
    <xdr:from>
      <xdr:col>0</xdr:col>
      <xdr:colOff>510541</xdr:colOff>
      <xdr:row>0</xdr:row>
      <xdr:rowOff>76200</xdr:rowOff>
    </xdr:from>
    <xdr:to>
      <xdr:col>2</xdr:col>
      <xdr:colOff>326391</xdr:colOff>
      <xdr:row>1</xdr:row>
      <xdr:rowOff>12853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1" y="76200"/>
          <a:ext cx="2959100" cy="806603"/>
        </a:xfrm>
        <a:prstGeom prst="rect">
          <a:avLst/>
        </a:prstGeom>
      </xdr:spPr>
    </xdr:pic>
    <xdr:clientData/>
  </xdr:twoCellAnchor>
  <xdr:oneCellAnchor>
    <xdr:from>
      <xdr:col>1</xdr:col>
      <xdr:colOff>98859</xdr:colOff>
      <xdr:row>27</xdr:row>
      <xdr:rowOff>157163</xdr:rowOff>
    </xdr:from>
    <xdr:ext cx="8367804" cy="21916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10768" y="8077345"/>
              <a:ext cx="836780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𝑃𝑟𝑜𝑣𝑖𝑑𝑒𝑟</m:t>
                    </m:r>
                    <m:r>
                      <a:rPr lang="en-US" sz="1400" b="0" i="1">
                        <a:latin typeface="Cambria Math" panose="02040503050406030204" pitchFamily="18" charset="0"/>
                      </a:rPr>
                      <m:t>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𝐶h𝑜𝑖𝑐𝑒</m:t>
                    </m:r>
                    <m:r>
                      <a:rPr lang="en-US" sz="1400" b="0" i="1">
                        <a:latin typeface="Cambria Math" panose="02040503050406030204" pitchFamily="18" charset="0"/>
                      </a:rPr>
                      <m:t> </m:t>
                    </m:r>
                    <m:r>
                      <a:rPr lang="en-US" sz="1400" b="0" i="1">
                        <a:latin typeface="Cambria Math" panose="02040503050406030204" pitchFamily="18" charset="0"/>
                      </a:rPr>
                      <m:t>𝐴𝑏𝑜𝑣𝑒</m:t>
                    </m:r>
                    <m:r>
                      <a:rPr lang="en-US" sz="1400" b="0" i="1">
                        <a:latin typeface="Cambria Math" panose="02040503050406030204" pitchFamily="18" charset="0"/>
                      </a:rPr>
                      <m:t> </m:t>
                    </m:r>
                    <m:r>
                      <a:rPr lang="en-US" sz="1400" b="0" i="1">
                        <a:latin typeface="Cambria Math" panose="02040503050406030204" pitchFamily="18" charset="0"/>
                      </a:rPr>
                      <m:t>𝑅𝐻𝑊𝑀</m:t>
                    </m:r>
                    <m:r>
                      <a:rPr lang="en-US" sz="1400" b="0" i="1">
                        <a:latin typeface="Cambria Math" panose="02040503050406030204" pitchFamily="18" charset="0"/>
                      </a:rPr>
                      <m:t> </m:t>
                    </m:r>
                    <m:r>
                      <a:rPr lang="en-US" sz="1400" b="0" i="1">
                        <a:latin typeface="Cambria Math" panose="02040503050406030204" pitchFamily="18" charset="0"/>
                      </a:rPr>
                      <m:t>𝐿𝑜𝑎𝑑</m:t>
                    </m:r>
                    <m:r>
                      <a:rPr lang="en-US" sz="1400" b="0" i="1">
                        <a:latin typeface="Cambria Math" panose="02040503050406030204" pitchFamily="18" charset="0"/>
                      </a:rPr>
                      <m:t> =</m:t>
                    </m:r>
                    <m:r>
                      <a:rPr lang="en-US" sz="1400" b="0" i="1">
                        <a:latin typeface="Cambria Math" panose="02040503050406030204" pitchFamily="18" charset="0"/>
                      </a:rPr>
                      <m:t>𝑃𝐹</m:t>
                    </m:r>
                    <m:r>
                      <a:rPr lang="en-US" sz="1400" b="0" i="1">
                        <a:latin typeface="Cambria Math" panose="02040503050406030204" pitchFamily="18" charset="0"/>
                      </a:rPr>
                      <m:t> </m:t>
                    </m:r>
                    <m:r>
                      <a:rPr lang="en-US" sz="1400" b="0" i="1">
                        <a:latin typeface="Cambria Math" panose="02040503050406030204" pitchFamily="18" charset="0"/>
                      </a:rPr>
                      <m:t>𝐸𝑙𝑖𝑔𝑖𝑏𝑙𝑒</m:t>
                    </m:r>
                    <m:r>
                      <a:rPr lang="en-US" sz="1400" b="0" i="1">
                        <a:latin typeface="Cambria Math" panose="02040503050406030204" pitchFamily="18" charset="0"/>
                      </a:rPr>
                      <m:t> </m:t>
                    </m:r>
                    <m:r>
                      <a:rPr lang="en-US" sz="1400" b="0" i="1">
                        <a:latin typeface="Cambria Math" panose="02040503050406030204" pitchFamily="18" charset="0"/>
                      </a:rPr>
                      <m:t>𝐿𝑜𝑎𝑑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𝐼𝑛𝑑𝑒𝑥</m:t>
                    </m:r>
                    <m:r>
                      <a:rPr lang="en-US" sz="1400" b="0" i="1">
                        <a:latin typeface="Cambria Math" panose="02040503050406030204" pitchFamily="18" charset="0"/>
                      </a:rPr>
                      <m:t> </m:t>
                    </m:r>
                    <m:r>
                      <a:rPr lang="en-US" sz="1400" b="0" i="1">
                        <a:latin typeface="Cambria Math" panose="02040503050406030204" pitchFamily="18" charset="0"/>
                      </a:rPr>
                      <m:t>𝑌𝑒𝑎𝑟</m:t>
                    </m:r>
                    <m:r>
                      <a:rPr lang="en-US" sz="1400" b="0" i="1">
                        <a:latin typeface="Cambria Math" panose="02040503050406030204" pitchFamily="18" charset="0"/>
                      </a:rPr>
                      <m:t> − </m:t>
                    </m:r>
                    <m:r>
                      <a:rPr lang="en-US" sz="1400" b="0" i="1">
                        <a:latin typeface="Cambria Math" panose="02040503050406030204" pitchFamily="18" charset="0"/>
                      </a:rPr>
                      <m:t>𝑃𝑟𝑜𝑣𝑖𝑑𝑒𝑟</m:t>
                    </m:r>
                    <m:r>
                      <a:rPr lang="en-US" sz="1400" b="0" i="1">
                        <a:latin typeface="Cambria Math" panose="02040503050406030204" pitchFamily="18" charset="0"/>
                      </a:rPr>
                      <m:t>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𝐶h𝑜𝑖𝑐𝑒</m:t>
                    </m:r>
                    <m:r>
                      <a:rPr lang="en-US" sz="1400" b="0" i="1">
                        <a:latin typeface="Cambria Math" panose="02040503050406030204" pitchFamily="18" charset="0"/>
                      </a:rPr>
                      <m:t> </m:t>
                    </m:r>
                    <m:r>
                      <a:rPr lang="en-US" sz="1400" b="0" i="1">
                        <a:latin typeface="Cambria Math" panose="02040503050406030204" pitchFamily="18" charset="0"/>
                      </a:rPr>
                      <m:t>𝐶𝐻𝑊𝑀</m:t>
                    </m:r>
                  </m:oMath>
                </m:oMathPara>
              </a14:m>
              <a:endParaRPr lang="en-US" sz="1400"/>
            </a:p>
          </xdr:txBody>
        </xdr:sp>
      </mc:Choice>
      <mc:Fallback xmlns="">
        <xdr:sp macro="" textlink="">
          <xdr:nvSpPr>
            <xdr:cNvPr id="4" name="TextBox 3"/>
            <xdr:cNvSpPr txBox="1"/>
          </xdr:nvSpPr>
          <xdr:spPr>
            <a:xfrm>
              <a:off x="710768" y="8077345"/>
              <a:ext cx="836780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400" b="0" i="0">
                  <a:latin typeface="Cambria Math" panose="02040503050406030204" pitchFamily="18" charset="0"/>
                </a:rPr>
                <a:t>𝑃𝑟𝑜𝑣𝑖𝑑𝑒𝑟 𝑜𝑓 𝐶ℎ𝑜𝑖𝑐𝑒 𝐴𝑏𝑜𝑣𝑒 𝑅𝐻𝑊𝑀 𝐿𝑜𝑎𝑑 =𝑃𝐹 𝐸𝑙𝑖𝑔𝑖𝑏𝑙𝑒 𝐿𝑜𝑎𝑑 𝑖𝑛 𝐼𝑛𝑑𝑒𝑥 𝑌𝑒𝑎𝑟 − 𝑃𝑟𝑜𝑣𝑖𝑑𝑒𝑟 𝑜𝑓 𝐶ℎ𝑜𝑖𝑐𝑒 𝐶𝐻𝑊𝑀</a:t>
              </a:r>
              <a:endParaRPr lang="en-US" sz="1400"/>
            </a:p>
          </xdr:txBody>
        </xdr:sp>
      </mc:Fallback>
    </mc:AlternateContent>
    <xdr:clientData/>
  </xdr:oneCellAnchor>
  <xdr:twoCellAnchor>
    <xdr:from>
      <xdr:col>0</xdr:col>
      <xdr:colOff>584200</xdr:colOff>
      <xdr:row>28</xdr:row>
      <xdr:rowOff>196850</xdr:rowOff>
    </xdr:from>
    <xdr:to>
      <xdr:col>2</xdr:col>
      <xdr:colOff>1536700</xdr:colOff>
      <xdr:row>30</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4200" y="8362950"/>
          <a:ext cx="409575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Arial" panose="020B0604020202020204" pitchFamily="34" charset="0"/>
              <a:cs typeface="Arial" panose="020B0604020202020204" pitchFamily="34" charset="0"/>
            </a:rPr>
            <a:t>*Negative</a:t>
          </a:r>
          <a:r>
            <a:rPr lang="en-US" sz="1100" i="1" baseline="0">
              <a:latin typeface="Arial" panose="020B0604020202020204" pitchFamily="34" charset="0"/>
              <a:cs typeface="Arial" panose="020B0604020202020204" pitchFamily="34" charset="0"/>
            </a:rPr>
            <a:t> Above-RHWM load indicates headroom</a:t>
          </a:r>
          <a:endParaRPr lang="en-US" sz="1100" i="1">
            <a:latin typeface="Arial" panose="020B0604020202020204" pitchFamily="34" charset="0"/>
            <a:cs typeface="Arial" panose="020B0604020202020204" pitchFamily="34" charset="0"/>
          </a:endParaRPr>
        </a:p>
      </xdr:txBody>
    </xdr:sp>
    <xdr:clientData/>
  </xdr:twoCellAnchor>
  <xdr:twoCellAnchor>
    <xdr:from>
      <xdr:col>1</xdr:col>
      <xdr:colOff>148214</xdr:colOff>
      <xdr:row>19</xdr:row>
      <xdr:rowOff>8081</xdr:rowOff>
    </xdr:from>
    <xdr:to>
      <xdr:col>4</xdr:col>
      <xdr:colOff>887989</xdr:colOff>
      <xdr:row>19</xdr:row>
      <xdr:rowOff>98135</xdr:rowOff>
    </xdr:to>
    <mc:AlternateContent xmlns:mc="http://schemas.openxmlformats.org/markup-compatibility/2006" xmlns:a14="http://schemas.microsoft.com/office/drawing/2010/main">
      <mc:Choice Requires="a14">
        <xdr:sp macro="" textlink="">
          <xdr:nvSpPr>
            <xdr:cNvPr id="6" name="TextBox 8">
              <a:extLst>
                <a:ext uri="{FF2B5EF4-FFF2-40B4-BE49-F238E27FC236}">
                  <a16:creationId xmlns:a16="http://schemas.microsoft.com/office/drawing/2014/main" id="{00000000-0008-0000-0000-000006000000}"/>
                </a:ext>
              </a:extLst>
            </xdr:cNvPr>
            <xdr:cNvSpPr txBox="1"/>
          </xdr:nvSpPr>
          <xdr:spPr>
            <a:xfrm>
              <a:off x="760123" y="6190672"/>
              <a:ext cx="12314093" cy="9005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rPr>
                      <m:t>𝑃𝐹</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𝐸𝑙𝑖𝑔𝑖𝑏𝑙𝑒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𝐿𝑜𝑎𝑑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𝑖𝑛</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𝐼𝑛𝑑𝑒𝑥</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𝑌𝑒𝑎𝑟</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𝑇𝑜𝑡𝑎𝑙</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𝑅𝑒𝑡𝑎𝑖𝑙</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𝐿𝑜𝑎𝑑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𝑁𝑒𝑤</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𝐿𝑎𝑟𝑔𝑒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𝑆𝑖𝑛𝑔𝑙𝑒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𝐿𝑜𝑎𝑑𝑠</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𝐷𝑒𝑑𝑖𝑐𝑎𝑡𝑒𝑑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𝑅𝑒𝑠𝑜𝑢𝑟𝑐𝑒𝑠</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𝑅𝑒𝑠𝑜𝑢𝑟𝑐𝑒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𝑅𝑒𝑚𝑜𝑣𝑎𝑙</m:t>
                    </m:r>
                  </m:oMath>
                </m:oMathPara>
              </a14:m>
              <a:endParaRPr lang="en-US" sz="1100" i="1">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6" name="TextBox 8"/>
            <xdr:cNvSpPr txBox="1"/>
          </xdr:nvSpPr>
          <xdr:spPr>
            <a:xfrm>
              <a:off x="760123" y="6190672"/>
              <a:ext cx="12314093" cy="9005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400" b="0" i="0">
                  <a:solidFill>
                    <a:sysClr val="windowText" lastClr="000000"/>
                  </a:solidFill>
                  <a:latin typeface="Cambria Math" panose="02040503050406030204" pitchFamily="18" charset="0"/>
                </a:rPr>
                <a:t>𝑃𝐹 𝐸𝑙𝑖𝑔𝑖𝑏𝑙𝑒 𝐿𝑜𝑎𝑑 𝑖𝑛 𝐼𝑛𝑑𝑒𝑥 𝑌𝑒𝑎𝑟=𝑇𝑜𝑡𝑎𝑙 𝑅𝑒𝑡𝑎𝑖𝑙 𝐿𝑜𝑎𝑑 −𝑁𝑒𝑤 𝐿𝑎𝑟𝑔𝑒 𝑆𝑖𝑛𝑔𝑙𝑒 𝐿𝑜𝑎𝑑𝑠 −𝐷𝑒𝑑𝑖𝑐𝑎𝑡𝑒𝑑 𝑅𝑒𝑠𝑜𝑢𝑟𝑐𝑒𝑠+𝑅𝑒𝑠𝑜𝑢𝑟𝑐𝑒 𝑅𝑒𝑚𝑜𝑣𝑎𝑙</a:t>
              </a:r>
              <a:endParaRPr lang="en-US" sz="1100" i="1">
                <a:solidFill>
                  <a:sysClr val="windowText" lastClr="000000"/>
                </a:solidFill>
                <a:latin typeface="Arial" panose="020B0604020202020204" pitchFamily="34" charset="0"/>
                <a:cs typeface="Arial" panose="020B0604020202020204" pitchFamily="34" charset="0"/>
              </a:endParaRPr>
            </a:p>
          </xdr:txBody>
        </xdr:sp>
      </mc:Fallback>
    </mc:AlternateContent>
    <xdr:clientData/>
  </xdr:twoCellAnchor>
  <xdr:twoCellAnchor>
    <xdr:from>
      <xdr:col>1</xdr:col>
      <xdr:colOff>118630</xdr:colOff>
      <xdr:row>23</xdr:row>
      <xdr:rowOff>144319</xdr:rowOff>
    </xdr:from>
    <xdr:to>
      <xdr:col>4</xdr:col>
      <xdr:colOff>858405</xdr:colOff>
      <xdr:row>24</xdr:row>
      <xdr:rowOff>175871</xdr:rowOff>
    </xdr:to>
    <mc:AlternateContent xmlns:mc="http://schemas.openxmlformats.org/markup-compatibility/2006" xmlns:a14="http://schemas.microsoft.com/office/drawing/2010/main">
      <mc:Choice Requires="a14">
        <xdr:sp macro="" textlink="">
          <xdr:nvSpPr>
            <xdr:cNvPr id="7" name="TextBox 8">
              <a:extLst>
                <a:ext uri="{FF2B5EF4-FFF2-40B4-BE49-F238E27FC236}">
                  <a16:creationId xmlns:a16="http://schemas.microsoft.com/office/drawing/2014/main" id="{00000000-0008-0000-0000-000007000000}"/>
                </a:ext>
              </a:extLst>
            </xdr:cNvPr>
            <xdr:cNvSpPr txBox="1"/>
          </xdr:nvSpPr>
          <xdr:spPr>
            <a:xfrm>
              <a:off x="730539" y="7250546"/>
              <a:ext cx="12314093" cy="210507"/>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rPr>
                      <m:t>𝑃𝑟𝑜𝑣𝑖𝑑𝑒𝑟</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𝑜𝑓</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𝐶h𝑜𝑖𝑐𝑒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𝐶𝐻𝑊𝑀𝑠</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𝐵𝑎𝑠𝑒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𝐴𝑙𝑙𝑜𝑤𝑎𝑛𝑐𝑒</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𝐻𝑒𝑎𝑑𝑟𝑜𝑜𝑚</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𝐶𝑜𝑛𝑠𝑒𝑟𝑣𝑎𝑡𝑖𝑜𝑛</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𝐿𝑜𝑎𝑑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𝐺𝑟𝑜𝑤𝑡h</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𝑆𝑐𝑎𝑙𝑖𝑛𝑔</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oMath>
                </m:oMathPara>
              </a14:m>
              <a:endParaRPr lang="en-US" sz="1100" i="1">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7" name="TextBox 8"/>
            <xdr:cNvSpPr txBox="1"/>
          </xdr:nvSpPr>
          <xdr:spPr>
            <a:xfrm>
              <a:off x="730539" y="7250546"/>
              <a:ext cx="12314093" cy="210507"/>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400" b="0" i="0">
                  <a:solidFill>
                    <a:sysClr val="windowText" lastClr="000000"/>
                  </a:solidFill>
                  <a:latin typeface="Cambria Math" panose="02040503050406030204" pitchFamily="18" charset="0"/>
                </a:rPr>
                <a:t>𝑃𝑟𝑜𝑣𝑖𝑑𝑒𝑟 𝑜𝑓 𝐶ℎ𝑜𝑖𝑐𝑒 𝐶𝐻𝑊𝑀𝑠=𝐵𝑎𝑠𝑒 𝐴𝑙𝑙𝑜𝑤𝑎𝑛𝑐𝑒−𝐻𝑒𝑎𝑑𝑟𝑜𝑜𝑚 𝐴𝑑𝑗𝑢𝑠𝑡𝑚𝑒𝑛𝑡+𝐶𝑜𝑛𝑠𝑒𝑟𝑣𝑎𝑡𝑖𝑜𝑛 𝐴𝑑𝑗𝑢𝑠𝑡𝑚𝑒𝑛𝑡+𝐿𝑜𝑎𝑑 𝐺𝑟𝑜𝑤𝑡ℎ 𝐴𝑑𝑗𝑢𝑠𝑡𝑚𝑒𝑛𝑡 −𝑆𝑐𝑎𝑙𝑖𝑛𝑔 𝐴𝑑𝑗𝑢𝑠𝑡𝑚𝑒𝑛𝑡</a:t>
              </a:r>
              <a:endParaRPr lang="en-US" sz="1100" i="1">
                <a:solidFill>
                  <a:sysClr val="windowText" lastClr="000000"/>
                </a:solidFill>
                <a:latin typeface="Arial" panose="020B0604020202020204" pitchFamily="34" charset="0"/>
                <a:cs typeface="Arial" panose="020B0604020202020204" pitchFamily="34"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447675</xdr:colOff>
      <xdr:row>34</xdr:row>
      <xdr:rowOff>73341</xdr:rowOff>
    </xdr:from>
    <xdr:to>
      <xdr:col>37</xdr:col>
      <xdr:colOff>481965</xdr:colOff>
      <xdr:row>60</xdr:row>
      <xdr:rowOff>49530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E6519214-1CF7-F993-FFEF-BE20A80D097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1497925" y="6785291"/>
              <a:ext cx="7247890" cy="4764089"/>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29</xdr:col>
      <xdr:colOff>240982</xdr:colOff>
      <xdr:row>11</xdr:row>
      <xdr:rowOff>152400</xdr:rowOff>
    </xdr:from>
    <xdr:to>
      <xdr:col>40</xdr:col>
      <xdr:colOff>266700</xdr:colOff>
      <xdr:row>33</xdr:row>
      <xdr:rowOff>142875</xdr:rowOff>
    </xdr:to>
    <xdr:graphicFrame macro="">
      <xdr:nvGraphicFramePr>
        <xdr:cNvPr id="5" name="Chart 4">
          <a:extLst>
            <a:ext uri="{FF2B5EF4-FFF2-40B4-BE49-F238E27FC236}">
              <a16:creationId xmlns:a16="http://schemas.microsoft.com/office/drawing/2014/main" id="{57F7278E-8710-3C27-C126-E034B6F9C5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306705</xdr:colOff>
      <xdr:row>79</xdr:row>
      <xdr:rowOff>145732</xdr:rowOff>
    </xdr:from>
    <xdr:to>
      <xdr:col>42</xdr:col>
      <xdr:colOff>458152</xdr:colOff>
      <xdr:row>105</xdr:row>
      <xdr:rowOff>7620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4E335FBA-64C7-AC9E-38C7-2E6EAEBD624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24493855" y="15144432"/>
              <a:ext cx="7498397" cy="464978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31</xdr:col>
      <xdr:colOff>304801</xdr:colOff>
      <xdr:row>56</xdr:row>
      <xdr:rowOff>91440</xdr:rowOff>
    </xdr:from>
    <xdr:to>
      <xdr:col>42</xdr:col>
      <xdr:colOff>457200</xdr:colOff>
      <xdr:row>79</xdr:row>
      <xdr:rowOff>9524</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E403EBC3-FFD4-8707-922E-8EFEDF0F895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4491951" y="10854690"/>
              <a:ext cx="7499349" cy="4153534"/>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pa.gov/-/media/Aep/rates-tariff/bp-24/models-and-datasets-initial-proposal/TRMbd_2024.xlsm" TargetMode="External"/><Relationship Id="rId3" Type="http://schemas.openxmlformats.org/officeDocument/2006/relationships/hyperlink" Target="https://www.bpa.gov/-/media/Aep/power/provider-of-choice/followuppost2028capacityworkshop.xlsx" TargetMode="External"/><Relationship Id="rId7" Type="http://schemas.openxmlformats.org/officeDocument/2006/relationships/hyperlink" Target="https://www.bpa.gov/-/media/Aep/power/regional-dialogue/clark-river-road-letter.pdf" TargetMode="External"/><Relationship Id="rId12" Type="http://schemas.openxmlformats.org/officeDocument/2006/relationships/drawing" Target="../drawings/drawing1.xml"/><Relationship Id="rId2" Type="http://schemas.openxmlformats.org/officeDocument/2006/relationships/hyperlink" Target="https://www.bpa.gov/-/media/Aep/rates-tariff/bp-24/models-and-datasets-initial-proposal/TRMbd_2024.xlsm" TargetMode="External"/><Relationship Id="rId1" Type="http://schemas.openxmlformats.org/officeDocument/2006/relationships/hyperlink" Target="mailto:post2028@bpa.gov" TargetMode="External"/><Relationship Id="rId6" Type="http://schemas.openxmlformats.org/officeDocument/2006/relationships/hyperlink" Target="https://www.bpa.gov/-/media/Aep/rates-tariff/bp-24/models-and-datasets-initial-proposal/TRMbd_2024.xlsm" TargetMode="External"/><Relationship Id="rId11" Type="http://schemas.openxmlformats.org/officeDocument/2006/relationships/printerSettings" Target="../printerSettings/printerSettings1.bin"/><Relationship Id="rId5" Type="http://schemas.openxmlformats.org/officeDocument/2006/relationships/hyperlink" Target="https://www.bpa.gov/-/media/Aep/rates-tariff/bp-24/models-and-datasets-initial-proposal/TRMbd_2024.xlsm" TargetMode="External"/><Relationship Id="rId10" Type="http://schemas.openxmlformats.org/officeDocument/2006/relationships/hyperlink" Target="https://www.bpa.gov/-/media/Aep/power/provider-of-choice/bpa-chwm-calculation-model.xlsx" TargetMode="External"/><Relationship Id="rId4" Type="http://schemas.openxmlformats.org/officeDocument/2006/relationships/hyperlink" Target="https://www.bpa.gov/-/media/Aep/rates-tariff/bp-24/models-and-datasets-initial-proposal/TRMbd_2024.xlsm" TargetMode="External"/><Relationship Id="rId9" Type="http://schemas.openxmlformats.org/officeDocument/2006/relationships/hyperlink" Target="https://www.bpa.gov/energy-and-services/rate-and-tariff-proceedings/rate-period-high-water-mark-proces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showGridLines="0" zoomScale="110" zoomScaleNormal="110" workbookViewId="0">
      <selection activeCell="C8" sqref="C8"/>
    </sheetView>
  </sheetViews>
  <sheetFormatPr defaultColWidth="8.81640625" defaultRowHeight="14" x14ac:dyDescent="0.3"/>
  <cols>
    <col min="1" max="1" width="8.81640625" style="1"/>
    <col min="2" max="2" width="36.1796875" style="1" customWidth="1"/>
    <col min="3" max="3" width="85.81640625" style="1" customWidth="1"/>
    <col min="4" max="4" width="43.81640625" style="1" customWidth="1"/>
    <col min="5" max="5" width="26.81640625" style="1" bestFit="1" customWidth="1"/>
    <col min="6" max="16384" width="8.81640625" style="1"/>
  </cols>
  <sheetData>
    <row r="1" spans="2:7" ht="68.900000000000006" customHeight="1" x14ac:dyDescent="0.3"/>
    <row r="2" spans="2:7" ht="25.5" customHeight="1" x14ac:dyDescent="0.4">
      <c r="B2" s="126" t="s">
        <v>210</v>
      </c>
    </row>
    <row r="3" spans="2:7" x14ac:dyDescent="0.3">
      <c r="B3" s="2" t="s">
        <v>211</v>
      </c>
      <c r="C3" s="127" t="s">
        <v>212</v>
      </c>
    </row>
    <row r="4" spans="2:7" x14ac:dyDescent="0.3">
      <c r="B4" s="2" t="s">
        <v>213</v>
      </c>
      <c r="C4" s="128">
        <v>44949</v>
      </c>
    </row>
    <row r="5" spans="2:7" x14ac:dyDescent="0.3">
      <c r="B5" s="127"/>
    </row>
    <row r="6" spans="2:7" ht="16" thickBot="1" x14ac:dyDescent="0.4">
      <c r="B6" s="129" t="s">
        <v>214</v>
      </c>
    </row>
    <row r="7" spans="2:7" ht="67.5" customHeight="1" thickBot="1" x14ac:dyDescent="0.35">
      <c r="B7" s="395" t="s">
        <v>253</v>
      </c>
      <c r="C7" s="396"/>
      <c r="D7" s="396"/>
      <c r="E7" s="397"/>
      <c r="F7" s="130"/>
      <c r="G7" s="130"/>
    </row>
    <row r="8" spans="2:7" ht="15.5" x14ac:dyDescent="0.3">
      <c r="B8" s="131"/>
      <c r="C8" s="131"/>
      <c r="D8" s="131"/>
      <c r="E8" s="131"/>
      <c r="F8" s="130"/>
      <c r="G8" s="130"/>
    </row>
    <row r="9" spans="2:7" ht="16" thickBot="1" x14ac:dyDescent="0.4">
      <c r="B9" s="129" t="s">
        <v>215</v>
      </c>
      <c r="C9" s="131"/>
      <c r="D9" s="131"/>
      <c r="E9" s="131"/>
      <c r="F9" s="130"/>
      <c r="G9" s="130"/>
    </row>
    <row r="10" spans="2:7" ht="16" thickBot="1" x14ac:dyDescent="0.4">
      <c r="B10" s="132" t="s">
        <v>216</v>
      </c>
      <c r="C10" s="398" t="s">
        <v>217</v>
      </c>
      <c r="D10" s="399"/>
      <c r="E10" s="131"/>
      <c r="F10" s="130"/>
      <c r="G10" s="130"/>
    </row>
    <row r="11" spans="2:7" ht="31.4" customHeight="1" x14ac:dyDescent="0.3">
      <c r="B11" s="133" t="s">
        <v>218</v>
      </c>
      <c r="C11" s="400" t="s">
        <v>219</v>
      </c>
      <c r="D11" s="401"/>
      <c r="E11" s="131"/>
      <c r="F11" s="130"/>
      <c r="G11" s="130"/>
    </row>
    <row r="12" spans="2:7" ht="46.5" customHeight="1" x14ac:dyDescent="0.3">
      <c r="B12" s="134" t="s">
        <v>220</v>
      </c>
      <c r="C12" s="402" t="s">
        <v>248</v>
      </c>
      <c r="D12" s="403"/>
      <c r="E12" s="131"/>
      <c r="F12" s="130"/>
      <c r="G12" s="130"/>
    </row>
    <row r="13" spans="2:7" ht="15.5" x14ac:dyDescent="0.3">
      <c r="B13" s="134" t="s">
        <v>221</v>
      </c>
      <c r="C13" s="402" t="s">
        <v>222</v>
      </c>
      <c r="D13" s="403"/>
      <c r="E13" s="131"/>
      <c r="F13" s="130"/>
      <c r="G13" s="130"/>
    </row>
    <row r="14" spans="2:7" ht="31.5" customHeight="1" x14ac:dyDescent="0.3">
      <c r="B14" s="184" t="s">
        <v>223</v>
      </c>
      <c r="C14" s="390" t="s">
        <v>266</v>
      </c>
      <c r="D14" s="391"/>
      <c r="E14" s="131"/>
      <c r="F14" s="130"/>
      <c r="G14" s="130"/>
    </row>
    <row r="15" spans="2:7" ht="31.5" customHeight="1" x14ac:dyDescent="0.3">
      <c r="B15" s="184" t="s">
        <v>264</v>
      </c>
      <c r="C15" s="388" t="s">
        <v>267</v>
      </c>
      <c r="D15" s="389"/>
      <c r="E15" s="131"/>
      <c r="F15" s="130"/>
      <c r="G15" s="130"/>
    </row>
    <row r="16" spans="2:7" ht="31.5" customHeight="1" thickBot="1" x14ac:dyDescent="0.35">
      <c r="B16" s="135" t="s">
        <v>263</v>
      </c>
      <c r="C16" s="393" t="s">
        <v>268</v>
      </c>
      <c r="D16" s="394"/>
      <c r="E16" s="131"/>
      <c r="F16" s="130"/>
      <c r="G16" s="130"/>
    </row>
    <row r="17" spans="1:8" ht="18" customHeight="1" x14ac:dyDescent="0.3">
      <c r="B17" s="170"/>
      <c r="C17" s="131"/>
      <c r="D17" s="131"/>
      <c r="E17" s="131"/>
      <c r="F17" s="130"/>
      <c r="G17" s="130"/>
    </row>
    <row r="18" spans="1:8" ht="16" thickBot="1" x14ac:dyDescent="0.4">
      <c r="B18" s="129" t="s">
        <v>293</v>
      </c>
    </row>
    <row r="19" spans="1:8" x14ac:dyDescent="0.3">
      <c r="B19" s="136"/>
      <c r="C19" s="137"/>
      <c r="D19" s="137"/>
      <c r="E19" s="138"/>
    </row>
    <row r="20" spans="1:8" x14ac:dyDescent="0.3">
      <c r="B20" s="140"/>
      <c r="C20" s="141"/>
      <c r="D20" s="141"/>
      <c r="E20" s="142"/>
    </row>
    <row r="21" spans="1:8" ht="14.5" thickBot="1" x14ac:dyDescent="0.35">
      <c r="B21" s="143"/>
      <c r="C21" s="144"/>
      <c r="D21" s="144"/>
      <c r="E21" s="145"/>
    </row>
    <row r="23" spans="1:8" ht="16" thickBot="1" x14ac:dyDescent="0.4">
      <c r="B23" s="129" t="s">
        <v>224</v>
      </c>
    </row>
    <row r="24" spans="1:8" ht="18.75" customHeight="1" x14ac:dyDescent="0.3">
      <c r="A24" s="182"/>
      <c r="B24" s="136"/>
      <c r="C24" s="137"/>
      <c r="D24" s="137"/>
      <c r="E24" s="138"/>
      <c r="F24" s="139"/>
      <c r="G24" s="139"/>
    </row>
    <row r="25" spans="1:8" ht="35.25" customHeight="1" thickBot="1" x14ac:dyDescent="0.35">
      <c r="B25" s="143"/>
      <c r="C25" s="144"/>
      <c r="D25" s="144"/>
      <c r="E25" s="145"/>
      <c r="F25" s="139"/>
      <c r="G25" s="139"/>
    </row>
    <row r="26" spans="1:8" ht="13.4" customHeight="1" x14ac:dyDescent="0.3">
      <c r="B26" s="139"/>
      <c r="C26" s="139"/>
      <c r="D26" s="139"/>
      <c r="E26" s="139"/>
      <c r="F26" s="139"/>
      <c r="G26" s="139"/>
    </row>
    <row r="27" spans="1:8" ht="26.15" customHeight="1" thickBot="1" x14ac:dyDescent="0.4">
      <c r="B27" s="129" t="s">
        <v>225</v>
      </c>
      <c r="C27" s="139"/>
      <c r="D27" s="139"/>
      <c r="E27" s="139"/>
      <c r="F27" s="139"/>
      <c r="G27" s="139"/>
    </row>
    <row r="28" spans="1:8" ht="26.15" customHeight="1" x14ac:dyDescent="0.3">
      <c r="B28" s="136"/>
      <c r="C28" s="137"/>
      <c r="D28" s="137"/>
      <c r="E28" s="138"/>
      <c r="F28" s="139"/>
      <c r="G28" s="139"/>
      <c r="H28" s="139"/>
    </row>
    <row r="29" spans="1:8" ht="17.25" customHeight="1" thickBot="1" x14ac:dyDescent="0.35">
      <c r="B29" s="143"/>
      <c r="C29" s="144"/>
      <c r="D29" s="144"/>
      <c r="E29" s="145"/>
      <c r="F29" s="139"/>
      <c r="G29" s="139"/>
      <c r="H29" s="139"/>
    </row>
    <row r="30" spans="1:8" ht="17.25" customHeight="1" x14ac:dyDescent="0.3">
      <c r="B30" s="139"/>
      <c r="C30" s="139"/>
      <c r="D30" s="139"/>
      <c r="E30" s="139"/>
      <c r="F30" s="139"/>
      <c r="G30" s="139"/>
    </row>
    <row r="31" spans="1:8" x14ac:dyDescent="0.3">
      <c r="B31" s="139"/>
      <c r="C31" s="139"/>
      <c r="D31" s="139"/>
      <c r="E31" s="139"/>
      <c r="F31" s="139"/>
      <c r="G31" s="139"/>
    </row>
    <row r="32" spans="1:8" ht="16" thickBot="1" x14ac:dyDescent="0.4">
      <c r="B32" s="129" t="s">
        <v>252</v>
      </c>
      <c r="C32" s="139"/>
      <c r="D32" s="139"/>
      <c r="E32" s="139"/>
      <c r="F32" s="139"/>
      <c r="G32" s="139"/>
    </row>
    <row r="33" spans="1:10" x14ac:dyDescent="0.3">
      <c r="B33" s="171" t="s">
        <v>249</v>
      </c>
      <c r="C33" s="172" t="s">
        <v>251</v>
      </c>
      <c r="D33" s="139"/>
      <c r="E33" s="139"/>
      <c r="F33" s="139"/>
      <c r="G33" s="139"/>
    </row>
    <row r="34" spans="1:10" ht="14.5" thickBot="1" x14ac:dyDescent="0.35">
      <c r="B34" s="173" t="s">
        <v>250</v>
      </c>
      <c r="C34" s="174" t="s">
        <v>254</v>
      </c>
      <c r="D34" s="139"/>
      <c r="E34" s="139"/>
      <c r="F34" s="139"/>
      <c r="G34" s="139"/>
    </row>
    <row r="35" spans="1:10" x14ac:dyDescent="0.3">
      <c r="B35" s="139"/>
      <c r="C35" s="139"/>
      <c r="D35" s="139"/>
      <c r="E35" s="139"/>
      <c r="F35" s="139"/>
      <c r="G35" s="139"/>
    </row>
    <row r="36" spans="1:10" ht="16" thickBot="1" x14ac:dyDescent="0.4">
      <c r="B36" s="129" t="s">
        <v>226</v>
      </c>
    </row>
    <row r="37" spans="1:10" ht="16" thickBot="1" x14ac:dyDescent="0.4">
      <c r="B37" s="132" t="s">
        <v>227</v>
      </c>
      <c r="C37" s="146" t="s">
        <v>228</v>
      </c>
      <c r="D37" s="147" t="s">
        <v>229</v>
      </c>
      <c r="E37" s="147" t="s">
        <v>230</v>
      </c>
      <c r="F37" s="392"/>
      <c r="G37" s="392"/>
      <c r="H37" s="139"/>
    </row>
    <row r="38" spans="1:10" ht="50.25" customHeight="1" x14ac:dyDescent="0.35">
      <c r="B38" s="148" t="s">
        <v>231</v>
      </c>
      <c r="C38" s="149" t="s">
        <v>258</v>
      </c>
      <c r="D38" s="150" t="s">
        <v>232</v>
      </c>
      <c r="E38" s="151" t="s">
        <v>232</v>
      </c>
      <c r="F38" s="152"/>
      <c r="G38" s="153"/>
      <c r="H38" s="139"/>
    </row>
    <row r="39" spans="1:10" ht="62" x14ac:dyDescent="0.35">
      <c r="B39" s="154" t="s">
        <v>0</v>
      </c>
      <c r="C39" s="155" t="s">
        <v>233</v>
      </c>
      <c r="D39" s="156" t="s">
        <v>232</v>
      </c>
      <c r="E39" s="157" t="s">
        <v>232</v>
      </c>
      <c r="F39" s="152"/>
      <c r="G39" s="152"/>
      <c r="H39" s="139"/>
    </row>
    <row r="40" spans="1:10" ht="46.5" x14ac:dyDescent="0.35">
      <c r="B40" s="154" t="s">
        <v>291</v>
      </c>
      <c r="C40" s="155" t="s">
        <v>292</v>
      </c>
      <c r="D40" s="156" t="s">
        <v>232</v>
      </c>
      <c r="E40" s="157" t="s">
        <v>232</v>
      </c>
      <c r="F40" s="152"/>
      <c r="G40" s="152"/>
      <c r="H40" s="139"/>
    </row>
    <row r="41" spans="1:10" ht="15.5" x14ac:dyDescent="0.35">
      <c r="B41" s="158" t="s">
        <v>234</v>
      </c>
      <c r="C41" s="159" t="s">
        <v>235</v>
      </c>
      <c r="D41" s="160" t="s">
        <v>236</v>
      </c>
      <c r="E41" s="157" t="s">
        <v>237</v>
      </c>
      <c r="F41" s="152"/>
      <c r="G41" s="152"/>
      <c r="H41" s="139"/>
    </row>
    <row r="42" spans="1:10" ht="31" x14ac:dyDescent="0.35">
      <c r="B42" s="158" t="s">
        <v>238</v>
      </c>
      <c r="C42" s="159" t="s">
        <v>259</v>
      </c>
      <c r="D42" s="160" t="s">
        <v>257</v>
      </c>
      <c r="E42" s="157" t="s">
        <v>239</v>
      </c>
      <c r="F42" s="152"/>
      <c r="G42" s="152"/>
      <c r="H42" s="139"/>
    </row>
    <row r="43" spans="1:10" ht="46.5" x14ac:dyDescent="0.35">
      <c r="B43" s="158" t="s">
        <v>240</v>
      </c>
      <c r="C43" s="159" t="s">
        <v>278</v>
      </c>
      <c r="D43" s="160" t="s">
        <v>257</v>
      </c>
      <c r="E43" s="157" t="s">
        <v>241</v>
      </c>
      <c r="F43" s="152"/>
      <c r="G43" s="152"/>
      <c r="H43" s="139"/>
    </row>
    <row r="44" spans="1:10" ht="77.5" x14ac:dyDescent="0.35">
      <c r="A44" s="181"/>
      <c r="B44" s="161" t="s">
        <v>242</v>
      </c>
      <c r="C44" s="155" t="s">
        <v>269</v>
      </c>
      <c r="D44" s="160" t="s">
        <v>257</v>
      </c>
      <c r="E44" s="157" t="s">
        <v>243</v>
      </c>
      <c r="F44" s="152"/>
      <c r="G44" s="162"/>
      <c r="H44" s="162"/>
      <c r="I44" s="162"/>
      <c r="J44" s="162"/>
    </row>
    <row r="45" spans="1:10" ht="93" x14ac:dyDescent="0.35">
      <c r="A45" s="181"/>
      <c r="B45" s="161" t="s">
        <v>246</v>
      </c>
      <c r="C45" s="155" t="s">
        <v>270</v>
      </c>
      <c r="D45" s="160" t="s">
        <v>257</v>
      </c>
      <c r="E45" s="157" t="s">
        <v>247</v>
      </c>
      <c r="F45" s="152"/>
      <c r="G45" s="152"/>
      <c r="H45" s="139"/>
    </row>
    <row r="46" spans="1:10" ht="77.5" x14ac:dyDescent="0.35">
      <c r="A46" s="181"/>
      <c r="B46" s="161" t="s">
        <v>244</v>
      </c>
      <c r="C46" s="159" t="s">
        <v>279</v>
      </c>
      <c r="D46" s="160" t="s">
        <v>257</v>
      </c>
      <c r="E46" s="157" t="s">
        <v>245</v>
      </c>
      <c r="F46" s="152"/>
      <c r="G46" s="153"/>
      <c r="H46" s="139"/>
    </row>
    <row r="47" spans="1:10" ht="108.5" x14ac:dyDescent="0.35">
      <c r="A47" s="181"/>
      <c r="B47" s="161" t="s">
        <v>261</v>
      </c>
      <c r="C47" s="155" t="s">
        <v>274</v>
      </c>
      <c r="D47" s="160" t="s">
        <v>262</v>
      </c>
      <c r="E47" s="157" t="s">
        <v>232</v>
      </c>
      <c r="F47" s="152"/>
      <c r="G47" s="152"/>
      <c r="H47" s="139"/>
    </row>
    <row r="48" spans="1:10" ht="93" x14ac:dyDescent="0.35">
      <c r="A48" s="181"/>
      <c r="B48" s="161" t="s">
        <v>208</v>
      </c>
      <c r="C48" s="155" t="s">
        <v>280</v>
      </c>
      <c r="D48" s="183" t="s">
        <v>265</v>
      </c>
      <c r="E48" s="157" t="s">
        <v>232</v>
      </c>
      <c r="F48" s="152"/>
      <c r="G48" s="152"/>
      <c r="H48" s="139"/>
    </row>
    <row r="49" spans="1:8" ht="77.5" x14ac:dyDescent="0.35">
      <c r="A49" s="181"/>
      <c r="B49" s="161" t="s">
        <v>287</v>
      </c>
      <c r="C49" s="155" t="s">
        <v>288</v>
      </c>
      <c r="D49" s="160" t="s">
        <v>271</v>
      </c>
      <c r="E49" s="157"/>
      <c r="F49" s="152"/>
      <c r="G49" s="152"/>
      <c r="H49" s="139"/>
    </row>
    <row r="50" spans="1:8" ht="93" x14ac:dyDescent="0.35">
      <c r="A50" s="181"/>
      <c r="B50" s="161" t="s">
        <v>260</v>
      </c>
      <c r="C50" s="155" t="s">
        <v>289</v>
      </c>
      <c r="D50" s="188" t="s">
        <v>281</v>
      </c>
      <c r="E50" s="157" t="s">
        <v>232</v>
      </c>
      <c r="F50" s="152"/>
      <c r="G50" s="152"/>
      <c r="H50" s="139"/>
    </row>
    <row r="51" spans="1:8" ht="147.65" customHeight="1" x14ac:dyDescent="0.35">
      <c r="A51" s="181"/>
      <c r="B51" s="158" t="s">
        <v>1</v>
      </c>
      <c r="C51" s="155" t="s">
        <v>275</v>
      </c>
      <c r="D51" s="187" t="s">
        <v>273</v>
      </c>
      <c r="E51" s="163" t="s">
        <v>272</v>
      </c>
      <c r="F51" s="152"/>
      <c r="G51" s="164"/>
      <c r="H51" s="139"/>
    </row>
    <row r="52" spans="1:8" ht="103.4" customHeight="1" x14ac:dyDescent="0.35">
      <c r="A52" s="181"/>
      <c r="B52" s="177" t="s">
        <v>187</v>
      </c>
      <c r="C52" s="178" t="s">
        <v>290</v>
      </c>
      <c r="D52" s="179" t="s">
        <v>281</v>
      </c>
      <c r="E52" s="180" t="s">
        <v>232</v>
      </c>
      <c r="F52" s="152"/>
      <c r="G52" s="164"/>
      <c r="H52" s="139"/>
    </row>
    <row r="53" spans="1:8" ht="176.9" customHeight="1" thickBot="1" x14ac:dyDescent="0.35">
      <c r="A53" s="181"/>
      <c r="B53" s="165" t="s">
        <v>277</v>
      </c>
      <c r="C53" s="166" t="s">
        <v>282</v>
      </c>
      <c r="D53" s="193" t="s">
        <v>276</v>
      </c>
      <c r="E53" s="167" t="s">
        <v>232</v>
      </c>
      <c r="F53" s="168"/>
      <c r="G53" s="168"/>
      <c r="H53" s="139"/>
    </row>
    <row r="54" spans="1:8" ht="15.5" x14ac:dyDescent="0.35">
      <c r="B54" s="169"/>
      <c r="F54" s="139"/>
      <c r="G54" s="139"/>
      <c r="H54" s="139"/>
    </row>
    <row r="55" spans="1:8" x14ac:dyDescent="0.3">
      <c r="F55" s="139"/>
      <c r="G55" s="139"/>
      <c r="H55" s="139"/>
    </row>
    <row r="56" spans="1:8" x14ac:dyDescent="0.3">
      <c r="F56" s="139"/>
      <c r="G56" s="139"/>
      <c r="H56" s="139"/>
    </row>
  </sheetData>
  <mergeCells count="9">
    <mergeCell ref="C15:D15"/>
    <mergeCell ref="C14:D14"/>
    <mergeCell ref="F37:G37"/>
    <mergeCell ref="C16:D16"/>
    <mergeCell ref="B7:E7"/>
    <mergeCell ref="C10:D10"/>
    <mergeCell ref="C11:D11"/>
    <mergeCell ref="C12:D12"/>
    <mergeCell ref="C13:D13"/>
  </mergeCells>
  <hyperlinks>
    <hyperlink ref="C3" r:id="rId1" xr:uid="{00000000-0004-0000-0000-000000000000}"/>
    <hyperlink ref="D42" r:id="rId2" xr:uid="{00000000-0004-0000-0000-000001000000}"/>
    <hyperlink ref="D41" r:id="rId3" xr:uid="{00000000-0004-0000-0000-000002000000}"/>
    <hyperlink ref="B11" location="Info!A1" display="Info" xr:uid="{00000000-0004-0000-0000-000003000000}"/>
    <hyperlink ref="B12" location="Calculation!A1" display="Calculation" xr:uid="{00000000-0004-0000-0000-000004000000}"/>
    <hyperlink ref="B13" location="Data!A1" display="Data" xr:uid="{00000000-0004-0000-0000-000005000000}"/>
    <hyperlink ref="B14" location="'Reference Data'!A1" display="Reference Data" xr:uid="{00000000-0004-0000-0000-000006000000}"/>
    <hyperlink ref="D43" r:id="rId4" xr:uid="{00000000-0004-0000-0000-000007000000}"/>
    <hyperlink ref="D44" r:id="rId5" xr:uid="{00000000-0004-0000-0000-000008000000}"/>
    <hyperlink ref="D46" r:id="rId6" xr:uid="{00000000-0004-0000-0000-000009000000}"/>
    <hyperlink ref="D47" r:id="rId7" xr:uid="{00000000-0004-0000-0000-00000A000000}"/>
    <hyperlink ref="B15" location="'Scaling Calculation'!A1" display="Scaling Calculation" xr:uid="{00000000-0004-0000-0000-00000B000000}"/>
    <hyperlink ref="B16" location="Lists!A1" display="Lists" xr:uid="{00000000-0004-0000-0000-00000C000000}"/>
    <hyperlink ref="D45" r:id="rId8" xr:uid="{00000000-0004-0000-0000-00000D000000}"/>
    <hyperlink ref="D49" r:id="rId9" xr:uid="{00000000-0004-0000-0000-00000E000000}"/>
    <hyperlink ref="D51" r:id="rId10" xr:uid="{00000000-0004-0000-0000-00000F000000}"/>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8C7B-2D6B-43CE-9162-088C127956AC}">
  <sheetPr>
    <tabColor rgb="FF92D050"/>
  </sheetPr>
  <dimension ref="A1:BM167"/>
  <sheetViews>
    <sheetView zoomScaleNormal="100" workbookViewId="0">
      <pane xSplit="2" topLeftCell="C1" activePane="topRight" state="frozen"/>
      <selection activeCell="B1" sqref="B1"/>
      <selection pane="topRight" activeCell="U7" sqref="U7"/>
    </sheetView>
  </sheetViews>
  <sheetFormatPr defaultColWidth="8.81640625" defaultRowHeight="14.5" x14ac:dyDescent="0.35"/>
  <cols>
    <col min="1" max="1" width="6.453125" hidden="1" customWidth="1"/>
    <col min="2" max="2" width="36.81640625" bestFit="1" customWidth="1"/>
    <col min="3" max="3" width="10" customWidth="1"/>
    <col min="5" max="6" width="9.81640625" customWidth="1"/>
    <col min="8" max="8" width="9.1796875" bestFit="1" customWidth="1"/>
    <col min="9" max="9" width="9.26953125" customWidth="1"/>
    <col min="10" max="10" width="7.54296875" customWidth="1"/>
    <col min="11" max="11" width="10.54296875" customWidth="1"/>
    <col min="12" max="12" width="9.453125" customWidth="1"/>
    <col min="14" max="14" width="9.1796875" customWidth="1"/>
    <col min="15" max="15" width="10.1796875" customWidth="1"/>
    <col min="17" max="17" width="9.1796875" bestFit="1" customWidth="1"/>
    <col min="18" max="18" width="9.1796875" customWidth="1"/>
    <col min="19" max="19" width="11.54296875" customWidth="1"/>
    <col min="20" max="20" width="10.7265625" customWidth="1"/>
    <col min="21" max="21" width="11" customWidth="1"/>
    <col min="22" max="22" width="11.1796875" customWidth="1"/>
    <col min="23" max="24" width="8.7265625" customWidth="1"/>
    <col min="25" max="25" width="28.54296875" customWidth="1"/>
    <col min="26" max="29" width="12.7265625" customWidth="1"/>
    <col min="30" max="40" width="9.7265625" customWidth="1"/>
    <col min="48" max="48" width="34.1796875" style="287" customWidth="1"/>
    <col min="49" max="53" width="8.81640625" style="287" customWidth="1"/>
    <col min="54" max="59" width="8.81640625" style="287"/>
    <col min="60" max="65" width="8.81640625" style="297"/>
  </cols>
  <sheetData>
    <row r="1" spans="1:59" ht="15" thickBot="1" x14ac:dyDescent="0.4">
      <c r="B1" s="271" t="s">
        <v>311</v>
      </c>
      <c r="C1" s="272" t="s">
        <v>314</v>
      </c>
      <c r="E1" s="271" t="s">
        <v>347</v>
      </c>
      <c r="F1" s="271"/>
      <c r="G1" s="271"/>
      <c r="H1" s="384" t="s">
        <v>336</v>
      </c>
    </row>
    <row r="2" spans="1:59" ht="15" thickBot="1" x14ac:dyDescent="0.4">
      <c r="B2" s="273" t="s">
        <v>308</v>
      </c>
      <c r="C2" s="312">
        <v>34.93</v>
      </c>
      <c r="T2" s="344"/>
      <c r="U2" s="319"/>
      <c r="Y2" s="344"/>
      <c r="Z2" s="319"/>
      <c r="AD2" s="344"/>
      <c r="AE2" s="319"/>
      <c r="AI2" s="344"/>
      <c r="AJ2" s="319"/>
    </row>
    <row r="3" spans="1:59" ht="15" thickBot="1" x14ac:dyDescent="0.4">
      <c r="B3" s="273" t="s">
        <v>309</v>
      </c>
      <c r="C3" s="313">
        <v>30.64</v>
      </c>
      <c r="T3" s="344"/>
      <c r="Y3" s="344"/>
      <c r="AD3" s="344"/>
      <c r="AI3" s="344"/>
    </row>
    <row r="4" spans="1:59" ht="15" thickBot="1" x14ac:dyDescent="0.4">
      <c r="B4" s="273" t="s">
        <v>310</v>
      </c>
      <c r="C4" s="313">
        <v>63.12</v>
      </c>
      <c r="Q4" s="340"/>
      <c r="T4" s="341"/>
      <c r="U4" s="342"/>
      <c r="Y4" s="341"/>
      <c r="Z4" s="342"/>
      <c r="AD4" s="341"/>
      <c r="AE4" s="342"/>
      <c r="AI4" s="341"/>
      <c r="AJ4" s="342"/>
    </row>
    <row r="5" spans="1:59" ht="15" thickBot="1" x14ac:dyDescent="0.4">
      <c r="B5" s="274" t="s">
        <v>307</v>
      </c>
      <c r="C5" s="313">
        <v>60</v>
      </c>
      <c r="T5" s="343"/>
      <c r="U5" s="342"/>
      <c r="Y5" s="343"/>
      <c r="Z5" s="342"/>
      <c r="AD5" s="343"/>
      <c r="AE5" s="342"/>
      <c r="AI5" s="343"/>
      <c r="AJ5" s="342"/>
    </row>
    <row r="6" spans="1:59" x14ac:dyDescent="0.35">
      <c r="T6" s="344"/>
      <c r="U6" s="300"/>
      <c r="Y6" s="344"/>
      <c r="Z6" s="300"/>
      <c r="AD6" s="344"/>
      <c r="AE6" s="300"/>
      <c r="AI6" s="344"/>
      <c r="AJ6" s="300"/>
    </row>
    <row r="7" spans="1:59" ht="15" thickBot="1" x14ac:dyDescent="0.4"/>
    <row r="8" spans="1:59" ht="15" thickBot="1" x14ac:dyDescent="0.4">
      <c r="C8" s="405" t="s">
        <v>303</v>
      </c>
      <c r="D8" s="406"/>
      <c r="E8" s="407"/>
      <c r="F8" s="405" t="s">
        <v>313</v>
      </c>
      <c r="G8" s="406"/>
      <c r="H8" s="407"/>
      <c r="I8" s="405" t="s">
        <v>323</v>
      </c>
      <c r="J8" s="406"/>
      <c r="K8" s="407"/>
      <c r="L8" s="405" t="s">
        <v>324</v>
      </c>
      <c r="M8" s="406"/>
      <c r="N8" s="407"/>
      <c r="O8" s="408" t="s">
        <v>367</v>
      </c>
      <c r="P8" s="409"/>
      <c r="Q8" s="410"/>
    </row>
    <row r="9" spans="1:59" x14ac:dyDescent="0.35">
      <c r="C9" s="226" t="s">
        <v>199</v>
      </c>
      <c r="D9" s="227"/>
      <c r="E9" s="237">
        <f>C151</f>
        <v>7063.3670000000011</v>
      </c>
      <c r="F9" s="226" t="s">
        <v>199</v>
      </c>
      <c r="G9" s="227"/>
      <c r="H9" s="237">
        <f>F151</f>
        <v>6956.8889140696347</v>
      </c>
      <c r="I9" s="226" t="s">
        <v>199</v>
      </c>
      <c r="J9" s="227"/>
      <c r="K9" s="237">
        <f>I151</f>
        <v>7250.0000000000009</v>
      </c>
      <c r="L9" s="226" t="s">
        <v>199</v>
      </c>
      <c r="M9" s="227"/>
      <c r="N9" s="237">
        <f>L151</f>
        <v>7000</v>
      </c>
      <c r="O9" s="226" t="s">
        <v>199</v>
      </c>
      <c r="P9" s="227"/>
      <c r="Q9" s="237">
        <f>O151</f>
        <v>7499.9999999999927</v>
      </c>
      <c r="S9" s="340"/>
    </row>
    <row r="10" spans="1:59" x14ac:dyDescent="0.35">
      <c r="C10" s="228" t="s">
        <v>306</v>
      </c>
      <c r="D10" s="229"/>
      <c r="E10" s="222">
        <v>0</v>
      </c>
      <c r="F10" s="228" t="s">
        <v>306</v>
      </c>
      <c r="G10" s="229"/>
      <c r="H10" s="222">
        <v>0</v>
      </c>
      <c r="I10" s="228" t="s">
        <v>306</v>
      </c>
      <c r="J10" s="229"/>
      <c r="K10" s="222">
        <v>158</v>
      </c>
      <c r="L10" s="228" t="s">
        <v>306</v>
      </c>
      <c r="M10" s="229"/>
      <c r="N10" s="222">
        <v>0</v>
      </c>
      <c r="O10" s="228" t="s">
        <v>306</v>
      </c>
      <c r="P10" s="229"/>
      <c r="Q10" s="222">
        <v>158</v>
      </c>
      <c r="S10" s="348"/>
    </row>
    <row r="11" spans="1:59" ht="15" thickBot="1" x14ac:dyDescent="0.4">
      <c r="C11" s="230" t="s">
        <v>297</v>
      </c>
      <c r="D11" s="231"/>
      <c r="E11" s="318">
        <f>IF(E9-E10&gt;7063,E9-E10-7063,0)</f>
        <v>0.36700000000109867</v>
      </c>
      <c r="F11" s="230" t="s">
        <v>297</v>
      </c>
      <c r="G11" s="231"/>
      <c r="H11" s="225">
        <f>IF(H9-H10&gt;7063,H9-H10-7063,0)</f>
        <v>0</v>
      </c>
      <c r="I11" s="230" t="s">
        <v>297</v>
      </c>
      <c r="J11" s="231"/>
      <c r="K11" s="225">
        <f>IF(K9-K10&gt;7063,K9-K10-7063,0)</f>
        <v>29.000000000000909</v>
      </c>
      <c r="L11" s="230" t="s">
        <v>297</v>
      </c>
      <c r="M11" s="231"/>
      <c r="N11" s="225">
        <f>IF(N9-N10&gt;7063,N9-N10-7063,0)</f>
        <v>0</v>
      </c>
      <c r="O11" s="230" t="s">
        <v>297</v>
      </c>
      <c r="P11" s="231"/>
      <c r="Q11" s="225">
        <f>IF(Q9-Q10&gt;7063,Q9-Q10-7063,0)</f>
        <v>278.99999999999272</v>
      </c>
    </row>
    <row r="12" spans="1:59" ht="15" thickTop="1" x14ac:dyDescent="0.35">
      <c r="C12" s="228" t="s">
        <v>296</v>
      </c>
      <c r="D12" s="229"/>
      <c r="E12" s="223">
        <f>(($C2*E9)+($C3*E10)+($C4*E11))/SUM(E9:E11)</f>
        <v>34.931464626216112</v>
      </c>
      <c r="F12" s="228" t="s">
        <v>296</v>
      </c>
      <c r="G12" s="229"/>
      <c r="H12" s="223">
        <f>(($C2*(H9-H10-H11))+($C3*H10)+($C4*H11))/H9</f>
        <v>34.93</v>
      </c>
      <c r="I12" s="228" t="s">
        <v>296</v>
      </c>
      <c r="J12" s="229"/>
      <c r="K12" s="223">
        <f>(($C2*(K9-K10-K11))+($C3*K10)+($C4*K11))/K9</f>
        <v>34.949267586206901</v>
      </c>
      <c r="L12" s="228" t="s">
        <v>296</v>
      </c>
      <c r="M12" s="229"/>
      <c r="N12" s="223">
        <f>(($C2*(N9-N10-N11))+($C3*N10)+($C4*N11))/N9</f>
        <v>34.93</v>
      </c>
      <c r="O12" s="228" t="s">
        <v>296</v>
      </c>
      <c r="P12" s="229"/>
      <c r="Q12" s="223">
        <f>(($C2*(Q9-Q10-Q11)+($C3*Q10)+($C4*Q11)))/Q9</f>
        <v>35.888291999999971</v>
      </c>
    </row>
    <row r="13" spans="1:59" ht="15" thickBot="1" x14ac:dyDescent="0.4">
      <c r="C13" s="228"/>
      <c r="D13" s="229"/>
      <c r="E13" s="223"/>
      <c r="F13" s="321" t="s">
        <v>335</v>
      </c>
      <c r="G13" s="322"/>
      <c r="H13" s="323">
        <f>'Rate Adjustment'!D12</f>
        <v>35.201046302840084</v>
      </c>
      <c r="I13" s="321" t="s">
        <v>335</v>
      </c>
      <c r="J13" s="322"/>
      <c r="K13" s="323">
        <f>'Rate Adjustment'!D18</f>
        <v>34.693554640568202</v>
      </c>
      <c r="L13" s="321" t="s">
        <v>335</v>
      </c>
      <c r="M13" s="322"/>
      <c r="N13" s="323">
        <f>'Rate Adjustment'!D24</f>
        <v>35.105291139387376</v>
      </c>
      <c r="O13" s="321" t="s">
        <v>335</v>
      </c>
      <c r="P13" s="322"/>
      <c r="Q13" s="323">
        <f>'Rate Adjustment'!D30</f>
        <v>34.664871656093851</v>
      </c>
    </row>
    <row r="14" spans="1:59" ht="15" thickBot="1" x14ac:dyDescent="0.4">
      <c r="C14" s="232" t="s">
        <v>307</v>
      </c>
      <c r="D14" s="233"/>
      <c r="E14" s="224">
        <f>$C5</f>
        <v>60</v>
      </c>
      <c r="F14" s="232" t="s">
        <v>307</v>
      </c>
      <c r="G14" s="233"/>
      <c r="H14" s="224">
        <f>$C5</f>
        <v>60</v>
      </c>
      <c r="I14" s="232" t="s">
        <v>307</v>
      </c>
      <c r="J14" s="233"/>
      <c r="K14" s="224">
        <f>$C5</f>
        <v>60</v>
      </c>
      <c r="L14" s="232" t="s">
        <v>307</v>
      </c>
      <c r="M14" s="233"/>
      <c r="N14" s="224">
        <f>$C5</f>
        <v>60</v>
      </c>
      <c r="O14" s="232" t="s">
        <v>307</v>
      </c>
      <c r="P14" s="233"/>
      <c r="Q14" s="224">
        <f>$C5</f>
        <v>60</v>
      </c>
      <c r="S14" s="320" t="s">
        <v>338</v>
      </c>
      <c r="T14" s="325"/>
      <c r="U14" s="325"/>
      <c r="V14" s="326"/>
      <c r="W14" s="315"/>
      <c r="X14" s="404"/>
      <c r="Y14" s="404"/>
    </row>
    <row r="15" spans="1:59" ht="44.5" customHeight="1" thickBot="1" x14ac:dyDescent="0.4">
      <c r="A15" s="216" t="s">
        <v>7</v>
      </c>
      <c r="B15" s="217" t="s">
        <v>8</v>
      </c>
      <c r="C15" s="234" t="s">
        <v>294</v>
      </c>
      <c r="D15" s="235" t="s">
        <v>295</v>
      </c>
      <c r="E15" s="236" t="s">
        <v>312</v>
      </c>
      <c r="F15" s="234" t="s">
        <v>294</v>
      </c>
      <c r="G15" s="235" t="s">
        <v>295</v>
      </c>
      <c r="H15" s="236" t="s">
        <v>312</v>
      </c>
      <c r="I15" s="234" t="s">
        <v>294</v>
      </c>
      <c r="J15" s="235" t="s">
        <v>295</v>
      </c>
      <c r="K15" s="236" t="s">
        <v>312</v>
      </c>
      <c r="L15" s="234" t="s">
        <v>294</v>
      </c>
      <c r="M15" s="235" t="s">
        <v>295</v>
      </c>
      <c r="N15" s="236" t="s">
        <v>312</v>
      </c>
      <c r="O15" s="261" t="s">
        <v>294</v>
      </c>
      <c r="P15" s="259" t="s">
        <v>295</v>
      </c>
      <c r="Q15" s="262" t="s">
        <v>312</v>
      </c>
      <c r="S15" s="345" t="s">
        <v>313</v>
      </c>
      <c r="T15" s="346" t="s">
        <v>323</v>
      </c>
      <c r="U15" s="346" t="s">
        <v>334</v>
      </c>
      <c r="V15" s="347" t="s">
        <v>367</v>
      </c>
      <c r="W15" s="315"/>
      <c r="X15" s="315"/>
      <c r="Y15" s="285" t="s">
        <v>131</v>
      </c>
      <c r="Z15" s="275" t="s">
        <v>294</v>
      </c>
      <c r="AA15" s="276" t="s">
        <v>315</v>
      </c>
      <c r="AB15" s="276" t="s">
        <v>316</v>
      </c>
      <c r="AC15" s="276" t="s">
        <v>317</v>
      </c>
      <c r="AW15" s="287" t="s">
        <v>318</v>
      </c>
      <c r="AX15" s="287" t="s">
        <v>313</v>
      </c>
      <c r="AY15" s="287" t="s">
        <v>304</v>
      </c>
      <c r="AZ15" s="287" t="s">
        <v>326</v>
      </c>
      <c r="BA15" s="287" t="s">
        <v>305</v>
      </c>
      <c r="BD15" s="287" t="s">
        <v>313</v>
      </c>
      <c r="BE15" s="287" t="s">
        <v>304</v>
      </c>
      <c r="BF15" s="287" t="s">
        <v>326</v>
      </c>
      <c r="BG15" s="287" t="s">
        <v>305</v>
      </c>
    </row>
    <row r="16" spans="1:59" x14ac:dyDescent="0.35">
      <c r="A16" s="218">
        <v>10005</v>
      </c>
      <c r="B16" s="238" t="s">
        <v>10</v>
      </c>
      <c r="C16" s="251">
        <v>0.54800000000000004</v>
      </c>
      <c r="D16" s="252">
        <v>0.14099999999999999</v>
      </c>
      <c r="E16" s="241">
        <f t="shared" ref="E16:E47" si="0">IF(D16&gt;0,((C16*E$12)+(D16*E$14))/(C16+D16),E$12)</f>
        <v>40.061600312287993</v>
      </c>
      <c r="F16" s="255">
        <f>'BPA CURRENT Calc'!O7</f>
        <v>0.57411729452054794</v>
      </c>
      <c r="G16" s="256">
        <f>'BPA CURRENT Calc'!P7</f>
        <v>7.8351883561643909E-2</v>
      </c>
      <c r="H16" s="244">
        <f t="shared" ref="H16:H47" si="1">IF($H$1="On",IF(G16&gt;0,((F16*H$13)+(G16*H$14))/(F16+G16),H$13),IF($H$1="Off",IF(G16&gt;0,((F16*H$12)+(G16*H$14))/(F16+G16),H$12)))</f>
        <v>38.179033306366719</v>
      </c>
      <c r="I16" s="256">
        <f>'SANDBOX Calc'!O7</f>
        <v>0.59830628844109057</v>
      </c>
      <c r="J16" s="256">
        <f>'SANDBOX Calc'!P7</f>
        <v>5.4162889641101275E-2</v>
      </c>
      <c r="K16" s="244">
        <f t="shared" ref="K16:K47" si="2">IF($H$1="On",IF(J16&gt;0,((I16*K$13)+(J16*K$14))/(I16+J16),K$13),IF($H$1="Off",IF(J16&gt;0,((I16*K$12)+(J16*K$14))/(I16+J16),K$12)))</f>
        <v>36.794297868379033</v>
      </c>
      <c r="L16" s="255">
        <f>'No Worse Off Calc'!O7</f>
        <v>0.59382243735605456</v>
      </c>
      <c r="M16" s="256">
        <f>'No Worse Off Calc'!P7</f>
        <v>5.8646740726137292E-2</v>
      </c>
      <c r="N16" s="244">
        <f t="shared" ref="N16:N47" si="3">IF($H$1="On",IF(M16&gt;0,((L16*N$13)+(M16*N$14))/(L16+M16),N$13),IF($H$1="Off",IF(M16&gt;0,((L16*N$12)+(M16*N$14))/(L16+M16),N$12)))</f>
        <v>37.342934824400039</v>
      </c>
      <c r="O16" s="265">
        <f>'NRU Proposal Calc'!O7</f>
        <v>0.63185489839011177</v>
      </c>
      <c r="P16" s="266">
        <f>'NRU Proposal Calc'!P7</f>
        <v>2.0614279692080073E-2</v>
      </c>
      <c r="Q16" s="267">
        <f t="shared" ref="Q16:Q47" si="4">IF($H$1="On",IF(P16&gt;0,((O16*Q$13)+(P16*Q$14))/(O16+P16),Q$13),IF($H$1="Off",IF(P16&gt;0,((O16*Q$12)+(P16*Q$14))/(O16+P16),Q$12)))</f>
        <v>35.465316242995449</v>
      </c>
      <c r="S16" s="328">
        <f>(H16-$E16)/$E16</f>
        <v>-4.6991807397764859E-2</v>
      </c>
      <c r="T16" s="329">
        <f>(K16-$E16)/$E16</f>
        <v>-8.1556962738375399E-2</v>
      </c>
      <c r="U16" s="329">
        <f>(N16-$E16)/$E16</f>
        <v>-6.786212898874297E-2</v>
      </c>
      <c r="V16" s="330">
        <f>(Q16-$E16)/$E16</f>
        <v>-0.11473041599595654</v>
      </c>
      <c r="W16" s="314"/>
      <c r="X16" s="317"/>
      <c r="Y16" s="284" t="s">
        <v>318</v>
      </c>
      <c r="Z16" s="277">
        <f>VLOOKUP($Y$15,B16:Q150,2,FALSE)</f>
        <v>19.152000000000001</v>
      </c>
      <c r="AA16" s="278">
        <f>VLOOKUP($Y$15,B16:Q150,3,FALSE)</f>
        <v>5.9960000000000004</v>
      </c>
      <c r="AB16" s="279">
        <f>VLOOKUP($Y$15,B16:Q150,4,FALSE)</f>
        <v>40.908517994325237</v>
      </c>
      <c r="AC16" s="280"/>
      <c r="AV16" s="288" t="s">
        <v>10</v>
      </c>
      <c r="AW16" s="289">
        <f t="shared" ref="AW16:AW47" si="5">D16/(C16+D16)</f>
        <v>0.20464441219158197</v>
      </c>
      <c r="AX16" s="289">
        <f t="shared" ref="AX16:AX47" si="6">G16/(F16+G16)</f>
        <v>0.12008518745965022</v>
      </c>
      <c r="AY16" s="289">
        <f t="shared" ref="AY16:AY47" si="7">J16/(I16+J16)</f>
        <v>8.3012181204179969E-2</v>
      </c>
      <c r="AZ16" s="289">
        <f t="shared" ref="AZ16:AZ47" si="8">M16/(L16+M16)</f>
        <v>8.9884308249652725E-2</v>
      </c>
      <c r="BA16" s="289">
        <f t="shared" ref="BA16:BA47" si="9">P16/(O16+P16)</f>
        <v>3.1594258218712798E-2</v>
      </c>
      <c r="BC16" s="288" t="s">
        <v>10</v>
      </c>
      <c r="BD16" s="289">
        <f t="shared" ref="BD16:BD47" si="10">(H16-$E16)/$E16</f>
        <v>-4.6991807397764859E-2</v>
      </c>
      <c r="BE16" s="289">
        <f t="shared" ref="BE16:BE47" si="11">(K16-$E16)/$E16</f>
        <v>-8.1556962738375399E-2</v>
      </c>
      <c r="BF16" s="289">
        <f t="shared" ref="BF16:BF47" si="12">(N16-$E16)/$E16</f>
        <v>-6.786212898874297E-2</v>
      </c>
      <c r="BG16" s="289">
        <f t="shared" ref="BG16:BG47" si="13">(Q16-$E16)/$E16</f>
        <v>-0.11473041599595654</v>
      </c>
    </row>
    <row r="17" spans="1:59" x14ac:dyDescent="0.35">
      <c r="A17" s="218">
        <v>10015</v>
      </c>
      <c r="B17" s="219" t="s">
        <v>11</v>
      </c>
      <c r="C17" s="253">
        <v>0.57299999999999995</v>
      </c>
      <c r="D17" s="254">
        <v>0.01</v>
      </c>
      <c r="E17" s="245">
        <f t="shared" si="0"/>
        <v>35.361456656641224</v>
      </c>
      <c r="F17" s="257">
        <f>'BPA CURRENT Calc'!O8</f>
        <v>0.57558692922374421</v>
      </c>
      <c r="G17" s="258">
        <f>'BPA CURRENT Calc'!P8</f>
        <v>7.7607876712328938E-3</v>
      </c>
      <c r="H17" s="223">
        <f t="shared" si="1"/>
        <v>35.530968591962612</v>
      </c>
      <c r="I17" s="258">
        <f>'SANDBOX Calc'!O8</f>
        <v>0.59983784252076322</v>
      </c>
      <c r="J17" s="258">
        <f>'SANDBOX Calc'!P8</f>
        <v>-1.6490125625786112E-2</v>
      </c>
      <c r="K17" s="223">
        <f t="shared" si="2"/>
        <v>34.693554640568202</v>
      </c>
      <c r="L17" s="257">
        <f>'No Worse Off Calc'!O8</f>
        <v>0.57753873207296824</v>
      </c>
      <c r="M17" s="258">
        <f>'No Worse Off Calc'!P8</f>
        <v>5.8089848220088669E-3</v>
      </c>
      <c r="N17" s="223">
        <f t="shared" si="3"/>
        <v>35.353193002600911</v>
      </c>
      <c r="O17" s="257">
        <f>'NRU Proposal Calc'!O8</f>
        <v>0.60863201030246594</v>
      </c>
      <c r="P17" s="258">
        <f>'NRU Proposal Calc'!P8</f>
        <v>-2.5284293407488834E-2</v>
      </c>
      <c r="Q17" s="324">
        <f t="shared" si="4"/>
        <v>34.664871656093851</v>
      </c>
      <c r="S17" s="331">
        <f t="shared" ref="S17:S80" si="14">(H17-$E17)/$E17</f>
        <v>4.7936920972273447E-3</v>
      </c>
      <c r="T17" s="327">
        <f t="shared" ref="T17:T80" si="15">(K17-$E17)/$E17</f>
        <v>-1.8887853590374742E-2</v>
      </c>
      <c r="U17" s="327">
        <f t="shared" ref="U17:U80" si="16">(N17-$E17)/$E17</f>
        <v>-2.3369099640189553E-4</v>
      </c>
      <c r="V17" s="332">
        <f t="shared" ref="V17:V80" si="17">(Q17-$E17)/$E17</f>
        <v>-1.969899055096044E-2</v>
      </c>
      <c r="W17" s="314"/>
      <c r="X17" s="317"/>
      <c r="Y17" s="281" t="s">
        <v>313</v>
      </c>
      <c r="Z17" s="286">
        <f>VLOOKUP($Y$15,B16:Q150,5,FALSE)</f>
        <v>20.301533019406392</v>
      </c>
      <c r="AA17" s="282">
        <f>VLOOKUP($Y$15,B16:Q150,6,FALSE)</f>
        <v>3.4365990582191763</v>
      </c>
      <c r="AB17" s="283">
        <f>VLOOKUP($Y$15,B16:Q150,7,FALSE)</f>
        <v>38.791221833155248</v>
      </c>
      <c r="AC17" s="294">
        <f>(AB17-AB$16)/AB$16</f>
        <v>-5.1756853217310314E-2</v>
      </c>
      <c r="AV17" s="288" t="s">
        <v>11</v>
      </c>
      <c r="AW17" s="289">
        <f t="shared" si="5"/>
        <v>1.7152658662092625E-2</v>
      </c>
      <c r="AX17" s="289">
        <f t="shared" si="6"/>
        <v>1.3303879395537441E-2</v>
      </c>
      <c r="AY17" s="289">
        <f t="shared" si="7"/>
        <v>-2.8268089765670426E-2</v>
      </c>
      <c r="AZ17" s="289">
        <f t="shared" si="8"/>
        <v>9.9580141547972942E-3</v>
      </c>
      <c r="BA17" s="289">
        <f t="shared" si="9"/>
        <v>-4.3343434242052392E-2</v>
      </c>
      <c r="BC17" s="288" t="s">
        <v>11</v>
      </c>
      <c r="BD17" s="289">
        <f t="shared" si="10"/>
        <v>4.7936920972273447E-3</v>
      </c>
      <c r="BE17" s="289">
        <f t="shared" si="11"/>
        <v>-1.8887853590374742E-2</v>
      </c>
      <c r="BF17" s="289">
        <f t="shared" si="12"/>
        <v>-2.3369099640189553E-4</v>
      </c>
      <c r="BG17" s="289">
        <f t="shared" si="13"/>
        <v>-1.969899055096044E-2</v>
      </c>
    </row>
    <row r="18" spans="1:59" x14ac:dyDescent="0.35">
      <c r="A18" s="218">
        <v>10024</v>
      </c>
      <c r="B18" s="238" t="s">
        <v>12</v>
      </c>
      <c r="C18" s="251">
        <v>200.923</v>
      </c>
      <c r="D18" s="252">
        <v>11.464</v>
      </c>
      <c r="E18" s="241">
        <f t="shared" si="0"/>
        <v>36.284587413981171</v>
      </c>
      <c r="F18" s="255">
        <f>'BPA CURRENT Calc'!O9</f>
        <v>204.46772802511418</v>
      </c>
      <c r="G18" s="256">
        <f>'BPA CURRENT Calc'!P9</f>
        <v>4.5951840753425017</v>
      </c>
      <c r="H18" s="244">
        <f t="shared" si="1"/>
        <v>35.746125083047588</v>
      </c>
      <c r="I18" s="256">
        <f>'SANDBOX Calc'!O9</f>
        <v>213.08246351096469</v>
      </c>
      <c r="J18" s="256">
        <f>'SANDBOX Calc'!P9</f>
        <v>-4.0195514105080008</v>
      </c>
      <c r="K18" s="244">
        <f t="shared" si="2"/>
        <v>34.693554640568202</v>
      </c>
      <c r="L18" s="255">
        <f>'No Worse Off Calc'!O9</f>
        <v>204.67811056222311</v>
      </c>
      <c r="M18" s="256">
        <f>'No Worse Off Calc'!P9</f>
        <v>4.3848015382335745</v>
      </c>
      <c r="N18" s="244">
        <f t="shared" si="3"/>
        <v>35.627422762874183</v>
      </c>
      <c r="O18" s="255">
        <f>'NRU Proposal Calc'!O9</f>
        <v>217.3812518153909</v>
      </c>
      <c r="P18" s="256">
        <f>'NRU Proposal Calc'!P9</f>
        <v>-8.3183397149342113</v>
      </c>
      <c r="Q18" s="244">
        <f t="shared" si="4"/>
        <v>34.664871656093851</v>
      </c>
      <c r="S18" s="331">
        <f t="shared" si="14"/>
        <v>-1.4839973920334655E-2</v>
      </c>
      <c r="T18" s="327">
        <f t="shared" si="15"/>
        <v>-4.384872164206869E-2</v>
      </c>
      <c r="U18" s="327">
        <f t="shared" si="16"/>
        <v>-1.8111399300458079E-2</v>
      </c>
      <c r="V18" s="332">
        <f t="shared" si="17"/>
        <v>-4.4639222141553456E-2</v>
      </c>
      <c r="W18" s="314"/>
      <c r="X18" s="317"/>
      <c r="Y18" s="284" t="s">
        <v>323</v>
      </c>
      <c r="Z18" s="277">
        <f>VLOOKUP($Y$15,B16:Q150,8,FALSE)</f>
        <v>21.15688725358639</v>
      </c>
      <c r="AA18" s="278">
        <f>VLOOKUP($Y$15,B16:Q150,9,FALSE)</f>
        <v>2.5812448240391781</v>
      </c>
      <c r="AB18" s="279">
        <f>VLOOKUP($Y$15,B16:Q150,10,FALSE)</f>
        <v>37.44533523077029</v>
      </c>
      <c r="AC18" s="290">
        <f>(AB18-AB$16)/AB$16</f>
        <v>-8.4656764247371522E-2</v>
      </c>
      <c r="AV18" s="288" t="s">
        <v>12</v>
      </c>
      <c r="AW18" s="289">
        <f t="shared" si="5"/>
        <v>5.3976938324850392E-2</v>
      </c>
      <c r="AX18" s="289">
        <f t="shared" si="6"/>
        <v>2.1979910397184523E-2</v>
      </c>
      <c r="AY18" s="289">
        <f t="shared" si="7"/>
        <v>-1.9226515933043968E-2</v>
      </c>
      <c r="AZ18" s="289">
        <f t="shared" si="8"/>
        <v>2.0973598301962982E-2</v>
      </c>
      <c r="BA18" s="289">
        <f t="shared" si="9"/>
        <v>-3.978869150611071E-2</v>
      </c>
      <c r="BC18" s="288" t="s">
        <v>12</v>
      </c>
      <c r="BD18" s="289">
        <f t="shared" si="10"/>
        <v>-1.4839973920334655E-2</v>
      </c>
      <c r="BE18" s="289">
        <f t="shared" si="11"/>
        <v>-4.384872164206869E-2</v>
      </c>
      <c r="BF18" s="289">
        <f t="shared" si="12"/>
        <v>-1.8111399300458079E-2</v>
      </c>
      <c r="BG18" s="289">
        <f t="shared" si="13"/>
        <v>-4.4639222141553456E-2</v>
      </c>
    </row>
    <row r="19" spans="1:59" x14ac:dyDescent="0.35">
      <c r="A19" s="218">
        <v>10025</v>
      </c>
      <c r="B19" s="219" t="s">
        <v>13</v>
      </c>
      <c r="C19" s="253">
        <v>59.658999999999999</v>
      </c>
      <c r="D19" s="254">
        <v>5.3780000000000001</v>
      </c>
      <c r="E19" s="245">
        <f t="shared" si="0"/>
        <v>37.004416687968792</v>
      </c>
      <c r="F19" s="257">
        <f>'BPA CURRENT Calc'!O10</f>
        <v>62.145495547945202</v>
      </c>
      <c r="G19" s="258">
        <f>'BPA CURRENT Calc'!P10</f>
        <v>5.7394866438356047</v>
      </c>
      <c r="H19" s="223">
        <f t="shared" si="1"/>
        <v>37.29772894059704</v>
      </c>
      <c r="I19" s="258">
        <f>'SANDBOX Calc'!O10</f>
        <v>64.763840315374168</v>
      </c>
      <c r="J19" s="258">
        <f>'SANDBOX Calc'!P10</f>
        <v>3.1211418764066394</v>
      </c>
      <c r="K19" s="223">
        <f t="shared" si="2"/>
        <v>35.857066860858396</v>
      </c>
      <c r="L19" s="257">
        <f>'No Worse Off Calc'!O10</f>
        <v>63.558776776229088</v>
      </c>
      <c r="M19" s="258">
        <f>'No Worse Off Calc'!P10</f>
        <v>4.3262054155517191</v>
      </c>
      <c r="N19" s="223">
        <f t="shared" si="3"/>
        <v>36.691792613116945</v>
      </c>
      <c r="O19" s="257">
        <f>'NRU Proposal Calc'!O10</f>
        <v>67.58414676692226</v>
      </c>
      <c r="P19" s="258">
        <f>'NRU Proposal Calc'!P10</f>
        <v>0.30083542485854764</v>
      </c>
      <c r="Q19" s="324">
        <f t="shared" si="4"/>
        <v>34.77714544409681</v>
      </c>
      <c r="S19" s="331">
        <f t="shared" si="14"/>
        <v>7.9264120037760722E-3</v>
      </c>
      <c r="T19" s="327">
        <f t="shared" si="15"/>
        <v>-3.1005753631658597E-2</v>
      </c>
      <c r="U19" s="327">
        <f t="shared" si="16"/>
        <v>-8.4482908483054162E-3</v>
      </c>
      <c r="V19" s="332">
        <f t="shared" si="17"/>
        <v>-6.0189335306996813E-2</v>
      </c>
      <c r="W19" s="314"/>
      <c r="X19" s="317"/>
      <c r="Y19" s="281" t="s">
        <v>325</v>
      </c>
      <c r="Z19" s="286">
        <f>VLOOKUP($Y$15,B16:Q150,11,FALSE)</f>
        <v>21.165769667593775</v>
      </c>
      <c r="AA19" s="282">
        <f>VLOOKUP($Y$15,B16:Q150,12,FALSE)</f>
        <v>2.5723624100317934</v>
      </c>
      <c r="AB19" s="283">
        <f>VLOOKUP($Y$15,B16:Q150,13,FALSE)</f>
        <v>37.802985004781476</v>
      </c>
      <c r="AC19" s="294">
        <f>(AB19-AB$16)/AB$16</f>
        <v>-7.591409177850332E-2</v>
      </c>
      <c r="AV19" s="288" t="s">
        <v>13</v>
      </c>
      <c r="AW19" s="289">
        <f t="shared" si="5"/>
        <v>8.2691391054322924E-2</v>
      </c>
      <c r="AX19" s="289">
        <f t="shared" si="6"/>
        <v>8.454722176432293E-2</v>
      </c>
      <c r="AY19" s="289">
        <f t="shared" si="7"/>
        <v>4.5976912354328235E-2</v>
      </c>
      <c r="AZ19" s="289">
        <f t="shared" si="8"/>
        <v>6.3728460638463796E-2</v>
      </c>
      <c r="BA19" s="289">
        <f t="shared" si="9"/>
        <v>4.4315460525372486E-3</v>
      </c>
      <c r="BC19" s="288" t="s">
        <v>13</v>
      </c>
      <c r="BD19" s="289">
        <f t="shared" si="10"/>
        <v>7.9264120037760722E-3</v>
      </c>
      <c r="BE19" s="289">
        <f t="shared" si="11"/>
        <v>-3.1005753631658597E-2</v>
      </c>
      <c r="BF19" s="289">
        <f t="shared" si="12"/>
        <v>-8.4482908483054162E-3</v>
      </c>
      <c r="BG19" s="289">
        <f t="shared" si="13"/>
        <v>-6.0189335306996813E-2</v>
      </c>
    </row>
    <row r="20" spans="1:59" x14ac:dyDescent="0.35">
      <c r="A20" s="218">
        <v>10027</v>
      </c>
      <c r="B20" s="238" t="s">
        <v>14</v>
      </c>
      <c r="C20" s="251">
        <v>61.194000000000003</v>
      </c>
      <c r="D20" s="252">
        <v>7.0220000000000002</v>
      </c>
      <c r="E20" s="241">
        <f t="shared" si="0"/>
        <v>37.511962682313069</v>
      </c>
      <c r="F20" s="255">
        <f>'BPA CURRENT Calc'!O11</f>
        <v>62.544936986301373</v>
      </c>
      <c r="G20" s="256">
        <f>'BPA CURRENT Calc'!P11</f>
        <v>4.0408109589041104</v>
      </c>
      <c r="H20" s="244">
        <f t="shared" si="1"/>
        <v>36.705991234168366</v>
      </c>
      <c r="I20" s="256">
        <f>'SANDBOX Calc'!O11</f>
        <v>65.18011121805101</v>
      </c>
      <c r="J20" s="256">
        <f>'SANDBOX Calc'!P11</f>
        <v>1.405636727154473</v>
      </c>
      <c r="K20" s="244">
        <f t="shared" si="2"/>
        <v>35.227778106229614</v>
      </c>
      <c r="L20" s="255">
        <f>'No Worse Off Calc'!O11</f>
        <v>63.558937075167144</v>
      </c>
      <c r="M20" s="256">
        <f>'No Worse Off Calc'!P11</f>
        <v>3.0268108700383394</v>
      </c>
      <c r="N20" s="244">
        <f t="shared" si="3"/>
        <v>36.236938341845025</v>
      </c>
      <c r="O20" s="255">
        <f>'NRU Proposal Calc'!O11</f>
        <v>67.258745378712362</v>
      </c>
      <c r="P20" s="256">
        <f>'NRU Proposal Calc'!P11</f>
        <v>-0.67299743350687891</v>
      </c>
      <c r="Q20" s="244">
        <f t="shared" si="4"/>
        <v>34.664871656093851</v>
      </c>
      <c r="S20" s="331">
        <f t="shared" si="14"/>
        <v>-2.1485717902057937E-2</v>
      </c>
      <c r="T20" s="327">
        <f t="shared" si="15"/>
        <v>-6.0892163799268491E-2</v>
      </c>
      <c r="U20" s="327">
        <f t="shared" si="16"/>
        <v>-3.3989806165733327E-2</v>
      </c>
      <c r="V20" s="332">
        <f t="shared" si="17"/>
        <v>-7.5898215466119134E-2</v>
      </c>
      <c r="W20" s="314"/>
      <c r="X20" s="317"/>
      <c r="Y20" s="284" t="s">
        <v>367</v>
      </c>
      <c r="Z20" s="277">
        <f>VLOOKUP($Y$15,B16:Q150,14,FALSE)</f>
        <v>22.577948413916872</v>
      </c>
      <c r="AA20" s="278">
        <f>VLOOKUP($Y$15,B16:Q150,15,FALSE)</f>
        <v>1.1601836637086969</v>
      </c>
      <c r="AB20" s="279">
        <f>VLOOKUP($Y$15,B16:Q150,16,FALSE)</f>
        <v>35.903107332196939</v>
      </c>
      <c r="AC20" s="290">
        <f>(AB20-AB$16)/AB$16</f>
        <v>-0.12235619639955279</v>
      </c>
      <c r="AV20" s="288" t="s">
        <v>14</v>
      </c>
      <c r="AW20" s="289">
        <f t="shared" si="5"/>
        <v>0.10293772721942065</v>
      </c>
      <c r="AX20" s="289">
        <f t="shared" si="6"/>
        <v>6.0685823672497613E-2</v>
      </c>
      <c r="AY20" s="289">
        <f t="shared" si="7"/>
        <v>2.1110174031704124E-2</v>
      </c>
      <c r="AZ20" s="289">
        <f t="shared" si="8"/>
        <v>4.545733829601422E-2</v>
      </c>
      <c r="BA20" s="289">
        <f t="shared" si="9"/>
        <v>-1.0107229463889174E-2</v>
      </c>
      <c r="BC20" s="288" t="s">
        <v>14</v>
      </c>
      <c r="BD20" s="289">
        <f t="shared" si="10"/>
        <v>-2.1485717902057937E-2</v>
      </c>
      <c r="BE20" s="289">
        <f t="shared" si="11"/>
        <v>-6.0892163799268491E-2</v>
      </c>
      <c r="BF20" s="289">
        <f t="shared" si="12"/>
        <v>-3.3989806165733327E-2</v>
      </c>
      <c r="BG20" s="289">
        <f t="shared" si="13"/>
        <v>-7.5898215466119134E-2</v>
      </c>
    </row>
    <row r="21" spans="1:59" x14ac:dyDescent="0.35">
      <c r="A21" s="218">
        <v>10029</v>
      </c>
      <c r="B21" s="219" t="s">
        <v>15</v>
      </c>
      <c r="C21" s="253">
        <v>17.616</v>
      </c>
      <c r="D21" s="254">
        <v>4.0579999999999998</v>
      </c>
      <c r="E21" s="245">
        <f t="shared" si="0"/>
        <v>39.625019878906663</v>
      </c>
      <c r="F21" s="257">
        <f>'BPA CURRENT Calc'!O12</f>
        <v>18.299526940639268</v>
      </c>
      <c r="G21" s="258">
        <f>'BPA CURRENT Calc'!P12</f>
        <v>2.0505808219178085</v>
      </c>
      <c r="H21" s="223">
        <f t="shared" si="1"/>
        <v>37.69991556920283</v>
      </c>
      <c r="I21" s="258">
        <f>'SANDBOX Calc'!O12</f>
        <v>19.070531664134993</v>
      </c>
      <c r="J21" s="258">
        <f>'SANDBOX Calc'!P12</f>
        <v>1.2795760984220834</v>
      </c>
      <c r="K21" s="223">
        <f t="shared" si="2"/>
        <v>36.284775827000118</v>
      </c>
      <c r="L21" s="257">
        <f>'No Worse Off Calc'!O12</f>
        <v>18.815238703456693</v>
      </c>
      <c r="M21" s="258">
        <f>'No Worse Off Calc'!P12</f>
        <v>1.5348690591003837</v>
      </c>
      <c r="N21" s="223">
        <f t="shared" si="3"/>
        <v>36.982928290566043</v>
      </c>
      <c r="O21" s="257">
        <f>'NRU Proposal Calc'!O12</f>
        <v>19.983079616339875</v>
      </c>
      <c r="P21" s="258">
        <f>'NRU Proposal Calc'!P12</f>
        <v>0.36702814621720137</v>
      </c>
      <c r="Q21" s="324">
        <f t="shared" si="4"/>
        <v>35.121808066393747</v>
      </c>
      <c r="S21" s="331">
        <f t="shared" si="14"/>
        <v>-4.8583049688982291E-2</v>
      </c>
      <c r="T21" s="327">
        <f t="shared" si="15"/>
        <v>-8.4296337569401095E-2</v>
      </c>
      <c r="U21" s="327">
        <f t="shared" si="16"/>
        <v>-6.667735679161306E-2</v>
      </c>
      <c r="V21" s="332">
        <f t="shared" si="17"/>
        <v>-0.11364566696179962</v>
      </c>
      <c r="W21" s="314"/>
      <c r="X21" s="317"/>
      <c r="Y21" s="314"/>
      <c r="Z21" s="314"/>
      <c r="AV21" s="288" t="s">
        <v>15</v>
      </c>
      <c r="AW21" s="289">
        <f t="shared" si="5"/>
        <v>0.18722893789794223</v>
      </c>
      <c r="AX21" s="289">
        <f t="shared" si="6"/>
        <v>0.10076510875734765</v>
      </c>
      <c r="AY21" s="289">
        <f t="shared" si="7"/>
        <v>6.2878099386599967E-2</v>
      </c>
      <c r="AZ21" s="289">
        <f t="shared" si="8"/>
        <v>7.5423141587704343E-2</v>
      </c>
      <c r="BA21" s="289">
        <f t="shared" si="9"/>
        <v>1.803568563369036E-2</v>
      </c>
      <c r="BC21" s="288" t="s">
        <v>15</v>
      </c>
      <c r="BD21" s="289">
        <f t="shared" si="10"/>
        <v>-4.8583049688982291E-2</v>
      </c>
      <c r="BE21" s="289">
        <f t="shared" si="11"/>
        <v>-8.4296337569401095E-2</v>
      </c>
      <c r="BF21" s="289">
        <f t="shared" si="12"/>
        <v>-6.667735679161306E-2</v>
      </c>
      <c r="BG21" s="289">
        <f t="shared" si="13"/>
        <v>-0.11364566696179962</v>
      </c>
    </row>
    <row r="22" spans="1:59" x14ac:dyDescent="0.35">
      <c r="A22" s="218">
        <v>10044</v>
      </c>
      <c r="B22" s="238" t="s">
        <v>16</v>
      </c>
      <c r="C22" s="251">
        <v>20.309000000000001</v>
      </c>
      <c r="D22" s="252">
        <v>3.7410000000000001</v>
      </c>
      <c r="E22" s="241">
        <f t="shared" si="0"/>
        <v>38.83089875649992</v>
      </c>
      <c r="F22" s="255">
        <f>'BPA CURRENT Calc'!O13</f>
        <v>20.727772288812787</v>
      </c>
      <c r="G22" s="256">
        <f>'BPA CURRENT Calc'!P13</f>
        <v>1.2563168664383575</v>
      </c>
      <c r="H22" s="244">
        <f t="shared" si="1"/>
        <v>36.618223224737889</v>
      </c>
      <c r="I22" s="256">
        <f>'SANDBOX Calc'!O13</f>
        <v>21.601085046790573</v>
      </c>
      <c r="J22" s="256">
        <f>'SANDBOX Calc'!P13</f>
        <v>0.38300410846057176</v>
      </c>
      <c r="K22" s="244">
        <f t="shared" si="2"/>
        <v>35.134440431866963</v>
      </c>
      <c r="L22" s="255">
        <f>'No Worse Off Calc'!O13</f>
        <v>21.043730274434754</v>
      </c>
      <c r="M22" s="256">
        <f>'No Worse Off Calc'!P13</f>
        <v>0.9403588808163903</v>
      </c>
      <c r="N22" s="244">
        <f t="shared" si="3"/>
        <v>36.170150383593267</v>
      </c>
      <c r="O22" s="255">
        <f>'NRU Proposal Calc'!O13</f>
        <v>22.260542826669319</v>
      </c>
      <c r="P22" s="256">
        <f>'NRU Proposal Calc'!P13</f>
        <v>-0.27645367141817445</v>
      </c>
      <c r="Q22" s="244">
        <f t="shared" si="4"/>
        <v>34.664871656093851</v>
      </c>
      <c r="S22" s="331">
        <f t="shared" si="14"/>
        <v>-5.6982341450225904E-2</v>
      </c>
      <c r="T22" s="327">
        <f t="shared" si="15"/>
        <v>-9.5193735993921724E-2</v>
      </c>
      <c r="U22" s="327">
        <f t="shared" si="16"/>
        <v>-6.8521421293687393E-2</v>
      </c>
      <c r="V22" s="332">
        <f t="shared" si="17"/>
        <v>-0.10728639392382634</v>
      </c>
      <c r="W22" s="314"/>
      <c r="X22" s="317"/>
      <c r="Y22" s="314"/>
      <c r="Z22" s="314"/>
      <c r="AV22" s="288" t="s">
        <v>16</v>
      </c>
      <c r="AW22" s="289">
        <f t="shared" si="5"/>
        <v>0.15555093555093555</v>
      </c>
      <c r="AX22" s="289">
        <f t="shared" si="6"/>
        <v>5.7146641717392789E-2</v>
      </c>
      <c r="AY22" s="289">
        <f t="shared" si="7"/>
        <v>1.7421877511313084E-2</v>
      </c>
      <c r="AZ22" s="289">
        <f t="shared" si="8"/>
        <v>4.2774520889885273E-2</v>
      </c>
      <c r="BA22" s="289">
        <f t="shared" si="9"/>
        <v>-1.2575170591142749E-2</v>
      </c>
      <c r="BC22" s="288" t="s">
        <v>16</v>
      </c>
      <c r="BD22" s="289">
        <f t="shared" si="10"/>
        <v>-5.6982341450225904E-2</v>
      </c>
      <c r="BE22" s="289">
        <f t="shared" si="11"/>
        <v>-9.5193735993921724E-2</v>
      </c>
      <c r="BF22" s="289">
        <f t="shared" si="12"/>
        <v>-6.8521421293687393E-2</v>
      </c>
      <c r="BG22" s="289">
        <f t="shared" si="13"/>
        <v>-0.10728639392382634</v>
      </c>
    </row>
    <row r="23" spans="1:59" x14ac:dyDescent="0.35">
      <c r="A23" s="218">
        <v>10046</v>
      </c>
      <c r="B23" s="219" t="s">
        <v>17</v>
      </c>
      <c r="C23" s="253">
        <v>81.850999999999999</v>
      </c>
      <c r="D23" s="254">
        <v>18.754999999999999</v>
      </c>
      <c r="E23" s="245">
        <f t="shared" si="0"/>
        <v>39.604748336286249</v>
      </c>
      <c r="F23" s="257">
        <f>'BPA CURRENT Calc'!O14</f>
        <v>85.948159103881267</v>
      </c>
      <c r="G23" s="258">
        <f>'BPA CURRENT Calc'!P14</f>
        <v>11.475477311643857</v>
      </c>
      <c r="H23" s="223">
        <f t="shared" si="1"/>
        <v>38.122101613180718</v>
      </c>
      <c r="I23" s="258">
        <f>'SANDBOX Calc'!O14</f>
        <v>89.569369469581559</v>
      </c>
      <c r="J23" s="258">
        <f>'SANDBOX Calc'!P14</f>
        <v>7.8542669459435643</v>
      </c>
      <c r="K23" s="223">
        <f t="shared" si="2"/>
        <v>36.733753350234082</v>
      </c>
      <c r="L23" s="257">
        <f>'No Worse Off Calc'!O14</f>
        <v>88.80759830679537</v>
      </c>
      <c r="M23" s="258">
        <f>'No Worse Off Calc'!P14</f>
        <v>8.6160381087297537</v>
      </c>
      <c r="N23" s="223">
        <f t="shared" si="3"/>
        <v>37.306951518126738</v>
      </c>
      <c r="O23" s="257">
        <f>'NRU Proposal Calc'!O14</f>
        <v>94.574151546459603</v>
      </c>
      <c r="P23" s="258">
        <f>'NRU Proposal Calc'!P14</f>
        <v>2.8494848690655203</v>
      </c>
      <c r="Q23" s="324">
        <f t="shared" si="4"/>
        <v>35.40588346316585</v>
      </c>
      <c r="S23" s="331">
        <f t="shared" si="14"/>
        <v>-3.7436084949114969E-2</v>
      </c>
      <c r="T23" s="327">
        <f t="shared" si="15"/>
        <v>-7.2491181150158568E-2</v>
      </c>
      <c r="U23" s="327">
        <f t="shared" si="16"/>
        <v>-5.801821535763297E-2</v>
      </c>
      <c r="V23" s="332">
        <f t="shared" si="17"/>
        <v>-0.10601922874165468</v>
      </c>
      <c r="W23" s="314"/>
      <c r="X23" s="317"/>
      <c r="Y23" s="314"/>
      <c r="Z23" s="314"/>
      <c r="AV23" s="288" t="s">
        <v>17</v>
      </c>
      <c r="AW23" s="289">
        <f t="shared" si="5"/>
        <v>0.1864202930242729</v>
      </c>
      <c r="AX23" s="289">
        <f t="shared" si="6"/>
        <v>0.11778945781390646</v>
      </c>
      <c r="AY23" s="289">
        <f t="shared" si="7"/>
        <v>8.0619726741096409E-2</v>
      </c>
      <c r="AZ23" s="289">
        <f t="shared" si="8"/>
        <v>8.8438888402616933E-2</v>
      </c>
      <c r="BA23" s="289">
        <f t="shared" si="9"/>
        <v>2.9248393653795449E-2</v>
      </c>
      <c r="BC23" s="288" t="s">
        <v>17</v>
      </c>
      <c r="BD23" s="289">
        <f t="shared" si="10"/>
        <v>-3.7436084949114969E-2</v>
      </c>
      <c r="BE23" s="289">
        <f t="shared" si="11"/>
        <v>-7.2491181150158568E-2</v>
      </c>
      <c r="BF23" s="289">
        <f t="shared" si="12"/>
        <v>-5.801821535763297E-2</v>
      </c>
      <c r="BG23" s="289">
        <f t="shared" si="13"/>
        <v>-0.10601922874165468</v>
      </c>
    </row>
    <row r="24" spans="1:59" x14ac:dyDescent="0.35">
      <c r="A24" s="218">
        <v>10047</v>
      </c>
      <c r="B24" s="238" t="s">
        <v>18</v>
      </c>
      <c r="C24" s="251">
        <v>156.673</v>
      </c>
      <c r="D24" s="252">
        <v>-4.2079999999999984</v>
      </c>
      <c r="E24" s="241">
        <f t="shared" si="0"/>
        <v>34.931464626216112</v>
      </c>
      <c r="F24" s="255">
        <f>'BPA CURRENT Calc'!O15</f>
        <v>150.3551770547945</v>
      </c>
      <c r="G24" s="256">
        <f>'BPA CURRENT Calc'!P15</f>
        <v>-0.11050000000000182</v>
      </c>
      <c r="H24" s="244">
        <f t="shared" si="1"/>
        <v>35.201046302840084</v>
      </c>
      <c r="I24" s="256">
        <f>'SANDBOX Calc'!O15</f>
        <v>156.69001576878549</v>
      </c>
      <c r="J24" s="256">
        <f>'SANDBOX Calc'!P15</f>
        <v>-6.4453387139909921</v>
      </c>
      <c r="K24" s="244">
        <f t="shared" si="2"/>
        <v>34.693554640568202</v>
      </c>
      <c r="L24" s="255">
        <f>'No Worse Off Calc'!O15</f>
        <v>150.4271770547945</v>
      </c>
      <c r="M24" s="256">
        <f>'No Worse Off Calc'!P15</f>
        <v>-0.18250000000000455</v>
      </c>
      <c r="N24" s="244">
        <f t="shared" si="3"/>
        <v>35.105291139387376</v>
      </c>
      <c r="O24" s="255">
        <f>'NRU Proposal Calc'!O15</f>
        <v>158.27587555751464</v>
      </c>
      <c r="P24" s="256">
        <f>'NRU Proposal Calc'!P15</f>
        <v>-8.0311985027201445</v>
      </c>
      <c r="Q24" s="244">
        <f t="shared" si="4"/>
        <v>34.664871656093851</v>
      </c>
      <c r="S24" s="331">
        <f t="shared" si="14"/>
        <v>7.7174455611474756E-3</v>
      </c>
      <c r="T24" s="327">
        <f t="shared" si="15"/>
        <v>-6.8107646843229798E-3</v>
      </c>
      <c r="U24" s="327">
        <f t="shared" si="16"/>
        <v>4.9762159998526572E-3</v>
      </c>
      <c r="V24" s="332">
        <f t="shared" si="17"/>
        <v>-7.6318864088562302E-3</v>
      </c>
      <c r="W24" s="314"/>
      <c r="X24" s="317"/>
      <c r="Y24" s="314"/>
      <c r="Z24" s="314"/>
      <c r="AV24" s="288" t="s">
        <v>18</v>
      </c>
      <c r="AW24" s="289">
        <f t="shared" si="5"/>
        <v>-2.759977699799953E-2</v>
      </c>
      <c r="AX24" s="289">
        <f t="shared" si="6"/>
        <v>-7.3546698735757726E-4</v>
      </c>
      <c r="AY24" s="289">
        <f t="shared" si="7"/>
        <v>-4.2898948836905322E-2</v>
      </c>
      <c r="AZ24" s="289">
        <f t="shared" si="8"/>
        <v>-1.2146852958620723E-3</v>
      </c>
      <c r="BA24" s="289">
        <f t="shared" si="9"/>
        <v>-5.3454130024128257E-2</v>
      </c>
      <c r="BC24" s="288" t="s">
        <v>18</v>
      </c>
      <c r="BD24" s="289">
        <f t="shared" si="10"/>
        <v>7.7174455611474756E-3</v>
      </c>
      <c r="BE24" s="289">
        <f t="shared" si="11"/>
        <v>-6.8107646843229798E-3</v>
      </c>
      <c r="BF24" s="289">
        <f t="shared" si="12"/>
        <v>4.9762159998526572E-3</v>
      </c>
      <c r="BG24" s="289">
        <f t="shared" si="13"/>
        <v>-7.6318864088562302E-3</v>
      </c>
    </row>
    <row r="25" spans="1:59" x14ac:dyDescent="0.35">
      <c r="A25" s="218">
        <v>10055</v>
      </c>
      <c r="B25" s="219" t="s">
        <v>19</v>
      </c>
      <c r="C25" s="253">
        <v>0.39800000000000002</v>
      </c>
      <c r="D25" s="254">
        <v>-8.0000000000000071E-3</v>
      </c>
      <c r="E25" s="245">
        <f t="shared" si="0"/>
        <v>34.931464626216112</v>
      </c>
      <c r="F25" s="257">
        <f>'BPA CURRENT Calc'!O16</f>
        <v>0.38418984018264846</v>
      </c>
      <c r="G25" s="258">
        <f>'BPA CURRENT Calc'!P16</f>
        <v>0</v>
      </c>
      <c r="H25" s="223">
        <f t="shared" si="1"/>
        <v>35.201046302840084</v>
      </c>
      <c r="I25" s="258">
        <f>'SANDBOX Calc'!O16</f>
        <v>0.40037671662272006</v>
      </c>
      <c r="J25" s="258">
        <f>'SANDBOX Calc'!P16</f>
        <v>-1.6186876440071607E-2</v>
      </c>
      <c r="K25" s="223">
        <f t="shared" si="2"/>
        <v>34.693554640568202</v>
      </c>
      <c r="L25" s="257">
        <f>'No Worse Off Calc'!O16</f>
        <v>0.38418984018264846</v>
      </c>
      <c r="M25" s="258">
        <f>'No Worse Off Calc'!P16</f>
        <v>0</v>
      </c>
      <c r="N25" s="223">
        <f t="shared" si="3"/>
        <v>35.105291139387376</v>
      </c>
      <c r="O25" s="257">
        <f>'NRU Proposal Calc'!O16</f>
        <v>0.40442892972717409</v>
      </c>
      <c r="P25" s="258">
        <f>'NRU Proposal Calc'!P16</f>
        <v>-2.0239089544525635E-2</v>
      </c>
      <c r="Q25" s="324">
        <f t="shared" si="4"/>
        <v>34.664871656093851</v>
      </c>
      <c r="S25" s="331">
        <f t="shared" si="14"/>
        <v>7.7174455611474756E-3</v>
      </c>
      <c r="T25" s="327">
        <f t="shared" si="15"/>
        <v>-6.8107646843229798E-3</v>
      </c>
      <c r="U25" s="327">
        <f t="shared" si="16"/>
        <v>4.9762159998526572E-3</v>
      </c>
      <c r="V25" s="332">
        <f t="shared" si="17"/>
        <v>-7.6318864088562302E-3</v>
      </c>
      <c r="W25" s="314"/>
      <c r="X25" s="317"/>
      <c r="Y25" s="314"/>
      <c r="Z25" s="314"/>
      <c r="AV25" s="288" t="s">
        <v>19</v>
      </c>
      <c r="AW25" s="289">
        <f t="shared" si="5"/>
        <v>-2.051282051282053E-2</v>
      </c>
      <c r="AX25" s="289">
        <f t="shared" si="6"/>
        <v>0</v>
      </c>
      <c r="AY25" s="289">
        <f t="shared" si="7"/>
        <v>-4.2132494790534207E-2</v>
      </c>
      <c r="AZ25" s="289">
        <f t="shared" si="8"/>
        <v>0</v>
      </c>
      <c r="BA25" s="289">
        <f t="shared" si="9"/>
        <v>-5.2679918695673289E-2</v>
      </c>
      <c r="BC25" s="288" t="s">
        <v>19</v>
      </c>
      <c r="BD25" s="289">
        <f t="shared" si="10"/>
        <v>7.7174455611474756E-3</v>
      </c>
      <c r="BE25" s="289">
        <f t="shared" si="11"/>
        <v>-6.8107646843229798E-3</v>
      </c>
      <c r="BF25" s="289">
        <f t="shared" si="12"/>
        <v>4.9762159998526572E-3</v>
      </c>
      <c r="BG25" s="289">
        <f t="shared" si="13"/>
        <v>-7.6318864088562302E-3</v>
      </c>
    </row>
    <row r="26" spans="1:59" x14ac:dyDescent="0.35">
      <c r="A26" s="218">
        <v>10057</v>
      </c>
      <c r="B26" s="238" t="s">
        <v>20</v>
      </c>
      <c r="C26" s="251">
        <v>21.068999999999999</v>
      </c>
      <c r="D26" s="252">
        <v>-1.0790000000000006</v>
      </c>
      <c r="E26" s="241">
        <f t="shared" si="0"/>
        <v>34.931464626216112</v>
      </c>
      <c r="F26" s="255">
        <f>'BPA CURRENT Calc'!O17</f>
        <v>19.975708219178077</v>
      </c>
      <c r="G26" s="256">
        <f>'BPA CURRENT Calc'!P17</f>
        <v>0</v>
      </c>
      <c r="H26" s="244">
        <f t="shared" si="1"/>
        <v>35.201046302840084</v>
      </c>
      <c r="I26" s="256">
        <f>'SANDBOX Calc'!O17</f>
        <v>20.81733464165983</v>
      </c>
      <c r="J26" s="256">
        <f>'SANDBOX Calc'!P17</f>
        <v>-0.84162642248175246</v>
      </c>
      <c r="K26" s="244">
        <f t="shared" si="2"/>
        <v>34.693554640568202</v>
      </c>
      <c r="L26" s="255">
        <f>'No Worse Off Calc'!O17</f>
        <v>19.975708219178077</v>
      </c>
      <c r="M26" s="256">
        <f>'No Worse Off Calc'!P17</f>
        <v>0</v>
      </c>
      <c r="N26" s="244">
        <f t="shared" si="3"/>
        <v>35.105291139387376</v>
      </c>
      <c r="O26" s="255">
        <f>'NRU Proposal Calc'!O17</f>
        <v>21.028026904052872</v>
      </c>
      <c r="P26" s="256">
        <f>'NRU Proposal Calc'!P17</f>
        <v>-1.0523186848747947</v>
      </c>
      <c r="Q26" s="244">
        <f t="shared" si="4"/>
        <v>34.664871656093851</v>
      </c>
      <c r="S26" s="331">
        <f t="shared" si="14"/>
        <v>7.7174455611474756E-3</v>
      </c>
      <c r="T26" s="327">
        <f t="shared" si="15"/>
        <v>-6.8107646843229798E-3</v>
      </c>
      <c r="U26" s="327">
        <f t="shared" si="16"/>
        <v>4.9762159998526572E-3</v>
      </c>
      <c r="V26" s="332">
        <f t="shared" si="17"/>
        <v>-7.6318864088562302E-3</v>
      </c>
      <c r="W26" s="314"/>
      <c r="X26" s="317"/>
      <c r="Y26" s="314"/>
      <c r="Z26" s="314"/>
      <c r="AV26" s="288" t="s">
        <v>20</v>
      </c>
      <c r="AW26" s="289">
        <f t="shared" si="5"/>
        <v>-5.3976988494247161E-2</v>
      </c>
      <c r="AX26" s="289">
        <f t="shared" si="6"/>
        <v>0</v>
      </c>
      <c r="AY26" s="289">
        <f t="shared" si="7"/>
        <v>-4.2132494790534249E-2</v>
      </c>
      <c r="AZ26" s="289">
        <f t="shared" si="8"/>
        <v>0</v>
      </c>
      <c r="BA26" s="289">
        <f t="shared" si="9"/>
        <v>-5.2679918695673338E-2</v>
      </c>
      <c r="BC26" s="288" t="s">
        <v>20</v>
      </c>
      <c r="BD26" s="289">
        <f t="shared" si="10"/>
        <v>7.7174455611474756E-3</v>
      </c>
      <c r="BE26" s="289">
        <f t="shared" si="11"/>
        <v>-6.8107646843229798E-3</v>
      </c>
      <c r="BF26" s="289">
        <f t="shared" si="12"/>
        <v>4.9762159998526572E-3</v>
      </c>
      <c r="BG26" s="289">
        <f t="shared" si="13"/>
        <v>-7.6318864088562302E-3</v>
      </c>
    </row>
    <row r="27" spans="1:59" x14ac:dyDescent="0.35">
      <c r="A27" s="218">
        <v>10059</v>
      </c>
      <c r="B27" s="219" t="s">
        <v>21</v>
      </c>
      <c r="C27" s="253">
        <v>7.6390000000000002</v>
      </c>
      <c r="D27" s="254">
        <v>-4.0000000000000036E-2</v>
      </c>
      <c r="E27" s="245">
        <f t="shared" si="0"/>
        <v>34.931464626216112</v>
      </c>
      <c r="F27" s="257">
        <f>'BPA CURRENT Calc'!O18</f>
        <v>7.5985666666666685</v>
      </c>
      <c r="G27" s="258">
        <f>'BPA CURRENT Calc'!P18</f>
        <v>0</v>
      </c>
      <c r="H27" s="223">
        <f t="shared" si="1"/>
        <v>35.201046302840084</v>
      </c>
      <c r="I27" s="258">
        <f>'SANDBOX Calc'!O18</f>
        <v>7.9187132371655293</v>
      </c>
      <c r="J27" s="258">
        <f>'SANDBOX Calc'!P18</f>
        <v>-0.32014657049886086</v>
      </c>
      <c r="K27" s="223">
        <f t="shared" si="2"/>
        <v>34.693554640568202</v>
      </c>
      <c r="L27" s="257">
        <f>'No Worse Off Calc'!O18</f>
        <v>7.5985666666666685</v>
      </c>
      <c r="M27" s="258">
        <f>'No Worse Off Calc'!P18</f>
        <v>0</v>
      </c>
      <c r="N27" s="223">
        <f t="shared" si="3"/>
        <v>35.105291139387376</v>
      </c>
      <c r="O27" s="257">
        <f>'NRU Proposal Calc'!O18</f>
        <v>7.9988585408703221</v>
      </c>
      <c r="P27" s="258">
        <f>'NRU Proposal Calc'!P18</f>
        <v>-0.40029187420365364</v>
      </c>
      <c r="Q27" s="324">
        <f t="shared" si="4"/>
        <v>34.664871656093851</v>
      </c>
      <c r="S27" s="331">
        <f t="shared" si="14"/>
        <v>7.7174455611474756E-3</v>
      </c>
      <c r="T27" s="327">
        <f t="shared" si="15"/>
        <v>-6.8107646843229798E-3</v>
      </c>
      <c r="U27" s="327">
        <f t="shared" si="16"/>
        <v>4.9762159998526572E-3</v>
      </c>
      <c r="V27" s="332">
        <f t="shared" si="17"/>
        <v>-7.6318864088562302E-3</v>
      </c>
      <c r="W27" s="314"/>
      <c r="X27" s="317"/>
      <c r="Y27" s="314"/>
      <c r="Z27" s="314"/>
      <c r="AV27" s="288" t="s">
        <v>21</v>
      </c>
      <c r="AW27" s="289">
        <f t="shared" si="5"/>
        <v>-5.2638505066456157E-3</v>
      </c>
      <c r="AX27" s="289">
        <f t="shared" si="6"/>
        <v>0</v>
      </c>
      <c r="AY27" s="289">
        <f t="shared" si="7"/>
        <v>-4.2132494790534283E-2</v>
      </c>
      <c r="AZ27" s="289">
        <f t="shared" si="8"/>
        <v>0</v>
      </c>
      <c r="BA27" s="289">
        <f t="shared" si="9"/>
        <v>-5.2679918695673338E-2</v>
      </c>
      <c r="BC27" s="288" t="s">
        <v>21</v>
      </c>
      <c r="BD27" s="289">
        <f t="shared" si="10"/>
        <v>7.7174455611474756E-3</v>
      </c>
      <c r="BE27" s="289">
        <f t="shared" si="11"/>
        <v>-6.8107646843229798E-3</v>
      </c>
      <c r="BF27" s="289">
        <f t="shared" si="12"/>
        <v>4.9762159998526572E-3</v>
      </c>
      <c r="BG27" s="289">
        <f t="shared" si="13"/>
        <v>-7.6318864088562302E-3</v>
      </c>
    </row>
    <row r="28" spans="1:59" x14ac:dyDescent="0.35">
      <c r="A28" s="218">
        <v>10061</v>
      </c>
      <c r="B28" s="238" t="s">
        <v>22</v>
      </c>
      <c r="C28" s="251">
        <v>8.7469999999999999</v>
      </c>
      <c r="D28" s="252">
        <v>1.0549999999999999</v>
      </c>
      <c r="E28" s="241">
        <f t="shared" si="0"/>
        <v>37.629618555959233</v>
      </c>
      <c r="F28" s="255">
        <f>'BPA CURRENT Calc'!O19</f>
        <v>8.900000599315069</v>
      </c>
      <c r="G28" s="256">
        <f>'BPA CURRENT Calc'!P19</f>
        <v>0.45900179794520568</v>
      </c>
      <c r="H28" s="244">
        <f t="shared" si="1"/>
        <v>36.417283231841026</v>
      </c>
      <c r="I28" s="256">
        <f>'SANDBOX Calc'!O19</f>
        <v>9.2749798282014631</v>
      </c>
      <c r="J28" s="256">
        <f>'SANDBOX Calc'!P19</f>
        <v>8.4022569058811669E-2</v>
      </c>
      <c r="K28" s="244">
        <f t="shared" si="2"/>
        <v>34.92074899981619</v>
      </c>
      <c r="L28" s="255">
        <f>'No Worse Off Calc'!O19</f>
        <v>9.015437466677021</v>
      </c>
      <c r="M28" s="256">
        <f>'No Worse Off Calc'!P19</f>
        <v>0.34356493058325377</v>
      </c>
      <c r="N28" s="244">
        <f t="shared" si="3"/>
        <v>36.019165135625528</v>
      </c>
      <c r="O28" s="255">
        <f>'NRU Proposal Calc'!O19</f>
        <v>9.529912565725807</v>
      </c>
      <c r="P28" s="256">
        <f>'NRU Proposal Calc'!P19</f>
        <v>-0.17091016846553231</v>
      </c>
      <c r="Q28" s="244">
        <f t="shared" si="4"/>
        <v>34.664871656093851</v>
      </c>
      <c r="S28" s="331">
        <f t="shared" si="14"/>
        <v>-3.2217582070765242E-2</v>
      </c>
      <c r="T28" s="327">
        <f t="shared" si="15"/>
        <v>-7.1987696397046025E-2</v>
      </c>
      <c r="U28" s="327">
        <f t="shared" si="16"/>
        <v>-4.2797495221451431E-2</v>
      </c>
      <c r="V28" s="332">
        <f t="shared" si="17"/>
        <v>-7.8787588437987721E-2</v>
      </c>
      <c r="W28" s="314"/>
      <c r="X28" s="317"/>
      <c r="Y28" s="314"/>
      <c r="Z28" s="314"/>
      <c r="AV28" s="288" t="s">
        <v>22</v>
      </c>
      <c r="AW28" s="289">
        <f t="shared" si="5"/>
        <v>0.10763109569475617</v>
      </c>
      <c r="AX28" s="289">
        <f t="shared" si="6"/>
        <v>4.9043880796480234E-2</v>
      </c>
      <c r="AY28" s="289">
        <f t="shared" si="7"/>
        <v>8.977727058111255E-3</v>
      </c>
      <c r="AZ28" s="289">
        <f t="shared" si="8"/>
        <v>3.670956753722255E-2</v>
      </c>
      <c r="BA28" s="289">
        <f t="shared" si="9"/>
        <v>-1.8261579729433985E-2</v>
      </c>
      <c r="BC28" s="288" t="s">
        <v>22</v>
      </c>
      <c r="BD28" s="289">
        <f t="shared" si="10"/>
        <v>-3.2217582070765242E-2</v>
      </c>
      <c r="BE28" s="289">
        <f t="shared" si="11"/>
        <v>-7.1987696397046025E-2</v>
      </c>
      <c r="BF28" s="289">
        <f t="shared" si="12"/>
        <v>-4.2797495221451431E-2</v>
      </c>
      <c r="BG28" s="289">
        <f t="shared" si="13"/>
        <v>-7.8787588437987721E-2</v>
      </c>
    </row>
    <row r="29" spans="1:59" x14ac:dyDescent="0.35">
      <c r="A29" s="218">
        <v>10062</v>
      </c>
      <c r="B29" s="219" t="s">
        <v>23</v>
      </c>
      <c r="C29" s="253">
        <v>5.32</v>
      </c>
      <c r="D29" s="254">
        <v>1.889</v>
      </c>
      <c r="E29" s="245">
        <f t="shared" si="0"/>
        <v>41.500262423563555</v>
      </c>
      <c r="F29" s="257">
        <f>'BPA CURRENT Calc'!O20</f>
        <v>5.8063587328767126</v>
      </c>
      <c r="G29" s="258">
        <f>'BPA CURRENT Calc'!P20</f>
        <v>1.4590761986301377</v>
      </c>
      <c r="H29" s="223">
        <f t="shared" si="1"/>
        <v>40.181279892648369</v>
      </c>
      <c r="I29" s="258">
        <f>'SANDBOX Calc'!O20</f>
        <v>6.0509951119416137</v>
      </c>
      <c r="J29" s="258">
        <f>'SANDBOX Calc'!P20</f>
        <v>1.2144398195652366</v>
      </c>
      <c r="K29" s="223">
        <f t="shared" si="2"/>
        <v>38.923604902648215</v>
      </c>
      <c r="L29" s="257">
        <f>'No Worse Off Calc'!O20</f>
        <v>6.1733097695965204</v>
      </c>
      <c r="M29" s="258">
        <f>'No Worse Off Calc'!P20</f>
        <v>1.0921251619103298</v>
      </c>
      <c r="N29" s="223">
        <f t="shared" si="3"/>
        <v>38.847412320213678</v>
      </c>
      <c r="O29" s="257">
        <f>'NRU Proposal Calc'!O20</f>
        <v>6.624217310224159</v>
      </c>
      <c r="P29" s="258">
        <f>'NRU Proposal Calc'!P20</f>
        <v>0.64121762128269122</v>
      </c>
      <c r="Q29" s="324">
        <f t="shared" si="4"/>
        <v>36.900846636906444</v>
      </c>
      <c r="S29" s="331">
        <f t="shared" si="14"/>
        <v>-3.1782510612903422E-2</v>
      </c>
      <c r="T29" s="327">
        <f t="shared" si="15"/>
        <v>-6.2087740424801079E-2</v>
      </c>
      <c r="U29" s="327">
        <f t="shared" si="16"/>
        <v>-6.3923694657015168E-2</v>
      </c>
      <c r="V29" s="332">
        <f t="shared" si="17"/>
        <v>-0.11082859524390852</v>
      </c>
      <c r="W29" s="314"/>
      <c r="X29" s="317"/>
      <c r="Y29" s="314"/>
      <c r="Z29" s="314"/>
      <c r="AV29" s="288" t="s">
        <v>23</v>
      </c>
      <c r="AW29" s="289">
        <f t="shared" si="5"/>
        <v>0.26203356914967402</v>
      </c>
      <c r="AX29" s="289">
        <f t="shared" si="6"/>
        <v>0.20082434326165322</v>
      </c>
      <c r="AY29" s="289">
        <f t="shared" si="7"/>
        <v>0.16715307906740304</v>
      </c>
      <c r="AZ29" s="289">
        <f t="shared" si="8"/>
        <v>0.15031793309087185</v>
      </c>
      <c r="BA29" s="289">
        <f t="shared" si="9"/>
        <v>8.825591686218609E-2</v>
      </c>
      <c r="BC29" s="288" t="s">
        <v>23</v>
      </c>
      <c r="BD29" s="289">
        <f t="shared" si="10"/>
        <v>-3.1782510612903422E-2</v>
      </c>
      <c r="BE29" s="289">
        <f t="shared" si="11"/>
        <v>-6.2087740424801079E-2</v>
      </c>
      <c r="BF29" s="289">
        <f t="shared" si="12"/>
        <v>-6.3923694657015168E-2</v>
      </c>
      <c r="BG29" s="289">
        <f t="shared" si="13"/>
        <v>-0.11082859524390852</v>
      </c>
    </row>
    <row r="30" spans="1:59" x14ac:dyDescent="0.35">
      <c r="A30" s="218">
        <v>10064</v>
      </c>
      <c r="B30" s="238" t="s">
        <v>24</v>
      </c>
      <c r="C30" s="251">
        <v>14.064</v>
      </c>
      <c r="D30" s="252">
        <v>3.4469999999999992</v>
      </c>
      <c r="E30" s="241">
        <f t="shared" si="0"/>
        <v>39.866148049974491</v>
      </c>
      <c r="F30" s="255">
        <f>'BPA CURRENT Calc'!O21</f>
        <v>13.773583219178082</v>
      </c>
      <c r="G30" s="256">
        <f>'BPA CURRENT Calc'!P21</f>
        <v>0</v>
      </c>
      <c r="H30" s="244">
        <f t="shared" si="1"/>
        <v>35.201046302840084</v>
      </c>
      <c r="I30" s="256">
        <f>'SANDBOX Calc'!O21</f>
        <v>14.353898642407092</v>
      </c>
      <c r="J30" s="256">
        <f>'SANDBOX Calc'!P21</f>
        <v>-0.58031542322900975</v>
      </c>
      <c r="K30" s="244">
        <f t="shared" si="2"/>
        <v>34.693554640568202</v>
      </c>
      <c r="L30" s="255">
        <f>'No Worse Off Calc'!O21</f>
        <v>13.773583219178082</v>
      </c>
      <c r="M30" s="256">
        <f>'No Worse Off Calc'!P21</f>
        <v>0</v>
      </c>
      <c r="N30" s="244">
        <f t="shared" si="3"/>
        <v>35.105291139387376</v>
      </c>
      <c r="O30" s="255">
        <f>'NRU Proposal Calc'!O21</f>
        <v>14.499174463312475</v>
      </c>
      <c r="P30" s="256">
        <f>'NRU Proposal Calc'!P21</f>
        <v>-0.72559124413439235</v>
      </c>
      <c r="Q30" s="244">
        <f t="shared" si="4"/>
        <v>34.664871656093851</v>
      </c>
      <c r="S30" s="331">
        <f t="shared" si="14"/>
        <v>-0.11701912462890662</v>
      </c>
      <c r="T30" s="327">
        <f t="shared" si="15"/>
        <v>-0.12974901419926871</v>
      </c>
      <c r="U30" s="327">
        <f t="shared" si="16"/>
        <v>-0.11942104124579855</v>
      </c>
      <c r="V30" s="332">
        <f t="shared" si="17"/>
        <v>-0.13046849641356228</v>
      </c>
      <c r="W30" s="314"/>
      <c r="X30" s="317"/>
      <c r="Y30" s="314"/>
      <c r="Z30" s="314"/>
      <c r="AV30" s="288" t="s">
        <v>24</v>
      </c>
      <c r="AW30" s="289">
        <f t="shared" si="5"/>
        <v>0.19684769573410996</v>
      </c>
      <c r="AX30" s="289">
        <f t="shared" si="6"/>
        <v>0</v>
      </c>
      <c r="AY30" s="289">
        <f t="shared" si="7"/>
        <v>-4.2132494790534193E-2</v>
      </c>
      <c r="AZ30" s="289">
        <f t="shared" si="8"/>
        <v>0</v>
      </c>
      <c r="BA30" s="289">
        <f t="shared" si="9"/>
        <v>-5.2679918695673365E-2</v>
      </c>
      <c r="BC30" s="288" t="s">
        <v>24</v>
      </c>
      <c r="BD30" s="289">
        <f t="shared" si="10"/>
        <v>-0.11701912462890662</v>
      </c>
      <c r="BE30" s="289">
        <f t="shared" si="11"/>
        <v>-0.12974901419926871</v>
      </c>
      <c r="BF30" s="289">
        <f t="shared" si="12"/>
        <v>-0.11942104124579855</v>
      </c>
      <c r="BG30" s="289">
        <f t="shared" si="13"/>
        <v>-0.13046849641356228</v>
      </c>
    </row>
    <row r="31" spans="1:59" x14ac:dyDescent="0.35">
      <c r="A31" s="218">
        <v>10065</v>
      </c>
      <c r="B31" s="219" t="s">
        <v>25</v>
      </c>
      <c r="C31" s="253">
        <v>2.3780000000000001</v>
      </c>
      <c r="D31" s="254">
        <v>2.149</v>
      </c>
      <c r="E31" s="245">
        <f t="shared" si="0"/>
        <v>46.831681661396495</v>
      </c>
      <c r="F31" s="257">
        <f>'BPA CURRENT Calc'!O22</f>
        <v>3.0569197773972601</v>
      </c>
      <c r="G31" s="258">
        <f>'BPA CURRENT Calc'!P22</f>
        <v>2.0367593321917807</v>
      </c>
      <c r="H31" s="223">
        <f t="shared" si="1"/>
        <v>45.117159839752198</v>
      </c>
      <c r="I31" s="258">
        <f>'SANDBOX Calc'!O22</f>
        <v>3.1857154339935314</v>
      </c>
      <c r="J31" s="258">
        <f>'SANDBOX Calc'!P22</f>
        <v>1.9079636755955094</v>
      </c>
      <c r="K31" s="223">
        <f t="shared" si="2"/>
        <v>44.172710564101429</v>
      </c>
      <c r="L31" s="257">
        <f>'No Worse Off Calc'!O22</f>
        <v>3.5691554983268521</v>
      </c>
      <c r="M31" s="258">
        <f>'No Worse Off Calc'!P22</f>
        <v>1.5245236112621887</v>
      </c>
      <c r="N31" s="223">
        <f t="shared" si="3"/>
        <v>42.556206408481344</v>
      </c>
      <c r="O31" s="257">
        <f>'NRU Proposal Calc'!O22</f>
        <v>3.9326432788011765</v>
      </c>
      <c r="P31" s="258">
        <f>'NRU Proposal Calc'!P22</f>
        <v>1.1610358307878643</v>
      </c>
      <c r="Q31" s="324">
        <f t="shared" si="4"/>
        <v>40.439674338404451</v>
      </c>
      <c r="S31" s="331">
        <f t="shared" si="14"/>
        <v>-3.6610298003831511E-2</v>
      </c>
      <c r="T31" s="327">
        <f t="shared" si="15"/>
        <v>-5.6777185934086663E-2</v>
      </c>
      <c r="U31" s="327">
        <f t="shared" si="16"/>
        <v>-9.1294506223965857E-2</v>
      </c>
      <c r="V31" s="332">
        <f t="shared" si="17"/>
        <v>-0.13648895568618871</v>
      </c>
      <c r="W31" s="314"/>
      <c r="X31" s="317"/>
      <c r="Y31" s="314"/>
      <c r="Z31" s="314"/>
      <c r="AV31" s="288" t="s">
        <v>25</v>
      </c>
      <c r="AW31" s="289">
        <f t="shared" si="5"/>
        <v>0.47470731168544289</v>
      </c>
      <c r="AX31" s="289">
        <f t="shared" si="6"/>
        <v>0.39986015773107997</v>
      </c>
      <c r="AY31" s="289">
        <f t="shared" si="7"/>
        <v>0.37457476895309261</v>
      </c>
      <c r="AZ31" s="289">
        <f t="shared" si="8"/>
        <v>0.29929714425712767</v>
      </c>
      <c r="BA31" s="289">
        <f t="shared" si="9"/>
        <v>0.22793658685765483</v>
      </c>
      <c r="BC31" s="288" t="s">
        <v>25</v>
      </c>
      <c r="BD31" s="289">
        <f t="shared" si="10"/>
        <v>-3.6610298003831511E-2</v>
      </c>
      <c r="BE31" s="289">
        <f t="shared" si="11"/>
        <v>-5.6777185934086663E-2</v>
      </c>
      <c r="BF31" s="289">
        <f t="shared" si="12"/>
        <v>-9.1294506223965857E-2</v>
      </c>
      <c r="BG31" s="289">
        <f t="shared" si="13"/>
        <v>-0.13648895568618871</v>
      </c>
    </row>
    <row r="32" spans="1:59" x14ac:dyDescent="0.35">
      <c r="A32" s="218">
        <v>10066</v>
      </c>
      <c r="B32" s="238" t="s">
        <v>26</v>
      </c>
      <c r="C32" s="251">
        <v>24.370999999999999</v>
      </c>
      <c r="D32" s="252">
        <v>0.94499999999999995</v>
      </c>
      <c r="E32" s="241">
        <f t="shared" si="0"/>
        <v>35.867227224107793</v>
      </c>
      <c r="F32" s="255">
        <f>'BPA CURRENT Calc'!O23</f>
        <v>24.575003053652971</v>
      </c>
      <c r="G32" s="256">
        <f>'BPA CURRENT Calc'!P23</f>
        <v>0.48000916095890744</v>
      </c>
      <c r="H32" s="244">
        <f t="shared" si="1"/>
        <v>35.676149841200775</v>
      </c>
      <c r="I32" s="256">
        <f>'SANDBOX Calc'!O23</f>
        <v>25.610409241788368</v>
      </c>
      <c r="J32" s="256">
        <f>'SANDBOX Calc'!P23</f>
        <v>-0.55539702717648964</v>
      </c>
      <c r="K32" s="244">
        <f t="shared" si="2"/>
        <v>34.693554640568202</v>
      </c>
      <c r="L32" s="255">
        <f>'No Worse Off Calc'!O23</f>
        <v>24.695146715146642</v>
      </c>
      <c r="M32" s="256">
        <f>'No Worse Off Calc'!P23</f>
        <v>0.35986549946523638</v>
      </c>
      <c r="N32" s="244">
        <f t="shared" si="3"/>
        <v>35.462854199482052</v>
      </c>
      <c r="O32" s="255">
        <f>'NRU Proposal Calc'!O23</f>
        <v>26.049623697081451</v>
      </c>
      <c r="P32" s="256">
        <f>'NRU Proposal Calc'!P23</f>
        <v>-0.99461148246957265</v>
      </c>
      <c r="Q32" s="244">
        <f t="shared" si="4"/>
        <v>34.664871656093851</v>
      </c>
      <c r="S32" s="331">
        <f t="shared" si="14"/>
        <v>-5.3273530656026656E-3</v>
      </c>
      <c r="T32" s="327">
        <f t="shared" si="15"/>
        <v>-3.2722701875062134E-2</v>
      </c>
      <c r="U32" s="327">
        <f t="shared" si="16"/>
        <v>-1.1274164632217398E-2</v>
      </c>
      <c r="V32" s="332">
        <f t="shared" si="17"/>
        <v>-3.3522400839666559E-2</v>
      </c>
      <c r="W32" s="314"/>
      <c r="X32" s="317"/>
      <c r="Y32" s="314"/>
      <c r="Z32" s="314"/>
      <c r="AV32" s="288" t="s">
        <v>26</v>
      </c>
      <c r="AW32" s="289">
        <f t="shared" si="5"/>
        <v>3.732817190709433E-2</v>
      </c>
      <c r="AX32" s="289">
        <f t="shared" si="6"/>
        <v>1.9158209018112951E-2</v>
      </c>
      <c r="AY32" s="289">
        <f t="shared" si="7"/>
        <v>-2.2167102630769688E-2</v>
      </c>
      <c r="AZ32" s="289">
        <f t="shared" si="8"/>
        <v>1.4363014329538654E-2</v>
      </c>
      <c r="BA32" s="289">
        <f t="shared" si="9"/>
        <v>-3.9697106269599956E-2</v>
      </c>
      <c r="BC32" s="288" t="s">
        <v>26</v>
      </c>
      <c r="BD32" s="289">
        <f t="shared" si="10"/>
        <v>-5.3273530656026656E-3</v>
      </c>
      <c r="BE32" s="289">
        <f t="shared" si="11"/>
        <v>-3.2722701875062134E-2</v>
      </c>
      <c r="BF32" s="289">
        <f t="shared" si="12"/>
        <v>-1.1274164632217398E-2</v>
      </c>
      <c r="BG32" s="289">
        <f t="shared" si="13"/>
        <v>-3.3522400839666559E-2</v>
      </c>
    </row>
    <row r="33" spans="1:59" x14ac:dyDescent="0.35">
      <c r="A33" s="218">
        <v>10067</v>
      </c>
      <c r="B33" s="219" t="s">
        <v>27</v>
      </c>
      <c r="C33" s="253">
        <v>15.817</v>
      </c>
      <c r="D33" s="254">
        <v>2.0940000000000012</v>
      </c>
      <c r="E33" s="245">
        <f t="shared" si="0"/>
        <v>37.862262073187445</v>
      </c>
      <c r="F33" s="257">
        <f>'BPA CURRENT Calc'!O24</f>
        <v>16.034091638127855</v>
      </c>
      <c r="G33" s="258">
        <f>'BPA CURRENT Calc'!P24</f>
        <v>0.63527491438356165</v>
      </c>
      <c r="H33" s="223">
        <f t="shared" si="1"/>
        <v>36.146142394952335</v>
      </c>
      <c r="I33" s="258">
        <f>'SANDBOX Calc'!O24</f>
        <v>16.709647920542224</v>
      </c>
      <c r="J33" s="258">
        <f>'SANDBOX Calc'!P24</f>
        <v>-4.028136803080784E-2</v>
      </c>
      <c r="K33" s="223">
        <f t="shared" si="2"/>
        <v>34.693554640568202</v>
      </c>
      <c r="L33" s="257">
        <f>'No Worse Off Calc'!O24</f>
        <v>16.190866375459773</v>
      </c>
      <c r="M33" s="258">
        <f>'No Worse Off Calc'!P24</f>
        <v>0.47850017705164305</v>
      </c>
      <c r="N33" s="223">
        <f t="shared" si="3"/>
        <v>35.819902733050938</v>
      </c>
      <c r="O33" s="257">
        <f>'NRU Proposal Calc'!O24</f>
        <v>17.103083570282561</v>
      </c>
      <c r="P33" s="258">
        <f>'NRU Proposal Calc'!P24</f>
        <v>-0.43371701777114424</v>
      </c>
      <c r="Q33" s="324">
        <f t="shared" si="4"/>
        <v>34.664871656093851</v>
      </c>
      <c r="S33" s="331">
        <f t="shared" si="14"/>
        <v>-4.5325334099633678E-2</v>
      </c>
      <c r="T33" s="327">
        <f t="shared" si="15"/>
        <v>-8.3690388770067597E-2</v>
      </c>
      <c r="U33" s="327">
        <f t="shared" si="16"/>
        <v>-5.3941820385391734E-2</v>
      </c>
      <c r="V33" s="332">
        <f t="shared" si="17"/>
        <v>-8.4447950069994865E-2</v>
      </c>
      <c r="W33" s="314"/>
      <c r="X33" s="317"/>
      <c r="Y33" s="314"/>
      <c r="Z33" s="314"/>
      <c r="AV33" s="288" t="s">
        <v>27</v>
      </c>
      <c r="AW33" s="289">
        <f t="shared" si="5"/>
        <v>0.11691139523198041</v>
      </c>
      <c r="AX33" s="289">
        <f t="shared" si="6"/>
        <v>3.8110321252000472E-2</v>
      </c>
      <c r="AY33" s="289">
        <f t="shared" si="7"/>
        <v>-2.4164906269182151E-3</v>
      </c>
      <c r="AZ33" s="289">
        <f t="shared" si="8"/>
        <v>2.870536055130133E-2</v>
      </c>
      <c r="BA33" s="289">
        <f t="shared" si="9"/>
        <v>-2.60188061978756E-2</v>
      </c>
      <c r="BC33" s="288" t="s">
        <v>27</v>
      </c>
      <c r="BD33" s="289">
        <f t="shared" si="10"/>
        <v>-4.5325334099633678E-2</v>
      </c>
      <c r="BE33" s="289">
        <f t="shared" si="11"/>
        <v>-8.3690388770067597E-2</v>
      </c>
      <c r="BF33" s="289">
        <f t="shared" si="12"/>
        <v>-5.3941820385391734E-2</v>
      </c>
      <c r="BG33" s="289">
        <f t="shared" si="13"/>
        <v>-8.4447950069994865E-2</v>
      </c>
    </row>
    <row r="34" spans="1:59" x14ac:dyDescent="0.35">
      <c r="A34" s="218">
        <v>10068</v>
      </c>
      <c r="B34" s="238" t="s">
        <v>28</v>
      </c>
      <c r="C34" s="251">
        <v>2.77</v>
      </c>
      <c r="D34" s="252">
        <v>-0.25</v>
      </c>
      <c r="E34" s="241">
        <f t="shared" si="0"/>
        <v>34.931464626216112</v>
      </c>
      <c r="F34" s="255">
        <f>'BPA CURRENT Calc'!O25</f>
        <v>2.5076860730593613</v>
      </c>
      <c r="G34" s="256">
        <f>'BPA CURRENT Calc'!P25</f>
        <v>0</v>
      </c>
      <c r="H34" s="244">
        <f t="shared" si="1"/>
        <v>35.201046302840084</v>
      </c>
      <c r="I34" s="256">
        <f>'SANDBOX Calc'!O25</f>
        <v>2.6133411434688303</v>
      </c>
      <c r="J34" s="256">
        <f>'SANDBOX Calc'!P25</f>
        <v>-0.10565507040946898</v>
      </c>
      <c r="K34" s="244">
        <f t="shared" si="2"/>
        <v>34.693554640568202</v>
      </c>
      <c r="L34" s="255">
        <f>'No Worse Off Calc'!O25</f>
        <v>2.5076860730593613</v>
      </c>
      <c r="M34" s="256">
        <f>'No Worse Off Calc'!P25</f>
        <v>0</v>
      </c>
      <c r="N34" s="244">
        <f t="shared" si="3"/>
        <v>35.105291139387376</v>
      </c>
      <c r="O34" s="255">
        <f>'NRU Proposal Calc'!O25</f>
        <v>2.6397907715024007</v>
      </c>
      <c r="P34" s="256">
        <f>'NRU Proposal Calc'!P25</f>
        <v>-0.1321046984430394</v>
      </c>
      <c r="Q34" s="244">
        <f t="shared" si="4"/>
        <v>34.664871656093851</v>
      </c>
      <c r="S34" s="331">
        <f t="shared" si="14"/>
        <v>7.7174455611474756E-3</v>
      </c>
      <c r="T34" s="327">
        <f t="shared" si="15"/>
        <v>-6.8107646843229798E-3</v>
      </c>
      <c r="U34" s="327">
        <f t="shared" si="16"/>
        <v>4.9762159998526572E-3</v>
      </c>
      <c r="V34" s="332">
        <f t="shared" si="17"/>
        <v>-7.6318864088562302E-3</v>
      </c>
      <c r="W34" s="314"/>
      <c r="X34" s="317"/>
      <c r="Y34" s="314"/>
      <c r="Z34" s="314"/>
      <c r="AV34" s="288" t="s">
        <v>28</v>
      </c>
      <c r="AW34" s="289">
        <f t="shared" si="5"/>
        <v>-9.9206349206349201E-2</v>
      </c>
      <c r="AX34" s="289">
        <f t="shared" si="6"/>
        <v>0</v>
      </c>
      <c r="AY34" s="289">
        <f t="shared" si="7"/>
        <v>-4.2132494790534311E-2</v>
      </c>
      <c r="AZ34" s="289">
        <f t="shared" si="8"/>
        <v>0</v>
      </c>
      <c r="BA34" s="289">
        <f t="shared" si="9"/>
        <v>-5.2679918695673296E-2</v>
      </c>
      <c r="BC34" s="288" t="s">
        <v>28</v>
      </c>
      <c r="BD34" s="289">
        <f t="shared" si="10"/>
        <v>7.7174455611474756E-3</v>
      </c>
      <c r="BE34" s="289">
        <f t="shared" si="11"/>
        <v>-6.8107646843229798E-3</v>
      </c>
      <c r="BF34" s="289">
        <f t="shared" si="12"/>
        <v>4.9762159998526572E-3</v>
      </c>
      <c r="BG34" s="289">
        <f t="shared" si="13"/>
        <v>-7.6318864088562302E-3</v>
      </c>
    </row>
    <row r="35" spans="1:59" x14ac:dyDescent="0.35">
      <c r="A35" s="218">
        <v>10070</v>
      </c>
      <c r="B35" s="219" t="s">
        <v>29</v>
      </c>
      <c r="C35" s="253">
        <v>0.35899999999999999</v>
      </c>
      <c r="D35" s="254">
        <v>0.03</v>
      </c>
      <c r="E35" s="245">
        <f t="shared" si="0"/>
        <v>36.864770696173743</v>
      </c>
      <c r="F35" s="257">
        <f>'BPA CURRENT Calc'!O26</f>
        <v>0.36375248287671236</v>
      </c>
      <c r="G35" s="258">
        <f>'BPA CURRENT Calc'!P26</f>
        <v>1.4257448630137004E-2</v>
      </c>
      <c r="H35" s="223">
        <f t="shared" si="1"/>
        <v>36.136391591279938</v>
      </c>
      <c r="I35" s="258">
        <f>'SANDBOX Calc'!O26</f>
        <v>0.37907828246655934</v>
      </c>
      <c r="J35" s="258">
        <f>'SANDBOX Calc'!P26</f>
        <v>-1.0683509597099738E-3</v>
      </c>
      <c r="K35" s="223">
        <f t="shared" si="2"/>
        <v>34.693554640568202</v>
      </c>
      <c r="L35" s="257">
        <f>'No Worse Off Calc'!O26</f>
        <v>0.36733816644876982</v>
      </c>
      <c r="M35" s="258">
        <f>'No Worse Off Calc'!P26</f>
        <v>1.0671765058079541E-2</v>
      </c>
      <c r="N35" s="223">
        <f t="shared" si="3"/>
        <v>35.80810464243666</v>
      </c>
      <c r="O35" s="257">
        <f>'NRU Proposal Calc'!O26</f>
        <v>0.38791777738826699</v>
      </c>
      <c r="P35" s="258">
        <f>'NRU Proposal Calc'!P26</f>
        <v>-9.9078458814176318E-3</v>
      </c>
      <c r="Q35" s="324">
        <f t="shared" si="4"/>
        <v>34.664871656093851</v>
      </c>
      <c r="S35" s="331">
        <f t="shared" si="14"/>
        <v>-1.975813469441718E-2</v>
      </c>
      <c r="T35" s="327">
        <f t="shared" si="15"/>
        <v>-5.8896773656885788E-2</v>
      </c>
      <c r="U35" s="327">
        <f t="shared" si="16"/>
        <v>-2.866330194878319E-2</v>
      </c>
      <c r="V35" s="332">
        <f t="shared" si="17"/>
        <v>-5.9674833141121993E-2</v>
      </c>
      <c r="W35" s="314"/>
      <c r="X35" s="317"/>
      <c r="Y35" s="314"/>
      <c r="Z35" s="314"/>
      <c r="AV35" s="288" t="s">
        <v>29</v>
      </c>
      <c r="AW35" s="289">
        <f t="shared" si="5"/>
        <v>7.7120822622107968E-2</v>
      </c>
      <c r="AX35" s="289">
        <f t="shared" si="6"/>
        <v>3.7717127095848978E-2</v>
      </c>
      <c r="AY35" s="289">
        <f t="shared" si="7"/>
        <v>-2.8262510338054859E-3</v>
      </c>
      <c r="AZ35" s="289">
        <f t="shared" si="8"/>
        <v>2.8231440945318584E-2</v>
      </c>
      <c r="BA35" s="289">
        <f t="shared" si="9"/>
        <v>-2.6210543839211554E-2</v>
      </c>
      <c r="BC35" s="288" t="s">
        <v>29</v>
      </c>
      <c r="BD35" s="289">
        <f t="shared" si="10"/>
        <v>-1.975813469441718E-2</v>
      </c>
      <c r="BE35" s="289">
        <f t="shared" si="11"/>
        <v>-5.8896773656885788E-2</v>
      </c>
      <c r="BF35" s="289">
        <f t="shared" si="12"/>
        <v>-2.866330194878319E-2</v>
      </c>
      <c r="BG35" s="289">
        <f t="shared" si="13"/>
        <v>-5.9674833141121993E-2</v>
      </c>
    </row>
    <row r="36" spans="1:59" x14ac:dyDescent="0.35">
      <c r="A36" s="218">
        <v>10071</v>
      </c>
      <c r="B36" s="238" t="s">
        <v>30</v>
      </c>
      <c r="C36" s="251">
        <v>1.9139999999999999</v>
      </c>
      <c r="D36" s="252">
        <v>-4.9999999999999822E-2</v>
      </c>
      <c r="E36" s="241">
        <f t="shared" si="0"/>
        <v>34.931464626216112</v>
      </c>
      <c r="F36" s="255">
        <f>'BPA CURRENT Calc'!O27</f>
        <v>1.8623764840182646</v>
      </c>
      <c r="G36" s="256">
        <f>'BPA CURRENT Calc'!P27</f>
        <v>0</v>
      </c>
      <c r="H36" s="244">
        <f t="shared" si="1"/>
        <v>35.201046302840084</v>
      </c>
      <c r="I36" s="256">
        <f>'SANDBOX Calc'!O27</f>
        <v>1.9408430515291777</v>
      </c>
      <c r="J36" s="256">
        <f>'SANDBOX Calc'!P27</f>
        <v>-7.8466567510913077E-2</v>
      </c>
      <c r="K36" s="244">
        <f t="shared" si="2"/>
        <v>34.693554640568202</v>
      </c>
      <c r="L36" s="255">
        <f>'No Worse Off Calc'!O27</f>
        <v>1.8623764840182646</v>
      </c>
      <c r="M36" s="256">
        <f>'No Worse Off Calc'!P27</f>
        <v>0</v>
      </c>
      <c r="N36" s="244">
        <f t="shared" si="3"/>
        <v>35.105291139387376</v>
      </c>
      <c r="O36" s="255">
        <f>'NRU Proposal Calc'!O27</f>
        <v>1.9604863257770808</v>
      </c>
      <c r="P36" s="256">
        <f>'NRU Proposal Calc'!P27</f>
        <v>-9.8109841758816208E-2</v>
      </c>
      <c r="Q36" s="244">
        <f t="shared" si="4"/>
        <v>34.664871656093851</v>
      </c>
      <c r="S36" s="331">
        <f t="shared" si="14"/>
        <v>7.7174455611474756E-3</v>
      </c>
      <c r="T36" s="327">
        <f t="shared" si="15"/>
        <v>-6.8107646843229798E-3</v>
      </c>
      <c r="U36" s="327">
        <f t="shared" si="16"/>
        <v>4.9762159998526572E-3</v>
      </c>
      <c r="V36" s="332">
        <f t="shared" si="17"/>
        <v>-7.6318864088562302E-3</v>
      </c>
      <c r="W36" s="314"/>
      <c r="X36" s="317"/>
      <c r="Y36" s="314"/>
      <c r="Z36" s="314"/>
      <c r="AV36" s="288" t="s">
        <v>30</v>
      </c>
      <c r="AW36" s="289">
        <f t="shared" si="5"/>
        <v>-2.6824034334763852E-2</v>
      </c>
      <c r="AX36" s="289">
        <f t="shared" si="6"/>
        <v>0</v>
      </c>
      <c r="AY36" s="289">
        <f t="shared" si="7"/>
        <v>-4.2132494790534276E-2</v>
      </c>
      <c r="AZ36" s="289">
        <f t="shared" si="8"/>
        <v>0</v>
      </c>
      <c r="BA36" s="289">
        <f t="shared" si="9"/>
        <v>-5.2679918695673365E-2</v>
      </c>
      <c r="BC36" s="288" t="s">
        <v>30</v>
      </c>
      <c r="BD36" s="289">
        <f t="shared" si="10"/>
        <v>7.7174455611474756E-3</v>
      </c>
      <c r="BE36" s="289">
        <f t="shared" si="11"/>
        <v>-6.8107646843229798E-3</v>
      </c>
      <c r="BF36" s="289">
        <f t="shared" si="12"/>
        <v>4.9762159998526572E-3</v>
      </c>
      <c r="BG36" s="289">
        <f t="shared" si="13"/>
        <v>-7.6318864088562302E-3</v>
      </c>
    </row>
    <row r="37" spans="1:59" x14ac:dyDescent="0.35">
      <c r="A37" s="218">
        <v>10072</v>
      </c>
      <c r="B37" s="219" t="s">
        <v>31</v>
      </c>
      <c r="C37" s="253">
        <v>23.981999999999999</v>
      </c>
      <c r="D37" s="254">
        <v>1.7150000000000001</v>
      </c>
      <c r="E37" s="245">
        <f t="shared" si="0"/>
        <v>36.604521331903136</v>
      </c>
      <c r="F37" s="257">
        <f>'BPA CURRENT Calc'!O28</f>
        <v>24.088667751141553</v>
      </c>
      <c r="G37" s="258">
        <f>'BPA CURRENT Calc'!P28</f>
        <v>-1.3996746575340779E-2</v>
      </c>
      <c r="H37" s="223">
        <f t="shared" si="1"/>
        <v>35.201046302840084</v>
      </c>
      <c r="I37" s="258">
        <f>'SANDBOX Calc'!O28</f>
        <v>25.103583419677435</v>
      </c>
      <c r="J37" s="258">
        <f>'SANDBOX Calc'!P28</f>
        <v>-1.0289124151112219</v>
      </c>
      <c r="K37" s="223">
        <f t="shared" si="2"/>
        <v>34.693554640568202</v>
      </c>
      <c r="L37" s="257">
        <f>'No Worse Off Calc'!O28</f>
        <v>24.023744057672371</v>
      </c>
      <c r="M37" s="258">
        <f>'No Worse Off Calc'!P28</f>
        <v>5.0926946893842029E-2</v>
      </c>
      <c r="N37" s="223">
        <f t="shared" si="3"/>
        <v>35.157952773510708</v>
      </c>
      <c r="O37" s="257">
        <f>'NRU Proposal Calc'!O28</f>
        <v>25.382045036146831</v>
      </c>
      <c r="P37" s="258">
        <f>'NRU Proposal Calc'!P28</f>
        <v>-1.3073740315806184</v>
      </c>
      <c r="Q37" s="324">
        <f t="shared" si="4"/>
        <v>34.664871656093851</v>
      </c>
      <c r="S37" s="331">
        <f t="shared" si="14"/>
        <v>-3.8341575794349651E-2</v>
      </c>
      <c r="T37" s="327">
        <f t="shared" si="15"/>
        <v>-5.220575551330614E-2</v>
      </c>
      <c r="U37" s="327">
        <f t="shared" si="16"/>
        <v>-3.9518849195595222E-2</v>
      </c>
      <c r="V37" s="332">
        <f t="shared" si="17"/>
        <v>-5.2989346813798077E-2</v>
      </c>
      <c r="W37" s="314"/>
      <c r="X37" s="317"/>
      <c r="Y37" s="314"/>
      <c r="Z37" s="314"/>
      <c r="AV37" s="288" t="s">
        <v>31</v>
      </c>
      <c r="AW37" s="289">
        <f t="shared" si="5"/>
        <v>6.6739308090438584E-2</v>
      </c>
      <c r="AX37" s="289">
        <f t="shared" si="6"/>
        <v>-5.8138890341164103E-4</v>
      </c>
      <c r="AY37" s="289">
        <f t="shared" si="7"/>
        <v>-4.2738379058890122E-2</v>
      </c>
      <c r="AZ37" s="289">
        <f t="shared" si="8"/>
        <v>2.1153745728937595E-3</v>
      </c>
      <c r="BA37" s="289">
        <f t="shared" si="9"/>
        <v>-5.4304959404539749E-2</v>
      </c>
      <c r="BC37" s="288" t="s">
        <v>31</v>
      </c>
      <c r="BD37" s="289">
        <f t="shared" si="10"/>
        <v>-3.8341575794349651E-2</v>
      </c>
      <c r="BE37" s="289">
        <f t="shared" si="11"/>
        <v>-5.220575551330614E-2</v>
      </c>
      <c r="BF37" s="289">
        <f t="shared" si="12"/>
        <v>-3.9518849195595222E-2</v>
      </c>
      <c r="BG37" s="289">
        <f t="shared" si="13"/>
        <v>-5.2989346813798077E-2</v>
      </c>
    </row>
    <row r="38" spans="1:59" x14ac:dyDescent="0.35">
      <c r="A38" s="218">
        <v>10074</v>
      </c>
      <c r="B38" s="238" t="s">
        <v>32</v>
      </c>
      <c r="C38" s="251">
        <v>26.681999999999999</v>
      </c>
      <c r="D38" s="252">
        <v>2.8969999999999998</v>
      </c>
      <c r="E38" s="241">
        <f t="shared" si="0"/>
        <v>37.386704728242954</v>
      </c>
      <c r="F38" s="255">
        <f>'BPA CURRENT Calc'!O29</f>
        <v>26.964743550228306</v>
      </c>
      <c r="G38" s="256">
        <f>'BPA CURRENT Calc'!P29</f>
        <v>0.53123065068493602</v>
      </c>
      <c r="H38" s="244">
        <f t="shared" si="1"/>
        <v>35.680169690598071</v>
      </c>
      <c r="I38" s="256">
        <f>'SANDBOX Calc'!O29</f>
        <v>28.100835467386393</v>
      </c>
      <c r="J38" s="256">
        <f>'SANDBOX Calc'!P29</f>
        <v>-0.60486126647315075</v>
      </c>
      <c r="K38" s="244">
        <f t="shared" si="2"/>
        <v>34.693554640568202</v>
      </c>
      <c r="L38" s="255">
        <f>'No Worse Off Calc'!O29</f>
        <v>27.096595745165118</v>
      </c>
      <c r="M38" s="256">
        <f>'No Worse Off Calc'!P29</f>
        <v>0.39937845574812414</v>
      </c>
      <c r="N38" s="244">
        <f t="shared" si="3"/>
        <v>35.466886269947267</v>
      </c>
      <c r="O38" s="255">
        <f>'NRU Proposal Calc'!O29</f>
        <v>28.59945762201345</v>
      </c>
      <c r="P38" s="256">
        <f>'NRU Proposal Calc'!P29</f>
        <v>-1.1034834211002078</v>
      </c>
      <c r="Q38" s="244">
        <f t="shared" si="4"/>
        <v>34.664871656093851</v>
      </c>
      <c r="S38" s="331">
        <f t="shared" si="14"/>
        <v>-4.5645505535975184E-2</v>
      </c>
      <c r="T38" s="327">
        <f t="shared" si="15"/>
        <v>-7.2034968239398534E-2</v>
      </c>
      <c r="U38" s="327">
        <f t="shared" si="16"/>
        <v>-5.1350298782695411E-2</v>
      </c>
      <c r="V38" s="332">
        <f t="shared" si="17"/>
        <v>-7.2802165687872317E-2</v>
      </c>
      <c r="W38" s="314"/>
      <c r="X38" s="317"/>
      <c r="Y38" s="314"/>
      <c r="Z38" s="314"/>
      <c r="AV38" s="288" t="s">
        <v>32</v>
      </c>
      <c r="AW38" s="289">
        <f t="shared" si="5"/>
        <v>9.7941106866357888E-2</v>
      </c>
      <c r="AX38" s="289">
        <f t="shared" si="6"/>
        <v>1.9320306558452179E-2</v>
      </c>
      <c r="AY38" s="289">
        <f t="shared" si="7"/>
        <v>-2.1998175516656584E-2</v>
      </c>
      <c r="AZ38" s="289">
        <f t="shared" si="8"/>
        <v>1.4524979287144491E-2</v>
      </c>
      <c r="BA38" s="289">
        <f t="shared" si="9"/>
        <v>-4.0132544969567113E-2</v>
      </c>
      <c r="BC38" s="288" t="s">
        <v>32</v>
      </c>
      <c r="BD38" s="289">
        <f t="shared" si="10"/>
        <v>-4.5645505535975184E-2</v>
      </c>
      <c r="BE38" s="289">
        <f t="shared" si="11"/>
        <v>-7.2034968239398534E-2</v>
      </c>
      <c r="BF38" s="289">
        <f t="shared" si="12"/>
        <v>-5.1350298782695411E-2</v>
      </c>
      <c r="BG38" s="289">
        <f t="shared" si="13"/>
        <v>-7.2802165687872317E-2</v>
      </c>
    </row>
    <row r="39" spans="1:59" x14ac:dyDescent="0.35">
      <c r="A39" s="218">
        <v>10076</v>
      </c>
      <c r="B39" s="219" t="s">
        <v>33</v>
      </c>
      <c r="C39" s="253">
        <v>4.8170000000000002</v>
      </c>
      <c r="D39" s="254">
        <v>3.3149999999999999</v>
      </c>
      <c r="E39" s="245">
        <f t="shared" si="0"/>
        <v>45.150622860856252</v>
      </c>
      <c r="F39" s="257">
        <f>'BPA CURRENT Calc'!O30</f>
        <v>5.5792230593607304</v>
      </c>
      <c r="G39" s="258">
        <f>'BPA CURRENT Calc'!P30</f>
        <v>2.2686691780821908</v>
      </c>
      <c r="H39" s="223">
        <f t="shared" si="1"/>
        <v>42.369929386250703</v>
      </c>
      <c r="I39" s="258">
        <f>'SANDBOX Calc'!O30</f>
        <v>5.8142896458444753</v>
      </c>
      <c r="J39" s="258">
        <f>'SANDBOX Calc'!P30</f>
        <v>2.0336025915984459</v>
      </c>
      <c r="K39" s="223">
        <f t="shared" si="2"/>
        <v>41.251143775336089</v>
      </c>
      <c r="L39" s="257">
        <f>'No Worse Off Calc'!O30</f>
        <v>6.1497044446909817</v>
      </c>
      <c r="M39" s="258">
        <f>'No Worse Off Calc'!P30</f>
        <v>1.6981877927519395</v>
      </c>
      <c r="N39" s="223">
        <f t="shared" si="3"/>
        <v>40.492201332866365</v>
      </c>
      <c r="O39" s="257">
        <f>'NRU Proposal Calc'!O30</f>
        <v>6.6707759250345697</v>
      </c>
      <c r="P39" s="258">
        <f>'NRU Proposal Calc'!P30</f>
        <v>1.1771163124083515</v>
      </c>
      <c r="Q39" s="324">
        <f t="shared" si="4"/>
        <v>38.464922924418616</v>
      </c>
      <c r="S39" s="331">
        <f t="shared" si="14"/>
        <v>-6.1587045724153161E-2</v>
      </c>
      <c r="T39" s="327">
        <f t="shared" si="15"/>
        <v>-8.6366008671407549E-2</v>
      </c>
      <c r="U39" s="327">
        <f t="shared" si="16"/>
        <v>-0.10317513320571593</v>
      </c>
      <c r="V39" s="332">
        <f t="shared" si="17"/>
        <v>-0.14807547521639763</v>
      </c>
      <c r="W39" s="314"/>
      <c r="X39" s="317"/>
      <c r="Y39" s="314"/>
      <c r="Z39" s="314"/>
      <c r="AV39" s="288" t="s">
        <v>33</v>
      </c>
      <c r="AW39" s="289">
        <f t="shared" si="5"/>
        <v>0.40764879488440731</v>
      </c>
      <c r="AX39" s="289">
        <f t="shared" si="6"/>
        <v>0.28908006244761986</v>
      </c>
      <c r="AY39" s="289">
        <f t="shared" si="7"/>
        <v>0.25912723188220721</v>
      </c>
      <c r="AZ39" s="289">
        <f t="shared" si="8"/>
        <v>0.21638775627546844</v>
      </c>
      <c r="BA39" s="289">
        <f t="shared" si="9"/>
        <v>0.14999139600722797</v>
      </c>
      <c r="BC39" s="288" t="s">
        <v>33</v>
      </c>
      <c r="BD39" s="289">
        <f t="shared" si="10"/>
        <v>-6.1587045724153161E-2</v>
      </c>
      <c r="BE39" s="289">
        <f t="shared" si="11"/>
        <v>-8.6366008671407549E-2</v>
      </c>
      <c r="BF39" s="289">
        <f t="shared" si="12"/>
        <v>-0.10317513320571593</v>
      </c>
      <c r="BG39" s="289">
        <f t="shared" si="13"/>
        <v>-0.14807547521639763</v>
      </c>
    </row>
    <row r="40" spans="1:59" x14ac:dyDescent="0.35">
      <c r="A40" s="218">
        <v>10078</v>
      </c>
      <c r="B40" s="238" t="s">
        <v>34</v>
      </c>
      <c r="C40" s="251">
        <v>3.718</v>
      </c>
      <c r="D40" s="252">
        <v>1.091</v>
      </c>
      <c r="E40" s="241">
        <f t="shared" si="0"/>
        <v>40.61867030157444</v>
      </c>
      <c r="F40" s="255">
        <f>'BPA CURRENT Calc'!O31</f>
        <v>3.7124555936073063</v>
      </c>
      <c r="G40" s="256">
        <f>'BPA CURRENT Calc'!P31</f>
        <v>-5.0000000000016698E-4</v>
      </c>
      <c r="H40" s="244">
        <f t="shared" si="1"/>
        <v>35.201046302840084</v>
      </c>
      <c r="I40" s="256">
        <f>'SANDBOX Calc'!O31</f>
        <v>3.868870609565056</v>
      </c>
      <c r="J40" s="256">
        <f>'SANDBOX Calc'!P31</f>
        <v>-0.15691501595774993</v>
      </c>
      <c r="K40" s="244">
        <f t="shared" si="2"/>
        <v>34.693554640568202</v>
      </c>
      <c r="L40" s="255">
        <f>'No Worse Off Calc'!O31</f>
        <v>3.7119555936073061</v>
      </c>
      <c r="M40" s="256">
        <f>'No Worse Off Calc'!P31</f>
        <v>0</v>
      </c>
      <c r="N40" s="244">
        <f t="shared" si="3"/>
        <v>35.105291139387376</v>
      </c>
      <c r="O40" s="255">
        <f>'NRU Proposal Calc'!O31</f>
        <v>3.9080274524398368</v>
      </c>
      <c r="P40" s="256">
        <f>'NRU Proposal Calc'!P31</f>
        <v>-0.19607185883253075</v>
      </c>
      <c r="Q40" s="244">
        <f t="shared" si="4"/>
        <v>34.664871656093851</v>
      </c>
      <c r="S40" s="331">
        <f t="shared" si="14"/>
        <v>-0.13337767973473916</v>
      </c>
      <c r="T40" s="327">
        <f t="shared" si="15"/>
        <v>-0.14587172886298477</v>
      </c>
      <c r="U40" s="327">
        <f t="shared" si="16"/>
        <v>-0.13573509721644822</v>
      </c>
      <c r="V40" s="332">
        <f t="shared" si="17"/>
        <v>-0.14657788158195348</v>
      </c>
      <c r="W40" s="314"/>
      <c r="X40" s="317"/>
      <c r="Y40" s="314"/>
      <c r="Z40" s="314"/>
      <c r="AV40" s="288" t="s">
        <v>34</v>
      </c>
      <c r="AW40" s="289">
        <f t="shared" si="5"/>
        <v>0.22686629236847575</v>
      </c>
      <c r="AX40" s="289">
        <f t="shared" si="6"/>
        <v>-1.3469988726731055E-4</v>
      </c>
      <c r="AY40" s="289">
        <f t="shared" si="7"/>
        <v>-4.2272869920100188E-2</v>
      </c>
      <c r="AZ40" s="289">
        <f t="shared" si="8"/>
        <v>0</v>
      </c>
      <c r="BA40" s="289">
        <f t="shared" si="9"/>
        <v>-5.2821714562050204E-2</v>
      </c>
      <c r="BC40" s="288" t="s">
        <v>34</v>
      </c>
      <c r="BD40" s="289">
        <f t="shared" si="10"/>
        <v>-0.13337767973473916</v>
      </c>
      <c r="BE40" s="289">
        <f t="shared" si="11"/>
        <v>-0.14587172886298477</v>
      </c>
      <c r="BF40" s="289">
        <f t="shared" si="12"/>
        <v>-0.13573509721644822</v>
      </c>
      <c r="BG40" s="289">
        <f t="shared" si="13"/>
        <v>-0.14657788158195348</v>
      </c>
    </row>
    <row r="41" spans="1:59" x14ac:dyDescent="0.35">
      <c r="A41" s="218">
        <v>10079</v>
      </c>
      <c r="B41" s="219" t="s">
        <v>35</v>
      </c>
      <c r="C41" s="253">
        <v>88.179000000000002</v>
      </c>
      <c r="D41" s="254">
        <v>-5.6020000000000039</v>
      </c>
      <c r="E41" s="245">
        <f t="shared" si="0"/>
        <v>34.931464626216112</v>
      </c>
      <c r="F41" s="257">
        <f>'BPA CURRENT Calc'!O32</f>
        <v>77.398719406392686</v>
      </c>
      <c r="G41" s="258">
        <f>'BPA CURRENT Calc'!P32</f>
        <v>0</v>
      </c>
      <c r="H41" s="223">
        <f t="shared" si="1"/>
        <v>35.201046302840084</v>
      </c>
      <c r="I41" s="258">
        <f>'SANDBOX Calc'!O32</f>
        <v>80.659720548576544</v>
      </c>
      <c r="J41" s="258">
        <f>'SANDBOX Calc'!P32</f>
        <v>-3.2610011421838578</v>
      </c>
      <c r="K41" s="223">
        <f t="shared" si="2"/>
        <v>34.693554640568202</v>
      </c>
      <c r="L41" s="257">
        <f>'No Worse Off Calc'!O32</f>
        <v>77.398719406392686</v>
      </c>
      <c r="M41" s="258">
        <f>'No Worse Off Calc'!P32</f>
        <v>0</v>
      </c>
      <c r="N41" s="223">
        <f t="shared" si="3"/>
        <v>35.105291139387376</v>
      </c>
      <c r="O41" s="257">
        <f>'NRU Proposal Calc'!O32</f>
        <v>85.702899964679091</v>
      </c>
      <c r="P41" s="258">
        <f>'NRU Proposal Calc'!P32</f>
        <v>-4.2888837546334315</v>
      </c>
      <c r="Q41" s="324">
        <f t="shared" si="4"/>
        <v>34.664871656093851</v>
      </c>
      <c r="S41" s="331">
        <f t="shared" si="14"/>
        <v>7.7174455611474756E-3</v>
      </c>
      <c r="T41" s="327">
        <f t="shared" si="15"/>
        <v>-6.8107646843229798E-3</v>
      </c>
      <c r="U41" s="327">
        <f t="shared" si="16"/>
        <v>4.9762159998526572E-3</v>
      </c>
      <c r="V41" s="332">
        <f t="shared" si="17"/>
        <v>-7.6318864088562302E-3</v>
      </c>
      <c r="W41" s="314"/>
      <c r="X41" s="317"/>
      <c r="Y41" s="314"/>
      <c r="Z41" s="314"/>
      <c r="AV41" s="288" t="s">
        <v>35</v>
      </c>
      <c r="AW41" s="289">
        <f t="shared" si="5"/>
        <v>-6.783971323734217E-2</v>
      </c>
      <c r="AX41" s="289">
        <f t="shared" si="6"/>
        <v>0</v>
      </c>
      <c r="AY41" s="289">
        <f t="shared" si="7"/>
        <v>-4.2132494790534193E-2</v>
      </c>
      <c r="AZ41" s="289">
        <f t="shared" si="8"/>
        <v>0</v>
      </c>
      <c r="BA41" s="289">
        <f t="shared" si="9"/>
        <v>-5.2679918695673275E-2</v>
      </c>
      <c r="BC41" s="288" t="s">
        <v>35</v>
      </c>
      <c r="BD41" s="289">
        <f t="shared" si="10"/>
        <v>7.7174455611474756E-3</v>
      </c>
      <c r="BE41" s="289">
        <f t="shared" si="11"/>
        <v>-6.8107646843229798E-3</v>
      </c>
      <c r="BF41" s="289">
        <f t="shared" si="12"/>
        <v>4.9762159998526572E-3</v>
      </c>
      <c r="BG41" s="289">
        <f t="shared" si="13"/>
        <v>-7.6318864088562302E-3</v>
      </c>
    </row>
    <row r="42" spans="1:59" x14ac:dyDescent="0.35">
      <c r="A42" s="218">
        <v>10080</v>
      </c>
      <c r="B42" s="238" t="s">
        <v>36</v>
      </c>
      <c r="C42" s="251">
        <v>7.4370000000000003</v>
      </c>
      <c r="D42" s="252">
        <v>-0.82699999999999996</v>
      </c>
      <c r="E42" s="241">
        <f t="shared" si="0"/>
        <v>34.931464626216112</v>
      </c>
      <c r="F42" s="255">
        <f>'BPA CURRENT Calc'!O33</f>
        <v>6.6036856164383568</v>
      </c>
      <c r="G42" s="256">
        <f>'BPA CURRENT Calc'!P33</f>
        <v>0</v>
      </c>
      <c r="H42" s="244">
        <f t="shared" si="1"/>
        <v>35.201046302840084</v>
      </c>
      <c r="I42" s="256">
        <f>'SANDBOX Calc'!O33</f>
        <v>6.8819153662712722</v>
      </c>
      <c r="J42" s="256">
        <f>'SANDBOX Calc'!P33</f>
        <v>-0.27822974983291537</v>
      </c>
      <c r="K42" s="244">
        <f t="shared" si="2"/>
        <v>34.693554640568202</v>
      </c>
      <c r="L42" s="255">
        <f>'No Worse Off Calc'!O33</f>
        <v>6.6036856164383568</v>
      </c>
      <c r="M42" s="256">
        <f>'No Worse Off Calc'!P33</f>
        <v>0</v>
      </c>
      <c r="N42" s="244">
        <f t="shared" si="3"/>
        <v>35.105291139387376</v>
      </c>
      <c r="O42" s="255">
        <f>'NRU Proposal Calc'!O33</f>
        <v>6.9515672378041167</v>
      </c>
      <c r="P42" s="256">
        <f>'NRU Proposal Calc'!P33</f>
        <v>-0.34788162136575984</v>
      </c>
      <c r="Q42" s="244">
        <f t="shared" si="4"/>
        <v>34.664871656093851</v>
      </c>
      <c r="S42" s="331">
        <f t="shared" si="14"/>
        <v>7.7174455611474756E-3</v>
      </c>
      <c r="T42" s="327">
        <f t="shared" si="15"/>
        <v>-6.8107646843229798E-3</v>
      </c>
      <c r="U42" s="327">
        <f t="shared" si="16"/>
        <v>4.9762159998526572E-3</v>
      </c>
      <c r="V42" s="332">
        <f t="shared" si="17"/>
        <v>-7.6318864088562302E-3</v>
      </c>
      <c r="W42" s="314"/>
      <c r="X42" s="317"/>
      <c r="Y42" s="314"/>
      <c r="Z42" s="314"/>
      <c r="AV42" s="288" t="s">
        <v>36</v>
      </c>
      <c r="AW42" s="289">
        <f t="shared" si="5"/>
        <v>-0.12511346444780636</v>
      </c>
      <c r="AX42" s="289">
        <f t="shared" si="6"/>
        <v>0</v>
      </c>
      <c r="AY42" s="289">
        <f t="shared" si="7"/>
        <v>-4.2132494790534304E-2</v>
      </c>
      <c r="AZ42" s="289">
        <f t="shared" si="8"/>
        <v>0</v>
      </c>
      <c r="BA42" s="289">
        <f t="shared" si="9"/>
        <v>-5.2679918695673296E-2</v>
      </c>
      <c r="BC42" s="288" t="s">
        <v>36</v>
      </c>
      <c r="BD42" s="289">
        <f t="shared" si="10"/>
        <v>7.7174455611474756E-3</v>
      </c>
      <c r="BE42" s="289">
        <f t="shared" si="11"/>
        <v>-6.8107646843229798E-3</v>
      </c>
      <c r="BF42" s="289">
        <f t="shared" si="12"/>
        <v>4.9762159998526572E-3</v>
      </c>
      <c r="BG42" s="289">
        <f t="shared" si="13"/>
        <v>-7.6318864088562302E-3</v>
      </c>
    </row>
    <row r="43" spans="1:59" x14ac:dyDescent="0.35">
      <c r="A43" s="218">
        <v>10081</v>
      </c>
      <c r="B43" s="219" t="s">
        <v>37</v>
      </c>
      <c r="C43" s="253">
        <v>10.455</v>
      </c>
      <c r="D43" s="254">
        <v>-1.3439999999999994</v>
      </c>
      <c r="E43" s="245">
        <f t="shared" si="0"/>
        <v>34.931464626216112</v>
      </c>
      <c r="F43" s="257">
        <f>'BPA CURRENT Calc'!O34</f>
        <v>9.1186602739725995</v>
      </c>
      <c r="G43" s="258">
        <f>'BPA CURRENT Calc'!P34</f>
        <v>-8.7499999999991473E-3</v>
      </c>
      <c r="H43" s="223">
        <f t="shared" si="1"/>
        <v>35.201046302840084</v>
      </c>
      <c r="I43" s="258">
        <f>'SANDBOX Calc'!O34</f>
        <v>9.5028521804624013</v>
      </c>
      <c r="J43" s="258">
        <f>'SANDBOX Calc'!P34</f>
        <v>-0.39294190648980099</v>
      </c>
      <c r="K43" s="223">
        <f t="shared" si="2"/>
        <v>34.693554640568202</v>
      </c>
      <c r="L43" s="257">
        <f>'No Worse Off Calc'!O34</f>
        <v>9.1236602739726003</v>
      </c>
      <c r="M43" s="258">
        <f>'No Worse Off Calc'!P34</f>
        <v>-1.3749999999999929E-2</v>
      </c>
      <c r="N43" s="223">
        <f t="shared" si="3"/>
        <v>35.105291139387376</v>
      </c>
      <c r="O43" s="257">
        <f>'NRU Proposal Calc'!O34</f>
        <v>9.5990305558189419</v>
      </c>
      <c r="P43" s="258">
        <f>'NRU Proposal Calc'!P34</f>
        <v>-0.4891202818463416</v>
      </c>
      <c r="Q43" s="324">
        <f t="shared" si="4"/>
        <v>34.664871656093851</v>
      </c>
      <c r="S43" s="331">
        <f t="shared" si="14"/>
        <v>7.7174455611474756E-3</v>
      </c>
      <c r="T43" s="327">
        <f t="shared" si="15"/>
        <v>-6.8107646843229798E-3</v>
      </c>
      <c r="U43" s="327">
        <f t="shared" si="16"/>
        <v>4.9762159998526572E-3</v>
      </c>
      <c r="V43" s="332">
        <f t="shared" si="17"/>
        <v>-7.6318864088562302E-3</v>
      </c>
      <c r="W43" s="314"/>
      <c r="X43" s="317"/>
      <c r="Y43" s="314"/>
      <c r="Z43" s="314"/>
      <c r="AV43" s="288" t="s">
        <v>37</v>
      </c>
      <c r="AW43" s="289">
        <f t="shared" si="5"/>
        <v>-0.14751399407309837</v>
      </c>
      <c r="AX43" s="289">
        <f t="shared" si="6"/>
        <v>-9.6049244579260765E-4</v>
      </c>
      <c r="AY43" s="289">
        <f t="shared" si="7"/>
        <v>-4.3133455179295524E-2</v>
      </c>
      <c r="AZ43" s="289">
        <f t="shared" si="8"/>
        <v>-1.5093452719599513E-3</v>
      </c>
      <c r="BA43" s="289">
        <f t="shared" si="9"/>
        <v>-5.3691009805418057E-2</v>
      </c>
      <c r="BC43" s="288" t="s">
        <v>37</v>
      </c>
      <c r="BD43" s="289">
        <f t="shared" si="10"/>
        <v>7.7174455611474756E-3</v>
      </c>
      <c r="BE43" s="289">
        <f t="shared" si="11"/>
        <v>-6.8107646843229798E-3</v>
      </c>
      <c r="BF43" s="289">
        <f t="shared" si="12"/>
        <v>4.9762159998526572E-3</v>
      </c>
      <c r="BG43" s="289">
        <f t="shared" si="13"/>
        <v>-7.6318864088562302E-3</v>
      </c>
    </row>
    <row r="44" spans="1:59" x14ac:dyDescent="0.35">
      <c r="A44" s="218">
        <v>10082</v>
      </c>
      <c r="B44" s="238" t="s">
        <v>38</v>
      </c>
      <c r="C44" s="251">
        <v>0.11799999999999999</v>
      </c>
      <c r="D44" s="252">
        <v>-1.8999999999999989E-2</v>
      </c>
      <c r="E44" s="241">
        <f t="shared" si="0"/>
        <v>34.931464626216112</v>
      </c>
      <c r="F44" s="255">
        <f>'BPA CURRENT Calc'!O35</f>
        <v>9.5016095890410976E-2</v>
      </c>
      <c r="G44" s="256">
        <f>'BPA CURRENT Calc'!P35</f>
        <v>0</v>
      </c>
      <c r="H44" s="244">
        <f t="shared" si="1"/>
        <v>35.201046302840084</v>
      </c>
      <c r="I44" s="256">
        <f>'SANDBOX Calc'!O35</f>
        <v>9.9019361055530622E-2</v>
      </c>
      <c r="J44" s="256">
        <f>'SANDBOX Calc'!P35</f>
        <v>-4.003265165119646E-3</v>
      </c>
      <c r="K44" s="244">
        <f t="shared" si="2"/>
        <v>34.693554640568202</v>
      </c>
      <c r="L44" s="255">
        <f>'No Worse Off Calc'!O35</f>
        <v>9.5016095890410976E-2</v>
      </c>
      <c r="M44" s="256">
        <f>'No Worse Off Calc'!P35</f>
        <v>0</v>
      </c>
      <c r="N44" s="244">
        <f t="shared" si="3"/>
        <v>35.105291139387376</v>
      </c>
      <c r="O44" s="255">
        <f>'NRU Proposal Calc'!O35</f>
        <v>0.10002153609669813</v>
      </c>
      <c r="P44" s="256">
        <f>'NRU Proposal Calc'!P35</f>
        <v>-5.0054402062871539E-3</v>
      </c>
      <c r="Q44" s="244">
        <f t="shared" si="4"/>
        <v>34.664871656093851</v>
      </c>
      <c r="S44" s="331">
        <f t="shared" si="14"/>
        <v>7.7174455611474756E-3</v>
      </c>
      <c r="T44" s="327">
        <f t="shared" si="15"/>
        <v>-6.8107646843229798E-3</v>
      </c>
      <c r="U44" s="327">
        <f t="shared" si="16"/>
        <v>4.9762159998526572E-3</v>
      </c>
      <c r="V44" s="332">
        <f t="shared" si="17"/>
        <v>-7.6318864088562302E-3</v>
      </c>
      <c r="W44" s="314"/>
      <c r="X44" s="317"/>
      <c r="Y44" s="314"/>
      <c r="Z44" s="314"/>
      <c r="AV44" s="288" t="s">
        <v>38</v>
      </c>
      <c r="AW44" s="289">
        <f t="shared" si="5"/>
        <v>-0.19191919191919179</v>
      </c>
      <c r="AX44" s="289">
        <f t="shared" si="6"/>
        <v>0</v>
      </c>
      <c r="AY44" s="289">
        <f t="shared" si="7"/>
        <v>-4.2132494790534276E-2</v>
      </c>
      <c r="AZ44" s="289">
        <f t="shared" si="8"/>
        <v>0</v>
      </c>
      <c r="BA44" s="289">
        <f t="shared" si="9"/>
        <v>-5.2679918695673358E-2</v>
      </c>
      <c r="BC44" s="288" t="s">
        <v>38</v>
      </c>
      <c r="BD44" s="289">
        <f t="shared" si="10"/>
        <v>7.7174455611474756E-3</v>
      </c>
      <c r="BE44" s="289">
        <f t="shared" si="11"/>
        <v>-6.8107646843229798E-3</v>
      </c>
      <c r="BF44" s="289">
        <f t="shared" si="12"/>
        <v>4.9762159998526572E-3</v>
      </c>
      <c r="BG44" s="289">
        <f t="shared" si="13"/>
        <v>-7.6318864088562302E-3</v>
      </c>
    </row>
    <row r="45" spans="1:59" x14ac:dyDescent="0.35">
      <c r="A45" s="218">
        <v>10083</v>
      </c>
      <c r="B45" s="219" t="s">
        <v>39</v>
      </c>
      <c r="C45" s="253">
        <v>8.3629999999999995</v>
      </c>
      <c r="D45" s="254">
        <v>0.379</v>
      </c>
      <c r="E45" s="245">
        <f t="shared" si="0"/>
        <v>36.018283993256162</v>
      </c>
      <c r="F45" s="257">
        <f>'BPA CURRENT Calc'!O36</f>
        <v>8.4632241152968035</v>
      </c>
      <c r="G45" s="258">
        <f>'BPA CURRENT Calc'!P36</f>
        <v>0.20467234589041183</v>
      </c>
      <c r="H45" s="223">
        <f t="shared" si="1"/>
        <v>35.786616291078062</v>
      </c>
      <c r="I45" s="258">
        <f>'SANDBOX Calc'!O36</f>
        <v>8.8198008612456693</v>
      </c>
      <c r="J45" s="258">
        <f>'SANDBOX Calc'!P36</f>
        <v>-0.15190440005845396</v>
      </c>
      <c r="K45" s="223">
        <f t="shared" si="2"/>
        <v>34.693554640568202</v>
      </c>
      <c r="L45" s="257">
        <f>'No Worse Off Calc'!O36</f>
        <v>8.5109893734278472</v>
      </c>
      <c r="M45" s="258">
        <f>'No Worse Off Calc'!P36</f>
        <v>0.15690708775936812</v>
      </c>
      <c r="N45" s="223">
        <f t="shared" si="3"/>
        <v>35.555937531557255</v>
      </c>
      <c r="O45" s="257">
        <f>'NRU Proposal Calc'!O36</f>
        <v>8.9893056690871891</v>
      </c>
      <c r="P45" s="258">
        <f>'NRU Proposal Calc'!P36</f>
        <v>-0.32140920789997374</v>
      </c>
      <c r="Q45" s="324">
        <f t="shared" si="4"/>
        <v>34.664871656093851</v>
      </c>
      <c r="S45" s="331">
        <f t="shared" si="14"/>
        <v>-6.431947236061452E-3</v>
      </c>
      <c r="T45" s="327">
        <f t="shared" si="15"/>
        <v>-3.6779357754411462E-2</v>
      </c>
      <c r="U45" s="327">
        <f t="shared" si="16"/>
        <v>-1.283643778769343E-2</v>
      </c>
      <c r="V45" s="332">
        <f t="shared" si="17"/>
        <v>-3.7575702868457461E-2</v>
      </c>
      <c r="W45" s="314"/>
      <c r="X45" s="317"/>
      <c r="Y45" s="314"/>
      <c r="Z45" s="314"/>
      <c r="AV45" s="288" t="s">
        <v>39</v>
      </c>
      <c r="AW45" s="289">
        <f t="shared" si="5"/>
        <v>4.3353923587279804E-2</v>
      </c>
      <c r="AX45" s="289">
        <f t="shared" si="6"/>
        <v>2.3612689284751617E-2</v>
      </c>
      <c r="AY45" s="289">
        <f t="shared" si="7"/>
        <v>-1.7524943997502259E-2</v>
      </c>
      <c r="AZ45" s="289">
        <f t="shared" si="8"/>
        <v>1.8102095296357177E-2</v>
      </c>
      <c r="BA45" s="289">
        <f t="shared" si="9"/>
        <v>-3.7080416147004976E-2</v>
      </c>
      <c r="BC45" s="288" t="s">
        <v>39</v>
      </c>
      <c r="BD45" s="289">
        <f t="shared" si="10"/>
        <v>-6.431947236061452E-3</v>
      </c>
      <c r="BE45" s="289">
        <f t="shared" si="11"/>
        <v>-3.6779357754411462E-2</v>
      </c>
      <c r="BF45" s="289">
        <f t="shared" si="12"/>
        <v>-1.283643778769343E-2</v>
      </c>
      <c r="BG45" s="289">
        <f t="shared" si="13"/>
        <v>-3.7575702868457461E-2</v>
      </c>
    </row>
    <row r="46" spans="1:59" x14ac:dyDescent="0.35">
      <c r="A46" s="218">
        <v>10086</v>
      </c>
      <c r="B46" s="238" t="s">
        <v>40</v>
      </c>
      <c r="C46" s="251">
        <v>3.9449999999999998</v>
      </c>
      <c r="D46" s="252">
        <v>-7.099999999999973E-2</v>
      </c>
      <c r="E46" s="241">
        <f t="shared" si="0"/>
        <v>34.931464626216112</v>
      </c>
      <c r="F46" s="255">
        <f>'BPA CURRENT Calc'!O37</f>
        <v>3.8474228310502281</v>
      </c>
      <c r="G46" s="256">
        <f>'BPA CURRENT Calc'!P37</f>
        <v>0</v>
      </c>
      <c r="H46" s="244">
        <f t="shared" si="1"/>
        <v>35.201046302840084</v>
      </c>
      <c r="I46" s="256">
        <f>'SANDBOX Calc'!O37</f>
        <v>4.0095243534364347</v>
      </c>
      <c r="J46" s="256">
        <f>'SANDBOX Calc'!P37</f>
        <v>-0.16210152238620656</v>
      </c>
      <c r="K46" s="244">
        <f t="shared" si="2"/>
        <v>34.693554640568202</v>
      </c>
      <c r="L46" s="255">
        <f>'No Worse Off Calc'!O37</f>
        <v>3.8474228310502281</v>
      </c>
      <c r="M46" s="256">
        <f>'No Worse Off Calc'!P37</f>
        <v>0</v>
      </c>
      <c r="N46" s="244">
        <f t="shared" si="3"/>
        <v>35.105291139387376</v>
      </c>
      <c r="O46" s="255">
        <f>'NRU Proposal Calc'!O37</f>
        <v>4.0501047529778313</v>
      </c>
      <c r="P46" s="256">
        <f>'NRU Proposal Calc'!P37</f>
        <v>-0.20268192192760326</v>
      </c>
      <c r="Q46" s="244">
        <f t="shared" si="4"/>
        <v>34.664871656093851</v>
      </c>
      <c r="S46" s="331">
        <f t="shared" si="14"/>
        <v>7.7174455611474756E-3</v>
      </c>
      <c r="T46" s="327">
        <f t="shared" si="15"/>
        <v>-6.8107646843229798E-3</v>
      </c>
      <c r="U46" s="327">
        <f t="shared" si="16"/>
        <v>4.9762159998526572E-3</v>
      </c>
      <c r="V46" s="332">
        <f t="shared" si="17"/>
        <v>-7.6318864088562302E-3</v>
      </c>
      <c r="W46" s="314"/>
      <c r="X46" s="317"/>
      <c r="Y46" s="314"/>
      <c r="Z46" s="314"/>
      <c r="AV46" s="288" t="s">
        <v>40</v>
      </c>
      <c r="AW46" s="289">
        <f t="shared" si="5"/>
        <v>-1.8327310273618929E-2</v>
      </c>
      <c r="AX46" s="289">
        <f t="shared" si="6"/>
        <v>0</v>
      </c>
      <c r="AY46" s="289">
        <f t="shared" si="7"/>
        <v>-4.2132494790534325E-2</v>
      </c>
      <c r="AZ46" s="289">
        <f t="shared" si="8"/>
        <v>0</v>
      </c>
      <c r="BA46" s="289">
        <f t="shared" si="9"/>
        <v>-5.2679918695673317E-2</v>
      </c>
      <c r="BC46" s="288" t="s">
        <v>40</v>
      </c>
      <c r="BD46" s="289">
        <f t="shared" si="10"/>
        <v>7.7174455611474756E-3</v>
      </c>
      <c r="BE46" s="289">
        <f t="shared" si="11"/>
        <v>-6.8107646843229798E-3</v>
      </c>
      <c r="BF46" s="289">
        <f t="shared" si="12"/>
        <v>4.9762159998526572E-3</v>
      </c>
      <c r="BG46" s="289">
        <f t="shared" si="13"/>
        <v>-7.6318864088562302E-3</v>
      </c>
    </row>
    <row r="47" spans="1:59" x14ac:dyDescent="0.35">
      <c r="A47" s="218">
        <v>10087</v>
      </c>
      <c r="B47" s="219" t="s">
        <v>41</v>
      </c>
      <c r="C47" s="253">
        <v>85.48</v>
      </c>
      <c r="D47" s="254">
        <v>-38.719000000000001</v>
      </c>
      <c r="E47" s="245">
        <f t="shared" si="0"/>
        <v>34.931464626216112</v>
      </c>
      <c r="F47" s="257">
        <f>'BPA CURRENT Calc'!O38</f>
        <v>43.410819977168948</v>
      </c>
      <c r="G47" s="258">
        <f>'BPA CURRENT Calc'!P38</f>
        <v>0</v>
      </c>
      <c r="H47" s="223">
        <f t="shared" si="1"/>
        <v>35.201046302840084</v>
      </c>
      <c r="I47" s="258">
        <f>'SANDBOX Calc'!O38</f>
        <v>45.23982612370984</v>
      </c>
      <c r="J47" s="258">
        <f>'SANDBOX Calc'!P38</f>
        <v>-1.8290061465408911</v>
      </c>
      <c r="K47" s="223">
        <f t="shared" si="2"/>
        <v>34.693554640568202</v>
      </c>
      <c r="L47" s="257">
        <f>'No Worse Off Calc'!O38</f>
        <v>43.410819977168948</v>
      </c>
      <c r="M47" s="258">
        <f>'No Worse Off Calc'!P38</f>
        <v>0</v>
      </c>
      <c r="N47" s="223">
        <f t="shared" si="3"/>
        <v>35.105291139387376</v>
      </c>
      <c r="O47" s="257">
        <f>'NRU Proposal Calc'!O38</f>
        <v>45.697698444078718</v>
      </c>
      <c r="P47" s="258">
        <f>'NRU Proposal Calc'!P38</f>
        <v>-2.2868784669097693</v>
      </c>
      <c r="Q47" s="324">
        <f t="shared" si="4"/>
        <v>34.664871656093851</v>
      </c>
      <c r="S47" s="331">
        <f t="shared" si="14"/>
        <v>7.7174455611474756E-3</v>
      </c>
      <c r="T47" s="327">
        <f t="shared" si="15"/>
        <v>-6.8107646843229798E-3</v>
      </c>
      <c r="U47" s="327">
        <f t="shared" si="16"/>
        <v>4.9762159998526572E-3</v>
      </c>
      <c r="V47" s="332">
        <f t="shared" si="17"/>
        <v>-7.6318864088562302E-3</v>
      </c>
      <c r="W47" s="314"/>
      <c r="X47" s="317"/>
      <c r="Y47" s="314"/>
      <c r="Z47" s="314"/>
      <c r="AV47" s="288" t="s">
        <v>41</v>
      </c>
      <c r="AW47" s="289">
        <f t="shared" si="5"/>
        <v>-0.82801907572549771</v>
      </c>
      <c r="AX47" s="289">
        <f t="shared" si="6"/>
        <v>0</v>
      </c>
      <c r="AY47" s="289">
        <f t="shared" si="7"/>
        <v>-4.2132494790534256E-2</v>
      </c>
      <c r="AZ47" s="289">
        <f t="shared" si="8"/>
        <v>0</v>
      </c>
      <c r="BA47" s="289">
        <f t="shared" si="9"/>
        <v>-5.2679918695673275E-2</v>
      </c>
      <c r="BC47" s="288" t="s">
        <v>41</v>
      </c>
      <c r="BD47" s="289">
        <f t="shared" si="10"/>
        <v>7.7174455611474756E-3</v>
      </c>
      <c r="BE47" s="289">
        <f t="shared" si="11"/>
        <v>-6.8107646843229798E-3</v>
      </c>
      <c r="BF47" s="289">
        <f t="shared" si="12"/>
        <v>4.9762159998526572E-3</v>
      </c>
      <c r="BG47" s="289">
        <f t="shared" si="13"/>
        <v>-7.6318864088562302E-3</v>
      </c>
    </row>
    <row r="48" spans="1:59" x14ac:dyDescent="0.35">
      <c r="A48" s="218">
        <v>10089</v>
      </c>
      <c r="B48" s="238" t="s">
        <v>42</v>
      </c>
      <c r="C48" s="251">
        <v>104.21299999999999</v>
      </c>
      <c r="D48" s="252">
        <v>8.0820000000000007</v>
      </c>
      <c r="E48" s="241">
        <f t="shared" ref="E48:E79" si="18">IF(D48&gt;0,((C48*E$12)+(D48*E$14))/(C48+D48),E$12)</f>
        <v>36.735675881311373</v>
      </c>
      <c r="F48" s="255">
        <f>'BPA CURRENT Calc'!O39</f>
        <v>106.54053515981734</v>
      </c>
      <c r="G48" s="256">
        <f>'BPA CURRENT Calc'!P39</f>
        <v>3.2996054794520546</v>
      </c>
      <c r="H48" s="244">
        <f t="shared" ref="H48:H79" si="19">IF($H$1="On",IF(G48&gt;0,((F48*H$13)+(G48*H$14))/(F48+G48),H$13),IF($H$1="Off",IF(G48&gt;0,((F48*H$12)+(G48*H$14))/(F48+G48),H$12)))</f>
        <v>35.946008600116784</v>
      </c>
      <c r="I48" s="256">
        <f>'SANDBOX Calc'!O39</f>
        <v>111.02935370241907</v>
      </c>
      <c r="J48" s="256">
        <f>'SANDBOX Calc'!P39</f>
        <v>-1.1892130631496798</v>
      </c>
      <c r="K48" s="244">
        <f t="shared" ref="K48:K79" si="20">IF($H$1="On",IF(J48&gt;0,((I48*K$13)+(J48*K$14))/(I48+J48),K$13),IF($H$1="Off",IF(J48&gt;0,((I48*K$12)+(J48*K$14))/(I48+J48),K$12)))</f>
        <v>34.693554640568202</v>
      </c>
      <c r="L48" s="255">
        <f>'No Worse Off Calc'!O39</f>
        <v>107.34405227681241</v>
      </c>
      <c r="M48" s="256">
        <f>'No Worse Off Calc'!P39</f>
        <v>2.4960883624569874</v>
      </c>
      <c r="N48" s="244">
        <f t="shared" ref="N48:N79" si="21">IF($H$1="On",IF(M48&gt;0,((L48*N$13)+(M48*N$14))/(L48+M48),N$13),IF($H$1="Off",IF(M48&gt;0,((L48*N$12)+(M48*N$14))/(L48+M48),N$12)))</f>
        <v>35.671016863262814</v>
      </c>
      <c r="O48" s="255">
        <f>'NRU Proposal Calc'!O39</f>
        <v>113.94046726020954</v>
      </c>
      <c r="P48" s="256">
        <f>'NRU Proposal Calc'!P39</f>
        <v>-3.5180206848670963</v>
      </c>
      <c r="Q48" s="244">
        <f t="shared" ref="Q48:Q79" si="22">IF($H$1="On",IF(P48&gt;0,((O48*Q$13)+(P48*Q$14))/(O48+P48),Q$13),IF($H$1="Off",IF(P48&gt;0,((O48*Q$12)+(P48*Q$14))/(O48+P48),Q$12)))</f>
        <v>34.664871656093851</v>
      </c>
      <c r="S48" s="331">
        <f t="shared" si="14"/>
        <v>-2.1495923574290855E-2</v>
      </c>
      <c r="T48" s="327">
        <f t="shared" si="15"/>
        <v>-5.5589592181208902E-2</v>
      </c>
      <c r="U48" s="327">
        <f t="shared" si="16"/>
        <v>-2.8981609634414957E-2</v>
      </c>
      <c r="V48" s="332">
        <f t="shared" si="17"/>
        <v>-5.6370385886135473E-2</v>
      </c>
      <c r="W48" s="314"/>
      <c r="X48" s="317"/>
      <c r="Y48" s="314"/>
      <c r="Z48" s="314"/>
      <c r="AV48" s="288" t="s">
        <v>42</v>
      </c>
      <c r="AW48" s="289">
        <f t="shared" ref="AW48:AW79" si="23">D48/(C48+D48)</f>
        <v>7.197114742419522E-2</v>
      </c>
      <c r="AX48" s="289">
        <f t="shared" ref="AX48:AX79" si="24">G48/(F48+G48)</f>
        <v>3.0040069688989448E-2</v>
      </c>
      <c r="AY48" s="289">
        <f t="shared" ref="AY48:AY79" si="25">J48/(I48+J48)</f>
        <v>-1.0826762021866162E-2</v>
      </c>
      <c r="AZ48" s="289">
        <f t="shared" ref="AZ48:AZ79" si="26">M48/(L48+M48)</f>
        <v>2.2724737495143015E-2</v>
      </c>
      <c r="BA48" s="289">
        <f t="shared" ref="BA48:BA79" si="27">P48/(O48+P48)</f>
        <v>-3.185965167387151E-2</v>
      </c>
      <c r="BC48" s="288" t="s">
        <v>42</v>
      </c>
      <c r="BD48" s="289">
        <f t="shared" ref="BD48:BD79" si="28">(H48-$E48)/$E48</f>
        <v>-2.1495923574290855E-2</v>
      </c>
      <c r="BE48" s="289">
        <f t="shared" ref="BE48:BE79" si="29">(K48-$E48)/$E48</f>
        <v>-5.5589592181208902E-2</v>
      </c>
      <c r="BF48" s="289">
        <f t="shared" ref="BF48:BF79" si="30">(N48-$E48)/$E48</f>
        <v>-2.8981609634414957E-2</v>
      </c>
      <c r="BG48" s="289">
        <f t="shared" ref="BG48:BG79" si="31">(Q48-$E48)/$E48</f>
        <v>-5.6370385886135473E-2</v>
      </c>
    </row>
    <row r="49" spans="1:59" x14ac:dyDescent="0.35">
      <c r="A49" s="218">
        <v>10091</v>
      </c>
      <c r="B49" s="219" t="s">
        <v>43</v>
      </c>
      <c r="C49" s="253">
        <v>9.4220000000000006</v>
      </c>
      <c r="D49" s="254">
        <v>-0.39300000000000068</v>
      </c>
      <c r="E49" s="245">
        <f t="shared" si="18"/>
        <v>34.931464626216112</v>
      </c>
      <c r="F49" s="257">
        <f>'BPA CURRENT Calc'!O40</f>
        <v>9.1218541095890409</v>
      </c>
      <c r="G49" s="258">
        <f>'BPA CURRENT Calc'!P40</f>
        <v>-6.5000000000008384E-3</v>
      </c>
      <c r="H49" s="223">
        <f t="shared" si="19"/>
        <v>35.201046302840084</v>
      </c>
      <c r="I49" s="258">
        <f>'SANDBOX Calc'!O40</f>
        <v>9.5061805803413151</v>
      </c>
      <c r="J49" s="258">
        <f>'SANDBOX Calc'!P40</f>
        <v>-0.39082647075227506</v>
      </c>
      <c r="K49" s="223">
        <f t="shared" si="20"/>
        <v>34.693554640568202</v>
      </c>
      <c r="L49" s="257">
        <f>'No Worse Off Calc'!O40</f>
        <v>9.11535410958904</v>
      </c>
      <c r="M49" s="258">
        <f>'No Worse Off Calc'!P40</f>
        <v>0</v>
      </c>
      <c r="N49" s="223">
        <f t="shared" si="21"/>
        <v>35.105291139387376</v>
      </c>
      <c r="O49" s="257">
        <f>'NRU Proposal Calc'!O40</f>
        <v>9.6023926424359853</v>
      </c>
      <c r="P49" s="258">
        <f>'NRU Proposal Calc'!P40</f>
        <v>-0.48703853284694532</v>
      </c>
      <c r="Q49" s="324">
        <f t="shared" si="22"/>
        <v>34.664871656093851</v>
      </c>
      <c r="S49" s="331">
        <f t="shared" si="14"/>
        <v>7.7174455611474756E-3</v>
      </c>
      <c r="T49" s="327">
        <f t="shared" si="15"/>
        <v>-6.8107646843229798E-3</v>
      </c>
      <c r="U49" s="327">
        <f t="shared" si="16"/>
        <v>4.9762159998526572E-3</v>
      </c>
      <c r="V49" s="332">
        <f t="shared" si="17"/>
        <v>-7.6318864088562302E-3</v>
      </c>
      <c r="W49" s="314"/>
      <c r="X49" s="317"/>
      <c r="Y49" s="314"/>
      <c r="Z49" s="314"/>
      <c r="AV49" s="288" t="s">
        <v>43</v>
      </c>
      <c r="AW49" s="289">
        <f t="shared" si="23"/>
        <v>-4.3526414885369444E-2</v>
      </c>
      <c r="AX49" s="289">
        <f t="shared" si="24"/>
        <v>-7.1308255519805439E-4</v>
      </c>
      <c r="AY49" s="289">
        <f t="shared" si="25"/>
        <v>-4.2875621292774467E-2</v>
      </c>
      <c r="AZ49" s="289">
        <f t="shared" si="26"/>
        <v>0</v>
      </c>
      <c r="BA49" s="289">
        <f t="shared" si="27"/>
        <v>-5.3430566381902536E-2</v>
      </c>
      <c r="BC49" s="288" t="s">
        <v>43</v>
      </c>
      <c r="BD49" s="289">
        <f t="shared" si="28"/>
        <v>7.7174455611474756E-3</v>
      </c>
      <c r="BE49" s="289">
        <f t="shared" si="29"/>
        <v>-6.8107646843229798E-3</v>
      </c>
      <c r="BF49" s="289">
        <f t="shared" si="30"/>
        <v>4.9762159998526572E-3</v>
      </c>
      <c r="BG49" s="289">
        <f t="shared" si="31"/>
        <v>-7.6318864088562302E-3</v>
      </c>
    </row>
    <row r="50" spans="1:59" x14ac:dyDescent="0.35">
      <c r="A50" s="218">
        <v>10094</v>
      </c>
      <c r="B50" s="238" t="s">
        <v>44</v>
      </c>
      <c r="C50" s="251">
        <v>3.0369999999999999</v>
      </c>
      <c r="D50" s="252">
        <v>-5.9999999999997833E-3</v>
      </c>
      <c r="E50" s="241">
        <f t="shared" si="18"/>
        <v>34.931464626216112</v>
      </c>
      <c r="F50" s="255">
        <f>'BPA CURRENT Calc'!O41</f>
        <v>3.0317642694063922</v>
      </c>
      <c r="G50" s="256">
        <f>'BPA CURRENT Calc'!P41</f>
        <v>0</v>
      </c>
      <c r="H50" s="244">
        <f t="shared" si="19"/>
        <v>35.201046302840084</v>
      </c>
      <c r="I50" s="256">
        <f>'SANDBOX Calc'!O41</f>
        <v>3.1595000616932851</v>
      </c>
      <c r="J50" s="256">
        <f>'SANDBOX Calc'!P41</f>
        <v>-0.12773579228689291</v>
      </c>
      <c r="K50" s="244">
        <f t="shared" si="20"/>
        <v>34.693554640568202</v>
      </c>
      <c r="L50" s="255">
        <f>'No Worse Off Calc'!O41</f>
        <v>3.0317642694063922</v>
      </c>
      <c r="M50" s="256">
        <f>'No Worse Off Calc'!P41</f>
        <v>0</v>
      </c>
      <c r="N50" s="244">
        <f t="shared" si="21"/>
        <v>35.105291139387376</v>
      </c>
      <c r="O50" s="255">
        <f>'NRU Proposal Calc'!O41</f>
        <v>3.1914773646231684</v>
      </c>
      <c r="P50" s="256">
        <f>'NRU Proposal Calc'!P41</f>
        <v>-0.15971309521677624</v>
      </c>
      <c r="Q50" s="244">
        <f t="shared" si="22"/>
        <v>34.664871656093851</v>
      </c>
      <c r="S50" s="331">
        <f t="shared" si="14"/>
        <v>7.7174455611474756E-3</v>
      </c>
      <c r="T50" s="327">
        <f t="shared" si="15"/>
        <v>-6.8107646843229798E-3</v>
      </c>
      <c r="U50" s="327">
        <f t="shared" si="16"/>
        <v>4.9762159998526572E-3</v>
      </c>
      <c r="V50" s="332">
        <f t="shared" si="17"/>
        <v>-7.6318864088562302E-3</v>
      </c>
      <c r="W50" s="314"/>
      <c r="X50" s="317"/>
      <c r="Y50" s="314"/>
      <c r="Z50" s="314"/>
      <c r="AV50" s="288" t="s">
        <v>44</v>
      </c>
      <c r="AW50" s="289">
        <f t="shared" si="23"/>
        <v>-1.9795447047178433E-3</v>
      </c>
      <c r="AX50" s="289">
        <f t="shared" si="24"/>
        <v>0</v>
      </c>
      <c r="AY50" s="289">
        <f t="shared" si="25"/>
        <v>-4.2132494790534318E-2</v>
      </c>
      <c r="AZ50" s="289">
        <f t="shared" si="26"/>
        <v>0</v>
      </c>
      <c r="BA50" s="289">
        <f t="shared" si="27"/>
        <v>-5.2679918695673345E-2</v>
      </c>
      <c r="BC50" s="288" t="s">
        <v>44</v>
      </c>
      <c r="BD50" s="289">
        <f t="shared" si="28"/>
        <v>7.7174455611474756E-3</v>
      </c>
      <c r="BE50" s="289">
        <f t="shared" si="29"/>
        <v>-6.8107646843229798E-3</v>
      </c>
      <c r="BF50" s="289">
        <f t="shared" si="30"/>
        <v>4.9762159998526572E-3</v>
      </c>
      <c r="BG50" s="289">
        <f t="shared" si="31"/>
        <v>-7.6318864088562302E-3</v>
      </c>
    </row>
    <row r="51" spans="1:59" x14ac:dyDescent="0.35">
      <c r="A51" s="218">
        <v>10095</v>
      </c>
      <c r="B51" s="219" t="s">
        <v>45</v>
      </c>
      <c r="C51" s="253">
        <v>3.6429999999999998</v>
      </c>
      <c r="D51" s="254">
        <v>0.185</v>
      </c>
      <c r="E51" s="245">
        <f t="shared" si="18"/>
        <v>36.142979528031688</v>
      </c>
      <c r="F51" s="257">
        <f>'BPA CURRENT Calc'!O42</f>
        <v>3.6742098173515978</v>
      </c>
      <c r="G51" s="258">
        <f>'BPA CURRENT Calc'!P42</f>
        <v>9.3629452054794449E-2</v>
      </c>
      <c r="H51" s="223">
        <f t="shared" si="19"/>
        <v>35.817291391915532</v>
      </c>
      <c r="I51" s="258">
        <f>'SANDBOX Calc'!O42</f>
        <v>3.8290134433404939</v>
      </c>
      <c r="J51" s="258">
        <f>'SANDBOX Calc'!P42</f>
        <v>-6.1174173934101628E-2</v>
      </c>
      <c r="K51" s="223">
        <f t="shared" si="20"/>
        <v>34.693554640568202</v>
      </c>
      <c r="L51" s="257">
        <f>'No Worse Off Calc'!O42</f>
        <v>3.6977571992712472</v>
      </c>
      <c r="M51" s="258">
        <f>'No Worse Off Calc'!P42</f>
        <v>7.0082070135145003E-2</v>
      </c>
      <c r="N51" s="223">
        <f t="shared" si="21"/>
        <v>35.568334440233471</v>
      </c>
      <c r="O51" s="257">
        <f>'NRU Proposal Calc'!O42</f>
        <v>3.9006208397927118</v>
      </c>
      <c r="P51" s="258">
        <f>'NRU Proposal Calc'!P42</f>
        <v>-0.13278157038631955</v>
      </c>
      <c r="Q51" s="324">
        <f t="shared" si="22"/>
        <v>34.664871656093851</v>
      </c>
      <c r="S51" s="331">
        <f t="shared" si="14"/>
        <v>-9.0111036878838292E-3</v>
      </c>
      <c r="T51" s="327">
        <f t="shared" si="15"/>
        <v>-4.0102529077309323E-2</v>
      </c>
      <c r="U51" s="327">
        <f t="shared" si="16"/>
        <v>-1.5899217366751268E-2</v>
      </c>
      <c r="V51" s="332">
        <f t="shared" si="17"/>
        <v>-4.0896126751018121E-2</v>
      </c>
      <c r="W51" s="314"/>
      <c r="X51" s="317"/>
      <c r="Y51" s="314"/>
      <c r="Z51" s="314"/>
      <c r="AV51" s="288" t="s">
        <v>45</v>
      </c>
      <c r="AW51" s="289">
        <f t="shared" si="23"/>
        <v>4.8328108672936264E-2</v>
      </c>
      <c r="AX51" s="289">
        <f t="shared" si="24"/>
        <v>2.4849640698592058E-2</v>
      </c>
      <c r="AY51" s="289">
        <f t="shared" si="25"/>
        <v>-1.6235876734662136E-2</v>
      </c>
      <c r="AZ51" s="289">
        <f t="shared" si="26"/>
        <v>1.8600068931864534E-2</v>
      </c>
      <c r="BA51" s="289">
        <f t="shared" si="27"/>
        <v>-3.5240773528866252E-2</v>
      </c>
      <c r="BC51" s="288" t="s">
        <v>45</v>
      </c>
      <c r="BD51" s="289">
        <f t="shared" si="28"/>
        <v>-9.0111036878838292E-3</v>
      </c>
      <c r="BE51" s="289">
        <f t="shared" si="29"/>
        <v>-4.0102529077309323E-2</v>
      </c>
      <c r="BF51" s="289">
        <f t="shared" si="30"/>
        <v>-1.5899217366751268E-2</v>
      </c>
      <c r="BG51" s="289">
        <f t="shared" si="31"/>
        <v>-4.0896126751018121E-2</v>
      </c>
    </row>
    <row r="52" spans="1:59" x14ac:dyDescent="0.35">
      <c r="A52" s="218">
        <v>10097</v>
      </c>
      <c r="B52" s="238" t="s">
        <v>46</v>
      </c>
      <c r="C52" s="251">
        <v>2.0379999999999998</v>
      </c>
      <c r="D52" s="252">
        <v>-3.7999999999999812E-2</v>
      </c>
      <c r="E52" s="241">
        <f t="shared" si="18"/>
        <v>34.931464626216112</v>
      </c>
      <c r="F52" s="255">
        <f>'BPA CURRENT Calc'!O43</f>
        <v>1.9894253424657535</v>
      </c>
      <c r="G52" s="256">
        <f>'BPA CURRENT Calc'!P43</f>
        <v>0</v>
      </c>
      <c r="H52" s="244">
        <f t="shared" si="19"/>
        <v>35.201046302840084</v>
      </c>
      <c r="I52" s="256">
        <f>'SANDBOX Calc'!O43</f>
        <v>2.0732447953433488</v>
      </c>
      <c r="J52" s="256">
        <f>'SANDBOX Calc'!P43</f>
        <v>-8.3819452877595291E-2</v>
      </c>
      <c r="K52" s="244">
        <f t="shared" si="20"/>
        <v>34.693554640568202</v>
      </c>
      <c r="L52" s="255">
        <f>'No Worse Off Calc'!O43</f>
        <v>1.9894253424657535</v>
      </c>
      <c r="M52" s="256">
        <f>'No Worse Off Calc'!P43</f>
        <v>0</v>
      </c>
      <c r="N52" s="244">
        <f t="shared" si="21"/>
        <v>35.105291139387376</v>
      </c>
      <c r="O52" s="255">
        <f>'NRU Proposal Calc'!O43</f>
        <v>2.0942281077579614</v>
      </c>
      <c r="P52" s="256">
        <f>'NRU Proposal Calc'!P43</f>
        <v>-0.10480276529220789</v>
      </c>
      <c r="Q52" s="244">
        <f t="shared" si="22"/>
        <v>34.664871656093851</v>
      </c>
      <c r="S52" s="331">
        <f t="shared" si="14"/>
        <v>7.7174455611474756E-3</v>
      </c>
      <c r="T52" s="327">
        <f t="shared" si="15"/>
        <v>-6.8107646843229798E-3</v>
      </c>
      <c r="U52" s="327">
        <f t="shared" si="16"/>
        <v>4.9762159998526572E-3</v>
      </c>
      <c r="V52" s="332">
        <f t="shared" si="17"/>
        <v>-7.6318864088562302E-3</v>
      </c>
      <c r="W52" s="314"/>
      <c r="X52" s="317"/>
      <c r="Y52" s="314"/>
      <c r="Z52" s="314"/>
      <c r="AV52" s="288" t="s">
        <v>46</v>
      </c>
      <c r="AW52" s="289">
        <f t="shared" si="23"/>
        <v>-1.8999999999999906E-2</v>
      </c>
      <c r="AX52" s="289">
        <f t="shared" si="24"/>
        <v>0</v>
      </c>
      <c r="AY52" s="289">
        <f t="shared" si="25"/>
        <v>-4.2132494790534304E-2</v>
      </c>
      <c r="AZ52" s="289">
        <f t="shared" si="26"/>
        <v>0</v>
      </c>
      <c r="BA52" s="289">
        <f t="shared" si="27"/>
        <v>-5.2679918695673289E-2</v>
      </c>
      <c r="BC52" s="288" t="s">
        <v>46</v>
      </c>
      <c r="BD52" s="289">
        <f t="shared" si="28"/>
        <v>7.7174455611474756E-3</v>
      </c>
      <c r="BE52" s="289">
        <f t="shared" si="29"/>
        <v>-6.8107646843229798E-3</v>
      </c>
      <c r="BF52" s="289">
        <f t="shared" si="30"/>
        <v>4.9762159998526572E-3</v>
      </c>
      <c r="BG52" s="289">
        <f t="shared" si="31"/>
        <v>-7.6318864088562302E-3</v>
      </c>
    </row>
    <row r="53" spans="1:59" x14ac:dyDescent="0.35">
      <c r="A53" s="218">
        <v>10101</v>
      </c>
      <c r="B53" s="219" t="s">
        <v>47</v>
      </c>
      <c r="C53" s="253">
        <v>76.028000000000006</v>
      </c>
      <c r="D53" s="254">
        <v>1.444</v>
      </c>
      <c r="E53" s="245">
        <f t="shared" si="18"/>
        <v>35.398716860310287</v>
      </c>
      <c r="F53" s="257">
        <f>'BPA CURRENT Calc'!O44</f>
        <v>77.309912043379001</v>
      </c>
      <c r="G53" s="258">
        <f>'BPA CURRENT Calc'!P44</f>
        <v>-1.2132638698630274</v>
      </c>
      <c r="H53" s="223">
        <f t="shared" si="19"/>
        <v>35.201046302840084</v>
      </c>
      <c r="I53" s="258">
        <f>'SANDBOX Calc'!O44</f>
        <v>80.56717150980333</v>
      </c>
      <c r="J53" s="258">
        <f>'SANDBOX Calc'!P44</f>
        <v>-4.4705233362873571</v>
      </c>
      <c r="K53" s="223">
        <f t="shared" si="20"/>
        <v>34.693554640568202</v>
      </c>
      <c r="L53" s="257">
        <f>'No Worse Off Calc'!O44</f>
        <v>76.393107813246331</v>
      </c>
      <c r="M53" s="258">
        <f>'No Worse Off Calc'!P44</f>
        <v>-0.29645963973035805</v>
      </c>
      <c r="N53" s="223">
        <f t="shared" si="21"/>
        <v>35.105291139387376</v>
      </c>
      <c r="O53" s="257">
        <f>'NRU Proposal Calc'!O44</f>
        <v>81.754976183658584</v>
      </c>
      <c r="P53" s="258">
        <f>'NRU Proposal Calc'!P44</f>
        <v>-4.9851544941608807</v>
      </c>
      <c r="Q53" s="324">
        <f t="shared" si="22"/>
        <v>34.664871656093851</v>
      </c>
      <c r="S53" s="331">
        <f t="shared" si="14"/>
        <v>-5.5841164596515582E-3</v>
      </c>
      <c r="T53" s="327">
        <f t="shared" si="15"/>
        <v>-1.9920558774059034E-2</v>
      </c>
      <c r="U53" s="327">
        <f t="shared" si="16"/>
        <v>-8.2891626292789754E-3</v>
      </c>
      <c r="V53" s="332">
        <f t="shared" si="17"/>
        <v>-2.0730841943009448E-2</v>
      </c>
      <c r="W53" s="314"/>
      <c r="X53" s="317"/>
      <c r="Y53" s="314"/>
      <c r="Z53" s="314"/>
      <c r="AV53" s="288" t="s">
        <v>47</v>
      </c>
      <c r="AW53" s="289">
        <f t="shared" si="23"/>
        <v>1.8638992152003302E-2</v>
      </c>
      <c r="AX53" s="289">
        <f t="shared" si="24"/>
        <v>-1.5943722870638621E-2</v>
      </c>
      <c r="AY53" s="289">
        <f t="shared" si="25"/>
        <v>-5.8747966481961816E-2</v>
      </c>
      <c r="AZ53" s="289">
        <f t="shared" si="26"/>
        <v>-3.8958304583188636E-3</v>
      </c>
      <c r="BA53" s="289">
        <f t="shared" si="27"/>
        <v>-6.4936382349874103E-2</v>
      </c>
      <c r="BC53" s="288" t="s">
        <v>47</v>
      </c>
      <c r="BD53" s="289">
        <f t="shared" si="28"/>
        <v>-5.5841164596515582E-3</v>
      </c>
      <c r="BE53" s="289">
        <f t="shared" si="29"/>
        <v>-1.9920558774059034E-2</v>
      </c>
      <c r="BF53" s="289">
        <f t="shared" si="30"/>
        <v>-8.2891626292789754E-3</v>
      </c>
      <c r="BG53" s="289">
        <f t="shared" si="31"/>
        <v>-2.0730841943009448E-2</v>
      </c>
    </row>
    <row r="54" spans="1:59" x14ac:dyDescent="0.35">
      <c r="A54" s="218">
        <v>10103</v>
      </c>
      <c r="B54" s="238" t="s">
        <v>48</v>
      </c>
      <c r="C54" s="251">
        <v>318.49400000000003</v>
      </c>
      <c r="D54" s="252">
        <v>9.2650000000000006</v>
      </c>
      <c r="E54" s="241">
        <f t="shared" si="18"/>
        <v>35.64009499254658</v>
      </c>
      <c r="F54" s="255">
        <f>'BPA CURRENT Calc'!O45</f>
        <v>367.61623692922376</v>
      </c>
      <c r="G54" s="256">
        <f>'BPA CURRENT Calc'!P45</f>
        <v>63.7487107876712</v>
      </c>
      <c r="H54" s="244">
        <f t="shared" si="19"/>
        <v>38.865927595222338</v>
      </c>
      <c r="I54" s="256">
        <f>'SANDBOX Calc'!O45</f>
        <v>383.1048261165601</v>
      </c>
      <c r="J54" s="256">
        <f>'SANDBOX Calc'!P45</f>
        <v>48.260121600334855</v>
      </c>
      <c r="K54" s="244">
        <f t="shared" si="20"/>
        <v>37.5247817413848</v>
      </c>
      <c r="L54" s="255">
        <f>'No Worse Off Calc'!O45</f>
        <v>375.43846405778618</v>
      </c>
      <c r="M54" s="256">
        <f>'No Worse Off Calc'!P45</f>
        <v>55.926483659108783</v>
      </c>
      <c r="N54" s="244">
        <f t="shared" si="21"/>
        <v>38.332891192799863</v>
      </c>
      <c r="O54" s="255">
        <f>'NRU Proposal Calc'!O45</f>
        <v>416.6864754182958</v>
      </c>
      <c r="P54" s="256">
        <f>'NRU Proposal Calc'!P45</f>
        <v>14.678472298599161</v>
      </c>
      <c r="Q54" s="244">
        <f t="shared" si="22"/>
        <v>35.526974572767436</v>
      </c>
      <c r="S54" s="331">
        <f t="shared" si="14"/>
        <v>9.0511335711938409E-2</v>
      </c>
      <c r="T54" s="327">
        <f t="shared" si="15"/>
        <v>5.2881080963234385E-2</v>
      </c>
      <c r="U54" s="327">
        <f t="shared" si="16"/>
        <v>7.5555247560828015E-2</v>
      </c>
      <c r="V54" s="332">
        <f t="shared" si="17"/>
        <v>-3.1739651592623485E-3</v>
      </c>
      <c r="W54" s="314"/>
      <c r="X54" s="317"/>
      <c r="Y54" s="314"/>
      <c r="Z54" s="314"/>
      <c r="AV54" s="288" t="s">
        <v>48</v>
      </c>
      <c r="AW54" s="289">
        <f t="shared" si="23"/>
        <v>2.826772109995454E-2</v>
      </c>
      <c r="AX54" s="289">
        <f t="shared" si="24"/>
        <v>0.14778370640701552</v>
      </c>
      <c r="AY54" s="289">
        <f t="shared" si="25"/>
        <v>0.11187770785680064</v>
      </c>
      <c r="AZ54" s="289">
        <f t="shared" si="26"/>
        <v>0.12965004216293755</v>
      </c>
      <c r="BA54" s="289">
        <f t="shared" si="27"/>
        <v>3.4027967214973268E-2</v>
      </c>
      <c r="BC54" s="288" t="s">
        <v>48</v>
      </c>
      <c r="BD54" s="289">
        <f t="shared" si="28"/>
        <v>9.0511335711938409E-2</v>
      </c>
      <c r="BE54" s="289">
        <f t="shared" si="29"/>
        <v>5.2881080963234385E-2</v>
      </c>
      <c r="BF54" s="289">
        <f t="shared" si="30"/>
        <v>7.5555247560828015E-2</v>
      </c>
      <c r="BG54" s="289">
        <f t="shared" si="31"/>
        <v>-3.1739651592623485E-3</v>
      </c>
    </row>
    <row r="55" spans="1:59" x14ac:dyDescent="0.35">
      <c r="A55" s="218">
        <v>10105</v>
      </c>
      <c r="B55" s="219" t="s">
        <v>49</v>
      </c>
      <c r="C55" s="253">
        <v>92.837999999999994</v>
      </c>
      <c r="D55" s="254">
        <v>-10.205999999999989</v>
      </c>
      <c r="E55" s="245">
        <f t="shared" si="18"/>
        <v>34.931464626216112</v>
      </c>
      <c r="F55" s="257">
        <f>'BPA CURRENT Calc'!O46</f>
        <v>83.237930365296805</v>
      </c>
      <c r="G55" s="258">
        <f>'BPA CURRENT Calc'!P46</f>
        <v>0</v>
      </c>
      <c r="H55" s="223">
        <f t="shared" si="19"/>
        <v>35.201046302840084</v>
      </c>
      <c r="I55" s="258">
        <f>'SANDBOX Calc'!O46</f>
        <v>86.744952032787523</v>
      </c>
      <c r="J55" s="258">
        <f>'SANDBOX Calc'!P46</f>
        <v>-3.5070216674907186</v>
      </c>
      <c r="K55" s="223">
        <f t="shared" si="20"/>
        <v>34.693554640568202</v>
      </c>
      <c r="L55" s="257">
        <f>'No Worse Off Calc'!O46</f>
        <v>83.237930365296805</v>
      </c>
      <c r="M55" s="258">
        <f>'No Worse Off Calc'!P46</f>
        <v>0</v>
      </c>
      <c r="N55" s="223">
        <f t="shared" si="21"/>
        <v>35.105291139387376</v>
      </c>
      <c r="O55" s="257">
        <f>'NRU Proposal Calc'!O46</f>
        <v>87.62289776933676</v>
      </c>
      <c r="P55" s="258">
        <f>'NRU Proposal Calc'!P46</f>
        <v>-4.3849674040399549</v>
      </c>
      <c r="Q55" s="324">
        <f t="shared" si="22"/>
        <v>34.664871656093851</v>
      </c>
      <c r="S55" s="331">
        <f t="shared" si="14"/>
        <v>7.7174455611474756E-3</v>
      </c>
      <c r="T55" s="327">
        <f t="shared" si="15"/>
        <v>-6.8107646843229798E-3</v>
      </c>
      <c r="U55" s="327">
        <f t="shared" si="16"/>
        <v>4.9762159998526572E-3</v>
      </c>
      <c r="V55" s="332">
        <f t="shared" si="17"/>
        <v>-7.6318864088562302E-3</v>
      </c>
      <c r="W55" s="314"/>
      <c r="X55" s="317"/>
      <c r="Y55" s="314"/>
      <c r="Z55" s="314"/>
      <c r="AV55" s="288" t="s">
        <v>49</v>
      </c>
      <c r="AW55" s="289">
        <f t="shared" si="23"/>
        <v>-0.12351147255300596</v>
      </c>
      <c r="AX55" s="289">
        <f t="shared" si="24"/>
        <v>0</v>
      </c>
      <c r="AY55" s="289">
        <f t="shared" si="25"/>
        <v>-4.2132494790534228E-2</v>
      </c>
      <c r="AZ55" s="289">
        <f t="shared" si="26"/>
        <v>0</v>
      </c>
      <c r="BA55" s="289">
        <f t="shared" si="27"/>
        <v>-5.2679918695673345E-2</v>
      </c>
      <c r="BC55" s="288" t="s">
        <v>49</v>
      </c>
      <c r="BD55" s="289">
        <f t="shared" si="28"/>
        <v>7.7174455611474756E-3</v>
      </c>
      <c r="BE55" s="289">
        <f t="shared" si="29"/>
        <v>-6.8107646843229798E-3</v>
      </c>
      <c r="BF55" s="289">
        <f t="shared" si="30"/>
        <v>4.9762159998526572E-3</v>
      </c>
      <c r="BG55" s="289">
        <f t="shared" si="31"/>
        <v>-7.6318864088562302E-3</v>
      </c>
    </row>
    <row r="56" spans="1:59" x14ac:dyDescent="0.35">
      <c r="A56" s="218">
        <v>10106</v>
      </c>
      <c r="B56" s="238" t="s">
        <v>50</v>
      </c>
      <c r="C56" s="251">
        <v>23.879000000000001</v>
      </c>
      <c r="D56" s="252">
        <v>0.35599999999999998</v>
      </c>
      <c r="E56" s="241">
        <f t="shared" si="18"/>
        <v>35.299708842971505</v>
      </c>
      <c r="F56" s="255">
        <f>'BPA CURRENT Calc'!O47</f>
        <v>23.794894520547945</v>
      </c>
      <c r="G56" s="256">
        <f>'BPA CURRENT Calc'!P47</f>
        <v>0</v>
      </c>
      <c r="H56" s="244">
        <f t="shared" si="19"/>
        <v>35.201046302840084</v>
      </c>
      <c r="I56" s="256">
        <f>'SANDBOX Calc'!O47</f>
        <v>24.797432789976245</v>
      </c>
      <c r="J56" s="256">
        <f>'SANDBOX Calc'!P47</f>
        <v>-1.0025382694282996</v>
      </c>
      <c r="K56" s="244">
        <f t="shared" si="20"/>
        <v>34.693554640568202</v>
      </c>
      <c r="L56" s="255">
        <f>'No Worse Off Calc'!O47</f>
        <v>23.794894520547945</v>
      </c>
      <c r="M56" s="256">
        <f>'No Worse Off Calc'!P47</f>
        <v>0</v>
      </c>
      <c r="N56" s="244">
        <f t="shared" si="21"/>
        <v>35.105291139387376</v>
      </c>
      <c r="O56" s="255">
        <f>'NRU Proposal Calc'!O47</f>
        <v>25.048407629262535</v>
      </c>
      <c r="P56" s="256">
        <f>'NRU Proposal Calc'!P47</f>
        <v>-1.2535131087145892</v>
      </c>
      <c r="Q56" s="244">
        <f t="shared" si="22"/>
        <v>34.664871656093851</v>
      </c>
      <c r="S56" s="331">
        <f t="shared" si="14"/>
        <v>-2.7949958615895499E-3</v>
      </c>
      <c r="T56" s="327">
        <f t="shared" si="15"/>
        <v>-1.7171648783273007E-2</v>
      </c>
      <c r="U56" s="327">
        <f t="shared" si="16"/>
        <v>-5.5076290982734146E-3</v>
      </c>
      <c r="V56" s="332">
        <f t="shared" si="17"/>
        <v>-1.7984204620544789E-2</v>
      </c>
      <c r="W56" s="314"/>
      <c r="X56" s="317"/>
      <c r="Y56" s="314"/>
      <c r="Z56" s="314"/>
      <c r="AV56" s="288" t="s">
        <v>50</v>
      </c>
      <c r="AW56" s="289">
        <f t="shared" si="23"/>
        <v>1.4689498658964305E-2</v>
      </c>
      <c r="AX56" s="289">
        <f t="shared" si="24"/>
        <v>0</v>
      </c>
      <c r="AY56" s="289">
        <f t="shared" si="25"/>
        <v>-4.2132494790534304E-2</v>
      </c>
      <c r="AZ56" s="289">
        <f t="shared" si="26"/>
        <v>0</v>
      </c>
      <c r="BA56" s="289">
        <f t="shared" si="27"/>
        <v>-5.2679918695673358E-2</v>
      </c>
      <c r="BC56" s="288" t="s">
        <v>50</v>
      </c>
      <c r="BD56" s="289">
        <f t="shared" si="28"/>
        <v>-2.7949958615895499E-3</v>
      </c>
      <c r="BE56" s="289">
        <f t="shared" si="29"/>
        <v>-1.7171648783273007E-2</v>
      </c>
      <c r="BF56" s="289">
        <f t="shared" si="30"/>
        <v>-5.5076290982734146E-3</v>
      </c>
      <c r="BG56" s="289">
        <f t="shared" si="31"/>
        <v>-1.7984204620544789E-2</v>
      </c>
    </row>
    <row r="57" spans="1:59" x14ac:dyDescent="0.35">
      <c r="A57" s="218">
        <v>10109</v>
      </c>
      <c r="B57" s="219" t="s">
        <v>51</v>
      </c>
      <c r="C57" s="253">
        <v>12.118</v>
      </c>
      <c r="D57" s="254">
        <v>2.8879999999999999</v>
      </c>
      <c r="E57" s="245">
        <f t="shared" si="18"/>
        <v>39.756063463980198</v>
      </c>
      <c r="F57" s="257">
        <f>'BPA CURRENT Calc'!O48</f>
        <v>12.627680821917806</v>
      </c>
      <c r="G57" s="258">
        <f>'BPA CURRENT Calc'!P48</f>
        <v>1.4210424657534251</v>
      </c>
      <c r="H57" s="223">
        <f t="shared" si="19"/>
        <v>37.709485367964461</v>
      </c>
      <c r="I57" s="258">
        <f>'SANDBOX Calc'!O48</f>
        <v>13.159716518363787</v>
      </c>
      <c r="J57" s="258">
        <f>'SANDBOX Calc'!P48</f>
        <v>0.8890067693074446</v>
      </c>
      <c r="K57" s="223">
        <f t="shared" si="20"/>
        <v>36.294952915056754</v>
      </c>
      <c r="L57" s="257">
        <f>'No Worse Off Calc'!O48</f>
        <v>12.9845948966401</v>
      </c>
      <c r="M57" s="258">
        <f>'No Worse Off Calc'!P48</f>
        <v>1.0641283910311312</v>
      </c>
      <c r="N57" s="223">
        <f t="shared" si="21"/>
        <v>36.99095476465645</v>
      </c>
      <c r="O57" s="257">
        <f>'NRU Proposal Calc'!O48</f>
        <v>13.80101442930375</v>
      </c>
      <c r="P57" s="258">
        <f>'NRU Proposal Calc'!P48</f>
        <v>0.24770885836748135</v>
      </c>
      <c r="Q57" s="324">
        <f t="shared" si="22"/>
        <v>35.111583829873375</v>
      </c>
      <c r="S57" s="331">
        <f t="shared" si="14"/>
        <v>-5.1478388897079244E-2</v>
      </c>
      <c r="T57" s="327">
        <f t="shared" si="15"/>
        <v>-8.7058683565571823E-2</v>
      </c>
      <c r="U57" s="327">
        <f t="shared" si="16"/>
        <v>-6.9551873560846675E-2</v>
      </c>
      <c r="V57" s="332">
        <f t="shared" si="17"/>
        <v>-0.11682443454983453</v>
      </c>
      <c r="W57" s="314"/>
      <c r="X57" s="317"/>
      <c r="Y57" s="314"/>
      <c r="Z57" s="314"/>
      <c r="AV57" s="288" t="s">
        <v>51</v>
      </c>
      <c r="AW57" s="289">
        <f t="shared" si="23"/>
        <v>0.19245635079301612</v>
      </c>
      <c r="AX57" s="289">
        <f t="shared" si="24"/>
        <v>0.1011510040204502</v>
      </c>
      <c r="AY57" s="289">
        <f t="shared" si="25"/>
        <v>6.3280253379864926E-2</v>
      </c>
      <c r="AZ57" s="289">
        <f t="shared" si="26"/>
        <v>7.5745558456901257E-2</v>
      </c>
      <c r="BA57" s="289">
        <f t="shared" si="27"/>
        <v>1.7632125944488049E-2</v>
      </c>
      <c r="BC57" s="288" t="s">
        <v>51</v>
      </c>
      <c r="BD57" s="289">
        <f t="shared" si="28"/>
        <v>-5.1478388897079244E-2</v>
      </c>
      <c r="BE57" s="289">
        <f t="shared" si="29"/>
        <v>-8.7058683565571823E-2</v>
      </c>
      <c r="BF57" s="289">
        <f t="shared" si="30"/>
        <v>-6.9551873560846675E-2</v>
      </c>
      <c r="BG57" s="289">
        <f t="shared" si="31"/>
        <v>-0.11682443454983453</v>
      </c>
    </row>
    <row r="58" spans="1:59" x14ac:dyDescent="0.35">
      <c r="A58" s="218">
        <v>10111</v>
      </c>
      <c r="B58" s="238" t="s">
        <v>52</v>
      </c>
      <c r="C58" s="251">
        <v>3.2349999999999999</v>
      </c>
      <c r="D58" s="252">
        <v>-9.4999999999999751E-2</v>
      </c>
      <c r="E58" s="241">
        <f t="shared" si="18"/>
        <v>34.931464626216112</v>
      </c>
      <c r="F58" s="255">
        <f>'BPA CURRENT Calc'!O49</f>
        <v>3.0337641552511418</v>
      </c>
      <c r="G58" s="256">
        <f>'BPA CURRENT Calc'!P49</f>
        <v>0</v>
      </c>
      <c r="H58" s="244">
        <f t="shared" si="19"/>
        <v>35.201046302840084</v>
      </c>
      <c r="I58" s="256">
        <f>'SANDBOX Calc'!O49</f>
        <v>3.1615842077179703</v>
      </c>
      <c r="J58" s="256">
        <f>'SANDBOX Calc'!P49</f>
        <v>-0.12782005246682848</v>
      </c>
      <c r="K58" s="244">
        <f t="shared" si="20"/>
        <v>34.693554640568202</v>
      </c>
      <c r="L58" s="255">
        <f>'No Worse Off Calc'!O49</f>
        <v>3.0337641552511418</v>
      </c>
      <c r="M58" s="256">
        <f>'No Worse Off Calc'!P49</f>
        <v>0</v>
      </c>
      <c r="N58" s="244">
        <f t="shared" si="21"/>
        <v>35.105291139387376</v>
      </c>
      <c r="O58" s="255">
        <f>'NRU Proposal Calc'!O49</f>
        <v>3.19358260429162</v>
      </c>
      <c r="P58" s="256">
        <f>'NRU Proposal Calc'!P49</f>
        <v>-0.15981844904047815</v>
      </c>
      <c r="Q58" s="244">
        <f t="shared" si="22"/>
        <v>34.664871656093851</v>
      </c>
      <c r="S58" s="331">
        <f t="shared" si="14"/>
        <v>7.7174455611474756E-3</v>
      </c>
      <c r="T58" s="327">
        <f t="shared" si="15"/>
        <v>-6.8107646843229798E-3</v>
      </c>
      <c r="U58" s="327">
        <f t="shared" si="16"/>
        <v>4.9762159998526572E-3</v>
      </c>
      <c r="V58" s="332">
        <f t="shared" si="17"/>
        <v>-7.6318864088562302E-3</v>
      </c>
      <c r="W58" s="314"/>
      <c r="X58" s="317"/>
      <c r="Y58" s="314"/>
      <c r="Z58" s="314"/>
      <c r="AV58" s="288" t="s">
        <v>52</v>
      </c>
      <c r="AW58" s="289">
        <f t="shared" si="23"/>
        <v>-3.0254777070063615E-2</v>
      </c>
      <c r="AX58" s="289">
        <f t="shared" si="24"/>
        <v>0</v>
      </c>
      <c r="AY58" s="289">
        <f t="shared" si="25"/>
        <v>-4.2132494790534318E-2</v>
      </c>
      <c r="AZ58" s="289">
        <f t="shared" si="26"/>
        <v>0</v>
      </c>
      <c r="BA58" s="289">
        <f t="shared" si="27"/>
        <v>-5.2679918695673303E-2</v>
      </c>
      <c r="BC58" s="288" t="s">
        <v>52</v>
      </c>
      <c r="BD58" s="289">
        <f t="shared" si="28"/>
        <v>7.7174455611474756E-3</v>
      </c>
      <c r="BE58" s="289">
        <f t="shared" si="29"/>
        <v>-6.8107646843229798E-3</v>
      </c>
      <c r="BF58" s="289">
        <f t="shared" si="30"/>
        <v>4.9762159998526572E-3</v>
      </c>
      <c r="BG58" s="289">
        <f t="shared" si="31"/>
        <v>-7.6318864088562302E-3</v>
      </c>
    </row>
    <row r="59" spans="1:59" x14ac:dyDescent="0.35">
      <c r="A59" s="218">
        <v>10112</v>
      </c>
      <c r="B59" s="219" t="s">
        <v>53</v>
      </c>
      <c r="C59" s="253">
        <v>58.25</v>
      </c>
      <c r="D59" s="254">
        <v>0.995</v>
      </c>
      <c r="E59" s="245">
        <f t="shared" si="18"/>
        <v>35.352482310356798</v>
      </c>
      <c r="F59" s="257">
        <f>'BPA CURRENT Calc'!O50</f>
        <v>58.869667094748856</v>
      </c>
      <c r="G59" s="258">
        <f>'BPA CURRENT Calc'!P50</f>
        <v>-4.3998715753431838E-2</v>
      </c>
      <c r="H59" s="223">
        <f t="shared" si="19"/>
        <v>35.201046302840084</v>
      </c>
      <c r="I59" s="258">
        <f>'SANDBOX Calc'!O50</f>
        <v>61.349993036938848</v>
      </c>
      <c r="J59" s="258">
        <f>'SANDBOX Calc'!P50</f>
        <v>-2.5243246579434242</v>
      </c>
      <c r="K59" s="223">
        <f t="shared" si="20"/>
        <v>34.693554640568202</v>
      </c>
      <c r="L59" s="257">
        <f>'No Worse Off Calc'!O50</f>
        <v>58.523883384369846</v>
      </c>
      <c r="M59" s="258">
        <f>'No Worse Off Calc'!P50</f>
        <v>0.30178499462557795</v>
      </c>
      <c r="N59" s="223">
        <f t="shared" si="21"/>
        <v>35.233004938256641</v>
      </c>
      <c r="O59" s="257">
        <f>'NRU Proposal Calc'!O50</f>
        <v>62.12241500654072</v>
      </c>
      <c r="P59" s="258">
        <f>'NRU Proposal Calc'!P50</f>
        <v>-3.2967466275452963</v>
      </c>
      <c r="Q59" s="324">
        <f t="shared" si="22"/>
        <v>34.664871656093851</v>
      </c>
      <c r="S59" s="331">
        <f t="shared" si="14"/>
        <v>-4.2836032329291425E-3</v>
      </c>
      <c r="T59" s="327">
        <f t="shared" si="15"/>
        <v>-1.8638794979201734E-2</v>
      </c>
      <c r="U59" s="327">
        <f t="shared" si="16"/>
        <v>-3.3796034759673685E-3</v>
      </c>
      <c r="V59" s="332">
        <f t="shared" si="17"/>
        <v>-1.9450137849627212E-2</v>
      </c>
      <c r="W59" s="314"/>
      <c r="X59" s="317"/>
      <c r="Y59" s="314"/>
      <c r="Z59" s="314"/>
      <c r="AV59" s="288" t="s">
        <v>53</v>
      </c>
      <c r="AW59" s="289">
        <f t="shared" si="23"/>
        <v>1.6794666216558361E-2</v>
      </c>
      <c r="AX59" s="289">
        <f t="shared" si="24"/>
        <v>-7.4795097048386845E-4</v>
      </c>
      <c r="AY59" s="289">
        <f t="shared" si="25"/>
        <v>-4.2911958801385618E-2</v>
      </c>
      <c r="AZ59" s="289">
        <f t="shared" si="26"/>
        <v>5.1301583635441489E-3</v>
      </c>
      <c r="BA59" s="289">
        <f t="shared" si="27"/>
        <v>-5.604265482043292E-2</v>
      </c>
      <c r="BC59" s="288" t="s">
        <v>53</v>
      </c>
      <c r="BD59" s="289">
        <f t="shared" si="28"/>
        <v>-4.2836032329291425E-3</v>
      </c>
      <c r="BE59" s="289">
        <f t="shared" si="29"/>
        <v>-1.8638794979201734E-2</v>
      </c>
      <c r="BF59" s="289">
        <f t="shared" si="30"/>
        <v>-3.3796034759673685E-3</v>
      </c>
      <c r="BG59" s="289">
        <f t="shared" si="31"/>
        <v>-1.9450137849627212E-2</v>
      </c>
    </row>
    <row r="60" spans="1:59" x14ac:dyDescent="0.35">
      <c r="A60" s="218">
        <v>10113</v>
      </c>
      <c r="B60" s="238" t="s">
        <v>54</v>
      </c>
      <c r="C60" s="251">
        <v>37.692999999999998</v>
      </c>
      <c r="D60" s="252">
        <v>6.3440000000000003</v>
      </c>
      <c r="E60" s="241">
        <f t="shared" si="18"/>
        <v>38.542854784748371</v>
      </c>
      <c r="F60" s="255">
        <f>'BPA CURRENT Calc'!O51</f>
        <v>38.849717836757989</v>
      </c>
      <c r="G60" s="256">
        <f>'BPA CURRENT Calc'!P51</f>
        <v>3.3681535102739844</v>
      </c>
      <c r="H60" s="244">
        <f t="shared" si="19"/>
        <v>37.179513721522085</v>
      </c>
      <c r="I60" s="256">
        <f>'SANDBOX Calc'!O51</f>
        <v>40.48655337112892</v>
      </c>
      <c r="J60" s="256">
        <f>'SANDBOX Calc'!P51</f>
        <v>1.7313179759030533</v>
      </c>
      <c r="K60" s="244">
        <f t="shared" si="20"/>
        <v>35.731349829170789</v>
      </c>
      <c r="L60" s="255">
        <f>'No Worse Off Calc'!O51</f>
        <v>39.69634769807945</v>
      </c>
      <c r="M60" s="256">
        <f>'No Worse Off Calc'!P51</f>
        <v>2.5215236489525239</v>
      </c>
      <c r="N60" s="244">
        <f t="shared" si="21"/>
        <v>36.592163762827589</v>
      </c>
      <c r="O60" s="255">
        <f>'NRU Proposal Calc'!O51</f>
        <v>42.248034325490366</v>
      </c>
      <c r="P60" s="256">
        <f>'NRU Proposal Calc'!P51</f>
        <v>0.27554478409868466</v>
      </c>
      <c r="Q60" s="244">
        <f t="shared" si="22"/>
        <v>34.829038516358445</v>
      </c>
      <c r="S60" s="331">
        <f t="shared" si="14"/>
        <v>-3.5372083122544633E-2</v>
      </c>
      <c r="T60" s="327">
        <f t="shared" si="15"/>
        <v>-7.2944906942651044E-2</v>
      </c>
      <c r="U60" s="327">
        <f t="shared" si="16"/>
        <v>-5.0610963635539581E-2</v>
      </c>
      <c r="V60" s="332">
        <f t="shared" si="17"/>
        <v>-9.6355505816333703E-2</v>
      </c>
      <c r="W60" s="314"/>
      <c r="X60" s="317"/>
      <c r="Y60" s="314"/>
      <c r="Z60" s="314"/>
      <c r="AV60" s="288" t="s">
        <v>54</v>
      </c>
      <c r="AW60" s="289">
        <f t="shared" si="23"/>
        <v>0.14406067624951746</v>
      </c>
      <c r="AX60" s="289">
        <f t="shared" si="24"/>
        <v>7.9780277944088582E-2</v>
      </c>
      <c r="AY60" s="289">
        <f t="shared" si="25"/>
        <v>4.1009125298421031E-2</v>
      </c>
      <c r="AZ60" s="289">
        <f t="shared" si="26"/>
        <v>5.9726451583158598E-2</v>
      </c>
      <c r="BA60" s="289">
        <f t="shared" si="27"/>
        <v>6.4798116684526546E-3</v>
      </c>
      <c r="BC60" s="288" t="s">
        <v>54</v>
      </c>
      <c r="BD60" s="289">
        <f t="shared" si="28"/>
        <v>-3.5372083122544633E-2</v>
      </c>
      <c r="BE60" s="289">
        <f t="shared" si="29"/>
        <v>-7.2944906942651044E-2</v>
      </c>
      <c r="BF60" s="289">
        <f t="shared" si="30"/>
        <v>-5.0610963635539581E-2</v>
      </c>
      <c r="BG60" s="289">
        <f t="shared" si="31"/>
        <v>-9.6355505816333703E-2</v>
      </c>
    </row>
    <row r="61" spans="1:59" x14ac:dyDescent="0.35">
      <c r="A61" s="218">
        <v>10116</v>
      </c>
      <c r="B61" s="219" t="s">
        <v>55</v>
      </c>
      <c r="C61" s="253">
        <v>0.22800000000000001</v>
      </c>
      <c r="D61" s="254">
        <v>4.0000000000000001E-3</v>
      </c>
      <c r="E61" s="245">
        <f t="shared" si="18"/>
        <v>35.363680753350309</v>
      </c>
      <c r="F61" s="257">
        <f>'BPA CURRENT Calc'!O52</f>
        <v>0.23182554223744292</v>
      </c>
      <c r="G61" s="258">
        <f>'BPA CURRENT Calc'!P52</f>
        <v>-1.5233732876712425E-3</v>
      </c>
      <c r="H61" s="223">
        <f t="shared" si="19"/>
        <v>35.201046302840084</v>
      </c>
      <c r="I61" s="258">
        <f>'SANDBOX Calc'!O52</f>
        <v>0.24159293068807478</v>
      </c>
      <c r="J61" s="258">
        <f>'SANDBOX Calc'!P52</f>
        <v>-1.1290761738303096E-2</v>
      </c>
      <c r="K61" s="223">
        <f t="shared" si="20"/>
        <v>34.693554640568202</v>
      </c>
      <c r="L61" s="257">
        <f>'No Worse Off Calc'!O52</f>
        <v>0.22955805800492635</v>
      </c>
      <c r="M61" s="258">
        <f>'No Worse Off Calc'!P52</f>
        <v>7.4411094484533313E-4</v>
      </c>
      <c r="N61" s="223">
        <f t="shared" si="21"/>
        <v>35.185726444953083</v>
      </c>
      <c r="O61" s="257">
        <f>'NRU Proposal Calc'!O52</f>
        <v>0.24464395470980912</v>
      </c>
      <c r="P61" s="258">
        <f>'NRU Proposal Calc'!P52</f>
        <v>-1.4341785760037445E-2</v>
      </c>
      <c r="Q61" s="324">
        <f t="shared" si="22"/>
        <v>34.664871656093851</v>
      </c>
      <c r="S61" s="331">
        <f t="shared" si="14"/>
        <v>-4.5989118509621634E-3</v>
      </c>
      <c r="T61" s="327">
        <f t="shared" si="15"/>
        <v>-1.8949557809211363E-2</v>
      </c>
      <c r="U61" s="327">
        <f t="shared" si="16"/>
        <v>-5.0321206561725488E-3</v>
      </c>
      <c r="V61" s="332">
        <f t="shared" si="17"/>
        <v>-1.9760643755677314E-2</v>
      </c>
      <c r="W61" s="314"/>
      <c r="X61" s="317"/>
      <c r="Y61" s="314"/>
      <c r="Z61" s="314"/>
      <c r="AV61" s="288" t="s">
        <v>55</v>
      </c>
      <c r="AW61" s="289">
        <f t="shared" si="23"/>
        <v>1.7241379310344827E-2</v>
      </c>
      <c r="AX61" s="289">
        <f t="shared" si="24"/>
        <v>-6.6146719095966757E-3</v>
      </c>
      <c r="AY61" s="289">
        <f t="shared" si="25"/>
        <v>-4.9025859329903151E-2</v>
      </c>
      <c r="AZ61" s="289">
        <f t="shared" si="26"/>
        <v>3.2310201342811576E-3</v>
      </c>
      <c r="BA61" s="289">
        <f t="shared" si="27"/>
        <v>-6.2273776341052842E-2</v>
      </c>
      <c r="BC61" s="288" t="s">
        <v>55</v>
      </c>
      <c r="BD61" s="289">
        <f t="shared" si="28"/>
        <v>-4.5989118509621634E-3</v>
      </c>
      <c r="BE61" s="289">
        <f t="shared" si="29"/>
        <v>-1.8949557809211363E-2</v>
      </c>
      <c r="BF61" s="289">
        <f t="shared" si="30"/>
        <v>-5.0321206561725488E-3</v>
      </c>
      <c r="BG61" s="289">
        <f t="shared" si="31"/>
        <v>-1.9760643755677314E-2</v>
      </c>
    </row>
    <row r="62" spans="1:59" x14ac:dyDescent="0.35">
      <c r="A62" s="218">
        <v>10118</v>
      </c>
      <c r="B62" s="238" t="s">
        <v>56</v>
      </c>
      <c r="C62" s="251">
        <v>45.673999999999999</v>
      </c>
      <c r="D62" s="252">
        <v>3.931</v>
      </c>
      <c r="E62" s="241">
        <f t="shared" si="18"/>
        <v>36.918046877084862</v>
      </c>
      <c r="F62" s="255">
        <f>'BPA CURRENT Calc'!O53</f>
        <v>46.492389754566204</v>
      </c>
      <c r="G62" s="256">
        <f>'BPA CURRENT Calc'!P53</f>
        <v>1.3561692636986322</v>
      </c>
      <c r="H62" s="244">
        <f t="shared" si="19"/>
        <v>35.903921780514047</v>
      </c>
      <c r="I62" s="256">
        <f>'SANDBOX Calc'!O53</f>
        <v>48.451230123699951</v>
      </c>
      <c r="J62" s="256">
        <f>'SANDBOX Calc'!P53</f>
        <v>-0.60267110543511393</v>
      </c>
      <c r="K62" s="244">
        <f t="shared" si="20"/>
        <v>34.693554640568202</v>
      </c>
      <c r="L62" s="255">
        <f>'No Worse Off Calc'!O53</f>
        <v>46.805998563962476</v>
      </c>
      <c r="M62" s="256">
        <f>'No Worse Off Calc'!P53</f>
        <v>1.042560454302361</v>
      </c>
      <c r="N62" s="244">
        <f t="shared" si="21"/>
        <v>35.647715812396605</v>
      </c>
      <c r="O62" s="255">
        <f>'NRU Proposal Calc'!O53</f>
        <v>49.513883719440805</v>
      </c>
      <c r="P62" s="256">
        <f>'NRU Proposal Calc'!P53</f>
        <v>-1.6653247011759689</v>
      </c>
      <c r="Q62" s="244">
        <f t="shared" si="22"/>
        <v>34.664871656093851</v>
      </c>
      <c r="S62" s="331">
        <f t="shared" si="14"/>
        <v>-2.7469630231177957E-2</v>
      </c>
      <c r="T62" s="327">
        <f t="shared" si="15"/>
        <v>-6.0254873285222707E-2</v>
      </c>
      <c r="U62" s="327">
        <f t="shared" si="16"/>
        <v>-3.4409487287279959E-2</v>
      </c>
      <c r="V62" s="332">
        <f t="shared" si="17"/>
        <v>-6.1031809957139506E-2</v>
      </c>
      <c r="W62" s="314"/>
      <c r="X62" s="317"/>
      <c r="Y62" s="314"/>
      <c r="Z62" s="314"/>
      <c r="AV62" s="288" t="s">
        <v>56</v>
      </c>
      <c r="AW62" s="289">
        <f t="shared" si="23"/>
        <v>7.9246043745590175E-2</v>
      </c>
      <c r="AX62" s="289">
        <f t="shared" si="24"/>
        <v>2.8342948910560772E-2</v>
      </c>
      <c r="AY62" s="289">
        <f t="shared" si="25"/>
        <v>-1.2595386732650846E-2</v>
      </c>
      <c r="AZ62" s="289">
        <f t="shared" si="26"/>
        <v>2.1788753427337132E-2</v>
      </c>
      <c r="BA62" s="289">
        <f t="shared" si="27"/>
        <v>-3.4804072167361991E-2</v>
      </c>
      <c r="BC62" s="288" t="s">
        <v>56</v>
      </c>
      <c r="BD62" s="289">
        <f t="shared" si="28"/>
        <v>-2.7469630231177957E-2</v>
      </c>
      <c r="BE62" s="289">
        <f t="shared" si="29"/>
        <v>-6.0254873285222707E-2</v>
      </c>
      <c r="BF62" s="289">
        <f t="shared" si="30"/>
        <v>-3.4409487287279959E-2</v>
      </c>
      <c r="BG62" s="289">
        <f t="shared" si="31"/>
        <v>-6.1031809957139506E-2</v>
      </c>
    </row>
    <row r="63" spans="1:59" x14ac:dyDescent="0.35">
      <c r="A63" s="218">
        <v>10121</v>
      </c>
      <c r="B63" s="219" t="s">
        <v>57</v>
      </c>
      <c r="C63" s="253">
        <v>40.875</v>
      </c>
      <c r="D63" s="254">
        <v>-1.4050000000000011</v>
      </c>
      <c r="E63" s="245">
        <f t="shared" si="18"/>
        <v>34.931464626216112</v>
      </c>
      <c r="F63" s="257">
        <f>'BPA CURRENT Calc'!O54</f>
        <v>39.242356506849319</v>
      </c>
      <c r="G63" s="258">
        <f>'BPA CURRENT Calc'!P54</f>
        <v>0</v>
      </c>
      <c r="H63" s="223">
        <f t="shared" si="19"/>
        <v>35.201046302840084</v>
      </c>
      <c r="I63" s="258">
        <f>'SANDBOX Calc'!O54</f>
        <v>40.895734887942439</v>
      </c>
      <c r="J63" s="258">
        <f>'SANDBOX Calc'!P54</f>
        <v>-1.6533783810931197</v>
      </c>
      <c r="K63" s="223">
        <f t="shared" si="20"/>
        <v>34.693554640568202</v>
      </c>
      <c r="L63" s="257">
        <f>'No Worse Off Calc'!O54</f>
        <v>39.242356506849319</v>
      </c>
      <c r="M63" s="258">
        <f>'No Worse Off Calc'!P54</f>
        <v>0</v>
      </c>
      <c r="N63" s="223">
        <f t="shared" si="21"/>
        <v>35.105291139387376</v>
      </c>
      <c r="O63" s="257">
        <f>'NRU Proposal Calc'!O54</f>
        <v>41.309640657056768</v>
      </c>
      <c r="P63" s="258">
        <f>'NRU Proposal Calc'!P54</f>
        <v>-2.067284150207449</v>
      </c>
      <c r="Q63" s="324">
        <f t="shared" si="22"/>
        <v>34.664871656093851</v>
      </c>
      <c r="S63" s="331">
        <f t="shared" si="14"/>
        <v>7.7174455611474756E-3</v>
      </c>
      <c r="T63" s="327">
        <f t="shared" si="15"/>
        <v>-6.8107646843229798E-3</v>
      </c>
      <c r="U63" s="327">
        <f t="shared" si="16"/>
        <v>4.9762159998526572E-3</v>
      </c>
      <c r="V63" s="332">
        <f t="shared" si="17"/>
        <v>-7.6318864088562302E-3</v>
      </c>
      <c r="W63" s="314"/>
      <c r="X63" s="317"/>
      <c r="Y63" s="314"/>
      <c r="Z63" s="314"/>
      <c r="AV63" s="288" t="s">
        <v>57</v>
      </c>
      <c r="AW63" s="289">
        <f t="shared" si="23"/>
        <v>-3.5596655687864229E-2</v>
      </c>
      <c r="AX63" s="289">
        <f t="shared" si="24"/>
        <v>0</v>
      </c>
      <c r="AY63" s="289">
        <f t="shared" si="25"/>
        <v>-4.2132494790534325E-2</v>
      </c>
      <c r="AZ63" s="289">
        <f t="shared" si="26"/>
        <v>0</v>
      </c>
      <c r="BA63" s="289">
        <f t="shared" si="27"/>
        <v>-5.2679918695673324E-2</v>
      </c>
      <c r="BC63" s="288" t="s">
        <v>57</v>
      </c>
      <c r="BD63" s="289">
        <f t="shared" si="28"/>
        <v>7.7174455611474756E-3</v>
      </c>
      <c r="BE63" s="289">
        <f t="shared" si="29"/>
        <v>-6.8107646843229798E-3</v>
      </c>
      <c r="BF63" s="289">
        <f t="shared" si="30"/>
        <v>4.9762159998526572E-3</v>
      </c>
      <c r="BG63" s="289">
        <f t="shared" si="31"/>
        <v>-7.6318864088562302E-3</v>
      </c>
    </row>
    <row r="64" spans="1:59" x14ac:dyDescent="0.35">
      <c r="A64" s="218">
        <v>10123</v>
      </c>
      <c r="B64" s="238" t="s">
        <v>58</v>
      </c>
      <c r="C64" s="251">
        <v>549.19899999999996</v>
      </c>
      <c r="D64" s="252">
        <v>-77.077999999999975</v>
      </c>
      <c r="E64" s="241">
        <f t="shared" si="18"/>
        <v>34.931464626216112</v>
      </c>
      <c r="F64" s="255">
        <f>'BPA CURRENT Calc'!O55</f>
        <v>481.74911152968042</v>
      </c>
      <c r="G64" s="256">
        <f>'BPA CURRENT Calc'!P55</f>
        <v>-4.7842499999999859</v>
      </c>
      <c r="H64" s="244">
        <f t="shared" si="19"/>
        <v>35.201046302840084</v>
      </c>
      <c r="I64" s="256">
        <f>'SANDBOX Calc'!O55</f>
        <v>502.04640346154918</v>
      </c>
      <c r="J64" s="256">
        <f>'SANDBOX Calc'!P55</f>
        <v>-25.081541931868742</v>
      </c>
      <c r="K64" s="244">
        <f t="shared" si="20"/>
        <v>34.693554640568202</v>
      </c>
      <c r="L64" s="255">
        <f>'No Worse Off Calc'!O55</f>
        <v>478.49111152968044</v>
      </c>
      <c r="M64" s="256">
        <f>'No Worse Off Calc'!P55</f>
        <v>-1.5262500000000045</v>
      </c>
      <c r="N64" s="244">
        <f t="shared" si="21"/>
        <v>35.105291139387376</v>
      </c>
      <c r="O64" s="255">
        <f>'NRU Proposal Calc'!O55</f>
        <v>507.12761555677685</v>
      </c>
      <c r="P64" s="256">
        <f>'NRU Proposal Calc'!P55</f>
        <v>-30.162754027096412</v>
      </c>
      <c r="Q64" s="244">
        <f t="shared" si="22"/>
        <v>34.664871656093851</v>
      </c>
      <c r="S64" s="331">
        <f t="shared" si="14"/>
        <v>7.7174455611474756E-3</v>
      </c>
      <c r="T64" s="327">
        <f t="shared" si="15"/>
        <v>-6.8107646843229798E-3</v>
      </c>
      <c r="U64" s="327">
        <f t="shared" si="16"/>
        <v>4.9762159998526572E-3</v>
      </c>
      <c r="V64" s="332">
        <f t="shared" si="17"/>
        <v>-7.6318864088562302E-3</v>
      </c>
      <c r="W64" s="314"/>
      <c r="X64" s="317"/>
      <c r="Y64" s="314"/>
      <c r="Z64" s="314"/>
      <c r="AV64" s="288" t="s">
        <v>58</v>
      </c>
      <c r="AW64" s="289">
        <f t="shared" si="23"/>
        <v>-0.16325899504576152</v>
      </c>
      <c r="AX64" s="289">
        <f t="shared" si="24"/>
        <v>-1.0030613124531551E-2</v>
      </c>
      <c r="AY64" s="289">
        <f t="shared" si="25"/>
        <v>-5.2585722670280971E-2</v>
      </c>
      <c r="AZ64" s="289">
        <f t="shared" si="26"/>
        <v>-3.1999212585705947E-3</v>
      </c>
      <c r="BA64" s="289">
        <f t="shared" si="27"/>
        <v>-6.3238943704072959E-2</v>
      </c>
      <c r="BC64" s="288" t="s">
        <v>58</v>
      </c>
      <c r="BD64" s="289">
        <f t="shared" si="28"/>
        <v>7.7174455611474756E-3</v>
      </c>
      <c r="BE64" s="289">
        <f t="shared" si="29"/>
        <v>-6.8107646843229798E-3</v>
      </c>
      <c r="BF64" s="289">
        <f t="shared" si="30"/>
        <v>4.9762159998526572E-3</v>
      </c>
      <c r="BG64" s="289">
        <f t="shared" si="31"/>
        <v>-7.6318864088562302E-3</v>
      </c>
    </row>
    <row r="65" spans="1:59" x14ac:dyDescent="0.35">
      <c r="A65" s="218">
        <v>10136</v>
      </c>
      <c r="B65" s="219" t="s">
        <v>59</v>
      </c>
      <c r="C65" s="253">
        <v>18.536999999999999</v>
      </c>
      <c r="D65" s="254">
        <v>-0.10299999999999798</v>
      </c>
      <c r="E65" s="245">
        <f t="shared" si="18"/>
        <v>34.931464626216112</v>
      </c>
      <c r="F65" s="257">
        <f>'BPA CURRENT Calc'!O56</f>
        <v>18.343232305936066</v>
      </c>
      <c r="G65" s="258">
        <f>'BPA CURRENT Calc'!P56</f>
        <v>-1.5000000000000568E-3</v>
      </c>
      <c r="H65" s="223">
        <f t="shared" si="19"/>
        <v>35.201046302840084</v>
      </c>
      <c r="I65" s="258">
        <f>'SANDBOX Calc'!O56</f>
        <v>19.116078445507476</v>
      </c>
      <c r="J65" s="258">
        <f>'SANDBOX Calc'!P56</f>
        <v>-0.77434613957140996</v>
      </c>
      <c r="K65" s="223">
        <f t="shared" si="20"/>
        <v>34.693554640568202</v>
      </c>
      <c r="L65" s="257">
        <f>'No Worse Off Calc'!O56</f>
        <v>18.344232305936067</v>
      </c>
      <c r="M65" s="258">
        <f>'No Worse Off Calc'!P56</f>
        <v>-2.500000000001279E-3</v>
      </c>
      <c r="N65" s="223">
        <f t="shared" si="21"/>
        <v>35.105291139387376</v>
      </c>
      <c r="O65" s="257">
        <f>'NRU Proposal Calc'!O56</f>
        <v>19.309552292428627</v>
      </c>
      <c r="P65" s="258">
        <f>'NRU Proposal Calc'!P56</f>
        <v>-0.96781998649256096</v>
      </c>
      <c r="Q65" s="324">
        <f t="shared" si="22"/>
        <v>34.664871656093851</v>
      </c>
      <c r="S65" s="331">
        <f t="shared" si="14"/>
        <v>7.7174455611474756E-3</v>
      </c>
      <c r="T65" s="327">
        <f t="shared" si="15"/>
        <v>-6.8107646843229798E-3</v>
      </c>
      <c r="U65" s="327">
        <f t="shared" si="16"/>
        <v>4.9762159998526572E-3</v>
      </c>
      <c r="V65" s="332">
        <f t="shared" si="17"/>
        <v>-7.6318864088562302E-3</v>
      </c>
      <c r="W65" s="314"/>
      <c r="X65" s="317"/>
      <c r="Y65" s="314"/>
      <c r="Z65" s="314"/>
      <c r="AV65" s="288" t="s">
        <v>59</v>
      </c>
      <c r="AW65" s="289">
        <f t="shared" si="23"/>
        <v>-5.5875013561895396E-3</v>
      </c>
      <c r="AX65" s="289">
        <f t="shared" si="24"/>
        <v>-8.1780715964031435E-5</v>
      </c>
      <c r="AY65" s="289">
        <f t="shared" si="25"/>
        <v>-4.2217721132087549E-2</v>
      </c>
      <c r="AZ65" s="289">
        <f t="shared" si="26"/>
        <v>-1.363011932734503E-4</v>
      </c>
      <c r="BA65" s="289">
        <f t="shared" si="27"/>
        <v>-5.2766007613105251E-2</v>
      </c>
      <c r="BC65" s="288" t="s">
        <v>59</v>
      </c>
      <c r="BD65" s="289">
        <f t="shared" si="28"/>
        <v>7.7174455611474756E-3</v>
      </c>
      <c r="BE65" s="289">
        <f t="shared" si="29"/>
        <v>-6.8107646843229798E-3</v>
      </c>
      <c r="BF65" s="289">
        <f t="shared" si="30"/>
        <v>4.9762159998526572E-3</v>
      </c>
      <c r="BG65" s="289">
        <f t="shared" si="31"/>
        <v>-7.6318864088562302E-3</v>
      </c>
    </row>
    <row r="66" spans="1:59" x14ac:dyDescent="0.35">
      <c r="A66" s="218">
        <v>10142</v>
      </c>
      <c r="B66" s="238" t="s">
        <v>60</v>
      </c>
      <c r="C66" s="251">
        <v>2.6869999999999998</v>
      </c>
      <c r="D66" s="252">
        <v>0.66</v>
      </c>
      <c r="E66" s="241">
        <f t="shared" si="18"/>
        <v>39.874767090123299</v>
      </c>
      <c r="F66" s="255">
        <f>'BPA CURRENT Calc'!O57</f>
        <v>2.8260454052511417</v>
      </c>
      <c r="G66" s="256">
        <f>'BPA CURRENT Calc'!P57</f>
        <v>0.41713621575342508</v>
      </c>
      <c r="H66" s="244">
        <f t="shared" si="19"/>
        <v>38.390673930500817</v>
      </c>
      <c r="I66" s="256">
        <f>'SANDBOX Calc'!O57</f>
        <v>2.9451137485656989</v>
      </c>
      <c r="J66" s="256">
        <f>'SANDBOX Calc'!P57</f>
        <v>0.2980678724388679</v>
      </c>
      <c r="K66" s="244">
        <f t="shared" si="20"/>
        <v>37.019368982393395</v>
      </c>
      <c r="L66" s="255">
        <f>'No Worse Off Calc'!O57</f>
        <v>2.9309532688485369</v>
      </c>
      <c r="M66" s="256">
        <f>'No Worse Off Calc'!P57</f>
        <v>0.31222835215602984</v>
      </c>
      <c r="N66" s="244">
        <f t="shared" si="21"/>
        <v>37.50196047008788</v>
      </c>
      <c r="O66" s="255">
        <f>'NRU Proposal Calc'!O57</f>
        <v>3.1212915533248315</v>
      </c>
      <c r="P66" s="256">
        <f>'NRU Proposal Calc'!P57</f>
        <v>0.1218900676797352</v>
      </c>
      <c r="Q66" s="244">
        <f t="shared" si="22"/>
        <v>35.617054071199227</v>
      </c>
      <c r="S66" s="331">
        <f t="shared" si="14"/>
        <v>-3.7218854627243239E-2</v>
      </c>
      <c r="T66" s="327">
        <f t="shared" si="15"/>
        <v>-7.16091482434556E-2</v>
      </c>
      <c r="U66" s="327">
        <f t="shared" si="16"/>
        <v>-5.950646970984181E-2</v>
      </c>
      <c r="V66" s="332">
        <f t="shared" si="17"/>
        <v>-0.10677712572717893</v>
      </c>
      <c r="W66" s="314"/>
      <c r="X66" s="317"/>
      <c r="Y66" s="314"/>
      <c r="Z66" s="314"/>
      <c r="AV66" s="288" t="s">
        <v>60</v>
      </c>
      <c r="AW66" s="289">
        <f t="shared" si="23"/>
        <v>0.19719151478936361</v>
      </c>
      <c r="AX66" s="289">
        <f t="shared" si="24"/>
        <v>0.12861944365120639</v>
      </c>
      <c r="AY66" s="289">
        <f t="shared" si="25"/>
        <v>9.1906006900267942E-2</v>
      </c>
      <c r="AZ66" s="289">
        <f t="shared" si="26"/>
        <v>9.6272237772276822E-2</v>
      </c>
      <c r="BA66" s="289">
        <f t="shared" si="27"/>
        <v>3.7583484961283199E-2</v>
      </c>
      <c r="BC66" s="288" t="s">
        <v>60</v>
      </c>
      <c r="BD66" s="289">
        <f t="shared" si="28"/>
        <v>-3.7218854627243239E-2</v>
      </c>
      <c r="BE66" s="289">
        <f t="shared" si="29"/>
        <v>-7.16091482434556E-2</v>
      </c>
      <c r="BF66" s="289">
        <f t="shared" si="30"/>
        <v>-5.950646970984181E-2</v>
      </c>
      <c r="BG66" s="289">
        <f t="shared" si="31"/>
        <v>-0.10677712572717893</v>
      </c>
    </row>
    <row r="67" spans="1:59" x14ac:dyDescent="0.35">
      <c r="A67" s="218">
        <v>10144</v>
      </c>
      <c r="B67" s="219" t="s">
        <v>61</v>
      </c>
      <c r="C67" s="253">
        <v>3.3679999999999999</v>
      </c>
      <c r="D67" s="254">
        <v>-0.10999999999999988</v>
      </c>
      <c r="E67" s="245">
        <f t="shared" si="18"/>
        <v>34.931464626216112</v>
      </c>
      <c r="F67" s="257">
        <f>'BPA CURRENT Calc'!O58</f>
        <v>3.2988320776255713</v>
      </c>
      <c r="G67" s="258">
        <f>'BPA CURRENT Calc'!P58</f>
        <v>0</v>
      </c>
      <c r="H67" s="223">
        <f t="shared" si="19"/>
        <v>35.201046302840084</v>
      </c>
      <c r="I67" s="258">
        <f>'SANDBOX Calc'!O58</f>
        <v>3.4378201029509778</v>
      </c>
      <c r="J67" s="258">
        <f>'SANDBOX Calc'!P58</f>
        <v>-0.13898802532540655</v>
      </c>
      <c r="K67" s="223">
        <f t="shared" si="20"/>
        <v>34.693554640568202</v>
      </c>
      <c r="L67" s="257">
        <f>'No Worse Off Calc'!O58</f>
        <v>3.2988320776255713</v>
      </c>
      <c r="M67" s="258">
        <f>'No Worse Off Calc'!P58</f>
        <v>0</v>
      </c>
      <c r="N67" s="223">
        <f t="shared" si="21"/>
        <v>35.105291139387376</v>
      </c>
      <c r="O67" s="257">
        <f>'NRU Proposal Calc'!O58</f>
        <v>3.4726142832655658</v>
      </c>
      <c r="P67" s="258">
        <f>'NRU Proposal Calc'!P58</f>
        <v>-0.17378220563999447</v>
      </c>
      <c r="Q67" s="324">
        <f t="shared" si="22"/>
        <v>34.664871656093851</v>
      </c>
      <c r="S67" s="331">
        <f t="shared" si="14"/>
        <v>7.7174455611474756E-3</v>
      </c>
      <c r="T67" s="327">
        <f t="shared" si="15"/>
        <v>-6.8107646843229798E-3</v>
      </c>
      <c r="U67" s="327">
        <f t="shared" si="16"/>
        <v>4.9762159998526572E-3</v>
      </c>
      <c r="V67" s="332">
        <f t="shared" si="17"/>
        <v>-7.6318864088562302E-3</v>
      </c>
      <c r="W67" s="314"/>
      <c r="X67" s="317"/>
      <c r="Y67" s="314"/>
      <c r="Z67" s="314"/>
      <c r="AV67" s="288" t="s">
        <v>61</v>
      </c>
      <c r="AW67" s="289">
        <f t="shared" si="23"/>
        <v>-3.3763044812768532E-2</v>
      </c>
      <c r="AX67" s="289">
        <f t="shared" si="24"/>
        <v>0</v>
      </c>
      <c r="AY67" s="289">
        <f t="shared" si="25"/>
        <v>-4.2132494790534214E-2</v>
      </c>
      <c r="AZ67" s="289">
        <f t="shared" si="26"/>
        <v>0</v>
      </c>
      <c r="BA67" s="289">
        <f t="shared" si="27"/>
        <v>-5.26799186956734E-2</v>
      </c>
      <c r="BC67" s="288" t="s">
        <v>61</v>
      </c>
      <c r="BD67" s="289">
        <f t="shared" si="28"/>
        <v>7.7174455611474756E-3</v>
      </c>
      <c r="BE67" s="289">
        <f t="shared" si="29"/>
        <v>-6.8107646843229798E-3</v>
      </c>
      <c r="BF67" s="289">
        <f t="shared" si="30"/>
        <v>4.9762159998526572E-3</v>
      </c>
      <c r="BG67" s="289">
        <f t="shared" si="31"/>
        <v>-7.6318864088562302E-3</v>
      </c>
    </row>
    <row r="68" spans="1:59" x14ac:dyDescent="0.35">
      <c r="A68" s="218">
        <v>10156</v>
      </c>
      <c r="B68" s="238" t="s">
        <v>62</v>
      </c>
      <c r="C68" s="251">
        <v>32.238</v>
      </c>
      <c r="D68" s="252">
        <v>0.76800000000000002</v>
      </c>
      <c r="E68" s="241">
        <f t="shared" si="18"/>
        <v>35.514771757254891</v>
      </c>
      <c r="F68" s="255">
        <f>'BPA CURRENT Calc'!O59</f>
        <v>32.331417437214611</v>
      </c>
      <c r="G68" s="256">
        <f>'BPA CURRENT Calc'!P59</f>
        <v>0.26825231164384178</v>
      </c>
      <c r="H68" s="244">
        <f t="shared" si="19"/>
        <v>35.405109003685226</v>
      </c>
      <c r="I68" s="256">
        <f>'SANDBOX Calc'!O59</f>
        <v>33.693620713958644</v>
      </c>
      <c r="J68" s="256">
        <f>'SANDBOX Calc'!P59</f>
        <v>-1.0939509651001913</v>
      </c>
      <c r="K68" s="244">
        <f t="shared" si="20"/>
        <v>34.693554640568202</v>
      </c>
      <c r="L68" s="255">
        <f>'No Worse Off Calc'!O59</f>
        <v>32.398829269511509</v>
      </c>
      <c r="M68" s="256">
        <f>'No Worse Off Calc'!P59</f>
        <v>0.20084047934694382</v>
      </c>
      <c r="N68" s="244">
        <f t="shared" si="21"/>
        <v>35.25866279312762</v>
      </c>
      <c r="O68" s="255">
        <f>'NRU Proposal Calc'!O59</f>
        <v>34.1298144995787</v>
      </c>
      <c r="P68" s="256">
        <f>'NRU Proposal Calc'!P59</f>
        <v>-1.5301447507202468</v>
      </c>
      <c r="Q68" s="244">
        <f t="shared" si="22"/>
        <v>34.664871656093851</v>
      </c>
      <c r="S68" s="331">
        <f t="shared" si="14"/>
        <v>-3.0878067954150314E-3</v>
      </c>
      <c r="T68" s="327">
        <f t="shared" si="15"/>
        <v>-2.3123254805063834E-2</v>
      </c>
      <c r="U68" s="327">
        <f t="shared" si="16"/>
        <v>-7.2113363385181862E-3</v>
      </c>
      <c r="V68" s="332">
        <f t="shared" si="17"/>
        <v>-2.3930890136930821E-2</v>
      </c>
      <c r="W68" s="314"/>
      <c r="X68" s="317"/>
      <c r="Y68" s="314"/>
      <c r="Z68" s="314"/>
      <c r="AV68" s="288" t="s">
        <v>62</v>
      </c>
      <c r="AW68" s="289">
        <f t="shared" si="23"/>
        <v>2.3268496636975097E-2</v>
      </c>
      <c r="AX68" s="289">
        <f t="shared" si="24"/>
        <v>8.2286818765467777E-3</v>
      </c>
      <c r="AY68" s="289">
        <f t="shared" si="25"/>
        <v>-3.3557118017690908E-2</v>
      </c>
      <c r="AZ68" s="289">
        <f t="shared" si="26"/>
        <v>6.1608133117353643E-3</v>
      </c>
      <c r="BA68" s="289">
        <f t="shared" si="27"/>
        <v>-4.6937431038663456E-2</v>
      </c>
      <c r="BC68" s="288" t="s">
        <v>62</v>
      </c>
      <c r="BD68" s="289">
        <f t="shared" si="28"/>
        <v>-3.0878067954150314E-3</v>
      </c>
      <c r="BE68" s="289">
        <f t="shared" si="29"/>
        <v>-2.3123254805063834E-2</v>
      </c>
      <c r="BF68" s="289">
        <f t="shared" si="30"/>
        <v>-7.2113363385181862E-3</v>
      </c>
      <c r="BG68" s="289">
        <f t="shared" si="31"/>
        <v>-2.3930890136930821E-2</v>
      </c>
    </row>
    <row r="69" spans="1:59" x14ac:dyDescent="0.35">
      <c r="A69" s="218">
        <v>10157</v>
      </c>
      <c r="B69" s="219" t="s">
        <v>63</v>
      </c>
      <c r="C69" s="253">
        <v>49.957999999999998</v>
      </c>
      <c r="D69" s="254">
        <v>5.8780000000000001</v>
      </c>
      <c r="E69" s="245">
        <f t="shared" si="18"/>
        <v>37.570494122009173</v>
      </c>
      <c r="F69" s="257">
        <f>'BPA CURRENT Calc'!O60</f>
        <v>50.332893065068497</v>
      </c>
      <c r="G69" s="258">
        <f>'BPA CURRENT Calc'!P60</f>
        <v>-4.8320804794506955E-2</v>
      </c>
      <c r="H69" s="223">
        <f t="shared" si="19"/>
        <v>35.201046302840084</v>
      </c>
      <c r="I69" s="258">
        <f>'SANDBOX Calc'!O60</f>
        <v>52.453543419925012</v>
      </c>
      <c r="J69" s="258">
        <f>'SANDBOX Calc'!P60</f>
        <v>-2.1689711596510222</v>
      </c>
      <c r="K69" s="223">
        <f t="shared" si="20"/>
        <v>34.693554640568202</v>
      </c>
      <c r="L69" s="257">
        <f>'No Worse Off Calc'!O60</f>
        <v>50.248728155970632</v>
      </c>
      <c r="M69" s="258">
        <f>'No Worse Off Calc'!P60</f>
        <v>3.5844104303357938E-2</v>
      </c>
      <c r="N69" s="223">
        <f t="shared" si="21"/>
        <v>35.12303671225181</v>
      </c>
      <c r="O69" s="257">
        <f>'NRU Proposal Calc'!O60</f>
        <v>53.070369794552697</v>
      </c>
      <c r="P69" s="258">
        <f>'NRU Proposal Calc'!P60</f>
        <v>-2.7857975342787071</v>
      </c>
      <c r="Q69" s="324">
        <f t="shared" si="22"/>
        <v>34.664871656093851</v>
      </c>
      <c r="S69" s="331">
        <f t="shared" si="14"/>
        <v>-6.3066719630419835E-2</v>
      </c>
      <c r="T69" s="327">
        <f t="shared" si="15"/>
        <v>-7.6574438230654809E-2</v>
      </c>
      <c r="U69" s="327">
        <f t="shared" si="16"/>
        <v>-6.5143072162141658E-2</v>
      </c>
      <c r="V69" s="332">
        <f t="shared" si="17"/>
        <v>-7.7337882660776042E-2</v>
      </c>
      <c r="W69" s="314"/>
      <c r="X69" s="317"/>
      <c r="Y69" s="314"/>
      <c r="Z69" s="314"/>
      <c r="AV69" s="288" t="s">
        <v>63</v>
      </c>
      <c r="AW69" s="289">
        <f t="shared" si="23"/>
        <v>0.10527258399598825</v>
      </c>
      <c r="AX69" s="289">
        <f t="shared" si="24"/>
        <v>-9.6094691915439719E-4</v>
      </c>
      <c r="AY69" s="289">
        <f t="shared" si="25"/>
        <v>-4.3133928800753889E-2</v>
      </c>
      <c r="AZ69" s="289">
        <f t="shared" si="26"/>
        <v>7.1282508117655077E-4</v>
      </c>
      <c r="BA69" s="289">
        <f t="shared" si="27"/>
        <v>-5.5400640973127128E-2</v>
      </c>
      <c r="BC69" s="288" t="s">
        <v>63</v>
      </c>
      <c r="BD69" s="289">
        <f t="shared" si="28"/>
        <v>-6.3066719630419835E-2</v>
      </c>
      <c r="BE69" s="289">
        <f t="shared" si="29"/>
        <v>-7.6574438230654809E-2</v>
      </c>
      <c r="BF69" s="289">
        <f t="shared" si="30"/>
        <v>-6.5143072162141658E-2</v>
      </c>
      <c r="BG69" s="289">
        <f t="shared" si="31"/>
        <v>-7.7337882660776042E-2</v>
      </c>
    </row>
    <row r="70" spans="1:59" x14ac:dyDescent="0.35">
      <c r="A70" s="218">
        <v>10158</v>
      </c>
      <c r="B70" s="238" t="s">
        <v>64</v>
      </c>
      <c r="C70" s="251">
        <v>2.7909999999999999</v>
      </c>
      <c r="D70" s="252">
        <v>-0.52300000000000013</v>
      </c>
      <c r="E70" s="241">
        <f t="shared" si="18"/>
        <v>34.931464626216112</v>
      </c>
      <c r="F70" s="255">
        <f>'BPA CURRENT Calc'!O61</f>
        <v>2.2678702054794524</v>
      </c>
      <c r="G70" s="256">
        <f>'BPA CURRENT Calc'!P61</f>
        <v>0</v>
      </c>
      <c r="H70" s="244">
        <f t="shared" si="19"/>
        <v>35.201046302840084</v>
      </c>
      <c r="I70" s="256">
        <f>'SANDBOX Calc'!O61</f>
        <v>2.3634212350974231</v>
      </c>
      <c r="J70" s="256">
        <f>'SANDBOX Calc'!P61</f>
        <v>-9.5551029617970684E-2</v>
      </c>
      <c r="K70" s="244">
        <f t="shared" si="20"/>
        <v>34.693554640568202</v>
      </c>
      <c r="L70" s="255">
        <f>'No Worse Off Calc'!O61</f>
        <v>2.2678702054794524</v>
      </c>
      <c r="M70" s="256">
        <f>'No Worse Off Calc'!P61</f>
        <v>0</v>
      </c>
      <c r="N70" s="244">
        <f t="shared" si="21"/>
        <v>35.105291139387376</v>
      </c>
      <c r="O70" s="255">
        <f>'NRU Proposal Calc'!O61</f>
        <v>2.3873414235164501</v>
      </c>
      <c r="P70" s="256">
        <f>'NRU Proposal Calc'!P61</f>
        <v>-0.11947121803699767</v>
      </c>
      <c r="Q70" s="244">
        <f t="shared" si="22"/>
        <v>34.664871656093851</v>
      </c>
      <c r="S70" s="331">
        <f t="shared" si="14"/>
        <v>7.7174455611474756E-3</v>
      </c>
      <c r="T70" s="327">
        <f t="shared" si="15"/>
        <v>-6.8107646843229798E-3</v>
      </c>
      <c r="U70" s="327">
        <f t="shared" si="16"/>
        <v>4.9762159998526572E-3</v>
      </c>
      <c r="V70" s="332">
        <f t="shared" si="17"/>
        <v>-7.6318864088562302E-3</v>
      </c>
      <c r="W70" s="314"/>
      <c r="X70" s="317"/>
      <c r="Y70" s="314"/>
      <c r="Z70" s="314"/>
      <c r="AV70" s="288" t="s">
        <v>64</v>
      </c>
      <c r="AW70" s="289">
        <f t="shared" si="23"/>
        <v>-0.23059964726631402</v>
      </c>
      <c r="AX70" s="289">
        <f t="shared" si="24"/>
        <v>0</v>
      </c>
      <c r="AY70" s="289">
        <f t="shared" si="25"/>
        <v>-4.2132494790534172E-2</v>
      </c>
      <c r="AZ70" s="289">
        <f t="shared" si="26"/>
        <v>0</v>
      </c>
      <c r="BA70" s="289">
        <f t="shared" si="27"/>
        <v>-5.26799186956734E-2</v>
      </c>
      <c r="BC70" s="288" t="s">
        <v>64</v>
      </c>
      <c r="BD70" s="289">
        <f t="shared" si="28"/>
        <v>7.7174455611474756E-3</v>
      </c>
      <c r="BE70" s="289">
        <f t="shared" si="29"/>
        <v>-6.8107646843229798E-3</v>
      </c>
      <c r="BF70" s="289">
        <f t="shared" si="30"/>
        <v>4.9762159998526572E-3</v>
      </c>
      <c r="BG70" s="289">
        <f t="shared" si="31"/>
        <v>-7.6318864088562302E-3</v>
      </c>
    </row>
    <row r="71" spans="1:59" x14ac:dyDescent="0.35">
      <c r="A71" s="218">
        <v>10170</v>
      </c>
      <c r="B71" s="219" t="s">
        <v>65</v>
      </c>
      <c r="C71" s="253">
        <v>251.09700000000001</v>
      </c>
      <c r="D71" s="254">
        <v>-6.3739999999999952</v>
      </c>
      <c r="E71" s="245">
        <f t="shared" si="18"/>
        <v>34.931464626216112</v>
      </c>
      <c r="F71" s="257">
        <f>'BPA CURRENT Calc'!O62</f>
        <v>229.56555194063935</v>
      </c>
      <c r="G71" s="258">
        <f>'BPA CURRENT Calc'!P62</f>
        <v>-1.4805000000000064</v>
      </c>
      <c r="H71" s="223">
        <f t="shared" si="19"/>
        <v>35.201046302840084</v>
      </c>
      <c r="I71" s="258">
        <f>'SANDBOX Calc'!O62</f>
        <v>239.23772136186446</v>
      </c>
      <c r="J71" s="258">
        <f>'SANDBOX Calc'!P62</f>
        <v>-11.152669421225113</v>
      </c>
      <c r="K71" s="223">
        <f t="shared" si="20"/>
        <v>34.693554640568202</v>
      </c>
      <c r="L71" s="257">
        <f>'No Worse Off Calc'!O62</f>
        <v>228.35505194063936</v>
      </c>
      <c r="M71" s="258">
        <f>'No Worse Off Calc'!P62</f>
        <v>-0.27000000000001023</v>
      </c>
      <c r="N71" s="223">
        <f t="shared" si="21"/>
        <v>35.105291139387376</v>
      </c>
      <c r="O71" s="257">
        <f>'NRU Proposal Calc'!O62</f>
        <v>241.65904655219961</v>
      </c>
      <c r="P71" s="258">
        <f>'NRU Proposal Calc'!P62</f>
        <v>-13.573994611560266</v>
      </c>
      <c r="Q71" s="324">
        <f t="shared" si="22"/>
        <v>34.664871656093851</v>
      </c>
      <c r="S71" s="331">
        <f t="shared" si="14"/>
        <v>7.7174455611474756E-3</v>
      </c>
      <c r="T71" s="327">
        <f t="shared" si="15"/>
        <v>-6.8107646843229798E-3</v>
      </c>
      <c r="U71" s="327">
        <f t="shared" si="16"/>
        <v>4.9762159998526572E-3</v>
      </c>
      <c r="V71" s="332">
        <f t="shared" si="17"/>
        <v>-7.6318864088562302E-3</v>
      </c>
      <c r="W71" s="314"/>
      <c r="X71" s="317"/>
      <c r="Y71" s="314"/>
      <c r="Z71" s="314"/>
      <c r="AV71" s="288" t="s">
        <v>65</v>
      </c>
      <c r="AW71" s="289">
        <f t="shared" si="23"/>
        <v>-2.6045774201852685E-2</v>
      </c>
      <c r="AX71" s="289">
        <f t="shared" si="24"/>
        <v>-6.4909996836851735E-3</v>
      </c>
      <c r="AY71" s="289">
        <f t="shared" si="25"/>
        <v>-4.8896976484577644E-2</v>
      </c>
      <c r="AZ71" s="289">
        <f t="shared" si="26"/>
        <v>-1.1837689392739316E-3</v>
      </c>
      <c r="BA71" s="289">
        <f t="shared" si="27"/>
        <v>-5.9512863714948704E-2</v>
      </c>
      <c r="BC71" s="288" t="s">
        <v>65</v>
      </c>
      <c r="BD71" s="289">
        <f t="shared" si="28"/>
        <v>7.7174455611474756E-3</v>
      </c>
      <c r="BE71" s="289">
        <f t="shared" si="29"/>
        <v>-6.8107646843229798E-3</v>
      </c>
      <c r="BF71" s="289">
        <f t="shared" si="30"/>
        <v>4.9762159998526572E-3</v>
      </c>
      <c r="BG71" s="289">
        <f t="shared" si="31"/>
        <v>-7.6318864088562302E-3</v>
      </c>
    </row>
    <row r="72" spans="1:59" x14ac:dyDescent="0.35">
      <c r="A72" s="218">
        <v>10172</v>
      </c>
      <c r="B72" s="238" t="s">
        <v>66</v>
      </c>
      <c r="C72" s="251">
        <v>6.1020000000000003</v>
      </c>
      <c r="D72" s="252">
        <v>-0.80000000000000071</v>
      </c>
      <c r="E72" s="241">
        <f t="shared" si="18"/>
        <v>34.931464626216112</v>
      </c>
      <c r="F72" s="255">
        <f>'BPA CURRENT Calc'!O63</f>
        <v>5.2763498858447493</v>
      </c>
      <c r="G72" s="256">
        <f>'BPA CURRENT Calc'!P63</f>
        <v>0</v>
      </c>
      <c r="H72" s="244">
        <f t="shared" si="19"/>
        <v>35.201046302840084</v>
      </c>
      <c r="I72" s="256">
        <f>'SANDBOX Calc'!O63</f>
        <v>5.4986556699231395</v>
      </c>
      <c r="J72" s="256">
        <f>'SANDBOX Calc'!P63</f>
        <v>-0.22230578407839019</v>
      </c>
      <c r="K72" s="244">
        <f t="shared" si="20"/>
        <v>34.693554640568202</v>
      </c>
      <c r="L72" s="255">
        <f>'No Worse Off Calc'!O63</f>
        <v>5.2763498858447493</v>
      </c>
      <c r="M72" s="256">
        <f>'No Worse Off Calc'!P63</f>
        <v>0</v>
      </c>
      <c r="N72" s="244">
        <f t="shared" si="21"/>
        <v>35.105291139387376</v>
      </c>
      <c r="O72" s="255">
        <f>'NRU Proposal Calc'!O63</f>
        <v>5.5543075688409758</v>
      </c>
      <c r="P72" s="256">
        <f>'NRU Proposal Calc'!P63</f>
        <v>-0.27795768299622647</v>
      </c>
      <c r="Q72" s="244">
        <f t="shared" si="22"/>
        <v>34.664871656093851</v>
      </c>
      <c r="S72" s="331">
        <f t="shared" si="14"/>
        <v>7.7174455611474756E-3</v>
      </c>
      <c r="T72" s="327">
        <f t="shared" si="15"/>
        <v>-6.8107646843229798E-3</v>
      </c>
      <c r="U72" s="327">
        <f t="shared" si="16"/>
        <v>4.9762159998526572E-3</v>
      </c>
      <c r="V72" s="332">
        <f t="shared" si="17"/>
        <v>-7.6318864088562302E-3</v>
      </c>
      <c r="W72" s="314"/>
      <c r="X72" s="317"/>
      <c r="Y72" s="314"/>
      <c r="Z72" s="314"/>
      <c r="AV72" s="288" t="s">
        <v>66</v>
      </c>
      <c r="AW72" s="289">
        <f t="shared" si="23"/>
        <v>-0.15088645794039998</v>
      </c>
      <c r="AX72" s="289">
        <f t="shared" si="24"/>
        <v>0</v>
      </c>
      <c r="AY72" s="289">
        <f t="shared" si="25"/>
        <v>-4.2132494790534311E-2</v>
      </c>
      <c r="AZ72" s="289">
        <f t="shared" si="26"/>
        <v>0</v>
      </c>
      <c r="BA72" s="289">
        <f t="shared" si="27"/>
        <v>-5.2679918695673296E-2</v>
      </c>
      <c r="BC72" s="288" t="s">
        <v>66</v>
      </c>
      <c r="BD72" s="289">
        <f t="shared" si="28"/>
        <v>7.7174455611474756E-3</v>
      </c>
      <c r="BE72" s="289">
        <f t="shared" si="29"/>
        <v>-6.8107646843229798E-3</v>
      </c>
      <c r="BF72" s="289">
        <f t="shared" si="30"/>
        <v>4.9762159998526572E-3</v>
      </c>
      <c r="BG72" s="289">
        <f t="shared" si="31"/>
        <v>-7.6318864088562302E-3</v>
      </c>
    </row>
    <row r="73" spans="1:59" x14ac:dyDescent="0.35">
      <c r="A73" s="218">
        <v>10173</v>
      </c>
      <c r="B73" s="219" t="s">
        <v>67</v>
      </c>
      <c r="C73" s="253">
        <v>33.130000000000003</v>
      </c>
      <c r="D73" s="254">
        <v>7.633</v>
      </c>
      <c r="E73" s="245">
        <f t="shared" si="18"/>
        <v>39.625626746474495</v>
      </c>
      <c r="F73" s="257">
        <f>'BPA CURRENT Calc'!O64</f>
        <v>34.738390154109595</v>
      </c>
      <c r="G73" s="258">
        <f>'BPA CURRENT Calc'!P64</f>
        <v>4.8251704623287637</v>
      </c>
      <c r="H73" s="223">
        <f t="shared" si="19"/>
        <v>38.225525824192296</v>
      </c>
      <c r="I73" s="258">
        <f>'SANDBOX Calc'!O64</f>
        <v>36.202005196309166</v>
      </c>
      <c r="J73" s="258">
        <f>'SANDBOX Calc'!P64</f>
        <v>3.3615554201291928</v>
      </c>
      <c r="K73" s="223">
        <f t="shared" si="20"/>
        <v>36.843740752150275</v>
      </c>
      <c r="L73" s="257">
        <f>'No Worse Off Calc'!O64</f>
        <v>35.951898609092048</v>
      </c>
      <c r="M73" s="258">
        <f>'No Worse Off Calc'!P64</f>
        <v>3.611662007346311</v>
      </c>
      <c r="N73" s="223">
        <f t="shared" si="21"/>
        <v>37.37786905641299</v>
      </c>
      <c r="O73" s="257">
        <f>'NRU Proposal Calc'!O64</f>
        <v>38.261525739705668</v>
      </c>
      <c r="P73" s="258">
        <f>'NRU Proposal Calc'!P64</f>
        <v>1.3020348767326908</v>
      </c>
      <c r="Q73" s="324">
        <f t="shared" si="22"/>
        <v>35.498649511177973</v>
      </c>
      <c r="S73" s="331">
        <f t="shared" si="14"/>
        <v>-3.5333218354881075E-2</v>
      </c>
      <c r="T73" s="327">
        <f t="shared" si="15"/>
        <v>-7.0204214361649822E-2</v>
      </c>
      <c r="U73" s="327">
        <f t="shared" si="16"/>
        <v>-5.6724848907569354E-2</v>
      </c>
      <c r="V73" s="332">
        <f t="shared" si="17"/>
        <v>-0.10414919773259361</v>
      </c>
      <c r="W73" s="314"/>
      <c r="X73" s="317"/>
      <c r="Y73" s="314"/>
      <c r="Z73" s="314"/>
      <c r="AV73" s="288" t="s">
        <v>67</v>
      </c>
      <c r="AW73" s="289">
        <f t="shared" si="23"/>
        <v>0.18725314623555672</v>
      </c>
      <c r="AX73" s="289">
        <f t="shared" si="24"/>
        <v>0.12195996485523454</v>
      </c>
      <c r="AY73" s="289">
        <f t="shared" si="25"/>
        <v>8.4965947648617146E-2</v>
      </c>
      <c r="AZ73" s="289">
        <f t="shared" si="26"/>
        <v>9.1287587645629983E-2</v>
      </c>
      <c r="BA73" s="289">
        <f t="shared" si="27"/>
        <v>3.29099518962837E-2</v>
      </c>
      <c r="BC73" s="288" t="s">
        <v>67</v>
      </c>
      <c r="BD73" s="289">
        <f t="shared" si="28"/>
        <v>-3.5333218354881075E-2</v>
      </c>
      <c r="BE73" s="289">
        <f t="shared" si="29"/>
        <v>-7.0204214361649822E-2</v>
      </c>
      <c r="BF73" s="289">
        <f t="shared" si="30"/>
        <v>-5.6724848907569354E-2</v>
      </c>
      <c r="BG73" s="289">
        <f t="shared" si="31"/>
        <v>-0.10414919773259361</v>
      </c>
    </row>
    <row r="74" spans="1:59" x14ac:dyDescent="0.35">
      <c r="A74" s="218">
        <v>10174</v>
      </c>
      <c r="B74" s="238" t="s">
        <v>68</v>
      </c>
      <c r="C74" s="251">
        <v>0.50700000000000001</v>
      </c>
      <c r="D74" s="252">
        <v>-1.100000000000001E-2</v>
      </c>
      <c r="E74" s="241">
        <f t="shared" si="18"/>
        <v>34.931464626216112</v>
      </c>
      <c r="F74" s="255">
        <f>'BPA CURRENT Calc'!O65</f>
        <v>0.49262568493150671</v>
      </c>
      <c r="G74" s="256">
        <f>'BPA CURRENT Calc'!P65</f>
        <v>0</v>
      </c>
      <c r="H74" s="244">
        <f t="shared" si="19"/>
        <v>35.201046302840084</v>
      </c>
      <c r="I74" s="256">
        <f>'SANDBOX Calc'!O65</f>
        <v>0.51338123403556679</v>
      </c>
      <c r="J74" s="256">
        <f>'SANDBOX Calc'!P65</f>
        <v>-2.0755549104060078E-2</v>
      </c>
      <c r="K74" s="244">
        <f t="shared" si="20"/>
        <v>34.693554640568202</v>
      </c>
      <c r="L74" s="255">
        <f>'No Worse Off Calc'!O65</f>
        <v>0.49262568493150671</v>
      </c>
      <c r="M74" s="256">
        <f>'No Worse Off Calc'!P65</f>
        <v>0</v>
      </c>
      <c r="N74" s="244">
        <f t="shared" si="21"/>
        <v>35.105291139387376</v>
      </c>
      <c r="O74" s="255">
        <f>'NRU Proposal Calc'!O65</f>
        <v>0.51857716596109893</v>
      </c>
      <c r="P74" s="256">
        <f>'NRU Proposal Calc'!P65</f>
        <v>-2.5951481029592216E-2</v>
      </c>
      <c r="Q74" s="244">
        <f t="shared" si="22"/>
        <v>34.664871656093851</v>
      </c>
      <c r="S74" s="331">
        <f t="shared" si="14"/>
        <v>7.7174455611474756E-3</v>
      </c>
      <c r="T74" s="327">
        <f t="shared" si="15"/>
        <v>-6.8107646843229798E-3</v>
      </c>
      <c r="U74" s="327">
        <f t="shared" si="16"/>
        <v>4.9762159998526572E-3</v>
      </c>
      <c r="V74" s="332">
        <f t="shared" si="17"/>
        <v>-7.6318864088562302E-3</v>
      </c>
      <c r="W74" s="314"/>
      <c r="X74" s="317"/>
      <c r="Y74" s="314"/>
      <c r="Z74" s="314"/>
      <c r="AV74" s="288" t="s">
        <v>68</v>
      </c>
      <c r="AW74" s="289">
        <f t="shared" si="23"/>
        <v>-2.2177419354838728E-2</v>
      </c>
      <c r="AX74" s="289">
        <f t="shared" si="24"/>
        <v>0</v>
      </c>
      <c r="AY74" s="289">
        <f t="shared" si="25"/>
        <v>-4.2132494790534263E-2</v>
      </c>
      <c r="AZ74" s="289">
        <f t="shared" si="26"/>
        <v>0</v>
      </c>
      <c r="BA74" s="289">
        <f t="shared" si="27"/>
        <v>-5.2679918695673442E-2</v>
      </c>
      <c r="BC74" s="288" t="s">
        <v>68</v>
      </c>
      <c r="BD74" s="289">
        <f t="shared" si="28"/>
        <v>7.7174455611474756E-3</v>
      </c>
      <c r="BE74" s="289">
        <f t="shared" si="29"/>
        <v>-6.8107646843229798E-3</v>
      </c>
      <c r="BF74" s="289">
        <f t="shared" si="30"/>
        <v>4.9762159998526572E-3</v>
      </c>
      <c r="BG74" s="289">
        <f t="shared" si="31"/>
        <v>-7.6318864088562302E-3</v>
      </c>
    </row>
    <row r="75" spans="1:59" x14ac:dyDescent="0.35">
      <c r="A75" s="218">
        <v>10177</v>
      </c>
      <c r="B75" s="219" t="s">
        <v>69</v>
      </c>
      <c r="C75" s="253">
        <v>11.664999999999999</v>
      </c>
      <c r="D75" s="254">
        <v>-1.581999999999999</v>
      </c>
      <c r="E75" s="245">
        <f t="shared" si="18"/>
        <v>34.931464626216112</v>
      </c>
      <c r="F75" s="257">
        <f>'BPA CURRENT Calc'!O66</f>
        <v>8.2642351598173516</v>
      </c>
      <c r="G75" s="258">
        <f>'BPA CURRENT Calc'!P66</f>
        <v>0</v>
      </c>
      <c r="H75" s="223">
        <f t="shared" si="19"/>
        <v>35.201046302840084</v>
      </c>
      <c r="I75" s="258">
        <f>'SANDBOX Calc'!O66</f>
        <v>8.6124280046361061</v>
      </c>
      <c r="J75" s="258">
        <f>'SANDBOX Calc'!P66</f>
        <v>-0.34819284481875457</v>
      </c>
      <c r="K75" s="223">
        <f t="shared" si="20"/>
        <v>34.693554640568202</v>
      </c>
      <c r="L75" s="257">
        <f>'No Worse Off Calc'!O66</f>
        <v>8.2642351598173516</v>
      </c>
      <c r="M75" s="258">
        <f>'No Worse Off Calc'!P66</f>
        <v>0</v>
      </c>
      <c r="N75" s="223">
        <f t="shared" si="21"/>
        <v>35.105291139387376</v>
      </c>
      <c r="O75" s="257">
        <f>'NRU Proposal Calc'!O66</f>
        <v>8.6995943961184548</v>
      </c>
      <c r="P75" s="258">
        <f>'NRU Proposal Calc'!P66</f>
        <v>-0.43535923630110318</v>
      </c>
      <c r="Q75" s="324">
        <f t="shared" si="22"/>
        <v>34.664871656093851</v>
      </c>
      <c r="S75" s="331">
        <f t="shared" si="14"/>
        <v>7.7174455611474756E-3</v>
      </c>
      <c r="T75" s="327">
        <f t="shared" si="15"/>
        <v>-6.8107646843229798E-3</v>
      </c>
      <c r="U75" s="327">
        <f t="shared" si="16"/>
        <v>4.9762159998526572E-3</v>
      </c>
      <c r="V75" s="332">
        <f t="shared" si="17"/>
        <v>-7.6318864088562302E-3</v>
      </c>
      <c r="W75" s="314"/>
      <c r="X75" s="317"/>
      <c r="Y75" s="314"/>
      <c r="Z75" s="314"/>
      <c r="AV75" s="288" t="s">
        <v>69</v>
      </c>
      <c r="AW75" s="289">
        <f t="shared" si="23"/>
        <v>-0.15689774868590686</v>
      </c>
      <c r="AX75" s="289">
        <f t="shared" si="24"/>
        <v>0</v>
      </c>
      <c r="AY75" s="289">
        <f t="shared" si="25"/>
        <v>-4.2132494790534249E-2</v>
      </c>
      <c r="AZ75" s="289">
        <f t="shared" si="26"/>
        <v>0</v>
      </c>
      <c r="BA75" s="289">
        <f t="shared" si="27"/>
        <v>-5.2679918695673358E-2</v>
      </c>
      <c r="BC75" s="288" t="s">
        <v>69</v>
      </c>
      <c r="BD75" s="289">
        <f t="shared" si="28"/>
        <v>7.7174455611474756E-3</v>
      </c>
      <c r="BE75" s="289">
        <f t="shared" si="29"/>
        <v>-6.8107646843229798E-3</v>
      </c>
      <c r="BF75" s="289">
        <f t="shared" si="30"/>
        <v>4.9762159998526572E-3</v>
      </c>
      <c r="BG75" s="289">
        <f t="shared" si="31"/>
        <v>-7.6318864088562302E-3</v>
      </c>
    </row>
    <row r="76" spans="1:59" x14ac:dyDescent="0.35">
      <c r="A76" s="218">
        <v>10179</v>
      </c>
      <c r="B76" s="238" t="s">
        <v>70</v>
      </c>
      <c r="C76" s="251">
        <v>166.822</v>
      </c>
      <c r="D76" s="252">
        <v>28.841999999999985</v>
      </c>
      <c r="E76" s="241">
        <f t="shared" si="18"/>
        <v>38.626711055046528</v>
      </c>
      <c r="F76" s="255">
        <f>'BPA CURRENT Calc'!O67</f>
        <v>170.86232768264841</v>
      </c>
      <c r="G76" s="256">
        <f>'BPA CURRENT Calc'!P67</f>
        <v>6.3459830479451966</v>
      </c>
      <c r="H76" s="244">
        <f t="shared" si="19"/>
        <v>36.089118307590503</v>
      </c>
      <c r="I76" s="256">
        <f>'SANDBOX Calc'!O67</f>
        <v>178.06118381363615</v>
      </c>
      <c r="J76" s="256">
        <f>'SANDBOX Calc'!P67</f>
        <v>-0.85287308304253884</v>
      </c>
      <c r="K76" s="244">
        <f t="shared" si="20"/>
        <v>34.693554640568202</v>
      </c>
      <c r="L76" s="255">
        <f>'No Worse Off Calc'!O67</f>
        <v>171.6556365974877</v>
      </c>
      <c r="M76" s="256">
        <f>'No Worse Off Calc'!P67</f>
        <v>5.55267413310591</v>
      </c>
      <c r="N76" s="244">
        <f t="shared" si="21"/>
        <v>35.885346010243168</v>
      </c>
      <c r="O76" s="255">
        <f>'NRU Proposal Calc'!O67</f>
        <v>184.47921293423309</v>
      </c>
      <c r="P76" s="256">
        <f>'NRU Proposal Calc'!P67</f>
        <v>-3.6943040301235044</v>
      </c>
      <c r="Q76" s="244">
        <f t="shared" si="22"/>
        <v>34.664871656093851</v>
      </c>
      <c r="S76" s="331">
        <f t="shared" si="14"/>
        <v>-6.5695283863017151E-2</v>
      </c>
      <c r="T76" s="327">
        <f t="shared" si="15"/>
        <v>-0.10182478153196178</v>
      </c>
      <c r="U76" s="327">
        <f t="shared" si="16"/>
        <v>-7.0970708349894662E-2</v>
      </c>
      <c r="V76" s="332">
        <f t="shared" si="17"/>
        <v>-0.10256735017658376</v>
      </c>
      <c r="W76" s="314"/>
      <c r="X76" s="317"/>
      <c r="Y76" s="314"/>
      <c r="Z76" s="314"/>
      <c r="AV76" s="288" t="s">
        <v>70</v>
      </c>
      <c r="AW76" s="289">
        <f t="shared" si="23"/>
        <v>0.14740575680758844</v>
      </c>
      <c r="AX76" s="289">
        <f t="shared" si="24"/>
        <v>3.5810865877463689E-2</v>
      </c>
      <c r="AY76" s="289">
        <f t="shared" si="25"/>
        <v>-4.8128277930437778E-3</v>
      </c>
      <c r="AZ76" s="289">
        <f t="shared" si="26"/>
        <v>3.1334163224136444E-2</v>
      </c>
      <c r="BA76" s="289">
        <f t="shared" si="27"/>
        <v>-2.04348031731067E-2</v>
      </c>
      <c r="BC76" s="288" t="s">
        <v>70</v>
      </c>
      <c r="BD76" s="289">
        <f t="shared" si="28"/>
        <v>-6.5695283863017151E-2</v>
      </c>
      <c r="BE76" s="289">
        <f t="shared" si="29"/>
        <v>-0.10182478153196178</v>
      </c>
      <c r="BF76" s="289">
        <f t="shared" si="30"/>
        <v>-7.0970708349894662E-2</v>
      </c>
      <c r="BG76" s="289">
        <f t="shared" si="31"/>
        <v>-0.10256735017658376</v>
      </c>
    </row>
    <row r="77" spans="1:59" x14ac:dyDescent="0.35">
      <c r="A77" s="218">
        <v>10183</v>
      </c>
      <c r="B77" s="219" t="s">
        <v>71</v>
      </c>
      <c r="C77" s="253">
        <v>117.351</v>
      </c>
      <c r="D77" s="254">
        <v>19.145</v>
      </c>
      <c r="E77" s="245">
        <f t="shared" si="18"/>
        <v>38.447590444782897</v>
      </c>
      <c r="F77" s="257">
        <f>'BPA CURRENT Calc'!O68</f>
        <v>120.36974768835616</v>
      </c>
      <c r="G77" s="258">
        <f>'BPA CURRENT Calc'!P68</f>
        <v>3.7022430650684726</v>
      </c>
      <c r="H77" s="223">
        <f t="shared" si="19"/>
        <v>35.941034061469082</v>
      </c>
      <c r="I77" s="258">
        <f>'SANDBOX Calc'!O68</f>
        <v>125.44122545577375</v>
      </c>
      <c r="J77" s="258">
        <f>'SANDBOX Calc'!P68</f>
        <v>-1.369234702349118</v>
      </c>
      <c r="K77" s="223">
        <f t="shared" si="20"/>
        <v>34.693554640568202</v>
      </c>
      <c r="L77" s="257">
        <f>'No Worse Off Calc'!O68</f>
        <v>120.64438617861649</v>
      </c>
      <c r="M77" s="258">
        <f>'No Worse Off Calc'!P68</f>
        <v>3.427604574808143</v>
      </c>
      <c r="N77" s="223">
        <f t="shared" si="21"/>
        <v>35.793030712686658</v>
      </c>
      <c r="O77" s="257">
        <f>'NRU Proposal Calc'!O68</f>
        <v>128.47957920996481</v>
      </c>
      <c r="P77" s="258">
        <f>'NRU Proposal Calc'!P68</f>
        <v>-4.4075884565401822</v>
      </c>
      <c r="Q77" s="324">
        <f t="shared" si="22"/>
        <v>34.664871656093851</v>
      </c>
      <c r="S77" s="331">
        <f t="shared" si="14"/>
        <v>-6.5194108507622708E-2</v>
      </c>
      <c r="T77" s="327">
        <f t="shared" si="15"/>
        <v>-9.7640340026148367E-2</v>
      </c>
      <c r="U77" s="327">
        <f t="shared" si="16"/>
        <v>-6.9043591584981787E-2</v>
      </c>
      <c r="V77" s="332">
        <f t="shared" si="17"/>
        <v>-9.8386368168420224E-2</v>
      </c>
      <c r="W77" s="314"/>
      <c r="X77" s="317"/>
      <c r="Y77" s="314"/>
      <c r="Z77" s="314"/>
      <c r="AV77" s="288" t="s">
        <v>71</v>
      </c>
      <c r="AW77" s="289">
        <f t="shared" si="23"/>
        <v>0.14026052045481185</v>
      </c>
      <c r="AX77" s="289">
        <f t="shared" si="24"/>
        <v>2.9839474990178503E-2</v>
      </c>
      <c r="AY77" s="289">
        <f t="shared" si="25"/>
        <v>-1.1035808275779798E-2</v>
      </c>
      <c r="AZ77" s="289">
        <f t="shared" si="26"/>
        <v>2.7625933572872362E-2</v>
      </c>
      <c r="BA77" s="289">
        <f t="shared" si="27"/>
        <v>-3.5524443750561199E-2</v>
      </c>
      <c r="BC77" s="288" t="s">
        <v>71</v>
      </c>
      <c r="BD77" s="289">
        <f t="shared" si="28"/>
        <v>-6.5194108507622708E-2</v>
      </c>
      <c r="BE77" s="289">
        <f t="shared" si="29"/>
        <v>-9.7640340026148367E-2</v>
      </c>
      <c r="BF77" s="289">
        <f t="shared" si="30"/>
        <v>-6.9043591584981787E-2</v>
      </c>
      <c r="BG77" s="289">
        <f t="shared" si="31"/>
        <v>-9.8386368168420224E-2</v>
      </c>
    </row>
    <row r="78" spans="1:59" x14ac:dyDescent="0.35">
      <c r="A78" s="218">
        <v>10186</v>
      </c>
      <c r="B78" s="238" t="s">
        <v>72</v>
      </c>
      <c r="C78" s="251">
        <v>21.317</v>
      </c>
      <c r="D78" s="252">
        <v>-3.6230000000000011</v>
      </c>
      <c r="E78" s="241">
        <f t="shared" si="18"/>
        <v>34.931464626216112</v>
      </c>
      <c r="F78" s="255">
        <f>'BPA CURRENT Calc'!O69</f>
        <v>17.556053995433793</v>
      </c>
      <c r="G78" s="256">
        <f>'BPA CURRENT Calc'!P69</f>
        <v>-2.2500000000000853E-3</v>
      </c>
      <c r="H78" s="244">
        <f t="shared" si="19"/>
        <v>35.201046302840084</v>
      </c>
      <c r="I78" s="256">
        <f>'SANDBOX Calc'!O69</f>
        <v>18.295734348938744</v>
      </c>
      <c r="J78" s="256">
        <f>'SANDBOX Calc'!P69</f>
        <v>-0.74193035350495151</v>
      </c>
      <c r="K78" s="244">
        <f t="shared" si="20"/>
        <v>34.693554640568202</v>
      </c>
      <c r="L78" s="255">
        <f>'No Worse Off Calc'!O69</f>
        <v>17.557553995433793</v>
      </c>
      <c r="M78" s="256">
        <f>'No Worse Off Calc'!P69</f>
        <v>-3.7500000000001421E-3</v>
      </c>
      <c r="N78" s="244">
        <f t="shared" si="21"/>
        <v>35.105291139387376</v>
      </c>
      <c r="O78" s="255">
        <f>'NRU Proposal Calc'!O69</f>
        <v>18.480905492530095</v>
      </c>
      <c r="P78" s="256">
        <f>'NRU Proposal Calc'!P69</f>
        <v>-0.9271014970963023</v>
      </c>
      <c r="Q78" s="244">
        <f t="shared" si="22"/>
        <v>34.664871656093851</v>
      </c>
      <c r="S78" s="331">
        <f t="shared" si="14"/>
        <v>7.7174455611474756E-3</v>
      </c>
      <c r="T78" s="327">
        <f t="shared" si="15"/>
        <v>-6.8107646843229798E-3</v>
      </c>
      <c r="U78" s="327">
        <f t="shared" si="16"/>
        <v>4.9762159998526572E-3</v>
      </c>
      <c r="V78" s="332">
        <f t="shared" si="17"/>
        <v>-7.6318864088562302E-3</v>
      </c>
      <c r="W78" s="314"/>
      <c r="X78" s="317"/>
      <c r="Y78" s="314"/>
      <c r="Z78" s="314"/>
      <c r="AV78" s="288" t="s">
        <v>72</v>
      </c>
      <c r="AW78" s="289">
        <f t="shared" si="23"/>
        <v>-0.20475867525714939</v>
      </c>
      <c r="AX78" s="289">
        <f t="shared" si="24"/>
        <v>-1.2817734552495683E-4</v>
      </c>
      <c r="AY78" s="289">
        <f t="shared" si="25"/>
        <v>-4.2266072567401752E-2</v>
      </c>
      <c r="AZ78" s="289">
        <f t="shared" si="26"/>
        <v>-2.1362890920826141E-4</v>
      </c>
      <c r="BA78" s="289">
        <f t="shared" si="27"/>
        <v>-5.2814848413339117E-2</v>
      </c>
      <c r="BC78" s="288" t="s">
        <v>72</v>
      </c>
      <c r="BD78" s="289">
        <f t="shared" si="28"/>
        <v>7.7174455611474756E-3</v>
      </c>
      <c r="BE78" s="289">
        <f t="shared" si="29"/>
        <v>-6.8107646843229798E-3</v>
      </c>
      <c r="BF78" s="289">
        <f t="shared" si="30"/>
        <v>4.9762159998526572E-3</v>
      </c>
      <c r="BG78" s="289">
        <f t="shared" si="31"/>
        <v>-7.6318864088562302E-3</v>
      </c>
    </row>
    <row r="79" spans="1:59" x14ac:dyDescent="0.35">
      <c r="A79" s="218">
        <v>10190</v>
      </c>
      <c r="B79" s="219" t="s">
        <v>73</v>
      </c>
      <c r="C79" s="253">
        <v>5.1920000000000002</v>
      </c>
      <c r="D79" s="254">
        <v>2.2229999999999999</v>
      </c>
      <c r="E79" s="245">
        <f t="shared" si="18"/>
        <v>42.446954057898054</v>
      </c>
      <c r="F79" s="257">
        <f>'BPA CURRENT Calc'!O70</f>
        <v>203.62074999999999</v>
      </c>
      <c r="G79" s="258">
        <f>'BPA CURRENT Calc'!P70</f>
        <v>49.649250000000023</v>
      </c>
      <c r="H79" s="223">
        <f t="shared" si="19"/>
        <v>40.062456860145403</v>
      </c>
      <c r="I79" s="258">
        <f>'SANDBOX Calc'!O70</f>
        <v>212.19980018861966</v>
      </c>
      <c r="J79" s="258">
        <f>'SANDBOX Calc'!P70</f>
        <v>41.070199811380348</v>
      </c>
      <c r="K79" s="223">
        <f t="shared" si="20"/>
        <v>38.797241486336134</v>
      </c>
      <c r="L79" s="257">
        <f>'No Worse Off Calc'!O70</f>
        <v>216.10057432343106</v>
      </c>
      <c r="M79" s="258">
        <f>'No Worse Off Calc'!P70</f>
        <v>37.169425676568949</v>
      </c>
      <c r="N79" s="223">
        <f t="shared" si="21"/>
        <v>38.75879147789712</v>
      </c>
      <c r="O79" s="257">
        <f>'NRU Proposal Calc'!O70</f>
        <v>231.77222207894181</v>
      </c>
      <c r="P79" s="258">
        <f>'NRU Proposal Calc'!P70</f>
        <v>21.497777921058201</v>
      </c>
      <c r="Q79" s="324">
        <f t="shared" si="22"/>
        <v>36.815339389101318</v>
      </c>
      <c r="S79" s="331">
        <f t="shared" si="14"/>
        <v>-5.6175931834830224E-2</v>
      </c>
      <c r="T79" s="327">
        <f t="shared" si="15"/>
        <v>-8.5982908610678574E-2</v>
      </c>
      <c r="U79" s="327">
        <f t="shared" si="16"/>
        <v>-8.6888745302436662E-2</v>
      </c>
      <c r="V79" s="332">
        <f t="shared" si="17"/>
        <v>-0.13267417636410753</v>
      </c>
      <c r="W79" s="314"/>
      <c r="X79" s="317"/>
      <c r="Y79" s="314"/>
      <c r="Z79" s="314"/>
      <c r="AV79" s="288" t="s">
        <v>73</v>
      </c>
      <c r="AW79" s="289">
        <f t="shared" si="23"/>
        <v>0.29979770734996625</v>
      </c>
      <c r="AX79" s="289">
        <f t="shared" si="24"/>
        <v>0.1960328898013978</v>
      </c>
      <c r="AY79" s="289">
        <f t="shared" si="25"/>
        <v>0.16215974971919433</v>
      </c>
      <c r="AZ79" s="289">
        <f t="shared" si="26"/>
        <v>0.14675810667101885</v>
      </c>
      <c r="BA79" s="289">
        <f t="shared" si="27"/>
        <v>8.4880869905864104E-2</v>
      </c>
      <c r="BC79" s="288" t="s">
        <v>73</v>
      </c>
      <c r="BD79" s="289">
        <f t="shared" si="28"/>
        <v>-5.6175931834830224E-2</v>
      </c>
      <c r="BE79" s="289">
        <f t="shared" si="29"/>
        <v>-8.5982908610678574E-2</v>
      </c>
      <c r="BF79" s="289">
        <f t="shared" si="30"/>
        <v>-8.6888745302436662E-2</v>
      </c>
      <c r="BG79" s="289">
        <f t="shared" si="31"/>
        <v>-0.13267417636410753</v>
      </c>
    </row>
    <row r="80" spans="1:59" x14ac:dyDescent="0.35">
      <c r="A80" s="218">
        <v>10191</v>
      </c>
      <c r="B80" s="238" t="s">
        <v>74</v>
      </c>
      <c r="C80" s="251">
        <v>131.21700000000001</v>
      </c>
      <c r="D80" s="252">
        <v>-10.852000000000018</v>
      </c>
      <c r="E80" s="241">
        <f t="shared" ref="E80:E111" si="32">IF(D80&gt;0,((C80*E$12)+(D80*E$14))/(C80+D80),E$12)</f>
        <v>34.931464626216112</v>
      </c>
      <c r="F80" s="255">
        <f>'BPA CURRENT Calc'!O71</f>
        <v>129.29165650684931</v>
      </c>
      <c r="G80" s="256">
        <f>'BPA CURRENT Calc'!P71</f>
        <v>-0.12174999999999159</v>
      </c>
      <c r="H80" s="244">
        <f t="shared" ref="H80:H111" si="33">IF($H$1="On",IF(G80&gt;0,((F80*H$13)+(G80*H$14))/(F80+G80),H$13),IF($H$1="Off",IF(G80&gt;0,((F80*H$12)+(G80*H$14))/(F80+G80),H$12)))</f>
        <v>35.201046302840084</v>
      </c>
      <c r="I80" s="256">
        <f>'SANDBOX Calc'!O71</f>
        <v>134.73903655108367</v>
      </c>
      <c r="J80" s="256">
        <f>'SANDBOX Calc'!P71</f>
        <v>-5.5691300442343561</v>
      </c>
      <c r="K80" s="244">
        <f t="shared" ref="K80:K111" si="34">IF($H$1="On",IF(J80&gt;0,((I80*K$13)+(J80*K$14))/(I80+J80),K$13),IF($H$1="Off",IF(J80&gt;0,((I80*K$12)+(J80*K$14))/(I80+J80),K$12)))</f>
        <v>34.693554640568202</v>
      </c>
      <c r="L80" s="255">
        <f>'No Worse Off Calc'!O71</f>
        <v>129.36865650684931</v>
      </c>
      <c r="M80" s="256">
        <f>'No Worse Off Calc'!P71</f>
        <v>-0.19874999999998977</v>
      </c>
      <c r="N80" s="244">
        <f t="shared" ref="N80:N111" si="35">IF($H$1="On",IF(M80&gt;0,((L80*N$13)+(M80*N$14))/(L80+M80),N$13),IF($H$1="Off",IF(M80&gt;0,((L80*N$12)+(M80*N$14))/(L80+M80),N$12)))</f>
        <v>35.105291139387376</v>
      </c>
      <c r="O80" s="255">
        <f>'NRU Proposal Calc'!O71</f>
        <v>136.10273045965906</v>
      </c>
      <c r="P80" s="256">
        <f>'NRU Proposal Calc'!P71</f>
        <v>-6.9328239528097413</v>
      </c>
      <c r="Q80" s="244">
        <f t="shared" ref="Q80:Q111" si="36">IF($H$1="On",IF(P80&gt;0,((O80*Q$13)+(P80*Q$14))/(O80+P80),Q$13),IF($H$1="Off",IF(P80&gt;0,((O80*Q$12)+(P80*Q$14))/(O80+P80),Q$12)))</f>
        <v>34.664871656093851</v>
      </c>
      <c r="S80" s="331">
        <f t="shared" si="14"/>
        <v>7.7174455611474756E-3</v>
      </c>
      <c r="T80" s="327">
        <f t="shared" si="15"/>
        <v>-6.8107646843229798E-3</v>
      </c>
      <c r="U80" s="327">
        <f t="shared" si="16"/>
        <v>4.9762159998526572E-3</v>
      </c>
      <c r="V80" s="332">
        <f t="shared" si="17"/>
        <v>-7.6318864088562302E-3</v>
      </c>
      <c r="W80" s="314"/>
      <c r="X80" s="317"/>
      <c r="Y80" s="314"/>
      <c r="Z80" s="314"/>
      <c r="AV80" s="288" t="s">
        <v>74</v>
      </c>
      <c r="AW80" s="289">
        <f t="shared" ref="AW80:AW111" si="37">D80/(C80+D80)</f>
        <v>-9.015909940597365E-2</v>
      </c>
      <c r="AX80" s="289">
        <f t="shared" ref="AX80:AX110" si="38">G80/(F80+G80)</f>
        <v>-9.4255700334919506E-4</v>
      </c>
      <c r="AY80" s="289">
        <f t="shared" ref="AY80:AY110" si="39">J80/(I80+J80)</f>
        <v>-4.3114764071916778E-2</v>
      </c>
      <c r="AZ80" s="289">
        <f t="shared" ref="AZ80:AZ110" si="40">M80/(L80+M80)</f>
        <v>-1.5386710834961463E-3</v>
      </c>
      <c r="BA80" s="289">
        <f t="shared" ref="BA80:BA110" si="41">P80/(O80+P80)</f>
        <v>-5.3672129525325032E-2</v>
      </c>
      <c r="BC80" s="288" t="s">
        <v>74</v>
      </c>
      <c r="BD80" s="289">
        <f t="shared" ref="BD80:BD111" si="42">(H80-$E80)/$E80</f>
        <v>7.7174455611474756E-3</v>
      </c>
      <c r="BE80" s="289">
        <f t="shared" ref="BE80:BE111" si="43">(K80-$E80)/$E80</f>
        <v>-6.8107646843229798E-3</v>
      </c>
      <c r="BF80" s="289">
        <f t="shared" ref="BF80:BF111" si="44">(N80-$E80)/$E80</f>
        <v>4.9762159998526572E-3</v>
      </c>
      <c r="BG80" s="289">
        <f t="shared" ref="BG80:BG111" si="45">(Q80-$E80)/$E80</f>
        <v>-7.6318864088562302E-3</v>
      </c>
    </row>
    <row r="81" spans="1:59" x14ac:dyDescent="0.35">
      <c r="A81" s="218">
        <v>10197</v>
      </c>
      <c r="B81" s="219" t="s">
        <v>75</v>
      </c>
      <c r="C81" s="253">
        <v>22.753</v>
      </c>
      <c r="D81" s="254">
        <v>5.7240000000000002</v>
      </c>
      <c r="E81" s="245">
        <f t="shared" si="32"/>
        <v>39.970348514249928</v>
      </c>
      <c r="F81" s="257">
        <f>'BPA CURRENT Calc'!O72</f>
        <v>23.703910245433789</v>
      </c>
      <c r="G81" s="258">
        <f>'BPA CURRENT Calc'!P72</f>
        <v>2.8527307363013641</v>
      </c>
      <c r="H81" s="223">
        <f t="shared" si="33"/>
        <v>37.864965188088355</v>
      </c>
      <c r="I81" s="258">
        <f>'SANDBOX Calc'!O72</f>
        <v>24.702615120364818</v>
      </c>
      <c r="J81" s="258">
        <f>'SANDBOX Calc'!P72</f>
        <v>1.8540258613703351</v>
      </c>
      <c r="K81" s="223">
        <f t="shared" si="34"/>
        <v>36.460299319912671</v>
      </c>
      <c r="L81" s="257">
        <f>'No Worse Off Calc'!O72</f>
        <v>24.421359068292425</v>
      </c>
      <c r="M81" s="258">
        <f>'No Worse Off Calc'!P72</f>
        <v>2.1352819134427286</v>
      </c>
      <c r="N81" s="223">
        <f t="shared" si="35"/>
        <v>37.106945701312149</v>
      </c>
      <c r="O81" s="257">
        <f>'NRU Proposal Calc'!O72</f>
        <v>25.953634429782902</v>
      </c>
      <c r="P81" s="258">
        <f>'NRU Proposal Calc'!P72</f>
        <v>0.60300655195225161</v>
      </c>
      <c r="Q81" s="324">
        <f t="shared" si="36"/>
        <v>35.240142014887866</v>
      </c>
      <c r="S81" s="331">
        <f t="shared" ref="S81:S144" si="46">(H81-$E81)/$E81</f>
        <v>-5.2673629438356705E-2</v>
      </c>
      <c r="T81" s="327">
        <f t="shared" ref="T81:T144" si="47">(K81-$E81)/$E81</f>
        <v>-8.7816326972627715E-2</v>
      </c>
      <c r="U81" s="327">
        <f t="shared" ref="U81:U144" si="48">(N81-$E81)/$E81</f>
        <v>-7.1638174781411768E-2</v>
      </c>
      <c r="V81" s="332">
        <f t="shared" ref="V81:V144" si="49">(Q81-$E81)/$E81</f>
        <v>-0.11834288854588507</v>
      </c>
      <c r="W81" s="314"/>
      <c r="X81" s="317"/>
      <c r="Y81" s="314"/>
      <c r="Z81" s="314"/>
      <c r="AV81" s="288" t="s">
        <v>75</v>
      </c>
      <c r="AW81" s="289">
        <f t="shared" si="37"/>
        <v>0.20100431927520457</v>
      </c>
      <c r="AX81" s="289">
        <f t="shared" si="38"/>
        <v>0.10742061611870964</v>
      </c>
      <c r="AY81" s="289">
        <f t="shared" si="39"/>
        <v>6.9814019877192962E-2</v>
      </c>
      <c r="AZ81" s="289">
        <f t="shared" si="40"/>
        <v>8.0404819077507211E-2</v>
      </c>
      <c r="BA81" s="289">
        <f t="shared" si="41"/>
        <v>2.2706431599048279E-2</v>
      </c>
      <c r="BC81" s="288" t="s">
        <v>75</v>
      </c>
      <c r="BD81" s="289">
        <f t="shared" si="42"/>
        <v>-5.2673629438356705E-2</v>
      </c>
      <c r="BE81" s="289">
        <f t="shared" si="43"/>
        <v>-8.7816326972627715E-2</v>
      </c>
      <c r="BF81" s="289">
        <f t="shared" si="44"/>
        <v>-7.1638174781411768E-2</v>
      </c>
      <c r="BG81" s="289">
        <f t="shared" si="45"/>
        <v>-0.11834288854588507</v>
      </c>
    </row>
    <row r="82" spans="1:59" x14ac:dyDescent="0.35">
      <c r="A82" s="218">
        <v>10202</v>
      </c>
      <c r="B82" s="238" t="s">
        <v>76</v>
      </c>
      <c r="C82" s="251">
        <v>13.099</v>
      </c>
      <c r="D82" s="252">
        <v>2.508</v>
      </c>
      <c r="E82" s="241">
        <f t="shared" si="32"/>
        <v>38.959906140757667</v>
      </c>
      <c r="F82" s="255">
        <f>'BPA CURRENT Calc'!O73</f>
        <v>13.980714897260274</v>
      </c>
      <c r="G82" s="256">
        <f>'BPA CURRENT Calc'!P73</f>
        <v>1.4541446917808223</v>
      </c>
      <c r="H82" s="244">
        <f t="shared" si="33"/>
        <v>37.537398420098562</v>
      </c>
      <c r="I82" s="256">
        <f>'SANDBOX Calc'!O73</f>
        <v>14.569757294837038</v>
      </c>
      <c r="J82" s="256">
        <f>'SANDBOX Calc'!P73</f>
        <v>0.86510229420405871</v>
      </c>
      <c r="K82" s="244">
        <f t="shared" si="34"/>
        <v>36.111945511719249</v>
      </c>
      <c r="L82" s="255">
        <f>'No Worse Off Calc'!O73</f>
        <v>14.341224420749404</v>
      </c>
      <c r="M82" s="256">
        <f>'No Worse Off Calc'!P73</f>
        <v>1.0936351682916925</v>
      </c>
      <c r="N82" s="244">
        <f t="shared" si="35"/>
        <v>36.869202819781243</v>
      </c>
      <c r="O82" s="255">
        <f>'NRU Proposal Calc'!O73</f>
        <v>15.331945941924408</v>
      </c>
      <c r="P82" s="256">
        <f>'NRU Proposal Calc'!P73</f>
        <v>0.10291364711668827</v>
      </c>
      <c r="Q82" s="244">
        <f t="shared" si="36"/>
        <v>34.833796448898056</v>
      </c>
      <c r="S82" s="331">
        <f t="shared" si="46"/>
        <v>-3.651209311233318E-2</v>
      </c>
      <c r="T82" s="327">
        <f t="shared" si="47"/>
        <v>-7.309978157414096E-2</v>
      </c>
      <c r="U82" s="327">
        <f t="shared" si="48"/>
        <v>-5.3662945527203083E-2</v>
      </c>
      <c r="V82" s="332">
        <f t="shared" si="49"/>
        <v>-0.10590656140064739</v>
      </c>
      <c r="W82" s="314"/>
      <c r="X82" s="317"/>
      <c r="Y82" s="314"/>
      <c r="Z82" s="314"/>
      <c r="AV82" s="288" t="s">
        <v>76</v>
      </c>
      <c r="AW82" s="289">
        <f t="shared" si="37"/>
        <v>0.16069712308579484</v>
      </c>
      <c r="AX82" s="289">
        <f t="shared" si="38"/>
        <v>9.4211721421377848E-2</v>
      </c>
      <c r="AY82" s="289">
        <f t="shared" si="39"/>
        <v>5.6048601492837032E-2</v>
      </c>
      <c r="AZ82" s="289">
        <f t="shared" si="40"/>
        <v>7.0854882869694796E-2</v>
      </c>
      <c r="BA82" s="289">
        <f t="shared" si="41"/>
        <v>6.6676114883324226E-3</v>
      </c>
      <c r="BC82" s="288" t="s">
        <v>76</v>
      </c>
      <c r="BD82" s="289">
        <f t="shared" si="42"/>
        <v>-3.651209311233318E-2</v>
      </c>
      <c r="BE82" s="289">
        <f t="shared" si="43"/>
        <v>-7.309978157414096E-2</v>
      </c>
      <c r="BF82" s="289">
        <f t="shared" si="44"/>
        <v>-5.3662945527203083E-2</v>
      </c>
      <c r="BG82" s="289">
        <f t="shared" si="45"/>
        <v>-0.10590656140064739</v>
      </c>
    </row>
    <row r="83" spans="1:59" x14ac:dyDescent="0.35">
      <c r="A83" s="218">
        <v>10203</v>
      </c>
      <c r="B83" s="219" t="s">
        <v>77</v>
      </c>
      <c r="C83" s="253">
        <v>6.2130000000000001</v>
      </c>
      <c r="D83" s="254">
        <v>0.56200000000000006</v>
      </c>
      <c r="E83" s="245">
        <f t="shared" si="32"/>
        <v>37.010950512572798</v>
      </c>
      <c r="F83" s="257">
        <f>'BPA CURRENT Calc'!O74</f>
        <v>6.2848309931506856</v>
      </c>
      <c r="G83" s="258">
        <f>'BPA CURRENT Calc'!P74</f>
        <v>0.2154929794520557</v>
      </c>
      <c r="H83" s="223">
        <f t="shared" si="33"/>
        <v>36.023159237828892</v>
      </c>
      <c r="I83" s="258">
        <f>'SANDBOX Calc'!O74</f>
        <v>6.5496266022289955</v>
      </c>
      <c r="J83" s="258">
        <f>'SANDBOX Calc'!P74</f>
        <v>-4.9302629626254202E-2</v>
      </c>
      <c r="K83" s="223">
        <f t="shared" si="34"/>
        <v>34.693554640568202</v>
      </c>
      <c r="L83" s="257">
        <f>'No Worse Off Calc'!O74</f>
        <v>6.3390264986972857</v>
      </c>
      <c r="M83" s="258">
        <f>'No Worse Off Calc'!P74</f>
        <v>0.16129747390545557</v>
      </c>
      <c r="N83" s="223">
        <f t="shared" si="35"/>
        <v>35.723022450896266</v>
      </c>
      <c r="O83" s="257">
        <f>'NRU Proposal Calc'!O74</f>
        <v>6.6915304229156041</v>
      </c>
      <c r="P83" s="258">
        <f>'NRU Proposal Calc'!P74</f>
        <v>-0.19120645031286276</v>
      </c>
      <c r="Q83" s="324">
        <f t="shared" si="36"/>
        <v>34.664871656093851</v>
      </c>
      <c r="S83" s="331">
        <f t="shared" si="46"/>
        <v>-2.6689162560371099E-2</v>
      </c>
      <c r="T83" s="327">
        <f t="shared" si="47"/>
        <v>-6.261378970035815E-2</v>
      </c>
      <c r="U83" s="327">
        <f t="shared" si="48"/>
        <v>-3.4798567554729945E-2</v>
      </c>
      <c r="V83" s="332">
        <f t="shared" si="49"/>
        <v>-6.3388776132133451E-2</v>
      </c>
      <c r="W83" s="314"/>
      <c r="X83" s="317"/>
      <c r="Y83" s="314"/>
      <c r="Z83" s="314"/>
      <c r="AV83" s="288" t="s">
        <v>77</v>
      </c>
      <c r="AW83" s="289">
        <f t="shared" si="37"/>
        <v>8.2952029520295206E-2</v>
      </c>
      <c r="AX83" s="289">
        <f t="shared" si="38"/>
        <v>3.3151113753761403E-2</v>
      </c>
      <c r="AY83" s="289">
        <f t="shared" si="39"/>
        <v>-7.5846419092421543E-3</v>
      </c>
      <c r="AZ83" s="289">
        <f t="shared" si="40"/>
        <v>2.4813759219584217E-2</v>
      </c>
      <c r="BA83" s="289">
        <f t="shared" si="41"/>
        <v>-2.9414910875019566E-2</v>
      </c>
      <c r="BC83" s="288" t="s">
        <v>77</v>
      </c>
      <c r="BD83" s="289">
        <f t="shared" si="42"/>
        <v>-2.6689162560371099E-2</v>
      </c>
      <c r="BE83" s="289">
        <f t="shared" si="43"/>
        <v>-6.261378970035815E-2</v>
      </c>
      <c r="BF83" s="289">
        <f t="shared" si="44"/>
        <v>-3.4798567554729945E-2</v>
      </c>
      <c r="BG83" s="289">
        <f t="shared" si="45"/>
        <v>-6.3388776132133451E-2</v>
      </c>
    </row>
    <row r="84" spans="1:59" x14ac:dyDescent="0.35">
      <c r="A84" s="218">
        <v>10204</v>
      </c>
      <c r="B84" s="238" t="s">
        <v>78</v>
      </c>
      <c r="C84" s="251">
        <v>79.555999999999997</v>
      </c>
      <c r="D84" s="252">
        <v>7.6180000000000003</v>
      </c>
      <c r="E84" s="241">
        <f t="shared" si="32"/>
        <v>37.122164863413964</v>
      </c>
      <c r="F84" s="255">
        <f>'BPA CURRENT Calc'!O75</f>
        <v>62.937145433789958</v>
      </c>
      <c r="G84" s="256">
        <f>'BPA CURRENT Calc'!P75</f>
        <v>-0.39325000000000188</v>
      </c>
      <c r="H84" s="244">
        <f t="shared" si="33"/>
        <v>35.201046302840084</v>
      </c>
      <c r="I84" s="256">
        <f>'SANDBOX Calc'!O75</f>
        <v>65.588844385910207</v>
      </c>
      <c r="J84" s="256">
        <f>'SANDBOX Calc'!P75</f>
        <v>-3.0449489521202509</v>
      </c>
      <c r="K84" s="244">
        <f t="shared" si="34"/>
        <v>34.693554640568202</v>
      </c>
      <c r="L84" s="255">
        <f>'No Worse Off Calc'!O75</f>
        <v>62.825145433789956</v>
      </c>
      <c r="M84" s="256">
        <f>'No Worse Off Calc'!P75</f>
        <v>-0.28125</v>
      </c>
      <c r="N84" s="244">
        <f t="shared" si="35"/>
        <v>35.105291139387376</v>
      </c>
      <c r="O84" s="255">
        <f>'NRU Proposal Calc'!O75</f>
        <v>66.797875621184602</v>
      </c>
      <c r="P84" s="256">
        <f>'NRU Proposal Calc'!P75</f>
        <v>-3.7360578129654272</v>
      </c>
      <c r="Q84" s="244">
        <f t="shared" si="36"/>
        <v>34.664871656093851</v>
      </c>
      <c r="S84" s="331">
        <f t="shared" si="46"/>
        <v>-5.1751253399212549E-2</v>
      </c>
      <c r="T84" s="327">
        <f t="shared" si="47"/>
        <v>-6.5422106490327495E-2</v>
      </c>
      <c r="U84" s="327">
        <f t="shared" si="48"/>
        <v>-5.4330714047723383E-2</v>
      </c>
      <c r="V84" s="332">
        <f t="shared" si="49"/>
        <v>-6.6194771139059222E-2</v>
      </c>
      <c r="W84" s="314"/>
      <c r="X84" s="317"/>
      <c r="Y84" s="314"/>
      <c r="Z84" s="314"/>
      <c r="AV84" s="288" t="s">
        <v>78</v>
      </c>
      <c r="AW84" s="289">
        <f t="shared" si="37"/>
        <v>8.738844150778903E-2</v>
      </c>
      <c r="AX84" s="289">
        <f t="shared" si="38"/>
        <v>-6.2875840603229313E-3</v>
      </c>
      <c r="AY84" s="289">
        <f t="shared" si="39"/>
        <v>-4.8684990453523737E-2</v>
      </c>
      <c r="AZ84" s="289">
        <f t="shared" si="40"/>
        <v>-4.4968417468933654E-3</v>
      </c>
      <c r="BA84" s="289">
        <f t="shared" si="41"/>
        <v>-5.9244372313011363E-2</v>
      </c>
      <c r="BC84" s="288" t="s">
        <v>78</v>
      </c>
      <c r="BD84" s="289">
        <f t="shared" si="42"/>
        <v>-5.1751253399212549E-2</v>
      </c>
      <c r="BE84" s="289">
        <f t="shared" si="43"/>
        <v>-6.5422106490327495E-2</v>
      </c>
      <c r="BF84" s="289">
        <f t="shared" si="44"/>
        <v>-5.4330714047723383E-2</v>
      </c>
      <c r="BG84" s="289">
        <f t="shared" si="45"/>
        <v>-6.6194771139059222E-2</v>
      </c>
    </row>
    <row r="85" spans="1:59" x14ac:dyDescent="0.35">
      <c r="A85" s="218">
        <v>10209</v>
      </c>
      <c r="B85" s="219" t="s">
        <v>79</v>
      </c>
      <c r="C85" s="253">
        <v>104.89</v>
      </c>
      <c r="D85" s="254">
        <v>23.992999999999999</v>
      </c>
      <c r="E85" s="245">
        <f t="shared" si="32"/>
        <v>39.598250542304314</v>
      </c>
      <c r="F85" s="257">
        <f>'BPA CURRENT Calc'!O76</f>
        <v>109.84374657534246</v>
      </c>
      <c r="G85" s="258">
        <f>'BPA CURRENT Calc'!P76</f>
        <v>14.328239726027405</v>
      </c>
      <c r="H85" s="223">
        <f t="shared" si="33"/>
        <v>38.062604405528184</v>
      </c>
      <c r="I85" s="258">
        <f>'SANDBOX Calc'!O76</f>
        <v>114.47173765570085</v>
      </c>
      <c r="J85" s="258">
        <f>'SANDBOX Calc'!P76</f>
        <v>9.7002486456690207</v>
      </c>
      <c r="K85" s="223">
        <f t="shared" si="34"/>
        <v>36.670480512791421</v>
      </c>
      <c r="L85" s="257">
        <f>'No Worse Off Calc'!O76</f>
        <v>113.36229903502482</v>
      </c>
      <c r="M85" s="258">
        <f>'No Worse Off Calc'!P76</f>
        <v>10.809687266345051</v>
      </c>
      <c r="N85" s="223">
        <f t="shared" si="35"/>
        <v>37.272478968023755</v>
      </c>
      <c r="O85" s="257">
        <f>'NRU Proposal Calc'!O76</f>
        <v>120.70474615716394</v>
      </c>
      <c r="P85" s="258">
        <f>'NRU Proposal Calc'!P76</f>
        <v>3.4672401442059311</v>
      </c>
      <c r="Q85" s="324">
        <f t="shared" si="36"/>
        <v>35.37230154160283</v>
      </c>
      <c r="S85" s="331">
        <f t="shared" si="46"/>
        <v>-3.8780656108419256E-2</v>
      </c>
      <c r="T85" s="327">
        <f t="shared" si="47"/>
        <v>-7.393685300276194E-2</v>
      </c>
      <c r="U85" s="327">
        <f t="shared" si="48"/>
        <v>-5.8734200183814908E-2</v>
      </c>
      <c r="V85" s="332">
        <f t="shared" si="49"/>
        <v>-0.10672059858267581</v>
      </c>
      <c r="W85" s="314"/>
      <c r="X85" s="317"/>
      <c r="Y85" s="314"/>
      <c r="Z85" s="314"/>
      <c r="AV85" s="288" t="s">
        <v>79</v>
      </c>
      <c r="AW85" s="289">
        <f t="shared" si="37"/>
        <v>0.18616109184298935</v>
      </c>
      <c r="AX85" s="289">
        <f t="shared" si="38"/>
        <v>0.11539027563956537</v>
      </c>
      <c r="AY85" s="289">
        <f t="shared" si="39"/>
        <v>7.81194610362934E-2</v>
      </c>
      <c r="AZ85" s="289">
        <f t="shared" si="40"/>
        <v>8.705415438961854E-2</v>
      </c>
      <c r="BA85" s="289">
        <f t="shared" si="41"/>
        <v>2.7922885406623157E-2</v>
      </c>
      <c r="BC85" s="288" t="s">
        <v>79</v>
      </c>
      <c r="BD85" s="289">
        <f t="shared" si="42"/>
        <v>-3.8780656108419256E-2</v>
      </c>
      <c r="BE85" s="289">
        <f t="shared" si="43"/>
        <v>-7.393685300276194E-2</v>
      </c>
      <c r="BF85" s="289">
        <f t="shared" si="44"/>
        <v>-5.8734200183814908E-2</v>
      </c>
      <c r="BG85" s="289">
        <f t="shared" si="45"/>
        <v>-0.10672059858267581</v>
      </c>
    </row>
    <row r="86" spans="1:59" x14ac:dyDescent="0.35">
      <c r="A86" s="218">
        <v>10230</v>
      </c>
      <c r="B86" s="238" t="s">
        <v>80</v>
      </c>
      <c r="C86" s="251">
        <v>9.702</v>
      </c>
      <c r="D86" s="252">
        <v>2.7690000000000001</v>
      </c>
      <c r="E86" s="241">
        <f t="shared" si="32"/>
        <v>40.497559923305964</v>
      </c>
      <c r="F86" s="255">
        <f>'BPA CURRENT Calc'!O77</f>
        <v>10.253024686073061</v>
      </c>
      <c r="G86" s="256">
        <f>'BPA CURRENT Calc'!P77</f>
        <v>1.5690740582191793</v>
      </c>
      <c r="H86" s="244">
        <f t="shared" si="33"/>
        <v>38.492458069805636</v>
      </c>
      <c r="I86" s="256">
        <f>'SANDBOX Calc'!O77</f>
        <v>10.685010195246253</v>
      </c>
      <c r="J86" s="256">
        <f>'SANDBOX Calc'!P77</f>
        <v>1.1370885490459877</v>
      </c>
      <c r="K86" s="244">
        <f t="shared" si="34"/>
        <v>37.127612235389165</v>
      </c>
      <c r="L86" s="255">
        <f>'No Worse Off Calc'!O77</f>
        <v>10.647272845247709</v>
      </c>
      <c r="M86" s="256">
        <f>'No Worse Off Calc'!P77</f>
        <v>1.1748258990445315</v>
      </c>
      <c r="N86" s="244">
        <f t="shared" si="35"/>
        <v>37.579213016646406</v>
      </c>
      <c r="O86" s="255">
        <f>'NRU Proposal Calc'!O77</f>
        <v>11.351099536362209</v>
      </c>
      <c r="P86" s="256">
        <f>'NRU Proposal Calc'!P77</f>
        <v>0.47099920793003136</v>
      </c>
      <c r="Q86" s="244">
        <f t="shared" si="36"/>
        <v>35.674237728978895</v>
      </c>
      <c r="S86" s="331">
        <f t="shared" si="46"/>
        <v>-4.951167075985758E-2</v>
      </c>
      <c r="T86" s="327">
        <f t="shared" si="47"/>
        <v>-8.3213598406886385E-2</v>
      </c>
      <c r="U86" s="327">
        <f t="shared" si="48"/>
        <v>-7.2062289979601374E-2</v>
      </c>
      <c r="V86" s="332">
        <f t="shared" si="49"/>
        <v>-0.11910155089495386</v>
      </c>
      <c r="W86" s="314"/>
      <c r="X86" s="317"/>
      <c r="Y86" s="314"/>
      <c r="Z86" s="314"/>
      <c r="AV86" s="288" t="s">
        <v>80</v>
      </c>
      <c r="AW86" s="289">
        <f t="shared" si="37"/>
        <v>0.22203512148183788</v>
      </c>
      <c r="AX86" s="289">
        <f t="shared" si="38"/>
        <v>0.13272381597867594</v>
      </c>
      <c r="AY86" s="289">
        <f t="shared" si="39"/>
        <v>9.6183306673443145E-2</v>
      </c>
      <c r="AZ86" s="289">
        <f t="shared" si="40"/>
        <v>9.9375409092378159E-2</v>
      </c>
      <c r="BA86" s="289">
        <f t="shared" si="41"/>
        <v>3.9840574682852466E-2</v>
      </c>
      <c r="BC86" s="288" t="s">
        <v>80</v>
      </c>
      <c r="BD86" s="289">
        <f t="shared" si="42"/>
        <v>-4.951167075985758E-2</v>
      </c>
      <c r="BE86" s="289">
        <f t="shared" si="43"/>
        <v>-8.3213598406886385E-2</v>
      </c>
      <c r="BF86" s="289">
        <f t="shared" si="44"/>
        <v>-7.2062289979601374E-2</v>
      </c>
      <c r="BG86" s="289">
        <f t="shared" si="45"/>
        <v>-0.11910155089495386</v>
      </c>
    </row>
    <row r="87" spans="1:59" x14ac:dyDescent="0.35">
      <c r="A87" s="218">
        <v>10231</v>
      </c>
      <c r="B87" s="219" t="s">
        <v>81</v>
      </c>
      <c r="C87" s="253">
        <v>36.658999999999999</v>
      </c>
      <c r="D87" s="254">
        <v>21.143000000000001</v>
      </c>
      <c r="E87" s="245">
        <f t="shared" si="32"/>
        <v>44.10111348625405</v>
      </c>
      <c r="F87" s="257">
        <f>'BPA CURRENT Calc'!O78</f>
        <v>41.182376455479449</v>
      </c>
      <c r="G87" s="258">
        <f>'BPA CURRENT Calc'!P78</f>
        <v>13.528129366438357</v>
      </c>
      <c r="H87" s="223">
        <f t="shared" si="33"/>
        <v>41.333021299735371</v>
      </c>
      <c r="I87" s="258">
        <f>'SANDBOX Calc'!O78</f>
        <v>42.917492716951756</v>
      </c>
      <c r="J87" s="258">
        <f>'SANDBOX Calc'!P78</f>
        <v>11.79301310496605</v>
      </c>
      <c r="K87" s="223">
        <f t="shared" si="34"/>
        <v>40.148434599735523</v>
      </c>
      <c r="L87" s="257">
        <f>'No Worse Off Calc'!O78</f>
        <v>44.584456125534039</v>
      </c>
      <c r="M87" s="258">
        <f>'No Worse Off Calc'!P78</f>
        <v>10.126049696383767</v>
      </c>
      <c r="N87" s="223">
        <f t="shared" si="35"/>
        <v>39.712908183179721</v>
      </c>
      <c r="O87" s="257">
        <f>'NRU Proposal Calc'!O78</f>
        <v>48.102475119086442</v>
      </c>
      <c r="P87" s="258">
        <f>'NRU Proposal Calc'!P78</f>
        <v>6.6080307028313641</v>
      </c>
      <c r="Q87" s="324">
        <f t="shared" si="36"/>
        <v>37.724892824635781</v>
      </c>
      <c r="S87" s="331">
        <f t="shared" si="46"/>
        <v>-6.2766945496318824E-2</v>
      </c>
      <c r="T87" s="327">
        <f t="shared" si="47"/>
        <v>-8.9627643704518797E-2</v>
      </c>
      <c r="U87" s="327">
        <f t="shared" si="48"/>
        <v>-9.9503276815042244E-2</v>
      </c>
      <c r="V87" s="332">
        <f t="shared" si="49"/>
        <v>-0.14458185196629297</v>
      </c>
      <c r="W87" s="314"/>
      <c r="X87" s="317"/>
      <c r="Y87" s="314"/>
      <c r="Z87" s="314"/>
      <c r="AV87" s="288" t="s">
        <v>81</v>
      </c>
      <c r="AW87" s="289">
        <f t="shared" si="37"/>
        <v>0.36578319089304867</v>
      </c>
      <c r="AX87" s="289">
        <f t="shared" si="38"/>
        <v>0.24726748845043206</v>
      </c>
      <c r="AY87" s="289">
        <f t="shared" si="39"/>
        <v>0.21555298982890414</v>
      </c>
      <c r="AZ87" s="289">
        <f t="shared" si="40"/>
        <v>0.18508419076482249</v>
      </c>
      <c r="BA87" s="289">
        <f t="shared" si="41"/>
        <v>0.12078175121137508</v>
      </c>
      <c r="BC87" s="288" t="s">
        <v>81</v>
      </c>
      <c r="BD87" s="289">
        <f t="shared" si="42"/>
        <v>-6.2766945496318824E-2</v>
      </c>
      <c r="BE87" s="289">
        <f t="shared" si="43"/>
        <v>-8.9627643704518797E-2</v>
      </c>
      <c r="BF87" s="289">
        <f t="shared" si="44"/>
        <v>-9.9503276815042244E-2</v>
      </c>
      <c r="BG87" s="289">
        <f t="shared" si="45"/>
        <v>-0.14458185196629297</v>
      </c>
    </row>
    <row r="88" spans="1:59" x14ac:dyDescent="0.35">
      <c r="A88" s="218">
        <v>10234</v>
      </c>
      <c r="B88" s="238" t="s">
        <v>82</v>
      </c>
      <c r="C88" s="251">
        <v>50.999000000000002</v>
      </c>
      <c r="D88" s="252">
        <v>22.045999999999999</v>
      </c>
      <c r="E88" s="241">
        <f t="shared" si="32"/>
        <v>42.497498315728599</v>
      </c>
      <c r="F88" s="255">
        <f>'BPA CURRENT Calc'!O79</f>
        <v>54.287939925799094</v>
      </c>
      <c r="G88" s="256">
        <f>'BPA CURRENT Calc'!P79</f>
        <v>9.3198197773972637</v>
      </c>
      <c r="H88" s="244">
        <f t="shared" si="33"/>
        <v>38.83459321919117</v>
      </c>
      <c r="I88" s="256">
        <f>'SANDBOX Calc'!O79</f>
        <v>56.57522627191166</v>
      </c>
      <c r="J88" s="256">
        <f>'SANDBOX Calc'!P79</f>
        <v>7.0325334312846977</v>
      </c>
      <c r="K88" s="244">
        <f t="shared" si="34"/>
        <v>37.491458919033782</v>
      </c>
      <c r="L88" s="255">
        <f>'No Worse Off Calc'!O79</f>
        <v>56.566208830802239</v>
      </c>
      <c r="M88" s="256">
        <f>'No Worse Off Calc'!P79</f>
        <v>7.0415508723941187</v>
      </c>
      <c r="N88" s="244">
        <f t="shared" si="35"/>
        <v>37.861202677750136</v>
      </c>
      <c r="O88" s="255">
        <f>'NRU Proposal Calc'!O79</f>
        <v>60.466071222049294</v>
      </c>
      <c r="P88" s="256">
        <f>'NRU Proposal Calc'!P79</f>
        <v>3.1416884811470638</v>
      </c>
      <c r="Q88" s="244">
        <f t="shared" si="36"/>
        <v>35.916213964922761</v>
      </c>
      <c r="S88" s="331">
        <f t="shared" si="46"/>
        <v>-8.6191075750493396E-2</v>
      </c>
      <c r="T88" s="327">
        <f t="shared" si="47"/>
        <v>-0.11779609612554651</v>
      </c>
      <c r="U88" s="327">
        <f t="shared" si="48"/>
        <v>-0.10909573084829186</v>
      </c>
      <c r="V88" s="332">
        <f t="shared" si="49"/>
        <v>-0.15486286514823067</v>
      </c>
      <c r="W88" s="314"/>
      <c r="X88" s="317"/>
      <c r="Y88" s="314"/>
      <c r="Z88" s="314"/>
      <c r="AV88" s="288" t="s">
        <v>82</v>
      </c>
      <c r="AW88" s="289">
        <f t="shared" si="37"/>
        <v>0.30181395030460673</v>
      </c>
      <c r="AX88" s="289">
        <f t="shared" si="38"/>
        <v>0.14652017019440686</v>
      </c>
      <c r="AY88" s="289">
        <f t="shared" si="39"/>
        <v>0.11056093571129665</v>
      </c>
      <c r="AZ88" s="289">
        <f t="shared" si="40"/>
        <v>0.1107027020799205</v>
      </c>
      <c r="BA88" s="289">
        <f t="shared" si="41"/>
        <v>4.9391591463159024E-2</v>
      </c>
      <c r="BC88" s="288" t="s">
        <v>82</v>
      </c>
      <c r="BD88" s="289">
        <f t="shared" si="42"/>
        <v>-8.6191075750493396E-2</v>
      </c>
      <c r="BE88" s="289">
        <f t="shared" si="43"/>
        <v>-0.11779609612554651</v>
      </c>
      <c r="BF88" s="289">
        <f t="shared" si="44"/>
        <v>-0.10909573084829186</v>
      </c>
      <c r="BG88" s="289">
        <f t="shared" si="45"/>
        <v>-0.15486286514823067</v>
      </c>
    </row>
    <row r="89" spans="1:59" x14ac:dyDescent="0.35">
      <c r="A89" s="218">
        <v>10235</v>
      </c>
      <c r="B89" s="219" t="s">
        <v>83</v>
      </c>
      <c r="C89" s="253">
        <v>33.113</v>
      </c>
      <c r="D89" s="254">
        <v>-2.838000000000001</v>
      </c>
      <c r="E89" s="245">
        <f t="shared" si="32"/>
        <v>34.931464626216112</v>
      </c>
      <c r="F89" s="257">
        <f>'BPA CURRENT Calc'!O80</f>
        <v>30.154643949771689</v>
      </c>
      <c r="G89" s="258">
        <f>'BPA CURRENT Calc'!P80</f>
        <v>0</v>
      </c>
      <c r="H89" s="223">
        <f t="shared" si="33"/>
        <v>35.201046302840084</v>
      </c>
      <c r="I89" s="258">
        <f>'SANDBOX Calc'!O80</f>
        <v>31.425134328895862</v>
      </c>
      <c r="J89" s="258">
        <f>'SANDBOX Calc'!P80</f>
        <v>-1.2704903791241726</v>
      </c>
      <c r="K89" s="223">
        <f t="shared" si="34"/>
        <v>34.693554640568202</v>
      </c>
      <c r="L89" s="257">
        <f>'No Worse Off Calc'!O80</f>
        <v>30.154643949771689</v>
      </c>
      <c r="M89" s="258">
        <f>'No Worse Off Calc'!P80</f>
        <v>0</v>
      </c>
      <c r="N89" s="223">
        <f t="shared" si="35"/>
        <v>35.105291139387376</v>
      </c>
      <c r="O89" s="257">
        <f>'NRU Proposal Calc'!O80</f>
        <v>31.743188141342639</v>
      </c>
      <c r="P89" s="258">
        <f>'NRU Proposal Calc'!P80</f>
        <v>-1.5885441915709499</v>
      </c>
      <c r="Q89" s="324">
        <f t="shared" si="36"/>
        <v>34.664871656093851</v>
      </c>
      <c r="S89" s="331">
        <f t="shared" si="46"/>
        <v>7.7174455611474756E-3</v>
      </c>
      <c r="T89" s="327">
        <f t="shared" si="47"/>
        <v>-6.8107646843229798E-3</v>
      </c>
      <c r="U89" s="327">
        <f t="shared" si="48"/>
        <v>4.9762159998526572E-3</v>
      </c>
      <c r="V89" s="332">
        <f t="shared" si="49"/>
        <v>-7.6318864088562302E-3</v>
      </c>
      <c r="W89" s="314"/>
      <c r="X89" s="317"/>
      <c r="Y89" s="314"/>
      <c r="Z89" s="314"/>
      <c r="AV89" s="288" t="s">
        <v>83</v>
      </c>
      <c r="AW89" s="289">
        <f t="shared" si="37"/>
        <v>-9.3740710156895168E-2</v>
      </c>
      <c r="AX89" s="289">
        <f t="shared" si="38"/>
        <v>0</v>
      </c>
      <c r="AY89" s="289">
        <f t="shared" si="39"/>
        <v>-4.2132494790534311E-2</v>
      </c>
      <c r="AZ89" s="289">
        <f t="shared" si="40"/>
        <v>0</v>
      </c>
      <c r="BA89" s="289">
        <f t="shared" si="41"/>
        <v>-5.2679918695673317E-2</v>
      </c>
      <c r="BC89" s="288" t="s">
        <v>83</v>
      </c>
      <c r="BD89" s="289">
        <f t="shared" si="42"/>
        <v>7.7174455611474756E-3</v>
      </c>
      <c r="BE89" s="289">
        <f t="shared" si="43"/>
        <v>-6.8107646843229798E-3</v>
      </c>
      <c r="BF89" s="289">
        <f t="shared" si="44"/>
        <v>4.9762159998526572E-3</v>
      </c>
      <c r="BG89" s="289">
        <f t="shared" si="45"/>
        <v>-7.6318864088562302E-3</v>
      </c>
    </row>
    <row r="90" spans="1:59" x14ac:dyDescent="0.35">
      <c r="A90" s="218">
        <v>10236</v>
      </c>
      <c r="B90" s="238" t="s">
        <v>84</v>
      </c>
      <c r="C90" s="251">
        <v>29.103000000000002</v>
      </c>
      <c r="D90" s="252">
        <v>-1.0470000000000006</v>
      </c>
      <c r="E90" s="241">
        <f t="shared" si="32"/>
        <v>34.931464626216112</v>
      </c>
      <c r="F90" s="255">
        <f>'BPA CURRENT Calc'!O81</f>
        <v>28.055985730593605</v>
      </c>
      <c r="G90" s="256">
        <f>'BPA CURRENT Calc'!P81</f>
        <v>0</v>
      </c>
      <c r="H90" s="244">
        <f t="shared" si="33"/>
        <v>35.201046302840084</v>
      </c>
      <c r="I90" s="256">
        <f>'SANDBOX Calc'!O81</f>
        <v>29.238054403231143</v>
      </c>
      <c r="J90" s="256">
        <f>'SANDBOX Calc'!P81</f>
        <v>-1.1820686726375378</v>
      </c>
      <c r="K90" s="244">
        <f t="shared" si="34"/>
        <v>34.693554640568202</v>
      </c>
      <c r="L90" s="255">
        <f>'No Worse Off Calc'!O81</f>
        <v>28.055985730593605</v>
      </c>
      <c r="M90" s="256">
        <f>'No Worse Off Calc'!P81</f>
        <v>0</v>
      </c>
      <c r="N90" s="244">
        <f t="shared" si="35"/>
        <v>35.105291139387376</v>
      </c>
      <c r="O90" s="255">
        <f>'NRU Proposal Calc'!O81</f>
        <v>29.533972777808248</v>
      </c>
      <c r="P90" s="256">
        <f>'NRU Proposal Calc'!P81</f>
        <v>-1.4779870472146435</v>
      </c>
      <c r="Q90" s="244">
        <f t="shared" si="36"/>
        <v>34.664871656093851</v>
      </c>
      <c r="S90" s="331">
        <f t="shared" si="46"/>
        <v>7.7174455611474756E-3</v>
      </c>
      <c r="T90" s="327">
        <f t="shared" si="47"/>
        <v>-6.8107646843229798E-3</v>
      </c>
      <c r="U90" s="327">
        <f t="shared" si="48"/>
        <v>4.9762159998526572E-3</v>
      </c>
      <c r="V90" s="332">
        <f t="shared" si="49"/>
        <v>-7.6318864088562302E-3</v>
      </c>
      <c r="W90" s="314"/>
      <c r="X90" s="317"/>
      <c r="Y90" s="314"/>
      <c r="Z90" s="314"/>
      <c r="AV90" s="288" t="s">
        <v>84</v>
      </c>
      <c r="AW90" s="289">
        <f t="shared" si="37"/>
        <v>-3.7318220701454255E-2</v>
      </c>
      <c r="AX90" s="289">
        <f t="shared" si="38"/>
        <v>0</v>
      </c>
      <c r="AY90" s="289">
        <f t="shared" si="39"/>
        <v>-4.2132494790534228E-2</v>
      </c>
      <c r="AZ90" s="289">
        <f t="shared" si="40"/>
        <v>0</v>
      </c>
      <c r="BA90" s="289">
        <f t="shared" si="41"/>
        <v>-5.2679918695673372E-2</v>
      </c>
      <c r="BC90" s="288" t="s">
        <v>84</v>
      </c>
      <c r="BD90" s="289">
        <f t="shared" si="42"/>
        <v>7.7174455611474756E-3</v>
      </c>
      <c r="BE90" s="289">
        <f t="shared" si="43"/>
        <v>-6.8107646843229798E-3</v>
      </c>
      <c r="BF90" s="289">
        <f t="shared" si="44"/>
        <v>4.9762159998526572E-3</v>
      </c>
      <c r="BG90" s="289">
        <f t="shared" si="45"/>
        <v>-7.6318864088562302E-3</v>
      </c>
    </row>
    <row r="91" spans="1:59" x14ac:dyDescent="0.35">
      <c r="A91" s="218">
        <v>10237</v>
      </c>
      <c r="B91" s="219" t="s">
        <v>85</v>
      </c>
      <c r="C91" s="253">
        <v>113.732</v>
      </c>
      <c r="D91" s="254">
        <v>3.7259999999999991</v>
      </c>
      <c r="E91" s="245">
        <f t="shared" si="32"/>
        <v>35.72668813421658</v>
      </c>
      <c r="F91" s="257">
        <f>'BPA CURRENT Calc'!O82</f>
        <v>105.05029360730593</v>
      </c>
      <c r="G91" s="258">
        <f>'BPA CURRENT Calc'!P82</f>
        <v>-0.12300000000000466</v>
      </c>
      <c r="H91" s="223">
        <f t="shared" si="33"/>
        <v>35.201046302840084</v>
      </c>
      <c r="I91" s="258">
        <f>'SANDBOX Calc'!O82</f>
        <v>109.47632455545984</v>
      </c>
      <c r="J91" s="258">
        <f>'SANDBOX Calc'!P82</f>
        <v>-4.5490309481539128</v>
      </c>
      <c r="K91" s="223">
        <f t="shared" si="34"/>
        <v>34.693554640568202</v>
      </c>
      <c r="L91" s="257">
        <f>'No Worse Off Calc'!O82</f>
        <v>105.13229360730593</v>
      </c>
      <c r="M91" s="258">
        <f>'No Worse Off Calc'!P82</f>
        <v>-0.20499999999999829</v>
      </c>
      <c r="N91" s="223">
        <f t="shared" si="35"/>
        <v>35.105291139387376</v>
      </c>
      <c r="O91" s="257">
        <f>'NRU Proposal Calc'!O82</f>
        <v>110.58433453349542</v>
      </c>
      <c r="P91" s="258">
        <f>'NRU Proposal Calc'!P82</f>
        <v>-5.6570409261894952</v>
      </c>
      <c r="Q91" s="324">
        <f t="shared" si="36"/>
        <v>34.664871656093851</v>
      </c>
      <c r="S91" s="331">
        <f t="shared" si="46"/>
        <v>-1.4712861975948814E-2</v>
      </c>
      <c r="T91" s="327">
        <f t="shared" si="47"/>
        <v>-2.8917695638821718E-2</v>
      </c>
      <c r="U91" s="327">
        <f t="shared" si="48"/>
        <v>-1.7393075800778552E-2</v>
      </c>
      <c r="V91" s="332">
        <f t="shared" si="49"/>
        <v>-2.972054040200256E-2</v>
      </c>
      <c r="W91" s="314"/>
      <c r="X91" s="317"/>
      <c r="Y91" s="314"/>
      <c r="Z91" s="314"/>
      <c r="AV91" s="288" t="s">
        <v>85</v>
      </c>
      <c r="AW91" s="289">
        <f t="shared" si="37"/>
        <v>3.1721977217388335E-2</v>
      </c>
      <c r="AX91" s="289">
        <f t="shared" si="38"/>
        <v>-1.172240279639123E-3</v>
      </c>
      <c r="AY91" s="289">
        <f t="shared" si="39"/>
        <v>-4.3354124477648498E-2</v>
      </c>
      <c r="AZ91" s="289">
        <f t="shared" si="40"/>
        <v>-1.9537337993984481E-3</v>
      </c>
      <c r="BA91" s="289">
        <f t="shared" si="41"/>
        <v>-5.3913912497935659E-2</v>
      </c>
      <c r="BC91" s="288" t="s">
        <v>85</v>
      </c>
      <c r="BD91" s="289">
        <f t="shared" si="42"/>
        <v>-1.4712861975948814E-2</v>
      </c>
      <c r="BE91" s="289">
        <f t="shared" si="43"/>
        <v>-2.8917695638821718E-2</v>
      </c>
      <c r="BF91" s="289">
        <f t="shared" si="44"/>
        <v>-1.7393075800778552E-2</v>
      </c>
      <c r="BG91" s="289">
        <f t="shared" si="45"/>
        <v>-2.972054040200256E-2</v>
      </c>
    </row>
    <row r="92" spans="1:59" x14ac:dyDescent="0.35">
      <c r="A92" s="218">
        <v>10239</v>
      </c>
      <c r="B92" s="238" t="s">
        <v>86</v>
      </c>
      <c r="C92" s="251">
        <v>14</v>
      </c>
      <c r="D92" s="252">
        <v>1.165</v>
      </c>
      <c r="E92" s="241">
        <f t="shared" si="32"/>
        <v>36.857270344017515</v>
      </c>
      <c r="F92" s="255">
        <f>'BPA CURRENT Calc'!O83</f>
        <v>14.107240353881277</v>
      </c>
      <c r="G92" s="256">
        <f>'BPA CURRENT Calc'!P83</f>
        <v>0.32172106164383507</v>
      </c>
      <c r="H92" s="244">
        <f t="shared" si="33"/>
        <v>35.753986010788992</v>
      </c>
      <c r="I92" s="256">
        <f>'SANDBOX Calc'!O83</f>
        <v>14.701613584599995</v>
      </c>
      <c r="J92" s="256">
        <f>'SANDBOX Calc'!P83</f>
        <v>-0.27265216907488288</v>
      </c>
      <c r="K92" s="244">
        <f t="shared" si="34"/>
        <v>34.693554640568202</v>
      </c>
      <c r="L92" s="255">
        <f>'No Worse Off Calc'!O83</f>
        <v>14.188151739603038</v>
      </c>
      <c r="M92" s="256">
        <f>'No Worse Off Calc'!P83</f>
        <v>0.24080967592207436</v>
      </c>
      <c r="N92" s="244">
        <f t="shared" si="35"/>
        <v>35.520767111653001</v>
      </c>
      <c r="O92" s="255">
        <f>'NRU Proposal Calc'!O83</f>
        <v>14.963298395748705</v>
      </c>
      <c r="P92" s="256">
        <f>'NRU Proposal Calc'!P83</f>
        <v>-0.53433698022359266</v>
      </c>
      <c r="Q92" s="244">
        <f t="shared" si="36"/>
        <v>34.664871656093851</v>
      </c>
      <c r="S92" s="331">
        <f t="shared" si="46"/>
        <v>-2.9933967516604279E-2</v>
      </c>
      <c r="T92" s="327">
        <f t="shared" si="47"/>
        <v>-5.8705261763925397E-2</v>
      </c>
      <c r="U92" s="327">
        <f t="shared" si="48"/>
        <v>-3.6261590179899154E-2</v>
      </c>
      <c r="V92" s="332">
        <f t="shared" si="49"/>
        <v>-5.9483479581105843E-2</v>
      </c>
      <c r="W92" s="314"/>
      <c r="X92" s="317"/>
      <c r="Y92" s="314"/>
      <c r="Z92" s="314"/>
      <c r="AV92" s="288" t="s">
        <v>86</v>
      </c>
      <c r="AW92" s="289">
        <f t="shared" si="37"/>
        <v>7.6821628750412138E-2</v>
      </c>
      <c r="AX92" s="289">
        <f t="shared" si="38"/>
        <v>2.2296896663516839E-2</v>
      </c>
      <c r="AY92" s="289">
        <f t="shared" si="39"/>
        <v>-1.8896174244496741E-2</v>
      </c>
      <c r="AZ92" s="289">
        <f t="shared" si="40"/>
        <v>1.6689328426852029E-2</v>
      </c>
      <c r="BA92" s="289">
        <f t="shared" si="41"/>
        <v>-3.7032255117728896E-2</v>
      </c>
      <c r="BC92" s="288" t="s">
        <v>86</v>
      </c>
      <c r="BD92" s="289">
        <f t="shared" si="42"/>
        <v>-2.9933967516604279E-2</v>
      </c>
      <c r="BE92" s="289">
        <f t="shared" si="43"/>
        <v>-5.8705261763925397E-2</v>
      </c>
      <c r="BF92" s="289">
        <f t="shared" si="44"/>
        <v>-3.6261590179899154E-2</v>
      </c>
      <c r="BG92" s="289">
        <f t="shared" si="45"/>
        <v>-5.9483479581105843E-2</v>
      </c>
    </row>
    <row r="93" spans="1:59" x14ac:dyDescent="0.35">
      <c r="A93" s="218">
        <v>10242</v>
      </c>
      <c r="B93" s="219" t="s">
        <v>87</v>
      </c>
      <c r="C93" s="253">
        <v>9.5259999999999998</v>
      </c>
      <c r="D93" s="254">
        <v>1.9419999999999999</v>
      </c>
      <c r="E93" s="245">
        <f t="shared" si="32"/>
        <v>39.176589817695735</v>
      </c>
      <c r="F93" s="257">
        <f>'BPA CURRENT Calc'!O84</f>
        <v>9.6628684931506843</v>
      </c>
      <c r="G93" s="258">
        <f>'BPA CURRENT Calc'!P84</f>
        <v>0.4106054794520535</v>
      </c>
      <c r="H93" s="223">
        <f t="shared" si="33"/>
        <v>36.211877948449697</v>
      </c>
      <c r="I93" s="258">
        <f>'SANDBOX Calc'!O84</f>
        <v>10.069989249599972</v>
      </c>
      <c r="J93" s="258">
        <f>'SANDBOX Calc'!P84</f>
        <v>3.4847230027654774E-3</v>
      </c>
      <c r="K93" s="223">
        <f t="shared" si="34"/>
        <v>34.702308914664911</v>
      </c>
      <c r="L93" s="257">
        <f>'No Worse Off Calc'!O84</f>
        <v>9.7661339062313886</v>
      </c>
      <c r="M93" s="258">
        <f>'No Worse Off Calc'!P84</f>
        <v>0.30734006637134925</v>
      </c>
      <c r="N93" s="223">
        <f t="shared" si="35"/>
        <v>35.864824691995466</v>
      </c>
      <c r="O93" s="257">
        <f>'NRU Proposal Calc'!O84</f>
        <v>10.315986333978708</v>
      </c>
      <c r="P93" s="258">
        <f>'NRU Proposal Calc'!P84</f>
        <v>-0.24251236137597054</v>
      </c>
      <c r="Q93" s="324">
        <f t="shared" si="36"/>
        <v>34.664871656093851</v>
      </c>
      <c r="S93" s="331">
        <f t="shared" si="46"/>
        <v>-7.5675598183558665E-2</v>
      </c>
      <c r="T93" s="327">
        <f t="shared" si="47"/>
        <v>-0.11420802381859763</v>
      </c>
      <c r="U93" s="327">
        <f t="shared" si="48"/>
        <v>-8.4534287979408887E-2</v>
      </c>
      <c r="V93" s="332">
        <f t="shared" si="49"/>
        <v>-0.11516362660958251</v>
      </c>
      <c r="W93" s="314"/>
      <c r="X93" s="317"/>
      <c r="Y93" s="314"/>
      <c r="Z93" s="314"/>
      <c r="AV93" s="288" t="s">
        <v>87</v>
      </c>
      <c r="AW93" s="289">
        <f t="shared" si="37"/>
        <v>0.16934077432856645</v>
      </c>
      <c r="AX93" s="289">
        <f t="shared" si="38"/>
        <v>4.0761060242851171E-2</v>
      </c>
      <c r="AY93" s="289">
        <f t="shared" si="39"/>
        <v>3.4593061065557216E-4</v>
      </c>
      <c r="AZ93" s="289">
        <f t="shared" si="40"/>
        <v>3.0509838731626777E-2</v>
      </c>
      <c r="BA93" s="289">
        <f t="shared" si="41"/>
        <v>-2.4074352307410719E-2</v>
      </c>
      <c r="BC93" s="288" t="s">
        <v>87</v>
      </c>
      <c r="BD93" s="289">
        <f t="shared" si="42"/>
        <v>-7.5675598183558665E-2</v>
      </c>
      <c r="BE93" s="289">
        <f t="shared" si="43"/>
        <v>-0.11420802381859763</v>
      </c>
      <c r="BF93" s="289">
        <f t="shared" si="44"/>
        <v>-8.4534287979408887E-2</v>
      </c>
      <c r="BG93" s="289">
        <f t="shared" si="45"/>
        <v>-0.11516362660958251</v>
      </c>
    </row>
    <row r="94" spans="1:59" x14ac:dyDescent="0.35">
      <c r="A94" s="218">
        <v>10244</v>
      </c>
      <c r="B94" s="238" t="s">
        <v>88</v>
      </c>
      <c r="C94" s="251">
        <v>86.037999999999997</v>
      </c>
      <c r="D94" s="252">
        <v>15.313000000000001</v>
      </c>
      <c r="E94" s="241">
        <f t="shared" si="32"/>
        <v>38.719039313972061</v>
      </c>
      <c r="F94" s="255">
        <f>'BPA CURRENT Calc'!O85</f>
        <v>88.805140639269396</v>
      </c>
      <c r="G94" s="256">
        <f>'BPA CURRENT Calc'!P85</f>
        <v>8.0944219178082051</v>
      </c>
      <c r="H94" s="244">
        <f t="shared" si="33"/>
        <v>37.272605647875956</v>
      </c>
      <c r="I94" s="256">
        <f>'SANDBOX Calc'!O85</f>
        <v>92.546722764626082</v>
      </c>
      <c r="J94" s="256">
        <f>'SANDBOX Calc'!P85</f>
        <v>4.352839792451519</v>
      </c>
      <c r="K94" s="244">
        <f t="shared" si="34"/>
        <v>35.83034927058678</v>
      </c>
      <c r="L94" s="255">
        <f>'No Worse Off Calc'!O85</f>
        <v>90.839946988496791</v>
      </c>
      <c r="M94" s="256">
        <f>'No Worse Off Calc'!P85</f>
        <v>6.05961556858081</v>
      </c>
      <c r="N94" s="244">
        <f t="shared" si="35"/>
        <v>36.662082123848187</v>
      </c>
      <c r="O94" s="255">
        <f>'NRU Proposal Calc'!O85</f>
        <v>97.696069300133317</v>
      </c>
      <c r="P94" s="256">
        <f>'NRU Proposal Calc'!P85</f>
        <v>1.7764384624237408</v>
      </c>
      <c r="Q94" s="244">
        <f t="shared" si="36"/>
        <v>35.11732125702266</v>
      </c>
      <c r="S94" s="331">
        <f t="shared" si="46"/>
        <v>-3.7357168249113781E-2</v>
      </c>
      <c r="T94" s="327">
        <f t="shared" si="47"/>
        <v>-7.4606449296454408E-2</v>
      </c>
      <c r="U94" s="327">
        <f t="shared" si="48"/>
        <v>-5.3125212468316738E-2</v>
      </c>
      <c r="V94" s="332">
        <f t="shared" si="49"/>
        <v>-9.3021885892961551E-2</v>
      </c>
      <c r="W94" s="314"/>
      <c r="X94" s="317"/>
      <c r="Y94" s="314"/>
      <c r="Z94" s="314"/>
      <c r="AV94" s="288" t="s">
        <v>88</v>
      </c>
      <c r="AW94" s="289">
        <f t="shared" si="37"/>
        <v>0.15108879044114021</v>
      </c>
      <c r="AX94" s="289">
        <f t="shared" si="38"/>
        <v>8.3534143026087207E-2</v>
      </c>
      <c r="AY94" s="289">
        <f t="shared" si="39"/>
        <v>4.4921150081431251E-2</v>
      </c>
      <c r="AZ94" s="289">
        <f t="shared" si="40"/>
        <v>6.2535014696392069E-2</v>
      </c>
      <c r="BA94" s="289">
        <f t="shared" si="41"/>
        <v>1.7858587285887437E-2</v>
      </c>
      <c r="BC94" s="288" t="s">
        <v>88</v>
      </c>
      <c r="BD94" s="289">
        <f t="shared" si="42"/>
        <v>-3.7357168249113781E-2</v>
      </c>
      <c r="BE94" s="289">
        <f t="shared" si="43"/>
        <v>-7.4606449296454408E-2</v>
      </c>
      <c r="BF94" s="289">
        <f t="shared" si="44"/>
        <v>-5.3125212468316738E-2</v>
      </c>
      <c r="BG94" s="289">
        <f t="shared" si="45"/>
        <v>-9.3021885892961551E-2</v>
      </c>
    </row>
    <row r="95" spans="1:59" x14ac:dyDescent="0.35">
      <c r="A95" s="218">
        <v>10246</v>
      </c>
      <c r="B95" s="219" t="s">
        <v>89</v>
      </c>
      <c r="C95" s="253">
        <v>8.9870000000000001</v>
      </c>
      <c r="D95" s="254">
        <v>0.875</v>
      </c>
      <c r="E95" s="245">
        <f t="shared" si="32"/>
        <v>37.15565530275849</v>
      </c>
      <c r="F95" s="257">
        <f>'BPA CURRENT Calc'!O86</f>
        <v>8.8431726027397257</v>
      </c>
      <c r="G95" s="258">
        <f>'BPA CURRENT Calc'!P86</f>
        <v>0</v>
      </c>
      <c r="H95" s="223">
        <f t="shared" si="33"/>
        <v>35.201046302840084</v>
      </c>
      <c r="I95" s="258">
        <f>'SANDBOX Calc'!O86</f>
        <v>9.2157575263564517</v>
      </c>
      <c r="J95" s="258">
        <f>'SANDBOX Calc'!P86</f>
        <v>-0.37258492361672602</v>
      </c>
      <c r="K95" s="223">
        <f t="shared" si="34"/>
        <v>34.693554640568202</v>
      </c>
      <c r="L95" s="257">
        <f>'No Worse Off Calc'!O86</f>
        <v>8.8431726027397257</v>
      </c>
      <c r="M95" s="258">
        <f>'No Worse Off Calc'!P86</f>
        <v>0</v>
      </c>
      <c r="N95" s="223">
        <f t="shared" si="35"/>
        <v>35.105291139387376</v>
      </c>
      <c r="O95" s="257">
        <f>'NRU Proposal Calc'!O86</f>
        <v>9.3090302164638601</v>
      </c>
      <c r="P95" s="258">
        <f>'NRU Proposal Calc'!P86</f>
        <v>-0.46585761372413437</v>
      </c>
      <c r="Q95" s="324">
        <f t="shared" si="36"/>
        <v>34.664871656093851</v>
      </c>
      <c r="S95" s="331">
        <f t="shared" si="46"/>
        <v>-5.2605962241588922E-2</v>
      </c>
      <c r="T95" s="327">
        <f t="shared" si="47"/>
        <v>-6.6264493039569619E-2</v>
      </c>
      <c r="U95" s="327">
        <f t="shared" si="48"/>
        <v>-5.5183097880092888E-2</v>
      </c>
      <c r="V95" s="332">
        <f t="shared" si="49"/>
        <v>-6.7036461243080783E-2</v>
      </c>
      <c r="W95" s="314"/>
      <c r="X95" s="317"/>
      <c r="Y95" s="314"/>
      <c r="Z95" s="314"/>
      <c r="AV95" s="288" t="s">
        <v>89</v>
      </c>
      <c r="AW95" s="289">
        <f t="shared" si="37"/>
        <v>8.8724396674102618E-2</v>
      </c>
      <c r="AX95" s="289">
        <f t="shared" si="38"/>
        <v>0</v>
      </c>
      <c r="AY95" s="289">
        <f t="shared" si="39"/>
        <v>-4.2132494790534172E-2</v>
      </c>
      <c r="AZ95" s="289">
        <f t="shared" si="40"/>
        <v>0</v>
      </c>
      <c r="BA95" s="289">
        <f t="shared" si="41"/>
        <v>-5.2679918695673296E-2</v>
      </c>
      <c r="BC95" s="288" t="s">
        <v>89</v>
      </c>
      <c r="BD95" s="289">
        <f t="shared" si="42"/>
        <v>-5.2605962241588922E-2</v>
      </c>
      <c r="BE95" s="289">
        <f t="shared" si="43"/>
        <v>-6.6264493039569619E-2</v>
      </c>
      <c r="BF95" s="289">
        <f t="shared" si="44"/>
        <v>-5.5183097880092888E-2</v>
      </c>
      <c r="BG95" s="289">
        <f t="shared" si="45"/>
        <v>-6.7036461243080783E-2</v>
      </c>
    </row>
    <row r="96" spans="1:59" x14ac:dyDescent="0.35">
      <c r="A96" s="218">
        <v>10247</v>
      </c>
      <c r="B96" s="238" t="s">
        <v>90</v>
      </c>
      <c r="C96" s="251">
        <v>79.929000000000002</v>
      </c>
      <c r="D96" s="252">
        <v>0.51</v>
      </c>
      <c r="E96" s="241">
        <f t="shared" si="32"/>
        <v>35.09040435744884</v>
      </c>
      <c r="F96" s="255">
        <f>'BPA CURRENT Calc'!O87</f>
        <v>78.159107876712341</v>
      </c>
      <c r="G96" s="256">
        <f>'BPA CURRENT Calc'!P87</f>
        <v>-0.25650000000000261</v>
      </c>
      <c r="H96" s="244">
        <f t="shared" si="33"/>
        <v>35.201046302840084</v>
      </c>
      <c r="I96" s="256">
        <f>'SANDBOX Calc'!O87</f>
        <v>81.452146082160723</v>
      </c>
      <c r="J96" s="256">
        <f>'SANDBOX Calc'!P87</f>
        <v>-3.5495382054483855</v>
      </c>
      <c r="K96" s="244">
        <f t="shared" si="34"/>
        <v>34.693554640568202</v>
      </c>
      <c r="L96" s="255">
        <f>'No Worse Off Calc'!O87</f>
        <v>78.030107876712336</v>
      </c>
      <c r="M96" s="256">
        <f>'No Worse Off Calc'!P87</f>
        <v>-0.12749999999999773</v>
      </c>
      <c r="N96" s="244">
        <f t="shared" si="35"/>
        <v>35.105291139387376</v>
      </c>
      <c r="O96" s="255">
        <f>'NRU Proposal Calc'!O87</f>
        <v>84.096001252948653</v>
      </c>
      <c r="P96" s="256">
        <f>'NRU Proposal Calc'!P87</f>
        <v>-4.4649687187020675</v>
      </c>
      <c r="Q96" s="244">
        <f t="shared" si="36"/>
        <v>34.664871656093851</v>
      </c>
      <c r="S96" s="331">
        <f t="shared" si="46"/>
        <v>3.1530541587434608E-3</v>
      </c>
      <c r="T96" s="327">
        <f t="shared" si="47"/>
        <v>-1.1309351492166445E-2</v>
      </c>
      <c r="U96" s="327">
        <f t="shared" si="48"/>
        <v>4.2424082056426274E-4</v>
      </c>
      <c r="V96" s="332">
        <f t="shared" si="49"/>
        <v>-1.2126753998622947E-2</v>
      </c>
      <c r="W96" s="314"/>
      <c r="X96" s="317"/>
      <c r="Y96" s="314"/>
      <c r="Z96" s="314"/>
      <c r="AV96" s="288" t="s">
        <v>90</v>
      </c>
      <c r="AW96" s="289">
        <f t="shared" si="37"/>
        <v>6.3402081080073096E-3</v>
      </c>
      <c r="AX96" s="289">
        <f t="shared" si="38"/>
        <v>-3.2925727005947759E-3</v>
      </c>
      <c r="AY96" s="289">
        <f t="shared" si="39"/>
        <v>-4.5563791793284236E-2</v>
      </c>
      <c r="AZ96" s="289">
        <f t="shared" si="40"/>
        <v>-1.6366589447400475E-3</v>
      </c>
      <c r="BA96" s="289">
        <f t="shared" si="41"/>
        <v>-5.607071234172227E-2</v>
      </c>
      <c r="BC96" s="288" t="s">
        <v>90</v>
      </c>
      <c r="BD96" s="289">
        <f t="shared" si="42"/>
        <v>3.1530541587434608E-3</v>
      </c>
      <c r="BE96" s="289">
        <f t="shared" si="43"/>
        <v>-1.1309351492166445E-2</v>
      </c>
      <c r="BF96" s="289">
        <f t="shared" si="44"/>
        <v>4.2424082056426274E-4</v>
      </c>
      <c r="BG96" s="289">
        <f t="shared" si="45"/>
        <v>-1.2126753998622947E-2</v>
      </c>
    </row>
    <row r="97" spans="1:59" x14ac:dyDescent="0.35">
      <c r="A97" s="218">
        <v>10256</v>
      </c>
      <c r="B97" s="219" t="s">
        <v>91</v>
      </c>
      <c r="C97" s="253">
        <v>46.746000000000002</v>
      </c>
      <c r="D97" s="254">
        <v>12.304</v>
      </c>
      <c r="E97" s="245">
        <f t="shared" si="32"/>
        <v>40.154889846182868</v>
      </c>
      <c r="F97" s="257">
        <f>'BPA CURRENT Calc'!O88</f>
        <v>47.973604680365298</v>
      </c>
      <c r="G97" s="258">
        <f>'BPA CURRENT Calc'!P88</f>
        <v>3.6828140410958881</v>
      </c>
      <c r="H97" s="223">
        <f t="shared" si="33"/>
        <v>36.969073145212789</v>
      </c>
      <c r="I97" s="258">
        <f>'SANDBOX Calc'!O88</f>
        <v>49.99485232964394</v>
      </c>
      <c r="J97" s="258">
        <f>'SANDBOX Calc'!P88</f>
        <v>1.6615663918172459</v>
      </c>
      <c r="K97" s="223">
        <f t="shared" si="34"/>
        <v>35.507554916745342</v>
      </c>
      <c r="L97" s="257">
        <f>'No Worse Off Calc'!O88</f>
        <v>48.899815684077907</v>
      </c>
      <c r="M97" s="258">
        <f>'No Worse Off Calc'!P88</f>
        <v>2.7566030373832788</v>
      </c>
      <c r="N97" s="223">
        <f t="shared" si="35"/>
        <v>36.433777158326706</v>
      </c>
      <c r="O97" s="257">
        <f>'NRU Proposal Calc'!O88</f>
        <v>51.793125069582686</v>
      </c>
      <c r="P97" s="258">
        <f>'NRU Proposal Calc'!P88</f>
        <v>-0.13670634812149984</v>
      </c>
      <c r="Q97" s="324">
        <f t="shared" si="36"/>
        <v>34.664871656093851</v>
      </c>
      <c r="S97" s="331">
        <f t="shared" si="46"/>
        <v>-7.9338200482522894E-2</v>
      </c>
      <c r="T97" s="327">
        <f t="shared" si="47"/>
        <v>-0.11573521798315438</v>
      </c>
      <c r="U97" s="327">
        <f t="shared" si="48"/>
        <v>-9.2668980094584741E-2</v>
      </c>
      <c r="V97" s="332">
        <f t="shared" si="49"/>
        <v>-0.13672103724151791</v>
      </c>
      <c r="W97" s="314"/>
      <c r="X97" s="317"/>
      <c r="Y97" s="314"/>
      <c r="Z97" s="314"/>
      <c r="AV97" s="288" t="s">
        <v>91</v>
      </c>
      <c r="AW97" s="289">
        <f t="shared" si="37"/>
        <v>0.20836579170194749</v>
      </c>
      <c r="AX97" s="289">
        <f t="shared" si="38"/>
        <v>7.1294412819327441E-2</v>
      </c>
      <c r="AY97" s="289">
        <f t="shared" si="39"/>
        <v>3.2165729505497662E-2</v>
      </c>
      <c r="AZ97" s="289">
        <f t="shared" si="40"/>
        <v>5.3364191819941634E-2</v>
      </c>
      <c r="BA97" s="289">
        <f t="shared" si="41"/>
        <v>-2.6464542356031311E-3</v>
      </c>
      <c r="BC97" s="288" t="s">
        <v>91</v>
      </c>
      <c r="BD97" s="289">
        <f t="shared" si="42"/>
        <v>-7.9338200482522894E-2</v>
      </c>
      <c r="BE97" s="289">
        <f t="shared" si="43"/>
        <v>-0.11573521798315438</v>
      </c>
      <c r="BF97" s="289">
        <f t="shared" si="44"/>
        <v>-9.2668980094584741E-2</v>
      </c>
      <c r="BG97" s="289">
        <f t="shared" si="45"/>
        <v>-0.13672103724151791</v>
      </c>
    </row>
    <row r="98" spans="1:59" x14ac:dyDescent="0.35">
      <c r="A98" s="218">
        <v>10258</v>
      </c>
      <c r="B98" s="238" t="s">
        <v>92</v>
      </c>
      <c r="C98" s="251">
        <v>37.951999999999998</v>
      </c>
      <c r="D98" s="252">
        <v>3.508</v>
      </c>
      <c r="E98" s="241">
        <f t="shared" si="32"/>
        <v>37.052555366477421</v>
      </c>
      <c r="F98" s="255">
        <f>'BPA CURRENT Calc'!O89</f>
        <v>38.201579023972599</v>
      </c>
      <c r="G98" s="256">
        <f>'BPA CURRENT Calc'!P89</f>
        <v>0.54873707191782728</v>
      </c>
      <c r="H98" s="244">
        <f t="shared" si="33"/>
        <v>35.552220347581574</v>
      </c>
      <c r="I98" s="256">
        <f>'SANDBOX Calc'!O89</f>
        <v>39.81110685319031</v>
      </c>
      <c r="J98" s="256">
        <f>'SANDBOX Calc'!P89</f>
        <v>-1.060790757299884</v>
      </c>
      <c r="K98" s="244">
        <f t="shared" si="34"/>
        <v>34.693554640568202</v>
      </c>
      <c r="L98" s="255">
        <f>'No Worse Off Calc'!O89</f>
        <v>38.335055297558569</v>
      </c>
      <c r="M98" s="256">
        <f>'No Worse Off Calc'!P89</f>
        <v>0.41526079833185747</v>
      </c>
      <c r="N98" s="244">
        <f t="shared" si="35"/>
        <v>35.372070812877404</v>
      </c>
      <c r="O98" s="255">
        <f>'NRU Proposal Calc'!O89</f>
        <v>40.424127931730666</v>
      </c>
      <c r="P98" s="256">
        <f>'NRU Proposal Calc'!P89</f>
        <v>-1.6738118358402403</v>
      </c>
      <c r="Q98" s="244">
        <f t="shared" si="36"/>
        <v>34.664871656093851</v>
      </c>
      <c r="S98" s="331">
        <f t="shared" si="46"/>
        <v>-4.049207953557895E-2</v>
      </c>
      <c r="T98" s="327">
        <f t="shared" si="47"/>
        <v>-6.3666343726551153E-2</v>
      </c>
      <c r="U98" s="327">
        <f t="shared" si="48"/>
        <v>-4.5354079819293729E-2</v>
      </c>
      <c r="V98" s="332">
        <f t="shared" si="49"/>
        <v>-6.4440459956610172E-2</v>
      </c>
      <c r="W98" s="314"/>
      <c r="X98" s="317"/>
      <c r="Y98" s="314"/>
      <c r="Z98" s="314"/>
      <c r="AV98" s="288" t="s">
        <v>92</v>
      </c>
      <c r="AW98" s="289">
        <f t="shared" si="37"/>
        <v>8.4611673902556681E-2</v>
      </c>
      <c r="AX98" s="289">
        <f t="shared" si="38"/>
        <v>1.416084118023549E-2</v>
      </c>
      <c r="AY98" s="289">
        <f t="shared" si="39"/>
        <v>-2.7375022043042992E-2</v>
      </c>
      <c r="AZ98" s="289">
        <f t="shared" si="40"/>
        <v>1.0716320282504663E-2</v>
      </c>
      <c r="BA98" s="289">
        <f t="shared" si="41"/>
        <v>-4.3194791797266201E-2</v>
      </c>
      <c r="BC98" s="288" t="s">
        <v>92</v>
      </c>
      <c r="BD98" s="289">
        <f t="shared" si="42"/>
        <v>-4.049207953557895E-2</v>
      </c>
      <c r="BE98" s="289">
        <f t="shared" si="43"/>
        <v>-6.3666343726551153E-2</v>
      </c>
      <c r="BF98" s="289">
        <f t="shared" si="44"/>
        <v>-4.5354079819293729E-2</v>
      </c>
      <c r="BG98" s="289">
        <f t="shared" si="45"/>
        <v>-6.4440459956610172E-2</v>
      </c>
    </row>
    <row r="99" spans="1:59" x14ac:dyDescent="0.35">
      <c r="A99" s="218">
        <v>10259</v>
      </c>
      <c r="B99" s="219" t="s">
        <v>93</v>
      </c>
      <c r="C99" s="253">
        <v>26.984999999999999</v>
      </c>
      <c r="D99" s="254">
        <v>6.8869999999999996</v>
      </c>
      <c r="E99" s="245">
        <f t="shared" si="32"/>
        <v>40.028506522745687</v>
      </c>
      <c r="F99" s="257">
        <f>'BPA CURRENT Calc'!O90</f>
        <v>27.773873744292239</v>
      </c>
      <c r="G99" s="258">
        <f>'BPA CURRENT Calc'!P90</f>
        <v>2.3666212328767209</v>
      </c>
      <c r="H99" s="223">
        <f t="shared" si="33"/>
        <v>37.148251563313814</v>
      </c>
      <c r="I99" s="258">
        <f>'SANDBOX Calc'!O90</f>
        <v>28.944056335136587</v>
      </c>
      <c r="J99" s="258">
        <f>'SANDBOX Calc'!P90</f>
        <v>1.1964386420323727</v>
      </c>
      <c r="K99" s="223">
        <f t="shared" si="34"/>
        <v>35.69810380750922</v>
      </c>
      <c r="L99" s="257">
        <f>'No Worse Off Calc'!O90</f>
        <v>28.369068234986116</v>
      </c>
      <c r="M99" s="258">
        <f>'No Worse Off Calc'!P90</f>
        <v>1.7714267421828431</v>
      </c>
      <c r="N99" s="223">
        <f t="shared" si="35"/>
        <v>36.568410874081515</v>
      </c>
      <c r="O99" s="257">
        <f>'NRU Proposal Calc'!O90</f>
        <v>30.067430704008157</v>
      </c>
      <c r="P99" s="258">
        <f>'NRU Proposal Calc'!P90</f>
        <v>7.3064273160802884E-2</v>
      </c>
      <c r="Q99" s="324">
        <f t="shared" si="36"/>
        <v>34.726287128510123</v>
      </c>
      <c r="S99" s="331">
        <f t="shared" si="46"/>
        <v>-7.1955094247525955E-2</v>
      </c>
      <c r="T99" s="327">
        <f t="shared" si="47"/>
        <v>-0.1081829698736267</v>
      </c>
      <c r="U99" s="327">
        <f t="shared" si="48"/>
        <v>-8.6440788059330087E-2</v>
      </c>
      <c r="V99" s="332">
        <f t="shared" si="49"/>
        <v>-0.13246108473276777</v>
      </c>
      <c r="W99" s="314"/>
      <c r="X99" s="317"/>
      <c r="Y99" s="314"/>
      <c r="Z99" s="314"/>
      <c r="AV99" s="288" t="s">
        <v>93</v>
      </c>
      <c r="AW99" s="289">
        <f t="shared" si="37"/>
        <v>0.20332427964100142</v>
      </c>
      <c r="AX99" s="289">
        <f t="shared" si="38"/>
        <v>7.8519653863329264E-2</v>
      </c>
      <c r="AY99" s="289">
        <f t="shared" si="39"/>
        <v>3.9695387980146303E-2</v>
      </c>
      <c r="AZ99" s="289">
        <f t="shared" si="40"/>
        <v>5.8772317558974274E-2</v>
      </c>
      <c r="BA99" s="289">
        <f t="shared" si="41"/>
        <v>2.4241232009012507E-3</v>
      </c>
      <c r="BC99" s="288" t="s">
        <v>93</v>
      </c>
      <c r="BD99" s="289">
        <f t="shared" si="42"/>
        <v>-7.1955094247525955E-2</v>
      </c>
      <c r="BE99" s="289">
        <f t="shared" si="43"/>
        <v>-0.1081829698736267</v>
      </c>
      <c r="BF99" s="289">
        <f t="shared" si="44"/>
        <v>-8.6440788059330087E-2</v>
      </c>
      <c r="BG99" s="289">
        <f t="shared" si="45"/>
        <v>-0.13246108473276777</v>
      </c>
    </row>
    <row r="100" spans="1:59" x14ac:dyDescent="0.35">
      <c r="A100" s="218">
        <v>10260</v>
      </c>
      <c r="B100" s="238" t="s">
        <v>94</v>
      </c>
      <c r="C100" s="251">
        <v>26.285</v>
      </c>
      <c r="D100" s="252">
        <v>0.89100000000000001</v>
      </c>
      <c r="E100" s="241">
        <f t="shared" si="32"/>
        <v>35.753368696647428</v>
      </c>
      <c r="F100" s="255">
        <f>'BPA CURRENT Calc'!O91</f>
        <v>26.412211957762558</v>
      </c>
      <c r="G100" s="256">
        <f>'BPA CURRENT Calc'!P91</f>
        <v>0.38163587328766724</v>
      </c>
      <c r="H100" s="244">
        <f t="shared" si="33"/>
        <v>35.554268072647574</v>
      </c>
      <c r="I100" s="256">
        <f>'SANDBOX Calc'!O91</f>
        <v>27.525024340479476</v>
      </c>
      <c r="J100" s="256">
        <f>'SANDBOX Calc'!P91</f>
        <v>-0.73117650942925039</v>
      </c>
      <c r="K100" s="244">
        <f t="shared" si="34"/>
        <v>34.693554640568202</v>
      </c>
      <c r="L100" s="255">
        <f>'No Worse Off Calc'!O91</f>
        <v>26.508191646475083</v>
      </c>
      <c r="M100" s="256">
        <f>'No Worse Off Calc'!P91</f>
        <v>0.28565618457514219</v>
      </c>
      <c r="N100" s="244">
        <f t="shared" si="35"/>
        <v>35.370700109165526</v>
      </c>
      <c r="O100" s="255">
        <f>'NRU Proposal Calc'!O91</f>
        <v>27.937518609624984</v>
      </c>
      <c r="P100" s="256">
        <f>'NRU Proposal Calc'!P91</f>
        <v>-1.1436707785747586</v>
      </c>
      <c r="Q100" s="244">
        <f t="shared" si="36"/>
        <v>34.664871656093851</v>
      </c>
      <c r="S100" s="331">
        <f t="shared" si="46"/>
        <v>-5.5687234869849795E-3</v>
      </c>
      <c r="T100" s="327">
        <f t="shared" si="47"/>
        <v>-2.9642355244097716E-2</v>
      </c>
      <c r="U100" s="327">
        <f t="shared" si="48"/>
        <v>-1.0703007896365991E-2</v>
      </c>
      <c r="V100" s="332">
        <f t="shared" si="49"/>
        <v>-3.0444600893108135E-2</v>
      </c>
      <c r="W100" s="314"/>
      <c r="X100" s="317"/>
      <c r="Y100" s="314"/>
      <c r="Z100" s="314"/>
      <c r="AV100" s="288" t="s">
        <v>94</v>
      </c>
      <c r="AW100" s="289">
        <f t="shared" si="37"/>
        <v>3.2786282013541355E-2</v>
      </c>
      <c r="AX100" s="289">
        <f t="shared" si="38"/>
        <v>1.4243414223074225E-2</v>
      </c>
      <c r="AY100" s="289">
        <f t="shared" si="39"/>
        <v>-2.7288969991906938E-2</v>
      </c>
      <c r="AZ100" s="289">
        <f t="shared" si="40"/>
        <v>1.0661260240647768E-2</v>
      </c>
      <c r="BA100" s="289">
        <f t="shared" si="41"/>
        <v>-4.2684081278143569E-2</v>
      </c>
      <c r="BC100" s="288" t="s">
        <v>94</v>
      </c>
      <c r="BD100" s="289">
        <f t="shared" si="42"/>
        <v>-5.5687234869849795E-3</v>
      </c>
      <c r="BE100" s="289">
        <f t="shared" si="43"/>
        <v>-2.9642355244097716E-2</v>
      </c>
      <c r="BF100" s="289">
        <f t="shared" si="44"/>
        <v>-1.0703007896365991E-2</v>
      </c>
      <c r="BG100" s="289">
        <f t="shared" si="45"/>
        <v>-3.0444600893108135E-2</v>
      </c>
    </row>
    <row r="101" spans="1:59" x14ac:dyDescent="0.35">
      <c r="A101" s="218">
        <v>10273</v>
      </c>
      <c r="B101" s="219" t="s">
        <v>95</v>
      </c>
      <c r="C101" s="253">
        <v>5.8810000000000002</v>
      </c>
      <c r="D101" s="254">
        <v>2.3010000000000002</v>
      </c>
      <c r="E101" s="245">
        <f t="shared" si="32"/>
        <v>41.981415725589954</v>
      </c>
      <c r="F101" s="257">
        <f>'BPA CURRENT Calc'!O92</f>
        <v>6.5584865582191778</v>
      </c>
      <c r="G101" s="258">
        <f>'BPA CURRENT Calc'!P92</f>
        <v>2.0324596746575345</v>
      </c>
      <c r="H101" s="223">
        <f t="shared" si="33"/>
        <v>41.068022069757355</v>
      </c>
      <c r="I101" s="258">
        <f>'SANDBOX Calc'!O92</f>
        <v>6.8348119589671361</v>
      </c>
      <c r="J101" s="258">
        <f>'SANDBOX Calc'!P92</f>
        <v>1.7561342739095762</v>
      </c>
      <c r="K101" s="223">
        <f t="shared" si="34"/>
        <v>39.866618799257125</v>
      </c>
      <c r="L101" s="257">
        <f>'No Worse Off Calc'!O92</f>
        <v>7.0696409348082803</v>
      </c>
      <c r="M101" s="258">
        <f>'No Worse Off Calc'!P92</f>
        <v>1.5213052980684321</v>
      </c>
      <c r="N101" s="223">
        <f t="shared" si="35"/>
        <v>39.513705702452256</v>
      </c>
      <c r="O101" s="257">
        <f>'NRU Proposal Calc'!O92</f>
        <v>7.6171635918964071</v>
      </c>
      <c r="P101" s="258">
        <f>'NRU Proposal Calc'!P92</f>
        <v>0.9737826409803052</v>
      </c>
      <c r="Q101" s="324">
        <f t="shared" si="36"/>
        <v>37.536605167111624</v>
      </c>
      <c r="S101" s="331">
        <f t="shared" si="46"/>
        <v>-2.1757095134736889E-2</v>
      </c>
      <c r="T101" s="327">
        <f t="shared" si="47"/>
        <v>-5.0374597659024287E-2</v>
      </c>
      <c r="U101" s="327">
        <f t="shared" si="48"/>
        <v>-5.8781010132383286E-2</v>
      </c>
      <c r="V101" s="332">
        <f t="shared" si="49"/>
        <v>-0.10587567097621667</v>
      </c>
      <c r="W101" s="314"/>
      <c r="X101" s="317"/>
      <c r="Y101" s="314"/>
      <c r="Z101" s="314"/>
      <c r="AV101" s="288" t="s">
        <v>95</v>
      </c>
      <c r="AW101" s="289">
        <f t="shared" si="37"/>
        <v>0.28122708384258127</v>
      </c>
      <c r="AX101" s="289">
        <f t="shared" si="38"/>
        <v>0.23658158479440947</v>
      </c>
      <c r="AY101" s="289">
        <f t="shared" si="39"/>
        <v>0.20441686239276202</v>
      </c>
      <c r="AZ101" s="289">
        <f t="shared" si="40"/>
        <v>0.17708239079026536</v>
      </c>
      <c r="BA101" s="289">
        <f t="shared" si="41"/>
        <v>0.11334987026850828</v>
      </c>
      <c r="BC101" s="288" t="s">
        <v>95</v>
      </c>
      <c r="BD101" s="289">
        <f t="shared" si="42"/>
        <v>-2.1757095134736889E-2</v>
      </c>
      <c r="BE101" s="289">
        <f t="shared" si="43"/>
        <v>-5.0374597659024287E-2</v>
      </c>
      <c r="BF101" s="289">
        <f t="shared" si="44"/>
        <v>-5.8781010132383286E-2</v>
      </c>
      <c r="BG101" s="289">
        <f t="shared" si="45"/>
        <v>-0.10587567097621667</v>
      </c>
    </row>
    <row r="102" spans="1:59" x14ac:dyDescent="0.35">
      <c r="A102" s="218">
        <v>10278</v>
      </c>
      <c r="B102" s="238" t="s">
        <v>96</v>
      </c>
      <c r="C102" s="251">
        <v>35.927999999999997</v>
      </c>
      <c r="D102" s="252">
        <v>4.18</v>
      </c>
      <c r="E102" s="241">
        <f t="shared" si="32"/>
        <v>37.544072531432441</v>
      </c>
      <c r="F102" s="255">
        <f>'BPA CURRENT Calc'!O93</f>
        <v>36.734578909817351</v>
      </c>
      <c r="G102" s="256">
        <f>'BPA CURRENT Calc'!P93</f>
        <v>2.2747367294520586</v>
      </c>
      <c r="H102" s="244">
        <f t="shared" si="33"/>
        <v>36.647139111761945</v>
      </c>
      <c r="I102" s="256">
        <f>'SANDBOX Calc'!O93</f>
        <v>38.282298364367698</v>
      </c>
      <c r="J102" s="256">
        <f>'SANDBOX Calc'!P93</f>
        <v>0.72701727490171209</v>
      </c>
      <c r="K102" s="244">
        <f t="shared" si="34"/>
        <v>35.165191290459653</v>
      </c>
      <c r="L102" s="255">
        <f>'No Worse Off Calc'!O93</f>
        <v>37.281176406571504</v>
      </c>
      <c r="M102" s="256">
        <f>'No Worse Off Calc'!P93</f>
        <v>1.7281392326979059</v>
      </c>
      <c r="N102" s="244">
        <f t="shared" si="35"/>
        <v>36.208143685339465</v>
      </c>
      <c r="O102" s="255">
        <f>'NRU Proposal Calc'!O93</f>
        <v>39.48066331426179</v>
      </c>
      <c r="P102" s="256">
        <f>'NRU Proposal Calc'!P93</f>
        <v>-0.47134767499237995</v>
      </c>
      <c r="Q102" s="244">
        <f t="shared" si="36"/>
        <v>34.664871656093851</v>
      </c>
      <c r="S102" s="331">
        <f t="shared" si="46"/>
        <v>-2.3890147210843222E-2</v>
      </c>
      <c r="T102" s="327">
        <f t="shared" si="47"/>
        <v>-6.3362365363564502E-2</v>
      </c>
      <c r="U102" s="327">
        <f t="shared" si="48"/>
        <v>-3.5582949744583973E-2</v>
      </c>
      <c r="V102" s="332">
        <f t="shared" si="49"/>
        <v>-7.6688560435953804E-2</v>
      </c>
      <c r="W102" s="314"/>
      <c r="X102" s="317"/>
      <c r="Y102" s="314"/>
      <c r="Z102" s="314"/>
      <c r="AV102" s="288" t="s">
        <v>96</v>
      </c>
      <c r="AW102" s="289">
        <f t="shared" si="37"/>
        <v>0.10421860975366511</v>
      </c>
      <c r="AX102" s="289">
        <f t="shared" si="38"/>
        <v>5.8312654097478066E-2</v>
      </c>
      <c r="AY102" s="289">
        <f t="shared" si="39"/>
        <v>1.8637016901928097E-2</v>
      </c>
      <c r="AZ102" s="289">
        <f t="shared" si="40"/>
        <v>4.4300680603538818E-2</v>
      </c>
      <c r="BA102" s="289">
        <f t="shared" si="41"/>
        <v>-1.208295165572937E-2</v>
      </c>
      <c r="BC102" s="288" t="s">
        <v>96</v>
      </c>
      <c r="BD102" s="289">
        <f t="shared" si="42"/>
        <v>-2.3890147210843222E-2</v>
      </c>
      <c r="BE102" s="289">
        <f t="shared" si="43"/>
        <v>-6.3362365363564502E-2</v>
      </c>
      <c r="BF102" s="289">
        <f t="shared" si="44"/>
        <v>-3.5582949744583973E-2</v>
      </c>
      <c r="BG102" s="289">
        <f t="shared" si="45"/>
        <v>-7.6688560435953804E-2</v>
      </c>
    </row>
    <row r="103" spans="1:59" x14ac:dyDescent="0.35">
      <c r="A103" s="218">
        <v>10279</v>
      </c>
      <c r="B103" s="219" t="s">
        <v>97</v>
      </c>
      <c r="C103" s="253">
        <v>64.765000000000001</v>
      </c>
      <c r="D103" s="254">
        <v>12.828000000000003</v>
      </c>
      <c r="E103" s="245">
        <f t="shared" si="32"/>
        <v>39.075899971864558</v>
      </c>
      <c r="F103" s="257">
        <f>'BPA CURRENT Calc'!O94</f>
        <v>66.620770376712329</v>
      </c>
      <c r="G103" s="258">
        <f>'BPA CURRENT Calc'!P94</f>
        <v>4.9803111301369825</v>
      </c>
      <c r="H103" s="223">
        <f t="shared" si="33"/>
        <v>36.925971436853629</v>
      </c>
      <c r="I103" s="258">
        <f>'SANDBOX Calc'!O94</f>
        <v>69.427669637550537</v>
      </c>
      <c r="J103" s="258">
        <f>'SANDBOX Calc'!P94</f>
        <v>2.1734118692987749</v>
      </c>
      <c r="K103" s="223">
        <f t="shared" si="34"/>
        <v>35.461718019618402</v>
      </c>
      <c r="L103" s="257">
        <f>'No Worse Off Calc'!O94</f>
        <v>67.830891033429864</v>
      </c>
      <c r="M103" s="258">
        <f>'No Worse Off Calc'!P94</f>
        <v>3.7701904734194471</v>
      </c>
      <c r="N103" s="223">
        <f t="shared" si="35"/>
        <v>36.41613438657847</v>
      </c>
      <c r="O103" s="257">
        <f>'NRU Proposal Calc'!O94</f>
        <v>71.929398574807422</v>
      </c>
      <c r="P103" s="258">
        <f>'NRU Proposal Calc'!P94</f>
        <v>-0.32831706795811044</v>
      </c>
      <c r="Q103" s="324">
        <f t="shared" si="36"/>
        <v>34.664871656093851</v>
      </c>
      <c r="S103" s="331">
        <f t="shared" si="46"/>
        <v>-5.5019296716362798E-2</v>
      </c>
      <c r="T103" s="327">
        <f t="shared" si="47"/>
        <v>-9.2491329818339185E-2</v>
      </c>
      <c r="U103" s="327">
        <f t="shared" si="48"/>
        <v>-6.8066649448923086E-2</v>
      </c>
      <c r="V103" s="332">
        <f t="shared" si="49"/>
        <v>-0.11288360137442099</v>
      </c>
      <c r="W103" s="314"/>
      <c r="X103" s="317"/>
      <c r="Y103" s="314"/>
      <c r="Z103" s="314"/>
      <c r="AV103" s="288" t="s">
        <v>97</v>
      </c>
      <c r="AW103" s="289">
        <f t="shared" si="37"/>
        <v>0.16532419161522305</v>
      </c>
      <c r="AX103" s="289">
        <f t="shared" si="38"/>
        <v>6.9556367380576078E-2</v>
      </c>
      <c r="AY103" s="289">
        <f t="shared" si="39"/>
        <v>3.0354455876352479E-2</v>
      </c>
      <c r="AZ103" s="289">
        <f t="shared" si="40"/>
        <v>5.2655496175135194E-2</v>
      </c>
      <c r="BA103" s="289">
        <f t="shared" si="41"/>
        <v>-4.5853646488105606E-3</v>
      </c>
      <c r="BC103" s="288" t="s">
        <v>97</v>
      </c>
      <c r="BD103" s="289">
        <f t="shared" si="42"/>
        <v>-5.5019296716362798E-2</v>
      </c>
      <c r="BE103" s="289">
        <f t="shared" si="43"/>
        <v>-9.2491329818339185E-2</v>
      </c>
      <c r="BF103" s="289">
        <f t="shared" si="44"/>
        <v>-6.8066649448923086E-2</v>
      </c>
      <c r="BG103" s="289">
        <f t="shared" si="45"/>
        <v>-0.11288360137442099</v>
      </c>
    </row>
    <row r="104" spans="1:59" x14ac:dyDescent="0.35">
      <c r="A104" s="218">
        <v>10284</v>
      </c>
      <c r="B104" s="238" t="s">
        <v>98</v>
      </c>
      <c r="C104" s="251">
        <v>10.157999999999999</v>
      </c>
      <c r="D104" s="252">
        <v>0.83899999999999997</v>
      </c>
      <c r="E104" s="241">
        <f t="shared" si="32"/>
        <v>36.844031797135877</v>
      </c>
      <c r="F104" s="255">
        <f>'BPA CURRENT Calc'!O95</f>
        <v>10.285239497716894</v>
      </c>
      <c r="G104" s="256">
        <f>'BPA CURRENT Calc'!P95</f>
        <v>0.38171849315068762</v>
      </c>
      <c r="H104" s="244">
        <f t="shared" si="33"/>
        <v>36.088480119031914</v>
      </c>
      <c r="I104" s="256">
        <f>'SANDBOX Calc'!O95</f>
        <v>10.718582297273848</v>
      </c>
      <c r="J104" s="256">
        <f>'SANDBOX Calc'!P95</f>
        <v>-5.162430640626603E-2</v>
      </c>
      <c r="K104" s="244">
        <f t="shared" si="34"/>
        <v>34.693554640568202</v>
      </c>
      <c r="L104" s="255">
        <f>'No Worse Off Calc'!O95</f>
        <v>10.381239964949707</v>
      </c>
      <c r="M104" s="256">
        <f>'No Worse Off Calc'!P95</f>
        <v>0.2857180259178751</v>
      </c>
      <c r="N104" s="244">
        <f t="shared" si="35"/>
        <v>35.772104215574991</v>
      </c>
      <c r="O104" s="255">
        <f>'NRU Proposal Calc'!O95</f>
        <v>10.961007542333649</v>
      </c>
      <c r="P104" s="256">
        <f>'NRU Proposal Calc'!P95</f>
        <v>-0.29404955146606682</v>
      </c>
      <c r="Q104" s="244">
        <f t="shared" si="36"/>
        <v>34.664871656093851</v>
      </c>
      <c r="S104" s="331">
        <f t="shared" si="46"/>
        <v>-2.0506758930837116E-2</v>
      </c>
      <c r="T104" s="327">
        <f t="shared" si="47"/>
        <v>-5.8367042141540142E-2</v>
      </c>
      <c r="U104" s="327">
        <f t="shared" si="48"/>
        <v>-2.9093655858917513E-2</v>
      </c>
      <c r="V104" s="332">
        <f t="shared" si="49"/>
        <v>-5.9145539582652999E-2</v>
      </c>
      <c r="W104" s="314"/>
      <c r="X104" s="317"/>
      <c r="Y104" s="314"/>
      <c r="Z104" s="314"/>
      <c r="AV104" s="288" t="s">
        <v>98</v>
      </c>
      <c r="AW104" s="289">
        <f t="shared" si="37"/>
        <v>7.6293534600345547E-2</v>
      </c>
      <c r="AX104" s="289">
        <f t="shared" si="38"/>
        <v>3.578513138211404E-2</v>
      </c>
      <c r="AY104" s="289">
        <f t="shared" si="39"/>
        <v>-4.8396465468846604E-3</v>
      </c>
      <c r="AZ104" s="289">
        <f t="shared" si="40"/>
        <v>2.678533337831554E-2</v>
      </c>
      <c r="BA104" s="289">
        <f t="shared" si="41"/>
        <v>-2.7566392566448151E-2</v>
      </c>
      <c r="BC104" s="288" t="s">
        <v>98</v>
      </c>
      <c r="BD104" s="289">
        <f t="shared" si="42"/>
        <v>-2.0506758930837116E-2</v>
      </c>
      <c r="BE104" s="289">
        <f t="shared" si="43"/>
        <v>-5.8367042141540142E-2</v>
      </c>
      <c r="BF104" s="289">
        <f t="shared" si="44"/>
        <v>-2.9093655858917513E-2</v>
      </c>
      <c r="BG104" s="289">
        <f t="shared" si="45"/>
        <v>-5.9145539582652999E-2</v>
      </c>
    </row>
    <row r="105" spans="1:59" x14ac:dyDescent="0.35">
      <c r="A105" s="218">
        <v>10285</v>
      </c>
      <c r="B105" s="219" t="s">
        <v>99</v>
      </c>
      <c r="C105" s="253">
        <v>6.5289999999999999</v>
      </c>
      <c r="D105" s="254">
        <v>1.2910000000000004</v>
      </c>
      <c r="E105" s="245">
        <f t="shared" si="32"/>
        <v>39.070016949432869</v>
      </c>
      <c r="F105" s="257">
        <f>'BPA CURRENT Calc'!O96</f>
        <v>6.775502625570776</v>
      </c>
      <c r="G105" s="258">
        <f>'BPA CURRENT Calc'!P96</f>
        <v>0.73950787671232732</v>
      </c>
      <c r="H105" s="223">
        <f t="shared" si="33"/>
        <v>37.641365127105537</v>
      </c>
      <c r="I105" s="258">
        <f>'SANDBOX Calc'!O96</f>
        <v>7.0609714546458875</v>
      </c>
      <c r="J105" s="258">
        <f>'SANDBOX Calc'!P96</f>
        <v>0.45403904763721581</v>
      </c>
      <c r="K105" s="223">
        <f t="shared" si="34"/>
        <v>36.222509835852215</v>
      </c>
      <c r="L105" s="257">
        <f>'No Worse Off Calc'!O96</f>
        <v>6.9614854976625988</v>
      </c>
      <c r="M105" s="258">
        <f>'No Worse Off Calc'!P96</f>
        <v>0.55352500462050447</v>
      </c>
      <c r="N105" s="223">
        <f t="shared" si="35"/>
        <v>36.93893379802509</v>
      </c>
      <c r="O105" s="257">
        <f>'NRU Proposal Calc'!O96</f>
        <v>7.3919239168522806</v>
      </c>
      <c r="P105" s="258">
        <f>'NRU Proposal Calc'!P96</f>
        <v>0.12308658543082274</v>
      </c>
      <c r="Q105" s="324">
        <f t="shared" si="36"/>
        <v>35.079829750743976</v>
      </c>
      <c r="S105" s="331">
        <f t="shared" si="46"/>
        <v>-3.6566450026791451E-2</v>
      </c>
      <c r="T105" s="327">
        <f t="shared" si="47"/>
        <v>-7.2882157109532247E-2</v>
      </c>
      <c r="U105" s="327">
        <f t="shared" si="48"/>
        <v>-5.4545232323957651E-2</v>
      </c>
      <c r="V105" s="332">
        <f t="shared" si="49"/>
        <v>-0.10212913917732032</v>
      </c>
      <c r="W105" s="314"/>
      <c r="X105" s="317"/>
      <c r="Y105" s="314"/>
      <c r="Z105" s="314"/>
      <c r="AV105" s="288" t="s">
        <v>99</v>
      </c>
      <c r="AW105" s="289">
        <f t="shared" si="37"/>
        <v>0.16508951406649622</v>
      </c>
      <c r="AX105" s="289">
        <f t="shared" si="38"/>
        <v>9.8404104224160516E-2</v>
      </c>
      <c r="AY105" s="289">
        <f t="shared" si="39"/>
        <v>6.041761984221794E-2</v>
      </c>
      <c r="AZ105" s="289">
        <f t="shared" si="40"/>
        <v>7.3655918970750661E-2</v>
      </c>
      <c r="BA105" s="289">
        <f t="shared" si="41"/>
        <v>1.6378764260333144E-2</v>
      </c>
      <c r="BC105" s="288" t="s">
        <v>99</v>
      </c>
      <c r="BD105" s="289">
        <f t="shared" si="42"/>
        <v>-3.6566450026791451E-2</v>
      </c>
      <c r="BE105" s="289">
        <f t="shared" si="43"/>
        <v>-7.2882157109532247E-2</v>
      </c>
      <c r="BF105" s="289">
        <f t="shared" si="44"/>
        <v>-5.4545232323957651E-2</v>
      </c>
      <c r="BG105" s="289">
        <f t="shared" si="45"/>
        <v>-0.10212913917732032</v>
      </c>
    </row>
    <row r="106" spans="1:59" x14ac:dyDescent="0.35">
      <c r="A106" s="218">
        <v>10286</v>
      </c>
      <c r="B106" s="238" t="s">
        <v>100</v>
      </c>
      <c r="C106" s="251">
        <v>45.911000000000001</v>
      </c>
      <c r="D106" s="252">
        <v>3.9820000000000002</v>
      </c>
      <c r="E106" s="241">
        <f t="shared" si="32"/>
        <v>36.932204366428316</v>
      </c>
      <c r="F106" s="255">
        <f>'BPA CURRENT Calc'!O97</f>
        <v>46.842882220319638</v>
      </c>
      <c r="G106" s="256">
        <f>'BPA CURRENT Calc'!P97</f>
        <v>1.8296466609589004</v>
      </c>
      <c r="H106" s="244">
        <f t="shared" si="33"/>
        <v>36.133262562610703</v>
      </c>
      <c r="I106" s="256">
        <f>'SANDBOX Calc'!O97</f>
        <v>48.816489711440866</v>
      </c>
      <c r="J106" s="256">
        <f>'SANDBOX Calc'!P97</f>
        <v>-0.14396083016232808</v>
      </c>
      <c r="K106" s="244">
        <f t="shared" si="34"/>
        <v>34.693554640568202</v>
      </c>
      <c r="L106" s="255">
        <f>'No Worse Off Calc'!O97</f>
        <v>47.29881138960495</v>
      </c>
      <c r="M106" s="256">
        <f>'No Worse Off Calc'!P97</f>
        <v>1.3737174916735881</v>
      </c>
      <c r="N106" s="244">
        <f t="shared" si="35"/>
        <v>35.807911237376558</v>
      </c>
      <c r="O106" s="255">
        <f>'NRU Proposal Calc'!O97</f>
        <v>50.037312946712092</v>
      </c>
      <c r="P106" s="256">
        <f>'NRU Proposal Calc'!P97</f>
        <v>-1.3647840654335539</v>
      </c>
      <c r="Q106" s="244">
        <f t="shared" si="36"/>
        <v>34.664871656093851</v>
      </c>
      <c r="S106" s="331">
        <f t="shared" si="46"/>
        <v>-2.1632659558871538E-2</v>
      </c>
      <c r="T106" s="327">
        <f t="shared" si="47"/>
        <v>-6.0615112589788044E-2</v>
      </c>
      <c r="U106" s="327">
        <f t="shared" si="48"/>
        <v>-3.0442080247821583E-2</v>
      </c>
      <c r="V106" s="332">
        <f t="shared" si="49"/>
        <v>-6.139175143294423E-2</v>
      </c>
      <c r="W106" s="314"/>
      <c r="X106" s="317"/>
      <c r="Y106" s="314"/>
      <c r="Z106" s="314"/>
      <c r="AV106" s="288" t="s">
        <v>100</v>
      </c>
      <c r="AW106" s="289">
        <f t="shared" si="37"/>
        <v>7.9810795101517257E-2</v>
      </c>
      <c r="AX106" s="289">
        <f t="shared" si="38"/>
        <v>3.7590951261680959E-2</v>
      </c>
      <c r="AY106" s="289">
        <f t="shared" si="39"/>
        <v>-2.9577429706493298E-3</v>
      </c>
      <c r="AZ106" s="289">
        <f t="shared" si="40"/>
        <v>2.8223672022966873E-2</v>
      </c>
      <c r="BA106" s="289">
        <f t="shared" si="41"/>
        <v>-2.8040130578842928E-2</v>
      </c>
      <c r="BC106" s="288" t="s">
        <v>100</v>
      </c>
      <c r="BD106" s="289">
        <f t="shared" si="42"/>
        <v>-2.1632659558871538E-2</v>
      </c>
      <c r="BE106" s="289">
        <f t="shared" si="43"/>
        <v>-6.0615112589788044E-2</v>
      </c>
      <c r="BF106" s="289">
        <f t="shared" si="44"/>
        <v>-3.0442080247821583E-2</v>
      </c>
      <c r="BG106" s="289">
        <f t="shared" si="45"/>
        <v>-6.139175143294423E-2</v>
      </c>
    </row>
    <row r="107" spans="1:59" x14ac:dyDescent="0.35">
      <c r="A107" s="218">
        <v>10288</v>
      </c>
      <c r="B107" s="219" t="s">
        <v>101</v>
      </c>
      <c r="C107" s="253">
        <v>24.734000000000002</v>
      </c>
      <c r="D107" s="254">
        <v>-7.9000000000000625E-2</v>
      </c>
      <c r="E107" s="245">
        <f t="shared" si="32"/>
        <v>34.931464626216112</v>
      </c>
      <c r="F107" s="257">
        <f>'BPA CURRENT Calc'!O98</f>
        <v>25.451626341324204</v>
      </c>
      <c r="G107" s="258">
        <f>'BPA CURRENT Calc'!P98</f>
        <v>2.0208790239726007</v>
      </c>
      <c r="H107" s="223">
        <f t="shared" si="33"/>
        <v>37.025258717276962</v>
      </c>
      <c r="I107" s="258">
        <f>'SANDBOX Calc'!O98</f>
        <v>26.523966855560669</v>
      </c>
      <c r="J107" s="258">
        <f>'SANDBOX Calc'!P98</f>
        <v>0.94853850973613518</v>
      </c>
      <c r="K107" s="223">
        <f t="shared" si="34"/>
        <v>35.567305965712229</v>
      </c>
      <c r="L107" s="257">
        <f>'No Worse Off Calc'!O98</f>
        <v>25.953809004699036</v>
      </c>
      <c r="M107" s="258">
        <f>'No Worse Off Calc'!P98</f>
        <v>1.5186963605977688</v>
      </c>
      <c r="N107" s="223">
        <f t="shared" si="35"/>
        <v>36.481485383124301</v>
      </c>
      <c r="O107" s="257">
        <f>'NRU Proposal Calc'!O98</f>
        <v>27.513108348979898</v>
      </c>
      <c r="P107" s="258">
        <f>'NRU Proposal Calc'!P98</f>
        <v>-4.0602983683093896E-2</v>
      </c>
      <c r="Q107" s="324">
        <f t="shared" si="36"/>
        <v>34.664871656093851</v>
      </c>
      <c r="S107" s="331">
        <f t="shared" si="46"/>
        <v>5.9940060156809312E-2</v>
      </c>
      <c r="T107" s="327">
        <f t="shared" si="47"/>
        <v>1.8202538779863178E-2</v>
      </c>
      <c r="U107" s="327">
        <f t="shared" si="48"/>
        <v>4.4373196872624018E-2</v>
      </c>
      <c r="V107" s="332">
        <f t="shared" si="49"/>
        <v>-7.6318864088562302E-3</v>
      </c>
      <c r="W107" s="314"/>
      <c r="X107" s="317"/>
      <c r="Y107" s="314"/>
      <c r="Z107" s="314"/>
      <c r="AV107" s="288" t="s">
        <v>101</v>
      </c>
      <c r="AW107" s="289">
        <f t="shared" si="37"/>
        <v>-3.2042182113161881E-3</v>
      </c>
      <c r="AX107" s="289">
        <f t="shared" si="38"/>
        <v>7.3560055666614582E-2</v>
      </c>
      <c r="AY107" s="289">
        <f t="shared" si="39"/>
        <v>3.4526829538245409E-2</v>
      </c>
      <c r="AZ107" s="289">
        <f t="shared" si="40"/>
        <v>5.5280592010227871E-2</v>
      </c>
      <c r="BA107" s="289">
        <f t="shared" si="41"/>
        <v>-1.4779497953755422E-3</v>
      </c>
      <c r="BC107" s="288" t="s">
        <v>101</v>
      </c>
      <c r="BD107" s="289">
        <f t="shared" si="42"/>
        <v>5.9940060156809312E-2</v>
      </c>
      <c r="BE107" s="289">
        <f t="shared" si="43"/>
        <v>1.8202538779863178E-2</v>
      </c>
      <c r="BF107" s="289">
        <f t="shared" si="44"/>
        <v>4.4373196872624018E-2</v>
      </c>
      <c r="BG107" s="289">
        <f t="shared" si="45"/>
        <v>-7.6318864088562302E-3</v>
      </c>
    </row>
    <row r="108" spans="1:59" x14ac:dyDescent="0.35">
      <c r="A108" s="218">
        <v>10291</v>
      </c>
      <c r="B108" s="238" t="s">
        <v>102</v>
      </c>
      <c r="C108" s="251">
        <v>79.182000000000002</v>
      </c>
      <c r="D108" s="252">
        <v>-0.79600000000000648</v>
      </c>
      <c r="E108" s="241">
        <f t="shared" si="32"/>
        <v>34.931464626216112</v>
      </c>
      <c r="F108" s="255">
        <f>'BPA CURRENT Calc'!O99</f>
        <v>76.837270433789968</v>
      </c>
      <c r="G108" s="256">
        <f>'BPA CURRENT Calc'!P99</f>
        <v>0</v>
      </c>
      <c r="H108" s="244">
        <f t="shared" si="33"/>
        <v>35.201046302840084</v>
      </c>
      <c r="I108" s="256">
        <f>'SANDBOX Calc'!O99</f>
        <v>80.074616330060493</v>
      </c>
      <c r="J108" s="256">
        <f>'SANDBOX Calc'!P99</f>
        <v>-3.2373458962705257</v>
      </c>
      <c r="K108" s="244">
        <f t="shared" si="34"/>
        <v>34.693554640568202</v>
      </c>
      <c r="L108" s="255">
        <f>'No Worse Off Calc'!O99</f>
        <v>76.837270433789968</v>
      </c>
      <c r="M108" s="256">
        <f>'No Worse Off Calc'!P99</f>
        <v>0</v>
      </c>
      <c r="N108" s="244">
        <f t="shared" si="35"/>
        <v>35.105291139387376</v>
      </c>
      <c r="O108" s="255">
        <f>'NRU Proposal Calc'!O99</f>
        <v>80.885051593039492</v>
      </c>
      <c r="P108" s="256">
        <f>'NRU Proposal Calc'!P99</f>
        <v>-4.0477811592495243</v>
      </c>
      <c r="Q108" s="244">
        <f t="shared" si="36"/>
        <v>34.664871656093851</v>
      </c>
      <c r="S108" s="331">
        <f t="shared" si="46"/>
        <v>7.7174455611474756E-3</v>
      </c>
      <c r="T108" s="327">
        <f t="shared" si="47"/>
        <v>-6.8107646843229798E-3</v>
      </c>
      <c r="U108" s="327">
        <f t="shared" si="48"/>
        <v>4.9762159998526572E-3</v>
      </c>
      <c r="V108" s="332">
        <f t="shared" si="49"/>
        <v>-7.6318864088562302E-3</v>
      </c>
      <c r="W108" s="314"/>
      <c r="X108" s="317"/>
      <c r="Y108" s="314"/>
      <c r="Z108" s="314"/>
      <c r="AV108" s="288" t="s">
        <v>102</v>
      </c>
      <c r="AW108" s="289">
        <f t="shared" si="37"/>
        <v>-1.0154874594953263E-2</v>
      </c>
      <c r="AX108" s="289">
        <f t="shared" si="38"/>
        <v>0</v>
      </c>
      <c r="AY108" s="289">
        <f t="shared" si="39"/>
        <v>-4.2132494790534228E-2</v>
      </c>
      <c r="AZ108" s="289">
        <f t="shared" si="40"/>
        <v>0</v>
      </c>
      <c r="BA108" s="289">
        <f t="shared" si="41"/>
        <v>-5.2679918695673393E-2</v>
      </c>
      <c r="BC108" s="288" t="s">
        <v>102</v>
      </c>
      <c r="BD108" s="289">
        <f t="shared" si="42"/>
        <v>7.7174455611474756E-3</v>
      </c>
      <c r="BE108" s="289">
        <f t="shared" si="43"/>
        <v>-6.8107646843229798E-3</v>
      </c>
      <c r="BF108" s="289">
        <f t="shared" si="44"/>
        <v>4.9762159998526572E-3</v>
      </c>
      <c r="BG108" s="289">
        <f t="shared" si="45"/>
        <v>-7.6318864088562302E-3</v>
      </c>
    </row>
    <row r="109" spans="1:59" x14ac:dyDescent="0.35">
      <c r="A109" s="218">
        <v>10294</v>
      </c>
      <c r="B109" s="219" t="s">
        <v>103</v>
      </c>
      <c r="C109" s="253">
        <v>36.326999999999998</v>
      </c>
      <c r="D109" s="254">
        <v>0.64500000000000313</v>
      </c>
      <c r="E109" s="245">
        <f t="shared" si="32"/>
        <v>35.368801132655868</v>
      </c>
      <c r="F109" s="257">
        <f>'BPA CURRENT Calc'!O100</f>
        <v>36.109265753424658</v>
      </c>
      <c r="G109" s="258">
        <f>'BPA CURRENT Calc'!P100</f>
        <v>-6.7749999999996646E-2</v>
      </c>
      <c r="H109" s="223">
        <f t="shared" si="33"/>
        <v>35.201046302840084</v>
      </c>
      <c r="I109" s="258">
        <f>'SANDBOX Calc'!O100</f>
        <v>37.630639204670842</v>
      </c>
      <c r="J109" s="258">
        <f>'SANDBOX Calc'!P100</f>
        <v>-1.5891234512461807</v>
      </c>
      <c r="K109" s="223">
        <f t="shared" si="34"/>
        <v>34.693554640568202</v>
      </c>
      <c r="L109" s="257">
        <f>'No Worse Off Calc'!O100</f>
        <v>36.102765753424663</v>
      </c>
      <c r="M109" s="258">
        <f>'No Worse Off Calc'!P100</f>
        <v>-6.1250000000001137E-2</v>
      </c>
      <c r="N109" s="223">
        <f t="shared" si="35"/>
        <v>35.105291139387376</v>
      </c>
      <c r="O109" s="257">
        <f>'NRU Proposal Calc'!O100</f>
        <v>38.01149893747553</v>
      </c>
      <c r="P109" s="258">
        <f>'NRU Proposal Calc'!P100</f>
        <v>-1.9699831840508679</v>
      </c>
      <c r="Q109" s="324">
        <f t="shared" si="36"/>
        <v>34.664871656093851</v>
      </c>
      <c r="S109" s="331">
        <f t="shared" si="46"/>
        <v>-4.7430171349771072E-3</v>
      </c>
      <c r="T109" s="327">
        <f t="shared" si="47"/>
        <v>-1.9091585534806658E-2</v>
      </c>
      <c r="U109" s="327">
        <f t="shared" si="48"/>
        <v>-7.4503512935075048E-3</v>
      </c>
      <c r="V109" s="332">
        <f t="shared" si="49"/>
        <v>-1.9902554059489503E-2</v>
      </c>
      <c r="W109" s="314"/>
      <c r="X109" s="317"/>
      <c r="Y109" s="314"/>
      <c r="Z109" s="314"/>
      <c r="AV109" s="288" t="s">
        <v>103</v>
      </c>
      <c r="AW109" s="289">
        <f t="shared" si="37"/>
        <v>1.7445634534242214E-2</v>
      </c>
      <c r="AX109" s="289">
        <f t="shared" si="38"/>
        <v>-1.8797766571057447E-3</v>
      </c>
      <c r="AY109" s="289">
        <f t="shared" si="39"/>
        <v>-4.4091471127852951E-2</v>
      </c>
      <c r="AZ109" s="289">
        <f t="shared" si="40"/>
        <v>-1.6994290811473756E-3</v>
      </c>
      <c r="BA109" s="289">
        <f t="shared" si="41"/>
        <v>-5.4658721834241399E-2</v>
      </c>
      <c r="BC109" s="288" t="s">
        <v>103</v>
      </c>
      <c r="BD109" s="289">
        <f t="shared" si="42"/>
        <v>-4.7430171349771072E-3</v>
      </c>
      <c r="BE109" s="289">
        <f t="shared" si="43"/>
        <v>-1.9091585534806658E-2</v>
      </c>
      <c r="BF109" s="289">
        <f t="shared" si="44"/>
        <v>-7.4503512935075048E-3</v>
      </c>
      <c r="BG109" s="289">
        <f t="shared" si="45"/>
        <v>-1.9902554059489503E-2</v>
      </c>
    </row>
    <row r="110" spans="1:59" x14ac:dyDescent="0.35">
      <c r="A110" s="218">
        <v>10304</v>
      </c>
      <c r="B110" s="238" t="s">
        <v>104</v>
      </c>
      <c r="C110" s="251">
        <v>14.068</v>
      </c>
      <c r="D110" s="252">
        <v>-0.62299999999999933</v>
      </c>
      <c r="E110" s="241">
        <f t="shared" si="32"/>
        <v>34.931464626216112</v>
      </c>
      <c r="F110" s="255">
        <f>'BPA CURRENT Calc'!O101</f>
        <v>13.38260799086758</v>
      </c>
      <c r="G110" s="256">
        <f>'BPA CURRENT Calc'!P101</f>
        <v>0</v>
      </c>
      <c r="H110" s="244">
        <f t="shared" si="33"/>
        <v>35.201046302840084</v>
      </c>
      <c r="I110" s="256">
        <f>'SANDBOX Calc'!O101</f>
        <v>13.94645065232657</v>
      </c>
      <c r="J110" s="256">
        <f>'SANDBOX Calc'!P101</f>
        <v>-0.56384266145898998</v>
      </c>
      <c r="K110" s="244">
        <f t="shared" si="34"/>
        <v>34.693554640568202</v>
      </c>
      <c r="L110" s="255">
        <f>'No Worse Off Calc'!O101</f>
        <v>13.38260799086758</v>
      </c>
      <c r="M110" s="256">
        <f>'No Worse Off Calc'!P101</f>
        <v>0</v>
      </c>
      <c r="N110" s="244">
        <f t="shared" si="35"/>
        <v>35.105291139387376</v>
      </c>
      <c r="O110" s="255">
        <f>'NRU Proposal Calc'!O101</f>
        <v>14.087602691762552</v>
      </c>
      <c r="P110" s="256">
        <f>'NRU Proposal Calc'!P101</f>
        <v>-0.70499470089497152</v>
      </c>
      <c r="Q110" s="244">
        <f t="shared" si="36"/>
        <v>34.664871656093851</v>
      </c>
      <c r="S110" s="331">
        <f t="shared" si="46"/>
        <v>7.7174455611474756E-3</v>
      </c>
      <c r="T110" s="327">
        <f t="shared" si="47"/>
        <v>-6.8107646843229798E-3</v>
      </c>
      <c r="U110" s="327">
        <f t="shared" si="48"/>
        <v>4.9762159998526572E-3</v>
      </c>
      <c r="V110" s="332">
        <f t="shared" si="49"/>
        <v>-7.6318864088562302E-3</v>
      </c>
      <c r="W110" s="314"/>
      <c r="X110" s="317"/>
      <c r="Y110" s="314"/>
      <c r="Z110" s="314"/>
      <c r="AV110" s="288" t="s">
        <v>104</v>
      </c>
      <c r="AW110" s="289">
        <f t="shared" si="37"/>
        <v>-4.6336928226106307E-2</v>
      </c>
      <c r="AX110" s="289">
        <f t="shared" si="38"/>
        <v>0</v>
      </c>
      <c r="AY110" s="289">
        <f t="shared" si="39"/>
        <v>-4.2132494790534221E-2</v>
      </c>
      <c r="AZ110" s="289">
        <f t="shared" si="40"/>
        <v>0</v>
      </c>
      <c r="BA110" s="289">
        <f t="shared" si="41"/>
        <v>-5.2679918695673268E-2</v>
      </c>
      <c r="BC110" s="288" t="s">
        <v>104</v>
      </c>
      <c r="BD110" s="289">
        <f t="shared" si="42"/>
        <v>7.7174455611474756E-3</v>
      </c>
      <c r="BE110" s="289">
        <f t="shared" si="43"/>
        <v>-6.8107646843229798E-3</v>
      </c>
      <c r="BF110" s="289">
        <f t="shared" si="44"/>
        <v>4.9762159998526572E-3</v>
      </c>
      <c r="BG110" s="289">
        <f t="shared" si="45"/>
        <v>-7.6318864088562302E-3</v>
      </c>
    </row>
    <row r="111" spans="1:59" x14ac:dyDescent="0.35">
      <c r="A111" s="218">
        <v>10306</v>
      </c>
      <c r="B111" s="219" t="s">
        <v>105</v>
      </c>
      <c r="C111" s="253">
        <v>25.768999999999998</v>
      </c>
      <c r="D111" s="254">
        <v>0</v>
      </c>
      <c r="E111" s="245">
        <f t="shared" si="32"/>
        <v>34.931464626216112</v>
      </c>
      <c r="F111" s="257">
        <f>'BPA CURRENT Calc'!O102</f>
        <v>3.0000000000000001E-3</v>
      </c>
      <c r="G111" s="258">
        <f>'BPA CURRENT Calc'!P102</f>
        <v>-3.0000000000000001E-3</v>
      </c>
      <c r="H111" s="223">
        <f t="shared" si="33"/>
        <v>35.201046302840084</v>
      </c>
      <c r="I111" s="258">
        <f>'SANDBOX Calc'!O102</f>
        <v>3.1263974843716027E-3</v>
      </c>
      <c r="J111" s="258">
        <f>'SANDBOX Calc'!P102</f>
        <v>-3.1263974843716027E-3</v>
      </c>
      <c r="K111" s="223">
        <f t="shared" si="34"/>
        <v>34.693554640568202</v>
      </c>
      <c r="L111" s="257">
        <f>'No Worse Off Calc'!O102</f>
        <v>5.0000000000000001E-3</v>
      </c>
      <c r="M111" s="258">
        <f>'No Worse Off Calc'!P102</f>
        <v>-5.0000000000000001E-3</v>
      </c>
      <c r="N111" s="223">
        <f t="shared" si="35"/>
        <v>35.105291139387376</v>
      </c>
      <c r="O111" s="257">
        <f>'NRU Proposal Calc'!O102</f>
        <v>3.1580397560870199E-3</v>
      </c>
      <c r="P111" s="258">
        <f>'NRU Proposal Calc'!P102</f>
        <v>-3.1580397560870199E-3</v>
      </c>
      <c r="Q111" s="324">
        <f t="shared" si="36"/>
        <v>34.664871656093851</v>
      </c>
      <c r="S111" s="331">
        <f t="shared" si="46"/>
        <v>7.7174455611474756E-3</v>
      </c>
      <c r="T111" s="327">
        <f t="shared" si="47"/>
        <v>-6.8107646843229798E-3</v>
      </c>
      <c r="U111" s="327">
        <f t="shared" si="48"/>
        <v>4.9762159998526572E-3</v>
      </c>
      <c r="V111" s="332">
        <f t="shared" si="49"/>
        <v>-7.6318864088562302E-3</v>
      </c>
      <c r="W111" s="314"/>
      <c r="X111" s="317"/>
      <c r="Y111" s="314"/>
      <c r="Z111" s="314"/>
      <c r="AV111" s="288" t="s">
        <v>105</v>
      </c>
      <c r="AW111" s="289">
        <f t="shared" si="37"/>
        <v>0</v>
      </c>
      <c r="AX111" s="289">
        <v>0</v>
      </c>
      <c r="AY111" s="289">
        <v>0</v>
      </c>
      <c r="AZ111" s="289">
        <v>0</v>
      </c>
      <c r="BA111" s="289">
        <v>0</v>
      </c>
      <c r="BC111" s="288" t="s">
        <v>105</v>
      </c>
      <c r="BD111" s="289">
        <f t="shared" si="42"/>
        <v>7.7174455611474756E-3</v>
      </c>
      <c r="BE111" s="289">
        <f t="shared" si="43"/>
        <v>-6.8107646843229798E-3</v>
      </c>
      <c r="BF111" s="289">
        <f t="shared" si="44"/>
        <v>4.9762159998526572E-3</v>
      </c>
      <c r="BG111" s="289">
        <f t="shared" si="45"/>
        <v>-7.6318864088562302E-3</v>
      </c>
    </row>
    <row r="112" spans="1:59" x14ac:dyDescent="0.35">
      <c r="A112" s="218">
        <v>10307</v>
      </c>
      <c r="B112" s="238" t="s">
        <v>106</v>
      </c>
      <c r="C112" s="251">
        <v>71.984999999999999</v>
      </c>
      <c r="D112" s="252">
        <v>-3.284000000000006</v>
      </c>
      <c r="E112" s="241">
        <f t="shared" ref="E112:E143" si="50">IF(D112&gt;0,((C112*E$12)+(D112*E$14))/(C112+D112),E$12)</f>
        <v>34.931464626216112</v>
      </c>
      <c r="F112" s="255">
        <f>'BPA CURRENT Calc'!O103</f>
        <v>68.589675</v>
      </c>
      <c r="G112" s="256">
        <f>'BPA CURRENT Calc'!P103</f>
        <v>-0.30599999999999739</v>
      </c>
      <c r="H112" s="244">
        <f t="shared" ref="H112:H143" si="51">IF($H$1="On",IF(G112&gt;0,((F112*H$13)+(G112*H$14))/(F112+G112),H$13),IF($H$1="Off",IF(G112&gt;0,((F112*H$12)+(G112*H$14))/(F112+G112),H$12)))</f>
        <v>35.201046302840084</v>
      </c>
      <c r="I112" s="256">
        <f>'SANDBOX Calc'!O103</f>
        <v>71.479529124621934</v>
      </c>
      <c r="J112" s="256">
        <f>'SANDBOX Calc'!P103</f>
        <v>-3.1958541246219312</v>
      </c>
      <c r="K112" s="244">
        <f t="shared" ref="K112:K143" si="52">IF($H$1="On",IF(J112&gt;0,((I112*K$13)+(J112*K$14))/(I112+J112),K$13),IF($H$1="Off",IF(J112&gt;0,((I112*K$12)+(J112*K$14))/(I112+J112),K$12)))</f>
        <v>34.693554640568202</v>
      </c>
      <c r="L112" s="255">
        <f>'No Worse Off Calc'!O103</f>
        <v>68.333674999999999</v>
      </c>
      <c r="M112" s="256">
        <f>'No Worse Off Calc'!P103</f>
        <v>-4.9999999999997158E-2</v>
      </c>
      <c r="N112" s="244">
        <f t="shared" ref="N112:N143" si="53">IF($H$1="On",IF(M112&gt;0,((L112*N$13)+(M112*N$14))/(L112+M112),N$13),IF($H$1="Off",IF(M112&gt;0,((L112*N$12)+(M112*N$14))/(L112+M112),N$12)))</f>
        <v>35.105291139387376</v>
      </c>
      <c r="O112" s="255">
        <f>'NRU Proposal Calc'!O103</f>
        <v>72.202973502362653</v>
      </c>
      <c r="P112" s="256">
        <f>'NRU Proposal Calc'!P103</f>
        <v>-3.9192985023626505</v>
      </c>
      <c r="Q112" s="244">
        <f t="shared" ref="Q112:Q143" si="54">IF($H$1="On",IF(P112&gt;0,((O112*Q$13)+(P112*Q$14))/(O112+P112),Q$13),IF($H$1="Off",IF(P112&gt;0,((O112*Q$12)+(P112*Q$14))/(O112+P112),Q$12)))</f>
        <v>34.664871656093851</v>
      </c>
      <c r="S112" s="331">
        <f t="shared" si="46"/>
        <v>7.7174455611474756E-3</v>
      </c>
      <c r="T112" s="327">
        <f t="shared" si="47"/>
        <v>-6.8107646843229798E-3</v>
      </c>
      <c r="U112" s="327">
        <f t="shared" si="48"/>
        <v>4.9762159998526572E-3</v>
      </c>
      <c r="V112" s="332">
        <f t="shared" si="49"/>
        <v>-7.6318864088562302E-3</v>
      </c>
      <c r="W112" s="314"/>
      <c r="X112" s="317"/>
      <c r="Y112" s="314"/>
      <c r="Z112" s="314"/>
      <c r="AV112" s="288" t="s">
        <v>106</v>
      </c>
      <c r="AW112" s="289">
        <f t="shared" ref="AW112:AW143" si="55">D112/(C112+D112)</f>
        <v>-4.7801342047422986E-2</v>
      </c>
      <c r="AX112" s="289">
        <f t="shared" ref="AX112:AX149" si="56">G112/(F112+G112)</f>
        <v>-4.4813053778959226E-3</v>
      </c>
      <c r="AY112" s="289">
        <f t="shared" ref="AY112:AY149" si="57">J112/(I112+J112)</f>
        <v>-4.6802608743919116E-2</v>
      </c>
      <c r="AZ112" s="289">
        <f t="shared" ref="AZ112:AZ149" si="58">M112/(L112+M112)</f>
        <v>-7.3223944083263177E-4</v>
      </c>
      <c r="BA112" s="289">
        <f t="shared" ref="BA112:BA149" si="59">P112/(O112+P112)</f>
        <v>-5.7397298876527225E-2</v>
      </c>
      <c r="BC112" s="288" t="s">
        <v>106</v>
      </c>
      <c r="BD112" s="289">
        <f t="shared" ref="BD112:BD143" si="60">(H112-$E112)/$E112</f>
        <v>7.7174455611474756E-3</v>
      </c>
      <c r="BE112" s="289">
        <f t="shared" ref="BE112:BE143" si="61">(K112-$E112)/$E112</f>
        <v>-6.8107646843229798E-3</v>
      </c>
      <c r="BF112" s="289">
        <f t="shared" ref="BF112:BF143" si="62">(N112-$E112)/$E112</f>
        <v>4.9762159998526572E-3</v>
      </c>
      <c r="BG112" s="289">
        <f t="shared" ref="BG112:BG143" si="63">(Q112-$E112)/$E112</f>
        <v>-7.6318864088562302E-3</v>
      </c>
    </row>
    <row r="113" spans="1:59" x14ac:dyDescent="0.35">
      <c r="A113" s="218">
        <v>10326</v>
      </c>
      <c r="B113" s="219" t="s">
        <v>107</v>
      </c>
      <c r="C113" s="253">
        <v>30.46</v>
      </c>
      <c r="D113" s="254">
        <v>5.3449999999999998</v>
      </c>
      <c r="E113" s="245">
        <f t="shared" si="50"/>
        <v>38.673716310977319</v>
      </c>
      <c r="F113" s="257">
        <f>'BPA CURRENT Calc'!O104</f>
        <v>27.848501027397258</v>
      </c>
      <c r="G113" s="258">
        <f>'BPA CURRENT Calc'!P104</f>
        <v>0</v>
      </c>
      <c r="H113" s="223">
        <f t="shared" si="51"/>
        <v>35.201046302840084</v>
      </c>
      <c r="I113" s="258">
        <f>'SANDBOX Calc'!O104</f>
        <v>29.021827851858262</v>
      </c>
      <c r="J113" s="258">
        <f>'SANDBOX Calc'!P104</f>
        <v>-1.1733268244610038</v>
      </c>
      <c r="K113" s="223">
        <f t="shared" si="52"/>
        <v>34.693554640568202</v>
      </c>
      <c r="L113" s="257">
        <f>'No Worse Off Calc'!O104</f>
        <v>27.848501027397258</v>
      </c>
      <c r="M113" s="258">
        <f>'No Worse Off Calc'!P104</f>
        <v>0</v>
      </c>
      <c r="N113" s="223">
        <f t="shared" si="53"/>
        <v>35.105291139387376</v>
      </c>
      <c r="O113" s="257">
        <f>'NRU Proposal Calc'!O104</f>
        <v>29.31555779731692</v>
      </c>
      <c r="P113" s="258">
        <f>'NRU Proposal Calc'!P104</f>
        <v>-1.4670567699196617</v>
      </c>
      <c r="Q113" s="324">
        <f t="shared" si="54"/>
        <v>34.664871656093851</v>
      </c>
      <c r="S113" s="331">
        <f t="shared" si="46"/>
        <v>-8.9794060136691278E-2</v>
      </c>
      <c r="T113" s="327">
        <f t="shared" si="47"/>
        <v>-0.10291645205245949</v>
      </c>
      <c r="U113" s="327">
        <f t="shared" si="48"/>
        <v>-9.2270035361899413E-2</v>
      </c>
      <c r="V113" s="332">
        <f t="shared" si="49"/>
        <v>-0.10365811815570411</v>
      </c>
      <c r="W113" s="314"/>
      <c r="X113" s="317"/>
      <c r="Y113" s="314"/>
      <c r="Z113" s="314"/>
      <c r="AV113" s="288" t="s">
        <v>107</v>
      </c>
      <c r="AW113" s="289">
        <f t="shared" si="55"/>
        <v>0.14928082670018153</v>
      </c>
      <c r="AX113" s="289">
        <f t="shared" si="56"/>
        <v>0</v>
      </c>
      <c r="AY113" s="289">
        <f t="shared" si="57"/>
        <v>-4.213249479053429E-2</v>
      </c>
      <c r="AZ113" s="289">
        <f t="shared" si="58"/>
        <v>0</v>
      </c>
      <c r="BA113" s="289">
        <f t="shared" si="59"/>
        <v>-5.2679918695673289E-2</v>
      </c>
      <c r="BC113" s="288" t="s">
        <v>107</v>
      </c>
      <c r="BD113" s="289">
        <f t="shared" si="60"/>
        <v>-8.9794060136691278E-2</v>
      </c>
      <c r="BE113" s="289">
        <f t="shared" si="61"/>
        <v>-0.10291645205245949</v>
      </c>
      <c r="BF113" s="289">
        <f t="shared" si="62"/>
        <v>-9.2270035361899413E-2</v>
      </c>
      <c r="BG113" s="289">
        <f t="shared" si="63"/>
        <v>-0.10365811815570411</v>
      </c>
    </row>
    <row r="114" spans="1:59" x14ac:dyDescent="0.35">
      <c r="A114" s="218">
        <v>10331</v>
      </c>
      <c r="B114" s="238" t="s">
        <v>108</v>
      </c>
      <c r="C114" s="251">
        <v>36.601999999999997</v>
      </c>
      <c r="D114" s="252">
        <v>-1.1939999999999955</v>
      </c>
      <c r="E114" s="241">
        <f t="shared" si="50"/>
        <v>34.931464626216112</v>
      </c>
      <c r="F114" s="255">
        <f>'BPA CURRENT Calc'!O105</f>
        <v>35.484541210045663</v>
      </c>
      <c r="G114" s="256">
        <f>'BPA CURRENT Calc'!P105</f>
        <v>-7.6999999999998181E-2</v>
      </c>
      <c r="H114" s="244">
        <f t="shared" si="51"/>
        <v>35.201046302840084</v>
      </c>
      <c r="I114" s="256">
        <f>'SANDBOX Calc'!O105</f>
        <v>36.979593457722409</v>
      </c>
      <c r="J114" s="256">
        <f>'SANDBOX Calc'!P105</f>
        <v>-1.5720522476767442</v>
      </c>
      <c r="K114" s="244">
        <f t="shared" si="52"/>
        <v>34.693554640568202</v>
      </c>
      <c r="L114" s="255">
        <f>'No Worse Off Calc'!O105</f>
        <v>35.407541210045665</v>
      </c>
      <c r="M114" s="256">
        <f>'No Worse Off Calc'!P105</f>
        <v>0</v>
      </c>
      <c r="N114" s="244">
        <f t="shared" si="53"/>
        <v>35.105291139387376</v>
      </c>
      <c r="O114" s="255">
        <f>'NRU Proposal Calc'!O105</f>
        <v>37.353863955944135</v>
      </c>
      <c r="P114" s="256">
        <f>'NRU Proposal Calc'!P105</f>
        <v>-1.9463227458984704</v>
      </c>
      <c r="Q114" s="244">
        <f t="shared" si="54"/>
        <v>34.664871656093851</v>
      </c>
      <c r="S114" s="331">
        <f t="shared" si="46"/>
        <v>7.7174455611474756E-3</v>
      </c>
      <c r="T114" s="327">
        <f t="shared" si="47"/>
        <v>-6.8107646843229798E-3</v>
      </c>
      <c r="U114" s="327">
        <f t="shared" si="48"/>
        <v>4.9762159998526572E-3</v>
      </c>
      <c r="V114" s="332">
        <f t="shared" si="49"/>
        <v>-7.6318864088562302E-3</v>
      </c>
      <c r="W114" s="314"/>
      <c r="X114" s="317"/>
      <c r="Y114" s="314"/>
      <c r="Z114" s="314"/>
      <c r="AV114" s="288" t="s">
        <v>108</v>
      </c>
      <c r="AW114" s="289">
        <f t="shared" si="55"/>
        <v>-3.3721192950745466E-2</v>
      </c>
      <c r="AX114" s="289">
        <f t="shared" si="56"/>
        <v>-2.1746779744805352E-3</v>
      </c>
      <c r="AY114" s="289">
        <f t="shared" si="57"/>
        <v>-4.4398797373445653E-2</v>
      </c>
      <c r="AZ114" s="289">
        <f t="shared" si="58"/>
        <v>0</v>
      </c>
      <c r="BA114" s="289">
        <f t="shared" si="59"/>
        <v>-5.4969158529038685E-2</v>
      </c>
      <c r="BC114" s="288" t="s">
        <v>108</v>
      </c>
      <c r="BD114" s="289">
        <f t="shared" si="60"/>
        <v>7.7174455611474756E-3</v>
      </c>
      <c r="BE114" s="289">
        <f t="shared" si="61"/>
        <v>-6.8107646843229798E-3</v>
      </c>
      <c r="BF114" s="289">
        <f t="shared" si="62"/>
        <v>4.9762159998526572E-3</v>
      </c>
      <c r="BG114" s="289">
        <f t="shared" si="63"/>
        <v>-7.6318864088562302E-3</v>
      </c>
    </row>
    <row r="115" spans="1:59" x14ac:dyDescent="0.35">
      <c r="A115" s="218">
        <v>10333</v>
      </c>
      <c r="B115" s="219" t="s">
        <v>109</v>
      </c>
      <c r="C115" s="253">
        <v>18.515000000000001</v>
      </c>
      <c r="D115" s="254">
        <v>3.4790000000000001</v>
      </c>
      <c r="E115" s="245">
        <f t="shared" si="50"/>
        <v>38.89679310513737</v>
      </c>
      <c r="F115" s="257">
        <f>'BPA CURRENT Calc'!O106</f>
        <v>18.9449122716895</v>
      </c>
      <c r="G115" s="258">
        <f>'BPA CURRENT Calc'!P106</f>
        <v>1.2837368150684974</v>
      </c>
      <c r="H115" s="223">
        <f t="shared" si="51"/>
        <v>36.77482069082248</v>
      </c>
      <c r="I115" s="258">
        <f>'SANDBOX Calc'!O106</f>
        <v>19.743108689283588</v>
      </c>
      <c r="J115" s="258">
        <f>'SANDBOX Calc'!P106</f>
        <v>0.48554039747440925</v>
      </c>
      <c r="K115" s="223">
        <f t="shared" si="52"/>
        <v>35.300975407312649</v>
      </c>
      <c r="L115" s="257">
        <f>'No Worse Off Calc'!O106</f>
        <v>19.266643493035328</v>
      </c>
      <c r="M115" s="258">
        <f>'No Worse Off Calc'!P106</f>
        <v>0.96200559372266881</v>
      </c>
      <c r="N115" s="223">
        <f t="shared" si="53"/>
        <v>36.289198629961419</v>
      </c>
      <c r="O115" s="257">
        <f>'NRU Proposal Calc'!O106</f>
        <v>20.393909705189099</v>
      </c>
      <c r="P115" s="258">
        <f>'NRU Proposal Calc'!P106</f>
        <v>-0.16526061843110185</v>
      </c>
      <c r="Q115" s="324">
        <f t="shared" si="54"/>
        <v>34.664871656093851</v>
      </c>
      <c r="S115" s="331">
        <f t="shared" si="46"/>
        <v>-5.4553916786384785E-2</v>
      </c>
      <c r="T115" s="327">
        <f t="shared" si="47"/>
        <v>-9.2445094075115322E-2</v>
      </c>
      <c r="U115" s="327">
        <f t="shared" si="48"/>
        <v>-6.7038803639355757E-2</v>
      </c>
      <c r="V115" s="332">
        <f t="shared" si="49"/>
        <v>-0.10879872378179628</v>
      </c>
      <c r="W115" s="314"/>
      <c r="X115" s="317"/>
      <c r="Y115" s="314"/>
      <c r="Z115" s="314"/>
      <c r="AV115" s="288" t="s">
        <v>109</v>
      </c>
      <c r="AW115" s="289">
        <f t="shared" si="55"/>
        <v>0.1581795035009548</v>
      </c>
      <c r="AX115" s="289">
        <f t="shared" si="56"/>
        <v>6.3461322086448779E-2</v>
      </c>
      <c r="AY115" s="289">
        <f t="shared" si="57"/>
        <v>2.4002611118122165E-2</v>
      </c>
      <c r="AZ115" s="289">
        <f t="shared" si="58"/>
        <v>4.7556591129578364E-2</v>
      </c>
      <c r="BA115" s="289">
        <f t="shared" si="59"/>
        <v>-8.1696319770203606E-3</v>
      </c>
      <c r="BC115" s="288" t="s">
        <v>109</v>
      </c>
      <c r="BD115" s="289">
        <f t="shared" si="60"/>
        <v>-5.4553916786384785E-2</v>
      </c>
      <c r="BE115" s="289">
        <f t="shared" si="61"/>
        <v>-9.2445094075115322E-2</v>
      </c>
      <c r="BF115" s="289">
        <f t="shared" si="62"/>
        <v>-6.7038803639355757E-2</v>
      </c>
      <c r="BG115" s="289">
        <f t="shared" si="63"/>
        <v>-0.10879872378179628</v>
      </c>
    </row>
    <row r="116" spans="1:59" x14ac:dyDescent="0.35">
      <c r="A116" s="218">
        <v>10338</v>
      </c>
      <c r="B116" s="238" t="s">
        <v>110</v>
      </c>
      <c r="C116" s="251">
        <v>2.3730000000000002</v>
      </c>
      <c r="D116" s="252">
        <v>0.41399999999999998</v>
      </c>
      <c r="E116" s="241">
        <f t="shared" si="50"/>
        <v>38.655315951923512</v>
      </c>
      <c r="F116" s="255">
        <f>'BPA CURRENT Calc'!O107</f>
        <v>2.4278259988584479</v>
      </c>
      <c r="G116" s="256">
        <f>'BPA CURRENT Calc'!P107</f>
        <v>0.16447799657534201</v>
      </c>
      <c r="H116" s="244">
        <f t="shared" si="51"/>
        <v>36.774504596488619</v>
      </c>
      <c r="I116" s="256">
        <f>'SANDBOX Calc'!O107</f>
        <v>2.5301163651076752</v>
      </c>
      <c r="J116" s="256">
        <f>'SANDBOX Calc'!P107</f>
        <v>6.2187630326114629E-2</v>
      </c>
      <c r="K116" s="244">
        <f t="shared" si="52"/>
        <v>35.300639253967113</v>
      </c>
      <c r="L116" s="255">
        <f>'No Worse Off Calc'!O107</f>
        <v>2.469191467925508</v>
      </c>
      <c r="M116" s="256">
        <f>'No Worse Off Calc'!P107</f>
        <v>0.12311252750828183</v>
      </c>
      <c r="N116" s="244">
        <f t="shared" si="53"/>
        <v>36.287579379814197</v>
      </c>
      <c r="O116" s="255">
        <f>'NRU Proposal Calc'!O107</f>
        <v>2.6134379031062722</v>
      </c>
      <c r="P116" s="256">
        <f>'NRU Proposal Calc'!P107</f>
        <v>-2.1133907672482355E-2</v>
      </c>
      <c r="Q116" s="244">
        <f t="shared" si="54"/>
        <v>34.664871656093851</v>
      </c>
      <c r="S116" s="331">
        <f t="shared" si="46"/>
        <v>-4.8655956085680456E-2</v>
      </c>
      <c r="T116" s="327">
        <f t="shared" si="47"/>
        <v>-8.6784355924775958E-2</v>
      </c>
      <c r="U116" s="327">
        <f t="shared" si="48"/>
        <v>-6.1252547387120639E-2</v>
      </c>
      <c r="V116" s="332">
        <f t="shared" si="49"/>
        <v>-0.10323144948013532</v>
      </c>
      <c r="W116" s="314"/>
      <c r="X116" s="317"/>
      <c r="Y116" s="314"/>
      <c r="Z116" s="314"/>
      <c r="AV116" s="288" t="s">
        <v>110</v>
      </c>
      <c r="AW116" s="289">
        <f t="shared" si="55"/>
        <v>0.1485468245425188</v>
      </c>
      <c r="AX116" s="289">
        <f t="shared" si="56"/>
        <v>6.3448575809419552E-2</v>
      </c>
      <c r="AY116" s="289">
        <f t="shared" si="57"/>
        <v>2.3989327808642404E-2</v>
      </c>
      <c r="AZ116" s="289">
        <f t="shared" si="58"/>
        <v>4.7491547181633877E-2</v>
      </c>
      <c r="BA116" s="289">
        <f t="shared" si="59"/>
        <v>-8.1525576127293112E-3</v>
      </c>
      <c r="BC116" s="288" t="s">
        <v>110</v>
      </c>
      <c r="BD116" s="289">
        <f t="shared" si="60"/>
        <v>-4.8655956085680456E-2</v>
      </c>
      <c r="BE116" s="289">
        <f t="shared" si="61"/>
        <v>-8.6784355924775958E-2</v>
      </c>
      <c r="BF116" s="289">
        <f t="shared" si="62"/>
        <v>-6.1252547387120639E-2</v>
      </c>
      <c r="BG116" s="289">
        <f t="shared" si="63"/>
        <v>-0.10323144948013532</v>
      </c>
    </row>
    <row r="117" spans="1:59" x14ac:dyDescent="0.35">
      <c r="A117" s="218">
        <v>10342</v>
      </c>
      <c r="B117" s="219" t="s">
        <v>111</v>
      </c>
      <c r="C117" s="253">
        <v>38.691000000000003</v>
      </c>
      <c r="D117" s="254">
        <v>-0.35900000000000176</v>
      </c>
      <c r="E117" s="245">
        <f t="shared" si="50"/>
        <v>34.931464626216112</v>
      </c>
      <c r="F117" s="257">
        <f>'BPA CURRENT Calc'!O108</f>
        <v>38.132675114155248</v>
      </c>
      <c r="G117" s="258">
        <f>'BPA CURRENT Calc'!P108</f>
        <v>-0.2152499999999975</v>
      </c>
      <c r="H117" s="223">
        <f t="shared" si="51"/>
        <v>35.201046302840084</v>
      </c>
      <c r="I117" s="258">
        <f>'SANDBOX Calc'!O108</f>
        <v>39.739299849751532</v>
      </c>
      <c r="J117" s="258">
        <f>'SANDBOX Calc'!P108</f>
        <v>-1.8218747355962819</v>
      </c>
      <c r="K117" s="223">
        <f t="shared" si="52"/>
        <v>34.693554640568202</v>
      </c>
      <c r="L117" s="257">
        <f>'No Worse Off Calc'!O108</f>
        <v>37.971175114155251</v>
      </c>
      <c r="M117" s="258">
        <f>'No Worse Off Calc'!P108</f>
        <v>-5.3750000000000853E-2</v>
      </c>
      <c r="N117" s="223">
        <f t="shared" si="53"/>
        <v>35.105291139387376</v>
      </c>
      <c r="O117" s="257">
        <f>'NRU Proposal Calc'!O108</f>
        <v>40.14150133881747</v>
      </c>
      <c r="P117" s="258">
        <f>'NRU Proposal Calc'!P108</f>
        <v>-2.2240762246622197</v>
      </c>
      <c r="Q117" s="324">
        <f t="shared" si="54"/>
        <v>34.664871656093851</v>
      </c>
      <c r="S117" s="331">
        <f t="shared" si="46"/>
        <v>7.7174455611474756E-3</v>
      </c>
      <c r="T117" s="327">
        <f t="shared" si="47"/>
        <v>-6.8107646843229798E-3</v>
      </c>
      <c r="U117" s="327">
        <f t="shared" si="48"/>
        <v>4.9762159998526572E-3</v>
      </c>
      <c r="V117" s="332">
        <f t="shared" si="49"/>
        <v>-7.6318864088562302E-3</v>
      </c>
      <c r="W117" s="314"/>
      <c r="X117" s="317"/>
      <c r="Y117" s="314"/>
      <c r="Z117" s="314"/>
      <c r="AV117" s="288" t="s">
        <v>111</v>
      </c>
      <c r="AW117" s="289">
        <f t="shared" si="55"/>
        <v>-9.3655431493269783E-3</v>
      </c>
      <c r="AX117" s="289">
        <f t="shared" si="56"/>
        <v>-5.6768095236414363E-3</v>
      </c>
      <c r="AY117" s="289">
        <f t="shared" si="57"/>
        <v>-4.8048482461857452E-2</v>
      </c>
      <c r="AZ117" s="289">
        <f t="shared" si="58"/>
        <v>-1.4175540622333824E-3</v>
      </c>
      <c r="BA117" s="289">
        <f t="shared" si="59"/>
        <v>-5.865578208347097E-2</v>
      </c>
      <c r="BC117" s="288" t="s">
        <v>111</v>
      </c>
      <c r="BD117" s="289">
        <f t="shared" si="60"/>
        <v>7.7174455611474756E-3</v>
      </c>
      <c r="BE117" s="289">
        <f t="shared" si="61"/>
        <v>-6.8107646843229798E-3</v>
      </c>
      <c r="BF117" s="289">
        <f t="shared" si="62"/>
        <v>4.9762159998526572E-3</v>
      </c>
      <c r="BG117" s="289">
        <f t="shared" si="63"/>
        <v>-7.6318864088562302E-3</v>
      </c>
    </row>
    <row r="118" spans="1:59" x14ac:dyDescent="0.35">
      <c r="A118" s="218">
        <v>10343</v>
      </c>
      <c r="B118" s="238" t="s">
        <v>112</v>
      </c>
      <c r="C118" s="251">
        <v>31.388999999999999</v>
      </c>
      <c r="D118" s="252">
        <v>-16.256999999999998</v>
      </c>
      <c r="E118" s="241">
        <f t="shared" si="50"/>
        <v>34.931464626216112</v>
      </c>
      <c r="F118" s="255">
        <f>'BPA CURRENT Calc'!O109</f>
        <v>11.952629680365295</v>
      </c>
      <c r="G118" s="256">
        <f>'BPA CURRENT Calc'!P109</f>
        <v>0</v>
      </c>
      <c r="H118" s="244">
        <f t="shared" si="51"/>
        <v>35.201046302840084</v>
      </c>
      <c r="I118" s="256">
        <f>'SANDBOX Calc'!O109</f>
        <v>12.45622378810647</v>
      </c>
      <c r="J118" s="256">
        <f>'SANDBOX Calc'!P109</f>
        <v>-0.50359410774117386</v>
      </c>
      <c r="K118" s="244">
        <f t="shared" si="52"/>
        <v>34.693554640568202</v>
      </c>
      <c r="L118" s="255">
        <f>'No Worse Off Calc'!O109</f>
        <v>11.952629680365295</v>
      </c>
      <c r="M118" s="256">
        <f>'No Worse Off Calc'!P109</f>
        <v>0</v>
      </c>
      <c r="N118" s="244">
        <f t="shared" si="53"/>
        <v>35.105291139387376</v>
      </c>
      <c r="O118" s="255">
        <f>'NRU Proposal Calc'!O109</f>
        <v>12.582293240126431</v>
      </c>
      <c r="P118" s="256">
        <f>'NRU Proposal Calc'!P109</f>
        <v>-0.6296635597611342</v>
      </c>
      <c r="Q118" s="244">
        <f t="shared" si="54"/>
        <v>34.664871656093851</v>
      </c>
      <c r="S118" s="331">
        <f t="shared" si="46"/>
        <v>7.7174455611474756E-3</v>
      </c>
      <c r="T118" s="327">
        <f t="shared" si="47"/>
        <v>-6.8107646843229798E-3</v>
      </c>
      <c r="U118" s="327">
        <f t="shared" si="48"/>
        <v>4.9762159998526572E-3</v>
      </c>
      <c r="V118" s="332">
        <f t="shared" si="49"/>
        <v>-7.6318864088562302E-3</v>
      </c>
      <c r="W118" s="314"/>
      <c r="X118" s="317"/>
      <c r="Y118" s="314"/>
      <c r="Z118" s="314"/>
      <c r="AV118" s="288" t="s">
        <v>112</v>
      </c>
      <c r="AW118" s="289">
        <f t="shared" si="55"/>
        <v>-1.0743457573354478</v>
      </c>
      <c r="AX118" s="289">
        <f t="shared" si="56"/>
        <v>0</v>
      </c>
      <c r="AY118" s="289">
        <f t="shared" si="57"/>
        <v>-4.2132494790534075E-2</v>
      </c>
      <c r="AZ118" s="289">
        <f t="shared" si="58"/>
        <v>0</v>
      </c>
      <c r="BA118" s="289">
        <f t="shared" si="59"/>
        <v>-5.2679918695673206E-2</v>
      </c>
      <c r="BC118" s="288" t="s">
        <v>112</v>
      </c>
      <c r="BD118" s="289">
        <f t="shared" si="60"/>
        <v>7.7174455611474756E-3</v>
      </c>
      <c r="BE118" s="289">
        <f t="shared" si="61"/>
        <v>-6.8107646843229798E-3</v>
      </c>
      <c r="BF118" s="289">
        <f t="shared" si="62"/>
        <v>4.9762159998526572E-3</v>
      </c>
      <c r="BG118" s="289">
        <f t="shared" si="63"/>
        <v>-7.6318864088562302E-3</v>
      </c>
    </row>
    <row r="119" spans="1:59" x14ac:dyDescent="0.35">
      <c r="A119" s="218">
        <v>10349</v>
      </c>
      <c r="B119" s="219" t="s">
        <v>113</v>
      </c>
      <c r="C119" s="253">
        <v>523.91099999999994</v>
      </c>
      <c r="D119" s="254">
        <v>-64.866999999999962</v>
      </c>
      <c r="E119" s="245">
        <f t="shared" si="50"/>
        <v>34.931464626216112</v>
      </c>
      <c r="F119" s="257">
        <f>'BPA CURRENT Calc'!O110</f>
        <v>488.39778344748862</v>
      </c>
      <c r="G119" s="258">
        <f>'BPA CURRENT Calc'!P110</f>
        <v>-32.075499999999977</v>
      </c>
      <c r="H119" s="223">
        <f t="shared" si="51"/>
        <v>35.201046302840084</v>
      </c>
      <c r="I119" s="258">
        <f>'SANDBOX Calc'!O110</f>
        <v>508.97520051429842</v>
      </c>
      <c r="J119" s="258">
        <f>'SANDBOX Calc'!P110</f>
        <v>-52.652917066809778</v>
      </c>
      <c r="K119" s="223">
        <f t="shared" si="52"/>
        <v>34.693554640568202</v>
      </c>
      <c r="L119" s="257">
        <f>'No Worse Off Calc'!O110</f>
        <v>471.02978344748863</v>
      </c>
      <c r="M119" s="258">
        <f>'No Worse Off Calc'!P110</f>
        <v>-14.707499999999982</v>
      </c>
      <c r="N119" s="223">
        <f t="shared" si="53"/>
        <v>35.105291139387376</v>
      </c>
      <c r="O119" s="257">
        <f>'NRU Proposal Calc'!O110</f>
        <v>514.12653897064945</v>
      </c>
      <c r="P119" s="258">
        <f>'NRU Proposal Calc'!P110</f>
        <v>-57.804255523160805</v>
      </c>
      <c r="Q119" s="324">
        <f t="shared" si="54"/>
        <v>34.664871656093851</v>
      </c>
      <c r="S119" s="331">
        <f t="shared" si="46"/>
        <v>7.7174455611474756E-3</v>
      </c>
      <c r="T119" s="327">
        <f t="shared" si="47"/>
        <v>-6.8107646843229798E-3</v>
      </c>
      <c r="U119" s="327">
        <f t="shared" si="48"/>
        <v>4.9762159998526572E-3</v>
      </c>
      <c r="V119" s="332">
        <f t="shared" si="49"/>
        <v>-7.6318864088562302E-3</v>
      </c>
      <c r="W119" s="314"/>
      <c r="X119" s="317"/>
      <c r="Y119" s="314"/>
      <c r="Z119" s="314"/>
      <c r="AV119" s="288" t="s">
        <v>113</v>
      </c>
      <c r="AW119" s="289">
        <f t="shared" si="55"/>
        <v>-0.14130889413650971</v>
      </c>
      <c r="AX119" s="289">
        <f t="shared" si="56"/>
        <v>-7.0291329535063285E-2</v>
      </c>
      <c r="AY119" s="289">
        <f t="shared" si="57"/>
        <v>-0.11538537340105334</v>
      </c>
      <c r="AZ119" s="289">
        <f t="shared" si="58"/>
        <v>-3.223051017558394E-2</v>
      </c>
      <c r="BA119" s="289">
        <f t="shared" si="59"/>
        <v>-0.12667418975565464</v>
      </c>
      <c r="BC119" s="288" t="s">
        <v>113</v>
      </c>
      <c r="BD119" s="289">
        <f t="shared" si="60"/>
        <v>7.7174455611474756E-3</v>
      </c>
      <c r="BE119" s="289">
        <f t="shared" si="61"/>
        <v>-6.8107646843229798E-3</v>
      </c>
      <c r="BF119" s="289">
        <f t="shared" si="62"/>
        <v>4.9762159998526572E-3</v>
      </c>
      <c r="BG119" s="289">
        <f t="shared" si="63"/>
        <v>-7.6318864088562302E-3</v>
      </c>
    </row>
    <row r="120" spans="1:59" x14ac:dyDescent="0.35">
      <c r="A120" s="218">
        <v>10352</v>
      </c>
      <c r="B120" s="238" t="s">
        <v>114</v>
      </c>
      <c r="C120" s="251">
        <v>15.907</v>
      </c>
      <c r="D120" s="252">
        <v>9.9999999999997868E-3</v>
      </c>
      <c r="E120" s="241">
        <f t="shared" si="50"/>
        <v>34.947214161539222</v>
      </c>
      <c r="F120" s="255">
        <f>'BPA CURRENT Calc'!O111</f>
        <v>16.131402796803656</v>
      </c>
      <c r="G120" s="256">
        <f>'BPA CURRENT Calc'!P111</f>
        <v>0.67320839041095937</v>
      </c>
      <c r="H120" s="244">
        <f t="shared" si="51"/>
        <v>36.194515506997739</v>
      </c>
      <c r="I120" s="256">
        <f>'SANDBOX Calc'!O111</f>
        <v>16.811059041103995</v>
      </c>
      <c r="J120" s="256">
        <f>'SANDBOX Calc'!P111</f>
        <v>-6.447853889380184E-3</v>
      </c>
      <c r="K120" s="244">
        <f t="shared" si="52"/>
        <v>34.693554640568202</v>
      </c>
      <c r="L120" s="255">
        <f>'No Worse Off Calc'!O111</f>
        <v>16.30071164922802</v>
      </c>
      <c r="M120" s="256">
        <f>'No Worse Off Calc'!P111</f>
        <v>0.50389953798659448</v>
      </c>
      <c r="N120" s="244">
        <f t="shared" si="53"/>
        <v>35.851778645311796</v>
      </c>
      <c r="O120" s="255">
        <f>'NRU Proposal Calc'!O111</f>
        <v>17.217428102480781</v>
      </c>
      <c r="P120" s="256">
        <f>'NRU Proposal Calc'!P111</f>
        <v>-0.41281691526616626</v>
      </c>
      <c r="Q120" s="244">
        <f t="shared" si="54"/>
        <v>34.664871656093851</v>
      </c>
      <c r="S120" s="331">
        <f t="shared" si="46"/>
        <v>3.5691009294561198E-2</v>
      </c>
      <c r="T120" s="327">
        <f t="shared" si="47"/>
        <v>-7.2583617051279071E-3</v>
      </c>
      <c r="U120" s="327">
        <f t="shared" si="48"/>
        <v>2.5883736528792708E-2</v>
      </c>
      <c r="V120" s="332">
        <f t="shared" si="49"/>
        <v>-8.0791133776866187E-3</v>
      </c>
      <c r="W120" s="314"/>
      <c r="X120" s="317"/>
      <c r="Y120" s="314"/>
      <c r="Z120" s="314"/>
      <c r="AV120" s="288" t="s">
        <v>114</v>
      </c>
      <c r="AW120" s="289">
        <f t="shared" si="55"/>
        <v>6.28259094050373E-4</v>
      </c>
      <c r="AX120" s="289">
        <f t="shared" si="56"/>
        <v>4.0060932259066713E-2</v>
      </c>
      <c r="AY120" s="289">
        <f t="shared" si="57"/>
        <v>-3.8369551175845585E-4</v>
      </c>
      <c r="AZ120" s="289">
        <f t="shared" si="58"/>
        <v>2.9985789755729329E-2</v>
      </c>
      <c r="BA120" s="289">
        <f t="shared" si="59"/>
        <v>-2.4565692753441871E-2</v>
      </c>
      <c r="BC120" s="288" t="s">
        <v>114</v>
      </c>
      <c r="BD120" s="289">
        <f t="shared" si="60"/>
        <v>3.5691009294561198E-2</v>
      </c>
      <c r="BE120" s="289">
        <f t="shared" si="61"/>
        <v>-7.2583617051279071E-3</v>
      </c>
      <c r="BF120" s="289">
        <f t="shared" si="62"/>
        <v>2.5883736528792708E-2</v>
      </c>
      <c r="BG120" s="289">
        <f t="shared" si="63"/>
        <v>-8.0791133776866187E-3</v>
      </c>
    </row>
    <row r="121" spans="1:59" x14ac:dyDescent="0.35">
      <c r="A121" s="218">
        <v>10354</v>
      </c>
      <c r="B121" s="219" t="s">
        <v>115</v>
      </c>
      <c r="C121" s="253">
        <v>799.07</v>
      </c>
      <c r="D121" s="254">
        <v>-84.034000000000106</v>
      </c>
      <c r="E121" s="245">
        <f t="shared" si="50"/>
        <v>34.931464626216112</v>
      </c>
      <c r="F121" s="257">
        <f>'BPA CURRENT Calc'!O112</f>
        <v>705.10555821917796</v>
      </c>
      <c r="G121" s="258">
        <f>'BPA CURRENT Calc'!P112</f>
        <v>-5.3982499999999618</v>
      </c>
      <c r="H121" s="223">
        <f t="shared" si="51"/>
        <v>35.201046302840084</v>
      </c>
      <c r="I121" s="258">
        <f>'SANDBOX Calc'!O112</f>
        <v>734.81341447762418</v>
      </c>
      <c r="J121" s="258">
        <f>'SANDBOX Calc'!P112</f>
        <v>-35.106106258446175</v>
      </c>
      <c r="K121" s="223">
        <f t="shared" si="52"/>
        <v>34.693554640568202</v>
      </c>
      <c r="L121" s="257">
        <f>'No Worse Off Calc'!O112</f>
        <v>704.06105821917799</v>
      </c>
      <c r="M121" s="258">
        <f>'No Worse Off Calc'!P112</f>
        <v>-4.3537499999999909</v>
      </c>
      <c r="N121" s="223">
        <f t="shared" si="53"/>
        <v>35.105291139387376</v>
      </c>
      <c r="O121" s="257">
        <f>'NRU Proposal Calc'!O112</f>
        <v>743.6914074634517</v>
      </c>
      <c r="P121" s="258">
        <f>'NRU Proposal Calc'!P112</f>
        <v>-42.615263627835361</v>
      </c>
      <c r="Q121" s="324">
        <f t="shared" si="54"/>
        <v>34.664871656093851</v>
      </c>
      <c r="S121" s="331">
        <f t="shared" si="46"/>
        <v>7.7174455611474756E-3</v>
      </c>
      <c r="T121" s="327">
        <f t="shared" si="47"/>
        <v>-6.8107646843229798E-3</v>
      </c>
      <c r="U121" s="327">
        <f t="shared" si="48"/>
        <v>4.9762159998526572E-3</v>
      </c>
      <c r="V121" s="332">
        <f t="shared" si="49"/>
        <v>-7.6318864088562302E-3</v>
      </c>
      <c r="W121" s="314"/>
      <c r="X121" s="317"/>
      <c r="Y121" s="314"/>
      <c r="Z121" s="314"/>
      <c r="AV121" s="288" t="s">
        <v>115</v>
      </c>
      <c r="AW121" s="289">
        <f t="shared" si="55"/>
        <v>-0.11752415263007752</v>
      </c>
      <c r="AX121" s="289">
        <f t="shared" si="56"/>
        <v>-7.7150116006920438E-3</v>
      </c>
      <c r="AY121" s="289">
        <f t="shared" si="57"/>
        <v>-5.0172559077301296E-2</v>
      </c>
      <c r="AZ121" s="289">
        <f t="shared" si="58"/>
        <v>-6.2222445712060677E-3</v>
      </c>
      <c r="BA121" s="289">
        <f t="shared" si="59"/>
        <v>-6.0785499553137702E-2</v>
      </c>
      <c r="BC121" s="288" t="s">
        <v>115</v>
      </c>
      <c r="BD121" s="289">
        <f t="shared" si="60"/>
        <v>7.7174455611474756E-3</v>
      </c>
      <c r="BE121" s="289">
        <f t="shared" si="61"/>
        <v>-6.8107646843229798E-3</v>
      </c>
      <c r="BF121" s="289">
        <f t="shared" si="62"/>
        <v>4.9762159998526572E-3</v>
      </c>
      <c r="BG121" s="289">
        <f t="shared" si="63"/>
        <v>-7.6318864088562302E-3</v>
      </c>
    </row>
    <row r="122" spans="1:59" x14ac:dyDescent="0.35">
      <c r="A122" s="218">
        <v>10360</v>
      </c>
      <c r="B122" s="238" t="s">
        <v>116</v>
      </c>
      <c r="C122" s="251">
        <v>6.7649999999999997</v>
      </c>
      <c r="D122" s="252">
        <v>0.996</v>
      </c>
      <c r="E122" s="241">
        <f t="shared" si="50"/>
        <v>38.148609482843966</v>
      </c>
      <c r="F122" s="255">
        <f>'BPA CURRENT Calc'!O113</f>
        <v>6.8727263984018263</v>
      </c>
      <c r="G122" s="256">
        <f>'BPA CURRENT Calc'!P113</f>
        <v>0.32317919520548077</v>
      </c>
      <c r="H122" s="244">
        <f t="shared" si="51"/>
        <v>36.31480548068506</v>
      </c>
      <c r="I122" s="256">
        <f>'SANDBOX Calc'!O113</f>
        <v>7.1622915075792584</v>
      </c>
      <c r="J122" s="256">
        <f>'SANDBOX Calc'!P113</f>
        <v>3.3614086028048717E-2</v>
      </c>
      <c r="K122" s="244">
        <f t="shared" si="52"/>
        <v>34.811768119095731</v>
      </c>
      <c r="L122" s="255">
        <f>'No Worse Off Calc'!O113</f>
        <v>6.9540044980913862</v>
      </c>
      <c r="M122" s="256">
        <f>'No Worse Off Calc'!P113</f>
        <v>0.24190109551592087</v>
      </c>
      <c r="N122" s="244">
        <f t="shared" si="53"/>
        <v>35.942163895372666</v>
      </c>
      <c r="O122" s="255">
        <f>'NRU Proposal Calc'!O113</f>
        <v>7.348182482598256</v>
      </c>
      <c r="P122" s="256">
        <f>'NRU Proposal Calc'!P113</f>
        <v>-0.15227688899094893</v>
      </c>
      <c r="Q122" s="244">
        <f t="shared" si="54"/>
        <v>34.664871656093851</v>
      </c>
      <c r="S122" s="331">
        <f t="shared" si="46"/>
        <v>-4.8070009025718154E-2</v>
      </c>
      <c r="T122" s="327">
        <f t="shared" si="47"/>
        <v>-8.746954106541853E-2</v>
      </c>
      <c r="U122" s="327">
        <f t="shared" si="48"/>
        <v>-5.7838165463503302E-2</v>
      </c>
      <c r="V122" s="332">
        <f t="shared" si="49"/>
        <v>-9.1320178480340339E-2</v>
      </c>
      <c r="W122" s="314"/>
      <c r="X122" s="317"/>
      <c r="Y122" s="314"/>
      <c r="Z122" s="314"/>
      <c r="AV122" s="288" t="s">
        <v>116</v>
      </c>
      <c r="AW122" s="289">
        <f t="shared" si="55"/>
        <v>0.12833397758020876</v>
      </c>
      <c r="AX122" s="289">
        <f t="shared" si="56"/>
        <v>4.4911539069187684E-2</v>
      </c>
      <c r="AY122" s="289">
        <f t="shared" si="57"/>
        <v>4.6712794645208762E-3</v>
      </c>
      <c r="AZ122" s="289">
        <f t="shared" si="58"/>
        <v>3.3616490984931871E-2</v>
      </c>
      <c r="BA122" s="289">
        <f t="shared" si="59"/>
        <v>-2.1161601831773413E-2</v>
      </c>
      <c r="BC122" s="288" t="s">
        <v>116</v>
      </c>
      <c r="BD122" s="289">
        <f t="shared" si="60"/>
        <v>-4.8070009025718154E-2</v>
      </c>
      <c r="BE122" s="289">
        <f t="shared" si="61"/>
        <v>-8.746954106541853E-2</v>
      </c>
      <c r="BF122" s="289">
        <f t="shared" si="62"/>
        <v>-5.7838165463503302E-2</v>
      </c>
      <c r="BG122" s="289">
        <f t="shared" si="63"/>
        <v>-9.1320178480340339E-2</v>
      </c>
    </row>
    <row r="123" spans="1:59" x14ac:dyDescent="0.35">
      <c r="A123" s="218">
        <v>10363</v>
      </c>
      <c r="B123" s="219" t="s">
        <v>117</v>
      </c>
      <c r="C123" s="253">
        <v>100.706</v>
      </c>
      <c r="D123" s="254">
        <v>-9.4710000000000036</v>
      </c>
      <c r="E123" s="245">
        <f t="shared" si="50"/>
        <v>34.931464626216112</v>
      </c>
      <c r="F123" s="257">
        <f>'BPA CURRENT Calc'!O114</f>
        <v>91.005119634703206</v>
      </c>
      <c r="G123" s="258">
        <f>'BPA CURRENT Calc'!P114</f>
        <v>-9.2250000000007049E-2</v>
      </c>
      <c r="H123" s="223">
        <f t="shared" si="51"/>
        <v>35.201046302840084</v>
      </c>
      <c r="I123" s="258">
        <f>'SANDBOX Calc'!O114</f>
        <v>94.839392363624285</v>
      </c>
      <c r="J123" s="258">
        <f>'SANDBOX Calc'!P114</f>
        <v>-3.9265227289210856</v>
      </c>
      <c r="K123" s="223">
        <f t="shared" si="52"/>
        <v>34.693554640568202</v>
      </c>
      <c r="L123" s="257">
        <f>'No Worse Off Calc'!O114</f>
        <v>91.066619634703201</v>
      </c>
      <c r="M123" s="258">
        <f>'No Worse Off Calc'!P114</f>
        <v>-0.15375000000000227</v>
      </c>
      <c r="N123" s="223">
        <f t="shared" si="53"/>
        <v>35.105291139387376</v>
      </c>
      <c r="O123" s="257">
        <f>'NRU Proposal Calc'!O114</f>
        <v>95.799261937949396</v>
      </c>
      <c r="P123" s="258">
        <f>'NRU Proposal Calc'!P114</f>
        <v>-4.8863923032461969</v>
      </c>
      <c r="Q123" s="324">
        <f t="shared" si="54"/>
        <v>34.664871656093851</v>
      </c>
      <c r="S123" s="331">
        <f t="shared" si="46"/>
        <v>7.7174455611474756E-3</v>
      </c>
      <c r="T123" s="327">
        <f t="shared" si="47"/>
        <v>-6.8107646843229798E-3</v>
      </c>
      <c r="U123" s="327">
        <f t="shared" si="48"/>
        <v>4.9762159998526572E-3</v>
      </c>
      <c r="V123" s="332">
        <f t="shared" si="49"/>
        <v>-7.6318864088562302E-3</v>
      </c>
      <c r="W123" s="314"/>
      <c r="X123" s="317"/>
      <c r="Y123" s="314"/>
      <c r="Z123" s="314"/>
      <c r="AV123" s="288" t="s">
        <v>117</v>
      </c>
      <c r="AW123" s="289">
        <f t="shared" si="55"/>
        <v>-0.10380884528963669</v>
      </c>
      <c r="AX123" s="289">
        <f t="shared" si="56"/>
        <v>-1.0147078226732538E-3</v>
      </c>
      <c r="AY123" s="289">
        <f t="shared" si="57"/>
        <v>-4.3189954785260193E-2</v>
      </c>
      <c r="AZ123" s="289">
        <f t="shared" si="58"/>
        <v>-1.6911797044553186E-3</v>
      </c>
      <c r="BA123" s="289">
        <f t="shared" si="59"/>
        <v>-5.3748081243944881E-2</v>
      </c>
      <c r="BC123" s="288" t="s">
        <v>117</v>
      </c>
      <c r="BD123" s="289">
        <f t="shared" si="60"/>
        <v>7.7174455611474756E-3</v>
      </c>
      <c r="BE123" s="289">
        <f t="shared" si="61"/>
        <v>-6.8107646843229798E-3</v>
      </c>
      <c r="BF123" s="289">
        <f t="shared" si="62"/>
        <v>4.9762159998526572E-3</v>
      </c>
      <c r="BG123" s="289">
        <f t="shared" si="63"/>
        <v>-7.6318864088562302E-3</v>
      </c>
    </row>
    <row r="124" spans="1:59" x14ac:dyDescent="0.35">
      <c r="A124" s="218">
        <v>10369</v>
      </c>
      <c r="B124" s="238" t="s">
        <v>118</v>
      </c>
      <c r="C124" s="251">
        <v>16.431999999999999</v>
      </c>
      <c r="D124" s="252">
        <v>1.962</v>
      </c>
      <c r="E124" s="241">
        <f t="shared" si="50"/>
        <v>37.605405389691377</v>
      </c>
      <c r="F124" s="255">
        <f>'BPA CURRENT Calc'!O115</f>
        <v>16.651692579908676</v>
      </c>
      <c r="G124" s="256">
        <f>'BPA CURRENT Calc'!P115</f>
        <v>0.65907773972602612</v>
      </c>
      <c r="H124" s="244">
        <f t="shared" si="51"/>
        <v>36.145223716583239</v>
      </c>
      <c r="I124" s="256">
        <f>'SANDBOX Calc'!O115</f>
        <v>17.353269930785256</v>
      </c>
      <c r="J124" s="256">
        <f>'SANDBOX Calc'!P115</f>
        <v>-4.2499611150553562E-2</v>
      </c>
      <c r="K124" s="244">
        <f t="shared" si="52"/>
        <v>34.693554640568202</v>
      </c>
      <c r="L124" s="255">
        <f>'No Worse Off Calc'!O115</f>
        <v>16.817447637868277</v>
      </c>
      <c r="M124" s="256">
        <f>'No Worse Off Calc'!P115</f>
        <v>0.49332268176642557</v>
      </c>
      <c r="N124" s="244">
        <f t="shared" si="53"/>
        <v>35.814741054679828</v>
      </c>
      <c r="O124" s="255">
        <f>'NRU Proposal Calc'!O115</f>
        <v>17.76016835831992</v>
      </c>
      <c r="P124" s="256">
        <f>'NRU Proposal Calc'!P115</f>
        <v>-0.44939803868521722</v>
      </c>
      <c r="Q124" s="244">
        <f t="shared" si="54"/>
        <v>34.664871656093851</v>
      </c>
      <c r="S124" s="331">
        <f t="shared" si="46"/>
        <v>-3.8829036889159889E-2</v>
      </c>
      <c r="T124" s="327">
        <f t="shared" si="47"/>
        <v>-7.7431707461964747E-2</v>
      </c>
      <c r="U124" s="327">
        <f t="shared" si="48"/>
        <v>-4.7617205996200125E-2</v>
      </c>
      <c r="V124" s="332">
        <f t="shared" si="49"/>
        <v>-7.8194443142570222E-2</v>
      </c>
      <c r="W124" s="314"/>
      <c r="X124" s="317"/>
      <c r="Y124" s="314"/>
      <c r="Z124" s="314"/>
      <c r="AV124" s="288" t="s">
        <v>118</v>
      </c>
      <c r="AW124" s="289">
        <f t="shared" si="55"/>
        <v>0.1066652169185604</v>
      </c>
      <c r="AX124" s="289">
        <f t="shared" si="56"/>
        <v>3.8073276206459089E-2</v>
      </c>
      <c r="AY124" s="289">
        <f t="shared" si="57"/>
        <v>-2.4550964726479255E-3</v>
      </c>
      <c r="AZ124" s="289">
        <f t="shared" si="58"/>
        <v>2.849802017226671E-2</v>
      </c>
      <c r="BA124" s="289">
        <f t="shared" si="59"/>
        <v>-2.5960603161344502E-2</v>
      </c>
      <c r="BC124" s="288" t="s">
        <v>118</v>
      </c>
      <c r="BD124" s="289">
        <f t="shared" si="60"/>
        <v>-3.8829036889159889E-2</v>
      </c>
      <c r="BE124" s="289">
        <f t="shared" si="61"/>
        <v>-7.7431707461964747E-2</v>
      </c>
      <c r="BF124" s="289">
        <f t="shared" si="62"/>
        <v>-4.7617205996200125E-2</v>
      </c>
      <c r="BG124" s="289">
        <f t="shared" si="63"/>
        <v>-7.8194443142570222E-2</v>
      </c>
    </row>
    <row r="125" spans="1:59" x14ac:dyDescent="0.35">
      <c r="A125" s="218">
        <v>10370</v>
      </c>
      <c r="B125" s="219" t="s">
        <v>119</v>
      </c>
      <c r="C125" s="253">
        <v>402.39</v>
      </c>
      <c r="D125" s="254">
        <v>-35.164999999999964</v>
      </c>
      <c r="E125" s="245">
        <f t="shared" si="50"/>
        <v>34.931464626216112</v>
      </c>
      <c r="F125" s="257">
        <f>'BPA CURRENT Calc'!O116</f>
        <v>379.13663116438363</v>
      </c>
      <c r="G125" s="258">
        <f>'BPA CURRENT Calc'!P116</f>
        <v>-18.009250000000009</v>
      </c>
      <c r="H125" s="223">
        <f t="shared" si="51"/>
        <v>35.201046302840084</v>
      </c>
      <c r="I125" s="258">
        <f>'SANDBOX Calc'!O116</f>
        <v>395.11060330181772</v>
      </c>
      <c r="J125" s="258">
        <f>'SANDBOX Calc'!P116</f>
        <v>-33.983222137434097</v>
      </c>
      <c r="K125" s="223">
        <f t="shared" si="52"/>
        <v>34.693554640568202</v>
      </c>
      <c r="L125" s="257">
        <f>'No Worse Off Calc'!O116</f>
        <v>373.38613116438364</v>
      </c>
      <c r="M125" s="258">
        <f>'No Worse Off Calc'!P116</f>
        <v>-12.25875000000002</v>
      </c>
      <c r="N125" s="223">
        <f t="shared" si="53"/>
        <v>35.105291139387376</v>
      </c>
      <c r="O125" s="257">
        <f>'NRU Proposal Calc'!O116</f>
        <v>429.83575480053946</v>
      </c>
      <c r="P125" s="258">
        <f>'NRU Proposal Calc'!P116</f>
        <v>-39.519789161270012</v>
      </c>
      <c r="Q125" s="324">
        <f t="shared" si="54"/>
        <v>34.664871656093851</v>
      </c>
      <c r="S125" s="331">
        <f t="shared" si="46"/>
        <v>7.7174455611474756E-3</v>
      </c>
      <c r="T125" s="327">
        <f t="shared" si="47"/>
        <v>-6.8107646843229798E-3</v>
      </c>
      <c r="U125" s="327">
        <f t="shared" si="48"/>
        <v>4.9762159998526572E-3</v>
      </c>
      <c r="V125" s="332">
        <f t="shared" si="49"/>
        <v>-7.6318864088562302E-3</v>
      </c>
      <c r="W125" s="314"/>
      <c r="X125" s="317"/>
      <c r="Y125" s="314"/>
      <c r="Z125" s="314"/>
      <c r="AV125" s="288" t="s">
        <v>119</v>
      </c>
      <c r="AW125" s="289">
        <f t="shared" si="55"/>
        <v>-9.5758731023214541E-2</v>
      </c>
      <c r="AX125" s="289">
        <f t="shared" si="56"/>
        <v>-4.9869522332903017E-2</v>
      </c>
      <c r="AY125" s="289">
        <f t="shared" si="57"/>
        <v>-9.4103144513334708E-2</v>
      </c>
      <c r="AZ125" s="289">
        <f t="shared" si="58"/>
        <v>-3.394577824720494E-2</v>
      </c>
      <c r="BA125" s="289">
        <f t="shared" si="59"/>
        <v>-0.10125076256243706</v>
      </c>
      <c r="BC125" s="288" t="s">
        <v>119</v>
      </c>
      <c r="BD125" s="289">
        <f t="shared" si="60"/>
        <v>7.7174455611474756E-3</v>
      </c>
      <c r="BE125" s="289">
        <f t="shared" si="61"/>
        <v>-6.8107646843229798E-3</v>
      </c>
      <c r="BF125" s="289">
        <f t="shared" si="62"/>
        <v>4.9762159998526572E-3</v>
      </c>
      <c r="BG125" s="289">
        <f t="shared" si="63"/>
        <v>-7.6318864088562302E-3</v>
      </c>
    </row>
    <row r="126" spans="1:59" x14ac:dyDescent="0.35">
      <c r="A126" s="218">
        <v>10371</v>
      </c>
      <c r="B126" s="238" t="s">
        <v>120</v>
      </c>
      <c r="C126" s="251">
        <v>11.032</v>
      </c>
      <c r="D126" s="252">
        <v>0.53600000000000003</v>
      </c>
      <c r="E126" s="241">
        <f t="shared" si="50"/>
        <v>36.093008104807758</v>
      </c>
      <c r="F126" s="255">
        <f>'BPA CURRENT Calc'!O117</f>
        <v>11.091897089041096</v>
      </c>
      <c r="G126" s="256">
        <f>'BPA CURRENT Calc'!P117</f>
        <v>0.17969126712328709</v>
      </c>
      <c r="H126" s="244">
        <f t="shared" si="51"/>
        <v>35.596390354837631</v>
      </c>
      <c r="I126" s="256">
        <f>'SANDBOX Calc'!O117</f>
        <v>11.559226385362262</v>
      </c>
      <c r="J126" s="256">
        <f>'SANDBOX Calc'!P117</f>
        <v>-0.28763802919787906</v>
      </c>
      <c r="K126" s="244">
        <f t="shared" si="52"/>
        <v>34.693554640568202</v>
      </c>
      <c r="L126" s="255">
        <f>'No Worse Off Calc'!O117</f>
        <v>11.137088626551126</v>
      </c>
      <c r="M126" s="256">
        <f>'No Worse Off Calc'!P117</f>
        <v>0.13449972961325685</v>
      </c>
      <c r="N126" s="244">
        <f t="shared" si="53"/>
        <v>35.402350569234457</v>
      </c>
      <c r="O126" s="255">
        <f>'NRU Proposal Calc'!O117</f>
        <v>11.739269788694445</v>
      </c>
      <c r="P126" s="256">
        <f>'NRU Proposal Calc'!P117</f>
        <v>-0.46768143253006222</v>
      </c>
      <c r="Q126" s="244">
        <f t="shared" si="54"/>
        <v>34.664871656093851</v>
      </c>
      <c r="S126" s="331">
        <f t="shared" si="46"/>
        <v>-1.3759389312412993E-2</v>
      </c>
      <c r="T126" s="327">
        <f t="shared" si="47"/>
        <v>-3.8773533648838281E-2</v>
      </c>
      <c r="U126" s="327">
        <f t="shared" si="48"/>
        <v>-1.9135493876480256E-2</v>
      </c>
      <c r="V126" s="332">
        <f t="shared" si="49"/>
        <v>-3.9568230072895276E-2</v>
      </c>
      <c r="W126" s="314"/>
      <c r="X126" s="317"/>
      <c r="Y126" s="314"/>
      <c r="Z126" s="314"/>
      <c r="AV126" s="288" t="s">
        <v>120</v>
      </c>
      <c r="AW126" s="289">
        <f t="shared" si="55"/>
        <v>4.6334716459197789E-2</v>
      </c>
      <c r="AX126" s="289">
        <f t="shared" si="56"/>
        <v>1.5941965004871272E-2</v>
      </c>
      <c r="AY126" s="289">
        <f t="shared" si="57"/>
        <v>-2.5518855028144376E-2</v>
      </c>
      <c r="AZ126" s="289">
        <f t="shared" si="58"/>
        <v>1.1932633215770297E-2</v>
      </c>
      <c r="BA126" s="289">
        <f t="shared" si="59"/>
        <v>-4.1492061078888608E-2</v>
      </c>
      <c r="BC126" s="288" t="s">
        <v>120</v>
      </c>
      <c r="BD126" s="289">
        <f t="shared" si="60"/>
        <v>-1.3759389312412993E-2</v>
      </c>
      <c r="BE126" s="289">
        <f t="shared" si="61"/>
        <v>-3.8773533648838281E-2</v>
      </c>
      <c r="BF126" s="289">
        <f t="shared" si="62"/>
        <v>-1.9135493876480256E-2</v>
      </c>
      <c r="BG126" s="289">
        <f t="shared" si="63"/>
        <v>-3.9568230072895276E-2</v>
      </c>
    </row>
    <row r="127" spans="1:59" x14ac:dyDescent="0.35">
      <c r="A127" s="218">
        <v>10376</v>
      </c>
      <c r="B127" s="219" t="s">
        <v>333</v>
      </c>
      <c r="C127" s="253">
        <v>56.029000000000003</v>
      </c>
      <c r="D127" s="254">
        <v>9.9000000000000005E-2</v>
      </c>
      <c r="E127" s="245">
        <f t="shared" si="50"/>
        <v>34.975681149199374</v>
      </c>
      <c r="F127" s="257">
        <f>'BPA CURRENT Calc'!O118</f>
        <v>55.395735844748863</v>
      </c>
      <c r="G127" s="258">
        <f>'BPA CURRENT Calc'!P118</f>
        <v>-0.15449999999999875</v>
      </c>
      <c r="H127" s="223">
        <f t="shared" si="51"/>
        <v>35.201046302840084</v>
      </c>
      <c r="I127" s="258">
        <f>'SANDBOX Calc'!O118</f>
        <v>57.729696396645558</v>
      </c>
      <c r="J127" s="258">
        <f>'SANDBOX Calc'!P118</f>
        <v>-2.4884605518966936</v>
      </c>
      <c r="K127" s="223">
        <f t="shared" si="52"/>
        <v>34.693554640568202</v>
      </c>
      <c r="L127" s="257">
        <f>'No Worse Off Calc'!O118</f>
        <v>55.241235844748864</v>
      </c>
      <c r="M127" s="258">
        <f>'No Worse Off Calc'!P118</f>
        <v>0</v>
      </c>
      <c r="N127" s="223">
        <f t="shared" si="53"/>
        <v>35.105291139387376</v>
      </c>
      <c r="O127" s="257">
        <f>'NRU Proposal Calc'!O118</f>
        <v>58.313978705137231</v>
      </c>
      <c r="P127" s="258">
        <f>'NRU Proposal Calc'!P118</f>
        <v>-3.0727428603883666</v>
      </c>
      <c r="Q127" s="324">
        <f t="shared" si="54"/>
        <v>34.664871656093851</v>
      </c>
      <c r="S127" s="331">
        <f t="shared" si="46"/>
        <v>6.4434814772969156E-3</v>
      </c>
      <c r="T127" s="327">
        <f t="shared" si="47"/>
        <v>-8.0663620939268182E-3</v>
      </c>
      <c r="U127" s="327">
        <f t="shared" si="48"/>
        <v>3.705717399329852E-3</v>
      </c>
      <c r="V127" s="332">
        <f t="shared" si="49"/>
        <v>-8.8864457501105203E-3</v>
      </c>
      <c r="W127" s="314"/>
      <c r="X127" s="317"/>
      <c r="Y127" s="314"/>
      <c r="Z127" s="314"/>
      <c r="AV127" s="288" t="s">
        <v>121</v>
      </c>
      <c r="AW127" s="289">
        <f t="shared" si="55"/>
        <v>1.7638255416191563E-3</v>
      </c>
      <c r="AX127" s="289">
        <f t="shared" si="56"/>
        <v>-2.7968237429410307E-3</v>
      </c>
      <c r="AY127" s="289">
        <f t="shared" si="57"/>
        <v>-4.5047155695254824E-2</v>
      </c>
      <c r="AZ127" s="289">
        <f t="shared" si="58"/>
        <v>0</v>
      </c>
      <c r="BA127" s="289">
        <f t="shared" si="59"/>
        <v>-5.5624078885998643E-2</v>
      </c>
      <c r="BC127" s="288" t="s">
        <v>121</v>
      </c>
      <c r="BD127" s="289">
        <f t="shared" si="60"/>
        <v>6.4434814772969156E-3</v>
      </c>
      <c r="BE127" s="289">
        <f t="shared" si="61"/>
        <v>-8.0663620939268182E-3</v>
      </c>
      <c r="BF127" s="289">
        <f t="shared" si="62"/>
        <v>3.705717399329852E-3</v>
      </c>
      <c r="BG127" s="289">
        <f t="shared" si="63"/>
        <v>-8.8864457501105203E-3</v>
      </c>
    </row>
    <row r="128" spans="1:59" x14ac:dyDescent="0.35">
      <c r="A128" s="218">
        <v>10378</v>
      </c>
      <c r="B128" s="238" t="s">
        <v>122</v>
      </c>
      <c r="C128" s="251">
        <v>2.0209999999999999</v>
      </c>
      <c r="D128" s="252">
        <v>2.1999999999999999E-2</v>
      </c>
      <c r="E128" s="241">
        <f t="shared" si="50"/>
        <v>35.2014145910831</v>
      </c>
      <c r="F128" s="255">
        <f>'BPA CURRENT Calc'!O119</f>
        <v>2.0226166095890412</v>
      </c>
      <c r="G128" s="256">
        <f>'BPA CURRENT Calc'!P119</f>
        <v>4.8498287671234763E-3</v>
      </c>
      <c r="H128" s="244">
        <f t="shared" si="51"/>
        <v>35.26036697851675</v>
      </c>
      <c r="I128" s="256">
        <f>'SANDBOX Calc'!O119</f>
        <v>2.1078344933557998</v>
      </c>
      <c r="J128" s="256">
        <f>'SANDBOX Calc'!P119</f>
        <v>-8.0368054999635063E-2</v>
      </c>
      <c r="K128" s="244">
        <f t="shared" si="52"/>
        <v>34.693554640568202</v>
      </c>
      <c r="L128" s="255">
        <f>'No Worse Off Calc'!O119</f>
        <v>2.0238363194956794</v>
      </c>
      <c r="M128" s="256">
        <f>'No Worse Off Calc'!P119</f>
        <v>3.6301188604852541E-3</v>
      </c>
      <c r="N128" s="244">
        <f t="shared" si="53"/>
        <v>35.149864381366399</v>
      </c>
      <c r="O128" s="255">
        <f>'NRU Proposal Calc'!O119</f>
        <v>2.1308696605854651</v>
      </c>
      <c r="P128" s="256">
        <f>'NRU Proposal Calc'!P119</f>
        <v>-0.10340322222930043</v>
      </c>
      <c r="Q128" s="244">
        <f t="shared" si="54"/>
        <v>34.664871656093851</v>
      </c>
      <c r="S128" s="331">
        <f t="shared" si="46"/>
        <v>1.6747164316681341E-3</v>
      </c>
      <c r="T128" s="327">
        <f t="shared" si="47"/>
        <v>-1.4427259711419241E-2</v>
      </c>
      <c r="U128" s="327">
        <f t="shared" si="48"/>
        <v>-1.4644357425840429E-3</v>
      </c>
      <c r="V128" s="332">
        <f t="shared" si="49"/>
        <v>-1.5242084479331168E-2</v>
      </c>
      <c r="W128" s="314"/>
      <c r="X128" s="317"/>
      <c r="Y128" s="314"/>
      <c r="Z128" s="314"/>
      <c r="AV128" s="288" t="s">
        <v>122</v>
      </c>
      <c r="AW128" s="289">
        <f t="shared" si="55"/>
        <v>1.0768477728830153E-2</v>
      </c>
      <c r="AX128" s="289">
        <f t="shared" si="56"/>
        <v>2.3920636491796309E-3</v>
      </c>
      <c r="AY128" s="289">
        <f t="shared" si="57"/>
        <v>-3.9639647532117038E-2</v>
      </c>
      <c r="AZ128" s="289">
        <f t="shared" si="58"/>
        <v>1.7904705063470706E-3</v>
      </c>
      <c r="BA128" s="289">
        <f t="shared" si="59"/>
        <v>-5.1001200450517939E-2</v>
      </c>
      <c r="BC128" s="288" t="s">
        <v>122</v>
      </c>
      <c r="BD128" s="289">
        <f t="shared" si="60"/>
        <v>1.6747164316681341E-3</v>
      </c>
      <c r="BE128" s="289">
        <f t="shared" si="61"/>
        <v>-1.4427259711419241E-2</v>
      </c>
      <c r="BF128" s="289">
        <f t="shared" si="62"/>
        <v>-1.4644357425840429E-3</v>
      </c>
      <c r="BG128" s="289">
        <f t="shared" si="63"/>
        <v>-1.5242084479331168E-2</v>
      </c>
    </row>
    <row r="129" spans="1:59" x14ac:dyDescent="0.35">
      <c r="A129" s="218">
        <v>10379</v>
      </c>
      <c r="B129" s="219" t="s">
        <v>123</v>
      </c>
      <c r="C129" s="253">
        <v>4.8079999999999998</v>
      </c>
      <c r="D129" s="254">
        <v>-0.19700000000000006</v>
      </c>
      <c r="E129" s="245">
        <f t="shared" si="50"/>
        <v>34.931464626216112</v>
      </c>
      <c r="F129" s="257">
        <f>'BPA CURRENT Calc'!O120</f>
        <v>4.5046874429223731</v>
      </c>
      <c r="G129" s="258">
        <f>'BPA CURRENT Calc'!P120</f>
        <v>0</v>
      </c>
      <c r="H129" s="223">
        <f t="shared" si="51"/>
        <v>35.201046302840084</v>
      </c>
      <c r="I129" s="258">
        <f>'SANDBOX Calc'!O120</f>
        <v>4.6944811631442853</v>
      </c>
      <c r="J129" s="258">
        <f>'SANDBOX Calc'!P120</f>
        <v>-0.18979372022191221</v>
      </c>
      <c r="K129" s="223">
        <f t="shared" si="52"/>
        <v>34.693554640568202</v>
      </c>
      <c r="L129" s="257">
        <f>'No Worse Off Calc'!O120</f>
        <v>4.5046874429223731</v>
      </c>
      <c r="M129" s="258">
        <f>'No Worse Off Calc'!P120</f>
        <v>0</v>
      </c>
      <c r="N129" s="223">
        <f t="shared" si="53"/>
        <v>35.105291139387376</v>
      </c>
      <c r="O129" s="257">
        <f>'NRU Proposal Calc'!O120</f>
        <v>4.7419940111649446</v>
      </c>
      <c r="P129" s="258">
        <f>'NRU Proposal Calc'!P120</f>
        <v>-0.23730656824257146</v>
      </c>
      <c r="Q129" s="324">
        <f t="shared" si="54"/>
        <v>34.664871656093851</v>
      </c>
      <c r="S129" s="331">
        <f t="shared" si="46"/>
        <v>7.7174455611474756E-3</v>
      </c>
      <c r="T129" s="327">
        <f t="shared" si="47"/>
        <v>-6.8107646843229798E-3</v>
      </c>
      <c r="U129" s="327">
        <f t="shared" si="48"/>
        <v>4.9762159998526572E-3</v>
      </c>
      <c r="V129" s="332">
        <f t="shared" si="49"/>
        <v>-7.6318864088562302E-3</v>
      </c>
      <c r="W129" s="314"/>
      <c r="X129" s="317"/>
      <c r="Y129" s="314"/>
      <c r="Z129" s="314"/>
      <c r="AV129" s="288" t="s">
        <v>123</v>
      </c>
      <c r="AW129" s="289">
        <f t="shared" si="55"/>
        <v>-4.2723921058338769E-2</v>
      </c>
      <c r="AX129" s="289">
        <f t="shared" si="56"/>
        <v>0</v>
      </c>
      <c r="AY129" s="289">
        <f t="shared" si="57"/>
        <v>-4.2132494790534311E-2</v>
      </c>
      <c r="AZ129" s="289">
        <f t="shared" si="58"/>
        <v>0</v>
      </c>
      <c r="BA129" s="289">
        <f t="shared" si="59"/>
        <v>-5.2679918695673386E-2</v>
      </c>
      <c r="BC129" s="288" t="s">
        <v>123</v>
      </c>
      <c r="BD129" s="289">
        <f t="shared" si="60"/>
        <v>7.7174455611474756E-3</v>
      </c>
      <c r="BE129" s="289">
        <f t="shared" si="61"/>
        <v>-6.8107646843229798E-3</v>
      </c>
      <c r="BF129" s="289">
        <f t="shared" si="62"/>
        <v>4.9762159998526572E-3</v>
      </c>
      <c r="BG129" s="289">
        <f t="shared" si="63"/>
        <v>-7.6318864088562302E-3</v>
      </c>
    </row>
    <row r="130" spans="1:59" x14ac:dyDescent="0.35">
      <c r="A130" s="218">
        <v>10388</v>
      </c>
      <c r="B130" s="238" t="s">
        <v>124</v>
      </c>
      <c r="C130" s="251">
        <v>113.223</v>
      </c>
      <c r="D130" s="252">
        <v>108.73</v>
      </c>
      <c r="E130" s="241">
        <f t="shared" si="50"/>
        <v>47.212000826184223</v>
      </c>
      <c r="F130" s="255">
        <f>'BPA CURRENT Calc'!O121</f>
        <v>146.60019557648405</v>
      </c>
      <c r="G130" s="256">
        <f>'BPA CURRENT Calc'!P121</f>
        <v>75.481586729452147</v>
      </c>
      <c r="H130" s="244">
        <f t="shared" si="51"/>
        <v>43.629762764207435</v>
      </c>
      <c r="I130" s="256">
        <f>'SANDBOX Calc'!O121</f>
        <v>152.77682755290158</v>
      </c>
      <c r="J130" s="256">
        <f>'SANDBOX Calc'!P121</f>
        <v>69.304954753034622</v>
      </c>
      <c r="K130" s="244">
        <f t="shared" si="52"/>
        <v>42.590924845295184</v>
      </c>
      <c r="L130" s="255">
        <f>'No Worse Off Calc'!O121</f>
        <v>163.61899042566586</v>
      </c>
      <c r="M130" s="256">
        <f>'No Worse Off Calc'!P121</f>
        <v>58.462791880270345</v>
      </c>
      <c r="N130" s="244">
        <f t="shared" si="53"/>
        <v>41.658796644998652</v>
      </c>
      <c r="O130" s="255">
        <f>'NRU Proposal Calc'!O121</f>
        <v>182.97144548700376</v>
      </c>
      <c r="P130" s="256">
        <f>'NRU Proposal Calc'!P121</f>
        <v>39.110336818932439</v>
      </c>
      <c r="Q130" s="244">
        <f t="shared" si="54"/>
        <v>39.126585681407512</v>
      </c>
      <c r="S130" s="331">
        <f t="shared" si="46"/>
        <v>-7.5875582463983293E-2</v>
      </c>
      <c r="T130" s="327">
        <f t="shared" si="47"/>
        <v>-9.7879265865092213E-2</v>
      </c>
      <c r="U130" s="327">
        <f t="shared" si="48"/>
        <v>-0.11762272481588433</v>
      </c>
      <c r="V130" s="332">
        <f t="shared" si="49"/>
        <v>-0.1712576252496476</v>
      </c>
      <c r="W130" s="314"/>
      <c r="X130" s="317"/>
      <c r="Y130" s="314"/>
      <c r="Z130" s="314"/>
      <c r="AV130" s="288" t="s">
        <v>124</v>
      </c>
      <c r="AW130" s="289">
        <f t="shared" si="55"/>
        <v>0.48987848778795512</v>
      </c>
      <c r="AX130" s="289">
        <f t="shared" si="56"/>
        <v>0.33988193874214301</v>
      </c>
      <c r="AY130" s="289">
        <f t="shared" si="57"/>
        <v>0.31206951796505872</v>
      </c>
      <c r="AZ130" s="289">
        <f t="shared" si="58"/>
        <v>0.26324893142172717</v>
      </c>
      <c r="BA130" s="289">
        <f t="shared" si="59"/>
        <v>0.17610781223402955</v>
      </c>
      <c r="BC130" s="288" t="s">
        <v>124</v>
      </c>
      <c r="BD130" s="289">
        <f t="shared" si="60"/>
        <v>-7.5875582463983293E-2</v>
      </c>
      <c r="BE130" s="289">
        <f t="shared" si="61"/>
        <v>-9.7879265865092213E-2</v>
      </c>
      <c r="BF130" s="289">
        <f t="shared" si="62"/>
        <v>-0.11762272481588433</v>
      </c>
      <c r="BG130" s="289">
        <f t="shared" si="63"/>
        <v>-0.1712576252496476</v>
      </c>
    </row>
    <row r="131" spans="1:59" x14ac:dyDescent="0.35">
      <c r="A131" s="218">
        <v>10391</v>
      </c>
      <c r="B131" s="219" t="s">
        <v>125</v>
      </c>
      <c r="C131" s="253">
        <v>29.977</v>
      </c>
      <c r="D131" s="254">
        <v>8.6310000000000002</v>
      </c>
      <c r="E131" s="245">
        <f t="shared" si="50"/>
        <v>40.535653623603409</v>
      </c>
      <c r="F131" s="257">
        <f>'BPA CURRENT Calc'!O122</f>
        <v>30.893078595890412</v>
      </c>
      <c r="G131" s="258">
        <f>'BPA CURRENT Calc'!P122</f>
        <v>2.1242357876712354</v>
      </c>
      <c r="H131" s="223">
        <f t="shared" si="51"/>
        <v>36.796537211892826</v>
      </c>
      <c r="I131" s="258">
        <f>'SANDBOX Calc'!O122</f>
        <v>32.194681068895328</v>
      </c>
      <c r="J131" s="258">
        <f>'SANDBOX Calc'!P122</f>
        <v>0.82263331466631939</v>
      </c>
      <c r="K131" s="223">
        <f t="shared" si="52"/>
        <v>35.324070035812341</v>
      </c>
      <c r="L131" s="257">
        <f>'No Worse Off Calc'!O122</f>
        <v>31.424589153779493</v>
      </c>
      <c r="M131" s="258">
        <f>'No Worse Off Calc'!P122</f>
        <v>1.5927252297821539</v>
      </c>
      <c r="N131" s="223">
        <f t="shared" si="53"/>
        <v>36.306189263013074</v>
      </c>
      <c r="O131" s="257">
        <f>'NRU Proposal Calc'!O122</f>
        <v>33.320642939105205</v>
      </c>
      <c r="P131" s="258">
        <f>'NRU Proposal Calc'!P122</f>
        <v>-0.30332855554355831</v>
      </c>
      <c r="Q131" s="324">
        <f t="shared" si="54"/>
        <v>34.664871656093851</v>
      </c>
      <c r="S131" s="331">
        <f t="shared" si="46"/>
        <v>-9.2242657449918164E-2</v>
      </c>
      <c r="T131" s="327">
        <f t="shared" si="47"/>
        <v>-0.12856789324735171</v>
      </c>
      <c r="U131" s="327">
        <f t="shared" si="48"/>
        <v>-0.10433936504054717</v>
      </c>
      <c r="V131" s="332">
        <f t="shared" si="49"/>
        <v>-0.14483008025535019</v>
      </c>
      <c r="W131" s="314"/>
      <c r="X131" s="317"/>
      <c r="Y131" s="314"/>
      <c r="Z131" s="314"/>
      <c r="AV131" s="288" t="s">
        <v>125</v>
      </c>
      <c r="AW131" s="289">
        <f t="shared" si="55"/>
        <v>0.22355470368835473</v>
      </c>
      <c r="AX131" s="289">
        <f t="shared" si="56"/>
        <v>6.4337025204231332E-2</v>
      </c>
      <c r="AY131" s="289">
        <f t="shared" si="57"/>
        <v>2.4915209792952888E-2</v>
      </c>
      <c r="AZ131" s="289">
        <f t="shared" si="58"/>
        <v>4.8239090898777801E-2</v>
      </c>
      <c r="BA131" s="289">
        <f t="shared" si="59"/>
        <v>-9.1869542149853566E-3</v>
      </c>
      <c r="BC131" s="288" t="s">
        <v>125</v>
      </c>
      <c r="BD131" s="289">
        <f t="shared" si="60"/>
        <v>-9.2242657449918164E-2</v>
      </c>
      <c r="BE131" s="289">
        <f t="shared" si="61"/>
        <v>-0.12856789324735171</v>
      </c>
      <c r="BF131" s="289">
        <f t="shared" si="62"/>
        <v>-0.10433936504054717</v>
      </c>
      <c r="BG131" s="289">
        <f t="shared" si="63"/>
        <v>-0.14483008025535019</v>
      </c>
    </row>
    <row r="132" spans="1:59" x14ac:dyDescent="0.35">
      <c r="A132" s="218">
        <v>10406</v>
      </c>
      <c r="B132" s="238" t="s">
        <v>126</v>
      </c>
      <c r="C132" s="251">
        <v>0.45800000000000002</v>
      </c>
      <c r="D132" s="252">
        <v>0.21</v>
      </c>
      <c r="E132" s="241">
        <f t="shared" si="50"/>
        <v>42.812291614980509</v>
      </c>
      <c r="F132" s="255">
        <f>'BPA CURRENT Calc'!O123</f>
        <v>0.52296135844748859</v>
      </c>
      <c r="G132" s="256">
        <f>'BPA CURRENT Calc'!P123</f>
        <v>0.19488407534246588</v>
      </c>
      <c r="H132" s="244">
        <f t="shared" si="51"/>
        <v>41.93358360577399</v>
      </c>
      <c r="I132" s="256">
        <f>'SANDBOX Calc'!O123</f>
        <v>0.54499502515792808</v>
      </c>
      <c r="J132" s="256">
        <f>'SANDBOX Calc'!P123</f>
        <v>0.17285040863202639</v>
      </c>
      <c r="K132" s="244">
        <f t="shared" si="52"/>
        <v>40.787107953720231</v>
      </c>
      <c r="L132" s="255">
        <f>'No Worse Off Calc'!O123</f>
        <v>0.57197381821774551</v>
      </c>
      <c r="M132" s="256">
        <f>'No Worse Off Calc'!P123</f>
        <v>0.14587161557220896</v>
      </c>
      <c r="N132" s="244">
        <f t="shared" si="53"/>
        <v>40.164084062990376</v>
      </c>
      <c r="O132" s="255">
        <f>'NRU Proposal Calc'!O123</f>
        <v>0.61889443782034403</v>
      </c>
      <c r="P132" s="256">
        <f>'NRU Proposal Calc'!P123</f>
        <v>9.8950995969610434E-2</v>
      </c>
      <c r="Q132" s="244">
        <f t="shared" si="54"/>
        <v>38.157178028249398</v>
      </c>
      <c r="S132" s="331">
        <f t="shared" si="46"/>
        <v>-2.0524666539902051E-2</v>
      </c>
      <c r="T132" s="327">
        <f t="shared" si="47"/>
        <v>-4.7303790216911536E-2</v>
      </c>
      <c r="U132" s="327">
        <f t="shared" si="48"/>
        <v>-6.1856243898504484E-2</v>
      </c>
      <c r="V132" s="332">
        <f t="shared" si="49"/>
        <v>-0.10873310937418343</v>
      </c>
      <c r="W132" s="314"/>
      <c r="X132" s="317"/>
      <c r="Y132" s="314"/>
      <c r="Z132" s="314"/>
      <c r="AV132" s="288" t="s">
        <v>126</v>
      </c>
      <c r="AW132" s="289">
        <f t="shared" si="55"/>
        <v>0.31437125748502992</v>
      </c>
      <c r="AX132" s="289">
        <f t="shared" si="56"/>
        <v>0.27148473218468649</v>
      </c>
      <c r="AY132" s="289">
        <f t="shared" si="57"/>
        <v>0.24079056645863317</v>
      </c>
      <c r="AZ132" s="289">
        <f t="shared" si="58"/>
        <v>0.20320755514465222</v>
      </c>
      <c r="BA132" s="289">
        <f t="shared" si="59"/>
        <v>0.13784443183985487</v>
      </c>
      <c r="BC132" s="288" t="s">
        <v>126</v>
      </c>
      <c r="BD132" s="289">
        <f t="shared" si="60"/>
        <v>-2.0524666539902051E-2</v>
      </c>
      <c r="BE132" s="289">
        <f t="shared" si="61"/>
        <v>-4.7303790216911536E-2</v>
      </c>
      <c r="BF132" s="289">
        <f t="shared" si="62"/>
        <v>-6.1856243898504484E-2</v>
      </c>
      <c r="BG132" s="289">
        <f t="shared" si="63"/>
        <v>-0.10873310937418343</v>
      </c>
    </row>
    <row r="133" spans="1:59" x14ac:dyDescent="0.35">
      <c r="A133" s="218">
        <v>10408</v>
      </c>
      <c r="B133" s="219" t="s">
        <v>127</v>
      </c>
      <c r="C133" s="253">
        <v>1.5269999999999999</v>
      </c>
      <c r="D133" s="254">
        <v>0.111</v>
      </c>
      <c r="E133" s="245">
        <f t="shared" si="50"/>
        <v>36.630248158871794</v>
      </c>
      <c r="F133" s="257">
        <f>'BPA CURRENT Calc'!O124</f>
        <v>1.5553743721461188</v>
      </c>
      <c r="G133" s="258">
        <f>'BPA CURRENT Calc'!P124</f>
        <v>8.512311643835635E-2</v>
      </c>
      <c r="H133" s="223">
        <f t="shared" si="51"/>
        <v>36.487829268252746</v>
      </c>
      <c r="I133" s="258">
        <f>'SANDBOX Calc'!O124</f>
        <v>1.6209061747778957</v>
      </c>
      <c r="J133" s="258">
        <f>'SANDBOX Calc'!P124</f>
        <v>1.9591313806579524E-2</v>
      </c>
      <c r="K133" s="223">
        <f t="shared" si="52"/>
        <v>34.995771812990384</v>
      </c>
      <c r="L133" s="257">
        <f>'No Worse Off Calc'!O124</f>
        <v>1.5767824492946609</v>
      </c>
      <c r="M133" s="258">
        <f>'No Worse Off Calc'!P124</f>
        <v>6.3715039289814257E-2</v>
      </c>
      <c r="N133" s="223">
        <f t="shared" si="53"/>
        <v>36.072173054294218</v>
      </c>
      <c r="O133" s="257">
        <f>'NRU Proposal Calc'!O124</f>
        <v>1.6671804993759274</v>
      </c>
      <c r="P133" s="258">
        <f>'NRU Proposal Calc'!P124</f>
        <v>-2.6683010791452189E-2</v>
      </c>
      <c r="Q133" s="324">
        <f t="shared" si="54"/>
        <v>34.664871656093851</v>
      </c>
      <c r="S133" s="331">
        <f t="shared" si="46"/>
        <v>-3.8880132616451943E-3</v>
      </c>
      <c r="T133" s="327">
        <f t="shared" si="47"/>
        <v>-4.4620946568322446E-2</v>
      </c>
      <c r="U133" s="327">
        <f t="shared" si="48"/>
        <v>-1.5235362374753952E-2</v>
      </c>
      <c r="V133" s="332">
        <f t="shared" si="49"/>
        <v>-5.3654468685381575E-2</v>
      </c>
      <c r="W133" s="314"/>
      <c r="X133" s="317"/>
      <c r="Y133" s="314"/>
      <c r="Z133" s="314"/>
      <c r="AV133" s="288" t="s">
        <v>127</v>
      </c>
      <c r="AW133" s="289">
        <f t="shared" si="55"/>
        <v>6.7765567765567775E-2</v>
      </c>
      <c r="AX133" s="289">
        <f t="shared" si="56"/>
        <v>5.1888599056500812E-2</v>
      </c>
      <c r="AY133" s="289">
        <f t="shared" si="57"/>
        <v>1.1942300395402707E-2</v>
      </c>
      <c r="AZ133" s="289">
        <f t="shared" si="58"/>
        <v>3.8838852075775879E-2</v>
      </c>
      <c r="BA133" s="289">
        <f t="shared" si="59"/>
        <v>-1.6265194538320187E-2</v>
      </c>
      <c r="BC133" s="288" t="s">
        <v>127</v>
      </c>
      <c r="BD133" s="289">
        <f t="shared" si="60"/>
        <v>-3.8880132616451943E-3</v>
      </c>
      <c r="BE133" s="289">
        <f t="shared" si="61"/>
        <v>-4.4620946568322446E-2</v>
      </c>
      <c r="BF133" s="289">
        <f t="shared" si="62"/>
        <v>-1.5235362374753952E-2</v>
      </c>
      <c r="BG133" s="289">
        <f t="shared" si="63"/>
        <v>-5.3654468685381575E-2</v>
      </c>
    </row>
    <row r="134" spans="1:59" x14ac:dyDescent="0.35">
      <c r="A134" s="218">
        <v>10409</v>
      </c>
      <c r="B134" s="238" t="s">
        <v>128</v>
      </c>
      <c r="C134" s="251">
        <v>20.420999999999999</v>
      </c>
      <c r="D134" s="252">
        <v>6.2809999999999997</v>
      </c>
      <c r="E134" s="241">
        <f t="shared" si="50"/>
        <v>40.828231560630634</v>
      </c>
      <c r="F134" s="255">
        <f>'BPA CURRENT Calc'!O125</f>
        <v>21.687001826484018</v>
      </c>
      <c r="G134" s="256">
        <f>'BPA CURRENT Calc'!P125</f>
        <v>3.7980054794520548</v>
      </c>
      <c r="H134" s="244">
        <f t="shared" si="51"/>
        <v>38.896809890263221</v>
      </c>
      <c r="I134" s="256">
        <f>'SANDBOX Calc'!O125</f>
        <v>22.600729317960663</v>
      </c>
      <c r="J134" s="256">
        <f>'SANDBOX Calc'!P125</f>
        <v>2.884277987975409</v>
      </c>
      <c r="K134" s="244">
        <f t="shared" si="52"/>
        <v>37.557623794164655</v>
      </c>
      <c r="L134" s="255">
        <f>'No Worse Off Calc'!O125</f>
        <v>22.642182953734881</v>
      </c>
      <c r="M134" s="256">
        <f>'No Worse Off Calc'!P125</f>
        <v>2.8428243522011911</v>
      </c>
      <c r="N134" s="244">
        <f t="shared" si="53"/>
        <v>37.882268353493338</v>
      </c>
      <c r="O134" s="255">
        <f>'NRU Proposal Calc'!O125</f>
        <v>24.162166019227886</v>
      </c>
      <c r="P134" s="256">
        <f>'NRU Proposal Calc'!P125</f>
        <v>1.3228412867081865</v>
      </c>
      <c r="Q134" s="244">
        <f t="shared" si="54"/>
        <v>35.97993322837614</v>
      </c>
      <c r="S134" s="331">
        <f t="shared" si="46"/>
        <v>-4.7306033020294271E-2</v>
      </c>
      <c r="T134" s="327">
        <f t="shared" si="47"/>
        <v>-8.010652534898724E-2</v>
      </c>
      <c r="U134" s="327">
        <f t="shared" si="48"/>
        <v>-7.2155052877136985E-2</v>
      </c>
      <c r="V134" s="332">
        <f t="shared" si="49"/>
        <v>-0.11874867333047934</v>
      </c>
      <c r="W134" s="314"/>
      <c r="X134" s="317"/>
      <c r="Y134" s="314"/>
      <c r="Z134" s="314"/>
      <c r="AV134" s="288" t="s">
        <v>128</v>
      </c>
      <c r="AW134" s="289">
        <f t="shared" si="55"/>
        <v>0.23522582578084039</v>
      </c>
      <c r="AX134" s="289">
        <f t="shared" si="56"/>
        <v>0.14902901277832509</v>
      </c>
      <c r="AY134" s="289">
        <f t="shared" si="57"/>
        <v>0.11317548209231203</v>
      </c>
      <c r="AZ134" s="289">
        <f t="shared" si="58"/>
        <v>0.11154889296574888</v>
      </c>
      <c r="BA134" s="289">
        <f t="shared" si="59"/>
        <v>5.1906647340849099E-2</v>
      </c>
      <c r="BC134" s="288" t="s">
        <v>128</v>
      </c>
      <c r="BD134" s="289">
        <f t="shared" si="60"/>
        <v>-4.7306033020294271E-2</v>
      </c>
      <c r="BE134" s="289">
        <f t="shared" si="61"/>
        <v>-8.010652534898724E-2</v>
      </c>
      <c r="BF134" s="289">
        <f t="shared" si="62"/>
        <v>-7.2155052877136985E-2</v>
      </c>
      <c r="BG134" s="289">
        <f t="shared" si="63"/>
        <v>-0.11874867333047934</v>
      </c>
    </row>
    <row r="135" spans="1:59" x14ac:dyDescent="0.35">
      <c r="A135" s="218">
        <v>10426</v>
      </c>
      <c r="B135" s="219" t="s">
        <v>129</v>
      </c>
      <c r="C135" s="253">
        <v>36.539000000000001</v>
      </c>
      <c r="D135" s="254">
        <v>0.54500000000000004</v>
      </c>
      <c r="E135" s="245">
        <f t="shared" si="50"/>
        <v>35.29988097231449</v>
      </c>
      <c r="F135" s="257">
        <f>'BPA CURRENT Calc'!O126</f>
        <v>15.818367123287665</v>
      </c>
      <c r="G135" s="258">
        <f>'BPA CURRENT Calc'!P126</f>
        <v>0</v>
      </c>
      <c r="H135" s="223">
        <f t="shared" si="51"/>
        <v>35.201046302840084</v>
      </c>
      <c r="I135" s="258">
        <f>'SANDBOX Calc'!O126</f>
        <v>16.48483439370434</v>
      </c>
      <c r="J135" s="258">
        <f>'SANDBOX Calc'!P126</f>
        <v>-0.66646727041667475</v>
      </c>
      <c r="K135" s="223">
        <f t="shared" si="52"/>
        <v>34.693554640568202</v>
      </c>
      <c r="L135" s="257">
        <f>'No Worse Off Calc'!O126</f>
        <v>15.818367123287665</v>
      </c>
      <c r="M135" s="258">
        <f>'No Worse Off Calc'!P126</f>
        <v>0</v>
      </c>
      <c r="N135" s="223">
        <f t="shared" si="53"/>
        <v>35.105291139387376</v>
      </c>
      <c r="O135" s="257">
        <f>'NRU Proposal Calc'!O126</f>
        <v>16.651677417240769</v>
      </c>
      <c r="P135" s="258">
        <f>'NRU Proposal Calc'!P126</f>
        <v>-0.83331029395310452</v>
      </c>
      <c r="Q135" s="324">
        <f t="shared" si="54"/>
        <v>34.664871656093851</v>
      </c>
      <c r="S135" s="331">
        <f t="shared" si="46"/>
        <v>-2.7998584344214126E-3</v>
      </c>
      <c r="T135" s="327">
        <f t="shared" si="47"/>
        <v>-1.7176441252644076E-2</v>
      </c>
      <c r="U135" s="327">
        <f t="shared" si="48"/>
        <v>-5.512478443758218E-3</v>
      </c>
      <c r="V135" s="332">
        <f t="shared" si="49"/>
        <v>-1.7988993127729627E-2</v>
      </c>
      <c r="W135" s="314"/>
      <c r="X135" s="317"/>
      <c r="Y135" s="314"/>
      <c r="Z135" s="314"/>
      <c r="AV135" s="288" t="s">
        <v>129</v>
      </c>
      <c r="AW135" s="289">
        <f t="shared" si="55"/>
        <v>1.4696365009168374E-2</v>
      </c>
      <c r="AX135" s="289">
        <f t="shared" si="56"/>
        <v>0</v>
      </c>
      <c r="AY135" s="289">
        <f t="shared" si="57"/>
        <v>-4.2132494790534186E-2</v>
      </c>
      <c r="AZ135" s="289">
        <f t="shared" si="58"/>
        <v>0</v>
      </c>
      <c r="BA135" s="289">
        <f t="shared" si="59"/>
        <v>-5.2679918695673227E-2</v>
      </c>
      <c r="BC135" s="288" t="s">
        <v>129</v>
      </c>
      <c r="BD135" s="289">
        <f t="shared" si="60"/>
        <v>-2.7998584344214126E-3</v>
      </c>
      <c r="BE135" s="289">
        <f t="shared" si="61"/>
        <v>-1.7176441252644076E-2</v>
      </c>
      <c r="BF135" s="289">
        <f t="shared" si="62"/>
        <v>-5.512478443758218E-3</v>
      </c>
      <c r="BG135" s="289">
        <f t="shared" si="63"/>
        <v>-1.7988993127729627E-2</v>
      </c>
    </row>
    <row r="136" spans="1:59" x14ac:dyDescent="0.35">
      <c r="A136" s="218">
        <v>10434</v>
      </c>
      <c r="B136" s="238" t="s">
        <v>130</v>
      </c>
      <c r="C136" s="251">
        <v>27.157</v>
      </c>
      <c r="D136" s="252">
        <v>0.22600000000000001</v>
      </c>
      <c r="E136" s="241">
        <f t="shared" si="50"/>
        <v>35.138362664943614</v>
      </c>
      <c r="F136" s="255">
        <f>'BPA CURRENT Calc'!O127</f>
        <v>26.469575228310493</v>
      </c>
      <c r="G136" s="256">
        <f>'BPA CURRENT Calc'!P127</f>
        <v>0</v>
      </c>
      <c r="H136" s="244">
        <f t="shared" si="51"/>
        <v>35.201046302840084</v>
      </c>
      <c r="I136" s="256">
        <f>'SANDBOX Calc'!O127</f>
        <v>27.58480446872494</v>
      </c>
      <c r="J136" s="256">
        <f>'SANDBOX Calc'!P127</f>
        <v>-1.1152292404144468</v>
      </c>
      <c r="K136" s="244">
        <f t="shared" si="52"/>
        <v>34.693554640568202</v>
      </c>
      <c r="L136" s="255">
        <f>'No Worse Off Calc'!O127</f>
        <v>26.469575228310493</v>
      </c>
      <c r="M136" s="256">
        <f>'No Worse Off Calc'!P127</f>
        <v>0</v>
      </c>
      <c r="N136" s="244">
        <f t="shared" si="53"/>
        <v>35.105291139387376</v>
      </c>
      <c r="O136" s="255">
        <f>'NRU Proposal Calc'!O127</f>
        <v>27.8639902992469</v>
      </c>
      <c r="P136" s="256">
        <f>'NRU Proposal Calc'!P127</f>
        <v>-1.3944150709364074</v>
      </c>
      <c r="Q136" s="244">
        <f t="shared" si="54"/>
        <v>34.664871656093851</v>
      </c>
      <c r="S136" s="331">
        <f t="shared" si="46"/>
        <v>1.7839089002006086E-3</v>
      </c>
      <c r="T136" s="327">
        <f t="shared" si="47"/>
        <v>-1.2658757854394345E-2</v>
      </c>
      <c r="U136" s="327">
        <f t="shared" si="48"/>
        <v>-9.4118003936570808E-4</v>
      </c>
      <c r="V136" s="332">
        <f t="shared" si="49"/>
        <v>-1.3475044735711296E-2</v>
      </c>
      <c r="W136" s="314"/>
      <c r="X136" s="317"/>
      <c r="Y136" s="314"/>
      <c r="Z136" s="314"/>
      <c r="AV136" s="288" t="s">
        <v>130</v>
      </c>
      <c r="AW136" s="289">
        <f t="shared" si="55"/>
        <v>8.2532958404849723E-3</v>
      </c>
      <c r="AX136" s="289">
        <f t="shared" si="56"/>
        <v>0</v>
      </c>
      <c r="AY136" s="289">
        <f t="shared" si="57"/>
        <v>-4.2132494790534269E-2</v>
      </c>
      <c r="AZ136" s="289">
        <f t="shared" si="58"/>
        <v>0</v>
      </c>
      <c r="BA136" s="289">
        <f t="shared" si="59"/>
        <v>-5.26799186956734E-2</v>
      </c>
      <c r="BC136" s="288" t="s">
        <v>130</v>
      </c>
      <c r="BD136" s="289">
        <f t="shared" si="60"/>
        <v>1.7839089002006086E-3</v>
      </c>
      <c r="BE136" s="289">
        <f t="shared" si="61"/>
        <v>-1.2658757854394345E-2</v>
      </c>
      <c r="BF136" s="289">
        <f t="shared" si="62"/>
        <v>-9.4118003936570808E-4</v>
      </c>
      <c r="BG136" s="289">
        <f t="shared" si="63"/>
        <v>-1.3475044735711296E-2</v>
      </c>
    </row>
    <row r="137" spans="1:59" x14ac:dyDescent="0.35">
      <c r="A137" s="218">
        <v>10436</v>
      </c>
      <c r="B137" s="219" t="s">
        <v>131</v>
      </c>
      <c r="C137" s="253">
        <v>19.152000000000001</v>
      </c>
      <c r="D137" s="254">
        <v>5.9960000000000004</v>
      </c>
      <c r="E137" s="245">
        <f t="shared" si="50"/>
        <v>40.908517994325237</v>
      </c>
      <c r="F137" s="257">
        <f>'BPA CURRENT Calc'!O128</f>
        <v>20.301533019406392</v>
      </c>
      <c r="G137" s="258">
        <f>'BPA CURRENT Calc'!P128</f>
        <v>3.4365990582191763</v>
      </c>
      <c r="H137" s="223">
        <f t="shared" si="51"/>
        <v>38.791221833155248</v>
      </c>
      <c r="I137" s="258">
        <f>'SANDBOX Calc'!O128</f>
        <v>21.15688725358639</v>
      </c>
      <c r="J137" s="258">
        <f>'SANDBOX Calc'!P128</f>
        <v>2.5812448240391781</v>
      </c>
      <c r="K137" s="223">
        <f t="shared" si="52"/>
        <v>37.44533523077029</v>
      </c>
      <c r="L137" s="257">
        <f>'No Worse Off Calc'!O128</f>
        <v>21.165769667593775</v>
      </c>
      <c r="M137" s="258">
        <f>'No Worse Off Calc'!P128</f>
        <v>2.5723624100317934</v>
      </c>
      <c r="N137" s="223">
        <f t="shared" si="53"/>
        <v>37.802985004781476</v>
      </c>
      <c r="O137" s="257">
        <f>'NRU Proposal Calc'!O128</f>
        <v>22.577948413916872</v>
      </c>
      <c r="P137" s="258">
        <f>'NRU Proposal Calc'!P128</f>
        <v>1.1601836637086969</v>
      </c>
      <c r="Q137" s="324">
        <f t="shared" si="54"/>
        <v>35.903107332196939</v>
      </c>
      <c r="S137" s="331">
        <f t="shared" si="46"/>
        <v>-5.1756853217310314E-2</v>
      </c>
      <c r="T137" s="327">
        <f t="shared" si="47"/>
        <v>-8.4656764247371522E-2</v>
      </c>
      <c r="U137" s="327">
        <f t="shared" si="48"/>
        <v>-7.591409177850332E-2</v>
      </c>
      <c r="V137" s="332">
        <f t="shared" si="49"/>
        <v>-0.12235619639955279</v>
      </c>
      <c r="W137" s="314"/>
      <c r="X137" s="317"/>
      <c r="Y137" s="314"/>
      <c r="Z137" s="314"/>
      <c r="AV137" s="288" t="s">
        <v>131</v>
      </c>
      <c r="AW137" s="289">
        <f t="shared" si="55"/>
        <v>0.23842850326069667</v>
      </c>
      <c r="AX137" s="289">
        <f t="shared" si="56"/>
        <v>0.14477125019699216</v>
      </c>
      <c r="AY137" s="289">
        <f t="shared" si="57"/>
        <v>0.10873832935120183</v>
      </c>
      <c r="AZ137" s="289">
        <f t="shared" si="58"/>
        <v>0.10836414599177244</v>
      </c>
      <c r="BA137" s="289">
        <f t="shared" si="59"/>
        <v>4.8874261037675774E-2</v>
      </c>
      <c r="BC137" s="288" t="s">
        <v>131</v>
      </c>
      <c r="BD137" s="289">
        <f t="shared" si="60"/>
        <v>-5.1756853217310314E-2</v>
      </c>
      <c r="BE137" s="289">
        <f t="shared" si="61"/>
        <v>-8.4656764247371522E-2</v>
      </c>
      <c r="BF137" s="289">
        <f t="shared" si="62"/>
        <v>-7.591409177850332E-2</v>
      </c>
      <c r="BG137" s="289">
        <f t="shared" si="63"/>
        <v>-0.12235619639955279</v>
      </c>
    </row>
    <row r="138" spans="1:59" x14ac:dyDescent="0.35">
      <c r="A138" s="218">
        <v>10440</v>
      </c>
      <c r="B138" s="238" t="s">
        <v>132</v>
      </c>
      <c r="C138" s="251">
        <v>5.0049999999999999</v>
      </c>
      <c r="D138" s="252">
        <v>0.26300000000000001</v>
      </c>
      <c r="E138" s="241">
        <f t="shared" si="50"/>
        <v>36.182987937397812</v>
      </c>
      <c r="F138" s="255">
        <f>'BPA CURRENT Calc'!O129</f>
        <v>5.0522491438356161</v>
      </c>
      <c r="G138" s="256">
        <f>'BPA CURRENT Calc'!P129</f>
        <v>0.14174743150684854</v>
      </c>
      <c r="H138" s="244">
        <f t="shared" si="51"/>
        <v>35.877825337951002</v>
      </c>
      <c r="I138" s="256">
        <f>'SANDBOX Calc'!O129</f>
        <v>5.2651130045687511</v>
      </c>
      <c r="J138" s="256">
        <f>'SANDBOX Calc'!P129</f>
        <v>-7.1116429226286471E-2</v>
      </c>
      <c r="K138" s="244">
        <f t="shared" si="52"/>
        <v>34.693554640568202</v>
      </c>
      <c r="L138" s="255">
        <f>'No Worse Off Calc'!O129</f>
        <v>5.087897979031915</v>
      </c>
      <c r="M138" s="256">
        <f>'No Worse Off Calc'!P129</f>
        <v>0.10609859631054963</v>
      </c>
      <c r="N138" s="244">
        <f t="shared" si="53"/>
        <v>35.613819327143574</v>
      </c>
      <c r="O138" s="255">
        <f>'NRU Proposal Calc'!O129</f>
        <v>5.3681394428544777</v>
      </c>
      <c r="P138" s="256">
        <f>'NRU Proposal Calc'!P129</f>
        <v>-0.17414286751201313</v>
      </c>
      <c r="Q138" s="244">
        <f t="shared" si="54"/>
        <v>34.664871656093851</v>
      </c>
      <c r="S138" s="331">
        <f t="shared" si="46"/>
        <v>-8.4338695293707747E-3</v>
      </c>
      <c r="T138" s="327">
        <f t="shared" si="47"/>
        <v>-4.1163911045891531E-2</v>
      </c>
      <c r="U138" s="327">
        <f t="shared" si="48"/>
        <v>-1.573028217677843E-2</v>
      </c>
      <c r="V138" s="332">
        <f t="shared" si="49"/>
        <v>-4.1956631219360253E-2</v>
      </c>
      <c r="W138" s="314"/>
      <c r="X138" s="317"/>
      <c r="Y138" s="314"/>
      <c r="Z138" s="314"/>
      <c r="AV138" s="288" t="s">
        <v>132</v>
      </c>
      <c r="AW138" s="289">
        <f t="shared" si="55"/>
        <v>4.9924069855732729E-2</v>
      </c>
      <c r="AX138" s="289">
        <f t="shared" si="56"/>
        <v>2.729062860375538E-2</v>
      </c>
      <c r="AY138" s="289">
        <f t="shared" si="57"/>
        <v>-1.3692043919300704E-2</v>
      </c>
      <c r="AZ138" s="289">
        <f t="shared" si="58"/>
        <v>2.0427159466032966E-2</v>
      </c>
      <c r="BA138" s="289">
        <f t="shared" si="59"/>
        <v>-3.3527720895836569E-2</v>
      </c>
      <c r="BC138" s="288" t="s">
        <v>132</v>
      </c>
      <c r="BD138" s="289">
        <f t="shared" si="60"/>
        <v>-8.4338695293707747E-3</v>
      </c>
      <c r="BE138" s="289">
        <f t="shared" si="61"/>
        <v>-4.1163911045891531E-2</v>
      </c>
      <c r="BF138" s="289">
        <f t="shared" si="62"/>
        <v>-1.573028217677843E-2</v>
      </c>
      <c r="BG138" s="289">
        <f t="shared" si="63"/>
        <v>-4.1956631219360253E-2</v>
      </c>
    </row>
    <row r="139" spans="1:59" x14ac:dyDescent="0.35">
      <c r="A139" s="218">
        <v>10442</v>
      </c>
      <c r="B139" s="219" t="s">
        <v>133</v>
      </c>
      <c r="C139" s="253">
        <v>13.396000000000001</v>
      </c>
      <c r="D139" s="254">
        <v>-0.76100000000000101</v>
      </c>
      <c r="E139" s="245">
        <f t="shared" si="50"/>
        <v>34.931464626216112</v>
      </c>
      <c r="F139" s="257">
        <f>'BPA CURRENT Calc'!O130</f>
        <v>11.461771118721456</v>
      </c>
      <c r="G139" s="258">
        <f>'BPA CURRENT Calc'!P130</f>
        <v>-2.4999999999995026E-3</v>
      </c>
      <c r="H139" s="223">
        <f t="shared" si="51"/>
        <v>35.201046302840084</v>
      </c>
      <c r="I139" s="258">
        <f>'SANDBOX Calc'!O130</f>
        <v>11.944684130671284</v>
      </c>
      <c r="J139" s="258">
        <f>'SANDBOX Calc'!P130</f>
        <v>-0.48541301194982722</v>
      </c>
      <c r="K139" s="223">
        <f t="shared" si="52"/>
        <v>34.693554640568202</v>
      </c>
      <c r="L139" s="257">
        <f>'No Worse Off Calc'!O130</f>
        <v>11.459271118721457</v>
      </c>
      <c r="M139" s="258">
        <f>'No Worse Off Calc'!P130</f>
        <v>0</v>
      </c>
      <c r="N139" s="223">
        <f t="shared" si="53"/>
        <v>35.105291139387376</v>
      </c>
      <c r="O139" s="257">
        <f>'NRU Proposal Calc'!O130</f>
        <v>12.06557628936412</v>
      </c>
      <c r="P139" s="258">
        <f>'NRU Proposal Calc'!P130</f>
        <v>-0.60630517064266343</v>
      </c>
      <c r="Q139" s="324">
        <f t="shared" si="54"/>
        <v>34.664871656093851</v>
      </c>
      <c r="S139" s="331">
        <f t="shared" si="46"/>
        <v>7.7174455611474756E-3</v>
      </c>
      <c r="T139" s="327">
        <f t="shared" si="47"/>
        <v>-6.8107646843229798E-3</v>
      </c>
      <c r="U139" s="327">
        <f t="shared" si="48"/>
        <v>4.9762159998526572E-3</v>
      </c>
      <c r="V139" s="332">
        <f t="shared" si="49"/>
        <v>-7.6318864088562302E-3</v>
      </c>
      <c r="W139" s="314"/>
      <c r="X139" s="317"/>
      <c r="Y139" s="314"/>
      <c r="Z139" s="314"/>
      <c r="AV139" s="288" t="s">
        <v>133</v>
      </c>
      <c r="AW139" s="289">
        <f t="shared" si="55"/>
        <v>-6.0229521171349505E-2</v>
      </c>
      <c r="AX139" s="289">
        <f t="shared" si="56"/>
        <v>-2.1816396296926385E-4</v>
      </c>
      <c r="AY139" s="289">
        <f t="shared" si="57"/>
        <v>-4.2359850545536801E-2</v>
      </c>
      <c r="AZ139" s="289">
        <f t="shared" si="58"/>
        <v>0</v>
      </c>
      <c r="BA139" s="289">
        <f t="shared" si="59"/>
        <v>-5.2909575518474215E-2</v>
      </c>
      <c r="BC139" s="288" t="s">
        <v>133</v>
      </c>
      <c r="BD139" s="289">
        <f t="shared" si="60"/>
        <v>7.7174455611474756E-3</v>
      </c>
      <c r="BE139" s="289">
        <f t="shared" si="61"/>
        <v>-6.8107646843229798E-3</v>
      </c>
      <c r="BF139" s="289">
        <f t="shared" si="62"/>
        <v>4.9762159998526572E-3</v>
      </c>
      <c r="BG139" s="289">
        <f t="shared" si="63"/>
        <v>-7.6318864088562302E-3</v>
      </c>
    </row>
    <row r="140" spans="1:59" x14ac:dyDescent="0.35">
      <c r="A140" s="218">
        <v>10446</v>
      </c>
      <c r="B140" s="238" t="s">
        <v>134</v>
      </c>
      <c r="C140" s="251">
        <v>95.771000000000001</v>
      </c>
      <c r="D140" s="252">
        <v>3.9299999999999926</v>
      </c>
      <c r="E140" s="241">
        <f t="shared" si="50"/>
        <v>35.919612628933947</v>
      </c>
      <c r="F140" s="255">
        <f>'BPA CURRENT Calc'!O131</f>
        <v>97.233446004566218</v>
      </c>
      <c r="G140" s="256">
        <f>'BPA CURRENT Calc'!P131</f>
        <v>4.3873380136986242</v>
      </c>
      <c r="H140" s="244">
        <f t="shared" si="51"/>
        <v>36.271707125885364</v>
      </c>
      <c r="I140" s="256">
        <f>'SANDBOX Calc'!O131</f>
        <v>101.3301336618193</v>
      </c>
      <c r="J140" s="256">
        <f>'SANDBOX Calc'!P131</f>
        <v>0.29065035644553916</v>
      </c>
      <c r="K140" s="244">
        <f t="shared" si="52"/>
        <v>34.765934788341575</v>
      </c>
      <c r="L140" s="255">
        <f>'No Worse Off Calc'!O131</f>
        <v>98.336841587386658</v>
      </c>
      <c r="M140" s="256">
        <f>'No Worse Off Calc'!P131</f>
        <v>3.2839424308781844</v>
      </c>
      <c r="N140" s="244">
        <f t="shared" si="53"/>
        <v>35.909780019506933</v>
      </c>
      <c r="O140" s="255">
        <f>'NRU Proposal Calc'!O131</f>
        <v>103.89518357577047</v>
      </c>
      <c r="P140" s="256">
        <f>'NRU Proposal Calc'!P131</f>
        <v>-2.2743995575056317</v>
      </c>
      <c r="Q140" s="244">
        <f t="shared" si="54"/>
        <v>34.664871656093851</v>
      </c>
      <c r="S140" s="331">
        <f t="shared" si="46"/>
        <v>9.8022910377323271E-3</v>
      </c>
      <c r="T140" s="327">
        <f t="shared" si="47"/>
        <v>-3.2118326344729636E-2</v>
      </c>
      <c r="U140" s="327">
        <f t="shared" si="48"/>
        <v>-2.7373929470204131E-4</v>
      </c>
      <c r="V140" s="332">
        <f t="shared" si="49"/>
        <v>-3.4931918275459856E-2</v>
      </c>
      <c r="W140" s="314"/>
      <c r="X140" s="317"/>
      <c r="Y140" s="314"/>
      <c r="Z140" s="314"/>
      <c r="AV140" s="288" t="s">
        <v>134</v>
      </c>
      <c r="AW140" s="289">
        <f t="shared" si="55"/>
        <v>3.9417859399604745E-2</v>
      </c>
      <c r="AX140" s="289">
        <f t="shared" si="56"/>
        <v>4.3173628860313305E-2</v>
      </c>
      <c r="AY140" s="289">
        <f t="shared" si="57"/>
        <v>2.8601467628246112E-3</v>
      </c>
      <c r="AZ140" s="289">
        <f t="shared" si="58"/>
        <v>3.2315657299868343E-2</v>
      </c>
      <c r="BA140" s="289">
        <f t="shared" si="59"/>
        <v>-2.2381243950025439E-2</v>
      </c>
      <c r="BC140" s="288" t="s">
        <v>134</v>
      </c>
      <c r="BD140" s="289">
        <f t="shared" si="60"/>
        <v>9.8022910377323271E-3</v>
      </c>
      <c r="BE140" s="289">
        <f t="shared" si="61"/>
        <v>-3.2118326344729636E-2</v>
      </c>
      <c r="BF140" s="289">
        <f t="shared" si="62"/>
        <v>-2.7373929470204131E-4</v>
      </c>
      <c r="BG140" s="289">
        <f t="shared" si="63"/>
        <v>-3.4931918275459856E-2</v>
      </c>
    </row>
    <row r="141" spans="1:59" x14ac:dyDescent="0.35">
      <c r="A141" s="218">
        <v>10448</v>
      </c>
      <c r="B141" s="219" t="s">
        <v>135</v>
      </c>
      <c r="C141" s="253">
        <v>8.4809999999999999</v>
      </c>
      <c r="D141" s="254">
        <v>-0.24499999999999922</v>
      </c>
      <c r="E141" s="245">
        <f t="shared" si="50"/>
        <v>34.931464626216112</v>
      </c>
      <c r="F141" s="257">
        <f>'BPA CURRENT Calc'!O132</f>
        <v>8.2358578767123287</v>
      </c>
      <c r="G141" s="258">
        <f>'BPA CURRENT Calc'!P132</f>
        <v>0</v>
      </c>
      <c r="H141" s="223">
        <f t="shared" si="51"/>
        <v>35.201046302840084</v>
      </c>
      <c r="I141" s="258">
        <f>'SANDBOX Calc'!O132</f>
        <v>8.5828551157984911</v>
      </c>
      <c r="J141" s="258">
        <f>'SANDBOX Calc'!P132</f>
        <v>-0.34699723908616242</v>
      </c>
      <c r="K141" s="223">
        <f t="shared" si="52"/>
        <v>34.693554640568202</v>
      </c>
      <c r="L141" s="257">
        <f>'No Worse Off Calc'!O132</f>
        <v>8.2358578767123287</v>
      </c>
      <c r="M141" s="258">
        <f>'No Worse Off Calc'!P132</f>
        <v>0</v>
      </c>
      <c r="N141" s="223">
        <f t="shared" si="53"/>
        <v>35.105291139387376</v>
      </c>
      <c r="O141" s="257">
        <f>'NRU Proposal Calc'!O132</f>
        <v>8.6697222000466549</v>
      </c>
      <c r="P141" s="258">
        <f>'NRU Proposal Calc'!P132</f>
        <v>-0.43386432333432623</v>
      </c>
      <c r="Q141" s="324">
        <f t="shared" si="54"/>
        <v>34.664871656093851</v>
      </c>
      <c r="S141" s="331">
        <f t="shared" si="46"/>
        <v>7.7174455611474756E-3</v>
      </c>
      <c r="T141" s="327">
        <f t="shared" si="47"/>
        <v>-6.8107646843229798E-3</v>
      </c>
      <c r="U141" s="327">
        <f t="shared" si="48"/>
        <v>4.9762159998526572E-3</v>
      </c>
      <c r="V141" s="332">
        <f t="shared" si="49"/>
        <v>-7.6318864088562302E-3</v>
      </c>
      <c r="W141" s="314"/>
      <c r="X141" s="317"/>
      <c r="Y141" s="314"/>
      <c r="Z141" s="314"/>
      <c r="AV141" s="288" t="s">
        <v>135</v>
      </c>
      <c r="AW141" s="289">
        <f t="shared" si="55"/>
        <v>-2.9747450218552598E-2</v>
      </c>
      <c r="AX141" s="289">
        <f t="shared" si="56"/>
        <v>0</v>
      </c>
      <c r="AY141" s="289">
        <f t="shared" si="57"/>
        <v>-4.2132494790534221E-2</v>
      </c>
      <c r="AZ141" s="289">
        <f t="shared" si="58"/>
        <v>0</v>
      </c>
      <c r="BA141" s="289">
        <f t="shared" si="59"/>
        <v>-5.2679918695673324E-2</v>
      </c>
      <c r="BC141" s="288" t="s">
        <v>135</v>
      </c>
      <c r="BD141" s="289">
        <f t="shared" si="60"/>
        <v>7.7174455611474756E-3</v>
      </c>
      <c r="BE141" s="289">
        <f t="shared" si="61"/>
        <v>-6.8107646843229798E-3</v>
      </c>
      <c r="BF141" s="289">
        <f t="shared" si="62"/>
        <v>4.9762159998526572E-3</v>
      </c>
      <c r="BG141" s="289">
        <f t="shared" si="63"/>
        <v>-7.6318864088562302E-3</v>
      </c>
    </row>
    <row r="142" spans="1:59" x14ac:dyDescent="0.35">
      <c r="A142" s="218">
        <v>10451</v>
      </c>
      <c r="B142" s="238" t="s">
        <v>136</v>
      </c>
      <c r="C142" s="251">
        <v>26.832999999999998</v>
      </c>
      <c r="D142" s="252">
        <v>-2.699999999999747E-2</v>
      </c>
      <c r="E142" s="241">
        <f t="shared" si="50"/>
        <v>34.931464626216112</v>
      </c>
      <c r="F142" s="255">
        <f>'BPA CURRENT Calc'!O133</f>
        <v>27.901951398401824</v>
      </c>
      <c r="G142" s="256">
        <f>'BPA CURRENT Calc'!P133</f>
        <v>3.2068541952054801</v>
      </c>
      <c r="H142" s="244">
        <f t="shared" si="51"/>
        <v>37.757448812770775</v>
      </c>
      <c r="I142" s="256">
        <f>'SANDBOX Calc'!O133</f>
        <v>29.07753022034073</v>
      </c>
      <c r="J142" s="256">
        <f>'SANDBOX Calc'!P133</f>
        <v>2.031275373266574</v>
      </c>
      <c r="K142" s="244">
        <f t="shared" si="52"/>
        <v>36.345960069277218</v>
      </c>
      <c r="L142" s="255">
        <f>'No Worse Off Calc'!O133</f>
        <v>28.708460662719016</v>
      </c>
      <c r="M142" s="256">
        <f>'No Worse Off Calc'!P133</f>
        <v>2.4003449308882878</v>
      </c>
      <c r="N142" s="244">
        <f t="shared" si="53"/>
        <v>37.026158465511621</v>
      </c>
      <c r="O142" s="255">
        <f>'NRU Proposal Calc'!O133</f>
        <v>30.497087600679521</v>
      </c>
      <c r="P142" s="256">
        <f>'NRU Proposal Calc'!P133</f>
        <v>0.61171799292778317</v>
      </c>
      <c r="Q142" s="244">
        <f t="shared" si="54"/>
        <v>35.163057091547756</v>
      </c>
      <c r="S142" s="331">
        <f t="shared" si="46"/>
        <v>8.0900821559991454E-2</v>
      </c>
      <c r="T142" s="327">
        <f t="shared" si="47"/>
        <v>4.0493447904257809E-2</v>
      </c>
      <c r="U142" s="327">
        <f t="shared" si="48"/>
        <v>5.9965817686425851E-2</v>
      </c>
      <c r="V142" s="332">
        <f t="shared" si="49"/>
        <v>6.6299099625451684E-3</v>
      </c>
      <c r="W142" s="314"/>
      <c r="X142" s="317"/>
      <c r="Y142" s="314"/>
      <c r="Z142" s="314"/>
      <c r="AV142" s="288" t="s">
        <v>136</v>
      </c>
      <c r="AW142" s="289">
        <f t="shared" si="55"/>
        <v>-1.0072371857045986E-3</v>
      </c>
      <c r="AX142" s="289">
        <f t="shared" si="56"/>
        <v>0.10308509549027725</v>
      </c>
      <c r="AY142" s="289">
        <f t="shared" si="57"/>
        <v>6.5295832948468788E-2</v>
      </c>
      <c r="AZ142" s="289">
        <f t="shared" si="58"/>
        <v>7.7159662194859258E-2</v>
      </c>
      <c r="BA142" s="289">
        <f t="shared" si="59"/>
        <v>1.9663821263953895E-2</v>
      </c>
      <c r="BC142" s="288" t="s">
        <v>136</v>
      </c>
      <c r="BD142" s="289">
        <f t="shared" si="60"/>
        <v>8.0900821559991454E-2</v>
      </c>
      <c r="BE142" s="289">
        <f t="shared" si="61"/>
        <v>4.0493447904257809E-2</v>
      </c>
      <c r="BF142" s="289">
        <f t="shared" si="62"/>
        <v>5.9965817686425851E-2</v>
      </c>
      <c r="BG142" s="289">
        <f t="shared" si="63"/>
        <v>6.6299099625451684E-3</v>
      </c>
    </row>
    <row r="143" spans="1:59" x14ac:dyDescent="0.35">
      <c r="A143" s="218">
        <v>10482</v>
      </c>
      <c r="B143" s="219" t="s">
        <v>137</v>
      </c>
      <c r="C143" s="253">
        <v>4.1139999999999999</v>
      </c>
      <c r="D143" s="254">
        <v>-1.3049999999999997</v>
      </c>
      <c r="E143" s="245">
        <f t="shared" si="50"/>
        <v>34.931464626216112</v>
      </c>
      <c r="F143" s="257">
        <f>'BPA CURRENT Calc'!O134</f>
        <v>2.8096676940639269</v>
      </c>
      <c r="G143" s="258">
        <f>'BPA CURRENT Calc'!P134</f>
        <v>0</v>
      </c>
      <c r="H143" s="223">
        <f t="shared" si="51"/>
        <v>35.201046302840084</v>
      </c>
      <c r="I143" s="258">
        <f>'SANDBOX Calc'!O134</f>
        <v>2.9280460035472076</v>
      </c>
      <c r="J143" s="258">
        <f>'SANDBOX Calc'!P134</f>
        <v>-0.11837830948328065</v>
      </c>
      <c r="K143" s="223">
        <f t="shared" si="52"/>
        <v>34.693554640568202</v>
      </c>
      <c r="L143" s="257">
        <f>'No Worse Off Calc'!O134</f>
        <v>2.8096676940639269</v>
      </c>
      <c r="M143" s="258">
        <f>'No Worse Off Calc'!P134</f>
        <v>0</v>
      </c>
      <c r="N143" s="223">
        <f t="shared" si="53"/>
        <v>35.105291139387376</v>
      </c>
      <c r="O143" s="257">
        <f>'NRU Proposal Calc'!O134</f>
        <v>2.9576807597490746</v>
      </c>
      <c r="P143" s="258">
        <f>'NRU Proposal Calc'!P134</f>
        <v>-0.14801306568514772</v>
      </c>
      <c r="Q143" s="324">
        <f t="shared" si="54"/>
        <v>34.664871656093851</v>
      </c>
      <c r="S143" s="331">
        <f t="shared" si="46"/>
        <v>7.7174455611474756E-3</v>
      </c>
      <c r="T143" s="327">
        <f t="shared" si="47"/>
        <v>-6.8107646843229798E-3</v>
      </c>
      <c r="U143" s="327">
        <f t="shared" si="48"/>
        <v>4.9762159998526572E-3</v>
      </c>
      <c r="V143" s="332">
        <f t="shared" si="49"/>
        <v>-7.6318864088562302E-3</v>
      </c>
      <c r="W143" s="314"/>
      <c r="X143" s="317"/>
      <c r="Y143" s="314"/>
      <c r="Z143" s="314"/>
      <c r="AV143" s="288" t="s">
        <v>137</v>
      </c>
      <c r="AW143" s="289">
        <f t="shared" si="55"/>
        <v>-0.46457814168743311</v>
      </c>
      <c r="AX143" s="289">
        <f t="shared" si="56"/>
        <v>0</v>
      </c>
      <c r="AY143" s="289">
        <f t="shared" si="57"/>
        <v>-4.2132494790534207E-2</v>
      </c>
      <c r="AZ143" s="289">
        <f t="shared" si="58"/>
        <v>0</v>
      </c>
      <c r="BA143" s="289">
        <f t="shared" si="59"/>
        <v>-5.2679918695673358E-2</v>
      </c>
      <c r="BC143" s="288" t="s">
        <v>137</v>
      </c>
      <c r="BD143" s="289">
        <f t="shared" si="60"/>
        <v>7.7174455611474756E-3</v>
      </c>
      <c r="BE143" s="289">
        <f t="shared" si="61"/>
        <v>-6.8107646843229798E-3</v>
      </c>
      <c r="BF143" s="289">
        <f t="shared" si="62"/>
        <v>4.9762159998526572E-3</v>
      </c>
      <c r="BG143" s="289">
        <f t="shared" si="63"/>
        <v>-7.6318864088562302E-3</v>
      </c>
    </row>
    <row r="144" spans="1:59" x14ac:dyDescent="0.35">
      <c r="A144" s="218">
        <v>10502</v>
      </c>
      <c r="B144" s="238" t="s">
        <v>138</v>
      </c>
      <c r="C144" s="251">
        <v>18.707000000000001</v>
      </c>
      <c r="D144" s="252">
        <v>1.0999999999999999E-2</v>
      </c>
      <c r="E144" s="241">
        <f t="shared" ref="E144:E149" si="64">IF(D144&gt;0,((C144*E$12)+(D144*E$14))/(C144+D144),E$12)</f>
        <v>34.946196642943946</v>
      </c>
      <c r="F144" s="255">
        <f>'BPA CURRENT Calc'!O135</f>
        <v>18.741638270547945</v>
      </c>
      <c r="G144" s="256">
        <f>'BPA CURRENT Calc'!P135</f>
        <v>0.1039148116438362</v>
      </c>
      <c r="H144" s="244">
        <f t="shared" ref="H144:H150" si="65">IF($H$1="On",IF(G144&gt;0,((F144*H$13)+(G144*H$14))/(F144+G144),H$13),IF($H$1="Off",IF(G144&gt;0,((F144*H$12)+(G144*H$14))/(F144+G144),H$12)))</f>
        <v>35.3377883019295</v>
      </c>
      <c r="I144" s="256">
        <f>'SANDBOX Calc'!O135</f>
        <v>19.531270247347884</v>
      </c>
      <c r="J144" s="256">
        <f>'SANDBOX Calc'!P135</f>
        <v>-0.68571716515610248</v>
      </c>
      <c r="K144" s="244">
        <f t="shared" ref="K144:K150" si="66">IF($H$1="On",IF(J144&gt;0,((I144*K$13)+(J144*K$14))/(I144+J144),K$13),IF($H$1="Off",IF(J144&gt;0,((I144*K$12)+(J144*K$14))/(I144+J144),K$12)))</f>
        <v>34.693554640568202</v>
      </c>
      <c r="L144" s="255">
        <f>'No Worse Off Calc'!O135</f>
        <v>18.76777237368735</v>
      </c>
      <c r="M144" s="256">
        <f>'No Worse Off Calc'!P135</f>
        <v>7.7780708504430862E-2</v>
      </c>
      <c r="N144" s="244">
        <f t="shared" ref="N144:N150" si="67">IF($H$1="On",IF(M144&gt;0,((L144*N$13)+(M144*N$14))/(L144+M144),N$13),IF($H$1="Off",IF(M144&gt;0,((L144*N$12)+(M144*N$14))/(L144+M144),N$12)))</f>
        <v>35.208038354326888</v>
      </c>
      <c r="O144" s="255">
        <f>'NRU Proposal Calc'!O135</f>
        <v>19.765409262688298</v>
      </c>
      <c r="P144" s="256">
        <f>'NRU Proposal Calc'!P135</f>
        <v>-0.91985618049651663</v>
      </c>
      <c r="Q144" s="244">
        <f t="shared" ref="Q144:Q150" si="68">IF($H$1="On",IF(P144&gt;0,((O144*Q$13)+(P144*Q$14))/(O144+P144),Q$13),IF($H$1="Off",IF(P144&gt;0,((O144*Q$12)+(P144*Q$14))/(O144+P144),Q$12)))</f>
        <v>34.664871656093851</v>
      </c>
      <c r="S144" s="331">
        <f t="shared" si="46"/>
        <v>1.1205558733231164E-2</v>
      </c>
      <c r="T144" s="327">
        <f t="shared" si="47"/>
        <v>-7.2294563255928821E-3</v>
      </c>
      <c r="U144" s="327">
        <f t="shared" si="48"/>
        <v>7.4927098378762E-3</v>
      </c>
      <c r="V144" s="332">
        <f t="shared" si="49"/>
        <v>-8.0502318957475887E-3</v>
      </c>
      <c r="W144" s="314"/>
      <c r="X144" s="317"/>
      <c r="Y144" s="314"/>
      <c r="Z144" s="314"/>
      <c r="AV144" s="288" t="s">
        <v>138</v>
      </c>
      <c r="AW144" s="289">
        <f t="shared" ref="AW144:AW149" si="69">D144/(C144+D144)</f>
        <v>5.8766962282295117E-4</v>
      </c>
      <c r="AX144" s="289">
        <f t="shared" si="56"/>
        <v>5.5140229204539044E-3</v>
      </c>
      <c r="AY144" s="289">
        <f t="shared" si="57"/>
        <v>-3.638615232810944E-2</v>
      </c>
      <c r="AZ144" s="289">
        <f t="shared" si="58"/>
        <v>4.1272712010734357E-3</v>
      </c>
      <c r="BA144" s="289">
        <f t="shared" si="59"/>
        <v>-4.8810251229280198E-2</v>
      </c>
      <c r="BC144" s="288" t="s">
        <v>138</v>
      </c>
      <c r="BD144" s="289">
        <f t="shared" ref="BD144:BD149" si="70">(H144-$E144)/$E144</f>
        <v>1.1205558733231164E-2</v>
      </c>
      <c r="BE144" s="289">
        <f t="shared" ref="BE144:BE149" si="71">(K144-$E144)/$E144</f>
        <v>-7.2294563255928821E-3</v>
      </c>
      <c r="BF144" s="289">
        <f t="shared" ref="BF144:BF149" si="72">(N144-$E144)/$E144</f>
        <v>7.4927098378762E-3</v>
      </c>
      <c r="BG144" s="289">
        <f t="shared" ref="BG144:BG149" si="73">(Q144-$E144)/$E144</f>
        <v>-8.0502318957475887E-3</v>
      </c>
    </row>
    <row r="145" spans="1:59" x14ac:dyDescent="0.35">
      <c r="A145" s="218">
        <v>13927</v>
      </c>
      <c r="B145" s="219" t="s">
        <v>139</v>
      </c>
      <c r="C145" s="253">
        <v>4.0730000000000004</v>
      </c>
      <c r="D145" s="254">
        <v>-5.0000000000007816E-3</v>
      </c>
      <c r="E145" s="245">
        <f t="shared" si="64"/>
        <v>34.931464626216112</v>
      </c>
      <c r="F145" s="257">
        <f>'BPA CURRENT Calc'!O136</f>
        <v>3.4731445205479456</v>
      </c>
      <c r="G145" s="258">
        <f>'BPA CURRENT Calc'!P136</f>
        <v>0</v>
      </c>
      <c r="H145" s="223">
        <f t="shared" si="65"/>
        <v>35.201046302840084</v>
      </c>
      <c r="I145" s="258">
        <f>'SANDBOX Calc'!O136</f>
        <v>3.6194767639667047</v>
      </c>
      <c r="J145" s="258">
        <f>'SANDBOX Calc'!P136</f>
        <v>-0.14633224341875906</v>
      </c>
      <c r="K145" s="223">
        <f t="shared" si="66"/>
        <v>34.693554640568202</v>
      </c>
      <c r="L145" s="257">
        <f>'No Worse Off Calc'!O136</f>
        <v>3.4731445205479456</v>
      </c>
      <c r="M145" s="258">
        <f>'No Worse Off Calc'!P136</f>
        <v>0</v>
      </c>
      <c r="N145" s="223">
        <f t="shared" si="67"/>
        <v>35.105291139387376</v>
      </c>
      <c r="O145" s="257">
        <f>'NRU Proposal Calc'!O136</f>
        <v>3.6561094915087349</v>
      </c>
      <c r="P145" s="258">
        <f>'NRU Proposal Calc'!P136</f>
        <v>-0.18296497096078923</v>
      </c>
      <c r="Q145" s="324">
        <f t="shared" si="68"/>
        <v>34.664871656093851</v>
      </c>
      <c r="S145" s="331">
        <f t="shared" ref="S145:S150" si="74">(H145-$E145)/$E145</f>
        <v>7.7174455611474756E-3</v>
      </c>
      <c r="T145" s="327">
        <f t="shared" ref="T145:T150" si="75">(K145-$E145)/$E145</f>
        <v>-6.8107646843229798E-3</v>
      </c>
      <c r="U145" s="327">
        <f t="shared" ref="U145:U150" si="76">(N145-$E145)/$E145</f>
        <v>4.9762159998526572E-3</v>
      </c>
      <c r="V145" s="332">
        <f t="shared" ref="V145:V150" si="77">(Q145-$E145)/$E145</f>
        <v>-7.6318864088562302E-3</v>
      </c>
      <c r="W145" s="314"/>
      <c r="X145" s="317"/>
      <c r="Y145" s="314"/>
      <c r="Z145" s="314"/>
      <c r="AV145" s="288" t="s">
        <v>139</v>
      </c>
      <c r="AW145" s="289">
        <f t="shared" si="69"/>
        <v>-1.2291052114062886E-3</v>
      </c>
      <c r="AX145" s="289">
        <f t="shared" si="56"/>
        <v>0</v>
      </c>
      <c r="AY145" s="289">
        <f t="shared" si="57"/>
        <v>-4.2132494790534297E-2</v>
      </c>
      <c r="AZ145" s="289">
        <f t="shared" si="58"/>
        <v>0</v>
      </c>
      <c r="BA145" s="289">
        <f t="shared" si="59"/>
        <v>-5.2679918695673365E-2</v>
      </c>
      <c r="BC145" s="288" t="s">
        <v>139</v>
      </c>
      <c r="BD145" s="289">
        <f t="shared" si="70"/>
        <v>7.7174455611474756E-3</v>
      </c>
      <c r="BE145" s="289">
        <f t="shared" si="71"/>
        <v>-6.8107646843229798E-3</v>
      </c>
      <c r="BF145" s="289">
        <f t="shared" si="72"/>
        <v>4.9762159998526572E-3</v>
      </c>
      <c r="BG145" s="289">
        <f t="shared" si="73"/>
        <v>-7.6318864088562302E-3</v>
      </c>
    </row>
    <row r="146" spans="1:59" x14ac:dyDescent="0.35">
      <c r="A146" s="218">
        <v>10597</v>
      </c>
      <c r="B146" s="238" t="s">
        <v>140</v>
      </c>
      <c r="C146" s="251">
        <v>12.936999999999999</v>
      </c>
      <c r="D146" s="252">
        <v>-0.6169999999999991</v>
      </c>
      <c r="E146" s="241">
        <f t="shared" si="64"/>
        <v>34.931464626216112</v>
      </c>
      <c r="F146" s="255">
        <f>'BPA CURRENT Calc'!O137</f>
        <v>12.350948287671235</v>
      </c>
      <c r="G146" s="256">
        <f>'BPA CURRENT Calc'!P137</f>
        <v>-3.700000000000081E-2</v>
      </c>
      <c r="H146" s="244">
        <f t="shared" si="65"/>
        <v>35.201046302840084</v>
      </c>
      <c r="I146" s="256">
        <f>'SANDBOX Calc'!O137</f>
        <v>12.871324552059701</v>
      </c>
      <c r="J146" s="256">
        <f>'SANDBOX Calc'!P137</f>
        <v>-0.55737626438846632</v>
      </c>
      <c r="K146" s="244">
        <f t="shared" si="66"/>
        <v>34.693554640568202</v>
      </c>
      <c r="L146" s="255">
        <f>'No Worse Off Calc'!O137</f>
        <v>12.313948287671234</v>
      </c>
      <c r="M146" s="256">
        <f>'No Worse Off Calc'!P137</f>
        <v>0</v>
      </c>
      <c r="N146" s="244">
        <f t="shared" si="67"/>
        <v>35.105291139387376</v>
      </c>
      <c r="O146" s="255">
        <f>'NRU Proposal Calc'!O137</f>
        <v>13.001595239280222</v>
      </c>
      <c r="P146" s="256">
        <f>'NRU Proposal Calc'!P137</f>
        <v>-0.68764695160898803</v>
      </c>
      <c r="Q146" s="244">
        <f t="shared" si="68"/>
        <v>34.664871656093851</v>
      </c>
      <c r="S146" s="331">
        <f t="shared" si="74"/>
        <v>7.7174455611474756E-3</v>
      </c>
      <c r="T146" s="327">
        <f t="shared" si="75"/>
        <v>-6.8107646843229798E-3</v>
      </c>
      <c r="U146" s="327">
        <f t="shared" si="76"/>
        <v>4.9762159998526572E-3</v>
      </c>
      <c r="V146" s="332">
        <f t="shared" si="77"/>
        <v>-7.6318864088562302E-3</v>
      </c>
      <c r="W146" s="314"/>
      <c r="X146" s="317"/>
      <c r="Y146" s="314"/>
      <c r="Z146" s="314"/>
      <c r="AV146" s="288" t="s">
        <v>140</v>
      </c>
      <c r="AW146" s="289">
        <f t="shared" si="69"/>
        <v>-5.0081168831168754E-2</v>
      </c>
      <c r="AX146" s="289">
        <f t="shared" si="56"/>
        <v>-3.0047227043372704E-3</v>
      </c>
      <c r="AY146" s="289">
        <f t="shared" si="57"/>
        <v>-4.5263813958558954E-2</v>
      </c>
      <c r="AZ146" s="289">
        <f t="shared" si="58"/>
        <v>0</v>
      </c>
      <c r="BA146" s="289">
        <f t="shared" si="59"/>
        <v>-5.5842929947778196E-2</v>
      </c>
      <c r="BC146" s="288" t="s">
        <v>140</v>
      </c>
      <c r="BD146" s="289">
        <f t="shared" si="70"/>
        <v>7.7174455611474756E-3</v>
      </c>
      <c r="BE146" s="289">
        <f t="shared" si="71"/>
        <v>-6.8107646843229798E-3</v>
      </c>
      <c r="BF146" s="289">
        <f t="shared" si="72"/>
        <v>4.9762159998526572E-3</v>
      </c>
      <c r="BG146" s="289">
        <f t="shared" si="73"/>
        <v>-7.6318864088562302E-3</v>
      </c>
    </row>
    <row r="147" spans="1:59" x14ac:dyDescent="0.35">
      <c r="A147" s="218">
        <v>10706</v>
      </c>
      <c r="B147" s="219" t="s">
        <v>141</v>
      </c>
      <c r="C147" s="253">
        <v>17.277999999999999</v>
      </c>
      <c r="D147" s="254">
        <v>-0.39099999999999824</v>
      </c>
      <c r="E147" s="245">
        <f t="shared" si="64"/>
        <v>34.931464626216112</v>
      </c>
      <c r="F147" s="257">
        <f>'BPA CURRENT Calc'!O138</f>
        <v>16.378003082191778</v>
      </c>
      <c r="G147" s="258">
        <f>'BPA CURRENT Calc'!P138</f>
        <v>-0.16949999999999932</v>
      </c>
      <c r="H147" s="223">
        <f t="shared" si="65"/>
        <v>35.201046302840084</v>
      </c>
      <c r="I147" s="258">
        <f>'SANDBOX Calc'!O138</f>
        <v>17.068049211731577</v>
      </c>
      <c r="J147" s="258">
        <f>'SANDBOX Calc'!P138</f>
        <v>-0.85954612953979748</v>
      </c>
      <c r="K147" s="223">
        <f t="shared" si="66"/>
        <v>34.693554640568202</v>
      </c>
      <c r="L147" s="257">
        <f>'No Worse Off Calc'!O138</f>
        <v>16.208503082191779</v>
      </c>
      <c r="M147" s="258">
        <f>'No Worse Off Calc'!P138</f>
        <v>0</v>
      </c>
      <c r="N147" s="223">
        <f t="shared" si="67"/>
        <v>35.105291139387376</v>
      </c>
      <c r="O147" s="257">
        <f>'NRU Proposal Calc'!O138</f>
        <v>17.240794952959128</v>
      </c>
      <c r="P147" s="258">
        <f>'NRU Proposal Calc'!P138</f>
        <v>-1.0322918707673487</v>
      </c>
      <c r="Q147" s="324">
        <f t="shared" si="68"/>
        <v>34.664871656093851</v>
      </c>
      <c r="S147" s="331">
        <f t="shared" si="74"/>
        <v>7.7174455611474756E-3</v>
      </c>
      <c r="T147" s="327">
        <f t="shared" si="75"/>
        <v>-6.8107646843229798E-3</v>
      </c>
      <c r="U147" s="327">
        <f t="shared" si="76"/>
        <v>4.9762159998526572E-3</v>
      </c>
      <c r="V147" s="332">
        <f t="shared" si="77"/>
        <v>-7.6318864088562302E-3</v>
      </c>
      <c r="W147" s="314"/>
      <c r="X147" s="317"/>
      <c r="Y147" s="314"/>
      <c r="Z147" s="314"/>
      <c r="AV147" s="288" t="s">
        <v>141</v>
      </c>
      <c r="AW147" s="289">
        <f t="shared" si="69"/>
        <v>-2.3153905370995334E-2</v>
      </c>
      <c r="AX147" s="289">
        <f t="shared" si="56"/>
        <v>-1.0457474027088185E-2</v>
      </c>
      <c r="AY147" s="289">
        <f t="shared" si="57"/>
        <v>-5.3030568287590826E-2</v>
      </c>
      <c r="AZ147" s="289">
        <f t="shared" si="58"/>
        <v>0</v>
      </c>
      <c r="BA147" s="289">
        <f t="shared" si="59"/>
        <v>-6.36882916042706E-2</v>
      </c>
      <c r="BC147" s="288" t="s">
        <v>141</v>
      </c>
      <c r="BD147" s="289">
        <f t="shared" si="70"/>
        <v>7.7174455611474756E-3</v>
      </c>
      <c r="BE147" s="289">
        <f t="shared" si="71"/>
        <v>-6.8107646843229798E-3</v>
      </c>
      <c r="BF147" s="289">
        <f t="shared" si="72"/>
        <v>4.9762159998526572E-3</v>
      </c>
      <c r="BG147" s="289">
        <f t="shared" si="73"/>
        <v>-7.6318864088562302E-3</v>
      </c>
    </row>
    <row r="148" spans="1:59" x14ac:dyDescent="0.35">
      <c r="A148" s="218">
        <v>11680</v>
      </c>
      <c r="B148" s="238" t="s">
        <v>142</v>
      </c>
      <c r="C148" s="251">
        <v>6.3289999999999997</v>
      </c>
      <c r="D148" s="252">
        <v>0.217</v>
      </c>
      <c r="E148" s="241">
        <f t="shared" si="64"/>
        <v>35.762486956816652</v>
      </c>
      <c r="F148" s="255">
        <f>'BPA CURRENT Calc'!O139</f>
        <v>6.3522803938356169</v>
      </c>
      <c r="G148" s="256">
        <f>'BPA CURRENT Calc'!P139</f>
        <v>6.9841181506849814E-2</v>
      </c>
      <c r="H148" s="244">
        <f t="shared" si="65"/>
        <v>35.470737277391734</v>
      </c>
      <c r="I148" s="256">
        <f>'SANDBOX Calc'!O139</f>
        <v>6.6199178144369091</v>
      </c>
      <c r="J148" s="256">
        <f>'SANDBOX Calc'!P139</f>
        <v>-0.19779623909444233</v>
      </c>
      <c r="K148" s="244">
        <f t="shared" si="66"/>
        <v>34.693554640568202</v>
      </c>
      <c r="L148" s="255">
        <f>'No Worse Off Calc'!O139</f>
        <v>6.3698451337606024</v>
      </c>
      <c r="M148" s="256">
        <f>'No Worse Off Calc'!P139</f>
        <v>5.2276441581864397E-2</v>
      </c>
      <c r="N148" s="244">
        <f t="shared" si="67"/>
        <v>35.307935511372804</v>
      </c>
      <c r="O148" s="255">
        <f>'NRU Proposal Calc'!O139</f>
        <v>6.7114248116050765</v>
      </c>
      <c r="P148" s="256">
        <f>'NRU Proposal Calc'!P139</f>
        <v>-0.28930323626260979</v>
      </c>
      <c r="Q148" s="244">
        <f t="shared" si="68"/>
        <v>34.664871656093851</v>
      </c>
      <c r="S148" s="331">
        <f t="shared" si="74"/>
        <v>-8.157980729282234E-3</v>
      </c>
      <c r="T148" s="327">
        <f t="shared" si="75"/>
        <v>-2.988976458877678E-2</v>
      </c>
      <c r="U148" s="327">
        <f t="shared" si="76"/>
        <v>-1.2710286227932644E-2</v>
      </c>
      <c r="V148" s="332">
        <f t="shared" si="77"/>
        <v>-3.0691805691482686E-2</v>
      </c>
      <c r="W148" s="314"/>
      <c r="X148" s="317"/>
      <c r="Y148" s="314"/>
      <c r="Z148" s="314"/>
      <c r="AV148" s="288" t="s">
        <v>142</v>
      </c>
      <c r="AW148" s="289">
        <f t="shared" si="69"/>
        <v>3.3150015276504741E-2</v>
      </c>
      <c r="AX148" s="289">
        <f t="shared" si="56"/>
        <v>1.0875094886867734E-2</v>
      </c>
      <c r="AY148" s="289">
        <f t="shared" si="57"/>
        <v>-3.079920502499902E-2</v>
      </c>
      <c r="AZ148" s="289">
        <f t="shared" si="58"/>
        <v>8.140057918333117E-3</v>
      </c>
      <c r="BA148" s="289">
        <f t="shared" si="59"/>
        <v>-4.5047922694796128E-2</v>
      </c>
      <c r="BC148" s="288" t="s">
        <v>142</v>
      </c>
      <c r="BD148" s="289">
        <f t="shared" si="70"/>
        <v>-8.157980729282234E-3</v>
      </c>
      <c r="BE148" s="289">
        <f t="shared" si="71"/>
        <v>-2.988976458877678E-2</v>
      </c>
      <c r="BF148" s="289">
        <f t="shared" si="72"/>
        <v>-1.2710286227932644E-2</v>
      </c>
      <c r="BG148" s="289">
        <f t="shared" si="73"/>
        <v>-3.0691805691482686E-2</v>
      </c>
    </row>
    <row r="149" spans="1:59" x14ac:dyDescent="0.35">
      <c r="A149" s="218">
        <v>12026</v>
      </c>
      <c r="B149" s="219" t="s">
        <v>143</v>
      </c>
      <c r="C149" s="253">
        <v>45.173000000000002</v>
      </c>
      <c r="D149" s="254">
        <v>0.93899999999999995</v>
      </c>
      <c r="E149" s="245">
        <f t="shared" si="64"/>
        <v>35.441946815580771</v>
      </c>
      <c r="F149" s="257">
        <f>'BPA CURRENT Calc'!O140</f>
        <v>45.467984845890413</v>
      </c>
      <c r="G149" s="258">
        <f>'BPA CURRENT Calc'!P140</f>
        <v>0.14395453767122035</v>
      </c>
      <c r="H149" s="223">
        <f t="shared" si="65"/>
        <v>35.279313571508148</v>
      </c>
      <c r="I149" s="258">
        <f>'SANDBOX Calc'!O140</f>
        <v>47.383664480545981</v>
      </c>
      <c r="J149" s="258">
        <f>'SANDBOX Calc'!P140</f>
        <v>-1.7717250969843477</v>
      </c>
      <c r="K149" s="223">
        <f t="shared" si="66"/>
        <v>34.693554640568202</v>
      </c>
      <c r="L149" s="257">
        <f>'No Worse Off Calc'!O140</f>
        <v>45.500952708817955</v>
      </c>
      <c r="M149" s="258">
        <f>'No Worse Off Calc'!P140</f>
        <v>0.11098667474367829</v>
      </c>
      <c r="N149" s="223">
        <f t="shared" si="67"/>
        <v>35.165866966517129</v>
      </c>
      <c r="O149" s="257">
        <f>'NRU Proposal Calc'!O140</f>
        <v>47.978750259478026</v>
      </c>
      <c r="P149" s="258">
        <f>'NRU Proposal Calc'!P140</f>
        <v>-2.3668108759163928</v>
      </c>
      <c r="Q149" s="324">
        <f t="shared" si="68"/>
        <v>34.664871656093851</v>
      </c>
      <c r="S149" s="331">
        <f t="shared" si="74"/>
        <v>-4.5887220845646998E-3</v>
      </c>
      <c r="T149" s="327">
        <f t="shared" si="75"/>
        <v>-2.1116000735139223E-2</v>
      </c>
      <c r="U149" s="327">
        <f t="shared" si="76"/>
        <v>-7.7896355552983694E-3</v>
      </c>
      <c r="V149" s="332">
        <f t="shared" si="77"/>
        <v>-2.1925295569410048E-2</v>
      </c>
      <c r="W149" s="314"/>
      <c r="X149" s="317"/>
      <c r="Y149" s="314"/>
      <c r="Z149" s="314"/>
      <c r="AV149" s="288" t="s">
        <v>143</v>
      </c>
      <c r="AW149" s="289">
        <f t="shared" si="69"/>
        <v>2.0363462873004855E-2</v>
      </c>
      <c r="AX149" s="289">
        <f t="shared" si="56"/>
        <v>3.1560714062314351E-3</v>
      </c>
      <c r="AY149" s="289">
        <f t="shared" si="57"/>
        <v>-3.8843450222221215E-2</v>
      </c>
      <c r="AZ149" s="289">
        <f t="shared" si="58"/>
        <v>2.4332812032035072E-3</v>
      </c>
      <c r="BA149" s="289">
        <f t="shared" si="59"/>
        <v>-5.1890160951353501E-2</v>
      </c>
      <c r="BC149" s="288" t="s">
        <v>143</v>
      </c>
      <c r="BD149" s="289">
        <f t="shared" si="70"/>
        <v>-4.5887220845646998E-3</v>
      </c>
      <c r="BE149" s="289">
        <f t="shared" si="71"/>
        <v>-2.1116000735139223E-2</v>
      </c>
      <c r="BF149" s="289">
        <f t="shared" si="72"/>
        <v>-7.7896355552983694E-3</v>
      </c>
      <c r="BG149" s="289">
        <f t="shared" si="73"/>
        <v>-2.1925295569410048E-2</v>
      </c>
    </row>
    <row r="150" spans="1:59" ht="15" thickBot="1" x14ac:dyDescent="0.4">
      <c r="A150" s="220" t="s">
        <v>144</v>
      </c>
      <c r="B150" s="238" t="s">
        <v>0</v>
      </c>
      <c r="C150" s="239" t="s">
        <v>232</v>
      </c>
      <c r="D150" s="240" t="s">
        <v>232</v>
      </c>
      <c r="E150" s="241" t="s">
        <v>232</v>
      </c>
      <c r="F150" s="242">
        <f>'BPA CURRENT Calc'!O141</f>
        <v>0</v>
      </c>
      <c r="G150" s="243">
        <f>'BPA CURRENT Calc'!P141</f>
        <v>0</v>
      </c>
      <c r="H150" s="244">
        <f t="shared" si="65"/>
        <v>35.201046302840084</v>
      </c>
      <c r="I150" s="256">
        <f>'SANDBOX Calc'!O141</f>
        <v>0</v>
      </c>
      <c r="J150" s="256">
        <f>'SANDBOX Calc'!P141</f>
        <v>0</v>
      </c>
      <c r="K150" s="244">
        <f t="shared" si="66"/>
        <v>34.693554640568202</v>
      </c>
      <c r="L150" s="255">
        <f>'No Worse Off Calc'!O141</f>
        <v>0</v>
      </c>
      <c r="M150" s="256">
        <f>'No Worse Off Calc'!P141</f>
        <v>0</v>
      </c>
      <c r="N150" s="244">
        <f t="shared" si="67"/>
        <v>35.105291139387376</v>
      </c>
      <c r="O150" s="268">
        <f>'NRU Proposal Calc'!O141</f>
        <v>0</v>
      </c>
      <c r="P150" s="269">
        <f>'NRU Proposal Calc'!P141</f>
        <v>0</v>
      </c>
      <c r="Q150" s="270">
        <f t="shared" si="68"/>
        <v>34.664871656093851</v>
      </c>
      <c r="S150" s="333" t="e">
        <f t="shared" si="74"/>
        <v>#VALUE!</v>
      </c>
      <c r="T150" s="334" t="e">
        <f t="shared" si="75"/>
        <v>#VALUE!</v>
      </c>
      <c r="U150" s="334" t="e">
        <f t="shared" si="76"/>
        <v>#VALUE!</v>
      </c>
      <c r="V150" s="335" t="e">
        <f t="shared" si="77"/>
        <v>#VALUE!</v>
      </c>
      <c r="W150" s="314"/>
      <c r="X150" s="316"/>
      <c r="Y150" s="314"/>
      <c r="Z150" s="314"/>
    </row>
    <row r="151" spans="1:59" ht="15" thickBot="1" x14ac:dyDescent="0.4">
      <c r="B151" s="221" t="s">
        <v>145</v>
      </c>
      <c r="C151" s="246">
        <f>SUM(C16:C150)</f>
        <v>7063.3670000000011</v>
      </c>
      <c r="D151" s="247">
        <f>SUM(D16:D150)</f>
        <v>89.742999999999896</v>
      </c>
      <c r="E151" s="248"/>
      <c r="F151" s="246">
        <f>SUM(F16:F150)</f>
        <v>6956.8889140696347</v>
      </c>
      <c r="G151" s="247">
        <f>SUM(G16:G150)</f>
        <v>280.40591618150722</v>
      </c>
      <c r="H151" s="249"/>
      <c r="I151" s="247">
        <f>SUM(I16:I150)</f>
        <v>7250.0000000000009</v>
      </c>
      <c r="J151" s="247">
        <f>SUM(J16:J150)</f>
        <v>-12.705169748857314</v>
      </c>
      <c r="K151" s="249"/>
      <c r="L151" s="246">
        <f t="shared" ref="L151:M151" si="78">SUM(L16:L150)</f>
        <v>7000</v>
      </c>
      <c r="M151" s="247">
        <f t="shared" si="78"/>
        <v>237.29483025114331</v>
      </c>
      <c r="N151" s="250"/>
      <c r="O151" s="263">
        <f t="shared" ref="O151" si="79">SUM(O16:O150)</f>
        <v>7499.9999999999927</v>
      </c>
      <c r="P151" s="260">
        <f t="shared" ref="P151" si="80">SUM(P16:P150)</f>
        <v>-218.17537522830821</v>
      </c>
      <c r="Q151" s="264"/>
    </row>
    <row r="152" spans="1:59" x14ac:dyDescent="0.35">
      <c r="R152" s="350" t="s">
        <v>339</v>
      </c>
      <c r="S152" s="336">
        <f>MAX(S16:S149)</f>
        <v>9.0511335711938409E-2</v>
      </c>
      <c r="T152" s="336">
        <f>MAX(T16:T149)</f>
        <v>5.2881080963234385E-2</v>
      </c>
      <c r="U152" s="336">
        <f>MAX(U16:U149)</f>
        <v>7.5555247560828015E-2</v>
      </c>
      <c r="V152" s="337">
        <f>MAX(V16:V149)</f>
        <v>6.6299099625451684E-3</v>
      </c>
    </row>
    <row r="153" spans="1:59" x14ac:dyDescent="0.35">
      <c r="B153" t="s">
        <v>365</v>
      </c>
      <c r="D153" s="296">
        <f>SUMIF(D$16:D$150,"&gt;0")</f>
        <v>478.72099999999995</v>
      </c>
      <c r="E153" s="296"/>
      <c r="F153" s="296"/>
      <c r="G153" s="296">
        <f>SUMIF(G$16:G$150,"&gt;0")</f>
        <v>345.62401969178103</v>
      </c>
      <c r="H153" s="296"/>
      <c r="I153" s="296"/>
      <c r="J153" s="296">
        <f>SUMIF(J$16:J$150,"&gt;0")</f>
        <v>239.29238960836256</v>
      </c>
      <c r="K153" s="296"/>
      <c r="L153" s="296"/>
      <c r="M153" s="296">
        <f>SUMIF(M$16:M$150,"&gt;0")</f>
        <v>272.04628989087382</v>
      </c>
      <c r="N153" s="296"/>
      <c r="O153" s="296"/>
      <c r="P153" s="296">
        <f>SUMIF(P$16:P$150,"&gt;0")</f>
        <v>104.28504274627392</v>
      </c>
      <c r="R153" s="351" t="s">
        <v>340</v>
      </c>
      <c r="S153" s="349">
        <f>MIN(S16:S149)</f>
        <v>-0.13337767973473916</v>
      </c>
      <c r="T153" s="349">
        <f>MIN(T16:T149)</f>
        <v>-0.14587172886298477</v>
      </c>
      <c r="U153" s="349">
        <f>MIN(U16:U149)</f>
        <v>-0.13573509721644822</v>
      </c>
      <c r="V153" s="352">
        <f>MIN(V16:V149)</f>
        <v>-0.1712576252496476</v>
      </c>
    </row>
    <row r="154" spans="1:59" x14ac:dyDescent="0.35">
      <c r="B154" t="s">
        <v>366</v>
      </c>
      <c r="D154" s="296">
        <f>SUMIF(D$16:D$150,"&lt;0")</f>
        <v>-388.97800000000007</v>
      </c>
      <c r="E154" s="296"/>
      <c r="F154" s="296"/>
      <c r="G154" s="296">
        <f>SUMIF(G$16:G$150,"&lt;0")</f>
        <v>-65.21810351027392</v>
      </c>
      <c r="H154" s="296"/>
      <c r="I154" s="296"/>
      <c r="J154" s="296">
        <f>SUMIF(J$16:J$150,"&lt;0")</f>
        <v>-251.99755935721973</v>
      </c>
      <c r="K154" s="296"/>
      <c r="L154" s="296"/>
      <c r="M154" s="296">
        <f>SUMIF(M$16:M$150,"&lt;0")</f>
        <v>-34.751459639730356</v>
      </c>
      <c r="N154" s="296"/>
      <c r="O154" s="296"/>
      <c r="P154" s="296">
        <f>SUMIF(P$16:P$150,"&lt;0")</f>
        <v>-322.4604179745819</v>
      </c>
      <c r="R154" s="351" t="s">
        <v>345</v>
      </c>
      <c r="S154" s="349">
        <f>AVERAGE(S16:S149)</f>
        <v>-1.6486628289313816E-2</v>
      </c>
      <c r="T154" s="349">
        <f t="shared" ref="T154:V154" si="81">AVERAGE(T16:T149)</f>
        <v>-4.0390156405017918E-2</v>
      </c>
      <c r="U154" s="349">
        <f t="shared" si="81"/>
        <v>-2.5468915180613259E-2</v>
      </c>
      <c r="V154" s="352">
        <f t="shared" si="81"/>
        <v>-5.0771611226467651E-2</v>
      </c>
    </row>
    <row r="155" spans="1:59" ht="15" thickBot="1" x14ac:dyDescent="0.4">
      <c r="B155" s="287" t="s">
        <v>364</v>
      </c>
      <c r="C155" s="387">
        <f>C151+D153</f>
        <v>7542.0880000000006</v>
      </c>
      <c r="D155" s="287"/>
      <c r="E155" s="287"/>
      <c r="F155" s="387">
        <f>F151+G153</f>
        <v>7302.5129337614153</v>
      </c>
      <c r="G155" s="287"/>
      <c r="H155" s="287"/>
      <c r="I155" s="387">
        <f>I151+J153</f>
        <v>7489.292389608363</v>
      </c>
      <c r="J155" s="287"/>
      <c r="K155" s="287"/>
      <c r="L155" s="387">
        <f>L151+M153</f>
        <v>7272.0462898908736</v>
      </c>
      <c r="M155" s="287"/>
      <c r="N155" s="287"/>
      <c r="O155" s="387">
        <f>O151+P153</f>
        <v>7604.2850427462663</v>
      </c>
      <c r="R155" s="353" t="s">
        <v>346</v>
      </c>
      <c r="S155" s="338">
        <f>MODE(S16:S149)</f>
        <v>7.7174455611474756E-3</v>
      </c>
      <c r="T155" s="338">
        <f t="shared" ref="T155:V155" si="82">MODE(T16:T149)</f>
        <v>-6.8107646843229798E-3</v>
      </c>
      <c r="U155" s="338">
        <f t="shared" si="82"/>
        <v>4.9762159998526572E-3</v>
      </c>
      <c r="V155" s="339">
        <f t="shared" si="82"/>
        <v>-7.6318864088562302E-3</v>
      </c>
    </row>
    <row r="166" spans="2:2" x14ac:dyDescent="0.35">
      <c r="B166" t="s">
        <v>336</v>
      </c>
    </row>
    <row r="167" spans="2:2" x14ac:dyDescent="0.35">
      <c r="B167" t="s">
        <v>337</v>
      </c>
    </row>
  </sheetData>
  <protectedRanges>
    <protectedRange sqref="Y15" name="Drop Down Boxes"/>
  </protectedRanges>
  <mergeCells count="6">
    <mergeCell ref="X14:Y14"/>
    <mergeCell ref="C8:E8"/>
    <mergeCell ref="F8:H8"/>
    <mergeCell ref="I8:K8"/>
    <mergeCell ref="L8:N8"/>
    <mergeCell ref="O8:Q8"/>
  </mergeCells>
  <dataValidations count="2">
    <dataValidation type="list" allowBlank="1" showInputMessage="1" showErrorMessage="1" sqref="Y15" xr:uid="{DA7F6BE9-6BA1-4927-87B7-0B904748A622}">
      <formula1>$B$16:$B$149</formula1>
    </dataValidation>
    <dataValidation type="list" allowBlank="1" showInputMessage="1" showErrorMessage="1" sqref="H1" xr:uid="{507A907D-F167-48EF-BEBB-AE54511C1C9D}">
      <formula1>$B$166:$B$167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B8482-D0BD-4472-ADF3-408E30FE330F}">
  <sheetPr>
    <tabColor rgb="FFC00000"/>
  </sheetPr>
  <dimension ref="B1:Q32"/>
  <sheetViews>
    <sheetView zoomScaleNormal="100" workbookViewId="0">
      <selection activeCell="B26" sqref="B26"/>
    </sheetView>
  </sheetViews>
  <sheetFormatPr defaultRowHeight="14.5" x14ac:dyDescent="0.35"/>
  <cols>
    <col min="2" max="2" width="20.7265625" customWidth="1"/>
    <col min="3" max="3" width="18.54296875" customWidth="1"/>
    <col min="4" max="4" width="19" customWidth="1"/>
    <col min="5" max="5" width="20.54296875" customWidth="1"/>
    <col min="6" max="6" width="16.453125" customWidth="1"/>
    <col min="7" max="7" width="17.1796875" customWidth="1"/>
    <col min="8" max="8" width="8.81640625"/>
    <col min="9" max="9" width="8.81640625" style="287"/>
    <col min="10" max="10" width="20.453125" style="287" customWidth="1"/>
    <col min="11" max="11" width="27.453125" style="287" bestFit="1" customWidth="1"/>
    <col min="12" max="12" width="14.54296875" style="297" customWidth="1"/>
    <col min="13" max="13" width="8.81640625" style="297"/>
  </cols>
  <sheetData>
    <row r="1" spans="2:17" ht="15" thickBot="1" x14ac:dyDescent="0.4">
      <c r="B1" s="363" t="s">
        <v>351</v>
      </c>
      <c r="C1" s="368"/>
      <c r="D1" s="369"/>
    </row>
    <row r="2" spans="2:17" x14ac:dyDescent="0.35">
      <c r="B2" s="366"/>
      <c r="C2" s="354" t="s">
        <v>349</v>
      </c>
      <c r="D2" s="378">
        <v>7063</v>
      </c>
    </row>
    <row r="3" spans="2:17" x14ac:dyDescent="0.35">
      <c r="B3" s="302"/>
      <c r="C3" s="355" t="s">
        <v>348</v>
      </c>
      <c r="D3" s="357">
        <v>34.93</v>
      </c>
    </row>
    <row r="4" spans="2:17" ht="15" thickBot="1" x14ac:dyDescent="0.4">
      <c r="B4" s="367"/>
      <c r="C4" s="356" t="s">
        <v>350</v>
      </c>
      <c r="D4" s="358">
        <f>D2*D3*8760</f>
        <v>2161184768.4000001</v>
      </c>
    </row>
    <row r="5" spans="2:17" ht="15" thickBot="1" x14ac:dyDescent="0.4"/>
    <row r="6" spans="2:17" ht="15" thickBot="1" x14ac:dyDescent="0.4">
      <c r="B6" s="363" t="s">
        <v>352</v>
      </c>
      <c r="C6" s="368"/>
      <c r="D6" s="368"/>
      <c r="E6" s="368"/>
      <c r="F6" s="369"/>
      <c r="G6" s="287"/>
      <c r="H6" s="287"/>
      <c r="I6" s="287" t="s">
        <v>358</v>
      </c>
      <c r="L6" s="287"/>
      <c r="M6" s="287"/>
      <c r="N6" s="287"/>
      <c r="O6" s="287"/>
      <c r="P6" s="287"/>
      <c r="Q6" s="287"/>
    </row>
    <row r="7" spans="2:17" ht="15" thickBot="1" x14ac:dyDescent="0.4">
      <c r="B7" s="364" t="s">
        <v>341</v>
      </c>
      <c r="C7" s="370"/>
      <c r="D7" s="370"/>
      <c r="E7" s="370"/>
      <c r="F7" s="371"/>
      <c r="G7" s="287"/>
      <c r="H7" s="287"/>
      <c r="L7" s="287"/>
      <c r="M7" s="287"/>
      <c r="N7" s="287"/>
      <c r="O7" s="287"/>
      <c r="P7" s="287"/>
      <c r="Q7" s="287"/>
    </row>
    <row r="8" spans="2:17" x14ac:dyDescent="0.35">
      <c r="B8" s="366"/>
      <c r="C8" s="372" t="s">
        <v>343</v>
      </c>
      <c r="D8" s="365">
        <f>D4+((F9*Summary!C3)*8760)+((F10*Summary!C4)*8760)</f>
        <v>2161184768.4000001</v>
      </c>
      <c r="E8" s="366" t="s">
        <v>357</v>
      </c>
      <c r="F8" s="383">
        <v>7063</v>
      </c>
      <c r="G8" s="287"/>
      <c r="H8" s="287"/>
      <c r="I8" s="287" t="s">
        <v>359</v>
      </c>
      <c r="K8" s="385">
        <f>D8</f>
        <v>2161184768.4000001</v>
      </c>
      <c r="L8" s="287"/>
      <c r="M8" s="287"/>
      <c r="N8" s="287"/>
      <c r="O8" s="287"/>
      <c r="P8" s="287"/>
      <c r="Q8" s="287"/>
    </row>
    <row r="9" spans="2:17" x14ac:dyDescent="0.35">
      <c r="B9" s="302"/>
      <c r="C9" s="344" t="s">
        <v>342</v>
      </c>
      <c r="D9" s="381">
        <f>Summary!H9</f>
        <v>6956.8889140696347</v>
      </c>
      <c r="E9" s="302" t="s">
        <v>354</v>
      </c>
      <c r="F9" s="379">
        <v>0</v>
      </c>
      <c r="G9" s="287"/>
      <c r="H9" s="287"/>
      <c r="I9" s="287" t="s">
        <v>360</v>
      </c>
      <c r="K9" s="385">
        <f>Summary!G153*'Rate Adjustment'!D11*8760</f>
        <v>191106303.95700011</v>
      </c>
      <c r="L9" s="287"/>
      <c r="M9" s="287"/>
      <c r="N9" s="287"/>
      <c r="O9" s="287"/>
      <c r="P9" s="287"/>
      <c r="Q9" s="287"/>
    </row>
    <row r="10" spans="2:17" x14ac:dyDescent="0.35">
      <c r="B10" s="302"/>
      <c r="C10" s="344" t="s">
        <v>344</v>
      </c>
      <c r="D10" s="359">
        <f>D8/(D9*8760)</f>
        <v>35.462775537647545</v>
      </c>
      <c r="E10" s="302" t="s">
        <v>355</v>
      </c>
      <c r="F10" s="380">
        <f>MAX(0,(D9-F9-F8))</f>
        <v>0</v>
      </c>
      <c r="G10" s="287"/>
      <c r="H10" s="287"/>
      <c r="I10" s="287" t="s">
        <v>361</v>
      </c>
      <c r="K10" s="385">
        <f>SUM(K8:K9)</f>
        <v>2352291072.3570004</v>
      </c>
      <c r="L10" s="287"/>
      <c r="M10" s="287"/>
      <c r="N10" s="287"/>
      <c r="O10" s="287"/>
      <c r="P10" s="287"/>
      <c r="Q10" s="287"/>
    </row>
    <row r="11" spans="2:17" x14ac:dyDescent="0.35">
      <c r="B11" s="302"/>
      <c r="C11" s="374" t="s">
        <v>353</v>
      </c>
      <c r="D11" s="359">
        <f>Summary!C4</f>
        <v>63.12</v>
      </c>
      <c r="E11" s="302"/>
      <c r="F11" s="311"/>
      <c r="G11" s="287"/>
      <c r="H11" s="287"/>
      <c r="I11" s="287" t="s">
        <v>362</v>
      </c>
      <c r="K11" s="386">
        <f>K10/Summary!F155/8760</f>
        <v>36.771777134618688</v>
      </c>
      <c r="L11" s="287"/>
      <c r="M11" s="287"/>
      <c r="N11" s="287"/>
      <c r="O11" s="287"/>
      <c r="P11" s="287"/>
      <c r="Q11" s="287"/>
    </row>
    <row r="12" spans="2:17" ht="15" thickBot="1" x14ac:dyDescent="0.4">
      <c r="B12" s="302"/>
      <c r="C12" s="360" t="s">
        <v>356</v>
      </c>
      <c r="D12" s="361">
        <f>(D8-(-Summary!G154*D11*8760))/((Summary!H9+Summary!G154)*8760)</f>
        <v>35.201046302840084</v>
      </c>
      <c r="E12" s="302"/>
      <c r="F12" s="311"/>
      <c r="G12" s="287"/>
      <c r="H12" s="287"/>
      <c r="L12" s="287"/>
      <c r="M12" s="287"/>
      <c r="N12" s="287"/>
      <c r="O12" s="287"/>
      <c r="P12" s="287"/>
      <c r="Q12" s="287"/>
    </row>
    <row r="13" spans="2:17" ht="15" thickBot="1" x14ac:dyDescent="0.4">
      <c r="B13" s="364" t="s">
        <v>323</v>
      </c>
      <c r="C13" s="370"/>
      <c r="D13" s="370"/>
      <c r="E13" s="370"/>
      <c r="F13" s="371"/>
      <c r="G13" s="287"/>
      <c r="H13" s="287"/>
      <c r="L13" s="287"/>
      <c r="M13" s="287"/>
      <c r="N13" s="287"/>
      <c r="O13" s="287"/>
      <c r="P13" s="287"/>
      <c r="Q13" s="287"/>
    </row>
    <row r="14" spans="2:17" x14ac:dyDescent="0.35">
      <c r="B14" s="366"/>
      <c r="C14" s="372" t="s">
        <v>343</v>
      </c>
      <c r="D14" s="365">
        <f>D4+((F15*Summary!C3)*8760)+((F16*Summary!C4)*8760)</f>
        <v>2219627984.4000006</v>
      </c>
      <c r="E14" s="366" t="s">
        <v>357</v>
      </c>
      <c r="F14" s="383">
        <v>7063</v>
      </c>
      <c r="G14" s="287"/>
      <c r="H14" s="287"/>
      <c r="I14" s="287" t="s">
        <v>359</v>
      </c>
      <c r="K14" s="385">
        <f>D14</f>
        <v>2219627984.4000006</v>
      </c>
      <c r="L14" s="287"/>
      <c r="M14" s="287"/>
      <c r="N14" s="287"/>
      <c r="O14" s="287"/>
      <c r="P14" s="287"/>
      <c r="Q14" s="287"/>
    </row>
    <row r="15" spans="2:17" x14ac:dyDescent="0.35">
      <c r="B15" s="302"/>
      <c r="C15" s="344" t="s">
        <v>342</v>
      </c>
      <c r="D15" s="381">
        <f>Summary!K9</f>
        <v>7250.0000000000009</v>
      </c>
      <c r="E15" s="302" t="s">
        <v>354</v>
      </c>
      <c r="F15" s="379">
        <v>158</v>
      </c>
      <c r="G15" s="287"/>
      <c r="H15" s="287"/>
      <c r="I15" s="287" t="s">
        <v>360</v>
      </c>
      <c r="K15" s="385">
        <f>Summary!J153*'Rate Adjustment'!D17*8760</f>
        <v>132312228.13701944</v>
      </c>
      <c r="L15" s="287"/>
      <c r="M15" s="287"/>
      <c r="N15" s="287"/>
      <c r="O15" s="287"/>
      <c r="P15" s="287"/>
      <c r="Q15" s="287"/>
    </row>
    <row r="16" spans="2:17" x14ac:dyDescent="0.35">
      <c r="B16" s="302"/>
      <c r="C16" s="344" t="s">
        <v>344</v>
      </c>
      <c r="D16" s="359">
        <f>D14/(D15*8760)</f>
        <v>34.949267586206901</v>
      </c>
      <c r="E16" s="302" t="s">
        <v>355</v>
      </c>
      <c r="F16" s="379">
        <f>D15-F15-F14</f>
        <v>29.000000000000909</v>
      </c>
      <c r="G16" s="287"/>
      <c r="H16" s="287"/>
      <c r="I16" s="287" t="s">
        <v>361</v>
      </c>
      <c r="K16" s="385">
        <f>SUM(K14:K15)</f>
        <v>2351940212.5370202</v>
      </c>
      <c r="L16" s="287"/>
      <c r="M16" s="287" t="s">
        <v>363</v>
      </c>
      <c r="N16" s="287"/>
      <c r="O16" s="287"/>
      <c r="P16" s="287"/>
      <c r="Q16" s="287"/>
    </row>
    <row r="17" spans="2:17" x14ac:dyDescent="0.35">
      <c r="B17" s="302"/>
      <c r="C17" s="374" t="s">
        <v>353</v>
      </c>
      <c r="D17" s="359">
        <f>Summary!C4</f>
        <v>63.12</v>
      </c>
      <c r="E17" s="302"/>
      <c r="F17" s="311"/>
      <c r="G17" s="287"/>
      <c r="H17" s="287"/>
      <c r="I17" s="287" t="s">
        <v>362</v>
      </c>
      <c r="K17" s="386">
        <f>K16/Summary!I155/8760</f>
        <v>35.849358212347731</v>
      </c>
      <c r="L17" s="287"/>
      <c r="M17" s="287"/>
      <c r="N17" s="287"/>
      <c r="O17" s="287"/>
      <c r="P17" s="287"/>
      <c r="Q17" s="287"/>
    </row>
    <row r="18" spans="2:17" ht="15" thickBot="1" x14ac:dyDescent="0.4">
      <c r="B18" s="302"/>
      <c r="C18" s="360" t="s">
        <v>356</v>
      </c>
      <c r="D18" s="361">
        <f>(D14-(-Summary!G154*D17*8760))/((Summary!K9+Summary!G154)*8760)</f>
        <v>34.693554640568202</v>
      </c>
      <c r="E18" s="302"/>
      <c r="F18" s="311"/>
      <c r="G18" s="287"/>
      <c r="H18" s="287"/>
      <c r="L18" s="287"/>
      <c r="M18" s="287"/>
      <c r="N18" s="287"/>
      <c r="O18" s="287"/>
      <c r="P18" s="287"/>
      <c r="Q18" s="287"/>
    </row>
    <row r="19" spans="2:17" ht="15" thickBot="1" x14ac:dyDescent="0.4">
      <c r="B19" s="364" t="s">
        <v>324</v>
      </c>
      <c r="C19" s="370"/>
      <c r="D19" s="370"/>
      <c r="E19" s="370"/>
      <c r="F19" s="371"/>
      <c r="G19" s="287"/>
      <c r="H19" s="287"/>
      <c r="L19" s="287"/>
      <c r="M19" s="287"/>
      <c r="N19" s="287"/>
      <c r="O19" s="287"/>
      <c r="P19" s="287"/>
      <c r="Q19" s="287"/>
    </row>
    <row r="20" spans="2:17" x14ac:dyDescent="0.35">
      <c r="B20" s="366"/>
      <c r="C20" s="372" t="s">
        <v>343</v>
      </c>
      <c r="D20" s="365">
        <f>D4+((F21*Summary!C3)*8760)+((F22*Summary!C4)*8760)</f>
        <v>2161184768.4000001</v>
      </c>
      <c r="E20" s="366" t="s">
        <v>357</v>
      </c>
      <c r="F20" s="383">
        <v>7063</v>
      </c>
      <c r="G20" s="287"/>
      <c r="H20" s="287"/>
      <c r="I20" s="287" t="s">
        <v>359</v>
      </c>
      <c r="K20" s="385">
        <f>D20</f>
        <v>2161184768.4000001</v>
      </c>
      <c r="L20" s="287"/>
      <c r="M20" s="287"/>
      <c r="N20" s="287"/>
      <c r="O20" s="287"/>
      <c r="P20" s="287"/>
      <c r="Q20" s="287"/>
    </row>
    <row r="21" spans="2:17" x14ac:dyDescent="0.35">
      <c r="B21" s="302"/>
      <c r="C21" s="344" t="s">
        <v>342</v>
      </c>
      <c r="D21" s="381">
        <f>Summary!N9</f>
        <v>7000</v>
      </c>
      <c r="E21" s="302" t="s">
        <v>354</v>
      </c>
      <c r="F21" s="379">
        <v>0</v>
      </c>
      <c r="G21" s="287"/>
      <c r="H21" s="287"/>
      <c r="I21" s="287" t="s">
        <v>360</v>
      </c>
      <c r="K21" s="385">
        <f>Summary!M153*'Rate Adjustment'!D23*8760</f>
        <v>150422881.52490872</v>
      </c>
      <c r="L21" s="287"/>
      <c r="M21" s="287"/>
      <c r="N21" s="287"/>
      <c r="O21" s="287"/>
      <c r="P21" s="287"/>
      <c r="Q21" s="287"/>
    </row>
    <row r="22" spans="2:17" x14ac:dyDescent="0.35">
      <c r="B22" s="302"/>
      <c r="C22" s="344" t="s">
        <v>344</v>
      </c>
      <c r="D22" s="359">
        <f>D20/(D21*8760)</f>
        <v>35.244370000000004</v>
      </c>
      <c r="E22" s="302" t="s">
        <v>355</v>
      </c>
      <c r="F22" s="379">
        <f>MAX(0,D21-F21-F20)</f>
        <v>0</v>
      </c>
      <c r="G22" s="287"/>
      <c r="H22" s="287"/>
      <c r="I22" s="287" t="s">
        <v>361</v>
      </c>
      <c r="K22" s="385">
        <f>SUM(K20:K21)</f>
        <v>2311607649.9249086</v>
      </c>
      <c r="L22" s="287"/>
      <c r="M22" s="287"/>
      <c r="N22" s="287"/>
      <c r="O22" s="287"/>
      <c r="P22" s="287"/>
      <c r="Q22" s="287"/>
    </row>
    <row r="23" spans="2:17" x14ac:dyDescent="0.35">
      <c r="B23" s="302"/>
      <c r="C23" s="374" t="s">
        <v>353</v>
      </c>
      <c r="D23" s="359">
        <f>Summary!C4</f>
        <v>63.12</v>
      </c>
      <c r="E23" s="302"/>
      <c r="F23" s="311"/>
      <c r="G23" s="287"/>
      <c r="H23" s="287"/>
      <c r="I23" s="287" t="s">
        <v>362</v>
      </c>
      <c r="K23" s="386">
        <f>K22/Summary!L155/8760</f>
        <v>36.287193631418958</v>
      </c>
      <c r="L23" s="287"/>
      <c r="M23" s="287"/>
      <c r="N23" s="287"/>
      <c r="O23" s="287"/>
      <c r="P23" s="287"/>
      <c r="Q23" s="287"/>
    </row>
    <row r="24" spans="2:17" ht="15" thickBot="1" x14ac:dyDescent="0.4">
      <c r="B24" s="302"/>
      <c r="C24" s="360" t="s">
        <v>356</v>
      </c>
      <c r="D24" s="361">
        <f>(D20-(-Summary!M154*D23*8760))/((Summary!N9+Summary!M154)*8760)</f>
        <v>35.105291139387376</v>
      </c>
      <c r="E24" s="302"/>
      <c r="F24" s="311"/>
      <c r="G24" s="287"/>
      <c r="H24" s="287"/>
      <c r="L24" s="287"/>
      <c r="M24" s="287"/>
      <c r="N24" s="287"/>
      <c r="O24" s="287"/>
      <c r="P24" s="287"/>
      <c r="Q24" s="287"/>
    </row>
    <row r="25" spans="2:17" ht="15" thickBot="1" x14ac:dyDescent="0.4">
      <c r="B25" s="364" t="s">
        <v>367</v>
      </c>
      <c r="C25" s="370"/>
      <c r="D25" s="370"/>
      <c r="E25" s="370"/>
      <c r="F25" s="371"/>
      <c r="G25" s="287"/>
      <c r="H25" s="287"/>
      <c r="L25" s="287"/>
      <c r="M25" s="287"/>
      <c r="N25" s="287"/>
      <c r="O25" s="287"/>
      <c r="P25" s="287"/>
      <c r="Q25" s="287"/>
    </row>
    <row r="26" spans="2:17" x14ac:dyDescent="0.35">
      <c r="B26" s="366"/>
      <c r="C26" s="372" t="s">
        <v>343</v>
      </c>
      <c r="D26" s="375">
        <f>D4+((F27*Summary!C3)*8760)+((F28*Summary!C4)*8760)</f>
        <v>2357860784.4000001</v>
      </c>
      <c r="E26" s="366" t="s">
        <v>357</v>
      </c>
      <c r="F26" s="383">
        <v>7063</v>
      </c>
      <c r="G26" s="287"/>
      <c r="H26" s="287"/>
      <c r="I26" s="287" t="s">
        <v>359</v>
      </c>
      <c r="K26" s="385">
        <f>D26</f>
        <v>2357860784.4000001</v>
      </c>
      <c r="L26" s="287"/>
      <c r="M26" s="287"/>
      <c r="N26" s="287"/>
      <c r="O26" s="287"/>
      <c r="P26" s="287"/>
      <c r="Q26" s="287"/>
    </row>
    <row r="27" spans="2:17" x14ac:dyDescent="0.35">
      <c r="B27" s="302"/>
      <c r="C27" s="344" t="s">
        <v>342</v>
      </c>
      <c r="D27" s="382">
        <v>7500</v>
      </c>
      <c r="E27" s="302" t="s">
        <v>354</v>
      </c>
      <c r="F27" s="379">
        <v>158</v>
      </c>
      <c r="G27" s="287"/>
      <c r="H27" s="287"/>
      <c r="I27" s="287" t="s">
        <v>360</v>
      </c>
      <c r="K27" s="385">
        <f>Summary!P153*'Rate Adjustment'!D29*8760</f>
        <v>57662453.82774853</v>
      </c>
      <c r="L27" s="287"/>
      <c r="M27" s="287"/>
      <c r="N27" s="287"/>
      <c r="O27" s="287"/>
      <c r="P27" s="287"/>
      <c r="Q27" s="287"/>
    </row>
    <row r="28" spans="2:17" x14ac:dyDescent="0.35">
      <c r="B28" s="302"/>
      <c r="C28" s="344" t="s">
        <v>344</v>
      </c>
      <c r="D28" s="376">
        <f>D26/(D27*8760)</f>
        <v>35.888292</v>
      </c>
      <c r="E28" s="302" t="s">
        <v>355</v>
      </c>
      <c r="F28" s="379">
        <f>D27-F27-F26</f>
        <v>279</v>
      </c>
      <c r="G28" s="287"/>
      <c r="H28" s="287"/>
      <c r="I28" s="287" t="s">
        <v>361</v>
      </c>
      <c r="K28" s="385">
        <f>SUM(K26:K27)</f>
        <v>2415523238.2277484</v>
      </c>
      <c r="L28" s="287"/>
      <c r="M28" s="287"/>
      <c r="N28" s="287"/>
      <c r="O28" s="287"/>
      <c r="P28" s="287"/>
      <c r="Q28" s="287"/>
    </row>
    <row r="29" spans="2:17" x14ac:dyDescent="0.35">
      <c r="B29" s="302"/>
      <c r="C29" s="374" t="s">
        <v>353</v>
      </c>
      <c r="D29" s="376">
        <f>Summary!C4</f>
        <v>63.12</v>
      </c>
      <c r="E29" s="302"/>
      <c r="F29" s="311"/>
      <c r="G29" s="287"/>
      <c r="H29" s="287"/>
      <c r="I29" s="287" t="s">
        <v>362</v>
      </c>
      <c r="K29" s="386">
        <f>K28/Summary!O155/8760</f>
        <v>36.261747205436208</v>
      </c>
      <c r="L29" s="287"/>
      <c r="M29" s="287"/>
      <c r="N29" s="287"/>
      <c r="O29" s="287"/>
      <c r="P29" s="287"/>
      <c r="Q29" s="287"/>
    </row>
    <row r="30" spans="2:17" ht="15" thickBot="1" x14ac:dyDescent="0.4">
      <c r="B30" s="367"/>
      <c r="C30" s="362" t="s">
        <v>356</v>
      </c>
      <c r="D30" s="377">
        <f>(D26-(-Summary!P154*D29*8760))/((Summary!Q9+Summary!P154)*8760)</f>
        <v>34.664871656093851</v>
      </c>
      <c r="E30" s="367"/>
      <c r="F30" s="373"/>
      <c r="G30" s="287"/>
      <c r="H30" s="287"/>
      <c r="L30" s="287"/>
      <c r="M30" s="287"/>
      <c r="N30" s="287"/>
      <c r="O30" s="287"/>
      <c r="P30" s="287"/>
      <c r="Q30" s="287"/>
    </row>
    <row r="31" spans="2:17" x14ac:dyDescent="0.35">
      <c r="G31" s="287"/>
      <c r="H31" s="287"/>
      <c r="L31" s="287"/>
      <c r="M31" s="287"/>
      <c r="N31" s="287"/>
      <c r="O31" s="287"/>
      <c r="P31" s="287"/>
      <c r="Q31" s="287"/>
    </row>
    <row r="32" spans="2:17" x14ac:dyDescent="0.35">
      <c r="G32" s="287"/>
      <c r="H32" s="287"/>
      <c r="L32" s="287"/>
      <c r="M32" s="287"/>
      <c r="N32" s="287"/>
      <c r="O32" s="287"/>
      <c r="P32" s="287"/>
      <c r="Q32" s="28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875F-06A2-4BBF-8207-D50A13E4F19C}">
  <dimension ref="A1:AI140"/>
  <sheetViews>
    <sheetView workbookViewId="0">
      <pane xSplit="1" topLeftCell="S1" activePane="topRight" state="frozen"/>
      <selection pane="topRight" activeCell="Q6" sqref="Q6"/>
    </sheetView>
  </sheetViews>
  <sheetFormatPr defaultColWidth="8.81640625" defaultRowHeight="14.5" x14ac:dyDescent="0.35"/>
  <cols>
    <col min="1" max="1" width="32.26953125" bestFit="1" customWidth="1"/>
    <col min="2" max="2" width="11.81640625" bestFit="1" customWidth="1"/>
    <col min="16" max="21" width="13.1796875" style="301" customWidth="1"/>
    <col min="30" max="35" width="13.7265625" customWidth="1"/>
  </cols>
  <sheetData>
    <row r="1" spans="1:35" ht="18.5" x14ac:dyDescent="0.45">
      <c r="A1" s="300">
        <f>Summary!C4-Summary!C2</f>
        <v>28.189999999999998</v>
      </c>
      <c r="I1" s="411" t="s">
        <v>331</v>
      </c>
      <c r="J1" s="412"/>
      <c r="K1" s="412"/>
      <c r="L1" s="412"/>
      <c r="M1" s="412"/>
      <c r="N1" s="412"/>
      <c r="O1" s="412"/>
      <c r="P1" s="412"/>
      <c r="Q1" s="412"/>
      <c r="R1" s="412"/>
      <c r="S1" s="412"/>
      <c r="T1" s="412"/>
      <c r="U1" s="413"/>
      <c r="W1" s="411" t="s">
        <v>332</v>
      </c>
      <c r="X1" s="412"/>
      <c r="Y1" s="412"/>
      <c r="Z1" s="412"/>
      <c r="AA1" s="412"/>
      <c r="AB1" s="412"/>
      <c r="AC1" s="412"/>
      <c r="AD1" s="412"/>
      <c r="AE1" s="412"/>
      <c r="AF1" s="412"/>
      <c r="AG1" s="412"/>
      <c r="AH1" s="412"/>
      <c r="AI1" s="413"/>
    </row>
    <row r="2" spans="1:35" x14ac:dyDescent="0.35">
      <c r="I2" s="302"/>
      <c r="P2" s="303"/>
      <c r="Q2" s="303"/>
      <c r="R2" s="303"/>
      <c r="S2" s="303"/>
      <c r="T2" s="303"/>
      <c r="U2" s="304"/>
      <c r="W2" s="302"/>
      <c r="AI2" s="311"/>
    </row>
    <row r="3" spans="1:35" x14ac:dyDescent="0.35">
      <c r="I3" s="414" t="s">
        <v>329</v>
      </c>
      <c r="J3" s="415"/>
      <c r="K3" s="415"/>
      <c r="L3" s="415"/>
      <c r="M3" s="415"/>
      <c r="N3" s="415"/>
      <c r="P3" s="416" t="s">
        <v>330</v>
      </c>
      <c r="Q3" s="416"/>
      <c r="R3" s="416"/>
      <c r="S3" s="416"/>
      <c r="T3" s="416"/>
      <c r="U3" s="417"/>
      <c r="W3" s="414" t="s">
        <v>329</v>
      </c>
      <c r="X3" s="415"/>
      <c r="Y3" s="415"/>
      <c r="Z3" s="415"/>
      <c r="AA3" s="415"/>
      <c r="AB3" s="415"/>
      <c r="AD3" s="416" t="s">
        <v>330</v>
      </c>
      <c r="AE3" s="416"/>
      <c r="AF3" s="416"/>
      <c r="AG3" s="416"/>
      <c r="AH3" s="416"/>
      <c r="AI3" s="417"/>
    </row>
    <row r="4" spans="1:35" ht="15" thickBot="1" x14ac:dyDescent="0.4">
      <c r="B4" t="s">
        <v>327</v>
      </c>
      <c r="I4" s="302"/>
      <c r="P4" s="303"/>
      <c r="Q4" s="303"/>
      <c r="R4" s="303"/>
      <c r="S4" s="303"/>
      <c r="T4" s="303"/>
      <c r="U4" s="304"/>
      <c r="W4" s="302"/>
      <c r="AI4" s="311"/>
    </row>
    <row r="5" spans="1:35" ht="15" thickBot="1" x14ac:dyDescent="0.4">
      <c r="A5" s="217" t="s">
        <v>8</v>
      </c>
      <c r="B5" t="s">
        <v>318</v>
      </c>
      <c r="C5" t="s">
        <v>328</v>
      </c>
      <c r="D5" t="s">
        <v>313</v>
      </c>
      <c r="E5" t="s">
        <v>323</v>
      </c>
      <c r="F5" t="s">
        <v>326</v>
      </c>
      <c r="G5" t="s">
        <v>305</v>
      </c>
      <c r="I5" s="302" t="s">
        <v>318</v>
      </c>
      <c r="J5" t="s">
        <v>328</v>
      </c>
      <c r="K5" t="s">
        <v>313</v>
      </c>
      <c r="L5" t="s">
        <v>323</v>
      </c>
      <c r="M5" t="s">
        <v>326</v>
      </c>
      <c r="N5" t="s">
        <v>305</v>
      </c>
      <c r="P5" s="303" t="s">
        <v>318</v>
      </c>
      <c r="Q5" s="303" t="s">
        <v>328</v>
      </c>
      <c r="R5" s="303" t="s">
        <v>313</v>
      </c>
      <c r="S5" s="303" t="s">
        <v>323</v>
      </c>
      <c r="T5" s="303" t="s">
        <v>326</v>
      </c>
      <c r="U5" s="304" t="s">
        <v>305</v>
      </c>
      <c r="W5" s="302" t="s">
        <v>318</v>
      </c>
      <c r="X5" t="s">
        <v>328</v>
      </c>
      <c r="Y5" t="s">
        <v>313</v>
      </c>
      <c r="Z5" t="s">
        <v>323</v>
      </c>
      <c r="AA5" t="s">
        <v>326</v>
      </c>
      <c r="AB5" t="s">
        <v>305</v>
      </c>
      <c r="AD5" s="303" t="s">
        <v>318</v>
      </c>
      <c r="AE5" s="303" t="s">
        <v>328</v>
      </c>
      <c r="AF5" s="303" t="s">
        <v>313</v>
      </c>
      <c r="AG5" s="303" t="s">
        <v>323</v>
      </c>
      <c r="AH5" s="303" t="s">
        <v>326</v>
      </c>
      <c r="AI5" s="304" t="s">
        <v>305</v>
      </c>
    </row>
    <row r="6" spans="1:35" x14ac:dyDescent="0.35">
      <c r="A6" s="238" t="s">
        <v>10</v>
      </c>
      <c r="B6" s="299">
        <f>Summary!C16</f>
        <v>0.54800000000000004</v>
      </c>
      <c r="C6" s="299">
        <v>0.63035095481688952</v>
      </c>
      <c r="D6" s="299">
        <f>Summary!F16</f>
        <v>0.57411729452054794</v>
      </c>
      <c r="E6" s="299">
        <f>Summary!I16</f>
        <v>0.59830628844109057</v>
      </c>
      <c r="F6" s="299">
        <f>Summary!L16</f>
        <v>0.59382243735605456</v>
      </c>
      <c r="G6" s="299">
        <f>Summary!O16</f>
        <v>0.63185489839011177</v>
      </c>
      <c r="I6" s="305">
        <f>B6-B6</f>
        <v>0</v>
      </c>
      <c r="J6" s="299">
        <f>C6-$B6</f>
        <v>8.2350954816889477E-2</v>
      </c>
      <c r="K6" s="299">
        <f t="shared" ref="K6:N6" si="0">D6-$B6</f>
        <v>2.6117294520547896E-2</v>
      </c>
      <c r="L6" s="299">
        <f t="shared" si="0"/>
        <v>5.030628844109053E-2</v>
      </c>
      <c r="M6" s="299">
        <f t="shared" si="0"/>
        <v>4.5822437356054513E-2</v>
      </c>
      <c r="N6" s="299">
        <f t="shared" si="0"/>
        <v>8.3854898390111732E-2</v>
      </c>
      <c r="P6" s="303">
        <f t="shared" ref="P6:P37" si="1">I6*$A$1*8760</f>
        <v>0</v>
      </c>
      <c r="Q6" s="303">
        <f t="shared" ref="Q6:Q37" si="2">J6*$A$1*8760</f>
        <v>20336.107126683881</v>
      </c>
      <c r="R6" s="303">
        <f t="shared" ref="R6:R37" si="3">K6*$A$1*8760</f>
        <v>6449.5196249999872</v>
      </c>
      <c r="S6" s="303">
        <f t="shared" ref="S6:S37" si="4">L6*$A$1*8760</f>
        <v>12422.856215312035</v>
      </c>
      <c r="T6" s="303">
        <f t="shared" ref="T6:T37" si="5">M6*$A$1*8760</f>
        <v>11315.594299428467</v>
      </c>
      <c r="U6" s="304">
        <f t="shared" ref="U6:U37" si="6">N6*$A$1*8760</f>
        <v>20707.497570007105</v>
      </c>
      <c r="W6" s="305">
        <f>$C6-B6</f>
        <v>8.2350954816889477E-2</v>
      </c>
      <c r="X6" s="299">
        <f t="shared" ref="X6:AB6" si="7">$C6-C6</f>
        <v>0</v>
      </c>
      <c r="Y6" s="299">
        <f t="shared" si="7"/>
        <v>5.6233660296341581E-2</v>
      </c>
      <c r="Z6" s="299">
        <f t="shared" si="7"/>
        <v>3.2044666375798947E-2</v>
      </c>
      <c r="AA6" s="299">
        <f t="shared" si="7"/>
        <v>3.6528517460834964E-2</v>
      </c>
      <c r="AB6" s="299">
        <f t="shared" si="7"/>
        <v>-1.503943573222255E-3</v>
      </c>
      <c r="AD6" s="303">
        <f t="shared" ref="AD6:AD37" si="8">W6*$A$1*8760</f>
        <v>20336.107126683881</v>
      </c>
      <c r="AE6" s="303">
        <f t="shared" ref="AE6:AE37" si="9">X6*$A$1*8760</f>
        <v>0</v>
      </c>
      <c r="AF6" s="303">
        <f t="shared" ref="AF6:AF37" si="10">Y6*$A$1*8760</f>
        <v>13886.587501683893</v>
      </c>
      <c r="AG6" s="303">
        <f t="shared" ref="AG6:AG37" si="11">Z6*$A$1*8760</f>
        <v>7913.2509113718443</v>
      </c>
      <c r="AH6" s="303">
        <f t="shared" ref="AH6:AH37" si="12">AA6*$A$1*8760</f>
        <v>9020.512827255412</v>
      </c>
      <c r="AI6" s="304">
        <f t="shared" ref="AI6:AI37" si="13">AB6*$A$1*8760</f>
        <v>-371.39044332322584</v>
      </c>
    </row>
    <row r="7" spans="1:35" x14ac:dyDescent="0.35">
      <c r="A7" s="219" t="s">
        <v>11</v>
      </c>
      <c r="B7" s="299">
        <f>Summary!C17</f>
        <v>0.57299999999999995</v>
      </c>
      <c r="C7" s="299">
        <v>0.56357266011526486</v>
      </c>
      <c r="D7" s="299">
        <f>Summary!F17</f>
        <v>0.57558692922374421</v>
      </c>
      <c r="E7" s="299">
        <f>Summary!I17</f>
        <v>0.59983784252076322</v>
      </c>
      <c r="F7" s="299">
        <f>Summary!L17</f>
        <v>0.57753873207296824</v>
      </c>
      <c r="G7" s="299">
        <f>Summary!O17</f>
        <v>0.60863201030246594</v>
      </c>
      <c r="I7" s="305">
        <f t="shared" ref="I7:I70" si="14">B7-B7</f>
        <v>0</v>
      </c>
      <c r="J7" s="299">
        <f t="shared" ref="J7:J70" si="15">C7-$B7</f>
        <v>-9.4273398847350975E-3</v>
      </c>
      <c r="K7" s="299">
        <f t="shared" ref="K7:K70" si="16">D7-$B7</f>
        <v>2.5869292237442609E-3</v>
      </c>
      <c r="L7" s="299">
        <f t="shared" ref="L7:L70" si="17">E7-$B7</f>
        <v>2.6837842520763266E-2</v>
      </c>
      <c r="M7" s="299">
        <f t="shared" ref="M7:M70" si="18">F7-$B7</f>
        <v>4.5387320729682878E-3</v>
      </c>
      <c r="N7" s="299">
        <f t="shared" ref="N7:N70" si="19">G7-$B7</f>
        <v>3.5632010302465988E-2</v>
      </c>
      <c r="P7" s="303">
        <f t="shared" si="1"/>
        <v>0</v>
      </c>
      <c r="Q7" s="303">
        <f t="shared" si="2"/>
        <v>-2328.0287914319774</v>
      </c>
      <c r="R7" s="303">
        <f t="shared" si="3"/>
        <v>638.82768499999224</v>
      </c>
      <c r="S7" s="303">
        <f t="shared" si="4"/>
        <v>6627.4549185843725</v>
      </c>
      <c r="T7" s="303">
        <f t="shared" si="5"/>
        <v>1120.81446851991</v>
      </c>
      <c r="U7" s="304">
        <f t="shared" si="6"/>
        <v>8799.1254049362815</v>
      </c>
      <c r="W7" s="305">
        <f t="shared" ref="W7:W70" si="20">$C7-B7</f>
        <v>-9.4273398847350975E-3</v>
      </c>
      <c r="X7" s="299">
        <f t="shared" ref="X7:X70" si="21">$C7-C7</f>
        <v>0</v>
      </c>
      <c r="Y7" s="299">
        <f t="shared" ref="Y7:Y70" si="22">$C7-D7</f>
        <v>-1.2014269108479358E-2</v>
      </c>
      <c r="Z7" s="299">
        <f t="shared" ref="Z7:Z70" si="23">$C7-E7</f>
        <v>-3.6265182405498364E-2</v>
      </c>
      <c r="AA7" s="299">
        <f t="shared" ref="AA7:AA70" si="24">$C7-F7</f>
        <v>-1.3966071957703385E-2</v>
      </c>
      <c r="AB7" s="299">
        <f t="shared" ref="AB7:AB70" si="25">$C7-G7</f>
        <v>-4.5059350187201086E-2</v>
      </c>
      <c r="AD7" s="303">
        <f t="shared" si="8"/>
        <v>-2328.0287914319774</v>
      </c>
      <c r="AE7" s="303">
        <f t="shared" si="9"/>
        <v>0</v>
      </c>
      <c r="AF7" s="303">
        <f t="shared" si="10"/>
        <v>-2966.8564764319699</v>
      </c>
      <c r="AG7" s="303">
        <f t="shared" si="11"/>
        <v>-8955.4837100163477</v>
      </c>
      <c r="AH7" s="303">
        <f t="shared" si="12"/>
        <v>-3448.8432599518878</v>
      </c>
      <c r="AI7" s="304">
        <f t="shared" si="13"/>
        <v>-11127.154196368258</v>
      </c>
    </row>
    <row r="8" spans="1:35" x14ac:dyDescent="0.35">
      <c r="A8" s="238" t="s">
        <v>12</v>
      </c>
      <c r="B8" s="299">
        <f>Summary!C18</f>
        <v>200.923</v>
      </c>
      <c r="C8" s="299">
        <v>201.97583378064419</v>
      </c>
      <c r="D8" s="299">
        <f>Summary!F18</f>
        <v>204.46772802511418</v>
      </c>
      <c r="E8" s="299">
        <f>Summary!I18</f>
        <v>213.08246351096469</v>
      </c>
      <c r="F8" s="299">
        <f>Summary!L18</f>
        <v>204.67811056222311</v>
      </c>
      <c r="G8" s="299">
        <f>Summary!O18</f>
        <v>217.3812518153909</v>
      </c>
      <c r="I8" s="305">
        <f t="shared" si="14"/>
        <v>0</v>
      </c>
      <c r="J8" s="299">
        <f t="shared" si="15"/>
        <v>1.0528337806441925</v>
      </c>
      <c r="K8" s="299">
        <f t="shared" si="16"/>
        <v>3.5447280251141819</v>
      </c>
      <c r="L8" s="299">
        <f t="shared" si="17"/>
        <v>12.159463510964684</v>
      </c>
      <c r="M8" s="299">
        <f t="shared" si="18"/>
        <v>3.7551105622231091</v>
      </c>
      <c r="N8" s="299">
        <f t="shared" si="19"/>
        <v>16.458251815390895</v>
      </c>
      <c r="P8" s="303">
        <f t="shared" si="1"/>
        <v>0</v>
      </c>
      <c r="Q8" s="303">
        <f t="shared" si="2"/>
        <v>259991.4062609117</v>
      </c>
      <c r="R8" s="303">
        <f t="shared" si="3"/>
        <v>875350.73532500654</v>
      </c>
      <c r="S8" s="303">
        <f t="shared" si="4"/>
        <v>3002711.4210370672</v>
      </c>
      <c r="T8" s="303">
        <f t="shared" si="5"/>
        <v>927303.52472184831</v>
      </c>
      <c r="U8" s="304">
        <f t="shared" si="6"/>
        <v>4064273.119600615</v>
      </c>
      <c r="W8" s="305">
        <f t="shared" si="20"/>
        <v>1.0528337806441925</v>
      </c>
      <c r="X8" s="299">
        <f t="shared" si="21"/>
        <v>0</v>
      </c>
      <c r="Y8" s="299">
        <f t="shared" si="22"/>
        <v>-2.4918942444699894</v>
      </c>
      <c r="Z8" s="299">
        <f t="shared" si="23"/>
        <v>-11.106629730320492</v>
      </c>
      <c r="AA8" s="299">
        <f t="shared" si="24"/>
        <v>-2.7022767815789166</v>
      </c>
      <c r="AB8" s="299">
        <f t="shared" si="25"/>
        <v>-15.405418034746702</v>
      </c>
      <c r="AD8" s="303">
        <f t="shared" si="8"/>
        <v>259991.4062609117</v>
      </c>
      <c r="AE8" s="303">
        <f t="shared" si="9"/>
        <v>0</v>
      </c>
      <c r="AF8" s="303">
        <f t="shared" si="10"/>
        <v>-615359.32906409481</v>
      </c>
      <c r="AG8" s="303">
        <f t="shared" si="11"/>
        <v>-2742720.0147761554</v>
      </c>
      <c r="AH8" s="303">
        <f t="shared" si="12"/>
        <v>-667312.11846093647</v>
      </c>
      <c r="AI8" s="304">
        <f t="shared" si="13"/>
        <v>-3804281.7133397032</v>
      </c>
    </row>
    <row r="9" spans="1:35" x14ac:dyDescent="0.35">
      <c r="A9" s="219" t="s">
        <v>13</v>
      </c>
      <c r="B9" s="299">
        <f>Summary!C19</f>
        <v>59.658999999999999</v>
      </c>
      <c r="C9" s="299">
        <v>65.58373143095217</v>
      </c>
      <c r="D9" s="299">
        <f>Summary!F19</f>
        <v>62.145495547945202</v>
      </c>
      <c r="E9" s="299">
        <f>Summary!I19</f>
        <v>64.763840315374168</v>
      </c>
      <c r="F9" s="299">
        <f>Summary!L19</f>
        <v>63.558776776229088</v>
      </c>
      <c r="G9" s="299">
        <f>Summary!O19</f>
        <v>67.58414676692226</v>
      </c>
      <c r="I9" s="305">
        <f t="shared" si="14"/>
        <v>0</v>
      </c>
      <c r="J9" s="299">
        <f t="shared" si="15"/>
        <v>5.9247314309521713</v>
      </c>
      <c r="K9" s="299">
        <f t="shared" si="16"/>
        <v>2.4864955479452036</v>
      </c>
      <c r="L9" s="299">
        <f t="shared" si="17"/>
        <v>5.1048403153741688</v>
      </c>
      <c r="M9" s="299">
        <f t="shared" si="18"/>
        <v>3.8997767762290891</v>
      </c>
      <c r="N9" s="299">
        <f t="shared" si="19"/>
        <v>7.9251467669222606</v>
      </c>
      <c r="P9" s="303">
        <f t="shared" si="1"/>
        <v>0</v>
      </c>
      <c r="Q9" s="303">
        <f t="shared" si="2"/>
        <v>1463079.2483776251</v>
      </c>
      <c r="R9" s="303">
        <f t="shared" si="3"/>
        <v>614026.15118999942</v>
      </c>
      <c r="S9" s="303">
        <f t="shared" si="4"/>
        <v>1260611.728775885</v>
      </c>
      <c r="T9" s="303">
        <f t="shared" si="5"/>
        <v>963028.03613982664</v>
      </c>
      <c r="U9" s="304">
        <f t="shared" si="6"/>
        <v>1957070.6132695575</v>
      </c>
      <c r="W9" s="305">
        <f t="shared" si="20"/>
        <v>5.9247314309521713</v>
      </c>
      <c r="X9" s="299">
        <f t="shared" si="21"/>
        <v>0</v>
      </c>
      <c r="Y9" s="299">
        <f t="shared" si="22"/>
        <v>3.4382358830069677</v>
      </c>
      <c r="Z9" s="299">
        <f t="shared" si="23"/>
        <v>0.81989111557800243</v>
      </c>
      <c r="AA9" s="299">
        <f t="shared" si="24"/>
        <v>2.0249546547230821</v>
      </c>
      <c r="AB9" s="299">
        <f t="shared" si="25"/>
        <v>-2.0004153359700894</v>
      </c>
      <c r="AD9" s="303">
        <f t="shared" si="8"/>
        <v>1463079.2483776251</v>
      </c>
      <c r="AE9" s="303">
        <f t="shared" si="9"/>
        <v>0</v>
      </c>
      <c r="AF9" s="303">
        <f t="shared" si="10"/>
        <v>849053.09718762571</v>
      </c>
      <c r="AG9" s="303">
        <f t="shared" si="11"/>
        <v>202467.51960174044</v>
      </c>
      <c r="AH9" s="303">
        <f t="shared" si="12"/>
        <v>500051.21223779861</v>
      </c>
      <c r="AI9" s="304">
        <f t="shared" si="13"/>
        <v>-493991.36489193205</v>
      </c>
    </row>
    <row r="10" spans="1:35" x14ac:dyDescent="0.35">
      <c r="A10" s="238" t="s">
        <v>14</v>
      </c>
      <c r="B10" s="299">
        <f>Summary!C20</f>
        <v>61.194000000000003</v>
      </c>
      <c r="C10" s="299">
        <v>64.32854026580506</v>
      </c>
      <c r="D10" s="299">
        <f>Summary!F20</f>
        <v>62.544936986301373</v>
      </c>
      <c r="E10" s="299">
        <f>Summary!I20</f>
        <v>65.18011121805101</v>
      </c>
      <c r="F10" s="299">
        <f>Summary!L20</f>
        <v>63.558937075167144</v>
      </c>
      <c r="G10" s="299">
        <f>Summary!O20</f>
        <v>67.258745378712362</v>
      </c>
      <c r="I10" s="305">
        <f t="shared" si="14"/>
        <v>0</v>
      </c>
      <c r="J10" s="299">
        <f t="shared" si="15"/>
        <v>3.1345402658050574</v>
      </c>
      <c r="K10" s="299">
        <f t="shared" si="16"/>
        <v>1.3509369863013703</v>
      </c>
      <c r="L10" s="299">
        <f t="shared" si="17"/>
        <v>3.9861112180510077</v>
      </c>
      <c r="M10" s="299">
        <f t="shared" si="18"/>
        <v>2.3649370751671412</v>
      </c>
      <c r="N10" s="299">
        <f t="shared" si="19"/>
        <v>6.0647453787123595</v>
      </c>
      <c r="P10" s="303">
        <f t="shared" si="1"/>
        <v>0</v>
      </c>
      <c r="Q10" s="303">
        <f t="shared" si="2"/>
        <v>774057.16521507036</v>
      </c>
      <c r="R10" s="303">
        <f t="shared" si="3"/>
        <v>333606.32352000009</v>
      </c>
      <c r="S10" s="303">
        <f t="shared" si="4"/>
        <v>984347.84307487507</v>
      </c>
      <c r="T10" s="303">
        <f t="shared" si="5"/>
        <v>584007.96706490451</v>
      </c>
      <c r="U10" s="304">
        <f t="shared" si="6"/>
        <v>1497654.9086988962</v>
      </c>
      <c r="W10" s="305">
        <f t="shared" si="20"/>
        <v>3.1345402658050574</v>
      </c>
      <c r="X10" s="299">
        <f t="shared" si="21"/>
        <v>0</v>
      </c>
      <c r="Y10" s="299">
        <f t="shared" si="22"/>
        <v>1.7836032795036871</v>
      </c>
      <c r="Z10" s="299">
        <f t="shared" si="23"/>
        <v>-0.85157095224595025</v>
      </c>
      <c r="AA10" s="299">
        <f t="shared" si="24"/>
        <v>0.76960319063791616</v>
      </c>
      <c r="AB10" s="299">
        <f t="shared" si="25"/>
        <v>-2.9302051129073021</v>
      </c>
      <c r="AD10" s="303">
        <f t="shared" si="8"/>
        <v>774057.16521507036</v>
      </c>
      <c r="AE10" s="303">
        <f t="shared" si="9"/>
        <v>0</v>
      </c>
      <c r="AF10" s="303">
        <f t="shared" si="10"/>
        <v>440450.84169507032</v>
      </c>
      <c r="AG10" s="303">
        <f t="shared" si="11"/>
        <v>-210290.6778598048</v>
      </c>
      <c r="AH10" s="303">
        <f t="shared" si="12"/>
        <v>190049.19815016582</v>
      </c>
      <c r="AI10" s="304">
        <f t="shared" si="13"/>
        <v>-723597.74348382582</v>
      </c>
    </row>
    <row r="11" spans="1:35" x14ac:dyDescent="0.35">
      <c r="A11" s="219" t="s">
        <v>15</v>
      </c>
      <c r="B11" s="299">
        <f>Summary!C21</f>
        <v>17.616</v>
      </c>
      <c r="C11" s="299">
        <v>19.66025413868444</v>
      </c>
      <c r="D11" s="299">
        <f>Summary!F21</f>
        <v>18.299526940639268</v>
      </c>
      <c r="E11" s="299">
        <f>Summary!I21</f>
        <v>19.070531664134993</v>
      </c>
      <c r="F11" s="299">
        <f>Summary!L21</f>
        <v>18.815238703456693</v>
      </c>
      <c r="G11" s="299">
        <f>Summary!O21</f>
        <v>19.983079616339875</v>
      </c>
      <c r="I11" s="305">
        <f t="shared" si="14"/>
        <v>0</v>
      </c>
      <c r="J11" s="299">
        <f t="shared" si="15"/>
        <v>2.0442541386844404</v>
      </c>
      <c r="K11" s="299">
        <f t="shared" si="16"/>
        <v>0.68352694063926833</v>
      </c>
      <c r="L11" s="299">
        <f t="shared" si="17"/>
        <v>1.4545316641349935</v>
      </c>
      <c r="M11" s="299">
        <f t="shared" si="18"/>
        <v>1.1992387034566931</v>
      </c>
      <c r="N11" s="299">
        <f t="shared" si="19"/>
        <v>2.3670796163398755</v>
      </c>
      <c r="P11" s="303">
        <f t="shared" si="1"/>
        <v>0</v>
      </c>
      <c r="Q11" s="303">
        <f t="shared" si="2"/>
        <v>504817.11172494589</v>
      </c>
      <c r="R11" s="303">
        <f t="shared" si="3"/>
        <v>168793.15023999973</v>
      </c>
      <c r="S11" s="303">
        <f t="shared" si="4"/>
        <v>359188.44908081746</v>
      </c>
      <c r="T11" s="303">
        <f t="shared" si="5"/>
        <v>296145.28208189103</v>
      </c>
      <c r="U11" s="304">
        <f t="shared" si="6"/>
        <v>584537.05560928071</v>
      </c>
      <c r="W11" s="305">
        <f t="shared" si="20"/>
        <v>2.0442541386844404</v>
      </c>
      <c r="X11" s="299">
        <f t="shared" si="21"/>
        <v>0</v>
      </c>
      <c r="Y11" s="299">
        <f t="shared" si="22"/>
        <v>1.3607271980451721</v>
      </c>
      <c r="Z11" s="299">
        <f t="shared" si="23"/>
        <v>0.58972247454944693</v>
      </c>
      <c r="AA11" s="299">
        <f t="shared" si="24"/>
        <v>0.84501543522774725</v>
      </c>
      <c r="AB11" s="299">
        <f t="shared" si="25"/>
        <v>-0.32282547765543512</v>
      </c>
      <c r="AD11" s="303">
        <f t="shared" si="8"/>
        <v>504817.11172494589</v>
      </c>
      <c r="AE11" s="303">
        <f t="shared" si="9"/>
        <v>0</v>
      </c>
      <c r="AF11" s="303">
        <f t="shared" si="10"/>
        <v>336023.96148494614</v>
      </c>
      <c r="AG11" s="303">
        <f t="shared" si="11"/>
        <v>145628.66264412843</v>
      </c>
      <c r="AH11" s="303">
        <f t="shared" si="12"/>
        <v>208671.82964305489</v>
      </c>
      <c r="AI11" s="304">
        <f t="shared" si="13"/>
        <v>-79719.943884334818</v>
      </c>
    </row>
    <row r="12" spans="1:35" x14ac:dyDescent="0.35">
      <c r="A12" s="238" t="s">
        <v>16</v>
      </c>
      <c r="B12" s="299">
        <f>Summary!C22</f>
        <v>20.309000000000001</v>
      </c>
      <c r="C12" s="299">
        <v>21.238844768919527</v>
      </c>
      <c r="D12" s="299">
        <f>Summary!F22</f>
        <v>20.727772288812787</v>
      </c>
      <c r="E12" s="299">
        <f>Summary!I22</f>
        <v>21.601085046790573</v>
      </c>
      <c r="F12" s="299">
        <f>Summary!L22</f>
        <v>21.043730274434754</v>
      </c>
      <c r="G12" s="299">
        <f>Summary!O22</f>
        <v>22.260542826669319</v>
      </c>
      <c r="I12" s="305">
        <f t="shared" si="14"/>
        <v>0</v>
      </c>
      <c r="J12" s="299">
        <f t="shared" si="15"/>
        <v>0.92984476891952639</v>
      </c>
      <c r="K12" s="299">
        <f t="shared" si="16"/>
        <v>0.41877228881278583</v>
      </c>
      <c r="L12" s="299">
        <f t="shared" si="17"/>
        <v>1.2920850467905716</v>
      </c>
      <c r="M12" s="299">
        <f t="shared" si="18"/>
        <v>0.73473027443475303</v>
      </c>
      <c r="N12" s="299">
        <f t="shared" si="19"/>
        <v>1.9515428266693178</v>
      </c>
      <c r="P12" s="303">
        <f t="shared" si="1"/>
        <v>0</v>
      </c>
      <c r="Q12" s="303">
        <f t="shared" si="2"/>
        <v>229619.95855397108</v>
      </c>
      <c r="R12" s="303">
        <f t="shared" si="3"/>
        <v>103413.4715975001</v>
      </c>
      <c r="S12" s="303">
        <f t="shared" si="4"/>
        <v>319073.1666286696</v>
      </c>
      <c r="T12" s="303">
        <f t="shared" si="5"/>
        <v>181437.52678212541</v>
      </c>
      <c r="U12" s="304">
        <f t="shared" si="6"/>
        <v>481922.57240615867</v>
      </c>
      <c r="W12" s="305">
        <f t="shared" si="20"/>
        <v>0.92984476891952639</v>
      </c>
      <c r="X12" s="299">
        <f t="shared" si="21"/>
        <v>0</v>
      </c>
      <c r="Y12" s="299">
        <f t="shared" si="22"/>
        <v>0.51107248010674056</v>
      </c>
      <c r="Z12" s="299">
        <f t="shared" si="23"/>
        <v>-0.36224027787104518</v>
      </c>
      <c r="AA12" s="299">
        <f t="shared" si="24"/>
        <v>0.19511449448477336</v>
      </c>
      <c r="AB12" s="299">
        <f t="shared" si="25"/>
        <v>-1.0216980577497914</v>
      </c>
      <c r="AD12" s="303">
        <f t="shared" si="8"/>
        <v>229619.95855397108</v>
      </c>
      <c r="AE12" s="303">
        <f t="shared" si="9"/>
        <v>0</v>
      </c>
      <c r="AF12" s="303">
        <f t="shared" si="10"/>
        <v>126206.48695647097</v>
      </c>
      <c r="AG12" s="303">
        <f t="shared" si="11"/>
        <v>-89453.20807469853</v>
      </c>
      <c r="AH12" s="303">
        <f t="shared" si="12"/>
        <v>48182.431771845659</v>
      </c>
      <c r="AI12" s="304">
        <f t="shared" si="13"/>
        <v>-252302.61385218755</v>
      </c>
    </row>
    <row r="13" spans="1:35" x14ac:dyDescent="0.35">
      <c r="A13" s="219" t="s">
        <v>17</v>
      </c>
      <c r="B13" s="299">
        <f>Summary!C23</f>
        <v>81.850999999999999</v>
      </c>
      <c r="C13" s="299">
        <v>94.121047091857818</v>
      </c>
      <c r="D13" s="299">
        <f>Summary!F23</f>
        <v>85.948159103881267</v>
      </c>
      <c r="E13" s="299">
        <f>Summary!I23</f>
        <v>89.569369469581559</v>
      </c>
      <c r="F13" s="299">
        <f>Summary!L23</f>
        <v>88.80759830679537</v>
      </c>
      <c r="G13" s="299">
        <f>Summary!O23</f>
        <v>94.574151546459603</v>
      </c>
      <c r="I13" s="305">
        <f t="shared" si="14"/>
        <v>0</v>
      </c>
      <c r="J13" s="299">
        <f t="shared" si="15"/>
        <v>12.270047091857819</v>
      </c>
      <c r="K13" s="299">
        <f t="shared" si="16"/>
        <v>4.0971591038812676</v>
      </c>
      <c r="L13" s="299">
        <f t="shared" si="17"/>
        <v>7.7183694695815603</v>
      </c>
      <c r="M13" s="299">
        <f t="shared" si="18"/>
        <v>6.9565983067953709</v>
      </c>
      <c r="N13" s="299">
        <f t="shared" si="19"/>
        <v>12.723151546459604</v>
      </c>
      <c r="P13" s="303">
        <f t="shared" si="1"/>
        <v>0</v>
      </c>
      <c r="Q13" s="303">
        <f t="shared" si="2"/>
        <v>3030019.4170705737</v>
      </c>
      <c r="R13" s="303">
        <f t="shared" si="3"/>
        <v>1011770.4966124973</v>
      </c>
      <c r="S13" s="303">
        <f t="shared" si="4"/>
        <v>1906008.1176441365</v>
      </c>
      <c r="T13" s="303">
        <f t="shared" si="5"/>
        <v>1717892.9949125987</v>
      </c>
      <c r="U13" s="304">
        <f t="shared" si="6"/>
        <v>3141911.0247495389</v>
      </c>
      <c r="W13" s="305">
        <f t="shared" si="20"/>
        <v>12.270047091857819</v>
      </c>
      <c r="X13" s="299">
        <f t="shared" si="21"/>
        <v>0</v>
      </c>
      <c r="Y13" s="299">
        <f t="shared" si="22"/>
        <v>8.1728879879765515</v>
      </c>
      <c r="Z13" s="299">
        <f t="shared" si="23"/>
        <v>4.5516776222762587</v>
      </c>
      <c r="AA13" s="299">
        <f t="shared" si="24"/>
        <v>5.3134487850624481</v>
      </c>
      <c r="AB13" s="299">
        <f t="shared" si="25"/>
        <v>-0.45310445460178528</v>
      </c>
      <c r="AD13" s="303">
        <f t="shared" si="8"/>
        <v>3030019.4170705737</v>
      </c>
      <c r="AE13" s="303">
        <f t="shared" si="9"/>
        <v>0</v>
      </c>
      <c r="AF13" s="303">
        <f t="shared" si="10"/>
        <v>2018248.9204580765</v>
      </c>
      <c r="AG13" s="303">
        <f t="shared" si="11"/>
        <v>1124011.2994264371</v>
      </c>
      <c r="AH13" s="303">
        <f t="shared" si="12"/>
        <v>1312126.4221579751</v>
      </c>
      <c r="AI13" s="304">
        <f t="shared" si="13"/>
        <v>-111891.6076789651</v>
      </c>
    </row>
    <row r="14" spans="1:35" x14ac:dyDescent="0.35">
      <c r="A14" s="238" t="s">
        <v>18</v>
      </c>
      <c r="B14" s="299">
        <f>Summary!C24</f>
        <v>156.673</v>
      </c>
      <c r="C14" s="299">
        <v>145.15149346367232</v>
      </c>
      <c r="D14" s="299">
        <f>Summary!F24</f>
        <v>150.3551770547945</v>
      </c>
      <c r="E14" s="299">
        <f>Summary!I24</f>
        <v>156.69001576878549</v>
      </c>
      <c r="F14" s="299">
        <f>Summary!L24</f>
        <v>150.4271770547945</v>
      </c>
      <c r="G14" s="299">
        <f>Summary!O24</f>
        <v>158.27587555751464</v>
      </c>
      <c r="I14" s="305">
        <f t="shared" si="14"/>
        <v>0</v>
      </c>
      <c r="J14" s="299">
        <f t="shared" si="15"/>
        <v>-11.521506536327678</v>
      </c>
      <c r="K14" s="299">
        <f t="shared" si="16"/>
        <v>-6.3178229452055064</v>
      </c>
      <c r="L14" s="299">
        <f t="shared" si="17"/>
        <v>1.7015768785483942E-2</v>
      </c>
      <c r="M14" s="299">
        <f t="shared" si="18"/>
        <v>-6.2458229452055036</v>
      </c>
      <c r="N14" s="299">
        <f t="shared" si="19"/>
        <v>1.6028755575146363</v>
      </c>
      <c r="P14" s="303">
        <f t="shared" si="1"/>
        <v>0</v>
      </c>
      <c r="Q14" s="303">
        <f t="shared" si="2"/>
        <v>-2845171.5187095166</v>
      </c>
      <c r="R14" s="303">
        <f t="shared" si="3"/>
        <v>-1560150.9965100065</v>
      </c>
      <c r="S14" s="303">
        <f t="shared" si="4"/>
        <v>4201.9488132700608</v>
      </c>
      <c r="T14" s="303">
        <f t="shared" si="5"/>
        <v>-1542370.9997100059</v>
      </c>
      <c r="U14" s="304">
        <f t="shared" si="6"/>
        <v>395821.14282511733</v>
      </c>
      <c r="W14" s="305">
        <f t="shared" si="20"/>
        <v>-11.521506536327678</v>
      </c>
      <c r="X14" s="299">
        <f t="shared" si="21"/>
        <v>0</v>
      </c>
      <c r="Y14" s="299">
        <f t="shared" si="22"/>
        <v>-5.2036835911221715</v>
      </c>
      <c r="Z14" s="299">
        <f t="shared" si="23"/>
        <v>-11.538522305113162</v>
      </c>
      <c r="AA14" s="299">
        <f t="shared" si="24"/>
        <v>-5.2756835911221742</v>
      </c>
      <c r="AB14" s="299">
        <f t="shared" si="25"/>
        <v>-13.124382093842314</v>
      </c>
      <c r="AD14" s="303">
        <f t="shared" si="8"/>
        <v>-2845171.5187095166</v>
      </c>
      <c r="AE14" s="303">
        <f t="shared" si="9"/>
        <v>0</v>
      </c>
      <c r="AF14" s="303">
        <f t="shared" si="10"/>
        <v>-1285020.5221995099</v>
      </c>
      <c r="AG14" s="303">
        <f t="shared" si="11"/>
        <v>-2849373.467522786</v>
      </c>
      <c r="AH14" s="303">
        <f t="shared" si="12"/>
        <v>-1302800.5189995104</v>
      </c>
      <c r="AI14" s="304">
        <f t="shared" si="13"/>
        <v>-3240992.661534634</v>
      </c>
    </row>
    <row r="15" spans="1:35" x14ac:dyDescent="0.35">
      <c r="A15" s="219" t="s">
        <v>19</v>
      </c>
      <c r="B15" s="299">
        <f>Summary!C25</f>
        <v>0.39800000000000002</v>
      </c>
      <c r="C15" s="299">
        <v>0.37116608833831199</v>
      </c>
      <c r="D15" s="299">
        <f>Summary!F25</f>
        <v>0.38418984018264846</v>
      </c>
      <c r="E15" s="299">
        <f>Summary!I25</f>
        <v>0.40037671662272006</v>
      </c>
      <c r="F15" s="299">
        <f>Summary!L25</f>
        <v>0.38418984018264846</v>
      </c>
      <c r="G15" s="299">
        <f>Summary!O25</f>
        <v>0.40442892972717409</v>
      </c>
      <c r="I15" s="305">
        <f t="shared" si="14"/>
        <v>0</v>
      </c>
      <c r="J15" s="299">
        <f t="shared" si="15"/>
        <v>-2.6833911661688026E-2</v>
      </c>
      <c r="K15" s="299">
        <f t="shared" si="16"/>
        <v>-1.3810159817351564E-2</v>
      </c>
      <c r="L15" s="299">
        <f t="shared" si="17"/>
        <v>2.3767166227200431E-3</v>
      </c>
      <c r="M15" s="299">
        <f t="shared" si="18"/>
        <v>-1.3810159817351564E-2</v>
      </c>
      <c r="N15" s="299">
        <f t="shared" si="19"/>
        <v>6.4289297271740709E-3</v>
      </c>
      <c r="P15" s="303">
        <f t="shared" si="1"/>
        <v>0</v>
      </c>
      <c r="Q15" s="303">
        <f t="shared" si="2"/>
        <v>-6626.4842149485512</v>
      </c>
      <c r="R15" s="303">
        <f t="shared" si="3"/>
        <v>-3410.3416299999913</v>
      </c>
      <c r="S15" s="303">
        <f t="shared" si="4"/>
        <v>586.91686036762735</v>
      </c>
      <c r="T15" s="303">
        <f t="shared" si="5"/>
        <v>-3410.3416299999913</v>
      </c>
      <c r="U15" s="304">
        <f t="shared" si="6"/>
        <v>1587.5881941191647</v>
      </c>
      <c r="W15" s="305">
        <f t="shared" si="20"/>
        <v>-2.6833911661688026E-2</v>
      </c>
      <c r="X15" s="299">
        <f t="shared" si="21"/>
        <v>0</v>
      </c>
      <c r="Y15" s="299">
        <f t="shared" si="22"/>
        <v>-1.3023751844336462E-2</v>
      </c>
      <c r="Z15" s="299">
        <f t="shared" si="23"/>
        <v>-2.9210628284408069E-2</v>
      </c>
      <c r="AA15" s="299">
        <f t="shared" si="24"/>
        <v>-1.3023751844336462E-2</v>
      </c>
      <c r="AB15" s="299">
        <f t="shared" si="25"/>
        <v>-3.3262841388862097E-2</v>
      </c>
      <c r="AD15" s="303">
        <f t="shared" si="8"/>
        <v>-6626.4842149485512</v>
      </c>
      <c r="AE15" s="303">
        <f t="shared" si="9"/>
        <v>0</v>
      </c>
      <c r="AF15" s="303">
        <f t="shared" si="10"/>
        <v>-3216.1425849485604</v>
      </c>
      <c r="AG15" s="303">
        <f t="shared" si="11"/>
        <v>-7213.4010753161792</v>
      </c>
      <c r="AH15" s="303">
        <f t="shared" si="12"/>
        <v>-3216.1425849485604</v>
      </c>
      <c r="AI15" s="304">
        <f t="shared" si="13"/>
        <v>-8214.0724090677159</v>
      </c>
    </row>
    <row r="16" spans="1:35" x14ac:dyDescent="0.35">
      <c r="A16" s="238" t="s">
        <v>20</v>
      </c>
      <c r="B16" s="299">
        <f>Summary!C26</f>
        <v>21.068999999999999</v>
      </c>
      <c r="C16" s="299">
        <v>19.298546463318615</v>
      </c>
      <c r="D16" s="299">
        <f>Summary!F26</f>
        <v>19.975708219178077</v>
      </c>
      <c r="E16" s="299">
        <f>Summary!I26</f>
        <v>20.81733464165983</v>
      </c>
      <c r="F16" s="299">
        <f>Summary!L26</f>
        <v>19.975708219178077</v>
      </c>
      <c r="G16" s="299">
        <f>Summary!O26</f>
        <v>21.028026904052872</v>
      </c>
      <c r="I16" s="305">
        <f t="shared" si="14"/>
        <v>0</v>
      </c>
      <c r="J16" s="299">
        <f t="shared" si="15"/>
        <v>-1.7704535366813836</v>
      </c>
      <c r="K16" s="299">
        <f t="shared" si="16"/>
        <v>-1.0932917808219216</v>
      </c>
      <c r="L16" s="299">
        <f t="shared" si="17"/>
        <v>-0.25166535834016912</v>
      </c>
      <c r="M16" s="299">
        <f t="shared" si="18"/>
        <v>-1.0932917808219216</v>
      </c>
      <c r="N16" s="299">
        <f t="shared" si="19"/>
        <v>-4.0973095947126836E-2</v>
      </c>
      <c r="P16" s="303">
        <f t="shared" si="1"/>
        <v>0</v>
      </c>
      <c r="Q16" s="303">
        <f t="shared" si="2"/>
        <v>-437203.58634366223</v>
      </c>
      <c r="R16" s="303">
        <f t="shared" si="3"/>
        <v>-269982.28284000093</v>
      </c>
      <c r="S16" s="303">
        <f t="shared" si="4"/>
        <v>-62147.350916098054</v>
      </c>
      <c r="T16" s="303">
        <f t="shared" si="5"/>
        <v>-269982.28284000093</v>
      </c>
      <c r="U16" s="304">
        <f t="shared" si="6"/>
        <v>-10118.076594805669</v>
      </c>
      <c r="W16" s="305">
        <f t="shared" si="20"/>
        <v>-1.7704535366813836</v>
      </c>
      <c r="X16" s="299">
        <f t="shared" si="21"/>
        <v>0</v>
      </c>
      <c r="Y16" s="299">
        <f t="shared" si="22"/>
        <v>-0.67716175585946203</v>
      </c>
      <c r="Z16" s="299">
        <f t="shared" si="23"/>
        <v>-1.5187881783412145</v>
      </c>
      <c r="AA16" s="299">
        <f t="shared" si="24"/>
        <v>-0.67716175585946203</v>
      </c>
      <c r="AB16" s="299">
        <f t="shared" si="25"/>
        <v>-1.7294804407342568</v>
      </c>
      <c r="AD16" s="303">
        <f t="shared" si="8"/>
        <v>-437203.58634366223</v>
      </c>
      <c r="AE16" s="303">
        <f t="shared" si="9"/>
        <v>0</v>
      </c>
      <c r="AF16" s="303">
        <f t="shared" si="10"/>
        <v>-167221.3035036613</v>
      </c>
      <c r="AG16" s="303">
        <f t="shared" si="11"/>
        <v>-375056.23542756418</v>
      </c>
      <c r="AH16" s="303">
        <f t="shared" si="12"/>
        <v>-167221.3035036613</v>
      </c>
      <c r="AI16" s="304">
        <f t="shared" si="13"/>
        <v>-427085.50974885654</v>
      </c>
    </row>
    <row r="17" spans="1:35" x14ac:dyDescent="0.35">
      <c r="A17" s="219" t="s">
        <v>21</v>
      </c>
      <c r="B17" s="299">
        <f>Summary!C27</f>
        <v>7.6390000000000002</v>
      </c>
      <c r="C17" s="299">
        <v>7.3409808684782885</v>
      </c>
      <c r="D17" s="299">
        <f>Summary!F27</f>
        <v>7.5985666666666685</v>
      </c>
      <c r="E17" s="299">
        <f>Summary!I27</f>
        <v>7.9187132371655293</v>
      </c>
      <c r="F17" s="299">
        <f>Summary!L27</f>
        <v>7.5985666666666685</v>
      </c>
      <c r="G17" s="299">
        <f>Summary!O27</f>
        <v>7.9988585408703221</v>
      </c>
      <c r="I17" s="305">
        <f t="shared" si="14"/>
        <v>0</v>
      </c>
      <c r="J17" s="299">
        <f t="shared" si="15"/>
        <v>-0.29801913152171178</v>
      </c>
      <c r="K17" s="299">
        <f t="shared" si="16"/>
        <v>-4.0433333333331767E-2</v>
      </c>
      <c r="L17" s="299">
        <f t="shared" si="17"/>
        <v>0.27971323716552909</v>
      </c>
      <c r="M17" s="299">
        <f t="shared" si="18"/>
        <v>-4.0433333333331767E-2</v>
      </c>
      <c r="N17" s="299">
        <f t="shared" si="19"/>
        <v>0.35985854087032187</v>
      </c>
      <c r="P17" s="303">
        <f t="shared" si="1"/>
        <v>0</v>
      </c>
      <c r="Q17" s="303">
        <f t="shared" si="2"/>
        <v>-73594.155622150196</v>
      </c>
      <c r="R17" s="303">
        <f t="shared" si="3"/>
        <v>-9984.7852399996118</v>
      </c>
      <c r="S17" s="303">
        <f t="shared" si="4"/>
        <v>69073.617523899273</v>
      </c>
      <c r="T17" s="303">
        <f t="shared" si="5"/>
        <v>-9984.7852399996118</v>
      </c>
      <c r="U17" s="304">
        <f t="shared" si="6"/>
        <v>88865.051460097107</v>
      </c>
      <c r="W17" s="305">
        <f t="shared" si="20"/>
        <v>-0.29801913152171178</v>
      </c>
      <c r="X17" s="299">
        <f t="shared" si="21"/>
        <v>0</v>
      </c>
      <c r="Y17" s="299">
        <f t="shared" si="22"/>
        <v>-0.25758579818838001</v>
      </c>
      <c r="Z17" s="299">
        <f t="shared" si="23"/>
        <v>-0.57773236868724087</v>
      </c>
      <c r="AA17" s="299">
        <f t="shared" si="24"/>
        <v>-0.25758579818838001</v>
      </c>
      <c r="AB17" s="299">
        <f t="shared" si="25"/>
        <v>-0.65787767239203365</v>
      </c>
      <c r="AD17" s="303">
        <f t="shared" si="8"/>
        <v>-73594.155622150196</v>
      </c>
      <c r="AE17" s="303">
        <f t="shared" si="9"/>
        <v>0</v>
      </c>
      <c r="AF17" s="303">
        <f t="shared" si="10"/>
        <v>-63609.370382150584</v>
      </c>
      <c r="AG17" s="303">
        <f t="shared" si="11"/>
        <v>-142667.77314604947</v>
      </c>
      <c r="AH17" s="303">
        <f t="shared" si="12"/>
        <v>-63609.370382150584</v>
      </c>
      <c r="AI17" s="304">
        <f t="shared" si="13"/>
        <v>-162459.2070822473</v>
      </c>
    </row>
    <row r="18" spans="1:35" x14ac:dyDescent="0.35">
      <c r="A18" s="238" t="s">
        <v>22</v>
      </c>
      <c r="B18" s="299">
        <f>Summary!C28</f>
        <v>8.7469999999999999</v>
      </c>
      <c r="C18" s="299">
        <v>9.0417391279491426</v>
      </c>
      <c r="D18" s="299">
        <f>Summary!F28</f>
        <v>8.900000599315069</v>
      </c>
      <c r="E18" s="299">
        <f>Summary!I28</f>
        <v>9.2749798282014631</v>
      </c>
      <c r="F18" s="299">
        <f>Summary!L28</f>
        <v>9.015437466677021</v>
      </c>
      <c r="G18" s="299">
        <f>Summary!O28</f>
        <v>9.529912565725807</v>
      </c>
      <c r="I18" s="305">
        <f t="shared" si="14"/>
        <v>0</v>
      </c>
      <c r="J18" s="299">
        <f t="shared" si="15"/>
        <v>0.2947391279491427</v>
      </c>
      <c r="K18" s="299">
        <f t="shared" si="16"/>
        <v>0.15300059931506915</v>
      </c>
      <c r="L18" s="299">
        <f t="shared" si="17"/>
        <v>0.52797982820146316</v>
      </c>
      <c r="M18" s="299">
        <f t="shared" si="18"/>
        <v>0.26843746667702106</v>
      </c>
      <c r="N18" s="299">
        <f t="shared" si="19"/>
        <v>0.78291256572580714</v>
      </c>
      <c r="P18" s="303">
        <f t="shared" si="1"/>
        <v>0</v>
      </c>
      <c r="Q18" s="303">
        <f t="shared" si="2"/>
        <v>72784.177107924261</v>
      </c>
      <c r="R18" s="303">
        <f t="shared" si="3"/>
        <v>37782.641197500161</v>
      </c>
      <c r="S18" s="303">
        <f t="shared" si="4"/>
        <v>130381.66188731338</v>
      </c>
      <c r="T18" s="303">
        <f t="shared" si="5"/>
        <v>66289.129146076957</v>
      </c>
      <c r="U18" s="304">
        <f t="shared" si="6"/>
        <v>193335.87379561999</v>
      </c>
      <c r="W18" s="305">
        <f t="shared" si="20"/>
        <v>0.2947391279491427</v>
      </c>
      <c r="X18" s="299">
        <f t="shared" si="21"/>
        <v>0</v>
      </c>
      <c r="Y18" s="299">
        <f t="shared" si="22"/>
        <v>0.14173852863407355</v>
      </c>
      <c r="Z18" s="299">
        <f t="shared" si="23"/>
        <v>-0.23324070025232047</v>
      </c>
      <c r="AA18" s="299">
        <f t="shared" si="24"/>
        <v>2.6301661272121635E-2</v>
      </c>
      <c r="AB18" s="299">
        <f t="shared" si="25"/>
        <v>-0.48817343777666444</v>
      </c>
      <c r="AD18" s="303">
        <f t="shared" si="8"/>
        <v>72784.177107924261</v>
      </c>
      <c r="AE18" s="303">
        <f t="shared" si="9"/>
        <v>0</v>
      </c>
      <c r="AF18" s="303">
        <f t="shared" si="10"/>
        <v>35001.535910424107</v>
      </c>
      <c r="AG18" s="303">
        <f t="shared" si="11"/>
        <v>-57597.484779389124</v>
      </c>
      <c r="AH18" s="303">
        <f t="shared" si="12"/>
        <v>6495.0479618473128</v>
      </c>
      <c r="AI18" s="304">
        <f t="shared" si="13"/>
        <v>-120551.69668769572</v>
      </c>
    </row>
    <row r="19" spans="1:35" x14ac:dyDescent="0.35">
      <c r="A19" s="219" t="s">
        <v>23</v>
      </c>
      <c r="B19" s="299">
        <f>Summary!C29</f>
        <v>5.32</v>
      </c>
      <c r="C19" s="299">
        <v>7.019142053110758</v>
      </c>
      <c r="D19" s="299">
        <f>Summary!F29</f>
        <v>5.8063587328767126</v>
      </c>
      <c r="E19" s="299">
        <f>Summary!I29</f>
        <v>6.0509951119416137</v>
      </c>
      <c r="F19" s="299">
        <f>Summary!L29</f>
        <v>6.1733097695965204</v>
      </c>
      <c r="G19" s="299">
        <f>Summary!O29</f>
        <v>6.624217310224159</v>
      </c>
      <c r="I19" s="305">
        <f t="shared" si="14"/>
        <v>0</v>
      </c>
      <c r="J19" s="299">
        <f t="shared" si="15"/>
        <v>1.6991420531107577</v>
      </c>
      <c r="K19" s="299">
        <f t="shared" si="16"/>
        <v>0.48635873287671227</v>
      </c>
      <c r="L19" s="299">
        <f t="shared" si="17"/>
        <v>0.73099511194161337</v>
      </c>
      <c r="M19" s="299">
        <f t="shared" si="18"/>
        <v>0.85330976959652016</v>
      </c>
      <c r="N19" s="299">
        <f t="shared" si="19"/>
        <v>1.3042173102241588</v>
      </c>
      <c r="P19" s="303">
        <f t="shared" si="1"/>
        <v>0</v>
      </c>
      <c r="Q19" s="303">
        <f t="shared" si="2"/>
        <v>419593.61482020415</v>
      </c>
      <c r="R19" s="303">
        <f t="shared" si="3"/>
        <v>120103.56547499998</v>
      </c>
      <c r="S19" s="303">
        <f t="shared" si="4"/>
        <v>180515.14932135455</v>
      </c>
      <c r="T19" s="303">
        <f t="shared" si="5"/>
        <v>210720.06906715091</v>
      </c>
      <c r="U19" s="304">
        <f t="shared" si="6"/>
        <v>322069.16114291875</v>
      </c>
      <c r="W19" s="305">
        <f t="shared" si="20"/>
        <v>1.6991420531107577</v>
      </c>
      <c r="X19" s="299">
        <f t="shared" si="21"/>
        <v>0</v>
      </c>
      <c r="Y19" s="299">
        <f t="shared" si="22"/>
        <v>1.2127833202340454</v>
      </c>
      <c r="Z19" s="299">
        <f t="shared" si="23"/>
        <v>0.96814694116914435</v>
      </c>
      <c r="AA19" s="299">
        <f t="shared" si="24"/>
        <v>0.84583228351423756</v>
      </c>
      <c r="AB19" s="299">
        <f t="shared" si="25"/>
        <v>0.39492474288659896</v>
      </c>
      <c r="AD19" s="303">
        <f t="shared" si="8"/>
        <v>419593.61482020415</v>
      </c>
      <c r="AE19" s="303">
        <f t="shared" si="9"/>
        <v>0</v>
      </c>
      <c r="AF19" s="303">
        <f t="shared" si="10"/>
        <v>299490.0493452042</v>
      </c>
      <c r="AG19" s="303">
        <f t="shared" si="11"/>
        <v>239078.46549884963</v>
      </c>
      <c r="AH19" s="303">
        <f t="shared" si="12"/>
        <v>208873.54575305327</v>
      </c>
      <c r="AI19" s="304">
        <f t="shared" si="13"/>
        <v>97524.453677285434</v>
      </c>
    </row>
    <row r="20" spans="1:35" x14ac:dyDescent="0.35">
      <c r="A20" s="238" t="s">
        <v>24</v>
      </c>
      <c r="B20" s="299">
        <f>Summary!C30</f>
        <v>14.064</v>
      </c>
      <c r="C20" s="299">
        <v>13.306668920328818</v>
      </c>
      <c r="D20" s="299">
        <f>Summary!F30</f>
        <v>13.773583219178082</v>
      </c>
      <c r="E20" s="299">
        <f>Summary!I30</f>
        <v>14.353898642407092</v>
      </c>
      <c r="F20" s="299">
        <f>Summary!L30</f>
        <v>13.773583219178082</v>
      </c>
      <c r="G20" s="299">
        <f>Summary!O30</f>
        <v>14.499174463312475</v>
      </c>
      <c r="I20" s="305">
        <f t="shared" si="14"/>
        <v>0</v>
      </c>
      <c r="J20" s="299">
        <f t="shared" si="15"/>
        <v>-0.75733107967118229</v>
      </c>
      <c r="K20" s="299">
        <f t="shared" si="16"/>
        <v>-0.2904167808219178</v>
      </c>
      <c r="L20" s="299">
        <f t="shared" si="17"/>
        <v>0.28989864240709196</v>
      </c>
      <c r="M20" s="299">
        <f t="shared" si="18"/>
        <v>-0.2904167808219178</v>
      </c>
      <c r="N20" s="299">
        <f t="shared" si="19"/>
        <v>0.43517446331247456</v>
      </c>
      <c r="P20" s="303">
        <f t="shared" si="1"/>
        <v>0</v>
      </c>
      <c r="Q20" s="303">
        <f t="shared" si="2"/>
        <v>-187018.66907075231</v>
      </c>
      <c r="R20" s="303">
        <f t="shared" si="3"/>
        <v>-71716.797689999992</v>
      </c>
      <c r="S20" s="303">
        <f t="shared" si="4"/>
        <v>71588.846310033885</v>
      </c>
      <c r="T20" s="303">
        <f t="shared" si="5"/>
        <v>-71716.797689999992</v>
      </c>
      <c r="U20" s="304">
        <f t="shared" si="6"/>
        <v>107463.89673802104</v>
      </c>
      <c r="W20" s="305">
        <f t="shared" si="20"/>
        <v>-0.75733107967118229</v>
      </c>
      <c r="X20" s="299">
        <f t="shared" si="21"/>
        <v>0</v>
      </c>
      <c r="Y20" s="299">
        <f t="shared" si="22"/>
        <v>-0.4669142988492645</v>
      </c>
      <c r="Z20" s="299">
        <f t="shared" si="23"/>
        <v>-1.0472297220782742</v>
      </c>
      <c r="AA20" s="299">
        <f t="shared" si="24"/>
        <v>-0.4669142988492645</v>
      </c>
      <c r="AB20" s="299">
        <f t="shared" si="25"/>
        <v>-1.1925055429836569</v>
      </c>
      <c r="AD20" s="303">
        <f t="shared" si="8"/>
        <v>-187018.66907075231</v>
      </c>
      <c r="AE20" s="303">
        <f t="shared" si="9"/>
        <v>0</v>
      </c>
      <c r="AF20" s="303">
        <f t="shared" si="10"/>
        <v>-115301.8713807523</v>
      </c>
      <c r="AG20" s="303">
        <f t="shared" si="11"/>
        <v>-258607.51538078615</v>
      </c>
      <c r="AH20" s="303">
        <f t="shared" si="12"/>
        <v>-115301.8713807523</v>
      </c>
      <c r="AI20" s="304">
        <f t="shared" si="13"/>
        <v>-294482.56580877333</v>
      </c>
    </row>
    <row r="21" spans="1:35" x14ac:dyDescent="0.35">
      <c r="A21" s="219" t="s">
        <v>25</v>
      </c>
      <c r="B21" s="299">
        <f>Summary!C31</f>
        <v>2.3780000000000001</v>
      </c>
      <c r="C21" s="299">
        <v>4.92100714963708</v>
      </c>
      <c r="D21" s="299">
        <f>Summary!F31</f>
        <v>3.0569197773972601</v>
      </c>
      <c r="E21" s="299">
        <f>Summary!I31</f>
        <v>3.1857154339935314</v>
      </c>
      <c r="F21" s="299">
        <f>Summary!L31</f>
        <v>3.5691554983268521</v>
      </c>
      <c r="G21" s="299">
        <f>Summary!O31</f>
        <v>3.9326432788011765</v>
      </c>
      <c r="I21" s="305">
        <f t="shared" si="14"/>
        <v>0</v>
      </c>
      <c r="J21" s="299">
        <f t="shared" si="15"/>
        <v>2.5430071496370799</v>
      </c>
      <c r="K21" s="299">
        <f t="shared" si="16"/>
        <v>0.67891977739725995</v>
      </c>
      <c r="L21" s="299">
        <f t="shared" si="17"/>
        <v>0.8077154339935313</v>
      </c>
      <c r="M21" s="299">
        <f t="shared" si="18"/>
        <v>1.191155498326852</v>
      </c>
      <c r="N21" s="299">
        <f t="shared" si="19"/>
        <v>1.5546432788011764</v>
      </c>
      <c r="P21" s="303">
        <f t="shared" si="1"/>
        <v>0</v>
      </c>
      <c r="Q21" s="303">
        <f t="shared" si="2"/>
        <v>627981.37476283882</v>
      </c>
      <c r="R21" s="303">
        <f t="shared" si="3"/>
        <v>167655.4370774999</v>
      </c>
      <c r="S21" s="303">
        <f t="shared" si="4"/>
        <v>199460.80321827219</v>
      </c>
      <c r="T21" s="303">
        <f t="shared" si="5"/>
        <v>294149.17984102544</v>
      </c>
      <c r="U21" s="304">
        <f t="shared" si="6"/>
        <v>383910.45169758919</v>
      </c>
      <c r="W21" s="305">
        <f t="shared" si="20"/>
        <v>2.5430071496370799</v>
      </c>
      <c r="X21" s="299">
        <f t="shared" si="21"/>
        <v>0</v>
      </c>
      <c r="Y21" s="299">
        <f t="shared" si="22"/>
        <v>1.8640873722398199</v>
      </c>
      <c r="Z21" s="299">
        <f t="shared" si="23"/>
        <v>1.7352917156435486</v>
      </c>
      <c r="AA21" s="299">
        <f t="shared" si="24"/>
        <v>1.3518516513102279</v>
      </c>
      <c r="AB21" s="299">
        <f t="shared" si="25"/>
        <v>0.98836387083590349</v>
      </c>
      <c r="AD21" s="303">
        <f t="shared" si="8"/>
        <v>627981.37476283882</v>
      </c>
      <c r="AE21" s="303">
        <f t="shared" si="9"/>
        <v>0</v>
      </c>
      <c r="AF21" s="303">
        <f t="shared" si="10"/>
        <v>460325.93768533895</v>
      </c>
      <c r="AG21" s="303">
        <f t="shared" si="11"/>
        <v>428520.57154456672</v>
      </c>
      <c r="AH21" s="303">
        <f t="shared" si="12"/>
        <v>333832.19492181344</v>
      </c>
      <c r="AI21" s="304">
        <f t="shared" si="13"/>
        <v>244070.92306524966</v>
      </c>
    </row>
    <row r="22" spans="1:35" x14ac:dyDescent="0.35">
      <c r="A22" s="238" t="s">
        <v>26</v>
      </c>
      <c r="B22" s="299">
        <f>Summary!C32</f>
        <v>24.370999999999999</v>
      </c>
      <c r="C22" s="299">
        <v>24.205665804553785</v>
      </c>
      <c r="D22" s="299">
        <f>Summary!F32</f>
        <v>24.575003053652971</v>
      </c>
      <c r="E22" s="299">
        <f>Summary!I32</f>
        <v>25.610409241788368</v>
      </c>
      <c r="F22" s="299">
        <f>Summary!L32</f>
        <v>24.695146715146642</v>
      </c>
      <c r="G22" s="299">
        <f>Summary!O32</f>
        <v>26.049623697081451</v>
      </c>
      <c r="I22" s="305">
        <f t="shared" si="14"/>
        <v>0</v>
      </c>
      <c r="J22" s="299">
        <f t="shared" si="15"/>
        <v>-0.16533419544621353</v>
      </c>
      <c r="K22" s="299">
        <f t="shared" si="16"/>
        <v>0.204003053652972</v>
      </c>
      <c r="L22" s="299">
        <f t="shared" si="17"/>
        <v>1.2394092417883691</v>
      </c>
      <c r="M22" s="299">
        <f t="shared" si="18"/>
        <v>0.32414671514664306</v>
      </c>
      <c r="N22" s="299">
        <f t="shared" si="19"/>
        <v>1.6786236970814521</v>
      </c>
      <c r="P22" s="303">
        <f t="shared" si="1"/>
        <v>0</v>
      </c>
      <c r="Q22" s="303">
        <f t="shared" si="2"/>
        <v>-40828.353693947931</v>
      </c>
      <c r="R22" s="303">
        <f t="shared" si="3"/>
        <v>50377.411682500977</v>
      </c>
      <c r="S22" s="303">
        <f t="shared" si="4"/>
        <v>306065.17156788369</v>
      </c>
      <c r="T22" s="303">
        <f t="shared" si="5"/>
        <v>80046.216083858686</v>
      </c>
      <c r="U22" s="304">
        <f t="shared" si="6"/>
        <v>414526.72170156089</v>
      </c>
      <c r="W22" s="305">
        <f t="shared" si="20"/>
        <v>-0.16533419544621353</v>
      </c>
      <c r="X22" s="299">
        <f t="shared" si="21"/>
        <v>0</v>
      </c>
      <c r="Y22" s="299">
        <f t="shared" si="22"/>
        <v>-0.36933724909918553</v>
      </c>
      <c r="Z22" s="299">
        <f t="shared" si="23"/>
        <v>-1.4047434372345826</v>
      </c>
      <c r="AA22" s="299">
        <f t="shared" si="24"/>
        <v>-0.48948091059285659</v>
      </c>
      <c r="AB22" s="299">
        <f t="shared" si="25"/>
        <v>-1.8439578925276656</v>
      </c>
      <c r="AD22" s="303">
        <f t="shared" si="8"/>
        <v>-40828.353693947931</v>
      </c>
      <c r="AE22" s="303">
        <f t="shared" si="9"/>
        <v>0</v>
      </c>
      <c r="AF22" s="303">
        <f t="shared" si="10"/>
        <v>-91205.765376448908</v>
      </c>
      <c r="AG22" s="303">
        <f t="shared" si="11"/>
        <v>-346893.52526183159</v>
      </c>
      <c r="AH22" s="303">
        <f t="shared" si="12"/>
        <v>-120874.56977780661</v>
      </c>
      <c r="AI22" s="304">
        <f t="shared" si="13"/>
        <v>-455355.07539550884</v>
      </c>
    </row>
    <row r="23" spans="1:35" x14ac:dyDescent="0.35">
      <c r="A23" s="219" t="s">
        <v>27</v>
      </c>
      <c r="B23" s="299">
        <f>Summary!C33</f>
        <v>15.817</v>
      </c>
      <c r="C23" s="299">
        <v>16.104287337301091</v>
      </c>
      <c r="D23" s="299">
        <f>Summary!F33</f>
        <v>16.034091638127855</v>
      </c>
      <c r="E23" s="299">
        <f>Summary!I33</f>
        <v>16.709647920542224</v>
      </c>
      <c r="F23" s="299">
        <f>Summary!L33</f>
        <v>16.190866375459773</v>
      </c>
      <c r="G23" s="299">
        <f>Summary!O33</f>
        <v>17.103083570282561</v>
      </c>
      <c r="I23" s="305">
        <f t="shared" si="14"/>
        <v>0</v>
      </c>
      <c r="J23" s="299">
        <f t="shared" si="15"/>
        <v>0.28728733730109113</v>
      </c>
      <c r="K23" s="299">
        <f t="shared" si="16"/>
        <v>0.21709163812785448</v>
      </c>
      <c r="L23" s="299">
        <f t="shared" si="17"/>
        <v>0.89264792054222397</v>
      </c>
      <c r="M23" s="299">
        <f t="shared" si="18"/>
        <v>0.37386637545977308</v>
      </c>
      <c r="N23" s="299">
        <f t="shared" si="19"/>
        <v>1.2860835702825604</v>
      </c>
      <c r="P23" s="303">
        <f t="shared" si="1"/>
        <v>0</v>
      </c>
      <c r="Q23" s="303">
        <f t="shared" si="2"/>
        <v>70943.999137415565</v>
      </c>
      <c r="R23" s="303">
        <f t="shared" si="3"/>
        <v>53609.564322500148</v>
      </c>
      <c r="S23" s="303">
        <f t="shared" si="4"/>
        <v>220434.40514954718</v>
      </c>
      <c r="T23" s="303">
        <f t="shared" si="5"/>
        <v>92324.207768088381</v>
      </c>
      <c r="U23" s="304">
        <f t="shared" si="6"/>
        <v>317591.13561328466</v>
      </c>
      <c r="W23" s="305">
        <f t="shared" si="20"/>
        <v>0.28728733730109113</v>
      </c>
      <c r="X23" s="299">
        <f t="shared" si="21"/>
        <v>0</v>
      </c>
      <c r="Y23" s="299">
        <f t="shared" si="22"/>
        <v>7.0195699173236648E-2</v>
      </c>
      <c r="Z23" s="299">
        <f t="shared" si="23"/>
        <v>-0.60536058324113284</v>
      </c>
      <c r="AA23" s="299">
        <f t="shared" si="24"/>
        <v>-8.6579038158681954E-2</v>
      </c>
      <c r="AB23" s="299">
        <f t="shared" si="25"/>
        <v>-0.99879623298146925</v>
      </c>
      <c r="AD23" s="303">
        <f t="shared" si="8"/>
        <v>70943.999137415565</v>
      </c>
      <c r="AE23" s="303">
        <f t="shared" si="9"/>
        <v>0</v>
      </c>
      <c r="AF23" s="303">
        <f t="shared" si="10"/>
        <v>17334.434814915418</v>
      </c>
      <c r="AG23" s="303">
        <f t="shared" si="11"/>
        <v>-149490.4060121316</v>
      </c>
      <c r="AH23" s="303">
        <f t="shared" si="12"/>
        <v>-21380.208630672816</v>
      </c>
      <c r="AI23" s="304">
        <f t="shared" si="13"/>
        <v>-246647.13647586911</v>
      </c>
    </row>
    <row r="24" spans="1:35" x14ac:dyDescent="0.35">
      <c r="A24" s="238" t="s">
        <v>28</v>
      </c>
      <c r="B24" s="299">
        <f>Summary!C34</f>
        <v>2.77</v>
      </c>
      <c r="C24" s="299">
        <v>2.4226773671979647</v>
      </c>
      <c r="D24" s="299">
        <f>Summary!F34</f>
        <v>2.5076860730593613</v>
      </c>
      <c r="E24" s="299">
        <f>Summary!I34</f>
        <v>2.6133411434688303</v>
      </c>
      <c r="F24" s="299">
        <f>Summary!L34</f>
        <v>2.5076860730593613</v>
      </c>
      <c r="G24" s="299">
        <f>Summary!O34</f>
        <v>2.6397907715024007</v>
      </c>
      <c r="I24" s="305">
        <f t="shared" si="14"/>
        <v>0</v>
      </c>
      <c r="J24" s="299">
        <f t="shared" si="15"/>
        <v>-0.34732263280203535</v>
      </c>
      <c r="K24" s="299">
        <f t="shared" si="16"/>
        <v>-0.26231392694063871</v>
      </c>
      <c r="L24" s="299">
        <f t="shared" si="17"/>
        <v>-0.15665885653116973</v>
      </c>
      <c r="M24" s="299">
        <f t="shared" si="18"/>
        <v>-0.26231392694063871</v>
      </c>
      <c r="N24" s="299">
        <f t="shared" si="19"/>
        <v>-0.13020922849759931</v>
      </c>
      <c r="P24" s="303">
        <f t="shared" si="1"/>
        <v>0</v>
      </c>
      <c r="Q24" s="303">
        <f t="shared" si="2"/>
        <v>-85769.379163718928</v>
      </c>
      <c r="R24" s="303">
        <f t="shared" si="3"/>
        <v>-64776.955299999856</v>
      </c>
      <c r="S24" s="303">
        <f t="shared" si="4"/>
        <v>-38686.027330775789</v>
      </c>
      <c r="T24" s="303">
        <f t="shared" si="5"/>
        <v>-64776.955299999856</v>
      </c>
      <c r="U24" s="304">
        <f t="shared" si="6"/>
        <v>-32154.439805802558</v>
      </c>
      <c r="W24" s="305">
        <f t="shared" si="20"/>
        <v>-0.34732263280203535</v>
      </c>
      <c r="X24" s="299">
        <f t="shared" si="21"/>
        <v>0</v>
      </c>
      <c r="Y24" s="299">
        <f t="shared" si="22"/>
        <v>-8.5008705861396638E-2</v>
      </c>
      <c r="Z24" s="299">
        <f t="shared" si="23"/>
        <v>-0.19066377627086561</v>
      </c>
      <c r="AA24" s="299">
        <f t="shared" si="24"/>
        <v>-8.5008705861396638E-2</v>
      </c>
      <c r="AB24" s="299">
        <f t="shared" si="25"/>
        <v>-0.21711340430443604</v>
      </c>
      <c r="AD24" s="303">
        <f t="shared" si="8"/>
        <v>-85769.379163718928</v>
      </c>
      <c r="AE24" s="303">
        <f t="shared" si="9"/>
        <v>0</v>
      </c>
      <c r="AF24" s="303">
        <f t="shared" si="10"/>
        <v>-20992.423863719076</v>
      </c>
      <c r="AG24" s="303">
        <f t="shared" si="11"/>
        <v>-47083.351832943139</v>
      </c>
      <c r="AH24" s="303">
        <f t="shared" si="12"/>
        <v>-20992.423863719076</v>
      </c>
      <c r="AI24" s="304">
        <f t="shared" si="13"/>
        <v>-53614.939357916373</v>
      </c>
    </row>
    <row r="25" spans="1:35" x14ac:dyDescent="0.35">
      <c r="A25" s="219" t="s">
        <v>29</v>
      </c>
      <c r="B25" s="299">
        <f>Summary!C35</f>
        <v>0.35899999999999999</v>
      </c>
      <c r="C25" s="299">
        <v>0.36519567400254022</v>
      </c>
      <c r="D25" s="299">
        <f>Summary!F35</f>
        <v>0.36375248287671236</v>
      </c>
      <c r="E25" s="299">
        <f>Summary!I35</f>
        <v>0.37907828246655934</v>
      </c>
      <c r="F25" s="299">
        <f>Summary!L35</f>
        <v>0.36733816644876982</v>
      </c>
      <c r="G25" s="299">
        <f>Summary!O35</f>
        <v>0.38791777738826699</v>
      </c>
      <c r="I25" s="305">
        <f t="shared" si="14"/>
        <v>0</v>
      </c>
      <c r="J25" s="299">
        <f t="shared" si="15"/>
        <v>6.1956740025402302E-3</v>
      </c>
      <c r="K25" s="299">
        <f t="shared" si="16"/>
        <v>4.7524828767123717E-3</v>
      </c>
      <c r="L25" s="299">
        <f t="shared" si="17"/>
        <v>2.007828246655935E-2</v>
      </c>
      <c r="M25" s="299">
        <f t="shared" si="18"/>
        <v>8.3381664487698348E-3</v>
      </c>
      <c r="N25" s="299">
        <f t="shared" si="19"/>
        <v>2.8917777388267007E-2</v>
      </c>
      <c r="P25" s="303">
        <f t="shared" si="1"/>
        <v>0</v>
      </c>
      <c r="Q25" s="303">
        <f t="shared" si="2"/>
        <v>1529.9869991528954</v>
      </c>
      <c r="R25" s="303">
        <f t="shared" si="3"/>
        <v>1173.5990325000105</v>
      </c>
      <c r="S25" s="303">
        <f t="shared" si="4"/>
        <v>4958.2194167350181</v>
      </c>
      <c r="T25" s="303">
        <f t="shared" si="5"/>
        <v>2059.0635107915973</v>
      </c>
      <c r="U25" s="304">
        <f t="shared" si="6"/>
        <v>7141.0831864791626</v>
      </c>
      <c r="W25" s="305">
        <f t="shared" si="20"/>
        <v>6.1956740025402302E-3</v>
      </c>
      <c r="X25" s="299">
        <f t="shared" si="21"/>
        <v>0</v>
      </c>
      <c r="Y25" s="299">
        <f t="shared" si="22"/>
        <v>1.4431911258278585E-3</v>
      </c>
      <c r="Z25" s="299">
        <f t="shared" si="23"/>
        <v>-1.3882608464019119E-2</v>
      </c>
      <c r="AA25" s="299">
        <f t="shared" si="24"/>
        <v>-2.1424924462296047E-3</v>
      </c>
      <c r="AB25" s="299">
        <f t="shared" si="25"/>
        <v>-2.2722103385726777E-2</v>
      </c>
      <c r="AD25" s="303">
        <f t="shared" si="8"/>
        <v>1529.9869991528954</v>
      </c>
      <c r="AE25" s="303">
        <f t="shared" si="9"/>
        <v>0</v>
      </c>
      <c r="AF25" s="303">
        <f t="shared" si="10"/>
        <v>356.38796665288498</v>
      </c>
      <c r="AG25" s="303">
        <f t="shared" si="11"/>
        <v>-3428.2324175821232</v>
      </c>
      <c r="AH25" s="303">
        <f t="shared" si="12"/>
        <v>-529.07651163870196</v>
      </c>
      <c r="AI25" s="304">
        <f t="shared" si="13"/>
        <v>-5611.0961873262668</v>
      </c>
    </row>
    <row r="26" spans="1:35" x14ac:dyDescent="0.35">
      <c r="A26" s="238" t="s">
        <v>30</v>
      </c>
      <c r="B26" s="299">
        <f>Summary!C36</f>
        <v>1.9139999999999999</v>
      </c>
      <c r="C26" s="299">
        <v>1.7992432966412881</v>
      </c>
      <c r="D26" s="299">
        <f>Summary!F36</f>
        <v>1.8623764840182646</v>
      </c>
      <c r="E26" s="299">
        <f>Summary!I36</f>
        <v>1.9408430515291777</v>
      </c>
      <c r="F26" s="299">
        <f>Summary!L36</f>
        <v>1.8623764840182646</v>
      </c>
      <c r="G26" s="299">
        <f>Summary!O36</f>
        <v>1.9604863257770808</v>
      </c>
      <c r="I26" s="305">
        <f t="shared" si="14"/>
        <v>0</v>
      </c>
      <c r="J26" s="299">
        <f t="shared" si="15"/>
        <v>-0.1147567033587118</v>
      </c>
      <c r="K26" s="299">
        <f t="shared" si="16"/>
        <v>-5.1623515981735313E-2</v>
      </c>
      <c r="L26" s="299">
        <f t="shared" si="17"/>
        <v>2.6843051529177764E-2</v>
      </c>
      <c r="M26" s="299">
        <f t="shared" si="18"/>
        <v>-5.1623515981735313E-2</v>
      </c>
      <c r="N26" s="299">
        <f t="shared" si="19"/>
        <v>4.6486325777080895E-2</v>
      </c>
      <c r="P26" s="303">
        <f t="shared" si="1"/>
        <v>0</v>
      </c>
      <c r="Q26" s="303">
        <f t="shared" si="2"/>
        <v>-28338.525256895067</v>
      </c>
      <c r="R26" s="303">
        <f t="shared" si="3"/>
        <v>-12748.138180000036</v>
      </c>
      <c r="S26" s="303">
        <f t="shared" si="4"/>
        <v>6628.7412540418845</v>
      </c>
      <c r="T26" s="303">
        <f t="shared" si="5"/>
        <v>-12748.138180000036</v>
      </c>
      <c r="U26" s="304">
        <f t="shared" si="6"/>
        <v>11479.537827225775</v>
      </c>
      <c r="W26" s="305">
        <f t="shared" si="20"/>
        <v>-0.1147567033587118</v>
      </c>
      <c r="X26" s="299">
        <f t="shared" si="21"/>
        <v>0</v>
      </c>
      <c r="Y26" s="299">
        <f t="shared" si="22"/>
        <v>-6.3133187376976485E-2</v>
      </c>
      <c r="Z26" s="299">
        <f t="shared" si="23"/>
        <v>-0.14159975488788956</v>
      </c>
      <c r="AA26" s="299">
        <f t="shared" si="24"/>
        <v>-6.3133187376976485E-2</v>
      </c>
      <c r="AB26" s="299">
        <f t="shared" si="25"/>
        <v>-0.16124302913579269</v>
      </c>
      <c r="AD26" s="303">
        <f t="shared" si="8"/>
        <v>-28338.525256895067</v>
      </c>
      <c r="AE26" s="303">
        <f t="shared" si="9"/>
        <v>0</v>
      </c>
      <c r="AF26" s="303">
        <f t="shared" si="10"/>
        <v>-15590.387076895029</v>
      </c>
      <c r="AG26" s="303">
        <f t="shared" si="11"/>
        <v>-34967.266510936948</v>
      </c>
      <c r="AH26" s="303">
        <f t="shared" si="12"/>
        <v>-15590.387076895029</v>
      </c>
      <c r="AI26" s="304">
        <f t="shared" si="13"/>
        <v>-39818.06308412084</v>
      </c>
    </row>
    <row r="27" spans="1:35" x14ac:dyDescent="0.35">
      <c r="A27" s="219" t="s">
        <v>31</v>
      </c>
      <c r="B27" s="299">
        <f>Summary!C37</f>
        <v>23.981999999999999</v>
      </c>
      <c r="C27" s="299">
        <v>23.258557437511833</v>
      </c>
      <c r="D27" s="299">
        <f>Summary!F37</f>
        <v>24.088667751141553</v>
      </c>
      <c r="E27" s="299">
        <f>Summary!I37</f>
        <v>25.103583419677435</v>
      </c>
      <c r="F27" s="299">
        <f>Summary!L37</f>
        <v>24.023744057672371</v>
      </c>
      <c r="G27" s="299">
        <f>Summary!O37</f>
        <v>25.382045036146831</v>
      </c>
      <c r="I27" s="305">
        <f t="shared" si="14"/>
        <v>0</v>
      </c>
      <c r="J27" s="299">
        <f t="shared" si="15"/>
        <v>-0.72344256248816663</v>
      </c>
      <c r="K27" s="299">
        <f t="shared" si="16"/>
        <v>0.10666775114155413</v>
      </c>
      <c r="L27" s="299">
        <f t="shared" si="17"/>
        <v>1.1215834196774352</v>
      </c>
      <c r="M27" s="299">
        <f t="shared" si="18"/>
        <v>4.1744057672371326E-2</v>
      </c>
      <c r="N27" s="299">
        <f t="shared" si="19"/>
        <v>1.4000450361468317</v>
      </c>
      <c r="P27" s="303">
        <f t="shared" si="1"/>
        <v>0</v>
      </c>
      <c r="Q27" s="303">
        <f t="shared" si="2"/>
        <v>-178650.08952810281</v>
      </c>
      <c r="R27" s="303">
        <f t="shared" si="3"/>
        <v>26341.0038050004</v>
      </c>
      <c r="S27" s="303">
        <f t="shared" si="4"/>
        <v>276968.7446221924</v>
      </c>
      <c r="T27" s="303">
        <f t="shared" si="5"/>
        <v>10308.461275469133</v>
      </c>
      <c r="U27" s="304">
        <f t="shared" si="6"/>
        <v>345733.28142425767</v>
      </c>
      <c r="W27" s="305">
        <f t="shared" si="20"/>
        <v>-0.72344256248816663</v>
      </c>
      <c r="X27" s="299">
        <f t="shared" si="21"/>
        <v>0</v>
      </c>
      <c r="Y27" s="299">
        <f t="shared" si="22"/>
        <v>-0.83011031362972076</v>
      </c>
      <c r="Z27" s="299">
        <f t="shared" si="23"/>
        <v>-1.8450259821656019</v>
      </c>
      <c r="AA27" s="299">
        <f t="shared" si="24"/>
        <v>-0.76518662016053796</v>
      </c>
      <c r="AB27" s="299">
        <f t="shared" si="25"/>
        <v>-2.1234875986349984</v>
      </c>
      <c r="AD27" s="303">
        <f t="shared" si="8"/>
        <v>-178650.08952810281</v>
      </c>
      <c r="AE27" s="303">
        <f t="shared" si="9"/>
        <v>0</v>
      </c>
      <c r="AF27" s="303">
        <f t="shared" si="10"/>
        <v>-204991.0933331032</v>
      </c>
      <c r="AG27" s="303">
        <f t="shared" si="11"/>
        <v>-455618.83415029524</v>
      </c>
      <c r="AH27" s="303">
        <f t="shared" si="12"/>
        <v>-188958.55080357194</v>
      </c>
      <c r="AI27" s="304">
        <f t="shared" si="13"/>
        <v>-524383.37095236045</v>
      </c>
    </row>
    <row r="28" spans="1:35" x14ac:dyDescent="0.35">
      <c r="A28" s="238" t="s">
        <v>32</v>
      </c>
      <c r="B28" s="299">
        <f>Summary!C38</f>
        <v>26.681999999999999</v>
      </c>
      <c r="C28" s="299">
        <v>26.563880982256741</v>
      </c>
      <c r="D28" s="299">
        <f>Summary!F38</f>
        <v>26.964743550228306</v>
      </c>
      <c r="E28" s="299">
        <f>Summary!I38</f>
        <v>28.100835467386393</v>
      </c>
      <c r="F28" s="299">
        <f>Summary!L38</f>
        <v>27.096595745165118</v>
      </c>
      <c r="G28" s="299">
        <f>Summary!O38</f>
        <v>28.59945762201345</v>
      </c>
      <c r="I28" s="305">
        <f t="shared" si="14"/>
        <v>0</v>
      </c>
      <c r="J28" s="299">
        <f t="shared" si="15"/>
        <v>-0.11811901774325761</v>
      </c>
      <c r="K28" s="299">
        <f t="shared" si="16"/>
        <v>0.28274355022830733</v>
      </c>
      <c r="L28" s="299">
        <f t="shared" si="17"/>
        <v>1.4188354673863941</v>
      </c>
      <c r="M28" s="299">
        <f t="shared" si="18"/>
        <v>0.41459574516511921</v>
      </c>
      <c r="N28" s="299">
        <f t="shared" si="19"/>
        <v>1.9174576220134512</v>
      </c>
      <c r="P28" s="303">
        <f t="shared" si="1"/>
        <v>0</v>
      </c>
      <c r="Q28" s="303">
        <f t="shared" si="2"/>
        <v>-29168.829965198103</v>
      </c>
      <c r="R28" s="303">
        <f t="shared" si="3"/>
        <v>69821.936364999216</v>
      </c>
      <c r="S28" s="303">
        <f t="shared" si="4"/>
        <v>350373.47319245263</v>
      </c>
      <c r="T28" s="303">
        <f t="shared" si="5"/>
        <v>102382.09753235325</v>
      </c>
      <c r="U28" s="304">
        <f t="shared" si="6"/>
        <v>473505.42199353845</v>
      </c>
      <c r="W28" s="305">
        <f t="shared" si="20"/>
        <v>-0.11811901774325761</v>
      </c>
      <c r="X28" s="299">
        <f t="shared" si="21"/>
        <v>0</v>
      </c>
      <c r="Y28" s="299">
        <f t="shared" si="22"/>
        <v>-0.40086256797156494</v>
      </c>
      <c r="Z28" s="299">
        <f t="shared" si="23"/>
        <v>-1.5369544851296517</v>
      </c>
      <c r="AA28" s="299">
        <f t="shared" si="24"/>
        <v>-0.53271476290837683</v>
      </c>
      <c r="AB28" s="299">
        <f t="shared" si="25"/>
        <v>-2.0355766397567088</v>
      </c>
      <c r="AD28" s="303">
        <f t="shared" si="8"/>
        <v>-29168.829965198103</v>
      </c>
      <c r="AE28" s="303">
        <f t="shared" si="9"/>
        <v>0</v>
      </c>
      <c r="AF28" s="303">
        <f t="shared" si="10"/>
        <v>-98990.766330197308</v>
      </c>
      <c r="AG28" s="303">
        <f t="shared" si="11"/>
        <v>-379542.30315765075</v>
      </c>
      <c r="AH28" s="303">
        <f t="shared" si="12"/>
        <v>-131550.92749755134</v>
      </c>
      <c r="AI28" s="304">
        <f t="shared" si="13"/>
        <v>-502674.25195873651</v>
      </c>
    </row>
    <row r="29" spans="1:35" x14ac:dyDescent="0.35">
      <c r="A29" s="219" t="s">
        <v>33</v>
      </c>
      <c r="B29" s="299">
        <f>Summary!C39</f>
        <v>4.8170000000000002</v>
      </c>
      <c r="C29" s="299">
        <v>7.5818544865410242</v>
      </c>
      <c r="D29" s="299">
        <f>Summary!F39</f>
        <v>5.5792230593607304</v>
      </c>
      <c r="E29" s="299">
        <f>Summary!I39</f>
        <v>5.8142896458444753</v>
      </c>
      <c r="F29" s="299">
        <f>Summary!L39</f>
        <v>6.1497044446909817</v>
      </c>
      <c r="G29" s="299">
        <f>Summary!O39</f>
        <v>6.6707759250345697</v>
      </c>
      <c r="I29" s="305">
        <f t="shared" si="14"/>
        <v>0</v>
      </c>
      <c r="J29" s="299">
        <f t="shared" si="15"/>
        <v>2.7648544865410241</v>
      </c>
      <c r="K29" s="299">
        <f t="shared" si="16"/>
        <v>0.7622230593607302</v>
      </c>
      <c r="L29" s="299">
        <f t="shared" si="17"/>
        <v>0.9972896458444751</v>
      </c>
      <c r="M29" s="299">
        <f t="shared" si="18"/>
        <v>1.3327044446909815</v>
      </c>
      <c r="N29" s="299">
        <f t="shared" si="19"/>
        <v>1.8537759250345696</v>
      </c>
      <c r="P29" s="303">
        <f t="shared" si="1"/>
        <v>0</v>
      </c>
      <c r="Q29" s="303">
        <f t="shared" si="2"/>
        <v>682765.33226618124</v>
      </c>
      <c r="R29" s="303">
        <f t="shared" si="3"/>
        <v>188226.71605999989</v>
      </c>
      <c r="S29" s="303">
        <f t="shared" si="4"/>
        <v>246275.09321927637</v>
      </c>
      <c r="T29" s="303">
        <f t="shared" si="5"/>
        <v>329103.89947154757</v>
      </c>
      <c r="U29" s="304">
        <f t="shared" si="6"/>
        <v>457779.58354210673</v>
      </c>
      <c r="W29" s="305">
        <f t="shared" si="20"/>
        <v>2.7648544865410241</v>
      </c>
      <c r="X29" s="299">
        <f t="shared" si="21"/>
        <v>0</v>
      </c>
      <c r="Y29" s="299">
        <f t="shared" si="22"/>
        <v>2.0026314271802939</v>
      </c>
      <c r="Z29" s="299">
        <f t="shared" si="23"/>
        <v>1.767564840696549</v>
      </c>
      <c r="AA29" s="299">
        <f t="shared" si="24"/>
        <v>1.4321500418500426</v>
      </c>
      <c r="AB29" s="299">
        <f t="shared" si="25"/>
        <v>0.9110785615064545</v>
      </c>
      <c r="AD29" s="303">
        <f t="shared" si="8"/>
        <v>682765.33226618124</v>
      </c>
      <c r="AE29" s="303">
        <f t="shared" si="9"/>
        <v>0</v>
      </c>
      <c r="AF29" s="303">
        <f t="shared" si="10"/>
        <v>494538.61620618129</v>
      </c>
      <c r="AG29" s="303">
        <f t="shared" si="11"/>
        <v>436490.23904690484</v>
      </c>
      <c r="AH29" s="303">
        <f t="shared" si="12"/>
        <v>353661.43279463361</v>
      </c>
      <c r="AI29" s="304">
        <f t="shared" si="13"/>
        <v>224985.74872407448</v>
      </c>
    </row>
    <row r="30" spans="1:35" x14ac:dyDescent="0.35">
      <c r="A30" s="238" t="s">
        <v>34</v>
      </c>
      <c r="B30" s="299">
        <f>Summary!C40</f>
        <v>3.718</v>
      </c>
      <c r="C30" s="299">
        <v>3.5861230403951878</v>
      </c>
      <c r="D30" s="299">
        <f>Summary!F40</f>
        <v>3.7124555936073063</v>
      </c>
      <c r="E30" s="299">
        <f>Summary!I40</f>
        <v>3.868870609565056</v>
      </c>
      <c r="F30" s="299">
        <f>Summary!L40</f>
        <v>3.7119555936073061</v>
      </c>
      <c r="G30" s="299">
        <f>Summary!O40</f>
        <v>3.9080274524398368</v>
      </c>
      <c r="I30" s="305">
        <f t="shared" si="14"/>
        <v>0</v>
      </c>
      <c r="J30" s="299">
        <f t="shared" si="15"/>
        <v>-0.13187695960481216</v>
      </c>
      <c r="K30" s="299">
        <f t="shared" si="16"/>
        <v>-5.5444063926937126E-3</v>
      </c>
      <c r="L30" s="299">
        <f t="shared" si="17"/>
        <v>0.15087060956505605</v>
      </c>
      <c r="M30" s="299">
        <f t="shared" si="18"/>
        <v>-6.0444063926938796E-3</v>
      </c>
      <c r="N30" s="299">
        <f t="shared" si="19"/>
        <v>0.19002745243983687</v>
      </c>
      <c r="P30" s="303">
        <f t="shared" si="1"/>
        <v>0</v>
      </c>
      <c r="Q30" s="303">
        <f t="shared" si="2"/>
        <v>-32566.276663434575</v>
      </c>
      <c r="R30" s="303">
        <f t="shared" si="3"/>
        <v>-1369.1601099999132</v>
      </c>
      <c r="S30" s="303">
        <f t="shared" si="4"/>
        <v>37256.652156677024</v>
      </c>
      <c r="T30" s="303">
        <f t="shared" si="5"/>
        <v>-1492.6323099999545</v>
      </c>
      <c r="U30" s="304">
        <f t="shared" si="6"/>
        <v>46926.215226284054</v>
      </c>
      <c r="W30" s="305">
        <f t="shared" si="20"/>
        <v>-0.13187695960481216</v>
      </c>
      <c r="X30" s="299">
        <f t="shared" si="21"/>
        <v>0</v>
      </c>
      <c r="Y30" s="299">
        <f t="shared" si="22"/>
        <v>-0.12633255321211845</v>
      </c>
      <c r="Z30" s="299">
        <f t="shared" si="23"/>
        <v>-0.28274756916986821</v>
      </c>
      <c r="AA30" s="299">
        <f t="shared" si="24"/>
        <v>-0.12583255321211828</v>
      </c>
      <c r="AB30" s="299">
        <f t="shared" si="25"/>
        <v>-0.32190441204464904</v>
      </c>
      <c r="AD30" s="303">
        <f t="shared" si="8"/>
        <v>-32566.276663434575</v>
      </c>
      <c r="AE30" s="303">
        <f t="shared" si="9"/>
        <v>0</v>
      </c>
      <c r="AF30" s="303">
        <f t="shared" si="10"/>
        <v>-31197.116553434662</v>
      </c>
      <c r="AG30" s="303">
        <f t="shared" si="11"/>
        <v>-69822.9288201116</v>
      </c>
      <c r="AH30" s="303">
        <f t="shared" si="12"/>
        <v>-31073.644353434618</v>
      </c>
      <c r="AI30" s="304">
        <f t="shared" si="13"/>
        <v>-79492.491889718614</v>
      </c>
    </row>
    <row r="31" spans="1:35" x14ac:dyDescent="0.35">
      <c r="A31" s="219" t="s">
        <v>35</v>
      </c>
      <c r="B31" s="299">
        <f>Summary!C41</f>
        <v>88.179000000000002</v>
      </c>
      <c r="C31" s="299">
        <v>74.774959980221851</v>
      </c>
      <c r="D31" s="299">
        <f>Summary!F41</f>
        <v>77.398719406392686</v>
      </c>
      <c r="E31" s="299">
        <f>Summary!I41</f>
        <v>80.659720548576544</v>
      </c>
      <c r="F31" s="299">
        <f>Summary!L41</f>
        <v>77.398719406392686</v>
      </c>
      <c r="G31" s="299">
        <f>Summary!O41</f>
        <v>85.702899964679091</v>
      </c>
      <c r="I31" s="305">
        <f t="shared" si="14"/>
        <v>0</v>
      </c>
      <c r="J31" s="299">
        <f t="shared" si="15"/>
        <v>-13.404040019778151</v>
      </c>
      <c r="K31" s="299">
        <f t="shared" si="16"/>
        <v>-10.780280593607316</v>
      </c>
      <c r="L31" s="299">
        <f t="shared" si="17"/>
        <v>-7.5192794514234578</v>
      </c>
      <c r="M31" s="299">
        <f t="shared" si="18"/>
        <v>-10.780280593607316</v>
      </c>
      <c r="N31" s="299">
        <f t="shared" si="19"/>
        <v>-2.4761000353209113</v>
      </c>
      <c r="P31" s="303">
        <f t="shared" si="1"/>
        <v>0</v>
      </c>
      <c r="Q31" s="303">
        <f t="shared" si="2"/>
        <v>-3310052.6202601031</v>
      </c>
      <c r="R31" s="303">
        <f t="shared" si="3"/>
        <v>-2662129.9230200024</v>
      </c>
      <c r="S31" s="303">
        <f t="shared" si="4"/>
        <v>-1856843.9525640949</v>
      </c>
      <c r="T31" s="303">
        <f t="shared" si="5"/>
        <v>-2662129.9230200024</v>
      </c>
      <c r="U31" s="304">
        <f t="shared" si="6"/>
        <v>-611459.03756230115</v>
      </c>
      <c r="W31" s="305">
        <f t="shared" si="20"/>
        <v>-13.404040019778151</v>
      </c>
      <c r="X31" s="299">
        <f t="shared" si="21"/>
        <v>0</v>
      </c>
      <c r="Y31" s="299">
        <f t="shared" si="22"/>
        <v>-2.6237594261708352</v>
      </c>
      <c r="Z31" s="299">
        <f t="shared" si="23"/>
        <v>-5.8847605683546931</v>
      </c>
      <c r="AA31" s="299">
        <f t="shared" si="24"/>
        <v>-2.6237594261708352</v>
      </c>
      <c r="AB31" s="299">
        <f t="shared" si="25"/>
        <v>-10.92793998445724</v>
      </c>
      <c r="AD31" s="303">
        <f t="shared" si="8"/>
        <v>-3310052.6202601031</v>
      </c>
      <c r="AE31" s="303">
        <f t="shared" si="9"/>
        <v>0</v>
      </c>
      <c r="AF31" s="303">
        <f t="shared" si="10"/>
        <v>-647922.69724010117</v>
      </c>
      <c r="AG31" s="303">
        <f t="shared" si="11"/>
        <v>-1453208.6676960085</v>
      </c>
      <c r="AH31" s="303">
        <f t="shared" si="12"/>
        <v>-647922.69724010117</v>
      </c>
      <c r="AI31" s="304">
        <f t="shared" si="13"/>
        <v>-2698593.5826978022</v>
      </c>
    </row>
    <row r="32" spans="1:35" x14ac:dyDescent="0.35">
      <c r="A32" s="238" t="s">
        <v>36</v>
      </c>
      <c r="B32" s="299">
        <f>Summary!C42</f>
        <v>7.4370000000000003</v>
      </c>
      <c r="C32" s="299">
        <v>6.3798255510976913</v>
      </c>
      <c r="D32" s="299">
        <f>Summary!F42</f>
        <v>6.6036856164383568</v>
      </c>
      <c r="E32" s="299">
        <f>Summary!I42</f>
        <v>6.8819153662712722</v>
      </c>
      <c r="F32" s="299">
        <f>Summary!L42</f>
        <v>6.6036856164383568</v>
      </c>
      <c r="G32" s="299">
        <f>Summary!O42</f>
        <v>6.9515672378041167</v>
      </c>
      <c r="I32" s="305">
        <f t="shared" si="14"/>
        <v>0</v>
      </c>
      <c r="J32" s="299">
        <f t="shared" si="15"/>
        <v>-1.0571744489023089</v>
      </c>
      <c r="K32" s="299">
        <f t="shared" si="16"/>
        <v>-0.83331438356164345</v>
      </c>
      <c r="L32" s="299">
        <f t="shared" si="17"/>
        <v>-0.55508463372872807</v>
      </c>
      <c r="M32" s="299">
        <f t="shared" si="18"/>
        <v>-0.83331438356164345</v>
      </c>
      <c r="N32" s="299">
        <f t="shared" si="19"/>
        <v>-0.4854327621958836</v>
      </c>
      <c r="P32" s="303">
        <f t="shared" si="1"/>
        <v>0</v>
      </c>
      <c r="Q32" s="303">
        <f t="shared" si="2"/>
        <v>-261063.30997951131</v>
      </c>
      <c r="R32" s="303">
        <f t="shared" si="3"/>
        <v>-205782.32045999987</v>
      </c>
      <c r="S32" s="303">
        <f t="shared" si="4"/>
        <v>-137075.0418253605</v>
      </c>
      <c r="T32" s="303">
        <f t="shared" si="5"/>
        <v>-205782.32045999987</v>
      </c>
      <c r="U32" s="304">
        <f t="shared" si="6"/>
        <v>-119874.90220080515</v>
      </c>
      <c r="W32" s="305">
        <f t="shared" si="20"/>
        <v>-1.0571744489023089</v>
      </c>
      <c r="X32" s="299">
        <f t="shared" si="21"/>
        <v>0</v>
      </c>
      <c r="Y32" s="299">
        <f t="shared" si="22"/>
        <v>-0.22386006534066549</v>
      </c>
      <c r="Z32" s="299">
        <f t="shared" si="23"/>
        <v>-0.50208981517358087</v>
      </c>
      <c r="AA32" s="299">
        <f t="shared" si="24"/>
        <v>-0.22386006534066549</v>
      </c>
      <c r="AB32" s="299">
        <f t="shared" si="25"/>
        <v>-0.57174168670642533</v>
      </c>
      <c r="AD32" s="303">
        <f t="shared" si="8"/>
        <v>-261063.30997951131</v>
      </c>
      <c r="AE32" s="303">
        <f t="shared" si="9"/>
        <v>0</v>
      </c>
      <c r="AF32" s="303">
        <f t="shared" si="10"/>
        <v>-55280.98951951143</v>
      </c>
      <c r="AG32" s="303">
        <f t="shared" si="11"/>
        <v>-123988.26815415081</v>
      </c>
      <c r="AH32" s="303">
        <f t="shared" si="12"/>
        <v>-55280.98951951143</v>
      </c>
      <c r="AI32" s="304">
        <f t="shared" si="13"/>
        <v>-141188.40777870617</v>
      </c>
    </row>
    <row r="33" spans="1:35" x14ac:dyDescent="0.35">
      <c r="A33" s="219" t="s">
        <v>37</v>
      </c>
      <c r="B33" s="299">
        <f>Summary!C43</f>
        <v>10.455</v>
      </c>
      <c r="C33" s="299">
        <v>8.8010910436775323</v>
      </c>
      <c r="D33" s="299">
        <f>Summary!F43</f>
        <v>9.1186602739725995</v>
      </c>
      <c r="E33" s="299">
        <f>Summary!I43</f>
        <v>9.5028521804624013</v>
      </c>
      <c r="F33" s="299">
        <f>Summary!L43</f>
        <v>9.1236602739726003</v>
      </c>
      <c r="G33" s="299">
        <f>Summary!O43</f>
        <v>9.5990305558189419</v>
      </c>
      <c r="I33" s="305">
        <f t="shared" si="14"/>
        <v>0</v>
      </c>
      <c r="J33" s="299">
        <f t="shared" si="15"/>
        <v>-1.6539089563224678</v>
      </c>
      <c r="K33" s="299">
        <f t="shared" si="16"/>
        <v>-1.3363397260274006</v>
      </c>
      <c r="L33" s="299">
        <f t="shared" si="17"/>
        <v>-0.95214781953759875</v>
      </c>
      <c r="M33" s="299">
        <f t="shared" si="18"/>
        <v>-1.3313397260273998</v>
      </c>
      <c r="N33" s="299">
        <f t="shared" si="19"/>
        <v>-0.85596944418105814</v>
      </c>
      <c r="P33" s="303">
        <f t="shared" si="1"/>
        <v>0</v>
      </c>
      <c r="Q33" s="303">
        <f t="shared" si="2"/>
        <v>-408423.55487367802</v>
      </c>
      <c r="R33" s="303">
        <f t="shared" si="3"/>
        <v>-330001.61184000078</v>
      </c>
      <c r="S33" s="303">
        <f t="shared" si="4"/>
        <v>-235127.57200702056</v>
      </c>
      <c r="T33" s="303">
        <f t="shared" si="5"/>
        <v>-328766.8898400006</v>
      </c>
      <c r="U33" s="304">
        <f t="shared" si="6"/>
        <v>-211376.86081162488</v>
      </c>
      <c r="W33" s="305">
        <f t="shared" si="20"/>
        <v>-1.6539089563224678</v>
      </c>
      <c r="X33" s="299">
        <f t="shared" si="21"/>
        <v>0</v>
      </c>
      <c r="Y33" s="299">
        <f t="shared" si="22"/>
        <v>-0.31756923029506723</v>
      </c>
      <c r="Z33" s="299">
        <f t="shared" si="23"/>
        <v>-0.70176113678486907</v>
      </c>
      <c r="AA33" s="299">
        <f t="shared" si="24"/>
        <v>-0.32256923029506801</v>
      </c>
      <c r="AB33" s="299">
        <f t="shared" si="25"/>
        <v>-0.79793951214140968</v>
      </c>
      <c r="AD33" s="303">
        <f t="shared" si="8"/>
        <v>-408423.55487367802</v>
      </c>
      <c r="AE33" s="303">
        <f t="shared" si="9"/>
        <v>0</v>
      </c>
      <c r="AF33" s="303">
        <f t="shared" si="10"/>
        <v>-78421.943033677191</v>
      </c>
      <c r="AG33" s="303">
        <f t="shared" si="11"/>
        <v>-173295.9828666574</v>
      </c>
      <c r="AH33" s="303">
        <f t="shared" si="12"/>
        <v>-79656.665033677375</v>
      </c>
      <c r="AI33" s="304">
        <f t="shared" si="13"/>
        <v>-197046.69406205311</v>
      </c>
    </row>
    <row r="34" spans="1:35" x14ac:dyDescent="0.35">
      <c r="A34" s="238" t="s">
        <v>38</v>
      </c>
      <c r="B34" s="299">
        <f>Summary!C44</f>
        <v>0.11799999999999999</v>
      </c>
      <c r="C34" s="299">
        <v>9.1795120412490772E-2</v>
      </c>
      <c r="D34" s="299">
        <f>Summary!F44</f>
        <v>9.5016095890410976E-2</v>
      </c>
      <c r="E34" s="299">
        <f>Summary!I44</f>
        <v>9.9019361055530622E-2</v>
      </c>
      <c r="F34" s="299">
        <f>Summary!L44</f>
        <v>9.5016095890410976E-2</v>
      </c>
      <c r="G34" s="299">
        <f>Summary!O44</f>
        <v>0.10002153609669813</v>
      </c>
      <c r="I34" s="305">
        <f t="shared" si="14"/>
        <v>0</v>
      </c>
      <c r="J34" s="299">
        <f t="shared" si="15"/>
        <v>-2.6204879587509222E-2</v>
      </c>
      <c r="K34" s="299">
        <f t="shared" si="16"/>
        <v>-2.2983904109589018E-2</v>
      </c>
      <c r="L34" s="299">
        <f t="shared" si="17"/>
        <v>-1.8980638944469372E-2</v>
      </c>
      <c r="M34" s="299">
        <f t="shared" si="18"/>
        <v>-2.2983904109589018E-2</v>
      </c>
      <c r="N34" s="299">
        <f t="shared" si="19"/>
        <v>-1.7978463903301864E-2</v>
      </c>
      <c r="P34" s="303">
        <f t="shared" si="1"/>
        <v>0</v>
      </c>
      <c r="Q34" s="303">
        <f t="shared" si="2"/>
        <v>-6471.1482668097124</v>
      </c>
      <c r="R34" s="303">
        <f t="shared" si="3"/>
        <v>-5675.7464099999934</v>
      </c>
      <c r="S34" s="303">
        <f t="shared" si="4"/>
        <v>-4687.1624957586218</v>
      </c>
      <c r="T34" s="303">
        <f t="shared" si="5"/>
        <v>-5675.7464099999934</v>
      </c>
      <c r="U34" s="304">
        <f t="shared" si="6"/>
        <v>-4439.680981522537</v>
      </c>
      <c r="W34" s="305">
        <f t="shared" si="20"/>
        <v>-2.6204879587509222E-2</v>
      </c>
      <c r="X34" s="299">
        <f t="shared" si="21"/>
        <v>0</v>
      </c>
      <c r="Y34" s="299">
        <f t="shared" si="22"/>
        <v>-3.2209754779202043E-3</v>
      </c>
      <c r="Z34" s="299">
        <f t="shared" si="23"/>
        <v>-7.2242406430398504E-3</v>
      </c>
      <c r="AA34" s="299">
        <f t="shared" si="24"/>
        <v>-3.2209754779202043E-3</v>
      </c>
      <c r="AB34" s="299">
        <f t="shared" si="25"/>
        <v>-8.2264156842073582E-3</v>
      </c>
      <c r="AD34" s="303">
        <f t="shared" si="8"/>
        <v>-6471.1482668097124</v>
      </c>
      <c r="AE34" s="303">
        <f t="shared" si="9"/>
        <v>0</v>
      </c>
      <c r="AF34" s="303">
        <f t="shared" si="10"/>
        <v>-795.40185680971808</v>
      </c>
      <c r="AG34" s="303">
        <f t="shared" si="11"/>
        <v>-1783.9857710510901</v>
      </c>
      <c r="AH34" s="303">
        <f t="shared" si="12"/>
        <v>-795.40185680971808</v>
      </c>
      <c r="AI34" s="304">
        <f t="shared" si="13"/>
        <v>-2031.4672852871754</v>
      </c>
    </row>
    <row r="35" spans="1:35" x14ac:dyDescent="0.35">
      <c r="A35" s="219" t="s">
        <v>39</v>
      </c>
      <c r="B35" s="299">
        <f>Summary!C45</f>
        <v>8.3629999999999995</v>
      </c>
      <c r="C35" s="299">
        <v>8.3740611727026568</v>
      </c>
      <c r="D35" s="299">
        <f>Summary!F45</f>
        <v>8.4632241152968035</v>
      </c>
      <c r="E35" s="299">
        <f>Summary!I45</f>
        <v>8.8198008612456693</v>
      </c>
      <c r="F35" s="299">
        <f>Summary!L45</f>
        <v>8.5109893734278472</v>
      </c>
      <c r="G35" s="299">
        <f>Summary!O45</f>
        <v>8.9893056690871891</v>
      </c>
      <c r="I35" s="305">
        <f t="shared" si="14"/>
        <v>0</v>
      </c>
      <c r="J35" s="299">
        <f t="shared" si="15"/>
        <v>1.1061172702657274E-2</v>
      </c>
      <c r="K35" s="299">
        <f t="shared" si="16"/>
        <v>0.10022411529680397</v>
      </c>
      <c r="L35" s="299">
        <f t="shared" si="17"/>
        <v>0.45680086124566976</v>
      </c>
      <c r="M35" s="299">
        <f t="shared" si="18"/>
        <v>0.14798937342784768</v>
      </c>
      <c r="N35" s="299">
        <f t="shared" si="19"/>
        <v>0.62630566908718954</v>
      </c>
      <c r="P35" s="303">
        <f t="shared" si="1"/>
        <v>0</v>
      </c>
      <c r="Q35" s="303">
        <f t="shared" si="2"/>
        <v>2731.4946563540784</v>
      </c>
      <c r="R35" s="303">
        <f t="shared" si="3"/>
        <v>24749.784017500078</v>
      </c>
      <c r="S35" s="303">
        <f t="shared" si="4"/>
        <v>112804.41459979517</v>
      </c>
      <c r="T35" s="303">
        <f t="shared" si="5"/>
        <v>36545.147027515784</v>
      </c>
      <c r="U35" s="304">
        <f t="shared" si="6"/>
        <v>154662.67766933457</v>
      </c>
      <c r="W35" s="305">
        <f t="shared" si="20"/>
        <v>1.1061172702657274E-2</v>
      </c>
      <c r="X35" s="299">
        <f t="shared" si="21"/>
        <v>0</v>
      </c>
      <c r="Y35" s="299">
        <f t="shared" si="22"/>
        <v>-8.9162942594146699E-2</v>
      </c>
      <c r="Z35" s="299">
        <f t="shared" si="23"/>
        <v>-0.44573968854301249</v>
      </c>
      <c r="AA35" s="299">
        <f t="shared" si="24"/>
        <v>-0.13692820072519041</v>
      </c>
      <c r="AB35" s="299">
        <f t="shared" si="25"/>
        <v>-0.61524449638453227</v>
      </c>
      <c r="AD35" s="303">
        <f t="shared" si="8"/>
        <v>2731.4946563540784</v>
      </c>
      <c r="AE35" s="303">
        <f t="shared" si="9"/>
        <v>0</v>
      </c>
      <c r="AF35" s="303">
        <f t="shared" si="10"/>
        <v>-22018.289361145999</v>
      </c>
      <c r="AG35" s="303">
        <f t="shared" si="11"/>
        <v>-110072.91994344108</v>
      </c>
      <c r="AH35" s="303">
        <f t="shared" si="12"/>
        <v>-33813.652371161705</v>
      </c>
      <c r="AI35" s="304">
        <f t="shared" si="13"/>
        <v>-151931.18301298047</v>
      </c>
    </row>
    <row r="36" spans="1:35" x14ac:dyDescent="0.35">
      <c r="A36" s="238" t="s">
        <v>40</v>
      </c>
      <c r="B36" s="299">
        <f>Summary!C46</f>
        <v>3.9449999999999998</v>
      </c>
      <c r="C36" s="299">
        <v>3.7169980385361656</v>
      </c>
      <c r="D36" s="299">
        <f>Summary!F46</f>
        <v>3.8474228310502281</v>
      </c>
      <c r="E36" s="299">
        <f>Summary!I46</f>
        <v>4.0095243534364347</v>
      </c>
      <c r="F36" s="299">
        <f>Summary!L46</f>
        <v>3.8474228310502281</v>
      </c>
      <c r="G36" s="299">
        <f>Summary!O46</f>
        <v>4.0501047529778313</v>
      </c>
      <c r="I36" s="305">
        <f t="shared" si="14"/>
        <v>0</v>
      </c>
      <c r="J36" s="299">
        <f t="shared" si="15"/>
        <v>-0.22800196146383422</v>
      </c>
      <c r="K36" s="299">
        <f t="shared" si="16"/>
        <v>-9.7577168949771753E-2</v>
      </c>
      <c r="L36" s="299">
        <f t="shared" si="17"/>
        <v>6.4524353436434811E-2</v>
      </c>
      <c r="M36" s="299">
        <f t="shared" si="18"/>
        <v>-9.7577168949771753E-2</v>
      </c>
      <c r="N36" s="299">
        <f t="shared" si="19"/>
        <v>0.10510475297783151</v>
      </c>
      <c r="P36" s="303">
        <f t="shared" si="1"/>
        <v>0</v>
      </c>
      <c r="Q36" s="303">
        <f t="shared" si="2"/>
        <v>-56303.807572509657</v>
      </c>
      <c r="R36" s="303">
        <f t="shared" si="3"/>
        <v>-24096.135440000013</v>
      </c>
      <c r="S36" s="303">
        <f t="shared" si="4"/>
        <v>15933.927744748331</v>
      </c>
      <c r="T36" s="303">
        <f t="shared" si="5"/>
        <v>-24096.135440000013</v>
      </c>
      <c r="U36" s="304">
        <f t="shared" si="6"/>
        <v>25955.030161258812</v>
      </c>
      <c r="W36" s="305">
        <f t="shared" si="20"/>
        <v>-0.22800196146383422</v>
      </c>
      <c r="X36" s="299">
        <f t="shared" si="21"/>
        <v>0</v>
      </c>
      <c r="Y36" s="299">
        <f t="shared" si="22"/>
        <v>-0.13042479251406247</v>
      </c>
      <c r="Z36" s="299">
        <f t="shared" si="23"/>
        <v>-0.29252631490026904</v>
      </c>
      <c r="AA36" s="299">
        <f t="shared" si="24"/>
        <v>-0.13042479251406247</v>
      </c>
      <c r="AB36" s="299">
        <f t="shared" si="25"/>
        <v>-0.33310671444166573</v>
      </c>
      <c r="AD36" s="303">
        <f t="shared" si="8"/>
        <v>-56303.807572509657</v>
      </c>
      <c r="AE36" s="303">
        <f t="shared" si="9"/>
        <v>0</v>
      </c>
      <c r="AF36" s="303">
        <f t="shared" si="10"/>
        <v>-32207.672132509648</v>
      </c>
      <c r="AG36" s="303">
        <f t="shared" si="11"/>
        <v>-72237.73531725799</v>
      </c>
      <c r="AH36" s="303">
        <f t="shared" si="12"/>
        <v>-32207.672132509648</v>
      </c>
      <c r="AI36" s="304">
        <f t="shared" si="13"/>
        <v>-82258.837733768465</v>
      </c>
    </row>
    <row r="37" spans="1:35" x14ac:dyDescent="0.35">
      <c r="A37" s="219" t="s">
        <v>41</v>
      </c>
      <c r="B37" s="299">
        <f>Summary!C47</f>
        <v>85.48</v>
      </c>
      <c r="C37" s="299">
        <v>41.939225240376771</v>
      </c>
      <c r="D37" s="299">
        <f>Summary!F47</f>
        <v>43.410819977168948</v>
      </c>
      <c r="E37" s="299">
        <f>Summary!I47</f>
        <v>45.23982612370984</v>
      </c>
      <c r="F37" s="299">
        <f>Summary!L47</f>
        <v>43.410819977168948</v>
      </c>
      <c r="G37" s="299">
        <f>Summary!O47</f>
        <v>45.697698444078718</v>
      </c>
      <c r="I37" s="305">
        <f t="shared" si="14"/>
        <v>0</v>
      </c>
      <c r="J37" s="299">
        <f t="shared" si="15"/>
        <v>-43.540774759623233</v>
      </c>
      <c r="K37" s="299">
        <f t="shared" si="16"/>
        <v>-42.069180022831056</v>
      </c>
      <c r="L37" s="299">
        <f t="shared" si="17"/>
        <v>-40.240173876290164</v>
      </c>
      <c r="M37" s="299">
        <f t="shared" si="18"/>
        <v>-42.069180022831056</v>
      </c>
      <c r="N37" s="299">
        <f t="shared" si="19"/>
        <v>-39.782301555921286</v>
      </c>
      <c r="P37" s="303">
        <f t="shared" si="1"/>
        <v>0</v>
      </c>
      <c r="Q37" s="303">
        <f t="shared" si="2"/>
        <v>-10752150.498550301</v>
      </c>
      <c r="R37" s="303">
        <f t="shared" si="3"/>
        <v>-10388748.419230001</v>
      </c>
      <c r="S37" s="303">
        <f t="shared" si="4"/>
        <v>-9937085.5937761478</v>
      </c>
      <c r="T37" s="303">
        <f t="shared" si="5"/>
        <v>-10388748.419230001</v>
      </c>
      <c r="U37" s="304">
        <f t="shared" si="6"/>
        <v>-9824016.5883460492</v>
      </c>
      <c r="W37" s="305">
        <f t="shared" si="20"/>
        <v>-43.540774759623233</v>
      </c>
      <c r="X37" s="299">
        <f t="shared" si="21"/>
        <v>0</v>
      </c>
      <c r="Y37" s="299">
        <f t="shared" si="22"/>
        <v>-1.4715947367921771</v>
      </c>
      <c r="Z37" s="299">
        <f t="shared" si="23"/>
        <v>-3.3006008833330682</v>
      </c>
      <c r="AA37" s="299">
        <f t="shared" si="24"/>
        <v>-1.4715947367921771</v>
      </c>
      <c r="AB37" s="299">
        <f t="shared" si="25"/>
        <v>-3.7584732037019464</v>
      </c>
      <c r="AD37" s="303">
        <f t="shared" si="8"/>
        <v>-10752150.498550301</v>
      </c>
      <c r="AE37" s="303">
        <f t="shared" si="9"/>
        <v>0</v>
      </c>
      <c r="AF37" s="303">
        <f t="shared" si="10"/>
        <v>-363402.07932030206</v>
      </c>
      <c r="AG37" s="303">
        <f t="shared" si="11"/>
        <v>-815064.90477415442</v>
      </c>
      <c r="AH37" s="303">
        <f t="shared" si="12"/>
        <v>-363402.07932030206</v>
      </c>
      <c r="AI37" s="304">
        <f t="shared" si="13"/>
        <v>-928133.91020425491</v>
      </c>
    </row>
    <row r="38" spans="1:35" x14ac:dyDescent="0.35">
      <c r="A38" s="238" t="s">
        <v>42</v>
      </c>
      <c r="B38" s="299">
        <f>Summary!C48</f>
        <v>104.21299999999999</v>
      </c>
      <c r="C38" s="299">
        <v>106.11664099244695</v>
      </c>
      <c r="D38" s="299">
        <f>Summary!F48</f>
        <v>106.54053515981734</v>
      </c>
      <c r="E38" s="299">
        <f>Summary!I48</f>
        <v>111.02935370241907</v>
      </c>
      <c r="F38" s="299">
        <f>Summary!L48</f>
        <v>107.34405227681241</v>
      </c>
      <c r="G38" s="299">
        <f>Summary!O48</f>
        <v>113.94046726020954</v>
      </c>
      <c r="I38" s="305">
        <f t="shared" si="14"/>
        <v>0</v>
      </c>
      <c r="J38" s="299">
        <f t="shared" si="15"/>
        <v>1.9036409924469524</v>
      </c>
      <c r="K38" s="299">
        <f t="shared" si="16"/>
        <v>2.3275351598173444</v>
      </c>
      <c r="L38" s="299">
        <f t="shared" si="17"/>
        <v>6.8163537024190788</v>
      </c>
      <c r="M38" s="299">
        <f t="shared" si="18"/>
        <v>3.1310522768124116</v>
      </c>
      <c r="N38" s="299">
        <f t="shared" si="19"/>
        <v>9.7274672602095507</v>
      </c>
      <c r="P38" s="303">
        <f t="shared" ref="P38:P69" si="26">I38*$A$1*8760</f>
        <v>0</v>
      </c>
      <c r="Q38" s="303">
        <f t="shared" ref="Q38:Q69" si="27">J38*$A$1*8760</f>
        <v>470093.48269521719</v>
      </c>
      <c r="R38" s="303">
        <f t="shared" ref="R38:R69" si="28">K38*$A$1*8760</f>
        <v>574771.77351999818</v>
      </c>
      <c r="S38" s="303">
        <f t="shared" ref="S38:S69" si="29">L38*$A$1*8760</f>
        <v>1683260.3752316579</v>
      </c>
      <c r="T38" s="303">
        <f t="shared" ref="T38:T69" si="30">M38*$A$1*8760</f>
        <v>773195.82586607477</v>
      </c>
      <c r="U38" s="304">
        <f t="shared" ref="U38:U69" si="31">N38*$A$1*8760</f>
        <v>2402143.5660920911</v>
      </c>
      <c r="W38" s="305">
        <f t="shared" si="20"/>
        <v>1.9036409924469524</v>
      </c>
      <c r="X38" s="299">
        <f t="shared" si="21"/>
        <v>0</v>
      </c>
      <c r="Y38" s="299">
        <f t="shared" si="22"/>
        <v>-0.42389416737039198</v>
      </c>
      <c r="Z38" s="299">
        <f t="shared" si="23"/>
        <v>-4.9127127099721264</v>
      </c>
      <c r="AA38" s="299">
        <f t="shared" si="24"/>
        <v>-1.2274112843654592</v>
      </c>
      <c r="AB38" s="299">
        <f t="shared" si="25"/>
        <v>-7.8238262677625983</v>
      </c>
      <c r="AD38" s="303">
        <f t="shared" ref="AD38:AD69" si="32">W38*$A$1*8760</f>
        <v>470093.48269521719</v>
      </c>
      <c r="AE38" s="303">
        <f t="shared" ref="AE38:AE69" si="33">X38*$A$1*8760</f>
        <v>0</v>
      </c>
      <c r="AF38" s="303">
        <f t="shared" ref="AF38:AF69" si="34">Y38*$A$1*8760</f>
        <v>-104678.29082478103</v>
      </c>
      <c r="AG38" s="303">
        <f t="shared" ref="AG38:AG69" si="35">Z38*$A$1*8760</f>
        <v>-1213166.8925364406</v>
      </c>
      <c r="AH38" s="303">
        <f t="shared" ref="AH38:AH69" si="36">AA38*$A$1*8760</f>
        <v>-303102.3431708577</v>
      </c>
      <c r="AI38" s="304">
        <f t="shared" ref="AI38:AI69" si="37">AB38*$A$1*8760</f>
        <v>-1932050.0833968739</v>
      </c>
    </row>
    <row r="39" spans="1:35" x14ac:dyDescent="0.35">
      <c r="A39" s="219" t="s">
        <v>43</v>
      </c>
      <c r="B39" s="299">
        <f>Summary!C49</f>
        <v>9.4220000000000006</v>
      </c>
      <c r="C39" s="299">
        <v>8.8063503372870411</v>
      </c>
      <c r="D39" s="299">
        <f>Summary!F49</f>
        <v>9.1218541095890409</v>
      </c>
      <c r="E39" s="299">
        <f>Summary!I49</f>
        <v>9.5061805803413151</v>
      </c>
      <c r="F39" s="299">
        <f>Summary!L49</f>
        <v>9.11535410958904</v>
      </c>
      <c r="G39" s="299">
        <f>Summary!O49</f>
        <v>9.6023926424359853</v>
      </c>
      <c r="I39" s="305">
        <f t="shared" si="14"/>
        <v>0</v>
      </c>
      <c r="J39" s="299">
        <f t="shared" si="15"/>
        <v>-0.61564966271295951</v>
      </c>
      <c r="K39" s="299">
        <f t="shared" si="16"/>
        <v>-0.30014589041095974</v>
      </c>
      <c r="L39" s="299">
        <f t="shared" si="17"/>
        <v>8.4180580341314482E-2</v>
      </c>
      <c r="M39" s="299">
        <f t="shared" si="18"/>
        <v>-0.30664589041096058</v>
      </c>
      <c r="N39" s="299">
        <f t="shared" si="19"/>
        <v>0.18039264243598474</v>
      </c>
      <c r="P39" s="303">
        <f t="shared" si="26"/>
        <v>0</v>
      </c>
      <c r="Q39" s="303">
        <f t="shared" si="27"/>
        <v>-152031.23656885416</v>
      </c>
      <c r="R39" s="303">
        <f t="shared" si="28"/>
        <v>-74119.34682000021</v>
      </c>
      <c r="S39" s="303">
        <f t="shared" si="29"/>
        <v>20787.922904037696</v>
      </c>
      <c r="T39" s="303">
        <f t="shared" si="30"/>
        <v>-75724.485420000405</v>
      </c>
      <c r="U39" s="304">
        <f t="shared" si="31"/>
        <v>44546.952850768786</v>
      </c>
      <c r="W39" s="305">
        <f t="shared" si="20"/>
        <v>-0.61564966271295951</v>
      </c>
      <c r="X39" s="299">
        <f t="shared" si="21"/>
        <v>0</v>
      </c>
      <c r="Y39" s="299">
        <f t="shared" si="22"/>
        <v>-0.31550377230199977</v>
      </c>
      <c r="Z39" s="299">
        <f t="shared" si="23"/>
        <v>-0.69983024305427399</v>
      </c>
      <c r="AA39" s="299">
        <f t="shared" si="24"/>
        <v>-0.30900377230199894</v>
      </c>
      <c r="AB39" s="299">
        <f t="shared" si="25"/>
        <v>-0.79604230514894425</v>
      </c>
      <c r="AD39" s="303">
        <f t="shared" si="32"/>
        <v>-152031.23656885416</v>
      </c>
      <c r="AE39" s="303">
        <f t="shared" si="33"/>
        <v>0</v>
      </c>
      <c r="AF39" s="303">
        <f t="shared" si="34"/>
        <v>-77911.889748853951</v>
      </c>
      <c r="AG39" s="303">
        <f t="shared" si="35"/>
        <v>-172819.15947289183</v>
      </c>
      <c r="AH39" s="303">
        <f t="shared" si="36"/>
        <v>-76306.751148853727</v>
      </c>
      <c r="AI39" s="304">
        <f t="shared" si="37"/>
        <v>-196578.18941962294</v>
      </c>
    </row>
    <row r="40" spans="1:35" x14ac:dyDescent="0.35">
      <c r="A40" s="238" t="s">
        <v>44</v>
      </c>
      <c r="B40" s="299">
        <f>Summary!C50</f>
        <v>3.0369999999999999</v>
      </c>
      <c r="C40" s="299">
        <v>2.9289896997392106</v>
      </c>
      <c r="D40" s="299">
        <f>Summary!F50</f>
        <v>3.0317642694063922</v>
      </c>
      <c r="E40" s="299">
        <f>Summary!I50</f>
        <v>3.1595000616932851</v>
      </c>
      <c r="F40" s="299">
        <f>Summary!L50</f>
        <v>3.0317642694063922</v>
      </c>
      <c r="G40" s="299">
        <f>Summary!O50</f>
        <v>3.1914773646231684</v>
      </c>
      <c r="I40" s="305">
        <f t="shared" si="14"/>
        <v>0</v>
      </c>
      <c r="J40" s="299">
        <f t="shared" si="15"/>
        <v>-0.10801030026078928</v>
      </c>
      <c r="K40" s="299">
        <f t="shared" si="16"/>
        <v>-5.2357305936077125E-3</v>
      </c>
      <c r="L40" s="299">
        <f t="shared" si="17"/>
        <v>0.1225000616932852</v>
      </c>
      <c r="M40" s="299">
        <f t="shared" si="18"/>
        <v>-5.2357305936077125E-3</v>
      </c>
      <c r="N40" s="299">
        <f t="shared" si="19"/>
        <v>0.15447736462316852</v>
      </c>
      <c r="P40" s="303">
        <f t="shared" si="26"/>
        <v>0</v>
      </c>
      <c r="Q40" s="303">
        <f t="shared" si="27"/>
        <v>-26672.538791720453</v>
      </c>
      <c r="R40" s="303">
        <f t="shared" si="28"/>
        <v>-1292.9343500001003</v>
      </c>
      <c r="S40" s="303">
        <f t="shared" si="29"/>
        <v>30250.704234811295</v>
      </c>
      <c r="T40" s="303">
        <f t="shared" si="30"/>
        <v>-1292.9343500001003</v>
      </c>
      <c r="U40" s="304">
        <f t="shared" si="31"/>
        <v>38147.320120449571</v>
      </c>
      <c r="W40" s="305">
        <f t="shared" si="20"/>
        <v>-0.10801030026078928</v>
      </c>
      <c r="X40" s="299">
        <f t="shared" si="21"/>
        <v>0</v>
      </c>
      <c r="Y40" s="299">
        <f t="shared" si="22"/>
        <v>-0.10277456966718157</v>
      </c>
      <c r="Z40" s="299">
        <f t="shared" si="23"/>
        <v>-0.23051036195407448</v>
      </c>
      <c r="AA40" s="299">
        <f t="shared" si="24"/>
        <v>-0.10277456966718157</v>
      </c>
      <c r="AB40" s="299">
        <f t="shared" si="25"/>
        <v>-0.26248766488395781</v>
      </c>
      <c r="AD40" s="303">
        <f t="shared" si="32"/>
        <v>-26672.538791720453</v>
      </c>
      <c r="AE40" s="303">
        <f t="shared" si="33"/>
        <v>0</v>
      </c>
      <c r="AF40" s="303">
        <f t="shared" si="34"/>
        <v>-25379.604441720348</v>
      </c>
      <c r="AG40" s="303">
        <f t="shared" si="35"/>
        <v>-56923.243026531745</v>
      </c>
      <c r="AH40" s="303">
        <f t="shared" si="36"/>
        <v>-25379.604441720348</v>
      </c>
      <c r="AI40" s="304">
        <f t="shared" si="37"/>
        <v>-64819.858912170028</v>
      </c>
    </row>
    <row r="41" spans="1:35" x14ac:dyDescent="0.35">
      <c r="A41" s="219" t="s">
        <v>45</v>
      </c>
      <c r="B41" s="299">
        <f>Summary!C51</f>
        <v>3.6429999999999998</v>
      </c>
      <c r="C41" s="299">
        <v>3.6401123008567664</v>
      </c>
      <c r="D41" s="299">
        <f>Summary!F51</f>
        <v>3.6742098173515978</v>
      </c>
      <c r="E41" s="299">
        <f>Summary!I51</f>
        <v>3.8290134433404939</v>
      </c>
      <c r="F41" s="299">
        <f>Summary!L51</f>
        <v>3.6977571992712472</v>
      </c>
      <c r="G41" s="299">
        <f>Summary!O51</f>
        <v>3.9006208397927118</v>
      </c>
      <c r="I41" s="305">
        <f t="shared" si="14"/>
        <v>0</v>
      </c>
      <c r="J41" s="299">
        <f t="shared" si="15"/>
        <v>-2.8876991432333909E-3</v>
      </c>
      <c r="K41" s="299">
        <f t="shared" si="16"/>
        <v>3.1209817351598002E-2</v>
      </c>
      <c r="L41" s="299">
        <f t="shared" si="17"/>
        <v>0.18601344334049408</v>
      </c>
      <c r="M41" s="299">
        <f t="shared" si="18"/>
        <v>5.4757199271247448E-2</v>
      </c>
      <c r="N41" s="299">
        <f t="shared" si="19"/>
        <v>0.257620839792712</v>
      </c>
      <c r="P41" s="303">
        <f t="shared" si="26"/>
        <v>0</v>
      </c>
      <c r="Q41" s="303">
        <f t="shared" si="27"/>
        <v>-713.10113230628372</v>
      </c>
      <c r="R41" s="303">
        <f t="shared" si="28"/>
        <v>7707.0896199999561</v>
      </c>
      <c r="S41" s="303">
        <f t="shared" si="29"/>
        <v>45934.978157652302</v>
      </c>
      <c r="T41" s="303">
        <f t="shared" si="30"/>
        <v>13521.983719718637</v>
      </c>
      <c r="U41" s="304">
        <f t="shared" si="31"/>
        <v>63618.023710107387</v>
      </c>
      <c r="W41" s="305">
        <f t="shared" si="20"/>
        <v>-2.8876991432333909E-3</v>
      </c>
      <c r="X41" s="299">
        <f t="shared" si="21"/>
        <v>0</v>
      </c>
      <c r="Y41" s="299">
        <f t="shared" si="22"/>
        <v>-3.4097516494831392E-2</v>
      </c>
      <c r="Z41" s="299">
        <f t="shared" si="23"/>
        <v>-0.18890114248372747</v>
      </c>
      <c r="AA41" s="299">
        <f t="shared" si="24"/>
        <v>-5.7644898414480839E-2</v>
      </c>
      <c r="AB41" s="299">
        <f t="shared" si="25"/>
        <v>-0.26050853893594539</v>
      </c>
      <c r="AD41" s="303">
        <f t="shared" si="32"/>
        <v>-713.10113230628372</v>
      </c>
      <c r="AE41" s="303">
        <f t="shared" si="33"/>
        <v>0</v>
      </c>
      <c r="AF41" s="303">
        <f t="shared" si="34"/>
        <v>-8420.19075230624</v>
      </c>
      <c r="AG41" s="303">
        <f t="shared" si="35"/>
        <v>-46648.079289958579</v>
      </c>
      <c r="AH41" s="303">
        <f t="shared" si="36"/>
        <v>-14235.08485202492</v>
      </c>
      <c r="AI41" s="304">
        <f t="shared" si="37"/>
        <v>-64331.124842413665</v>
      </c>
    </row>
    <row r="42" spans="1:35" x14ac:dyDescent="0.35">
      <c r="A42" s="238" t="s">
        <v>46</v>
      </c>
      <c r="B42" s="299">
        <f>Summary!C52</f>
        <v>2.0379999999999998</v>
      </c>
      <c r="C42" s="299">
        <v>1.9219852926175058</v>
      </c>
      <c r="D42" s="299">
        <f>Summary!F52</f>
        <v>1.9894253424657535</v>
      </c>
      <c r="E42" s="299">
        <f>Summary!I52</f>
        <v>2.0732447953433488</v>
      </c>
      <c r="F42" s="299">
        <f>Summary!L52</f>
        <v>1.9894253424657535</v>
      </c>
      <c r="G42" s="299">
        <f>Summary!O52</f>
        <v>2.0942281077579614</v>
      </c>
      <c r="I42" s="305">
        <f t="shared" si="14"/>
        <v>0</v>
      </c>
      <c r="J42" s="299">
        <f t="shared" si="15"/>
        <v>-0.11601470738249398</v>
      </c>
      <c r="K42" s="299">
        <f t="shared" si="16"/>
        <v>-4.8574657534246279E-2</v>
      </c>
      <c r="L42" s="299">
        <f t="shared" si="17"/>
        <v>3.5244795343349011E-2</v>
      </c>
      <c r="M42" s="299">
        <f t="shared" si="18"/>
        <v>-4.8574657534246279E-2</v>
      </c>
      <c r="N42" s="299">
        <f t="shared" si="19"/>
        <v>5.622810775796161E-2</v>
      </c>
      <c r="P42" s="303">
        <f t="shared" si="26"/>
        <v>0</v>
      </c>
      <c r="Q42" s="303">
        <f t="shared" si="27"/>
        <v>-28649.182305745544</v>
      </c>
      <c r="R42" s="303">
        <f t="shared" si="28"/>
        <v>-11995.239659999927</v>
      </c>
      <c r="S42" s="303">
        <f t="shared" si="29"/>
        <v>8703.5048391861146</v>
      </c>
      <c r="T42" s="303">
        <f t="shared" si="30"/>
        <v>-11995.239659999927</v>
      </c>
      <c r="U42" s="304">
        <f t="shared" si="31"/>
        <v>13885.216333425173</v>
      </c>
      <c r="W42" s="305">
        <f t="shared" si="20"/>
        <v>-0.11601470738249398</v>
      </c>
      <c r="X42" s="299">
        <f t="shared" si="21"/>
        <v>0</v>
      </c>
      <c r="Y42" s="299">
        <f t="shared" si="22"/>
        <v>-6.7440049848247696E-2</v>
      </c>
      <c r="Z42" s="299">
        <f t="shared" si="23"/>
        <v>-0.15125950272584299</v>
      </c>
      <c r="AA42" s="299">
        <f t="shared" si="24"/>
        <v>-6.7440049848247696E-2</v>
      </c>
      <c r="AB42" s="299">
        <f t="shared" si="25"/>
        <v>-0.17224281514045559</v>
      </c>
      <c r="AD42" s="303">
        <f t="shared" si="32"/>
        <v>-28649.182305745544</v>
      </c>
      <c r="AE42" s="303">
        <f t="shared" si="33"/>
        <v>0</v>
      </c>
      <c r="AF42" s="303">
        <f t="shared" si="34"/>
        <v>-16653.942645745617</v>
      </c>
      <c r="AG42" s="303">
        <f t="shared" si="35"/>
        <v>-37352.687144931653</v>
      </c>
      <c r="AH42" s="303">
        <f t="shared" si="36"/>
        <v>-16653.942645745617</v>
      </c>
      <c r="AI42" s="304">
        <f t="shared" si="37"/>
        <v>-42534.398639170715</v>
      </c>
    </row>
    <row r="43" spans="1:35" x14ac:dyDescent="0.35">
      <c r="A43" s="219" t="s">
        <v>47</v>
      </c>
      <c r="B43" s="299">
        <f>Summary!C53</f>
        <v>76.028000000000006</v>
      </c>
      <c r="C43" s="299">
        <v>73.517028000513761</v>
      </c>
      <c r="D43" s="299">
        <f>Summary!F53</f>
        <v>77.309912043379001</v>
      </c>
      <c r="E43" s="299">
        <f>Summary!I53</f>
        <v>80.56717150980333</v>
      </c>
      <c r="F43" s="299">
        <f>Summary!L53</f>
        <v>76.393107813246331</v>
      </c>
      <c r="G43" s="299">
        <f>Summary!O53</f>
        <v>81.754976183658584</v>
      </c>
      <c r="I43" s="305">
        <f t="shared" si="14"/>
        <v>0</v>
      </c>
      <c r="J43" s="299">
        <f t="shared" si="15"/>
        <v>-2.5109719994862445</v>
      </c>
      <c r="K43" s="299">
        <f t="shared" si="16"/>
        <v>1.2819120433789948</v>
      </c>
      <c r="L43" s="299">
        <f t="shared" si="17"/>
        <v>4.5391715098033245</v>
      </c>
      <c r="M43" s="299">
        <f t="shared" si="18"/>
        <v>0.36510781324632546</v>
      </c>
      <c r="N43" s="299">
        <f t="shared" si="19"/>
        <v>5.7269761836585786</v>
      </c>
      <c r="P43" s="303">
        <f t="shared" si="26"/>
        <v>0</v>
      </c>
      <c r="Q43" s="303">
        <f t="shared" si="27"/>
        <v>-620070.47382993088</v>
      </c>
      <c r="R43" s="303">
        <f t="shared" si="28"/>
        <v>316561.00040499982</v>
      </c>
      <c r="S43" s="303">
        <f t="shared" si="29"/>
        <v>1120922.9849854761</v>
      </c>
      <c r="T43" s="303">
        <f t="shared" si="30"/>
        <v>90161.329877425887</v>
      </c>
      <c r="U43" s="304">
        <f t="shared" si="31"/>
        <v>1414244.6974878574</v>
      </c>
      <c r="W43" s="305">
        <f t="shared" si="20"/>
        <v>-2.5109719994862445</v>
      </c>
      <c r="X43" s="299">
        <f t="shared" si="21"/>
        <v>0</v>
      </c>
      <c r="Y43" s="299">
        <f t="shared" si="22"/>
        <v>-3.7928840428652393</v>
      </c>
      <c r="Z43" s="299">
        <f t="shared" si="23"/>
        <v>-7.050143509289569</v>
      </c>
      <c r="AA43" s="299">
        <f t="shared" si="24"/>
        <v>-2.87607981273257</v>
      </c>
      <c r="AB43" s="299">
        <f t="shared" si="25"/>
        <v>-8.2379481831448231</v>
      </c>
      <c r="AD43" s="303">
        <f t="shared" si="32"/>
        <v>-620070.47382993088</v>
      </c>
      <c r="AE43" s="303">
        <f t="shared" si="33"/>
        <v>0</v>
      </c>
      <c r="AF43" s="303">
        <f t="shared" si="34"/>
        <v>-936631.47423493071</v>
      </c>
      <c r="AG43" s="303">
        <f t="shared" si="35"/>
        <v>-1740993.458815407</v>
      </c>
      <c r="AH43" s="303">
        <f t="shared" si="36"/>
        <v>-710231.8037073568</v>
      </c>
      <c r="AI43" s="304">
        <f t="shared" si="37"/>
        <v>-2034315.1713177881</v>
      </c>
    </row>
    <row r="44" spans="1:35" x14ac:dyDescent="0.35">
      <c r="A44" s="238" t="s">
        <v>48</v>
      </c>
      <c r="B44" s="299">
        <f>Summary!C54</f>
        <v>318.49400000000003</v>
      </c>
      <c r="C44" s="299">
        <v>416.74199456764154</v>
      </c>
      <c r="D44" s="299">
        <f>Summary!F54</f>
        <v>367.61623692922376</v>
      </c>
      <c r="E44" s="299">
        <f>Summary!I54</f>
        <v>383.1048261165601</v>
      </c>
      <c r="F44" s="299">
        <f>Summary!L54</f>
        <v>375.43846405778618</v>
      </c>
      <c r="G44" s="299">
        <f>Summary!O54</f>
        <v>416.6864754182958</v>
      </c>
      <c r="I44" s="305">
        <f t="shared" si="14"/>
        <v>0</v>
      </c>
      <c r="J44" s="299">
        <f t="shared" si="15"/>
        <v>98.247994567641513</v>
      </c>
      <c r="K44" s="299">
        <f t="shared" si="16"/>
        <v>49.122236929223732</v>
      </c>
      <c r="L44" s="299">
        <f t="shared" si="17"/>
        <v>64.610826116560077</v>
      </c>
      <c r="M44" s="299">
        <f t="shared" si="18"/>
        <v>56.944464057786149</v>
      </c>
      <c r="N44" s="299">
        <f t="shared" si="19"/>
        <v>98.192475418295771</v>
      </c>
      <c r="P44" s="303">
        <f t="shared" si="26"/>
        <v>0</v>
      </c>
      <c r="Q44" s="303">
        <f t="shared" si="27"/>
        <v>24261792.069709491</v>
      </c>
      <c r="R44" s="303">
        <f t="shared" si="28"/>
        <v>12130461.325144997</v>
      </c>
      <c r="S44" s="303">
        <f t="shared" si="29"/>
        <v>15955281.688858256</v>
      </c>
      <c r="T44" s="303">
        <f t="shared" si="30"/>
        <v>14062116.510071564</v>
      </c>
      <c r="U44" s="304">
        <f t="shared" si="31"/>
        <v>24248081.926685795</v>
      </c>
      <c r="W44" s="305">
        <f t="shared" si="20"/>
        <v>98.247994567641513</v>
      </c>
      <c r="X44" s="299">
        <f t="shared" si="21"/>
        <v>0</v>
      </c>
      <c r="Y44" s="299">
        <f t="shared" si="22"/>
        <v>49.125757638417781</v>
      </c>
      <c r="Z44" s="299">
        <f t="shared" si="23"/>
        <v>33.637168451081436</v>
      </c>
      <c r="AA44" s="299">
        <f t="shared" si="24"/>
        <v>41.303530509855364</v>
      </c>
      <c r="AB44" s="299">
        <f t="shared" si="25"/>
        <v>5.5519149345741425E-2</v>
      </c>
      <c r="AD44" s="303">
        <f t="shared" si="32"/>
        <v>24261792.069709491</v>
      </c>
      <c r="AE44" s="303">
        <f t="shared" si="33"/>
        <v>0</v>
      </c>
      <c r="AF44" s="303">
        <f t="shared" si="34"/>
        <v>12131330.744564494</v>
      </c>
      <c r="AG44" s="303">
        <f t="shared" si="35"/>
        <v>8306510.3808512343</v>
      </c>
      <c r="AH44" s="303">
        <f t="shared" si="36"/>
        <v>10199675.559637927</v>
      </c>
      <c r="AI44" s="304">
        <f t="shared" si="37"/>
        <v>13710.143023694507</v>
      </c>
    </row>
    <row r="45" spans="1:35" x14ac:dyDescent="0.35">
      <c r="A45" s="219" t="s">
        <v>49</v>
      </c>
      <c r="B45" s="299">
        <f>Summary!C55</f>
        <v>92.837999999999994</v>
      </c>
      <c r="C45" s="299">
        <v>80.416226000084009</v>
      </c>
      <c r="D45" s="299">
        <f>Summary!F55</f>
        <v>83.237930365296805</v>
      </c>
      <c r="E45" s="299">
        <f>Summary!I55</f>
        <v>86.744952032787523</v>
      </c>
      <c r="F45" s="299">
        <f>Summary!L55</f>
        <v>83.237930365296805</v>
      </c>
      <c r="G45" s="299">
        <f>Summary!O55</f>
        <v>87.62289776933676</v>
      </c>
      <c r="I45" s="305">
        <f t="shared" si="14"/>
        <v>0</v>
      </c>
      <c r="J45" s="299">
        <f t="shared" si="15"/>
        <v>-12.421773999915985</v>
      </c>
      <c r="K45" s="299">
        <f t="shared" si="16"/>
        <v>-9.6000696347031891</v>
      </c>
      <c r="L45" s="299">
        <f t="shared" si="17"/>
        <v>-6.0930479672124704</v>
      </c>
      <c r="M45" s="299">
        <f t="shared" si="18"/>
        <v>-9.6000696347031891</v>
      </c>
      <c r="N45" s="299">
        <f t="shared" si="19"/>
        <v>-5.2151022306632342</v>
      </c>
      <c r="P45" s="303">
        <f t="shared" si="26"/>
        <v>0</v>
      </c>
      <c r="Q45" s="303">
        <f t="shared" si="27"/>
        <v>-3067487.5273448527</v>
      </c>
      <c r="R45" s="303">
        <f t="shared" si="28"/>
        <v>-2370683.4358999981</v>
      </c>
      <c r="S45" s="303">
        <f t="shared" si="29"/>
        <v>-1504644.074434503</v>
      </c>
      <c r="T45" s="303">
        <f t="shared" si="30"/>
        <v>-2370683.4358999981</v>
      </c>
      <c r="U45" s="304">
        <f t="shared" si="31"/>
        <v>-1287840.291289794</v>
      </c>
      <c r="W45" s="305">
        <f t="shared" si="20"/>
        <v>-12.421773999915985</v>
      </c>
      <c r="X45" s="299">
        <f t="shared" si="21"/>
        <v>0</v>
      </c>
      <c r="Y45" s="299">
        <f t="shared" si="22"/>
        <v>-2.8217043652127956</v>
      </c>
      <c r="Z45" s="299">
        <f t="shared" si="23"/>
        <v>-6.3287260327035142</v>
      </c>
      <c r="AA45" s="299">
        <f t="shared" si="24"/>
        <v>-2.8217043652127956</v>
      </c>
      <c r="AB45" s="299">
        <f t="shared" si="25"/>
        <v>-7.2066717692527504</v>
      </c>
      <c r="AD45" s="303">
        <f t="shared" si="32"/>
        <v>-3067487.5273448527</v>
      </c>
      <c r="AE45" s="303">
        <f t="shared" si="33"/>
        <v>0</v>
      </c>
      <c r="AF45" s="303">
        <f t="shared" si="34"/>
        <v>-696804.09144485462</v>
      </c>
      <c r="AG45" s="303">
        <f t="shared" si="35"/>
        <v>-1562843.4529103495</v>
      </c>
      <c r="AH45" s="303">
        <f t="shared" si="36"/>
        <v>-696804.09144485462</v>
      </c>
      <c r="AI45" s="304">
        <f t="shared" si="37"/>
        <v>-1779647.2360550589</v>
      </c>
    </row>
    <row r="46" spans="1:35" x14ac:dyDescent="0.35">
      <c r="A46" s="238" t="s">
        <v>50</v>
      </c>
      <c r="B46" s="299">
        <f>Summary!C56</f>
        <v>23.879000000000001</v>
      </c>
      <c r="C46" s="299">
        <v>22.988265169676904</v>
      </c>
      <c r="D46" s="299">
        <f>Summary!F56</f>
        <v>23.794894520547945</v>
      </c>
      <c r="E46" s="299">
        <f>Summary!I56</f>
        <v>24.797432789976245</v>
      </c>
      <c r="F46" s="299">
        <f>Summary!L56</f>
        <v>23.794894520547945</v>
      </c>
      <c r="G46" s="299">
        <f>Summary!O56</f>
        <v>25.048407629262535</v>
      </c>
      <c r="I46" s="305">
        <f t="shared" si="14"/>
        <v>0</v>
      </c>
      <c r="J46" s="299">
        <f t="shared" si="15"/>
        <v>-0.89073483032309753</v>
      </c>
      <c r="K46" s="299">
        <f t="shared" si="16"/>
        <v>-8.4105479452055931E-2</v>
      </c>
      <c r="L46" s="299">
        <f t="shared" si="17"/>
        <v>0.91843278997624367</v>
      </c>
      <c r="M46" s="299">
        <f t="shared" si="18"/>
        <v>-8.4105479452055931E-2</v>
      </c>
      <c r="N46" s="299">
        <f t="shared" si="19"/>
        <v>1.1694076292625333</v>
      </c>
      <c r="P46" s="303">
        <f t="shared" si="26"/>
        <v>0</v>
      </c>
      <c r="Q46" s="303">
        <f t="shared" si="27"/>
        <v>-219961.97823323912</v>
      </c>
      <c r="R46" s="303">
        <f t="shared" si="28"/>
        <v>-20769.37716000028</v>
      </c>
      <c r="S46" s="303">
        <f t="shared" si="29"/>
        <v>226801.8342610095</v>
      </c>
      <c r="T46" s="303">
        <f t="shared" si="30"/>
        <v>-20769.37716000028</v>
      </c>
      <c r="U46" s="304">
        <f t="shared" si="31"/>
        <v>288778.66536365869</v>
      </c>
      <c r="W46" s="305">
        <f t="shared" si="20"/>
        <v>-0.89073483032309753</v>
      </c>
      <c r="X46" s="299">
        <f t="shared" si="21"/>
        <v>0</v>
      </c>
      <c r="Y46" s="299">
        <f t="shared" si="22"/>
        <v>-0.80662935087104159</v>
      </c>
      <c r="Z46" s="299">
        <f t="shared" si="23"/>
        <v>-1.8091676202993412</v>
      </c>
      <c r="AA46" s="299">
        <f t="shared" si="24"/>
        <v>-0.80662935087104159</v>
      </c>
      <c r="AB46" s="299">
        <f t="shared" si="25"/>
        <v>-2.0601424595856308</v>
      </c>
      <c r="AD46" s="303">
        <f t="shared" si="32"/>
        <v>-219961.97823323912</v>
      </c>
      <c r="AE46" s="303">
        <f t="shared" si="33"/>
        <v>0</v>
      </c>
      <c r="AF46" s="303">
        <f t="shared" si="34"/>
        <v>-199192.60107323885</v>
      </c>
      <c r="AG46" s="303">
        <f t="shared" si="35"/>
        <v>-446763.81249424856</v>
      </c>
      <c r="AH46" s="303">
        <f t="shared" si="36"/>
        <v>-199192.60107323885</v>
      </c>
      <c r="AI46" s="304">
        <f t="shared" si="37"/>
        <v>-508740.64359689783</v>
      </c>
    </row>
    <row r="47" spans="1:35" x14ac:dyDescent="0.35">
      <c r="A47" s="219" t="s">
        <v>51</v>
      </c>
      <c r="B47" s="299">
        <f>Summary!C57</f>
        <v>12.118</v>
      </c>
      <c r="C47" s="299">
        <v>13.572481943700771</v>
      </c>
      <c r="D47" s="299">
        <f>Summary!F57</f>
        <v>12.627680821917806</v>
      </c>
      <c r="E47" s="299">
        <f>Summary!I57</f>
        <v>13.159716518363787</v>
      </c>
      <c r="F47" s="299">
        <f>Summary!L57</f>
        <v>12.9845948966401</v>
      </c>
      <c r="G47" s="299">
        <f>Summary!O57</f>
        <v>13.80101442930375</v>
      </c>
      <c r="I47" s="305">
        <f t="shared" si="14"/>
        <v>0</v>
      </c>
      <c r="J47" s="299">
        <f t="shared" si="15"/>
        <v>1.4544819437007703</v>
      </c>
      <c r="K47" s="299">
        <f t="shared" si="16"/>
        <v>0.50968082191780617</v>
      </c>
      <c r="L47" s="299">
        <f t="shared" si="17"/>
        <v>1.0417165183637866</v>
      </c>
      <c r="M47" s="299">
        <f t="shared" si="18"/>
        <v>0.86659489664010003</v>
      </c>
      <c r="N47" s="299">
        <f t="shared" si="19"/>
        <v>1.6830144293037499</v>
      </c>
      <c r="P47" s="303">
        <f t="shared" si="26"/>
        <v>0</v>
      </c>
      <c r="Q47" s="303">
        <f t="shared" si="27"/>
        <v>359176.1708980205</v>
      </c>
      <c r="R47" s="303">
        <f t="shared" si="28"/>
        <v>125862.82475999949</v>
      </c>
      <c r="S47" s="303">
        <f t="shared" si="29"/>
        <v>257246.06059743423</v>
      </c>
      <c r="T47" s="303">
        <f t="shared" si="30"/>
        <v>214000.7567938515</v>
      </c>
      <c r="U47" s="304">
        <f t="shared" si="31"/>
        <v>415610.98843575694</v>
      </c>
      <c r="W47" s="305">
        <f t="shared" si="20"/>
        <v>1.4544819437007703</v>
      </c>
      <c r="X47" s="299">
        <f t="shared" si="21"/>
        <v>0</v>
      </c>
      <c r="Y47" s="299">
        <f t="shared" si="22"/>
        <v>0.94480112178296416</v>
      </c>
      <c r="Z47" s="299">
        <f t="shared" si="23"/>
        <v>0.41276542533698368</v>
      </c>
      <c r="AA47" s="299">
        <f t="shared" si="24"/>
        <v>0.5878870470606703</v>
      </c>
      <c r="AB47" s="299">
        <f t="shared" si="25"/>
        <v>-0.22853248560297956</v>
      </c>
      <c r="AD47" s="303">
        <f t="shared" si="32"/>
        <v>359176.1708980205</v>
      </c>
      <c r="AE47" s="303">
        <f t="shared" si="33"/>
        <v>0</v>
      </c>
      <c r="AF47" s="303">
        <f t="shared" si="34"/>
        <v>233313.34613802101</v>
      </c>
      <c r="AG47" s="303">
        <f t="shared" si="35"/>
        <v>101930.11030058622</v>
      </c>
      <c r="AH47" s="303">
        <f t="shared" si="36"/>
        <v>145175.41410416897</v>
      </c>
      <c r="AI47" s="304">
        <f t="shared" si="37"/>
        <v>-56434.817537736424</v>
      </c>
    </row>
    <row r="48" spans="1:35" x14ac:dyDescent="0.35">
      <c r="A48" s="238" t="s">
        <v>52</v>
      </c>
      <c r="B48" s="299">
        <f>Summary!C58</f>
        <v>3.2349999999999999</v>
      </c>
      <c r="C48" s="299">
        <v>2.9309217909308103</v>
      </c>
      <c r="D48" s="299">
        <f>Summary!F58</f>
        <v>3.0337641552511418</v>
      </c>
      <c r="E48" s="299">
        <f>Summary!I58</f>
        <v>3.1615842077179703</v>
      </c>
      <c r="F48" s="299">
        <f>Summary!L58</f>
        <v>3.0337641552511418</v>
      </c>
      <c r="G48" s="299">
        <f>Summary!O58</f>
        <v>3.19358260429162</v>
      </c>
      <c r="I48" s="305">
        <f t="shared" si="14"/>
        <v>0</v>
      </c>
      <c r="J48" s="299">
        <f t="shared" si="15"/>
        <v>-0.30407820906918959</v>
      </c>
      <c r="K48" s="299">
        <f t="shared" si="16"/>
        <v>-0.20123584474885803</v>
      </c>
      <c r="L48" s="299">
        <f t="shared" si="17"/>
        <v>-7.3415792282029546E-2</v>
      </c>
      <c r="M48" s="299">
        <f t="shared" si="18"/>
        <v>-0.20123584474885803</v>
      </c>
      <c r="N48" s="299">
        <f t="shared" si="19"/>
        <v>-4.1417395708379878E-2</v>
      </c>
      <c r="P48" s="303">
        <f t="shared" si="26"/>
        <v>0</v>
      </c>
      <c r="Q48" s="303">
        <f t="shared" si="27"/>
        <v>-75090.410891665568</v>
      </c>
      <c r="R48" s="303">
        <f t="shared" si="28"/>
        <v>-49694.064939999887</v>
      </c>
      <c r="S48" s="303">
        <f t="shared" si="29"/>
        <v>-18129.618775610415</v>
      </c>
      <c r="T48" s="303">
        <f t="shared" si="30"/>
        <v>-49694.064939999887</v>
      </c>
      <c r="U48" s="304">
        <f t="shared" si="31"/>
        <v>-10227.793932768443</v>
      </c>
      <c r="W48" s="305">
        <f t="shared" si="20"/>
        <v>-0.30407820906918959</v>
      </c>
      <c r="X48" s="299">
        <f t="shared" si="21"/>
        <v>0</v>
      </c>
      <c r="Y48" s="299">
        <f t="shared" si="22"/>
        <v>-0.10284236432033156</v>
      </c>
      <c r="Z48" s="299">
        <f t="shared" si="23"/>
        <v>-0.23066241678716004</v>
      </c>
      <c r="AA48" s="299">
        <f t="shared" si="24"/>
        <v>-0.10284236432033156</v>
      </c>
      <c r="AB48" s="299">
        <f t="shared" si="25"/>
        <v>-0.26266081336080971</v>
      </c>
      <c r="AD48" s="303">
        <f t="shared" si="32"/>
        <v>-75090.410891665568</v>
      </c>
      <c r="AE48" s="303">
        <f t="shared" si="33"/>
        <v>0</v>
      </c>
      <c r="AF48" s="303">
        <f t="shared" si="34"/>
        <v>-25396.34595166568</v>
      </c>
      <c r="AG48" s="303">
        <f t="shared" si="35"/>
        <v>-56960.792116055156</v>
      </c>
      <c r="AH48" s="303">
        <f t="shared" si="36"/>
        <v>-25396.34595166568</v>
      </c>
      <c r="AI48" s="304">
        <f t="shared" si="37"/>
        <v>-64862.616958897132</v>
      </c>
    </row>
    <row r="49" spans="1:35" x14ac:dyDescent="0.35">
      <c r="A49" s="219" t="s">
        <v>53</v>
      </c>
      <c r="B49" s="299">
        <f>Summary!C59</f>
        <v>58.25</v>
      </c>
      <c r="C49" s="299">
        <v>56.831521665794888</v>
      </c>
      <c r="D49" s="299">
        <f>Summary!F59</f>
        <v>58.869667094748856</v>
      </c>
      <c r="E49" s="299">
        <f>Summary!I59</f>
        <v>61.349993036938848</v>
      </c>
      <c r="F49" s="299">
        <f>Summary!L59</f>
        <v>58.523883384369846</v>
      </c>
      <c r="G49" s="299">
        <f>Summary!O59</f>
        <v>62.12241500654072</v>
      </c>
      <c r="I49" s="305">
        <f t="shared" si="14"/>
        <v>0</v>
      </c>
      <c r="J49" s="299">
        <f t="shared" si="15"/>
        <v>-1.4184783342051119</v>
      </c>
      <c r="K49" s="299">
        <f t="shared" si="16"/>
        <v>0.61966709474885562</v>
      </c>
      <c r="L49" s="299">
        <f t="shared" si="17"/>
        <v>3.099993036938848</v>
      </c>
      <c r="M49" s="299">
        <f t="shared" si="18"/>
        <v>0.27388338436984583</v>
      </c>
      <c r="N49" s="299">
        <f t="shared" si="19"/>
        <v>3.8724150065407201</v>
      </c>
      <c r="P49" s="303">
        <f t="shared" si="26"/>
        <v>0</v>
      </c>
      <c r="Q49" s="303">
        <f t="shared" si="27"/>
        <v>-350285.28115328081</v>
      </c>
      <c r="R49" s="303">
        <f t="shared" si="28"/>
        <v>153023.31891249926</v>
      </c>
      <c r="S49" s="303">
        <f t="shared" si="29"/>
        <v>765525.92051104165</v>
      </c>
      <c r="T49" s="303">
        <f t="shared" si="30"/>
        <v>67633.968023180947</v>
      </c>
      <c r="U49" s="304">
        <f t="shared" si="31"/>
        <v>956271.20034119405</v>
      </c>
      <c r="W49" s="305">
        <f t="shared" si="20"/>
        <v>-1.4184783342051119</v>
      </c>
      <c r="X49" s="299">
        <f t="shared" si="21"/>
        <v>0</v>
      </c>
      <c r="Y49" s="299">
        <f t="shared" si="22"/>
        <v>-2.0381454289539676</v>
      </c>
      <c r="Z49" s="299">
        <f t="shared" si="23"/>
        <v>-4.5184713711439599</v>
      </c>
      <c r="AA49" s="299">
        <f t="shared" si="24"/>
        <v>-1.6923617185749578</v>
      </c>
      <c r="AB49" s="299">
        <f t="shared" si="25"/>
        <v>-5.2908933407458321</v>
      </c>
      <c r="AD49" s="303">
        <f t="shared" si="32"/>
        <v>-350285.28115328081</v>
      </c>
      <c r="AE49" s="303">
        <f t="shared" si="33"/>
        <v>0</v>
      </c>
      <c r="AF49" s="303">
        <f t="shared" si="34"/>
        <v>-503308.60006578011</v>
      </c>
      <c r="AG49" s="303">
        <f t="shared" si="35"/>
        <v>-1115811.2016643225</v>
      </c>
      <c r="AH49" s="303">
        <f t="shared" si="36"/>
        <v>-417919.24917646177</v>
      </c>
      <c r="AI49" s="304">
        <f t="shared" si="37"/>
        <v>-1306556.4814944749</v>
      </c>
    </row>
    <row r="50" spans="1:35" x14ac:dyDescent="0.35">
      <c r="A50" s="238" t="s">
        <v>54</v>
      </c>
      <c r="B50" s="299">
        <f>Summary!C60</f>
        <v>37.692999999999998</v>
      </c>
      <c r="C50" s="299">
        <v>40.786716687766464</v>
      </c>
      <c r="D50" s="299">
        <f>Summary!F60</f>
        <v>38.849717836757989</v>
      </c>
      <c r="E50" s="299">
        <f>Summary!I60</f>
        <v>40.48655337112892</v>
      </c>
      <c r="F50" s="299">
        <f>Summary!L60</f>
        <v>39.69634769807945</v>
      </c>
      <c r="G50" s="299">
        <f>Summary!O60</f>
        <v>42.248034325490366</v>
      </c>
      <c r="I50" s="305">
        <f t="shared" si="14"/>
        <v>0</v>
      </c>
      <c r="J50" s="299">
        <f t="shared" si="15"/>
        <v>3.0937166877664666</v>
      </c>
      <c r="K50" s="299">
        <f t="shared" si="16"/>
        <v>1.1567178367579913</v>
      </c>
      <c r="L50" s="299">
        <f t="shared" si="17"/>
        <v>2.7935533711289224</v>
      </c>
      <c r="M50" s="299">
        <f t="shared" si="18"/>
        <v>2.0033476980794518</v>
      </c>
      <c r="N50" s="299">
        <f t="shared" si="19"/>
        <v>4.555034325490368</v>
      </c>
      <c r="P50" s="303">
        <f t="shared" si="26"/>
        <v>0</v>
      </c>
      <c r="Q50" s="303">
        <f t="shared" si="27"/>
        <v>763976.01123047736</v>
      </c>
      <c r="R50" s="303">
        <f t="shared" si="28"/>
        <v>285644.99216750008</v>
      </c>
      <c r="S50" s="303">
        <f t="shared" si="29"/>
        <v>689852.36110140907</v>
      </c>
      <c r="T50" s="303">
        <f t="shared" si="30"/>
        <v>494715.49529361131</v>
      </c>
      <c r="U50" s="304">
        <f t="shared" si="31"/>
        <v>1124840.2184876236</v>
      </c>
      <c r="W50" s="305">
        <f t="shared" si="20"/>
        <v>3.0937166877664666</v>
      </c>
      <c r="X50" s="299">
        <f t="shared" si="21"/>
        <v>0</v>
      </c>
      <c r="Y50" s="299">
        <f t="shared" si="22"/>
        <v>1.9369988510084752</v>
      </c>
      <c r="Z50" s="299">
        <f t="shared" si="23"/>
        <v>0.30016331663754414</v>
      </c>
      <c r="AA50" s="299">
        <f t="shared" si="24"/>
        <v>1.0903689896870148</v>
      </c>
      <c r="AB50" s="299">
        <f t="shared" si="25"/>
        <v>-1.4613176377239014</v>
      </c>
      <c r="AD50" s="303">
        <f t="shared" si="32"/>
        <v>763976.01123047736</v>
      </c>
      <c r="AE50" s="303">
        <f t="shared" si="33"/>
        <v>0</v>
      </c>
      <c r="AF50" s="303">
        <f t="shared" si="34"/>
        <v>478331.01906297728</v>
      </c>
      <c r="AG50" s="303">
        <f t="shared" si="35"/>
        <v>74123.650129068352</v>
      </c>
      <c r="AH50" s="303">
        <f t="shared" si="36"/>
        <v>269260.515936866</v>
      </c>
      <c r="AI50" s="304">
        <f t="shared" si="37"/>
        <v>-360864.20725714619</v>
      </c>
    </row>
    <row r="51" spans="1:35" x14ac:dyDescent="0.35">
      <c r="A51" s="219" t="s">
        <v>55</v>
      </c>
      <c r="B51" s="299">
        <f>Summary!C61</f>
        <v>0.22800000000000001</v>
      </c>
      <c r="C51" s="299">
        <v>0.22249509550871366</v>
      </c>
      <c r="D51" s="299">
        <f>Summary!F61</f>
        <v>0.23182554223744292</v>
      </c>
      <c r="E51" s="299">
        <f>Summary!I61</f>
        <v>0.24159293068807478</v>
      </c>
      <c r="F51" s="299">
        <f>Summary!L61</f>
        <v>0.22955805800492635</v>
      </c>
      <c r="G51" s="299">
        <f>Summary!O61</f>
        <v>0.24464395470980912</v>
      </c>
      <c r="I51" s="305">
        <f t="shared" si="14"/>
        <v>0</v>
      </c>
      <c r="J51" s="299">
        <f t="shared" si="15"/>
        <v>-5.5049044912863498E-3</v>
      </c>
      <c r="K51" s="299">
        <f t="shared" si="16"/>
        <v>3.8255422374429138E-3</v>
      </c>
      <c r="L51" s="299">
        <f t="shared" si="17"/>
        <v>1.3592930688074767E-2</v>
      </c>
      <c r="M51" s="299">
        <f t="shared" si="18"/>
        <v>1.5580580049263382E-3</v>
      </c>
      <c r="N51" s="299">
        <f t="shared" si="19"/>
        <v>1.6643954709809117E-2</v>
      </c>
      <c r="P51" s="303">
        <f t="shared" si="26"/>
        <v>0</v>
      </c>
      <c r="Q51" s="303">
        <f t="shared" si="27"/>
        <v>-1359.4053366580129</v>
      </c>
      <c r="R51" s="303">
        <f t="shared" si="28"/>
        <v>944.69623249999779</v>
      </c>
      <c r="S51" s="303">
        <f t="shared" si="29"/>
        <v>3356.6981130082099</v>
      </c>
      <c r="T51" s="303">
        <f t="shared" si="30"/>
        <v>384.75369919173158</v>
      </c>
      <c r="U51" s="304">
        <f t="shared" si="31"/>
        <v>4110.1314094409863</v>
      </c>
      <c r="W51" s="305">
        <f t="shared" si="20"/>
        <v>-5.5049044912863498E-3</v>
      </c>
      <c r="X51" s="299">
        <f t="shared" si="21"/>
        <v>0</v>
      </c>
      <c r="Y51" s="299">
        <f t="shared" si="22"/>
        <v>-9.3304467287292636E-3</v>
      </c>
      <c r="Z51" s="299">
        <f t="shared" si="23"/>
        <v>-1.9097835179361117E-2</v>
      </c>
      <c r="AA51" s="299">
        <f t="shared" si="24"/>
        <v>-7.062962496212688E-3</v>
      </c>
      <c r="AB51" s="299">
        <f t="shared" si="25"/>
        <v>-2.2148859201095467E-2</v>
      </c>
      <c r="AD51" s="303">
        <f t="shared" si="32"/>
        <v>-1359.4053366580129</v>
      </c>
      <c r="AE51" s="303">
        <f t="shared" si="33"/>
        <v>0</v>
      </c>
      <c r="AF51" s="303">
        <f t="shared" si="34"/>
        <v>-2304.1015691580105</v>
      </c>
      <c r="AG51" s="303">
        <f t="shared" si="35"/>
        <v>-4716.1034496662232</v>
      </c>
      <c r="AH51" s="303">
        <f t="shared" si="36"/>
        <v>-1744.1590358497444</v>
      </c>
      <c r="AI51" s="304">
        <f t="shared" si="37"/>
        <v>-5469.5367460989992</v>
      </c>
    </row>
    <row r="52" spans="1:35" x14ac:dyDescent="0.35">
      <c r="A52" s="238" t="s">
        <v>56</v>
      </c>
      <c r="B52" s="299">
        <f>Summary!C62</f>
        <v>45.673999999999999</v>
      </c>
      <c r="C52" s="299">
        <v>46.226528205407554</v>
      </c>
      <c r="D52" s="299">
        <f>Summary!F62</f>
        <v>46.492389754566204</v>
      </c>
      <c r="E52" s="299">
        <f>Summary!I62</f>
        <v>48.451230123699951</v>
      </c>
      <c r="F52" s="299">
        <f>Summary!L62</f>
        <v>46.805998563962476</v>
      </c>
      <c r="G52" s="299">
        <f>Summary!O62</f>
        <v>49.513883719440805</v>
      </c>
      <c r="I52" s="305">
        <f t="shared" si="14"/>
        <v>0</v>
      </c>
      <c r="J52" s="299">
        <f t="shared" si="15"/>
        <v>0.55252820540755465</v>
      </c>
      <c r="K52" s="299">
        <f t="shared" si="16"/>
        <v>0.81838975456620489</v>
      </c>
      <c r="L52" s="299">
        <f t="shared" si="17"/>
        <v>2.777230123699951</v>
      </c>
      <c r="M52" s="299">
        <f t="shared" si="18"/>
        <v>1.1319985639624761</v>
      </c>
      <c r="N52" s="299">
        <f t="shared" si="19"/>
        <v>3.839883719440806</v>
      </c>
      <c r="P52" s="303">
        <f t="shared" si="26"/>
        <v>0</v>
      </c>
      <c r="Q52" s="303">
        <f t="shared" si="27"/>
        <v>136443.74616744532</v>
      </c>
      <c r="R52" s="303">
        <f t="shared" si="28"/>
        <v>202096.76690749871</v>
      </c>
      <c r="S52" s="303">
        <f t="shared" si="29"/>
        <v>685821.42655901017</v>
      </c>
      <c r="T52" s="303">
        <f t="shared" si="30"/>
        <v>279540.70617857529</v>
      </c>
      <c r="U52" s="304">
        <f t="shared" si="31"/>
        <v>948237.78116707818</v>
      </c>
      <c r="W52" s="305">
        <f t="shared" si="20"/>
        <v>0.55252820540755465</v>
      </c>
      <c r="X52" s="299">
        <f t="shared" si="21"/>
        <v>0</v>
      </c>
      <c r="Y52" s="299">
        <f t="shared" si="22"/>
        <v>-0.26586154915865023</v>
      </c>
      <c r="Z52" s="299">
        <f t="shared" si="23"/>
        <v>-2.2247019182923964</v>
      </c>
      <c r="AA52" s="299">
        <f t="shared" si="24"/>
        <v>-0.57947035855492146</v>
      </c>
      <c r="AB52" s="299">
        <f t="shared" si="25"/>
        <v>-3.2873555140332513</v>
      </c>
      <c r="AD52" s="303">
        <f t="shared" si="32"/>
        <v>136443.74616744532</v>
      </c>
      <c r="AE52" s="303">
        <f t="shared" si="33"/>
        <v>0</v>
      </c>
      <c r="AF52" s="303">
        <f t="shared" si="34"/>
        <v>-65653.020740053384</v>
      </c>
      <c r="AG52" s="303">
        <f t="shared" si="35"/>
        <v>-549377.68039156485</v>
      </c>
      <c r="AH52" s="303">
        <f t="shared" si="36"/>
        <v>-143096.96001112994</v>
      </c>
      <c r="AI52" s="304">
        <f t="shared" si="37"/>
        <v>-811794.03499963274</v>
      </c>
    </row>
    <row r="53" spans="1:35" x14ac:dyDescent="0.35">
      <c r="A53" s="219" t="s">
        <v>57</v>
      </c>
      <c r="B53" s="299">
        <f>Summary!C63</f>
        <v>40.875</v>
      </c>
      <c r="C53" s="299">
        <v>37.912069603142513</v>
      </c>
      <c r="D53" s="299">
        <f>Summary!F63</f>
        <v>39.242356506849319</v>
      </c>
      <c r="E53" s="299">
        <f>Summary!I63</f>
        <v>40.895734887942439</v>
      </c>
      <c r="F53" s="299">
        <f>Summary!L63</f>
        <v>39.242356506849319</v>
      </c>
      <c r="G53" s="299">
        <f>Summary!O63</f>
        <v>41.309640657056768</v>
      </c>
      <c r="I53" s="305">
        <f t="shared" si="14"/>
        <v>0</v>
      </c>
      <c r="J53" s="299">
        <f t="shared" si="15"/>
        <v>-2.9629303968574874</v>
      </c>
      <c r="K53" s="299">
        <f t="shared" si="16"/>
        <v>-1.632643493150681</v>
      </c>
      <c r="L53" s="299">
        <f t="shared" si="17"/>
        <v>2.0734887942438718E-2</v>
      </c>
      <c r="M53" s="299">
        <f t="shared" si="18"/>
        <v>-1.632643493150681</v>
      </c>
      <c r="N53" s="299">
        <f t="shared" si="19"/>
        <v>0.43464065705676802</v>
      </c>
      <c r="P53" s="303">
        <f t="shared" si="26"/>
        <v>0</v>
      </c>
      <c r="Q53" s="303">
        <f t="shared" si="27"/>
        <v>-731679.06909373403</v>
      </c>
      <c r="R53" s="303">
        <f t="shared" si="28"/>
        <v>-403172.167829999</v>
      </c>
      <c r="S53" s="303">
        <f t="shared" si="29"/>
        <v>5120.3644620127634</v>
      </c>
      <c r="T53" s="303">
        <f t="shared" si="30"/>
        <v>-403172.167829999</v>
      </c>
      <c r="U53" s="304">
        <f t="shared" si="31"/>
        <v>107332.07627248933</v>
      </c>
      <c r="W53" s="305">
        <f t="shared" si="20"/>
        <v>-2.9629303968574874</v>
      </c>
      <c r="X53" s="299">
        <f t="shared" si="21"/>
        <v>0</v>
      </c>
      <c r="Y53" s="299">
        <f t="shared" si="22"/>
        <v>-1.3302869037068064</v>
      </c>
      <c r="Z53" s="299">
        <f t="shared" si="23"/>
        <v>-2.9836652847999261</v>
      </c>
      <c r="AA53" s="299">
        <f t="shared" si="24"/>
        <v>-1.3302869037068064</v>
      </c>
      <c r="AB53" s="299">
        <f t="shared" si="25"/>
        <v>-3.3975710539142554</v>
      </c>
      <c r="AD53" s="303">
        <f t="shared" si="32"/>
        <v>-731679.06909373403</v>
      </c>
      <c r="AE53" s="303">
        <f t="shared" si="33"/>
        <v>0</v>
      </c>
      <c r="AF53" s="303">
        <f t="shared" si="34"/>
        <v>-328506.90126373502</v>
      </c>
      <c r="AG53" s="303">
        <f t="shared" si="35"/>
        <v>-736799.4335557468</v>
      </c>
      <c r="AH53" s="303">
        <f t="shared" si="36"/>
        <v>-328506.90126373502</v>
      </c>
      <c r="AI53" s="304">
        <f t="shared" si="37"/>
        <v>-839011.14536622341</v>
      </c>
    </row>
    <row r="54" spans="1:35" x14ac:dyDescent="0.35">
      <c r="A54" s="238" t="s">
        <v>58</v>
      </c>
      <c r="B54" s="299">
        <f>Summary!C64</f>
        <v>549.19899999999996</v>
      </c>
      <c r="C54" s="299">
        <v>460.79610497933106</v>
      </c>
      <c r="D54" s="299">
        <f>Summary!F64</f>
        <v>481.74911152968042</v>
      </c>
      <c r="E54" s="299">
        <f>Summary!I64</f>
        <v>502.04640346154918</v>
      </c>
      <c r="F54" s="299">
        <f>Summary!L64</f>
        <v>478.49111152968044</v>
      </c>
      <c r="G54" s="299">
        <f>Summary!O64</f>
        <v>507.12761555677685</v>
      </c>
      <c r="I54" s="305">
        <f t="shared" si="14"/>
        <v>0</v>
      </c>
      <c r="J54" s="299">
        <f t="shared" si="15"/>
        <v>-88.402895020668893</v>
      </c>
      <c r="K54" s="299">
        <f t="shared" si="16"/>
        <v>-67.449888470319536</v>
      </c>
      <c r="L54" s="299">
        <f t="shared" si="17"/>
        <v>-47.15259653845078</v>
      </c>
      <c r="M54" s="299">
        <f t="shared" si="18"/>
        <v>-70.707888470319517</v>
      </c>
      <c r="N54" s="299">
        <f t="shared" si="19"/>
        <v>-42.07138444322311</v>
      </c>
      <c r="P54" s="303">
        <f t="shared" si="26"/>
        <v>0</v>
      </c>
      <c r="Q54" s="303">
        <f t="shared" si="27"/>
        <v>-21830599.869142063</v>
      </c>
      <c r="R54" s="303">
        <f t="shared" si="28"/>
        <v>-16656372.238369973</v>
      </c>
      <c r="S54" s="303">
        <f t="shared" si="29"/>
        <v>-11644069.660629803</v>
      </c>
      <c r="T54" s="303">
        <f t="shared" si="30"/>
        <v>-17460917.093569968</v>
      </c>
      <c r="U54" s="304">
        <f t="shared" si="31"/>
        <v>-10389292.788501065</v>
      </c>
      <c r="W54" s="305">
        <f t="shared" si="20"/>
        <v>-88.402895020668893</v>
      </c>
      <c r="X54" s="299">
        <f t="shared" si="21"/>
        <v>0</v>
      </c>
      <c r="Y54" s="299">
        <f t="shared" si="22"/>
        <v>-20.953006550349357</v>
      </c>
      <c r="Z54" s="299">
        <f t="shared" si="23"/>
        <v>-41.250298482218113</v>
      </c>
      <c r="AA54" s="299">
        <f t="shared" si="24"/>
        <v>-17.695006550349376</v>
      </c>
      <c r="AB54" s="299">
        <f t="shared" si="25"/>
        <v>-46.331510577445783</v>
      </c>
      <c r="AD54" s="303">
        <f t="shared" si="32"/>
        <v>-21830599.869142063</v>
      </c>
      <c r="AE54" s="303">
        <f t="shared" si="33"/>
        <v>0</v>
      </c>
      <c r="AF54" s="303">
        <f t="shared" si="34"/>
        <v>-5174227.6307720914</v>
      </c>
      <c r="AG54" s="303">
        <f t="shared" si="35"/>
        <v>-10186530.208512262</v>
      </c>
      <c r="AH54" s="303">
        <f t="shared" si="36"/>
        <v>-4369682.775572096</v>
      </c>
      <c r="AI54" s="304">
        <f t="shared" si="37"/>
        <v>-11441307.080641001</v>
      </c>
    </row>
    <row r="55" spans="1:35" x14ac:dyDescent="0.35">
      <c r="A55" s="219" t="s">
        <v>59</v>
      </c>
      <c r="B55" s="299">
        <f>Summary!C65</f>
        <v>18.536999999999999</v>
      </c>
      <c r="C55" s="299">
        <v>17.71996112678621</v>
      </c>
      <c r="D55" s="299">
        <f>Summary!F65</f>
        <v>18.343232305936066</v>
      </c>
      <c r="E55" s="299">
        <f>Summary!I65</f>
        <v>19.116078445507476</v>
      </c>
      <c r="F55" s="299">
        <f>Summary!L65</f>
        <v>18.344232305936067</v>
      </c>
      <c r="G55" s="299">
        <f>Summary!O65</f>
        <v>19.309552292428627</v>
      </c>
      <c r="I55" s="305">
        <f t="shared" si="14"/>
        <v>0</v>
      </c>
      <c r="J55" s="299">
        <f t="shared" si="15"/>
        <v>-0.81703887321378943</v>
      </c>
      <c r="K55" s="299">
        <f t="shared" si="16"/>
        <v>-0.19376769406393279</v>
      </c>
      <c r="L55" s="299">
        <f t="shared" si="17"/>
        <v>0.57907844550747711</v>
      </c>
      <c r="M55" s="299">
        <f t="shared" si="18"/>
        <v>-0.19276769406393157</v>
      </c>
      <c r="N55" s="299">
        <f t="shared" si="19"/>
        <v>0.77255229242862811</v>
      </c>
      <c r="P55" s="303">
        <f t="shared" si="26"/>
        <v>0</v>
      </c>
      <c r="Q55" s="303">
        <f t="shared" si="27"/>
        <v>-201763.17432245528</v>
      </c>
      <c r="R55" s="303">
        <f t="shared" si="28"/>
        <v>-47849.84695000144</v>
      </c>
      <c r="S55" s="303">
        <f t="shared" si="29"/>
        <v>143000.17927877663</v>
      </c>
      <c r="T55" s="303">
        <f t="shared" si="30"/>
        <v>-47602.902550001141</v>
      </c>
      <c r="U55" s="304">
        <f t="shared" si="31"/>
        <v>190777.46232241209</v>
      </c>
      <c r="W55" s="305">
        <f t="shared" si="20"/>
        <v>-0.81703887321378943</v>
      </c>
      <c r="X55" s="299">
        <f t="shared" si="21"/>
        <v>0</v>
      </c>
      <c r="Y55" s="299">
        <f t="shared" si="22"/>
        <v>-0.62327117914985664</v>
      </c>
      <c r="Z55" s="299">
        <f t="shared" si="23"/>
        <v>-1.3961173187212665</v>
      </c>
      <c r="AA55" s="299">
        <f t="shared" si="24"/>
        <v>-0.62427117914985786</v>
      </c>
      <c r="AB55" s="299">
        <f t="shared" si="25"/>
        <v>-1.5895911656424175</v>
      </c>
      <c r="AD55" s="303">
        <f t="shared" si="32"/>
        <v>-201763.17432245528</v>
      </c>
      <c r="AE55" s="303">
        <f t="shared" si="33"/>
        <v>0</v>
      </c>
      <c r="AF55" s="303">
        <f t="shared" si="34"/>
        <v>-153913.32737245384</v>
      </c>
      <c r="AG55" s="303">
        <f t="shared" si="35"/>
        <v>-344763.35360123194</v>
      </c>
      <c r="AH55" s="303">
        <f t="shared" si="36"/>
        <v>-154160.27177245414</v>
      </c>
      <c r="AI55" s="304">
        <f t="shared" si="37"/>
        <v>-392540.63664486742</v>
      </c>
    </row>
    <row r="56" spans="1:35" x14ac:dyDescent="0.35">
      <c r="A56" s="238" t="s">
        <v>60</v>
      </c>
      <c r="B56" s="299">
        <f>Summary!C66</f>
        <v>2.6869999999999998</v>
      </c>
      <c r="C56" s="299">
        <v>3.1332401592574373</v>
      </c>
      <c r="D56" s="299">
        <f>Summary!F66</f>
        <v>2.8260454052511417</v>
      </c>
      <c r="E56" s="299">
        <f>Summary!I66</f>
        <v>2.9451137485656989</v>
      </c>
      <c r="F56" s="299">
        <f>Summary!L66</f>
        <v>2.9309532688485369</v>
      </c>
      <c r="G56" s="299">
        <f>Summary!O66</f>
        <v>3.1212915533248315</v>
      </c>
      <c r="I56" s="305">
        <f t="shared" si="14"/>
        <v>0</v>
      </c>
      <c r="J56" s="299">
        <f t="shared" si="15"/>
        <v>0.44624015925743743</v>
      </c>
      <c r="K56" s="299">
        <f t="shared" si="16"/>
        <v>0.13904540525114184</v>
      </c>
      <c r="L56" s="299">
        <f t="shared" si="17"/>
        <v>0.25811374856569902</v>
      </c>
      <c r="M56" s="299">
        <f t="shared" si="18"/>
        <v>0.24395326884853707</v>
      </c>
      <c r="N56" s="299">
        <f t="shared" si="19"/>
        <v>0.43429155332483171</v>
      </c>
      <c r="P56" s="303">
        <f t="shared" si="26"/>
        <v>0</v>
      </c>
      <c r="Q56" s="303">
        <f t="shared" si="27"/>
        <v>110196.50838373232</v>
      </c>
      <c r="R56" s="303">
        <f t="shared" si="28"/>
        <v>34336.484172500066</v>
      </c>
      <c r="S56" s="303">
        <f t="shared" si="29"/>
        <v>63739.7447713074</v>
      </c>
      <c r="T56" s="303">
        <f t="shared" si="30"/>
        <v>60242.893603840668</v>
      </c>
      <c r="U56" s="304">
        <f t="shared" si="31"/>
        <v>107245.86706086856</v>
      </c>
      <c r="W56" s="305">
        <f t="shared" si="20"/>
        <v>0.44624015925743743</v>
      </c>
      <c r="X56" s="299">
        <f t="shared" si="21"/>
        <v>0</v>
      </c>
      <c r="Y56" s="299">
        <f t="shared" si="22"/>
        <v>0.30719475400629559</v>
      </c>
      <c r="Z56" s="299">
        <f t="shared" si="23"/>
        <v>0.18812641069173841</v>
      </c>
      <c r="AA56" s="299">
        <f t="shared" si="24"/>
        <v>0.20228689040890035</v>
      </c>
      <c r="AB56" s="299">
        <f t="shared" si="25"/>
        <v>1.1948605932605716E-2</v>
      </c>
      <c r="AD56" s="303">
        <f t="shared" si="32"/>
        <v>110196.50838373232</v>
      </c>
      <c r="AE56" s="303">
        <f t="shared" si="33"/>
        <v>0</v>
      </c>
      <c r="AF56" s="303">
        <f t="shared" si="34"/>
        <v>75860.024211232259</v>
      </c>
      <c r="AG56" s="303">
        <f t="shared" si="35"/>
        <v>46456.763612424926</v>
      </c>
      <c r="AH56" s="303">
        <f t="shared" si="36"/>
        <v>49953.61477989165</v>
      </c>
      <c r="AI56" s="304">
        <f t="shared" si="37"/>
        <v>2950.6413228637584</v>
      </c>
    </row>
    <row r="57" spans="1:35" x14ac:dyDescent="0.35">
      <c r="A57" s="219" t="s">
        <v>61</v>
      </c>
      <c r="B57" s="299">
        <f>Summary!C67</f>
        <v>3.3679999999999999</v>
      </c>
      <c r="C57" s="299">
        <v>3.1870041064988306</v>
      </c>
      <c r="D57" s="299">
        <f>Summary!F67</f>
        <v>3.2988320776255713</v>
      </c>
      <c r="E57" s="299">
        <f>Summary!I67</f>
        <v>3.4378201029509778</v>
      </c>
      <c r="F57" s="299">
        <f>Summary!L67</f>
        <v>3.2988320776255713</v>
      </c>
      <c r="G57" s="299">
        <f>Summary!O67</f>
        <v>3.4726142832655658</v>
      </c>
      <c r="I57" s="305">
        <f t="shared" si="14"/>
        <v>0</v>
      </c>
      <c r="J57" s="299">
        <f t="shared" si="15"/>
        <v>-0.18099589350116929</v>
      </c>
      <c r="K57" s="299">
        <f t="shared" si="16"/>
        <v>-6.9167922374428592E-2</v>
      </c>
      <c r="L57" s="299">
        <f t="shared" si="17"/>
        <v>6.9820102950977958E-2</v>
      </c>
      <c r="M57" s="299">
        <f t="shared" si="18"/>
        <v>-6.9167922374428592E-2</v>
      </c>
      <c r="N57" s="299">
        <f t="shared" si="19"/>
        <v>0.10461428326556588</v>
      </c>
      <c r="P57" s="303">
        <f t="shared" si="26"/>
        <v>0</v>
      </c>
      <c r="Q57" s="303">
        <f t="shared" si="27"/>
        <v>-44695.92232311015</v>
      </c>
      <c r="R57" s="303">
        <f t="shared" si="28"/>
        <v>-17080.631089999843</v>
      </c>
      <c r="S57" s="303">
        <f t="shared" si="29"/>
        <v>17241.683431167479</v>
      </c>
      <c r="T57" s="303">
        <f t="shared" si="30"/>
        <v>-17080.631089999843</v>
      </c>
      <c r="U57" s="304">
        <f t="shared" si="31"/>
        <v>25833.911412445206</v>
      </c>
      <c r="W57" s="305">
        <f t="shared" si="20"/>
        <v>-0.18099589350116929</v>
      </c>
      <c r="X57" s="299">
        <f t="shared" si="21"/>
        <v>0</v>
      </c>
      <c r="Y57" s="299">
        <f t="shared" si="22"/>
        <v>-0.1118279711267407</v>
      </c>
      <c r="Z57" s="299">
        <f t="shared" si="23"/>
        <v>-0.25081599645214725</v>
      </c>
      <c r="AA57" s="299">
        <f t="shared" si="24"/>
        <v>-0.1118279711267407</v>
      </c>
      <c r="AB57" s="299">
        <f t="shared" si="25"/>
        <v>-0.28561017676673517</v>
      </c>
      <c r="AD57" s="303">
        <f t="shared" si="32"/>
        <v>-44695.92232311015</v>
      </c>
      <c r="AE57" s="303">
        <f t="shared" si="33"/>
        <v>0</v>
      </c>
      <c r="AF57" s="303">
        <f t="shared" si="34"/>
        <v>-27615.291233110303</v>
      </c>
      <c r="AG57" s="303">
        <f t="shared" si="35"/>
        <v>-61937.605754277625</v>
      </c>
      <c r="AH57" s="303">
        <f t="shared" si="36"/>
        <v>-27615.291233110303</v>
      </c>
      <c r="AI57" s="304">
        <f t="shared" si="37"/>
        <v>-70529.833735555352</v>
      </c>
    </row>
    <row r="58" spans="1:35" x14ac:dyDescent="0.35">
      <c r="A58" s="238" t="s">
        <v>62</v>
      </c>
      <c r="B58" s="299">
        <f>Summary!C68</f>
        <v>32.238</v>
      </c>
      <c r="C58" s="299">
        <v>31.49456502038721</v>
      </c>
      <c r="D58" s="299">
        <f>Summary!F68</f>
        <v>32.331417437214611</v>
      </c>
      <c r="E58" s="299">
        <f>Summary!I68</f>
        <v>33.693620713958644</v>
      </c>
      <c r="F58" s="299">
        <f>Summary!L68</f>
        <v>32.398829269511509</v>
      </c>
      <c r="G58" s="299">
        <f>Summary!O68</f>
        <v>34.1298144995787</v>
      </c>
      <c r="I58" s="305">
        <f t="shared" si="14"/>
        <v>0</v>
      </c>
      <c r="J58" s="299">
        <f t="shared" si="15"/>
        <v>-0.7434349796127897</v>
      </c>
      <c r="K58" s="299">
        <f t="shared" si="16"/>
        <v>9.3417437214611709E-2</v>
      </c>
      <c r="L58" s="299">
        <f t="shared" si="17"/>
        <v>1.4556207139586448</v>
      </c>
      <c r="M58" s="299">
        <f t="shared" si="18"/>
        <v>0.16082926951150966</v>
      </c>
      <c r="N58" s="299">
        <f t="shared" si="19"/>
        <v>1.8918144995787003</v>
      </c>
      <c r="P58" s="303">
        <f t="shared" si="26"/>
        <v>0</v>
      </c>
      <c r="Q58" s="303">
        <f t="shared" si="27"/>
        <v>-183587.10497949258</v>
      </c>
      <c r="R58" s="303">
        <f t="shared" si="28"/>
        <v>23068.912982499958</v>
      </c>
      <c r="S58" s="303">
        <f t="shared" si="29"/>
        <v>359457.38383608911</v>
      </c>
      <c r="T58" s="303">
        <f t="shared" si="30"/>
        <v>39715.887461958046</v>
      </c>
      <c r="U58" s="304">
        <f t="shared" si="31"/>
        <v>467172.99650976236</v>
      </c>
      <c r="W58" s="305">
        <f t="shared" si="20"/>
        <v>-0.7434349796127897</v>
      </c>
      <c r="X58" s="299">
        <f t="shared" si="21"/>
        <v>0</v>
      </c>
      <c r="Y58" s="299">
        <f t="shared" si="22"/>
        <v>-0.83685241682740141</v>
      </c>
      <c r="Z58" s="299">
        <f t="shared" si="23"/>
        <v>-2.1990556935714345</v>
      </c>
      <c r="AA58" s="299">
        <f t="shared" si="24"/>
        <v>-0.90426424912429937</v>
      </c>
      <c r="AB58" s="299">
        <f t="shared" si="25"/>
        <v>-2.63524947919149</v>
      </c>
      <c r="AD58" s="303">
        <f t="shared" si="32"/>
        <v>-183587.10497949258</v>
      </c>
      <c r="AE58" s="303">
        <f t="shared" si="33"/>
        <v>0</v>
      </c>
      <c r="AF58" s="303">
        <f t="shared" si="34"/>
        <v>-206656.01796199253</v>
      </c>
      <c r="AG58" s="303">
        <f t="shared" si="35"/>
        <v>-543044.48881558178</v>
      </c>
      <c r="AH58" s="303">
        <f t="shared" si="36"/>
        <v>-223302.99244145059</v>
      </c>
      <c r="AI58" s="304">
        <f t="shared" si="37"/>
        <v>-650760.10148925497</v>
      </c>
    </row>
    <row r="59" spans="1:35" x14ac:dyDescent="0.35">
      <c r="A59" s="219" t="s">
        <v>63</v>
      </c>
      <c r="B59" s="299">
        <f>Summary!C69</f>
        <v>49.957999999999998</v>
      </c>
      <c r="C59" s="299">
        <v>48.579962397594983</v>
      </c>
      <c r="D59" s="299">
        <f>Summary!F69</f>
        <v>50.332893065068497</v>
      </c>
      <c r="E59" s="299">
        <f>Summary!I69</f>
        <v>52.453543419925012</v>
      </c>
      <c r="F59" s="299">
        <f>Summary!L69</f>
        <v>50.248728155970632</v>
      </c>
      <c r="G59" s="299">
        <f>Summary!O69</f>
        <v>53.070369794552697</v>
      </c>
      <c r="I59" s="305">
        <f t="shared" si="14"/>
        <v>0</v>
      </c>
      <c r="J59" s="299">
        <f t="shared" si="15"/>
        <v>-1.3780376024050156</v>
      </c>
      <c r="K59" s="299">
        <f t="shared" si="16"/>
        <v>0.37489306506849829</v>
      </c>
      <c r="L59" s="299">
        <f t="shared" si="17"/>
        <v>2.4955434199250135</v>
      </c>
      <c r="M59" s="299">
        <f t="shared" si="18"/>
        <v>0.2907281559706334</v>
      </c>
      <c r="N59" s="299">
        <f t="shared" si="19"/>
        <v>3.1123697945526985</v>
      </c>
      <c r="P59" s="303">
        <f t="shared" si="26"/>
        <v>0</v>
      </c>
      <c r="Q59" s="303">
        <f t="shared" si="27"/>
        <v>-340298.66890334513</v>
      </c>
      <c r="R59" s="303">
        <f t="shared" si="28"/>
        <v>92577.743017501256</v>
      </c>
      <c r="S59" s="303">
        <f t="shared" si="29"/>
        <v>616260.47250733047</v>
      </c>
      <c r="T59" s="303">
        <f t="shared" si="30"/>
        <v>71793.690039274486</v>
      </c>
      <c r="U59" s="304">
        <f t="shared" si="31"/>
        <v>768582.29149393924</v>
      </c>
      <c r="W59" s="305">
        <f t="shared" si="20"/>
        <v>-1.3780376024050156</v>
      </c>
      <c r="X59" s="299">
        <f t="shared" si="21"/>
        <v>0</v>
      </c>
      <c r="Y59" s="299">
        <f t="shared" si="22"/>
        <v>-1.7529306674735139</v>
      </c>
      <c r="Z59" s="299">
        <f t="shared" si="23"/>
        <v>-3.8735810223300291</v>
      </c>
      <c r="AA59" s="299">
        <f t="shared" si="24"/>
        <v>-1.668765758375649</v>
      </c>
      <c r="AB59" s="299">
        <f t="shared" si="25"/>
        <v>-4.4904073969577141</v>
      </c>
      <c r="AD59" s="303">
        <f t="shared" si="32"/>
        <v>-340298.66890334513</v>
      </c>
      <c r="AE59" s="303">
        <f t="shared" si="33"/>
        <v>0</v>
      </c>
      <c r="AF59" s="303">
        <f t="shared" si="34"/>
        <v>-432876.41192084638</v>
      </c>
      <c r="AG59" s="303">
        <f t="shared" si="35"/>
        <v>-956559.1414106756</v>
      </c>
      <c r="AH59" s="303">
        <f t="shared" si="36"/>
        <v>-412092.35894261958</v>
      </c>
      <c r="AI59" s="304">
        <f t="shared" si="37"/>
        <v>-1108880.9603972845</v>
      </c>
    </row>
    <row r="60" spans="1:35" x14ac:dyDescent="0.35">
      <c r="A60" s="238" t="s">
        <v>64</v>
      </c>
      <c r="B60" s="299">
        <f>Summary!C70</f>
        <v>2.7909999999999999</v>
      </c>
      <c r="C60" s="299">
        <v>2.1909910804164707</v>
      </c>
      <c r="D60" s="299">
        <f>Summary!F70</f>
        <v>2.2678702054794524</v>
      </c>
      <c r="E60" s="299">
        <f>Summary!I70</f>
        <v>2.3634212350974231</v>
      </c>
      <c r="F60" s="299">
        <f>Summary!L70</f>
        <v>2.2678702054794524</v>
      </c>
      <c r="G60" s="299">
        <f>Summary!O70</f>
        <v>2.3873414235164501</v>
      </c>
      <c r="I60" s="305">
        <f t="shared" si="14"/>
        <v>0</v>
      </c>
      <c r="J60" s="299">
        <f t="shared" si="15"/>
        <v>-0.6000089195835292</v>
      </c>
      <c r="K60" s="299">
        <f t="shared" si="16"/>
        <v>-0.52312979452054753</v>
      </c>
      <c r="L60" s="299">
        <f t="shared" si="17"/>
        <v>-0.42757876490257685</v>
      </c>
      <c r="M60" s="299">
        <f t="shared" si="18"/>
        <v>-0.52312979452054753</v>
      </c>
      <c r="N60" s="299">
        <f t="shared" si="19"/>
        <v>-0.40365857648354986</v>
      </c>
      <c r="P60" s="303">
        <f t="shared" si="26"/>
        <v>0</v>
      </c>
      <c r="Q60" s="303">
        <f t="shared" si="27"/>
        <v>-148168.84264120285</v>
      </c>
      <c r="R60" s="303">
        <f t="shared" si="28"/>
        <v>-129183.97322999989</v>
      </c>
      <c r="S60" s="303">
        <f t="shared" si="29"/>
        <v>-105588.18155160789</v>
      </c>
      <c r="T60" s="303">
        <f t="shared" si="30"/>
        <v>-129183.97322999989</v>
      </c>
      <c r="U60" s="304">
        <f t="shared" si="31"/>
        <v>-99681.224974584329</v>
      </c>
      <c r="W60" s="305">
        <f t="shared" si="20"/>
        <v>-0.6000089195835292</v>
      </c>
      <c r="X60" s="299">
        <f t="shared" si="21"/>
        <v>0</v>
      </c>
      <c r="Y60" s="299">
        <f t="shared" si="22"/>
        <v>-7.6879125062981668E-2</v>
      </c>
      <c r="Z60" s="299">
        <f t="shared" si="23"/>
        <v>-0.17243015468095235</v>
      </c>
      <c r="AA60" s="299">
        <f t="shared" si="24"/>
        <v>-7.6879125062981668E-2</v>
      </c>
      <c r="AB60" s="299">
        <f t="shared" si="25"/>
        <v>-0.19635034309997934</v>
      </c>
      <c r="AD60" s="303">
        <f t="shared" si="32"/>
        <v>-148168.84264120285</v>
      </c>
      <c r="AE60" s="303">
        <f t="shared" si="33"/>
        <v>0</v>
      </c>
      <c r="AF60" s="303">
        <f t="shared" si="34"/>
        <v>-18984.86941120297</v>
      </c>
      <c r="AG60" s="303">
        <f t="shared" si="35"/>
        <v>-42580.661089594971</v>
      </c>
      <c r="AH60" s="303">
        <f t="shared" si="36"/>
        <v>-18984.86941120297</v>
      </c>
      <c r="AI60" s="304">
        <f t="shared" si="37"/>
        <v>-48487.617666618527</v>
      </c>
    </row>
    <row r="61" spans="1:35" x14ac:dyDescent="0.35">
      <c r="A61" s="219" t="s">
        <v>65</v>
      </c>
      <c r="B61" s="299">
        <f>Summary!C71</f>
        <v>251.09700000000001</v>
      </c>
      <c r="C61" s="299">
        <v>220.35313712877118</v>
      </c>
      <c r="D61" s="299">
        <f>Summary!F71</f>
        <v>229.56555194063935</v>
      </c>
      <c r="E61" s="299">
        <f>Summary!I71</f>
        <v>239.23772136186446</v>
      </c>
      <c r="F61" s="299">
        <f>Summary!L71</f>
        <v>228.35505194063936</v>
      </c>
      <c r="G61" s="299">
        <f>Summary!O71</f>
        <v>241.65904655219961</v>
      </c>
      <c r="I61" s="305">
        <f t="shared" si="14"/>
        <v>0</v>
      </c>
      <c r="J61" s="299">
        <f t="shared" si="15"/>
        <v>-30.743862871228828</v>
      </c>
      <c r="K61" s="299">
        <f t="shared" si="16"/>
        <v>-21.531448059360656</v>
      </c>
      <c r="L61" s="299">
        <f t="shared" si="17"/>
        <v>-11.859278638135549</v>
      </c>
      <c r="M61" s="299">
        <f t="shared" si="18"/>
        <v>-22.741948059360652</v>
      </c>
      <c r="N61" s="299">
        <f t="shared" si="19"/>
        <v>-9.4379534478003961</v>
      </c>
      <c r="P61" s="303">
        <f t="shared" si="26"/>
        <v>0</v>
      </c>
      <c r="Q61" s="303">
        <f t="shared" si="27"/>
        <v>-7592024.7704178793</v>
      </c>
      <c r="R61" s="303">
        <f t="shared" si="28"/>
        <v>-5317070.522149981</v>
      </c>
      <c r="S61" s="303">
        <f t="shared" si="29"/>
        <v>-2928582.4477272001</v>
      </c>
      <c r="T61" s="303">
        <f t="shared" si="30"/>
        <v>-5615996.7183499802</v>
      </c>
      <c r="U61" s="304">
        <f t="shared" si="31"/>
        <v>-2330649.7513950001</v>
      </c>
      <c r="W61" s="305">
        <f t="shared" si="20"/>
        <v>-30.743862871228828</v>
      </c>
      <c r="X61" s="299">
        <f t="shared" si="21"/>
        <v>0</v>
      </c>
      <c r="Y61" s="299">
        <f t="shared" si="22"/>
        <v>-9.2124148118681717</v>
      </c>
      <c r="Z61" s="299">
        <f t="shared" si="23"/>
        <v>-18.884584233093278</v>
      </c>
      <c r="AA61" s="299">
        <f t="shared" si="24"/>
        <v>-8.0019148118681755</v>
      </c>
      <c r="AB61" s="299">
        <f t="shared" si="25"/>
        <v>-21.305909423428432</v>
      </c>
      <c r="AD61" s="303">
        <f t="shared" si="32"/>
        <v>-7592024.7704178793</v>
      </c>
      <c r="AE61" s="303">
        <f t="shared" si="33"/>
        <v>0</v>
      </c>
      <c r="AF61" s="303">
        <f t="shared" si="34"/>
        <v>-2274954.2482678983</v>
      </c>
      <c r="AG61" s="303">
        <f t="shared" si="35"/>
        <v>-4663442.3226906797</v>
      </c>
      <c r="AH61" s="303">
        <f t="shared" si="36"/>
        <v>-1976028.0520678994</v>
      </c>
      <c r="AI61" s="304">
        <f t="shared" si="37"/>
        <v>-5261375.0190228792</v>
      </c>
    </row>
    <row r="62" spans="1:35" x14ac:dyDescent="0.35">
      <c r="A62" s="238" t="s">
        <v>66</v>
      </c>
      <c r="B62" s="299">
        <f>Summary!C72</f>
        <v>6.1020000000000003</v>
      </c>
      <c r="C62" s="299">
        <v>5.0974855214865826</v>
      </c>
      <c r="D62" s="299">
        <f>Summary!F72</f>
        <v>5.2763498858447493</v>
      </c>
      <c r="E62" s="299">
        <f>Summary!I72</f>
        <v>5.4986556699231395</v>
      </c>
      <c r="F62" s="299">
        <f>Summary!L72</f>
        <v>5.2763498858447493</v>
      </c>
      <c r="G62" s="299">
        <f>Summary!O72</f>
        <v>5.5543075688409758</v>
      </c>
      <c r="I62" s="305">
        <f t="shared" si="14"/>
        <v>0</v>
      </c>
      <c r="J62" s="299">
        <f t="shared" si="15"/>
        <v>-1.0045144785134177</v>
      </c>
      <c r="K62" s="299">
        <f t="shared" si="16"/>
        <v>-0.82565011415525102</v>
      </c>
      <c r="L62" s="299">
        <f t="shared" si="17"/>
        <v>-0.60334433007686084</v>
      </c>
      <c r="M62" s="299">
        <f t="shared" si="18"/>
        <v>-0.82565011415525102</v>
      </c>
      <c r="N62" s="299">
        <f t="shared" si="19"/>
        <v>-0.54769243115902455</v>
      </c>
      <c r="P62" s="303">
        <f t="shared" si="26"/>
        <v>0</v>
      </c>
      <c r="Q62" s="303">
        <f t="shared" si="27"/>
        <v>-248059.2251878088</v>
      </c>
      <c r="R62" s="303">
        <f t="shared" si="28"/>
        <v>-203889.67204999994</v>
      </c>
      <c r="S62" s="303">
        <f t="shared" si="29"/>
        <v>-148992.50358423236</v>
      </c>
      <c r="T62" s="303">
        <f t="shared" si="30"/>
        <v>-203889.67204999994</v>
      </c>
      <c r="U62" s="304">
        <f t="shared" si="31"/>
        <v>-135249.5787971066</v>
      </c>
      <c r="W62" s="305">
        <f t="shared" si="20"/>
        <v>-1.0045144785134177</v>
      </c>
      <c r="X62" s="299">
        <f t="shared" si="21"/>
        <v>0</v>
      </c>
      <c r="Y62" s="299">
        <f t="shared" si="22"/>
        <v>-0.17886436435816666</v>
      </c>
      <c r="Z62" s="299">
        <f t="shared" si="23"/>
        <v>-0.40117014843655685</v>
      </c>
      <c r="AA62" s="299">
        <f t="shared" si="24"/>
        <v>-0.17886436435816666</v>
      </c>
      <c r="AB62" s="299">
        <f t="shared" si="25"/>
        <v>-0.45682204735439313</v>
      </c>
      <c r="AD62" s="303">
        <f t="shared" si="32"/>
        <v>-248059.2251878088</v>
      </c>
      <c r="AE62" s="303">
        <f t="shared" si="33"/>
        <v>0</v>
      </c>
      <c r="AF62" s="303">
        <f t="shared" si="34"/>
        <v>-44169.553137808842</v>
      </c>
      <c r="AG62" s="303">
        <f t="shared" si="35"/>
        <v>-99066.721603576458</v>
      </c>
      <c r="AH62" s="303">
        <f t="shared" si="36"/>
        <v>-44169.553137808842</v>
      </c>
      <c r="AI62" s="304">
        <f t="shared" si="37"/>
        <v>-112809.64639070218</v>
      </c>
    </row>
    <row r="63" spans="1:35" x14ac:dyDescent="0.35">
      <c r="A63" s="219" t="s">
        <v>67</v>
      </c>
      <c r="B63" s="299">
        <f>Summary!C73</f>
        <v>33.130000000000003</v>
      </c>
      <c r="C63" s="299">
        <v>38.222385130637136</v>
      </c>
      <c r="D63" s="299">
        <f>Summary!F73</f>
        <v>34.738390154109595</v>
      </c>
      <c r="E63" s="299">
        <f>Summary!I73</f>
        <v>36.202005196309166</v>
      </c>
      <c r="F63" s="299">
        <f>Summary!L73</f>
        <v>35.951898609092048</v>
      </c>
      <c r="G63" s="299">
        <f>Summary!O73</f>
        <v>38.261525739705668</v>
      </c>
      <c r="I63" s="305">
        <f t="shared" si="14"/>
        <v>0</v>
      </c>
      <c r="J63" s="299">
        <f t="shared" si="15"/>
        <v>5.0923851306371333</v>
      </c>
      <c r="K63" s="299">
        <f t="shared" si="16"/>
        <v>1.6083901541095926</v>
      </c>
      <c r="L63" s="299">
        <f t="shared" si="17"/>
        <v>3.0720051963091635</v>
      </c>
      <c r="M63" s="299">
        <f t="shared" si="18"/>
        <v>2.8218986090920453</v>
      </c>
      <c r="N63" s="299">
        <f t="shared" si="19"/>
        <v>5.1315257397056655</v>
      </c>
      <c r="P63" s="303">
        <f t="shared" si="26"/>
        <v>0</v>
      </c>
      <c r="Q63" s="303">
        <f t="shared" si="27"/>
        <v>1257535.9906541083</v>
      </c>
      <c r="R63" s="303">
        <f t="shared" si="28"/>
        <v>397182.94157250086</v>
      </c>
      <c r="S63" s="303">
        <f t="shared" si="29"/>
        <v>758614.47999944852</v>
      </c>
      <c r="T63" s="303">
        <f t="shared" si="30"/>
        <v>696852.05888306955</v>
      </c>
      <c r="U63" s="304">
        <f t="shared" si="31"/>
        <v>1267201.5448761717</v>
      </c>
      <c r="W63" s="305">
        <f t="shared" si="20"/>
        <v>5.0923851306371333</v>
      </c>
      <c r="X63" s="299">
        <f t="shared" si="21"/>
        <v>0</v>
      </c>
      <c r="Y63" s="299">
        <f t="shared" si="22"/>
        <v>3.4839949765275406</v>
      </c>
      <c r="Z63" s="299">
        <f t="shared" si="23"/>
        <v>2.0203799343279698</v>
      </c>
      <c r="AA63" s="299">
        <f t="shared" si="24"/>
        <v>2.270486521545088</v>
      </c>
      <c r="AB63" s="299">
        <f t="shared" si="25"/>
        <v>-3.9140609068532228E-2</v>
      </c>
      <c r="AD63" s="303">
        <f t="shared" si="32"/>
        <v>1257535.9906541083</v>
      </c>
      <c r="AE63" s="303">
        <f t="shared" si="33"/>
        <v>0</v>
      </c>
      <c r="AF63" s="303">
        <f t="shared" si="34"/>
        <v>860353.04908160761</v>
      </c>
      <c r="AG63" s="303">
        <f t="shared" si="35"/>
        <v>498921.51065465983</v>
      </c>
      <c r="AH63" s="303">
        <f t="shared" si="36"/>
        <v>560683.9317710388</v>
      </c>
      <c r="AI63" s="304">
        <f t="shared" si="37"/>
        <v>-9665.5542220632487</v>
      </c>
    </row>
    <row r="64" spans="1:35" x14ac:dyDescent="0.35">
      <c r="A64" s="238" t="s">
        <v>68</v>
      </c>
      <c r="B64" s="299">
        <f>Summary!C74</f>
        <v>0.50700000000000001</v>
      </c>
      <c r="C64" s="299">
        <v>0.47592603803391026</v>
      </c>
      <c r="D64" s="299">
        <f>Summary!F74</f>
        <v>0.49262568493150671</v>
      </c>
      <c r="E64" s="299">
        <f>Summary!I74</f>
        <v>0.51338123403556679</v>
      </c>
      <c r="F64" s="299">
        <f>Summary!L74</f>
        <v>0.49262568493150671</v>
      </c>
      <c r="G64" s="299">
        <f>Summary!O74</f>
        <v>0.51857716596109893</v>
      </c>
      <c r="I64" s="305">
        <f t="shared" si="14"/>
        <v>0</v>
      </c>
      <c r="J64" s="299">
        <f t="shared" si="15"/>
        <v>-3.1073961966089747E-2</v>
      </c>
      <c r="K64" s="299">
        <f t="shared" si="16"/>
        <v>-1.4374315068493293E-2</v>
      </c>
      <c r="L64" s="299">
        <f t="shared" si="17"/>
        <v>6.3812340355667851E-3</v>
      </c>
      <c r="M64" s="299">
        <f t="shared" si="18"/>
        <v>-1.4374315068493293E-2</v>
      </c>
      <c r="N64" s="299">
        <f t="shared" si="19"/>
        <v>1.1577165961098923E-2</v>
      </c>
      <c r="P64" s="303">
        <f t="shared" si="26"/>
        <v>0</v>
      </c>
      <c r="Q64" s="303">
        <f t="shared" si="27"/>
        <v>-7673.5408933388526</v>
      </c>
      <c r="R64" s="303">
        <f t="shared" si="28"/>
        <v>-3549.656610000035</v>
      </c>
      <c r="S64" s="303">
        <f t="shared" si="29"/>
        <v>1575.8100101726184</v>
      </c>
      <c r="T64" s="303">
        <f t="shared" si="30"/>
        <v>-3549.656610000035</v>
      </c>
      <c r="U64" s="304">
        <f t="shared" si="31"/>
        <v>2858.9163019639964</v>
      </c>
      <c r="W64" s="305">
        <f t="shared" si="20"/>
        <v>-3.1073961966089747E-2</v>
      </c>
      <c r="X64" s="299">
        <f t="shared" si="21"/>
        <v>0</v>
      </c>
      <c r="Y64" s="299">
        <f t="shared" si="22"/>
        <v>-1.6699646897596454E-2</v>
      </c>
      <c r="Z64" s="299">
        <f t="shared" si="23"/>
        <v>-3.7455196001656532E-2</v>
      </c>
      <c r="AA64" s="299">
        <f t="shared" si="24"/>
        <v>-1.6699646897596454E-2</v>
      </c>
      <c r="AB64" s="299">
        <f t="shared" si="25"/>
        <v>-4.265112792718867E-2</v>
      </c>
      <c r="AD64" s="303">
        <f t="shared" si="32"/>
        <v>-7673.5408933388526</v>
      </c>
      <c r="AE64" s="303">
        <f t="shared" si="33"/>
        <v>0</v>
      </c>
      <c r="AF64" s="303">
        <f t="shared" si="34"/>
        <v>-4123.8842833388171</v>
      </c>
      <c r="AG64" s="303">
        <f t="shared" si="35"/>
        <v>-9249.3509035114712</v>
      </c>
      <c r="AH64" s="303">
        <f t="shared" si="36"/>
        <v>-4123.8842833388171</v>
      </c>
      <c r="AI64" s="304">
        <f t="shared" si="37"/>
        <v>-10532.457195302848</v>
      </c>
    </row>
    <row r="65" spans="1:35" x14ac:dyDescent="0.35">
      <c r="A65" s="219" t="s">
        <v>69</v>
      </c>
      <c r="B65" s="299">
        <f>Summary!C75</f>
        <v>11.664999999999999</v>
      </c>
      <c r="C65" s="299">
        <v>7.9840836913310103</v>
      </c>
      <c r="D65" s="299">
        <f>Summary!F75</f>
        <v>8.2642351598173516</v>
      </c>
      <c r="E65" s="299">
        <f>Summary!I75</f>
        <v>8.6124280046361061</v>
      </c>
      <c r="F65" s="299">
        <f>Summary!L75</f>
        <v>8.2642351598173516</v>
      </c>
      <c r="G65" s="299">
        <f>Summary!O75</f>
        <v>8.6995943961184548</v>
      </c>
      <c r="I65" s="305">
        <f t="shared" si="14"/>
        <v>0</v>
      </c>
      <c r="J65" s="299">
        <f t="shared" si="15"/>
        <v>-3.6809163086689889</v>
      </c>
      <c r="K65" s="299">
        <f t="shared" si="16"/>
        <v>-3.4007648401826476</v>
      </c>
      <c r="L65" s="299">
        <f t="shared" si="17"/>
        <v>-3.052571995363893</v>
      </c>
      <c r="M65" s="299">
        <f t="shared" si="18"/>
        <v>-3.4007648401826476</v>
      </c>
      <c r="N65" s="299">
        <f t="shared" si="19"/>
        <v>-2.9654056038815444</v>
      </c>
      <c r="P65" s="303">
        <f t="shared" si="26"/>
        <v>0</v>
      </c>
      <c r="Q65" s="303">
        <f t="shared" si="27"/>
        <v>-908981.66929447826</v>
      </c>
      <c r="R65" s="303">
        <f t="shared" si="28"/>
        <v>-839799.83299999963</v>
      </c>
      <c r="S65" s="303">
        <f t="shared" si="29"/>
        <v>-753815.55985193932</v>
      </c>
      <c r="T65" s="303">
        <f t="shared" si="30"/>
        <v>-839799.83299999963</v>
      </c>
      <c r="U65" s="304">
        <f t="shared" si="31"/>
        <v>-732290.30760716565</v>
      </c>
      <c r="W65" s="305">
        <f t="shared" si="20"/>
        <v>-3.6809163086689889</v>
      </c>
      <c r="X65" s="299">
        <f t="shared" si="21"/>
        <v>0</v>
      </c>
      <c r="Y65" s="299">
        <f t="shared" si="22"/>
        <v>-0.28015146848634132</v>
      </c>
      <c r="Z65" s="299">
        <f t="shared" si="23"/>
        <v>-0.62834431330509588</v>
      </c>
      <c r="AA65" s="299">
        <f t="shared" si="24"/>
        <v>-0.28015146848634132</v>
      </c>
      <c r="AB65" s="299">
        <f t="shared" si="25"/>
        <v>-0.7155107047874445</v>
      </c>
      <c r="AD65" s="303">
        <f t="shared" si="32"/>
        <v>-908981.66929447826</v>
      </c>
      <c r="AE65" s="303">
        <f t="shared" si="33"/>
        <v>0</v>
      </c>
      <c r="AF65" s="303">
        <f t="shared" si="34"/>
        <v>-69181.83629447846</v>
      </c>
      <c r="AG65" s="303">
        <f t="shared" si="35"/>
        <v>-155166.1094425389</v>
      </c>
      <c r="AH65" s="303">
        <f t="shared" si="36"/>
        <v>-69181.83629447846</v>
      </c>
      <c r="AI65" s="304">
        <f t="shared" si="37"/>
        <v>-176691.3616873126</v>
      </c>
    </row>
    <row r="66" spans="1:35" x14ac:dyDescent="0.35">
      <c r="A66" s="238" t="s">
        <v>70</v>
      </c>
      <c r="B66" s="299">
        <f>Summary!C76</f>
        <v>166.822</v>
      </c>
      <c r="C66" s="299">
        <v>171.20107987146389</v>
      </c>
      <c r="D66" s="299">
        <f>Summary!F76</f>
        <v>170.86232768264841</v>
      </c>
      <c r="E66" s="299">
        <f>Summary!I76</f>
        <v>178.06118381363615</v>
      </c>
      <c r="F66" s="299">
        <f>Summary!L76</f>
        <v>171.6556365974877</v>
      </c>
      <c r="G66" s="299">
        <f>Summary!O76</f>
        <v>184.47921293423309</v>
      </c>
      <c r="I66" s="305">
        <f t="shared" si="14"/>
        <v>0</v>
      </c>
      <c r="J66" s="299">
        <f t="shared" si="15"/>
        <v>4.3790798714638868</v>
      </c>
      <c r="K66" s="299">
        <f t="shared" si="16"/>
        <v>4.0403276826484102</v>
      </c>
      <c r="L66" s="299">
        <f t="shared" si="17"/>
        <v>11.239183813636146</v>
      </c>
      <c r="M66" s="299">
        <f t="shared" si="18"/>
        <v>4.8336365974876969</v>
      </c>
      <c r="N66" s="299">
        <f t="shared" si="19"/>
        <v>17.657212934233087</v>
      </c>
      <c r="P66" s="303">
        <f t="shared" si="26"/>
        <v>0</v>
      </c>
      <c r="Q66" s="303">
        <f t="shared" si="27"/>
        <v>1081389.2514107265</v>
      </c>
      <c r="R66" s="303">
        <f t="shared" si="28"/>
        <v>997736.295395002</v>
      </c>
      <c r="S66" s="303">
        <f t="shared" si="29"/>
        <v>2775453.5033480898</v>
      </c>
      <c r="T66" s="303">
        <f t="shared" si="30"/>
        <v>1193639.4893846407</v>
      </c>
      <c r="U66" s="304">
        <f t="shared" si="31"/>
        <v>4360349.8537164293</v>
      </c>
      <c r="W66" s="305">
        <f t="shared" si="20"/>
        <v>4.3790798714638868</v>
      </c>
      <c r="X66" s="299">
        <f t="shared" si="21"/>
        <v>0</v>
      </c>
      <c r="Y66" s="299">
        <f t="shared" si="22"/>
        <v>0.33875218881547653</v>
      </c>
      <c r="Z66" s="299">
        <f t="shared" si="23"/>
        <v>-6.8601039421722589</v>
      </c>
      <c r="AA66" s="299">
        <f t="shared" si="24"/>
        <v>-0.45455672602381014</v>
      </c>
      <c r="AB66" s="299">
        <f t="shared" si="25"/>
        <v>-13.2781330627692</v>
      </c>
      <c r="AD66" s="303">
        <f t="shared" si="32"/>
        <v>1081389.2514107265</v>
      </c>
      <c r="AE66" s="303">
        <f t="shared" si="33"/>
        <v>0</v>
      </c>
      <c r="AF66" s="303">
        <f t="shared" si="34"/>
        <v>83652.956015724558</v>
      </c>
      <c r="AG66" s="303">
        <f t="shared" si="35"/>
        <v>-1694064.2519373631</v>
      </c>
      <c r="AH66" s="303">
        <f t="shared" si="36"/>
        <v>-112250.23797391418</v>
      </c>
      <c r="AI66" s="304">
        <f t="shared" si="37"/>
        <v>-3278960.6023057019</v>
      </c>
    </row>
    <row r="67" spans="1:35" x14ac:dyDescent="0.35">
      <c r="A67" s="219" t="s">
        <v>71</v>
      </c>
      <c r="B67" s="299">
        <f>Summary!C77</f>
        <v>117.351</v>
      </c>
      <c r="C67" s="299">
        <v>119.86604189845959</v>
      </c>
      <c r="D67" s="299">
        <f>Summary!F77</f>
        <v>120.36974768835616</v>
      </c>
      <c r="E67" s="299">
        <f>Summary!I77</f>
        <v>125.44122545577375</v>
      </c>
      <c r="F67" s="299">
        <f>Summary!L77</f>
        <v>120.64438617861649</v>
      </c>
      <c r="G67" s="299">
        <f>Summary!O77</f>
        <v>128.47957920996481</v>
      </c>
      <c r="I67" s="305">
        <f t="shared" si="14"/>
        <v>0</v>
      </c>
      <c r="J67" s="299">
        <f t="shared" si="15"/>
        <v>2.5150418984595859</v>
      </c>
      <c r="K67" s="299">
        <f t="shared" si="16"/>
        <v>3.0187476883561573</v>
      </c>
      <c r="L67" s="299">
        <f t="shared" si="17"/>
        <v>8.0902254557737479</v>
      </c>
      <c r="M67" s="299">
        <f t="shared" si="18"/>
        <v>3.2933861786164869</v>
      </c>
      <c r="N67" s="299">
        <f t="shared" si="19"/>
        <v>11.128579209964812</v>
      </c>
      <c r="P67" s="303">
        <f t="shared" si="26"/>
        <v>0</v>
      </c>
      <c r="Q67" s="303">
        <f t="shared" si="27"/>
        <v>621075.51258996327</v>
      </c>
      <c r="R67" s="303">
        <f t="shared" si="28"/>
        <v>745462.83665249823</v>
      </c>
      <c r="S67" s="303">
        <f t="shared" si="29"/>
        <v>1997835.8710407745</v>
      </c>
      <c r="T67" s="303">
        <f t="shared" si="30"/>
        <v>813283.27384674107</v>
      </c>
      <c r="U67" s="304">
        <f t="shared" si="31"/>
        <v>2748140.3158572344</v>
      </c>
      <c r="W67" s="305">
        <f t="shared" si="20"/>
        <v>2.5150418984595859</v>
      </c>
      <c r="X67" s="299">
        <f t="shared" si="21"/>
        <v>0</v>
      </c>
      <c r="Y67" s="299">
        <f t="shared" si="22"/>
        <v>-0.50370578989657133</v>
      </c>
      <c r="Z67" s="299">
        <f t="shared" si="23"/>
        <v>-5.5751835573141619</v>
      </c>
      <c r="AA67" s="299">
        <f t="shared" si="24"/>
        <v>-0.77834428015690094</v>
      </c>
      <c r="AB67" s="299">
        <f t="shared" si="25"/>
        <v>-8.6135373115052261</v>
      </c>
      <c r="AD67" s="303">
        <f t="shared" si="32"/>
        <v>621075.51258996327</v>
      </c>
      <c r="AE67" s="303">
        <f t="shared" si="33"/>
        <v>0</v>
      </c>
      <c r="AF67" s="303">
        <f t="shared" si="34"/>
        <v>-124387.32406253486</v>
      </c>
      <c r="AG67" s="303">
        <f t="shared" si="35"/>
        <v>-1376760.3584508114</v>
      </c>
      <c r="AH67" s="303">
        <f t="shared" si="36"/>
        <v>-192207.76125677777</v>
      </c>
      <c r="AI67" s="304">
        <f t="shared" si="37"/>
        <v>-2127064.8032672708</v>
      </c>
    </row>
    <row r="68" spans="1:35" x14ac:dyDescent="0.35">
      <c r="A68" s="238" t="s">
        <v>72</v>
      </c>
      <c r="B68" s="299">
        <f>Summary!C78</f>
        <v>21.317</v>
      </c>
      <c r="C68" s="299">
        <v>16.958743004096892</v>
      </c>
      <c r="D68" s="299">
        <f>Summary!F78</f>
        <v>17.556053995433793</v>
      </c>
      <c r="E68" s="299">
        <f>Summary!I78</f>
        <v>18.295734348938744</v>
      </c>
      <c r="F68" s="299">
        <f>Summary!L78</f>
        <v>17.557553995433793</v>
      </c>
      <c r="G68" s="299">
        <f>Summary!O78</f>
        <v>18.480905492530095</v>
      </c>
      <c r="I68" s="305">
        <f t="shared" si="14"/>
        <v>0</v>
      </c>
      <c r="J68" s="299">
        <f t="shared" si="15"/>
        <v>-4.3582569959031083</v>
      </c>
      <c r="K68" s="299">
        <f t="shared" si="16"/>
        <v>-3.7609460045662075</v>
      </c>
      <c r="L68" s="299">
        <f t="shared" si="17"/>
        <v>-3.0212656510612561</v>
      </c>
      <c r="M68" s="299">
        <f t="shared" si="18"/>
        <v>-3.7594460045662075</v>
      </c>
      <c r="N68" s="299">
        <f t="shared" si="19"/>
        <v>-2.8360945074699053</v>
      </c>
      <c r="P68" s="303">
        <f t="shared" si="26"/>
        <v>0</v>
      </c>
      <c r="Q68" s="303">
        <f t="shared" si="27"/>
        <v>-1076247.1588990954</v>
      </c>
      <c r="R68" s="303">
        <f t="shared" si="28"/>
        <v>-928744.55452999938</v>
      </c>
      <c r="S68" s="303">
        <f t="shared" si="29"/>
        <v>-746084.63344193122</v>
      </c>
      <c r="T68" s="303">
        <f t="shared" si="30"/>
        <v>-928374.13792999927</v>
      </c>
      <c r="U68" s="304">
        <f t="shared" si="31"/>
        <v>-700357.65649045131</v>
      </c>
      <c r="W68" s="305">
        <f t="shared" si="20"/>
        <v>-4.3582569959031083</v>
      </c>
      <c r="X68" s="299">
        <f t="shared" si="21"/>
        <v>0</v>
      </c>
      <c r="Y68" s="299">
        <f t="shared" si="22"/>
        <v>-0.5973109913369008</v>
      </c>
      <c r="Z68" s="299">
        <f t="shared" si="23"/>
        <v>-1.3369913448418522</v>
      </c>
      <c r="AA68" s="299">
        <f t="shared" si="24"/>
        <v>-0.59881099133690086</v>
      </c>
      <c r="AB68" s="299">
        <f t="shared" si="25"/>
        <v>-1.522162488433203</v>
      </c>
      <c r="AD68" s="303">
        <f t="shared" si="32"/>
        <v>-1076247.1588990954</v>
      </c>
      <c r="AE68" s="303">
        <f t="shared" si="33"/>
        <v>0</v>
      </c>
      <c r="AF68" s="303">
        <f t="shared" si="34"/>
        <v>-147502.60436909614</v>
      </c>
      <c r="AG68" s="303">
        <f t="shared" si="35"/>
        <v>-330162.52545716427</v>
      </c>
      <c r="AH68" s="303">
        <f t="shared" si="36"/>
        <v>-147873.02096909616</v>
      </c>
      <c r="AI68" s="304">
        <f t="shared" si="37"/>
        <v>-375889.50240864424</v>
      </c>
    </row>
    <row r="69" spans="1:35" x14ac:dyDescent="0.35">
      <c r="A69" s="219" t="s">
        <v>73</v>
      </c>
      <c r="B69" s="299">
        <f>Summary!C79</f>
        <v>5.1920000000000002</v>
      </c>
      <c r="C69" s="299">
        <v>244.68433404889902</v>
      </c>
      <c r="D69" s="299">
        <f>Summary!F79</f>
        <v>203.62074999999999</v>
      </c>
      <c r="E69" s="299">
        <f>Summary!I79</f>
        <v>212.19980018861966</v>
      </c>
      <c r="F69" s="299">
        <f>Summary!L79</f>
        <v>216.10057432343106</v>
      </c>
      <c r="G69" s="299">
        <f>Summary!O79</f>
        <v>231.77222207894181</v>
      </c>
      <c r="I69" s="305">
        <f t="shared" si="14"/>
        <v>0</v>
      </c>
      <c r="J69" s="299">
        <f t="shared" si="15"/>
        <v>239.49233404889901</v>
      </c>
      <c r="K69" s="299">
        <f t="shared" si="16"/>
        <v>198.42874999999998</v>
      </c>
      <c r="L69" s="299">
        <f t="shared" si="17"/>
        <v>207.00780018861965</v>
      </c>
      <c r="M69" s="299">
        <f t="shared" si="18"/>
        <v>210.90857432343105</v>
      </c>
      <c r="N69" s="299">
        <f t="shared" si="19"/>
        <v>226.5802220789418</v>
      </c>
      <c r="P69" s="303">
        <f t="shared" si="26"/>
        <v>0</v>
      </c>
      <c r="Q69" s="303">
        <f t="shared" si="27"/>
        <v>59141290.736304931</v>
      </c>
      <c r="R69" s="303">
        <f t="shared" si="28"/>
        <v>49000868.611499995</v>
      </c>
      <c r="S69" s="303">
        <f t="shared" si="29"/>
        <v>51119417.012898564</v>
      </c>
      <c r="T69" s="303">
        <f t="shared" si="30"/>
        <v>52082691.341155082</v>
      </c>
      <c r="U69" s="304">
        <f t="shared" si="31"/>
        <v>55952716.993151031</v>
      </c>
      <c r="W69" s="305">
        <f t="shared" si="20"/>
        <v>239.49233404889901</v>
      </c>
      <c r="X69" s="299">
        <f t="shared" si="21"/>
        <v>0</v>
      </c>
      <c r="Y69" s="299">
        <f t="shared" si="22"/>
        <v>41.063584048899031</v>
      </c>
      <c r="Z69" s="299">
        <f t="shared" si="23"/>
        <v>32.484533860279356</v>
      </c>
      <c r="AA69" s="299">
        <f t="shared" si="24"/>
        <v>28.583759725467957</v>
      </c>
      <c r="AB69" s="299">
        <f t="shared" si="25"/>
        <v>12.912111969957209</v>
      </c>
      <c r="AD69" s="303">
        <f t="shared" si="32"/>
        <v>59141290.736304931</v>
      </c>
      <c r="AE69" s="303">
        <f t="shared" si="33"/>
        <v>0</v>
      </c>
      <c r="AF69" s="303">
        <f t="shared" si="34"/>
        <v>10140422.124804942</v>
      </c>
      <c r="AG69" s="303">
        <f t="shared" si="35"/>
        <v>8021873.7234063689</v>
      </c>
      <c r="AH69" s="303">
        <f t="shared" si="36"/>
        <v>7058599.3951498494</v>
      </c>
      <c r="AI69" s="304">
        <f t="shared" si="37"/>
        <v>3188573.7431539008</v>
      </c>
    </row>
    <row r="70" spans="1:35" x14ac:dyDescent="0.35">
      <c r="A70" s="238" t="s">
        <v>74</v>
      </c>
      <c r="B70" s="299">
        <f>Summary!C80</f>
        <v>131.21700000000001</v>
      </c>
      <c r="C70" s="299">
        <v>124.7911420728352</v>
      </c>
      <c r="D70" s="299">
        <f>Summary!F80</f>
        <v>129.29165650684931</v>
      </c>
      <c r="E70" s="299">
        <f>Summary!I80</f>
        <v>134.73903655108367</v>
      </c>
      <c r="F70" s="299">
        <f>Summary!L80</f>
        <v>129.36865650684931</v>
      </c>
      <c r="G70" s="299">
        <f>Summary!O80</f>
        <v>136.10273045965906</v>
      </c>
      <c r="I70" s="305">
        <f t="shared" si="14"/>
        <v>0</v>
      </c>
      <c r="J70" s="299">
        <f t="shared" si="15"/>
        <v>-6.4258579271648131</v>
      </c>
      <c r="K70" s="299">
        <f t="shared" si="16"/>
        <v>-1.9253434931507059</v>
      </c>
      <c r="L70" s="299">
        <f t="shared" si="17"/>
        <v>3.5220365510836587</v>
      </c>
      <c r="M70" s="299">
        <f t="shared" si="18"/>
        <v>-1.8483434931507077</v>
      </c>
      <c r="N70" s="299">
        <f t="shared" si="19"/>
        <v>4.8857304596590438</v>
      </c>
      <c r="P70" s="303">
        <f t="shared" ref="P70:P101" si="38">I70*$A$1*8760</f>
        <v>0</v>
      </c>
      <c r="Q70" s="303">
        <f t="shared" ref="Q70:Q101" si="39">J70*$A$1*8760</f>
        <v>-1586829.6303089585</v>
      </c>
      <c r="R70" s="303">
        <f t="shared" ref="R70:R101" si="40">K70*$A$1*8760</f>
        <v>-475452.79371000512</v>
      </c>
      <c r="S70" s="303">
        <f t="shared" ref="S70:S101" si="41">L70*$A$1*8760</f>
        <v>869747.20288542332</v>
      </c>
      <c r="T70" s="303">
        <f t="shared" ref="T70:T101" si="42">M70*$A$1*8760</f>
        <v>-456438.07491000561</v>
      </c>
      <c r="U70" s="304">
        <f t="shared" ref="U70:U101" si="43">N70*$A$1*8760</f>
        <v>1206503.7769222269</v>
      </c>
      <c r="W70" s="305">
        <f t="shared" si="20"/>
        <v>-6.4258579271648131</v>
      </c>
      <c r="X70" s="299">
        <f t="shared" si="21"/>
        <v>0</v>
      </c>
      <c r="Y70" s="299">
        <f t="shared" si="22"/>
        <v>-4.5005144340141072</v>
      </c>
      <c r="Z70" s="299">
        <f t="shared" si="23"/>
        <v>-9.9478944782484717</v>
      </c>
      <c r="AA70" s="299">
        <f t="shared" si="24"/>
        <v>-4.5775144340141054</v>
      </c>
      <c r="AB70" s="299">
        <f t="shared" si="25"/>
        <v>-11.311588386823857</v>
      </c>
      <c r="AD70" s="303">
        <f t="shared" ref="AD70:AD101" si="44">W70*$A$1*8760</f>
        <v>-1586829.6303089585</v>
      </c>
      <c r="AE70" s="303">
        <f t="shared" ref="AE70:AE101" si="45">X70*$A$1*8760</f>
        <v>0</v>
      </c>
      <c r="AF70" s="303">
        <f t="shared" ref="AF70:AF101" si="46">Y70*$A$1*8760</f>
        <v>-1111376.8365989532</v>
      </c>
      <c r="AG70" s="303">
        <f t="shared" ref="AG70:AG101" si="47">Z70*$A$1*8760</f>
        <v>-2456576.8331943816</v>
      </c>
      <c r="AH70" s="303">
        <f t="shared" ref="AH70:AH101" si="48">AA70*$A$1*8760</f>
        <v>-1130391.5553989527</v>
      </c>
      <c r="AI70" s="304">
        <f t="shared" ref="AI70:AI101" si="49">AB70*$A$1*8760</f>
        <v>-2793333.4072311851</v>
      </c>
    </row>
    <row r="71" spans="1:35" x14ac:dyDescent="0.35">
      <c r="A71" s="219" t="s">
        <v>75</v>
      </c>
      <c r="B71" s="299">
        <f>Summary!C81</f>
        <v>22.753</v>
      </c>
      <c r="C71" s="299">
        <v>25.656390465477813</v>
      </c>
      <c r="D71" s="299">
        <f>Summary!F81</f>
        <v>23.703910245433789</v>
      </c>
      <c r="E71" s="299">
        <f>Summary!I81</f>
        <v>24.702615120364818</v>
      </c>
      <c r="F71" s="299">
        <f>Summary!L81</f>
        <v>24.421359068292425</v>
      </c>
      <c r="G71" s="299">
        <f>Summary!O81</f>
        <v>25.953634429782902</v>
      </c>
      <c r="I71" s="305">
        <f t="shared" ref="I71:I134" si="50">B71-B71</f>
        <v>0</v>
      </c>
      <c r="J71" s="299">
        <f t="shared" ref="J71:J134" si="51">C71-$B71</f>
        <v>2.9033904654778127</v>
      </c>
      <c r="K71" s="299">
        <f t="shared" ref="K71:K134" si="52">D71-$B71</f>
        <v>0.95091024543378921</v>
      </c>
      <c r="L71" s="299">
        <f t="shared" ref="L71:L134" si="53">E71-$B71</f>
        <v>1.9496151203648182</v>
      </c>
      <c r="M71" s="299">
        <f t="shared" ref="M71:M134" si="54">F71-$B71</f>
        <v>1.6683590682924248</v>
      </c>
      <c r="N71" s="299">
        <f t="shared" ref="N71:N134" si="55">G71-$B71</f>
        <v>3.2006344297829017</v>
      </c>
      <c r="P71" s="303">
        <f t="shared" si="38"/>
        <v>0</v>
      </c>
      <c r="Q71" s="303">
        <f t="shared" si="39"/>
        <v>716976.01646313909</v>
      </c>
      <c r="R71" s="303">
        <f t="shared" si="40"/>
        <v>234821.9600124998</v>
      </c>
      <c r="S71" s="303">
        <f t="shared" si="41"/>
        <v>481446.53612941777</v>
      </c>
      <c r="T71" s="303">
        <f t="shared" si="42"/>
        <v>411991.92910403182</v>
      </c>
      <c r="U71" s="304">
        <f t="shared" si="43"/>
        <v>790378.74888208078</v>
      </c>
      <c r="W71" s="305">
        <f t="shared" ref="W71:W134" si="56">$C71-B71</f>
        <v>2.9033904654778127</v>
      </c>
      <c r="X71" s="299">
        <f t="shared" ref="X71:X134" si="57">$C71-C71</f>
        <v>0</v>
      </c>
      <c r="Y71" s="299">
        <f t="shared" ref="Y71:Y134" si="58">$C71-D71</f>
        <v>1.9524802200440234</v>
      </c>
      <c r="Z71" s="299">
        <f t="shared" ref="Z71:Z134" si="59">$C71-E71</f>
        <v>0.95377534511299444</v>
      </c>
      <c r="AA71" s="299">
        <f t="shared" ref="AA71:AA134" si="60">$C71-F71</f>
        <v>1.2350313971853879</v>
      </c>
      <c r="AB71" s="299">
        <f t="shared" ref="AB71:AB134" si="61">$C71-G71</f>
        <v>-0.29724396430508904</v>
      </c>
      <c r="AD71" s="303">
        <f t="shared" si="44"/>
        <v>716976.01646313909</v>
      </c>
      <c r="AE71" s="303">
        <f t="shared" si="45"/>
        <v>0</v>
      </c>
      <c r="AF71" s="303">
        <f t="shared" si="46"/>
        <v>482154.05645063933</v>
      </c>
      <c r="AG71" s="303">
        <f t="shared" si="47"/>
        <v>235529.48033372132</v>
      </c>
      <c r="AH71" s="303">
        <f t="shared" si="48"/>
        <v>304984.08735910727</v>
      </c>
      <c r="AI71" s="304">
        <f t="shared" si="49"/>
        <v>-73402.732418941625</v>
      </c>
    </row>
    <row r="72" spans="1:35" x14ac:dyDescent="0.35">
      <c r="A72" s="238" t="s">
        <v>76</v>
      </c>
      <c r="B72" s="299">
        <f>Summary!C82</f>
        <v>13.099</v>
      </c>
      <c r="C72" s="299">
        <v>14.911629248165134</v>
      </c>
      <c r="D72" s="299">
        <f>Summary!F82</f>
        <v>13.980714897260274</v>
      </c>
      <c r="E72" s="299">
        <f>Summary!I82</f>
        <v>14.569757294837038</v>
      </c>
      <c r="F72" s="299">
        <f>Summary!L82</f>
        <v>14.341224420749404</v>
      </c>
      <c r="G72" s="299">
        <f>Summary!O82</f>
        <v>15.331945941924408</v>
      </c>
      <c r="I72" s="305">
        <f t="shared" si="50"/>
        <v>0</v>
      </c>
      <c r="J72" s="299">
        <f t="shared" si="51"/>
        <v>1.812629248165134</v>
      </c>
      <c r="K72" s="299">
        <f t="shared" si="52"/>
        <v>0.88171489726027374</v>
      </c>
      <c r="L72" s="299">
        <f t="shared" si="53"/>
        <v>1.4707572948370373</v>
      </c>
      <c r="M72" s="299">
        <f t="shared" si="54"/>
        <v>1.2422244207494035</v>
      </c>
      <c r="N72" s="299">
        <f t="shared" si="55"/>
        <v>2.2329459419244078</v>
      </c>
      <c r="P72" s="303">
        <f t="shared" si="38"/>
        <v>0</v>
      </c>
      <c r="Q72" s="303">
        <f t="shared" si="39"/>
        <v>447618.64211059007</v>
      </c>
      <c r="R72" s="303">
        <f t="shared" si="40"/>
        <v>217734.55627499992</v>
      </c>
      <c r="S72" s="303">
        <f t="shared" si="41"/>
        <v>363195.27771915524</v>
      </c>
      <c r="T72" s="303">
        <f t="shared" si="42"/>
        <v>306760.36424730899</v>
      </c>
      <c r="U72" s="304">
        <f t="shared" si="43"/>
        <v>551413.49586095766</v>
      </c>
      <c r="W72" s="305">
        <f t="shared" si="56"/>
        <v>1.812629248165134</v>
      </c>
      <c r="X72" s="299">
        <f t="shared" si="57"/>
        <v>0</v>
      </c>
      <c r="Y72" s="299">
        <f t="shared" si="58"/>
        <v>0.9309143509048603</v>
      </c>
      <c r="Z72" s="299">
        <f t="shared" si="59"/>
        <v>0.34187195332809672</v>
      </c>
      <c r="AA72" s="299">
        <f t="shared" si="60"/>
        <v>0.57040482741573051</v>
      </c>
      <c r="AB72" s="299">
        <f t="shared" si="61"/>
        <v>-0.42031669375927372</v>
      </c>
      <c r="AD72" s="303">
        <f t="shared" si="44"/>
        <v>447618.64211059007</v>
      </c>
      <c r="AE72" s="303">
        <f t="shared" si="45"/>
        <v>0</v>
      </c>
      <c r="AF72" s="303">
        <f t="shared" si="46"/>
        <v>229884.08583559017</v>
      </c>
      <c r="AG72" s="303">
        <f t="shared" si="47"/>
        <v>84423.36439143485</v>
      </c>
      <c r="AH72" s="303">
        <f t="shared" si="48"/>
        <v>140858.27786328111</v>
      </c>
      <c r="AI72" s="304">
        <f t="shared" si="49"/>
        <v>-103794.85375036758</v>
      </c>
    </row>
    <row r="73" spans="1:35" x14ac:dyDescent="0.35">
      <c r="A73" s="219" t="s">
        <v>77</v>
      </c>
      <c r="B73" s="299">
        <f>Summary!C83</f>
        <v>6.2130000000000001</v>
      </c>
      <c r="C73" s="299">
        <v>6.2799677906518552</v>
      </c>
      <c r="D73" s="299">
        <f>Summary!F83</f>
        <v>6.2848309931506856</v>
      </c>
      <c r="E73" s="299">
        <f>Summary!I83</f>
        <v>6.5496266022289955</v>
      </c>
      <c r="F73" s="299">
        <f>Summary!L83</f>
        <v>6.3390264986972857</v>
      </c>
      <c r="G73" s="299">
        <f>Summary!O83</f>
        <v>6.6915304229156041</v>
      </c>
      <c r="I73" s="305">
        <f t="shared" si="50"/>
        <v>0</v>
      </c>
      <c r="J73" s="299">
        <f t="shared" si="51"/>
        <v>6.6967790651855097E-2</v>
      </c>
      <c r="K73" s="299">
        <f t="shared" si="52"/>
        <v>7.1830993150685529E-2</v>
      </c>
      <c r="L73" s="299">
        <f t="shared" si="53"/>
        <v>0.33662660222899543</v>
      </c>
      <c r="M73" s="299">
        <f t="shared" si="54"/>
        <v>0.12602649869728566</v>
      </c>
      <c r="N73" s="299">
        <f t="shared" si="55"/>
        <v>0.47853042291560399</v>
      </c>
      <c r="P73" s="303">
        <f t="shared" si="38"/>
        <v>0</v>
      </c>
      <c r="Q73" s="303">
        <f t="shared" si="39"/>
        <v>16537.320881847965</v>
      </c>
      <c r="R73" s="303">
        <f t="shared" si="40"/>
        <v>17738.261505000144</v>
      </c>
      <c r="S73" s="303">
        <f t="shared" si="41"/>
        <v>83128.054311477928</v>
      </c>
      <c r="T73" s="303">
        <f t="shared" si="42"/>
        <v>31121.538104901985</v>
      </c>
      <c r="U73" s="304">
        <f t="shared" si="43"/>
        <v>118170.40816864006</v>
      </c>
      <c r="W73" s="305">
        <f t="shared" si="56"/>
        <v>6.6967790651855097E-2</v>
      </c>
      <c r="X73" s="299">
        <f t="shared" si="57"/>
        <v>0</v>
      </c>
      <c r="Y73" s="299">
        <f t="shared" si="58"/>
        <v>-4.8632024988304323E-3</v>
      </c>
      <c r="Z73" s="299">
        <f t="shared" si="59"/>
        <v>-0.26965881157714033</v>
      </c>
      <c r="AA73" s="299">
        <f t="shared" si="60"/>
        <v>-5.9058708045430564E-2</v>
      </c>
      <c r="AB73" s="299">
        <f t="shared" si="61"/>
        <v>-0.4115626322637489</v>
      </c>
      <c r="AD73" s="303">
        <f t="shared" si="44"/>
        <v>16537.320881847965</v>
      </c>
      <c r="AE73" s="303">
        <f t="shared" si="45"/>
        <v>0</v>
      </c>
      <c r="AF73" s="303">
        <f t="shared" si="46"/>
        <v>-1200.9406231521818</v>
      </c>
      <c r="AG73" s="303">
        <f t="shared" si="47"/>
        <v>-66590.733429629967</v>
      </c>
      <c r="AH73" s="303">
        <f t="shared" si="48"/>
        <v>-14584.217223054022</v>
      </c>
      <c r="AI73" s="304">
        <f t="shared" si="49"/>
        <v>-101633.0872867921</v>
      </c>
    </row>
    <row r="74" spans="1:35" x14ac:dyDescent="0.35">
      <c r="A74" s="238" t="s">
        <v>78</v>
      </c>
      <c r="B74" s="299">
        <f>Summary!C84</f>
        <v>79.555999999999997</v>
      </c>
      <c r="C74" s="299">
        <v>60.423703569474753</v>
      </c>
      <c r="D74" s="299">
        <f>Summary!F84</f>
        <v>62.937145433789958</v>
      </c>
      <c r="E74" s="299">
        <f>Summary!I84</f>
        <v>65.588844385910207</v>
      </c>
      <c r="F74" s="299">
        <f>Summary!L84</f>
        <v>62.825145433789956</v>
      </c>
      <c r="G74" s="299">
        <f>Summary!O84</f>
        <v>66.797875621184602</v>
      </c>
      <c r="I74" s="305">
        <f t="shared" si="50"/>
        <v>0</v>
      </c>
      <c r="J74" s="299">
        <f t="shared" si="51"/>
        <v>-19.132296430525244</v>
      </c>
      <c r="K74" s="299">
        <f t="shared" si="52"/>
        <v>-16.61885456621004</v>
      </c>
      <c r="L74" s="299">
        <f t="shared" si="53"/>
        <v>-13.967155614089791</v>
      </c>
      <c r="M74" s="299">
        <f t="shared" si="54"/>
        <v>-16.730854566210041</v>
      </c>
      <c r="N74" s="299">
        <f t="shared" si="55"/>
        <v>-12.758124378815396</v>
      </c>
      <c r="P74" s="303">
        <f t="shared" si="38"/>
        <v>0</v>
      </c>
      <c r="Q74" s="303">
        <f t="shared" si="39"/>
        <v>-4724613.4626581976</v>
      </c>
      <c r="R74" s="303">
        <f t="shared" si="40"/>
        <v>-4103933.0695399982</v>
      </c>
      <c r="S74" s="303">
        <f t="shared" si="41"/>
        <v>-3449110.8628280344</v>
      </c>
      <c r="T74" s="303">
        <f t="shared" si="42"/>
        <v>-4131590.8423399986</v>
      </c>
      <c r="U74" s="304">
        <f t="shared" si="43"/>
        <v>-3150547.3698519403</v>
      </c>
      <c r="W74" s="305">
        <f t="shared" si="56"/>
        <v>-19.132296430525244</v>
      </c>
      <c r="X74" s="299">
        <f t="shared" si="57"/>
        <v>0</v>
      </c>
      <c r="Y74" s="299">
        <f t="shared" si="58"/>
        <v>-2.5134418643152046</v>
      </c>
      <c r="Z74" s="299">
        <f t="shared" si="59"/>
        <v>-5.1651408164354535</v>
      </c>
      <c r="AA74" s="299">
        <f t="shared" si="60"/>
        <v>-2.4014418643152027</v>
      </c>
      <c r="AB74" s="299">
        <f t="shared" si="61"/>
        <v>-6.3741720517098486</v>
      </c>
      <c r="AD74" s="303">
        <f t="shared" si="44"/>
        <v>-4724613.4626581976</v>
      </c>
      <c r="AE74" s="303">
        <f t="shared" si="45"/>
        <v>0</v>
      </c>
      <c r="AF74" s="303">
        <f t="shared" si="46"/>
        <v>-620680.39311819954</v>
      </c>
      <c r="AG74" s="303">
        <f t="shared" si="47"/>
        <v>-1275502.5998301632</v>
      </c>
      <c r="AH74" s="303">
        <f t="shared" si="48"/>
        <v>-593022.62031819904</v>
      </c>
      <c r="AI74" s="304">
        <f t="shared" si="49"/>
        <v>-1574066.0928062573</v>
      </c>
    </row>
    <row r="75" spans="1:35" x14ac:dyDescent="0.35">
      <c r="A75" s="219" t="s">
        <v>79</v>
      </c>
      <c r="B75" s="299">
        <f>Summary!C85</f>
        <v>104.89</v>
      </c>
      <c r="C75" s="299">
        <v>119.96264767117975</v>
      </c>
      <c r="D75" s="299">
        <f>Summary!F85</f>
        <v>109.84374657534246</v>
      </c>
      <c r="E75" s="299">
        <f>Summary!I85</f>
        <v>114.47173765570085</v>
      </c>
      <c r="F75" s="299">
        <f>Summary!L85</f>
        <v>113.36229903502482</v>
      </c>
      <c r="G75" s="299">
        <f>Summary!O85</f>
        <v>120.70474615716394</v>
      </c>
      <c r="I75" s="305">
        <f t="shared" si="50"/>
        <v>0</v>
      </c>
      <c r="J75" s="299">
        <f t="shared" si="51"/>
        <v>15.072647671179752</v>
      </c>
      <c r="K75" s="299">
        <f t="shared" si="52"/>
        <v>4.9537465753424641</v>
      </c>
      <c r="L75" s="299">
        <f t="shared" si="53"/>
        <v>9.5817376557008487</v>
      </c>
      <c r="M75" s="299">
        <f t="shared" si="54"/>
        <v>8.4722990350248182</v>
      </c>
      <c r="N75" s="299">
        <f t="shared" si="55"/>
        <v>15.814746157163938</v>
      </c>
      <c r="P75" s="303">
        <f t="shared" si="38"/>
        <v>0</v>
      </c>
      <c r="Q75" s="303">
        <f t="shared" si="39"/>
        <v>3722105.9355708808</v>
      </c>
      <c r="R75" s="303">
        <f t="shared" si="40"/>
        <v>1223299.9757999997</v>
      </c>
      <c r="S75" s="303">
        <f t="shared" si="41"/>
        <v>2366156.4563444527</v>
      </c>
      <c r="T75" s="303">
        <f t="shared" si="42"/>
        <v>2092186.8018247825</v>
      </c>
      <c r="U75" s="304">
        <f t="shared" si="43"/>
        <v>3905363.000933154</v>
      </c>
      <c r="W75" s="305">
        <f t="shared" si="56"/>
        <v>15.072647671179752</v>
      </c>
      <c r="X75" s="299">
        <f t="shared" si="57"/>
        <v>0</v>
      </c>
      <c r="Y75" s="299">
        <f t="shared" si="58"/>
        <v>10.118901095837288</v>
      </c>
      <c r="Z75" s="299">
        <f t="shared" si="59"/>
        <v>5.490910015478903</v>
      </c>
      <c r="AA75" s="299">
        <f t="shared" si="60"/>
        <v>6.6003486361549335</v>
      </c>
      <c r="AB75" s="299">
        <f t="shared" si="61"/>
        <v>-0.7420984859841866</v>
      </c>
      <c r="AD75" s="303">
        <f t="shared" si="44"/>
        <v>3722105.9355708808</v>
      </c>
      <c r="AE75" s="303">
        <f t="shared" si="45"/>
        <v>0</v>
      </c>
      <c r="AF75" s="303">
        <f t="shared" si="46"/>
        <v>2498805.9597708811</v>
      </c>
      <c r="AG75" s="303">
        <f t="shared" si="47"/>
        <v>1355949.4792264283</v>
      </c>
      <c r="AH75" s="303">
        <f t="shared" si="48"/>
        <v>1629919.1337460983</v>
      </c>
      <c r="AI75" s="304">
        <f t="shared" si="49"/>
        <v>-183257.06536227337</v>
      </c>
    </row>
    <row r="76" spans="1:35" x14ac:dyDescent="0.35">
      <c r="A76" s="238" t="s">
        <v>80</v>
      </c>
      <c r="B76" s="299">
        <f>Summary!C86</f>
        <v>9.702</v>
      </c>
      <c r="C76" s="299">
        <v>11.421338327900944</v>
      </c>
      <c r="D76" s="299">
        <f>Summary!F86</f>
        <v>10.253024686073061</v>
      </c>
      <c r="E76" s="299">
        <f>Summary!I86</f>
        <v>10.685010195246253</v>
      </c>
      <c r="F76" s="299">
        <f>Summary!L86</f>
        <v>10.647272845247709</v>
      </c>
      <c r="G76" s="299">
        <f>Summary!O86</f>
        <v>11.351099536362209</v>
      </c>
      <c r="I76" s="305">
        <f t="shared" si="50"/>
        <v>0</v>
      </c>
      <c r="J76" s="299">
        <f t="shared" si="51"/>
        <v>1.7193383279009442</v>
      </c>
      <c r="K76" s="299">
        <f t="shared" si="52"/>
        <v>0.55102468607306143</v>
      </c>
      <c r="L76" s="299">
        <f t="shared" si="53"/>
        <v>0.9830101952462531</v>
      </c>
      <c r="M76" s="299">
        <f t="shared" si="54"/>
        <v>0.94527284524770927</v>
      </c>
      <c r="N76" s="299">
        <f t="shared" si="55"/>
        <v>1.6490995363622094</v>
      </c>
      <c r="P76" s="303">
        <f t="shared" si="38"/>
        <v>0</v>
      </c>
      <c r="Q76" s="303">
        <f t="shared" si="39"/>
        <v>424580.97178050189</v>
      </c>
      <c r="R76" s="303">
        <f t="shared" si="40"/>
        <v>136072.4604875005</v>
      </c>
      <c r="S76" s="303">
        <f t="shared" si="41"/>
        <v>242748.86285896882</v>
      </c>
      <c r="T76" s="303">
        <f t="shared" si="42"/>
        <v>233429.8356059884</v>
      </c>
      <c r="U76" s="304">
        <f t="shared" si="43"/>
        <v>407235.895547244</v>
      </c>
      <c r="W76" s="305">
        <f t="shared" si="56"/>
        <v>1.7193383279009442</v>
      </c>
      <c r="X76" s="299">
        <f t="shared" si="57"/>
        <v>0</v>
      </c>
      <c r="Y76" s="299">
        <f t="shared" si="58"/>
        <v>1.1683136418278828</v>
      </c>
      <c r="Z76" s="299">
        <f t="shared" si="59"/>
        <v>0.7363281326546911</v>
      </c>
      <c r="AA76" s="299">
        <f t="shared" si="60"/>
        <v>0.77406548265323494</v>
      </c>
      <c r="AB76" s="299">
        <f t="shared" si="61"/>
        <v>7.0238791538734802E-2</v>
      </c>
      <c r="AD76" s="303">
        <f t="shared" si="44"/>
        <v>424580.97178050189</v>
      </c>
      <c r="AE76" s="303">
        <f t="shared" si="45"/>
        <v>0</v>
      </c>
      <c r="AF76" s="303">
        <f t="shared" si="46"/>
        <v>288508.51129300141</v>
      </c>
      <c r="AG76" s="303">
        <f t="shared" si="47"/>
        <v>181832.1089215331</v>
      </c>
      <c r="AH76" s="303">
        <f t="shared" si="48"/>
        <v>191151.13617451349</v>
      </c>
      <c r="AI76" s="304">
        <f t="shared" si="49"/>
        <v>17345.07623325794</v>
      </c>
    </row>
    <row r="77" spans="1:35" x14ac:dyDescent="0.35">
      <c r="A77" s="219" t="s">
        <v>81</v>
      </c>
      <c r="B77" s="299">
        <f>Summary!C87</f>
        <v>36.658999999999999</v>
      </c>
      <c r="C77" s="299">
        <v>52.855860080208352</v>
      </c>
      <c r="D77" s="299">
        <f>Summary!F87</f>
        <v>41.182376455479449</v>
      </c>
      <c r="E77" s="299">
        <f>Summary!I87</f>
        <v>42.917492716951756</v>
      </c>
      <c r="F77" s="299">
        <f>Summary!L87</f>
        <v>44.584456125534039</v>
      </c>
      <c r="G77" s="299">
        <f>Summary!O87</f>
        <v>48.102475119086442</v>
      </c>
      <c r="I77" s="305">
        <f t="shared" si="50"/>
        <v>0</v>
      </c>
      <c r="J77" s="299">
        <f t="shared" si="51"/>
        <v>16.196860080208353</v>
      </c>
      <c r="K77" s="299">
        <f t="shared" si="52"/>
        <v>4.5233764554794504</v>
      </c>
      <c r="L77" s="299">
        <f t="shared" si="53"/>
        <v>6.258492716951757</v>
      </c>
      <c r="M77" s="299">
        <f t="shared" si="54"/>
        <v>7.9254561255340406</v>
      </c>
      <c r="N77" s="299">
        <f t="shared" si="55"/>
        <v>11.443475119086443</v>
      </c>
      <c r="P77" s="303">
        <f t="shared" si="38"/>
        <v>0</v>
      </c>
      <c r="Q77" s="303">
        <f t="shared" si="39"/>
        <v>3999723.8943910031</v>
      </c>
      <c r="R77" s="303">
        <f t="shared" si="40"/>
        <v>1117022.4847724997</v>
      </c>
      <c r="S77" s="303">
        <f t="shared" si="41"/>
        <v>1545499.7288920213</v>
      </c>
      <c r="T77" s="303">
        <f t="shared" si="42"/>
        <v>1957147.0076463283</v>
      </c>
      <c r="U77" s="304">
        <f t="shared" si="43"/>
        <v>2825902.0971977301</v>
      </c>
      <c r="W77" s="305">
        <f t="shared" si="56"/>
        <v>16.196860080208353</v>
      </c>
      <c r="X77" s="299">
        <f t="shared" si="57"/>
        <v>0</v>
      </c>
      <c r="Y77" s="299">
        <f t="shared" si="58"/>
        <v>11.673483624728902</v>
      </c>
      <c r="Z77" s="299">
        <f t="shared" si="59"/>
        <v>9.9383673632565959</v>
      </c>
      <c r="AA77" s="299">
        <f t="shared" si="60"/>
        <v>8.2714039546743123</v>
      </c>
      <c r="AB77" s="299">
        <f t="shared" si="61"/>
        <v>4.7533849611219097</v>
      </c>
      <c r="AD77" s="303">
        <f t="shared" si="44"/>
        <v>3999723.8943910031</v>
      </c>
      <c r="AE77" s="303">
        <f t="shared" si="45"/>
        <v>0</v>
      </c>
      <c r="AF77" s="303">
        <f t="shared" si="46"/>
        <v>2882701.4096185039</v>
      </c>
      <c r="AG77" s="303">
        <f t="shared" si="47"/>
        <v>2454224.1654989822</v>
      </c>
      <c r="AH77" s="303">
        <f t="shared" si="48"/>
        <v>2042576.8867446752</v>
      </c>
      <c r="AI77" s="304">
        <f t="shared" si="49"/>
        <v>1173821.7971932732</v>
      </c>
    </row>
    <row r="78" spans="1:35" x14ac:dyDescent="0.35">
      <c r="A78" s="238" t="s">
        <v>82</v>
      </c>
      <c r="B78" s="299">
        <f>Summary!C88</f>
        <v>50.999000000000002</v>
      </c>
      <c r="C78" s="299">
        <v>61.45150362584986</v>
      </c>
      <c r="D78" s="299">
        <f>Summary!F88</f>
        <v>54.287939925799094</v>
      </c>
      <c r="E78" s="299">
        <f>Summary!I88</f>
        <v>56.57522627191166</v>
      </c>
      <c r="F78" s="299">
        <f>Summary!L88</f>
        <v>56.566208830802239</v>
      </c>
      <c r="G78" s="299">
        <f>Summary!O88</f>
        <v>60.466071222049294</v>
      </c>
      <c r="I78" s="305">
        <f t="shared" si="50"/>
        <v>0</v>
      </c>
      <c r="J78" s="299">
        <f t="shared" si="51"/>
        <v>10.452503625849857</v>
      </c>
      <c r="K78" s="299">
        <f t="shared" si="52"/>
        <v>3.2889399257990917</v>
      </c>
      <c r="L78" s="299">
        <f t="shared" si="53"/>
        <v>5.5762262719116578</v>
      </c>
      <c r="M78" s="299">
        <f t="shared" si="54"/>
        <v>5.5672088308022367</v>
      </c>
      <c r="N78" s="299">
        <f t="shared" si="55"/>
        <v>9.4670712220492916</v>
      </c>
      <c r="P78" s="303">
        <f t="shared" si="38"/>
        <v>0</v>
      </c>
      <c r="Q78" s="303">
        <f t="shared" si="39"/>
        <v>2581187.236383317</v>
      </c>
      <c r="R78" s="303">
        <f t="shared" si="40"/>
        <v>812185.29661250114</v>
      </c>
      <c r="S78" s="303">
        <f t="shared" si="41"/>
        <v>1377017.8509814611</v>
      </c>
      <c r="T78" s="303">
        <f t="shared" si="42"/>
        <v>1374791.0443971597</v>
      </c>
      <c r="U78" s="304">
        <f t="shared" si="43"/>
        <v>2337840.2226862288</v>
      </c>
      <c r="W78" s="305">
        <f t="shared" si="56"/>
        <v>10.452503625849857</v>
      </c>
      <c r="X78" s="299">
        <f t="shared" si="57"/>
        <v>0</v>
      </c>
      <c r="Y78" s="299">
        <f t="shared" si="58"/>
        <v>7.1635637000507657</v>
      </c>
      <c r="Z78" s="299">
        <f t="shared" si="59"/>
        <v>4.8762773539381996</v>
      </c>
      <c r="AA78" s="299">
        <f t="shared" si="60"/>
        <v>4.8852947950476207</v>
      </c>
      <c r="AB78" s="299">
        <f t="shared" si="61"/>
        <v>0.98543240380056574</v>
      </c>
      <c r="AD78" s="303">
        <f t="shared" si="44"/>
        <v>2581187.236383317</v>
      </c>
      <c r="AE78" s="303">
        <f t="shared" si="45"/>
        <v>0</v>
      </c>
      <c r="AF78" s="303">
        <f t="shared" si="46"/>
        <v>1769001.9397708161</v>
      </c>
      <c r="AG78" s="303">
        <f t="shared" si="47"/>
        <v>1204169.3854018562</v>
      </c>
      <c r="AH78" s="303">
        <f t="shared" si="48"/>
        <v>1206396.1919861576</v>
      </c>
      <c r="AI78" s="304">
        <f t="shared" si="49"/>
        <v>243347.01369708841</v>
      </c>
    </row>
    <row r="79" spans="1:35" x14ac:dyDescent="0.35">
      <c r="A79" s="219" t="s">
        <v>83</v>
      </c>
      <c r="B79" s="299">
        <f>Summary!C89</f>
        <v>33.113</v>
      </c>
      <c r="C79" s="299">
        <v>29.132423790151012</v>
      </c>
      <c r="D79" s="299">
        <f>Summary!F89</f>
        <v>30.154643949771689</v>
      </c>
      <c r="E79" s="299">
        <f>Summary!I89</f>
        <v>31.425134328895862</v>
      </c>
      <c r="F79" s="299">
        <f>Summary!L89</f>
        <v>30.154643949771689</v>
      </c>
      <c r="G79" s="299">
        <f>Summary!O89</f>
        <v>31.743188141342639</v>
      </c>
      <c r="I79" s="305">
        <f t="shared" si="50"/>
        <v>0</v>
      </c>
      <c r="J79" s="299">
        <f t="shared" si="51"/>
        <v>-3.9805762098489872</v>
      </c>
      <c r="K79" s="299">
        <f t="shared" si="52"/>
        <v>-2.9583560502283106</v>
      </c>
      <c r="L79" s="299">
        <f t="shared" si="53"/>
        <v>-1.687865671104138</v>
      </c>
      <c r="M79" s="299">
        <f t="shared" si="54"/>
        <v>-2.9583560502283106</v>
      </c>
      <c r="N79" s="299">
        <f t="shared" si="55"/>
        <v>-1.3698118586573607</v>
      </c>
      <c r="P79" s="303">
        <f t="shared" si="38"/>
        <v>0</v>
      </c>
      <c r="Q79" s="303">
        <f t="shared" si="39"/>
        <v>-982981.00379543216</v>
      </c>
      <c r="R79" s="303">
        <f t="shared" si="40"/>
        <v>-730549.45980999991</v>
      </c>
      <c r="S79" s="303">
        <f t="shared" si="41"/>
        <v>-416808.97543140867</v>
      </c>
      <c r="T79" s="303">
        <f t="shared" si="42"/>
        <v>-730549.45980999991</v>
      </c>
      <c r="U79" s="304">
        <f t="shared" si="43"/>
        <v>-338267.36754902673</v>
      </c>
      <c r="W79" s="305">
        <f t="shared" si="56"/>
        <v>-3.9805762098489872</v>
      </c>
      <c r="X79" s="299">
        <f t="shared" si="57"/>
        <v>0</v>
      </c>
      <c r="Y79" s="299">
        <f t="shared" si="58"/>
        <v>-1.0222201596206766</v>
      </c>
      <c r="Z79" s="299">
        <f t="shared" si="59"/>
        <v>-2.2927105387448492</v>
      </c>
      <c r="AA79" s="299">
        <f t="shared" si="60"/>
        <v>-1.0222201596206766</v>
      </c>
      <c r="AB79" s="299">
        <f t="shared" si="61"/>
        <v>-2.6107643511916265</v>
      </c>
      <c r="AD79" s="303">
        <f t="shared" si="44"/>
        <v>-982981.00379543216</v>
      </c>
      <c r="AE79" s="303">
        <f t="shared" si="45"/>
        <v>0</v>
      </c>
      <c r="AF79" s="303">
        <f t="shared" si="46"/>
        <v>-252431.54398543219</v>
      </c>
      <c r="AG79" s="303">
        <f t="shared" si="47"/>
        <v>-566172.02836402354</v>
      </c>
      <c r="AH79" s="303">
        <f t="shared" si="48"/>
        <v>-252431.54398543219</v>
      </c>
      <c r="AI79" s="304">
        <f t="shared" si="49"/>
        <v>-644713.63624640554</v>
      </c>
    </row>
    <row r="80" spans="1:35" x14ac:dyDescent="0.35">
      <c r="A80" s="238" t="s">
        <v>84</v>
      </c>
      <c r="B80" s="299">
        <f>Summary!C90</f>
        <v>29.103000000000002</v>
      </c>
      <c r="C80" s="299">
        <v>27.104908534669363</v>
      </c>
      <c r="D80" s="299">
        <f>Summary!F90</f>
        <v>28.055985730593605</v>
      </c>
      <c r="E80" s="299">
        <f>Summary!I90</f>
        <v>29.238054403231143</v>
      </c>
      <c r="F80" s="299">
        <f>Summary!L90</f>
        <v>28.055985730593605</v>
      </c>
      <c r="G80" s="299">
        <f>Summary!O90</f>
        <v>29.533972777808248</v>
      </c>
      <c r="I80" s="305">
        <f t="shared" si="50"/>
        <v>0</v>
      </c>
      <c r="J80" s="299">
        <f t="shared" si="51"/>
        <v>-1.9980914653306385</v>
      </c>
      <c r="K80" s="299">
        <f t="shared" si="52"/>
        <v>-1.0470142694063966</v>
      </c>
      <c r="L80" s="299">
        <f t="shared" si="53"/>
        <v>0.13505440323114115</v>
      </c>
      <c r="M80" s="299">
        <f t="shared" si="54"/>
        <v>-1.0470142694063966</v>
      </c>
      <c r="N80" s="299">
        <f t="shared" si="55"/>
        <v>0.43097277780824683</v>
      </c>
      <c r="P80" s="303">
        <f t="shared" si="38"/>
        <v>0</v>
      </c>
      <c r="Q80" s="303">
        <f t="shared" si="39"/>
        <v>-493417.49805119529</v>
      </c>
      <c r="R80" s="303">
        <f t="shared" si="40"/>
        <v>-258554.31055000093</v>
      </c>
      <c r="S80" s="303">
        <f t="shared" si="41"/>
        <v>33350.928573272213</v>
      </c>
      <c r="T80" s="303">
        <f t="shared" si="42"/>
        <v>-258554.31055000093</v>
      </c>
      <c r="U80" s="304">
        <f t="shared" si="43"/>
        <v>106426.31403219083</v>
      </c>
      <c r="W80" s="305">
        <f t="shared" si="56"/>
        <v>-1.9980914653306385</v>
      </c>
      <c r="X80" s="299">
        <f t="shared" si="57"/>
        <v>0</v>
      </c>
      <c r="Y80" s="299">
        <f t="shared" si="58"/>
        <v>-0.95107719592424189</v>
      </c>
      <c r="Z80" s="299">
        <f t="shared" si="59"/>
        <v>-2.1331458685617797</v>
      </c>
      <c r="AA80" s="299">
        <f t="shared" si="60"/>
        <v>-0.95107719592424189</v>
      </c>
      <c r="AB80" s="299">
        <f t="shared" si="61"/>
        <v>-2.4290642431388854</v>
      </c>
      <c r="AD80" s="303">
        <f t="shared" si="44"/>
        <v>-493417.49805119529</v>
      </c>
      <c r="AE80" s="303">
        <f t="shared" si="45"/>
        <v>0</v>
      </c>
      <c r="AF80" s="303">
        <f t="shared" si="46"/>
        <v>-234863.18750119436</v>
      </c>
      <c r="AG80" s="303">
        <f t="shared" si="47"/>
        <v>-526768.42662446748</v>
      </c>
      <c r="AH80" s="303">
        <f t="shared" si="48"/>
        <v>-234863.18750119436</v>
      </c>
      <c r="AI80" s="304">
        <f t="shared" si="49"/>
        <v>-599843.81208338612</v>
      </c>
    </row>
    <row r="81" spans="1:35" x14ac:dyDescent="0.35">
      <c r="A81" s="219" t="s">
        <v>85</v>
      </c>
      <c r="B81" s="299">
        <f>Summary!C91</f>
        <v>113.732</v>
      </c>
      <c r="C81" s="299">
        <v>101.37033584655485</v>
      </c>
      <c r="D81" s="299">
        <f>Summary!F91</f>
        <v>105.05029360730593</v>
      </c>
      <c r="E81" s="299">
        <f>Summary!I91</f>
        <v>109.47632455545984</v>
      </c>
      <c r="F81" s="299">
        <f>Summary!L91</f>
        <v>105.13229360730593</v>
      </c>
      <c r="G81" s="299">
        <f>Summary!O91</f>
        <v>110.58433453349542</v>
      </c>
      <c r="I81" s="305">
        <f t="shared" si="50"/>
        <v>0</v>
      </c>
      <c r="J81" s="299">
        <f t="shared" si="51"/>
        <v>-12.361664153445147</v>
      </c>
      <c r="K81" s="299">
        <f t="shared" si="52"/>
        <v>-8.6817063926940676</v>
      </c>
      <c r="L81" s="299">
        <f t="shared" si="53"/>
        <v>-4.2556754445401594</v>
      </c>
      <c r="M81" s="299">
        <f t="shared" si="54"/>
        <v>-8.599706392694074</v>
      </c>
      <c r="N81" s="299">
        <f t="shared" si="55"/>
        <v>-3.1476654665045771</v>
      </c>
      <c r="P81" s="303">
        <f t="shared" si="38"/>
        <v>0</v>
      </c>
      <c r="Q81" s="303">
        <f t="shared" si="39"/>
        <v>-3052643.7373740198</v>
      </c>
      <c r="R81" s="303">
        <f t="shared" si="40"/>
        <v>-2143898.776120001</v>
      </c>
      <c r="S81" s="303">
        <f t="shared" si="41"/>
        <v>-1050915.219246703</v>
      </c>
      <c r="T81" s="303">
        <f t="shared" si="42"/>
        <v>-2123649.3353200024</v>
      </c>
      <c r="U81" s="304">
        <f t="shared" si="43"/>
        <v>-777298.36002669286</v>
      </c>
      <c r="W81" s="305">
        <f t="shared" si="56"/>
        <v>-12.361664153445147</v>
      </c>
      <c r="X81" s="299">
        <f t="shared" si="57"/>
        <v>0</v>
      </c>
      <c r="Y81" s="299">
        <f t="shared" si="58"/>
        <v>-3.6799577607510798</v>
      </c>
      <c r="Z81" s="299">
        <f t="shared" si="59"/>
        <v>-8.105988708904988</v>
      </c>
      <c r="AA81" s="299">
        <f t="shared" si="60"/>
        <v>-3.7619577607510735</v>
      </c>
      <c r="AB81" s="299">
        <f t="shared" si="61"/>
        <v>-9.2139986869405703</v>
      </c>
      <c r="AD81" s="303">
        <f t="shared" si="44"/>
        <v>-3052643.7373740198</v>
      </c>
      <c r="AE81" s="303">
        <f t="shared" si="45"/>
        <v>0</v>
      </c>
      <c r="AF81" s="303">
        <f t="shared" si="46"/>
        <v>-908744.96125401894</v>
      </c>
      <c r="AG81" s="303">
        <f t="shared" si="47"/>
        <v>-2001728.5181273166</v>
      </c>
      <c r="AH81" s="303">
        <f t="shared" si="48"/>
        <v>-928994.40205401729</v>
      </c>
      <c r="AI81" s="304">
        <f t="shared" si="49"/>
        <v>-2275345.3773473268</v>
      </c>
    </row>
    <row r="82" spans="1:35" x14ac:dyDescent="0.35">
      <c r="A82" s="238" t="s">
        <v>86</v>
      </c>
      <c r="B82" s="299">
        <f>Summary!C92</f>
        <v>14</v>
      </c>
      <c r="C82" s="299">
        <v>13.93983027983978</v>
      </c>
      <c r="D82" s="299">
        <f>Summary!F92</f>
        <v>14.107240353881277</v>
      </c>
      <c r="E82" s="299">
        <f>Summary!I92</f>
        <v>14.701613584599995</v>
      </c>
      <c r="F82" s="299">
        <f>Summary!L92</f>
        <v>14.188151739603038</v>
      </c>
      <c r="G82" s="299">
        <f>Summary!O92</f>
        <v>14.963298395748705</v>
      </c>
      <c r="I82" s="305">
        <f t="shared" si="50"/>
        <v>0</v>
      </c>
      <c r="J82" s="299">
        <f t="shared" si="51"/>
        <v>-6.0169720160219597E-2</v>
      </c>
      <c r="K82" s="299">
        <f t="shared" si="52"/>
        <v>0.10724035388127717</v>
      </c>
      <c r="L82" s="299">
        <f t="shared" si="53"/>
        <v>0.70161358459999512</v>
      </c>
      <c r="M82" s="299">
        <f t="shared" si="54"/>
        <v>0.18815173960303788</v>
      </c>
      <c r="N82" s="299">
        <f t="shared" si="55"/>
        <v>0.96329839574870491</v>
      </c>
      <c r="P82" s="303">
        <f t="shared" si="38"/>
        <v>0</v>
      </c>
      <c r="Q82" s="303">
        <f t="shared" si="39"/>
        <v>-14858.57544313333</v>
      </c>
      <c r="R82" s="303">
        <f t="shared" si="40"/>
        <v>26482.404844999659</v>
      </c>
      <c r="S82" s="303">
        <f t="shared" si="41"/>
        <v>173259.54568089504</v>
      </c>
      <c r="T82" s="303">
        <f t="shared" si="42"/>
        <v>46463.018445228423</v>
      </c>
      <c r="U82" s="304">
        <f t="shared" si="43"/>
        <v>237881.14435912645</v>
      </c>
      <c r="W82" s="305">
        <f t="shared" si="56"/>
        <v>-6.0169720160219597E-2</v>
      </c>
      <c r="X82" s="299">
        <f t="shared" si="57"/>
        <v>0</v>
      </c>
      <c r="Y82" s="299">
        <f t="shared" si="58"/>
        <v>-0.16741007404149677</v>
      </c>
      <c r="Z82" s="299">
        <f t="shared" si="59"/>
        <v>-0.76178330476021472</v>
      </c>
      <c r="AA82" s="299">
        <f t="shared" si="60"/>
        <v>-0.24832145976325748</v>
      </c>
      <c r="AB82" s="299">
        <f t="shared" si="61"/>
        <v>-1.0234681159089245</v>
      </c>
      <c r="AD82" s="303">
        <f t="shared" si="44"/>
        <v>-14858.57544313333</v>
      </c>
      <c r="AE82" s="303">
        <f t="shared" si="45"/>
        <v>0</v>
      </c>
      <c r="AF82" s="303">
        <f t="shared" si="46"/>
        <v>-41340.980288132996</v>
      </c>
      <c r="AG82" s="303">
        <f t="shared" si="47"/>
        <v>-188118.12112402837</v>
      </c>
      <c r="AH82" s="303">
        <f t="shared" si="48"/>
        <v>-61321.593888361756</v>
      </c>
      <c r="AI82" s="304">
        <f t="shared" si="49"/>
        <v>-252739.71980225979</v>
      </c>
    </row>
    <row r="83" spans="1:35" x14ac:dyDescent="0.35">
      <c r="A83" s="219" t="s">
        <v>87</v>
      </c>
      <c r="B83" s="299">
        <f>Summary!C93</f>
        <v>9.5259999999999998</v>
      </c>
      <c r="C83" s="299">
        <v>9.7319906445501552</v>
      </c>
      <c r="D83" s="299">
        <f>Summary!F93</f>
        <v>9.6628684931506843</v>
      </c>
      <c r="E83" s="299">
        <f>Summary!I93</f>
        <v>10.069989249599972</v>
      </c>
      <c r="F83" s="299">
        <f>Summary!L93</f>
        <v>9.7661339062313886</v>
      </c>
      <c r="G83" s="299">
        <f>Summary!O93</f>
        <v>10.315986333978708</v>
      </c>
      <c r="I83" s="305">
        <f t="shared" si="50"/>
        <v>0</v>
      </c>
      <c r="J83" s="299">
        <f t="shared" si="51"/>
        <v>0.20599064455015537</v>
      </c>
      <c r="K83" s="299">
        <f t="shared" si="52"/>
        <v>0.1368684931506845</v>
      </c>
      <c r="L83" s="299">
        <f t="shared" si="53"/>
        <v>0.54398924959997252</v>
      </c>
      <c r="M83" s="299">
        <f t="shared" si="54"/>
        <v>0.24013390623138875</v>
      </c>
      <c r="N83" s="299">
        <f t="shared" si="55"/>
        <v>0.78998633397870854</v>
      </c>
      <c r="P83" s="303">
        <f t="shared" si="38"/>
        <v>0</v>
      </c>
      <c r="Q83" s="303">
        <f t="shared" si="39"/>
        <v>50868.236124051378</v>
      </c>
      <c r="R83" s="303">
        <f t="shared" si="40"/>
        <v>33798.907919999889</v>
      </c>
      <c r="S83" s="303">
        <f t="shared" si="41"/>
        <v>134335.09884891546</v>
      </c>
      <c r="T83" s="303">
        <f t="shared" si="42"/>
        <v>59299.723393966553</v>
      </c>
      <c r="U83" s="304">
        <f t="shared" si="43"/>
        <v>195082.70125257177</v>
      </c>
      <c r="W83" s="305">
        <f t="shared" si="56"/>
        <v>0.20599064455015537</v>
      </c>
      <c r="X83" s="299">
        <f t="shared" si="57"/>
        <v>0</v>
      </c>
      <c r="Y83" s="299">
        <f t="shared" si="58"/>
        <v>6.9122151399470866E-2</v>
      </c>
      <c r="Z83" s="299">
        <f t="shared" si="59"/>
        <v>-0.33799860504981716</v>
      </c>
      <c r="AA83" s="299">
        <f t="shared" si="60"/>
        <v>-3.4143261681233383E-2</v>
      </c>
      <c r="AB83" s="299">
        <f t="shared" si="61"/>
        <v>-0.58399568942855318</v>
      </c>
      <c r="AD83" s="303">
        <f t="shared" si="44"/>
        <v>50868.236124051378</v>
      </c>
      <c r="AE83" s="303">
        <f t="shared" si="45"/>
        <v>0</v>
      </c>
      <c r="AF83" s="303">
        <f t="shared" si="46"/>
        <v>17069.328204051493</v>
      </c>
      <c r="AG83" s="303">
        <f t="shared" si="47"/>
        <v>-83466.86272486407</v>
      </c>
      <c r="AH83" s="303">
        <f t="shared" si="48"/>
        <v>-8431.4872699151674</v>
      </c>
      <c r="AI83" s="304">
        <f t="shared" si="49"/>
        <v>-144214.46512852039</v>
      </c>
    </row>
    <row r="84" spans="1:35" x14ac:dyDescent="0.35">
      <c r="A84" s="238" t="s">
        <v>88</v>
      </c>
      <c r="B84" s="299">
        <f>Summary!C94</f>
        <v>86.037999999999997</v>
      </c>
      <c r="C84" s="299">
        <v>93.614738950164494</v>
      </c>
      <c r="D84" s="299">
        <f>Summary!F94</f>
        <v>88.805140639269396</v>
      </c>
      <c r="E84" s="299">
        <f>Summary!I94</f>
        <v>92.546722764626082</v>
      </c>
      <c r="F84" s="299">
        <f>Summary!L94</f>
        <v>90.839946988496791</v>
      </c>
      <c r="G84" s="299">
        <f>Summary!O94</f>
        <v>97.696069300133317</v>
      </c>
      <c r="I84" s="305">
        <f t="shared" si="50"/>
        <v>0</v>
      </c>
      <c r="J84" s="299">
        <f t="shared" si="51"/>
        <v>7.5767389501644971</v>
      </c>
      <c r="K84" s="299">
        <f t="shared" si="52"/>
        <v>2.7671406392693996</v>
      </c>
      <c r="L84" s="299">
        <f t="shared" si="53"/>
        <v>6.5087227646260857</v>
      </c>
      <c r="M84" s="299">
        <f t="shared" si="54"/>
        <v>4.8019469884967947</v>
      </c>
      <c r="N84" s="299">
        <f t="shared" si="55"/>
        <v>11.65806930013332</v>
      </c>
      <c r="P84" s="303">
        <f t="shared" si="38"/>
        <v>0</v>
      </c>
      <c r="Q84" s="303">
        <f t="shared" si="39"/>
        <v>1871033.2540050016</v>
      </c>
      <c r="R84" s="303">
        <f t="shared" si="40"/>
        <v>683329.88487999828</v>
      </c>
      <c r="S84" s="303">
        <f t="shared" si="41"/>
        <v>1607292.6378769297</v>
      </c>
      <c r="T84" s="303">
        <f t="shared" si="42"/>
        <v>1185813.9179061479</v>
      </c>
      <c r="U84" s="304">
        <f t="shared" si="43"/>
        <v>2878894.9284798424</v>
      </c>
      <c r="W84" s="305">
        <f t="shared" si="56"/>
        <v>7.5767389501644971</v>
      </c>
      <c r="X84" s="299">
        <f t="shared" si="57"/>
        <v>0</v>
      </c>
      <c r="Y84" s="299">
        <f t="shared" si="58"/>
        <v>4.8095983108950975</v>
      </c>
      <c r="Z84" s="299">
        <f t="shared" si="59"/>
        <v>1.0680161855384114</v>
      </c>
      <c r="AA84" s="299">
        <f t="shared" si="60"/>
        <v>2.7747919616677024</v>
      </c>
      <c r="AB84" s="299">
        <f t="shared" si="61"/>
        <v>-4.0813303499688232</v>
      </c>
      <c r="AD84" s="303">
        <f t="shared" si="44"/>
        <v>1871033.2540050016</v>
      </c>
      <c r="AE84" s="303">
        <f t="shared" si="45"/>
        <v>0</v>
      </c>
      <c r="AF84" s="303">
        <f t="shared" si="46"/>
        <v>1187703.3691250032</v>
      </c>
      <c r="AG84" s="303">
        <f t="shared" si="47"/>
        <v>263740.61612807168</v>
      </c>
      <c r="AH84" s="303">
        <f t="shared" si="48"/>
        <v>685219.33609885373</v>
      </c>
      <c r="AI84" s="304">
        <f t="shared" si="49"/>
        <v>-1007861.674474841</v>
      </c>
    </row>
    <row r="85" spans="1:35" x14ac:dyDescent="0.35">
      <c r="A85" s="219" t="s">
        <v>89</v>
      </c>
      <c r="B85" s="299">
        <f>Summary!C95</f>
        <v>8.9870000000000001</v>
      </c>
      <c r="C85" s="299">
        <v>8.5433955825041998</v>
      </c>
      <c r="D85" s="299">
        <f>Summary!F95</f>
        <v>8.8431726027397257</v>
      </c>
      <c r="E85" s="299">
        <f>Summary!I95</f>
        <v>9.2157575263564517</v>
      </c>
      <c r="F85" s="299">
        <f>Summary!L95</f>
        <v>8.8431726027397257</v>
      </c>
      <c r="G85" s="299">
        <f>Summary!O95</f>
        <v>9.3090302164638601</v>
      </c>
      <c r="I85" s="305">
        <f t="shared" si="50"/>
        <v>0</v>
      </c>
      <c r="J85" s="299">
        <f t="shared" si="51"/>
        <v>-0.44360441749580026</v>
      </c>
      <c r="K85" s="299">
        <f t="shared" si="52"/>
        <v>-0.14382739726027438</v>
      </c>
      <c r="L85" s="299">
        <f t="shared" si="53"/>
        <v>0.22875752635645163</v>
      </c>
      <c r="M85" s="299">
        <f t="shared" si="54"/>
        <v>-0.14382739726027438</v>
      </c>
      <c r="N85" s="299">
        <f t="shared" si="55"/>
        <v>0.32203021646385999</v>
      </c>
      <c r="P85" s="303">
        <f t="shared" si="38"/>
        <v>0</v>
      </c>
      <c r="Q85" s="303">
        <f t="shared" si="39"/>
        <v>-109545.6267158499</v>
      </c>
      <c r="R85" s="303">
        <f t="shared" si="40"/>
        <v>-35517.370320000096</v>
      </c>
      <c r="S85" s="303">
        <f t="shared" si="41"/>
        <v>56490.390091578127</v>
      </c>
      <c r="T85" s="303">
        <f t="shared" si="42"/>
        <v>-35517.370320000096</v>
      </c>
      <c r="U85" s="304">
        <f t="shared" si="43"/>
        <v>79523.558586538027</v>
      </c>
      <c r="W85" s="305">
        <f t="shared" si="56"/>
        <v>-0.44360441749580026</v>
      </c>
      <c r="X85" s="299">
        <f t="shared" si="57"/>
        <v>0</v>
      </c>
      <c r="Y85" s="299">
        <f t="shared" si="58"/>
        <v>-0.29977702023552588</v>
      </c>
      <c r="Z85" s="299">
        <f t="shared" si="59"/>
        <v>-0.6723619438522519</v>
      </c>
      <c r="AA85" s="299">
        <f t="shared" si="60"/>
        <v>-0.29977702023552588</v>
      </c>
      <c r="AB85" s="299">
        <f t="shared" si="61"/>
        <v>-0.76563463395966025</v>
      </c>
      <c r="AD85" s="303">
        <f t="shared" si="44"/>
        <v>-109545.6267158499</v>
      </c>
      <c r="AE85" s="303">
        <f t="shared" si="45"/>
        <v>0</v>
      </c>
      <c r="AF85" s="303">
        <f t="shared" si="46"/>
        <v>-74028.256395849792</v>
      </c>
      <c r="AG85" s="303">
        <f t="shared" si="47"/>
        <v>-166036.01680742801</v>
      </c>
      <c r="AH85" s="303">
        <f t="shared" si="48"/>
        <v>-74028.256395849792</v>
      </c>
      <c r="AI85" s="304">
        <f t="shared" si="49"/>
        <v>-189069.18530238789</v>
      </c>
    </row>
    <row r="86" spans="1:35" x14ac:dyDescent="0.35">
      <c r="A86" s="238" t="s">
        <v>90</v>
      </c>
      <c r="B86" s="299">
        <f>Summary!C96</f>
        <v>79.929000000000002</v>
      </c>
      <c r="C86" s="299">
        <v>75.261767003537216</v>
      </c>
      <c r="D86" s="299">
        <f>Summary!F96</f>
        <v>78.159107876712341</v>
      </c>
      <c r="E86" s="299">
        <f>Summary!I96</f>
        <v>81.452146082160723</v>
      </c>
      <c r="F86" s="299">
        <f>Summary!L96</f>
        <v>78.030107876712336</v>
      </c>
      <c r="G86" s="299">
        <f>Summary!O96</f>
        <v>84.096001252948653</v>
      </c>
      <c r="I86" s="305">
        <f t="shared" si="50"/>
        <v>0</v>
      </c>
      <c r="J86" s="299">
        <f t="shared" si="51"/>
        <v>-4.6672329964627863</v>
      </c>
      <c r="K86" s="299">
        <f t="shared" si="52"/>
        <v>-1.7698921232876614</v>
      </c>
      <c r="L86" s="299">
        <f t="shared" si="53"/>
        <v>1.5231460821607214</v>
      </c>
      <c r="M86" s="299">
        <f t="shared" si="54"/>
        <v>-1.8988921232876663</v>
      </c>
      <c r="N86" s="299">
        <f t="shared" si="55"/>
        <v>4.1670012529486513</v>
      </c>
      <c r="P86" s="303">
        <f t="shared" si="38"/>
        <v>0</v>
      </c>
      <c r="Q86" s="303">
        <f t="shared" si="39"/>
        <v>-1152547.0519717049</v>
      </c>
      <c r="R86" s="303">
        <f t="shared" si="40"/>
        <v>-437064.94844999752</v>
      </c>
      <c r="S86" s="303">
        <f t="shared" si="41"/>
        <v>376132.39537153009</v>
      </c>
      <c r="T86" s="303">
        <f t="shared" si="42"/>
        <v>-468920.77604999876</v>
      </c>
      <c r="U86" s="304">
        <f t="shared" si="43"/>
        <v>1029017.6242086529</v>
      </c>
      <c r="W86" s="305">
        <f t="shared" si="56"/>
        <v>-4.6672329964627863</v>
      </c>
      <c r="X86" s="299">
        <f t="shared" si="57"/>
        <v>0</v>
      </c>
      <c r="Y86" s="299">
        <f t="shared" si="58"/>
        <v>-2.8973408731751249</v>
      </c>
      <c r="Z86" s="299">
        <f t="shared" si="59"/>
        <v>-6.1903790786235078</v>
      </c>
      <c r="AA86" s="299">
        <f t="shared" si="60"/>
        <v>-2.76834087317512</v>
      </c>
      <c r="AB86" s="299">
        <f t="shared" si="61"/>
        <v>-8.8342342494114376</v>
      </c>
      <c r="AD86" s="303">
        <f t="shared" si="44"/>
        <v>-1152547.0519717049</v>
      </c>
      <c r="AE86" s="303">
        <f t="shared" si="45"/>
        <v>0</v>
      </c>
      <c r="AF86" s="303">
        <f t="shared" si="46"/>
        <v>-715482.10352170723</v>
      </c>
      <c r="AG86" s="303">
        <f t="shared" si="47"/>
        <v>-1528679.4473432349</v>
      </c>
      <c r="AH86" s="303">
        <f t="shared" si="48"/>
        <v>-683626.27592170599</v>
      </c>
      <c r="AI86" s="304">
        <f t="shared" si="49"/>
        <v>-2181564.6761803576</v>
      </c>
    </row>
    <row r="87" spans="1:35" x14ac:dyDescent="0.35">
      <c r="A87" s="219" t="s">
        <v>91</v>
      </c>
      <c r="B87" s="299">
        <f>Summary!C97</f>
        <v>46.746000000000002</v>
      </c>
      <c r="C87" s="299">
        <v>49.905304276905312</v>
      </c>
      <c r="D87" s="299">
        <f>Summary!F97</f>
        <v>47.973604680365298</v>
      </c>
      <c r="E87" s="299">
        <f>Summary!I97</f>
        <v>49.99485232964394</v>
      </c>
      <c r="F87" s="299">
        <f>Summary!L97</f>
        <v>48.899815684077907</v>
      </c>
      <c r="G87" s="299">
        <f>Summary!O97</f>
        <v>51.793125069582686</v>
      </c>
      <c r="I87" s="305">
        <f t="shared" si="50"/>
        <v>0</v>
      </c>
      <c r="J87" s="299">
        <f t="shared" si="51"/>
        <v>3.1593042769053099</v>
      </c>
      <c r="K87" s="299">
        <f t="shared" si="52"/>
        <v>1.227604680365296</v>
      </c>
      <c r="L87" s="299">
        <f t="shared" si="53"/>
        <v>3.2488523296439382</v>
      </c>
      <c r="M87" s="299">
        <f t="shared" si="54"/>
        <v>2.1538156840779052</v>
      </c>
      <c r="N87" s="299">
        <f t="shared" si="55"/>
        <v>5.0471250695826839</v>
      </c>
      <c r="P87" s="303">
        <f t="shared" si="38"/>
        <v>0</v>
      </c>
      <c r="Q87" s="303">
        <f t="shared" si="39"/>
        <v>780172.49907781556</v>
      </c>
      <c r="R87" s="303">
        <f t="shared" si="40"/>
        <v>303150.10122999974</v>
      </c>
      <c r="S87" s="303">
        <f t="shared" si="41"/>
        <v>802285.88923252455</v>
      </c>
      <c r="T87" s="303">
        <f t="shared" si="42"/>
        <v>531872.72181520786</v>
      </c>
      <c r="U87" s="304">
        <f t="shared" si="43"/>
        <v>1246359.2720330541</v>
      </c>
      <c r="W87" s="305">
        <f t="shared" si="56"/>
        <v>3.1593042769053099</v>
      </c>
      <c r="X87" s="299">
        <f t="shared" si="57"/>
        <v>0</v>
      </c>
      <c r="Y87" s="299">
        <f t="shared" si="58"/>
        <v>1.9316995965400139</v>
      </c>
      <c r="Z87" s="299">
        <f t="shared" si="59"/>
        <v>-8.9548052738628314E-2</v>
      </c>
      <c r="AA87" s="299">
        <f t="shared" si="60"/>
        <v>1.0054885928274047</v>
      </c>
      <c r="AB87" s="299">
        <f t="shared" si="61"/>
        <v>-1.887820792677374</v>
      </c>
      <c r="AD87" s="303">
        <f t="shared" si="44"/>
        <v>780172.49907781556</v>
      </c>
      <c r="AE87" s="303">
        <f t="shared" si="45"/>
        <v>0</v>
      </c>
      <c r="AF87" s="303">
        <f t="shared" si="46"/>
        <v>477022.39784781577</v>
      </c>
      <c r="AG87" s="303">
        <f t="shared" si="47"/>
        <v>-22113.390154708923</v>
      </c>
      <c r="AH87" s="303">
        <f t="shared" si="48"/>
        <v>248299.77726260773</v>
      </c>
      <c r="AI87" s="304">
        <f t="shared" si="49"/>
        <v>-466186.77295523847</v>
      </c>
    </row>
    <row r="88" spans="1:35" x14ac:dyDescent="0.35">
      <c r="A88" s="238" t="s">
        <v>92</v>
      </c>
      <c r="B88" s="299">
        <f>Summary!C98</f>
        <v>37.951999999999998</v>
      </c>
      <c r="C88" s="299">
        <v>37.436708998725791</v>
      </c>
      <c r="D88" s="299">
        <f>Summary!F98</f>
        <v>38.201579023972599</v>
      </c>
      <c r="E88" s="299">
        <f>Summary!I98</f>
        <v>39.81110685319031</v>
      </c>
      <c r="F88" s="299">
        <f>Summary!L98</f>
        <v>38.335055297558569</v>
      </c>
      <c r="G88" s="299">
        <f>Summary!O98</f>
        <v>40.424127931730666</v>
      </c>
      <c r="I88" s="305">
        <f t="shared" si="50"/>
        <v>0</v>
      </c>
      <c r="J88" s="299">
        <f t="shared" si="51"/>
        <v>-0.51529100127420691</v>
      </c>
      <c r="K88" s="299">
        <f t="shared" si="52"/>
        <v>0.24957902397260057</v>
      </c>
      <c r="L88" s="299">
        <f t="shared" si="53"/>
        <v>1.8591068531903119</v>
      </c>
      <c r="M88" s="299">
        <f t="shared" si="54"/>
        <v>0.38305529755857037</v>
      </c>
      <c r="N88" s="299">
        <f t="shared" si="55"/>
        <v>2.4721279317306681</v>
      </c>
      <c r="P88" s="303">
        <f t="shared" si="38"/>
        <v>0</v>
      </c>
      <c r="Q88" s="303">
        <f t="shared" si="39"/>
        <v>-127248.22713505825</v>
      </c>
      <c r="R88" s="303">
        <f t="shared" si="40"/>
        <v>61632.142327499459</v>
      </c>
      <c r="S88" s="303">
        <f t="shared" si="41"/>
        <v>459096.02639696962</v>
      </c>
      <c r="T88" s="303">
        <f t="shared" si="42"/>
        <v>94593.36062242261</v>
      </c>
      <c r="U88" s="304">
        <f t="shared" si="43"/>
        <v>610478.1488244707</v>
      </c>
      <c r="W88" s="305">
        <f t="shared" si="56"/>
        <v>-0.51529100127420691</v>
      </c>
      <c r="X88" s="299">
        <f t="shared" si="57"/>
        <v>0</v>
      </c>
      <c r="Y88" s="299">
        <f t="shared" si="58"/>
        <v>-0.76487002524680747</v>
      </c>
      <c r="Z88" s="299">
        <f t="shared" si="59"/>
        <v>-2.3743978544645188</v>
      </c>
      <c r="AA88" s="299">
        <f t="shared" si="60"/>
        <v>-0.89834629883277728</v>
      </c>
      <c r="AB88" s="299">
        <f t="shared" si="61"/>
        <v>-2.987418933004875</v>
      </c>
      <c r="AD88" s="303">
        <f t="shared" si="44"/>
        <v>-127248.22713505825</v>
      </c>
      <c r="AE88" s="303">
        <f t="shared" si="45"/>
        <v>0</v>
      </c>
      <c r="AF88" s="303">
        <f t="shared" si="46"/>
        <v>-188880.36946255772</v>
      </c>
      <c r="AG88" s="303">
        <f t="shared" si="47"/>
        <v>-586344.25353202783</v>
      </c>
      <c r="AH88" s="303">
        <f t="shared" si="48"/>
        <v>-221841.58775748088</v>
      </c>
      <c r="AI88" s="304">
        <f t="shared" si="49"/>
        <v>-737726.37595952896</v>
      </c>
    </row>
    <row r="89" spans="1:35" x14ac:dyDescent="0.35">
      <c r="A89" s="219" t="s">
        <v>93</v>
      </c>
      <c r="B89" s="299">
        <f>Summary!C99</f>
        <v>26.984999999999999</v>
      </c>
      <c r="C89" s="299">
        <v>29.118754457269997</v>
      </c>
      <c r="D89" s="299">
        <f>Summary!F99</f>
        <v>27.773873744292239</v>
      </c>
      <c r="E89" s="299">
        <f>Summary!I99</f>
        <v>28.944056335136587</v>
      </c>
      <c r="F89" s="299">
        <f>Summary!L99</f>
        <v>28.369068234986116</v>
      </c>
      <c r="G89" s="299">
        <f>Summary!O99</f>
        <v>30.067430704008157</v>
      </c>
      <c r="I89" s="305">
        <f t="shared" si="50"/>
        <v>0</v>
      </c>
      <c r="J89" s="299">
        <f t="shared" si="51"/>
        <v>2.1337544572699976</v>
      </c>
      <c r="K89" s="299">
        <f t="shared" si="52"/>
        <v>0.78887374429223911</v>
      </c>
      <c r="L89" s="299">
        <f t="shared" si="53"/>
        <v>1.9590563351365873</v>
      </c>
      <c r="M89" s="299">
        <f t="shared" si="54"/>
        <v>1.3840682349861169</v>
      </c>
      <c r="N89" s="299">
        <f t="shared" si="55"/>
        <v>3.0824307040081571</v>
      </c>
      <c r="P89" s="303">
        <f t="shared" si="38"/>
        <v>0</v>
      </c>
      <c r="Q89" s="303">
        <f t="shared" si="39"/>
        <v>526918.71419786511</v>
      </c>
      <c r="R89" s="303">
        <f t="shared" si="40"/>
        <v>194807.9534600004</v>
      </c>
      <c r="S89" s="303">
        <f t="shared" si="41"/>
        <v>483777.99124650343</v>
      </c>
      <c r="T89" s="303">
        <f t="shared" si="42"/>
        <v>341787.89984770562</v>
      </c>
      <c r="U89" s="304">
        <f t="shared" si="43"/>
        <v>761189.0007428719</v>
      </c>
      <c r="W89" s="305">
        <f t="shared" si="56"/>
        <v>2.1337544572699976</v>
      </c>
      <c r="X89" s="299">
        <f t="shared" si="57"/>
        <v>0</v>
      </c>
      <c r="Y89" s="299">
        <f t="shared" si="58"/>
        <v>1.3448807129777585</v>
      </c>
      <c r="Z89" s="299">
        <f t="shared" si="59"/>
        <v>0.17469812213341029</v>
      </c>
      <c r="AA89" s="299">
        <f t="shared" si="60"/>
        <v>0.74968622228388071</v>
      </c>
      <c r="AB89" s="299">
        <f t="shared" si="61"/>
        <v>-0.94867624673815953</v>
      </c>
      <c r="AD89" s="303">
        <f t="shared" si="44"/>
        <v>526918.71419786511</v>
      </c>
      <c r="AE89" s="303">
        <f t="shared" si="45"/>
        <v>0</v>
      </c>
      <c r="AF89" s="303">
        <f t="shared" si="46"/>
        <v>332110.76073786477</v>
      </c>
      <c r="AG89" s="303">
        <f t="shared" si="47"/>
        <v>43140.72295136172</v>
      </c>
      <c r="AH89" s="303">
        <f t="shared" si="48"/>
        <v>185130.81435015955</v>
      </c>
      <c r="AI89" s="304">
        <f t="shared" si="49"/>
        <v>-234270.28654500676</v>
      </c>
    </row>
    <row r="90" spans="1:35" x14ac:dyDescent="0.35">
      <c r="A90" s="238" t="s">
        <v>94</v>
      </c>
      <c r="B90" s="299">
        <f>Summary!C100</f>
        <v>26.285</v>
      </c>
      <c r="C90" s="299">
        <v>25.885556177786793</v>
      </c>
      <c r="D90" s="299">
        <f>Summary!F100</f>
        <v>26.412211957762558</v>
      </c>
      <c r="E90" s="299">
        <f>Summary!I100</f>
        <v>27.525024340479476</v>
      </c>
      <c r="F90" s="299">
        <f>Summary!L100</f>
        <v>26.508191646475083</v>
      </c>
      <c r="G90" s="299">
        <f>Summary!O100</f>
        <v>27.937518609624984</v>
      </c>
      <c r="I90" s="305">
        <f t="shared" si="50"/>
        <v>0</v>
      </c>
      <c r="J90" s="299">
        <f t="shared" si="51"/>
        <v>-0.39944382221320751</v>
      </c>
      <c r="K90" s="299">
        <f t="shared" si="52"/>
        <v>0.12721195776255811</v>
      </c>
      <c r="L90" s="299">
        <f t="shared" si="53"/>
        <v>1.2400243404794757</v>
      </c>
      <c r="M90" s="299">
        <f t="shared" si="54"/>
        <v>0.22319164647508316</v>
      </c>
      <c r="N90" s="299">
        <f t="shared" si="55"/>
        <v>1.652518609624984</v>
      </c>
      <c r="P90" s="303">
        <f t="shared" si="38"/>
        <v>0</v>
      </c>
      <c r="Q90" s="303">
        <f t="shared" si="39"/>
        <v>-98640.41501014719</v>
      </c>
      <c r="R90" s="303">
        <f t="shared" si="40"/>
        <v>31414.280582500254</v>
      </c>
      <c r="S90" s="303">
        <f t="shared" si="41"/>
        <v>306217.06674509984</v>
      </c>
      <c r="T90" s="303">
        <f t="shared" si="42"/>
        <v>55115.927223801526</v>
      </c>
      <c r="U90" s="304">
        <f t="shared" si="43"/>
        <v>408080.21654267586</v>
      </c>
      <c r="W90" s="305">
        <f t="shared" si="56"/>
        <v>-0.39944382221320751</v>
      </c>
      <c r="X90" s="299">
        <f t="shared" si="57"/>
        <v>0</v>
      </c>
      <c r="Y90" s="299">
        <f t="shared" si="58"/>
        <v>-0.52665577997576563</v>
      </c>
      <c r="Z90" s="299">
        <f t="shared" si="59"/>
        <v>-1.6394681626926833</v>
      </c>
      <c r="AA90" s="299">
        <f t="shared" si="60"/>
        <v>-0.62263546868829067</v>
      </c>
      <c r="AB90" s="299">
        <f t="shared" si="61"/>
        <v>-2.0519624318381915</v>
      </c>
      <c r="AD90" s="303">
        <f t="shared" si="44"/>
        <v>-98640.41501014719</v>
      </c>
      <c r="AE90" s="303">
        <f t="shared" si="45"/>
        <v>0</v>
      </c>
      <c r="AF90" s="303">
        <f t="shared" si="46"/>
        <v>-130054.69559264745</v>
      </c>
      <c r="AG90" s="303">
        <f t="shared" si="47"/>
        <v>-404857.48175524699</v>
      </c>
      <c r="AH90" s="303">
        <f t="shared" si="48"/>
        <v>-153756.34223394873</v>
      </c>
      <c r="AI90" s="304">
        <f t="shared" si="49"/>
        <v>-506720.63155282306</v>
      </c>
    </row>
    <row r="91" spans="1:35" x14ac:dyDescent="0.35">
      <c r="A91" s="219" t="s">
        <v>95</v>
      </c>
      <c r="B91" s="299">
        <f>Summary!C101</f>
        <v>5.8810000000000002</v>
      </c>
      <c r="C91" s="299">
        <v>8.2997195003014017</v>
      </c>
      <c r="D91" s="299">
        <f>Summary!F101</f>
        <v>6.5584865582191778</v>
      </c>
      <c r="E91" s="299">
        <f>Summary!I101</f>
        <v>6.8348119589671361</v>
      </c>
      <c r="F91" s="299">
        <f>Summary!L101</f>
        <v>7.0696409348082803</v>
      </c>
      <c r="G91" s="299">
        <f>Summary!O101</f>
        <v>7.6171635918964071</v>
      </c>
      <c r="I91" s="305">
        <f t="shared" si="50"/>
        <v>0</v>
      </c>
      <c r="J91" s="299">
        <f t="shared" si="51"/>
        <v>2.4187195003014015</v>
      </c>
      <c r="K91" s="299">
        <f t="shared" si="52"/>
        <v>0.67748655821917758</v>
      </c>
      <c r="L91" s="299">
        <f t="shared" si="53"/>
        <v>0.95381195896713589</v>
      </c>
      <c r="M91" s="299">
        <f t="shared" si="54"/>
        <v>1.18864093480828</v>
      </c>
      <c r="N91" s="299">
        <f t="shared" si="55"/>
        <v>1.7361635918964069</v>
      </c>
      <c r="P91" s="303">
        <f t="shared" si="38"/>
        <v>0</v>
      </c>
      <c r="Q91" s="303">
        <f t="shared" si="39"/>
        <v>597289.23577022937</v>
      </c>
      <c r="R91" s="303">
        <f t="shared" si="40"/>
        <v>167301.51162749986</v>
      </c>
      <c r="S91" s="303">
        <f t="shared" si="41"/>
        <v>235538.52191996397</v>
      </c>
      <c r="T91" s="303">
        <f t="shared" si="42"/>
        <v>293528.22246166976</v>
      </c>
      <c r="U91" s="304">
        <f t="shared" si="43"/>
        <v>428735.87650270306</v>
      </c>
      <c r="W91" s="305">
        <f t="shared" si="56"/>
        <v>2.4187195003014015</v>
      </c>
      <c r="X91" s="299">
        <f t="shared" si="57"/>
        <v>0</v>
      </c>
      <c r="Y91" s="299">
        <f t="shared" si="58"/>
        <v>1.7412329420822239</v>
      </c>
      <c r="Z91" s="299">
        <f t="shared" si="59"/>
        <v>1.4649075413342656</v>
      </c>
      <c r="AA91" s="299">
        <f t="shared" si="60"/>
        <v>1.2300785654931214</v>
      </c>
      <c r="AB91" s="299">
        <f t="shared" si="61"/>
        <v>0.68255590840499458</v>
      </c>
      <c r="AD91" s="303">
        <f t="shared" si="44"/>
        <v>597289.23577022937</v>
      </c>
      <c r="AE91" s="303">
        <f t="shared" si="45"/>
        <v>0</v>
      </c>
      <c r="AF91" s="303">
        <f t="shared" si="46"/>
        <v>429987.72414272948</v>
      </c>
      <c r="AG91" s="303">
        <f t="shared" si="47"/>
        <v>361750.71385026537</v>
      </c>
      <c r="AH91" s="303">
        <f t="shared" si="48"/>
        <v>303761.0133085596</v>
      </c>
      <c r="AI91" s="304">
        <f t="shared" si="49"/>
        <v>168553.35926752634</v>
      </c>
    </row>
    <row r="92" spans="1:35" x14ac:dyDescent="0.35">
      <c r="A92" s="238" t="s">
        <v>96</v>
      </c>
      <c r="B92" s="299">
        <f>Summary!C102</f>
        <v>35.927999999999997</v>
      </c>
      <c r="C92" s="299">
        <v>37.686928648864594</v>
      </c>
      <c r="D92" s="299">
        <f>Summary!F102</f>
        <v>36.734578909817351</v>
      </c>
      <c r="E92" s="299">
        <f>Summary!I102</f>
        <v>38.282298364367698</v>
      </c>
      <c r="F92" s="299">
        <f>Summary!L102</f>
        <v>37.281176406571504</v>
      </c>
      <c r="G92" s="299">
        <f>Summary!O102</f>
        <v>39.48066331426179</v>
      </c>
      <c r="I92" s="305">
        <f t="shared" si="50"/>
        <v>0</v>
      </c>
      <c r="J92" s="299">
        <f t="shared" si="51"/>
        <v>1.7589286488645968</v>
      </c>
      <c r="K92" s="299">
        <f t="shared" si="52"/>
        <v>0.80657890981735392</v>
      </c>
      <c r="L92" s="299">
        <f t="shared" si="53"/>
        <v>2.3542983643677005</v>
      </c>
      <c r="M92" s="299">
        <f t="shared" si="54"/>
        <v>1.3531764065715066</v>
      </c>
      <c r="N92" s="299">
        <f t="shared" si="55"/>
        <v>3.5526633142617925</v>
      </c>
      <c r="P92" s="303">
        <f t="shared" si="38"/>
        <v>0</v>
      </c>
      <c r="Q92" s="303">
        <f t="shared" si="39"/>
        <v>434357.57983667852</v>
      </c>
      <c r="R92" s="303">
        <f t="shared" si="40"/>
        <v>199180.14493750056</v>
      </c>
      <c r="S92" s="303">
        <f t="shared" si="41"/>
        <v>581380.79700976308</v>
      </c>
      <c r="T92" s="303">
        <f t="shared" si="42"/>
        <v>334159.33581495669</v>
      </c>
      <c r="U92" s="304">
        <f t="shared" si="43"/>
        <v>877310.31054238975</v>
      </c>
      <c r="W92" s="305">
        <f t="shared" si="56"/>
        <v>1.7589286488645968</v>
      </c>
      <c r="X92" s="299">
        <f t="shared" si="57"/>
        <v>0</v>
      </c>
      <c r="Y92" s="299">
        <f t="shared" si="58"/>
        <v>0.95234973904724285</v>
      </c>
      <c r="Z92" s="299">
        <f t="shared" si="59"/>
        <v>-0.59536971550310369</v>
      </c>
      <c r="AA92" s="299">
        <f t="shared" si="60"/>
        <v>0.40575224229309015</v>
      </c>
      <c r="AB92" s="299">
        <f t="shared" si="61"/>
        <v>-1.7937346653971957</v>
      </c>
      <c r="AD92" s="303">
        <f t="shared" si="44"/>
        <v>434357.57983667852</v>
      </c>
      <c r="AE92" s="303">
        <f t="shared" si="45"/>
        <v>0</v>
      </c>
      <c r="AF92" s="303">
        <f t="shared" si="46"/>
        <v>235177.43489917796</v>
      </c>
      <c r="AG92" s="303">
        <f t="shared" si="47"/>
        <v>-147023.21717308462</v>
      </c>
      <c r="AH92" s="303">
        <f t="shared" si="48"/>
        <v>100198.24402172177</v>
      </c>
      <c r="AI92" s="304">
        <f t="shared" si="49"/>
        <v>-442952.73070571123</v>
      </c>
    </row>
    <row r="93" spans="1:35" x14ac:dyDescent="0.35">
      <c r="A93" s="219" t="s">
        <v>97</v>
      </c>
      <c r="B93" s="299">
        <f>Summary!C103</f>
        <v>64.765000000000001</v>
      </c>
      <c r="C93" s="299">
        <v>69.173857723711308</v>
      </c>
      <c r="D93" s="299">
        <f>Summary!F103</f>
        <v>66.620770376712329</v>
      </c>
      <c r="E93" s="299">
        <f>Summary!I103</f>
        <v>69.427669637550537</v>
      </c>
      <c r="F93" s="299">
        <f>Summary!L103</f>
        <v>67.830891033429864</v>
      </c>
      <c r="G93" s="299">
        <f>Summary!O103</f>
        <v>71.929398574807422</v>
      </c>
      <c r="I93" s="305">
        <f t="shared" si="50"/>
        <v>0</v>
      </c>
      <c r="J93" s="299">
        <f t="shared" si="51"/>
        <v>4.4088577237113071</v>
      </c>
      <c r="K93" s="299">
        <f t="shared" si="52"/>
        <v>1.8557703767123286</v>
      </c>
      <c r="L93" s="299">
        <f t="shared" si="53"/>
        <v>4.6626696375505361</v>
      </c>
      <c r="M93" s="299">
        <f t="shared" si="54"/>
        <v>3.0658910334298639</v>
      </c>
      <c r="N93" s="299">
        <f t="shared" si="55"/>
        <v>7.1643985748074215</v>
      </c>
      <c r="P93" s="303">
        <f t="shared" si="38"/>
        <v>0</v>
      </c>
      <c r="Q93" s="303">
        <f t="shared" si="39"/>
        <v>1088742.7252672545</v>
      </c>
      <c r="R93" s="303">
        <f t="shared" si="40"/>
        <v>458272.1022149999</v>
      </c>
      <c r="S93" s="303">
        <f t="shared" si="41"/>
        <v>1151420.1560431344</v>
      </c>
      <c r="T93" s="303">
        <f t="shared" si="42"/>
        <v>757104.6217157176</v>
      </c>
      <c r="U93" s="304">
        <f t="shared" si="43"/>
        <v>1769208.1074166738</v>
      </c>
      <c r="W93" s="305">
        <f t="shared" si="56"/>
        <v>4.4088577237113071</v>
      </c>
      <c r="X93" s="299">
        <f t="shared" si="57"/>
        <v>0</v>
      </c>
      <c r="Y93" s="299">
        <f t="shared" si="58"/>
        <v>2.5530873469989785</v>
      </c>
      <c r="Z93" s="299">
        <f t="shared" si="59"/>
        <v>-0.25381191383922896</v>
      </c>
      <c r="AA93" s="299">
        <f t="shared" si="60"/>
        <v>1.3429666902814432</v>
      </c>
      <c r="AB93" s="299">
        <f t="shared" si="61"/>
        <v>-2.7555408510961144</v>
      </c>
      <c r="AD93" s="303">
        <f t="shared" si="44"/>
        <v>1088742.7252672545</v>
      </c>
      <c r="AE93" s="303">
        <f t="shared" si="45"/>
        <v>0</v>
      </c>
      <c r="AF93" s="303">
        <f t="shared" si="46"/>
        <v>630470.62305225455</v>
      </c>
      <c r="AG93" s="303">
        <f t="shared" si="47"/>
        <v>-62677.430775880086</v>
      </c>
      <c r="AH93" s="303">
        <f t="shared" si="48"/>
        <v>331638.1035515368</v>
      </c>
      <c r="AI93" s="304">
        <f t="shared" si="49"/>
        <v>-680465.38214941928</v>
      </c>
    </row>
    <row r="94" spans="1:35" x14ac:dyDescent="0.35">
      <c r="A94" s="238" t="s">
        <v>98</v>
      </c>
      <c r="B94" s="299">
        <f>Summary!C104</f>
        <v>10.157999999999999</v>
      </c>
      <c r="C94" s="299">
        <v>10.305355992904868</v>
      </c>
      <c r="D94" s="299">
        <f>Summary!F104</f>
        <v>10.285239497716894</v>
      </c>
      <c r="E94" s="299">
        <f>Summary!I104</f>
        <v>10.718582297273848</v>
      </c>
      <c r="F94" s="299">
        <f>Summary!L104</f>
        <v>10.381239964949707</v>
      </c>
      <c r="G94" s="299">
        <f>Summary!O104</f>
        <v>10.961007542333649</v>
      </c>
      <c r="I94" s="305">
        <f t="shared" si="50"/>
        <v>0</v>
      </c>
      <c r="J94" s="299">
        <f t="shared" si="51"/>
        <v>0.14735599290486867</v>
      </c>
      <c r="K94" s="299">
        <f t="shared" si="52"/>
        <v>0.12723949771689469</v>
      </c>
      <c r="L94" s="299">
        <f t="shared" si="53"/>
        <v>0.56058229727384834</v>
      </c>
      <c r="M94" s="299">
        <f t="shared" si="54"/>
        <v>0.22323996494970721</v>
      </c>
      <c r="N94" s="299">
        <f t="shared" si="55"/>
        <v>0.80300754233364913</v>
      </c>
      <c r="P94" s="303">
        <f t="shared" si="38"/>
        <v>0</v>
      </c>
      <c r="Q94" s="303">
        <f t="shared" si="39"/>
        <v>36388.737254297048</v>
      </c>
      <c r="R94" s="303">
        <f t="shared" si="40"/>
        <v>31421.081419999926</v>
      </c>
      <c r="S94" s="303">
        <f t="shared" si="41"/>
        <v>138432.6590509121</v>
      </c>
      <c r="T94" s="303">
        <f t="shared" si="42"/>
        <v>55127.859200526473</v>
      </c>
      <c r="U94" s="304">
        <f t="shared" si="43"/>
        <v>198298.21573705756</v>
      </c>
      <c r="W94" s="305">
        <f t="shared" si="56"/>
        <v>0.14735599290486867</v>
      </c>
      <c r="X94" s="299">
        <f t="shared" si="57"/>
        <v>0</v>
      </c>
      <c r="Y94" s="299">
        <f t="shared" si="58"/>
        <v>2.0116495187973982E-2</v>
      </c>
      <c r="Z94" s="299">
        <f t="shared" si="59"/>
        <v>-0.41322630436897967</v>
      </c>
      <c r="AA94" s="299">
        <f t="shared" si="60"/>
        <v>-7.5883972044838544E-2</v>
      </c>
      <c r="AB94" s="299">
        <f t="shared" si="61"/>
        <v>-0.65565154942878046</v>
      </c>
      <c r="AD94" s="303">
        <f t="shared" si="44"/>
        <v>36388.737254297048</v>
      </c>
      <c r="AE94" s="303">
        <f t="shared" si="45"/>
        <v>0</v>
      </c>
      <c r="AF94" s="303">
        <f t="shared" si="46"/>
        <v>4967.6558342971211</v>
      </c>
      <c r="AG94" s="303">
        <f t="shared" si="47"/>
        <v>-102043.92179661505</v>
      </c>
      <c r="AH94" s="303">
        <f t="shared" si="48"/>
        <v>-18739.121946229425</v>
      </c>
      <c r="AI94" s="304">
        <f t="shared" si="49"/>
        <v>-161909.47848276052</v>
      </c>
    </row>
    <row r="95" spans="1:35" x14ac:dyDescent="0.35">
      <c r="A95" s="219" t="s">
        <v>99</v>
      </c>
      <c r="B95" s="299">
        <f>Summary!C105</f>
        <v>6.5289999999999999</v>
      </c>
      <c r="C95" s="299">
        <v>7.2602571963581282</v>
      </c>
      <c r="D95" s="299">
        <f>Summary!F105</f>
        <v>6.775502625570776</v>
      </c>
      <c r="E95" s="299">
        <f>Summary!I105</f>
        <v>7.0609714546458875</v>
      </c>
      <c r="F95" s="299">
        <f>Summary!L105</f>
        <v>6.9614854976625988</v>
      </c>
      <c r="G95" s="299">
        <f>Summary!O105</f>
        <v>7.3919239168522806</v>
      </c>
      <c r="I95" s="305">
        <f t="shared" si="50"/>
        <v>0</v>
      </c>
      <c r="J95" s="299">
        <f t="shared" si="51"/>
        <v>0.73125719635812825</v>
      </c>
      <c r="K95" s="299">
        <f t="shared" si="52"/>
        <v>0.24650262557077607</v>
      </c>
      <c r="L95" s="299">
        <f t="shared" si="53"/>
        <v>0.53197145464588758</v>
      </c>
      <c r="M95" s="299">
        <f t="shared" si="54"/>
        <v>0.43248549766259892</v>
      </c>
      <c r="N95" s="299">
        <f t="shared" si="55"/>
        <v>0.86292391685228065</v>
      </c>
      <c r="P95" s="303">
        <f t="shared" si="38"/>
        <v>0</v>
      </c>
      <c r="Q95" s="303">
        <f t="shared" si="39"/>
        <v>180579.86960034014</v>
      </c>
      <c r="R95" s="303">
        <f t="shared" si="40"/>
        <v>60872.442969999945</v>
      </c>
      <c r="S95" s="303">
        <f t="shared" si="41"/>
        <v>131367.37168465593</v>
      </c>
      <c r="T95" s="303">
        <f t="shared" si="42"/>
        <v>106799.87172899189</v>
      </c>
      <c r="U95" s="304">
        <f t="shared" si="43"/>
        <v>213094.22889273634</v>
      </c>
      <c r="W95" s="305">
        <f t="shared" si="56"/>
        <v>0.73125719635812825</v>
      </c>
      <c r="X95" s="299">
        <f t="shared" si="57"/>
        <v>0</v>
      </c>
      <c r="Y95" s="299">
        <f t="shared" si="58"/>
        <v>0.48475457078735218</v>
      </c>
      <c r="Z95" s="299">
        <f t="shared" si="59"/>
        <v>0.19928574171224067</v>
      </c>
      <c r="AA95" s="299">
        <f t="shared" si="60"/>
        <v>0.29877169869552933</v>
      </c>
      <c r="AB95" s="299">
        <f t="shared" si="61"/>
        <v>-0.1316667204941524</v>
      </c>
      <c r="AD95" s="303">
        <f t="shared" si="44"/>
        <v>180579.86960034014</v>
      </c>
      <c r="AE95" s="303">
        <f t="shared" si="45"/>
        <v>0</v>
      </c>
      <c r="AF95" s="303">
        <f t="shared" si="46"/>
        <v>119707.4266303402</v>
      </c>
      <c r="AG95" s="303">
        <f t="shared" si="47"/>
        <v>49212.497915684246</v>
      </c>
      <c r="AH95" s="303">
        <f t="shared" si="48"/>
        <v>73779.997871348271</v>
      </c>
      <c r="AI95" s="304">
        <f t="shared" si="49"/>
        <v>-32514.359292396166</v>
      </c>
    </row>
    <row r="96" spans="1:35" x14ac:dyDescent="0.35">
      <c r="A96" s="238" t="s">
        <v>100</v>
      </c>
      <c r="B96" s="299">
        <f>Summary!C106</f>
        <v>45.911000000000001</v>
      </c>
      <c r="C96" s="299">
        <v>47.02256609859613</v>
      </c>
      <c r="D96" s="299">
        <f>Summary!F106</f>
        <v>46.842882220319638</v>
      </c>
      <c r="E96" s="299">
        <f>Summary!I106</f>
        <v>48.816489711440866</v>
      </c>
      <c r="F96" s="299">
        <f>Summary!L106</f>
        <v>47.29881138960495</v>
      </c>
      <c r="G96" s="299">
        <f>Summary!O106</f>
        <v>50.037312946712092</v>
      </c>
      <c r="I96" s="305">
        <f t="shared" si="50"/>
        <v>0</v>
      </c>
      <c r="J96" s="299">
        <f t="shared" si="51"/>
        <v>1.1115660985961284</v>
      </c>
      <c r="K96" s="299">
        <f t="shared" si="52"/>
        <v>0.93188222031963619</v>
      </c>
      <c r="L96" s="299">
        <f t="shared" si="53"/>
        <v>2.9054897114408647</v>
      </c>
      <c r="M96" s="299">
        <f t="shared" si="54"/>
        <v>1.3878113896049484</v>
      </c>
      <c r="N96" s="299">
        <f t="shared" si="55"/>
        <v>4.1263129467120905</v>
      </c>
      <c r="P96" s="303">
        <f t="shared" si="38"/>
        <v>0</v>
      </c>
      <c r="Q96" s="303">
        <f t="shared" si="39"/>
        <v>274495.02327816177</v>
      </c>
      <c r="R96" s="303">
        <f t="shared" si="40"/>
        <v>230123.09576750034</v>
      </c>
      <c r="S96" s="303">
        <f t="shared" si="41"/>
        <v>717494.41349793738</v>
      </c>
      <c r="T96" s="303">
        <f t="shared" si="42"/>
        <v>342712.2509191602</v>
      </c>
      <c r="U96" s="304">
        <f t="shared" si="43"/>
        <v>1018969.8748380491</v>
      </c>
      <c r="W96" s="305">
        <f t="shared" si="56"/>
        <v>1.1115660985961284</v>
      </c>
      <c r="X96" s="299">
        <f t="shared" si="57"/>
        <v>0</v>
      </c>
      <c r="Y96" s="299">
        <f t="shared" si="58"/>
        <v>0.17968387827649224</v>
      </c>
      <c r="Z96" s="299">
        <f t="shared" si="59"/>
        <v>-1.7939236128447362</v>
      </c>
      <c r="AA96" s="299">
        <f t="shared" si="60"/>
        <v>-0.27624529100882</v>
      </c>
      <c r="AB96" s="299">
        <f t="shared" si="61"/>
        <v>-3.0147468481159621</v>
      </c>
      <c r="AD96" s="303">
        <f t="shared" si="44"/>
        <v>274495.02327816177</v>
      </c>
      <c r="AE96" s="303">
        <f t="shared" si="45"/>
        <v>0</v>
      </c>
      <c r="AF96" s="303">
        <f t="shared" si="46"/>
        <v>44371.927510661408</v>
      </c>
      <c r="AG96" s="303">
        <f t="shared" si="47"/>
        <v>-442999.39021977561</v>
      </c>
      <c r="AH96" s="303">
        <f t="shared" si="48"/>
        <v>-68217.227640998448</v>
      </c>
      <c r="AI96" s="304">
        <f t="shared" si="49"/>
        <v>-744474.85155988729</v>
      </c>
    </row>
    <row r="97" spans="1:35" x14ac:dyDescent="0.35">
      <c r="A97" s="219" t="s">
        <v>101</v>
      </c>
      <c r="B97" s="299">
        <f>Summary!C107</f>
        <v>24.734000000000002</v>
      </c>
      <c r="C97" s="299">
        <v>26.541207722835129</v>
      </c>
      <c r="D97" s="299">
        <f>Summary!F107</f>
        <v>25.451626341324204</v>
      </c>
      <c r="E97" s="299">
        <f>Summary!I107</f>
        <v>26.523966855560669</v>
      </c>
      <c r="F97" s="299">
        <f>Summary!L107</f>
        <v>25.953809004699036</v>
      </c>
      <c r="G97" s="299">
        <f>Summary!O107</f>
        <v>27.513108348979898</v>
      </c>
      <c r="I97" s="305">
        <f t="shared" si="50"/>
        <v>0</v>
      </c>
      <c r="J97" s="299">
        <f t="shared" si="51"/>
        <v>1.8072077228351269</v>
      </c>
      <c r="K97" s="299">
        <f t="shared" si="52"/>
        <v>0.71762634132420189</v>
      </c>
      <c r="L97" s="299">
        <f t="shared" si="53"/>
        <v>1.7899668555606674</v>
      </c>
      <c r="M97" s="299">
        <f t="shared" si="54"/>
        <v>1.2198090046990337</v>
      </c>
      <c r="N97" s="299">
        <f t="shared" si="55"/>
        <v>2.7791083489798964</v>
      </c>
      <c r="P97" s="303">
        <f t="shared" si="38"/>
        <v>0</v>
      </c>
      <c r="Q97" s="303">
        <f t="shared" si="39"/>
        <v>446279.82679088664</v>
      </c>
      <c r="R97" s="303">
        <f t="shared" si="40"/>
        <v>177213.80628250021</v>
      </c>
      <c r="S97" s="303">
        <f t="shared" si="41"/>
        <v>442022.29116631561</v>
      </c>
      <c r="T97" s="303">
        <f t="shared" si="42"/>
        <v>301225.00278000004</v>
      </c>
      <c r="U97" s="304">
        <f t="shared" si="43"/>
        <v>686285.24377383105</v>
      </c>
      <c r="W97" s="305">
        <f t="shared" si="56"/>
        <v>1.8072077228351269</v>
      </c>
      <c r="X97" s="299">
        <f t="shared" si="57"/>
        <v>0</v>
      </c>
      <c r="Y97" s="299">
        <f t="shared" si="58"/>
        <v>1.089581381510925</v>
      </c>
      <c r="Z97" s="299">
        <f t="shared" si="59"/>
        <v>1.7240867274459504E-2</v>
      </c>
      <c r="AA97" s="299">
        <f t="shared" si="60"/>
        <v>0.58739871813609312</v>
      </c>
      <c r="AB97" s="299">
        <f t="shared" si="61"/>
        <v>-0.97190062614476957</v>
      </c>
      <c r="AD97" s="303">
        <f t="shared" si="44"/>
        <v>446279.82679088664</v>
      </c>
      <c r="AE97" s="303">
        <f t="shared" si="45"/>
        <v>0</v>
      </c>
      <c r="AF97" s="303">
        <f t="shared" si="46"/>
        <v>269066.02050838643</v>
      </c>
      <c r="AG97" s="303">
        <f t="shared" si="47"/>
        <v>4257.5356245710373</v>
      </c>
      <c r="AH97" s="303">
        <f t="shared" si="48"/>
        <v>145054.82401088663</v>
      </c>
      <c r="AI97" s="304">
        <f t="shared" si="49"/>
        <v>-240005.41698294441</v>
      </c>
    </row>
    <row r="98" spans="1:35" x14ac:dyDescent="0.35">
      <c r="A98" s="238" t="s">
        <v>102</v>
      </c>
      <c r="B98" s="299">
        <f>Summary!C108</f>
        <v>79.182000000000002</v>
      </c>
      <c r="C98" s="299">
        <v>74.232543713140345</v>
      </c>
      <c r="D98" s="299">
        <f>Summary!F108</f>
        <v>76.837270433789968</v>
      </c>
      <c r="E98" s="299">
        <f>Summary!I108</f>
        <v>80.074616330060493</v>
      </c>
      <c r="F98" s="299">
        <f>Summary!L108</f>
        <v>76.837270433789968</v>
      </c>
      <c r="G98" s="299">
        <f>Summary!O108</f>
        <v>80.885051593039492</v>
      </c>
      <c r="I98" s="305">
        <f t="shared" si="50"/>
        <v>0</v>
      </c>
      <c r="J98" s="299">
        <f t="shared" si="51"/>
        <v>-4.9494562868596574</v>
      </c>
      <c r="K98" s="299">
        <f t="shared" si="52"/>
        <v>-2.3447295662100345</v>
      </c>
      <c r="L98" s="299">
        <f t="shared" si="53"/>
        <v>0.89261633006049124</v>
      </c>
      <c r="M98" s="299">
        <f t="shared" si="54"/>
        <v>-2.3447295662100345</v>
      </c>
      <c r="N98" s="299">
        <f t="shared" si="55"/>
        <v>1.7030515930394898</v>
      </c>
      <c r="P98" s="303">
        <f t="shared" si="38"/>
        <v>0</v>
      </c>
      <c r="Q98" s="303">
        <f t="shared" si="39"/>
        <v>-1222240.513084786</v>
      </c>
      <c r="R98" s="303">
        <f t="shared" si="40"/>
        <v>-579017.83588999719</v>
      </c>
      <c r="S98" s="303">
        <f t="shared" si="41"/>
        <v>220426.60405698995</v>
      </c>
      <c r="T98" s="303">
        <f t="shared" si="42"/>
        <v>-579017.83588999719</v>
      </c>
      <c r="U98" s="304">
        <f t="shared" si="43"/>
        <v>420559.053812181</v>
      </c>
      <c r="W98" s="305">
        <f t="shared" si="56"/>
        <v>-4.9494562868596574</v>
      </c>
      <c r="X98" s="299">
        <f t="shared" si="57"/>
        <v>0</v>
      </c>
      <c r="Y98" s="299">
        <f t="shared" si="58"/>
        <v>-2.604726720649623</v>
      </c>
      <c r="Z98" s="299">
        <f t="shared" si="59"/>
        <v>-5.8420726169201487</v>
      </c>
      <c r="AA98" s="299">
        <f t="shared" si="60"/>
        <v>-2.604726720649623</v>
      </c>
      <c r="AB98" s="299">
        <f t="shared" si="61"/>
        <v>-6.6525078798991473</v>
      </c>
      <c r="AD98" s="303">
        <f t="shared" si="44"/>
        <v>-1222240.513084786</v>
      </c>
      <c r="AE98" s="303">
        <f t="shared" si="45"/>
        <v>0</v>
      </c>
      <c r="AF98" s="303">
        <f t="shared" si="46"/>
        <v>-643222.6771947887</v>
      </c>
      <c r="AG98" s="303">
        <f t="shared" si="47"/>
        <v>-1442667.117141776</v>
      </c>
      <c r="AH98" s="303">
        <f t="shared" si="48"/>
        <v>-643222.6771947887</v>
      </c>
      <c r="AI98" s="304">
        <f t="shared" si="49"/>
        <v>-1642799.5668969669</v>
      </c>
    </row>
    <row r="99" spans="1:35" x14ac:dyDescent="0.35">
      <c r="A99" s="219" t="s">
        <v>103</v>
      </c>
      <c r="B99" s="299">
        <f>Summary!C109</f>
        <v>36.326999999999998</v>
      </c>
      <c r="C99" s="299">
        <v>34.81973498732426</v>
      </c>
      <c r="D99" s="299">
        <f>Summary!F109</f>
        <v>36.109265753424658</v>
      </c>
      <c r="E99" s="299">
        <f>Summary!I109</f>
        <v>37.630639204670842</v>
      </c>
      <c r="F99" s="299">
        <f>Summary!L109</f>
        <v>36.102765753424663</v>
      </c>
      <c r="G99" s="299">
        <f>Summary!O109</f>
        <v>38.01149893747553</v>
      </c>
      <c r="I99" s="305">
        <f t="shared" si="50"/>
        <v>0</v>
      </c>
      <c r="J99" s="299">
        <f t="shared" si="51"/>
        <v>-1.5072650126757381</v>
      </c>
      <c r="K99" s="299">
        <f t="shared" si="52"/>
        <v>-0.2177342465753398</v>
      </c>
      <c r="L99" s="299">
        <f t="shared" si="53"/>
        <v>1.3036392046708443</v>
      </c>
      <c r="M99" s="299">
        <f t="shared" si="54"/>
        <v>-0.22423424657533531</v>
      </c>
      <c r="N99" s="299">
        <f t="shared" si="55"/>
        <v>1.6844989374755315</v>
      </c>
      <c r="P99" s="303">
        <f t="shared" si="38"/>
        <v>0</v>
      </c>
      <c r="Q99" s="303">
        <f t="shared" si="39"/>
        <v>-372210.65419620252</v>
      </c>
      <c r="R99" s="303">
        <f t="shared" si="40"/>
        <v>-53768.252879999338</v>
      </c>
      <c r="S99" s="303">
        <f t="shared" si="41"/>
        <v>321926.40121391881</v>
      </c>
      <c r="T99" s="303">
        <f t="shared" si="42"/>
        <v>-55373.39147999823</v>
      </c>
      <c r="U99" s="304">
        <f t="shared" si="43"/>
        <v>415977.57941553259</v>
      </c>
      <c r="W99" s="305">
        <f t="shared" si="56"/>
        <v>-1.5072650126757381</v>
      </c>
      <c r="X99" s="299">
        <f t="shared" si="57"/>
        <v>0</v>
      </c>
      <c r="Y99" s="299">
        <f t="shared" si="58"/>
        <v>-1.2895307661003983</v>
      </c>
      <c r="Z99" s="299">
        <f t="shared" si="59"/>
        <v>-2.8109042173465824</v>
      </c>
      <c r="AA99" s="299">
        <f t="shared" si="60"/>
        <v>-1.2830307661004028</v>
      </c>
      <c r="AB99" s="299">
        <f t="shared" si="61"/>
        <v>-3.1917639501512696</v>
      </c>
      <c r="AD99" s="303">
        <f t="shared" si="44"/>
        <v>-372210.65419620252</v>
      </c>
      <c r="AE99" s="303">
        <f t="shared" si="45"/>
        <v>0</v>
      </c>
      <c r="AF99" s="303">
        <f t="shared" si="46"/>
        <v>-318442.40131620318</v>
      </c>
      <c r="AG99" s="303">
        <f t="shared" si="47"/>
        <v>-694137.05541012122</v>
      </c>
      <c r="AH99" s="303">
        <f t="shared" si="48"/>
        <v>-316837.26271620428</v>
      </c>
      <c r="AI99" s="304">
        <f t="shared" si="49"/>
        <v>-788188.23361173517</v>
      </c>
    </row>
    <row r="100" spans="1:35" x14ac:dyDescent="0.35">
      <c r="A100" s="238" t="s">
        <v>104</v>
      </c>
      <c r="B100" s="299">
        <f>Summary!C110</f>
        <v>14.068</v>
      </c>
      <c r="C100" s="299">
        <v>12.928947463508935</v>
      </c>
      <c r="D100" s="299">
        <f>Summary!F110</f>
        <v>13.38260799086758</v>
      </c>
      <c r="E100" s="299">
        <f>Summary!I110</f>
        <v>13.94645065232657</v>
      </c>
      <c r="F100" s="299">
        <f>Summary!L110</f>
        <v>13.38260799086758</v>
      </c>
      <c r="G100" s="299">
        <f>Summary!O110</f>
        <v>14.087602691762552</v>
      </c>
      <c r="I100" s="305">
        <f t="shared" si="50"/>
        <v>0</v>
      </c>
      <c r="J100" s="299">
        <f t="shared" si="51"/>
        <v>-1.1390525364910644</v>
      </c>
      <c r="K100" s="299">
        <f t="shared" si="52"/>
        <v>-0.68539200913241949</v>
      </c>
      <c r="L100" s="299">
        <f t="shared" si="53"/>
        <v>-0.12154934767342951</v>
      </c>
      <c r="M100" s="299">
        <f t="shared" si="54"/>
        <v>-0.68539200913241949</v>
      </c>
      <c r="N100" s="299">
        <f t="shared" si="55"/>
        <v>1.9602691762552027E-2</v>
      </c>
      <c r="P100" s="303">
        <f t="shared" si="38"/>
        <v>0</v>
      </c>
      <c r="Q100" s="303">
        <f t="shared" si="39"/>
        <v>-281282.645192264</v>
      </c>
      <c r="R100" s="303">
        <f t="shared" si="40"/>
        <v>-169253.71845999983</v>
      </c>
      <c r="S100" s="303">
        <f t="shared" si="41"/>
        <v>-30015.930731606444</v>
      </c>
      <c r="T100" s="303">
        <f t="shared" si="42"/>
        <v>-169253.71845999983</v>
      </c>
      <c r="U100" s="304">
        <f t="shared" si="43"/>
        <v>4840.7749556883527</v>
      </c>
      <c r="W100" s="305">
        <f t="shared" si="56"/>
        <v>-1.1390525364910644</v>
      </c>
      <c r="X100" s="299">
        <f t="shared" si="57"/>
        <v>0</v>
      </c>
      <c r="Y100" s="299">
        <f t="shared" si="58"/>
        <v>-0.45366052735864493</v>
      </c>
      <c r="Z100" s="299">
        <f t="shared" si="59"/>
        <v>-1.0175031888176349</v>
      </c>
      <c r="AA100" s="299">
        <f t="shared" si="60"/>
        <v>-0.45366052735864493</v>
      </c>
      <c r="AB100" s="299">
        <f t="shared" si="61"/>
        <v>-1.1586552282536164</v>
      </c>
      <c r="AD100" s="303">
        <f t="shared" si="44"/>
        <v>-281282.645192264</v>
      </c>
      <c r="AE100" s="303">
        <f t="shared" si="45"/>
        <v>0</v>
      </c>
      <c r="AF100" s="303">
        <f t="shared" si="46"/>
        <v>-112028.92673226414</v>
      </c>
      <c r="AG100" s="303">
        <f t="shared" si="47"/>
        <v>-251266.71446065753</v>
      </c>
      <c r="AH100" s="303">
        <f t="shared" si="48"/>
        <v>-112028.92673226414</v>
      </c>
      <c r="AI100" s="304">
        <f t="shared" si="49"/>
        <v>-286123.42014795233</v>
      </c>
    </row>
    <row r="101" spans="1:35" x14ac:dyDescent="0.35">
      <c r="A101" s="219" t="s">
        <v>105</v>
      </c>
      <c r="B101" s="299">
        <f>Summary!C111</f>
        <v>25.768999999999998</v>
      </c>
      <c r="C101" s="299">
        <v>0</v>
      </c>
      <c r="D101" s="299">
        <f>Summary!F111</f>
        <v>3.0000000000000001E-3</v>
      </c>
      <c r="E101" s="299">
        <f>Summary!I111</f>
        <v>3.1263974843716027E-3</v>
      </c>
      <c r="F101" s="299">
        <f>Summary!L111</f>
        <v>5.0000000000000001E-3</v>
      </c>
      <c r="G101" s="299">
        <f>Summary!O111</f>
        <v>3.1580397560870199E-3</v>
      </c>
      <c r="I101" s="305">
        <f t="shared" si="50"/>
        <v>0</v>
      </c>
      <c r="J101" s="299">
        <f t="shared" si="51"/>
        <v>-25.768999999999998</v>
      </c>
      <c r="K101" s="299">
        <f t="shared" si="52"/>
        <v>-25.765999999999998</v>
      </c>
      <c r="L101" s="299">
        <f t="shared" si="53"/>
        <v>-25.765873602515626</v>
      </c>
      <c r="M101" s="299">
        <f t="shared" si="54"/>
        <v>-25.763999999999999</v>
      </c>
      <c r="N101" s="299">
        <f t="shared" si="55"/>
        <v>-25.765841960243911</v>
      </c>
      <c r="P101" s="303">
        <f t="shared" si="38"/>
        <v>0</v>
      </c>
      <c r="Q101" s="303">
        <f t="shared" si="39"/>
        <v>-6363510.2435999997</v>
      </c>
      <c r="R101" s="303">
        <f t="shared" si="40"/>
        <v>-6362769.4103999985</v>
      </c>
      <c r="S101" s="303">
        <f t="shared" si="41"/>
        <v>-6362738.1972490596</v>
      </c>
      <c r="T101" s="303">
        <f t="shared" si="42"/>
        <v>-6362275.5215999996</v>
      </c>
      <c r="U101" s="304">
        <f t="shared" si="43"/>
        <v>-6362730.3833672553</v>
      </c>
      <c r="W101" s="305">
        <f t="shared" si="56"/>
        <v>-25.768999999999998</v>
      </c>
      <c r="X101" s="299">
        <f t="shared" si="57"/>
        <v>0</v>
      </c>
      <c r="Y101" s="299">
        <f t="shared" si="58"/>
        <v>-3.0000000000000001E-3</v>
      </c>
      <c r="Z101" s="299">
        <f t="shared" si="59"/>
        <v>-3.1263974843716027E-3</v>
      </c>
      <c r="AA101" s="299">
        <f t="shared" si="60"/>
        <v>-5.0000000000000001E-3</v>
      </c>
      <c r="AB101" s="299">
        <f t="shared" si="61"/>
        <v>-3.1580397560870199E-3</v>
      </c>
      <c r="AD101" s="303">
        <f t="shared" si="44"/>
        <v>-6363510.2435999997</v>
      </c>
      <c r="AE101" s="303">
        <f t="shared" si="45"/>
        <v>0</v>
      </c>
      <c r="AF101" s="303">
        <f t="shared" si="46"/>
        <v>-740.83319999999992</v>
      </c>
      <c r="AG101" s="303">
        <f t="shared" si="47"/>
        <v>-772.04635093965476</v>
      </c>
      <c r="AH101" s="303">
        <f t="shared" si="48"/>
        <v>-1234.722</v>
      </c>
      <c r="AI101" s="304">
        <f t="shared" si="49"/>
        <v>-779.86023274305535</v>
      </c>
    </row>
    <row r="102" spans="1:35" x14ac:dyDescent="0.35">
      <c r="A102" s="238" t="s">
        <v>106</v>
      </c>
      <c r="B102" s="299">
        <f>Summary!C112</f>
        <v>71.984999999999999</v>
      </c>
      <c r="C102" s="299">
        <v>65.968908847421545</v>
      </c>
      <c r="D102" s="299">
        <f>Summary!F112</f>
        <v>68.589675</v>
      </c>
      <c r="E102" s="299">
        <f>Summary!I112</f>
        <v>71.479529124621934</v>
      </c>
      <c r="F102" s="299">
        <f>Summary!L112</f>
        <v>68.333674999999999</v>
      </c>
      <c r="G102" s="299">
        <f>Summary!O112</f>
        <v>72.202973502362653</v>
      </c>
      <c r="I102" s="305">
        <f t="shared" si="50"/>
        <v>0</v>
      </c>
      <c r="J102" s="299">
        <f t="shared" si="51"/>
        <v>-6.0160911525784542</v>
      </c>
      <c r="K102" s="299">
        <f t="shared" si="52"/>
        <v>-3.3953249999999997</v>
      </c>
      <c r="L102" s="299">
        <f t="shared" si="53"/>
        <v>-0.5054708753780659</v>
      </c>
      <c r="M102" s="299">
        <f t="shared" si="54"/>
        <v>-3.6513249999999999</v>
      </c>
      <c r="N102" s="299">
        <f t="shared" si="55"/>
        <v>0.21797350236265345</v>
      </c>
      <c r="P102" s="303">
        <f t="shared" ref="P102:P133" si="62">I102*$A$1*8760</f>
        <v>0</v>
      </c>
      <c r="Q102" s="303">
        <f t="shared" ref="Q102:Q133" si="63">J102*$A$1*8760</f>
        <v>-1485640.0200187946</v>
      </c>
      <c r="R102" s="303">
        <f t="shared" ref="R102:R133" si="64">K102*$A$1*8760</f>
        <v>-838456.49492999993</v>
      </c>
      <c r="S102" s="303">
        <f t="shared" ref="S102:S133" si="65">L102*$A$1*8760</f>
        <v>-124823.20203771125</v>
      </c>
      <c r="T102" s="303">
        <f t="shared" ref="T102:T133" si="66">M102*$A$1*8760</f>
        <v>-901674.26132999989</v>
      </c>
      <c r="U102" s="304">
        <f t="shared" ref="U102:U133" si="67">N102*$A$1*8760</f>
        <v>53827.335756844033</v>
      </c>
      <c r="W102" s="305">
        <f t="shared" si="56"/>
        <v>-6.0160911525784542</v>
      </c>
      <c r="X102" s="299">
        <f t="shared" si="57"/>
        <v>0</v>
      </c>
      <c r="Y102" s="299">
        <f t="shared" si="58"/>
        <v>-2.6207661525784545</v>
      </c>
      <c r="Z102" s="299">
        <f t="shared" si="59"/>
        <v>-5.5106202772003883</v>
      </c>
      <c r="AA102" s="299">
        <f t="shared" si="60"/>
        <v>-2.3647661525784542</v>
      </c>
      <c r="AB102" s="299">
        <f t="shared" si="61"/>
        <v>-6.2340646549411076</v>
      </c>
      <c r="AD102" s="303">
        <f t="shared" ref="AD102:AD133" si="68">W102*$A$1*8760</f>
        <v>-1485640.0200187946</v>
      </c>
      <c r="AE102" s="303">
        <f t="shared" ref="AE102:AE133" si="69">X102*$A$1*8760</f>
        <v>0</v>
      </c>
      <c r="AF102" s="303">
        <f t="shared" ref="AF102:AF133" si="70">Y102*$A$1*8760</f>
        <v>-647183.52508879488</v>
      </c>
      <c r="AG102" s="303">
        <f t="shared" ref="AG102:AG133" si="71">Z102*$A$1*8760</f>
        <v>-1360816.8179810834</v>
      </c>
      <c r="AH102" s="303">
        <f t="shared" ref="AH102:AH133" si="72">AA102*$A$1*8760</f>
        <v>-583965.7586887948</v>
      </c>
      <c r="AI102" s="304">
        <f t="shared" ref="AI102:AI133" si="73">AB102*$A$1*8760</f>
        <v>-1539467.3557756387</v>
      </c>
    </row>
    <row r="103" spans="1:35" x14ac:dyDescent="0.35">
      <c r="A103" s="219" t="s">
        <v>107</v>
      </c>
      <c r="B103" s="299">
        <f>Summary!C113</f>
        <v>30.46</v>
      </c>
      <c r="C103" s="299">
        <v>26.904457409676542</v>
      </c>
      <c r="D103" s="299">
        <f>Summary!F113</f>
        <v>27.848501027397258</v>
      </c>
      <c r="E103" s="299">
        <f>Summary!I113</f>
        <v>29.021827851858262</v>
      </c>
      <c r="F103" s="299">
        <f>Summary!L113</f>
        <v>27.848501027397258</v>
      </c>
      <c r="G103" s="299">
        <f>Summary!O113</f>
        <v>29.31555779731692</v>
      </c>
      <c r="I103" s="305">
        <f t="shared" si="50"/>
        <v>0</v>
      </c>
      <c r="J103" s="299">
        <f t="shared" si="51"/>
        <v>-3.5555425903234585</v>
      </c>
      <c r="K103" s="299">
        <f t="shared" si="52"/>
        <v>-2.6114989726027424</v>
      </c>
      <c r="L103" s="299">
        <f t="shared" si="53"/>
        <v>-1.4381721481417387</v>
      </c>
      <c r="M103" s="299">
        <f t="shared" si="54"/>
        <v>-2.6114989726027424</v>
      </c>
      <c r="N103" s="299">
        <f t="shared" si="55"/>
        <v>-1.1444422026830807</v>
      </c>
      <c r="P103" s="303">
        <f t="shared" si="62"/>
        <v>0</v>
      </c>
      <c r="Q103" s="303">
        <f t="shared" si="63"/>
        <v>-878021.33164187218</v>
      </c>
      <c r="R103" s="303">
        <f t="shared" si="64"/>
        <v>-644895.04689000058</v>
      </c>
      <c r="S103" s="303">
        <f t="shared" si="65"/>
        <v>-355148.55821957276</v>
      </c>
      <c r="T103" s="303">
        <f t="shared" si="66"/>
        <v>-644895.04689000058</v>
      </c>
      <c r="U103" s="304">
        <f t="shared" si="67"/>
        <v>-282613.59307625174</v>
      </c>
      <c r="W103" s="305">
        <f t="shared" si="56"/>
        <v>-3.5555425903234585</v>
      </c>
      <c r="X103" s="299">
        <f t="shared" si="57"/>
        <v>0</v>
      </c>
      <c r="Y103" s="299">
        <f t="shared" si="58"/>
        <v>-0.9440436177207161</v>
      </c>
      <c r="Z103" s="299">
        <f t="shared" si="59"/>
        <v>-2.1173704421817199</v>
      </c>
      <c r="AA103" s="299">
        <f t="shared" si="60"/>
        <v>-0.9440436177207161</v>
      </c>
      <c r="AB103" s="299">
        <f t="shared" si="61"/>
        <v>-2.4111003876403778</v>
      </c>
      <c r="AD103" s="303">
        <f t="shared" si="68"/>
        <v>-878021.33164187218</v>
      </c>
      <c r="AE103" s="303">
        <f t="shared" si="69"/>
        <v>0</v>
      </c>
      <c r="AF103" s="303">
        <f t="shared" si="70"/>
        <v>-233126.2847518716</v>
      </c>
      <c r="AG103" s="303">
        <f t="shared" si="71"/>
        <v>-522872.77342229948</v>
      </c>
      <c r="AH103" s="303">
        <f t="shared" si="72"/>
        <v>-233126.2847518716</v>
      </c>
      <c r="AI103" s="304">
        <f t="shared" si="73"/>
        <v>-595407.7385656205</v>
      </c>
    </row>
    <row r="104" spans="1:35" x14ac:dyDescent="0.35">
      <c r="A104" s="238" t="s">
        <v>108</v>
      </c>
      <c r="B104" s="299">
        <f>Summary!C114</f>
        <v>36.601999999999997</v>
      </c>
      <c r="C104" s="299">
        <v>34.20725171275307</v>
      </c>
      <c r="D104" s="299">
        <f>Summary!F114</f>
        <v>35.484541210045663</v>
      </c>
      <c r="E104" s="299">
        <f>Summary!I114</f>
        <v>36.979593457722409</v>
      </c>
      <c r="F104" s="299">
        <f>Summary!L114</f>
        <v>35.407541210045665</v>
      </c>
      <c r="G104" s="299">
        <f>Summary!O114</f>
        <v>37.353863955944135</v>
      </c>
      <c r="I104" s="305">
        <f t="shared" si="50"/>
        <v>0</v>
      </c>
      <c r="J104" s="299">
        <f t="shared" si="51"/>
        <v>-2.3947482872469266</v>
      </c>
      <c r="K104" s="299">
        <f t="shared" si="52"/>
        <v>-1.117458789954334</v>
      </c>
      <c r="L104" s="299">
        <f t="shared" si="53"/>
        <v>0.37759345772241204</v>
      </c>
      <c r="M104" s="299">
        <f t="shared" si="54"/>
        <v>-1.1944587899543322</v>
      </c>
      <c r="N104" s="299">
        <f t="shared" si="55"/>
        <v>0.75186395594413824</v>
      </c>
      <c r="P104" s="303">
        <f t="shared" si="62"/>
        <v>0</v>
      </c>
      <c r="Q104" s="303">
        <f t="shared" si="63"/>
        <v>-591369.67894521984</v>
      </c>
      <c r="R104" s="303">
        <f t="shared" si="64"/>
        <v>-275950.19040999899</v>
      </c>
      <c r="S104" s="303">
        <f t="shared" si="65"/>
        <v>93244.589861186396</v>
      </c>
      <c r="T104" s="303">
        <f t="shared" si="66"/>
        <v>-294964.90920999856</v>
      </c>
      <c r="U104" s="304">
        <f t="shared" si="67"/>
        <v>185668.59348225166</v>
      </c>
      <c r="W104" s="305">
        <f t="shared" si="56"/>
        <v>-2.3947482872469266</v>
      </c>
      <c r="X104" s="299">
        <f t="shared" si="57"/>
        <v>0</v>
      </c>
      <c r="Y104" s="299">
        <f t="shared" si="58"/>
        <v>-1.2772894972925926</v>
      </c>
      <c r="Z104" s="299">
        <f t="shared" si="59"/>
        <v>-2.7723417449693386</v>
      </c>
      <c r="AA104" s="299">
        <f t="shared" si="60"/>
        <v>-1.2002894972925944</v>
      </c>
      <c r="AB104" s="299">
        <f t="shared" si="61"/>
        <v>-3.1466122431910648</v>
      </c>
      <c r="AD104" s="303">
        <f t="shared" si="68"/>
        <v>-591369.67894521984</v>
      </c>
      <c r="AE104" s="303">
        <f t="shared" si="69"/>
        <v>0</v>
      </c>
      <c r="AF104" s="303">
        <f t="shared" si="70"/>
        <v>-315419.48853522085</v>
      </c>
      <c r="AG104" s="303">
        <f t="shared" si="71"/>
        <v>-684614.2688064063</v>
      </c>
      <c r="AH104" s="303">
        <f t="shared" si="72"/>
        <v>-296404.76973522134</v>
      </c>
      <c r="AI104" s="304">
        <f t="shared" si="73"/>
        <v>-777038.27242747159</v>
      </c>
    </row>
    <row r="105" spans="1:35" x14ac:dyDescent="0.35">
      <c r="A105" s="219" t="s">
        <v>109</v>
      </c>
      <c r="B105" s="299">
        <f>Summary!C115</f>
        <v>18.515000000000001</v>
      </c>
      <c r="C105" s="299">
        <v>19.542912822293399</v>
      </c>
      <c r="D105" s="299">
        <f>Summary!F115</f>
        <v>18.9449122716895</v>
      </c>
      <c r="E105" s="299">
        <f>Summary!I115</f>
        <v>19.743108689283588</v>
      </c>
      <c r="F105" s="299">
        <f>Summary!L115</f>
        <v>19.266643493035328</v>
      </c>
      <c r="G105" s="299">
        <f>Summary!O115</f>
        <v>20.393909705189099</v>
      </c>
      <c r="I105" s="305">
        <f t="shared" si="50"/>
        <v>0</v>
      </c>
      <c r="J105" s="299">
        <f t="shared" si="51"/>
        <v>1.0279128222933984</v>
      </c>
      <c r="K105" s="299">
        <f t="shared" si="52"/>
        <v>0.42991227168949919</v>
      </c>
      <c r="L105" s="299">
        <f t="shared" si="53"/>
        <v>1.2281086892835873</v>
      </c>
      <c r="M105" s="299">
        <f t="shared" si="54"/>
        <v>0.75164349303532774</v>
      </c>
      <c r="N105" s="299">
        <f t="shared" si="55"/>
        <v>1.8789097051890984</v>
      </c>
      <c r="P105" s="303">
        <f t="shared" si="62"/>
        <v>0</v>
      </c>
      <c r="Q105" s="303">
        <f t="shared" si="63"/>
        <v>253837.31515354989</v>
      </c>
      <c r="R105" s="303">
        <f t="shared" si="64"/>
        <v>106164.42798500037</v>
      </c>
      <c r="S105" s="303">
        <f t="shared" si="65"/>
        <v>303274.56340992189</v>
      </c>
      <c r="T105" s="303">
        <f t="shared" si="66"/>
        <v>185614.15140151317</v>
      </c>
      <c r="U105" s="304">
        <f t="shared" si="67"/>
        <v>463986.22980209871</v>
      </c>
      <c r="W105" s="305">
        <f t="shared" si="56"/>
        <v>1.0279128222933984</v>
      </c>
      <c r="X105" s="299">
        <f t="shared" si="57"/>
        <v>0</v>
      </c>
      <c r="Y105" s="299">
        <f t="shared" si="58"/>
        <v>0.59800055060389923</v>
      </c>
      <c r="Z105" s="299">
        <f t="shared" si="59"/>
        <v>-0.20019586699018888</v>
      </c>
      <c r="AA105" s="299">
        <f t="shared" si="60"/>
        <v>0.27626932925807068</v>
      </c>
      <c r="AB105" s="299">
        <f t="shared" si="61"/>
        <v>-0.85099688289569997</v>
      </c>
      <c r="AD105" s="303">
        <f t="shared" si="68"/>
        <v>253837.31515354989</v>
      </c>
      <c r="AE105" s="303">
        <f t="shared" si="69"/>
        <v>0</v>
      </c>
      <c r="AF105" s="303">
        <f t="shared" si="70"/>
        <v>147672.88716854953</v>
      </c>
      <c r="AG105" s="303">
        <f t="shared" si="71"/>
        <v>-49437.248256371997</v>
      </c>
      <c r="AH105" s="303">
        <f t="shared" si="72"/>
        <v>68223.163752036708</v>
      </c>
      <c r="AI105" s="304">
        <f t="shared" si="73"/>
        <v>-210148.91464854887</v>
      </c>
    </row>
    <row r="106" spans="1:35" x14ac:dyDescent="0.35">
      <c r="A106" s="238" t="s">
        <v>110</v>
      </c>
      <c r="B106" s="299">
        <f>Summary!C116</f>
        <v>2.3730000000000002</v>
      </c>
      <c r="C106" s="299">
        <v>2.504426804497244</v>
      </c>
      <c r="D106" s="299">
        <f>Summary!F116</f>
        <v>2.4278259988584479</v>
      </c>
      <c r="E106" s="299">
        <f>Summary!I116</f>
        <v>2.5301163651076752</v>
      </c>
      <c r="F106" s="299">
        <f>Summary!L116</f>
        <v>2.469191467925508</v>
      </c>
      <c r="G106" s="299">
        <f>Summary!O116</f>
        <v>2.6134379031062722</v>
      </c>
      <c r="I106" s="305">
        <f t="shared" si="50"/>
        <v>0</v>
      </c>
      <c r="J106" s="299">
        <f t="shared" si="51"/>
        <v>0.13142680449724375</v>
      </c>
      <c r="K106" s="299">
        <f t="shared" si="52"/>
        <v>5.4825998858447633E-2</v>
      </c>
      <c r="L106" s="299">
        <f t="shared" si="53"/>
        <v>0.15711636510767502</v>
      </c>
      <c r="M106" s="299">
        <f t="shared" si="54"/>
        <v>9.6191467925507812E-2</v>
      </c>
      <c r="N106" s="299">
        <f t="shared" si="55"/>
        <v>0.240437903106272</v>
      </c>
      <c r="P106" s="303">
        <f t="shared" si="62"/>
        <v>0</v>
      </c>
      <c r="Q106" s="303">
        <f t="shared" si="63"/>
        <v>32455.113380489158</v>
      </c>
      <c r="R106" s="303">
        <f t="shared" si="64"/>
        <v>13538.973392500035</v>
      </c>
      <c r="S106" s="303">
        <f t="shared" si="65"/>
        <v>38799.006511695734</v>
      </c>
      <c r="T106" s="303">
        <f t="shared" si="66"/>
        <v>23753.94433198377</v>
      </c>
      <c r="U106" s="304">
        <f t="shared" si="67"/>
        <v>59374.793719836467</v>
      </c>
      <c r="W106" s="305">
        <f t="shared" si="56"/>
        <v>0.13142680449724375</v>
      </c>
      <c r="X106" s="299">
        <f t="shared" si="57"/>
        <v>0</v>
      </c>
      <c r="Y106" s="299">
        <f t="shared" si="58"/>
        <v>7.6600805638796121E-2</v>
      </c>
      <c r="Z106" s="299">
        <f t="shared" si="59"/>
        <v>-2.5689560610431261E-2</v>
      </c>
      <c r="AA106" s="299">
        <f t="shared" si="60"/>
        <v>3.5235336571735942E-2</v>
      </c>
      <c r="AB106" s="299">
        <f t="shared" si="61"/>
        <v>-0.10901109860902825</v>
      </c>
      <c r="AD106" s="303">
        <f t="shared" si="68"/>
        <v>32455.113380489158</v>
      </c>
      <c r="AE106" s="303">
        <f t="shared" si="69"/>
        <v>0</v>
      </c>
      <c r="AF106" s="303">
        <f t="shared" si="70"/>
        <v>18916.139987989125</v>
      </c>
      <c r="AG106" s="303">
        <f t="shared" si="71"/>
        <v>-6343.8931312065806</v>
      </c>
      <c r="AH106" s="303">
        <f t="shared" si="72"/>
        <v>8701.1690485053878</v>
      </c>
      <c r="AI106" s="304">
        <f t="shared" si="73"/>
        <v>-26919.680339347313</v>
      </c>
    </row>
    <row r="107" spans="1:35" x14ac:dyDescent="0.35">
      <c r="A107" s="219" t="s">
        <v>111</v>
      </c>
      <c r="B107" s="299">
        <f>Summary!C117</f>
        <v>38.691000000000003</v>
      </c>
      <c r="C107" s="299">
        <v>36.632052406151836</v>
      </c>
      <c r="D107" s="299">
        <f>Summary!F117</f>
        <v>38.132675114155248</v>
      </c>
      <c r="E107" s="299">
        <f>Summary!I117</f>
        <v>39.739299849751532</v>
      </c>
      <c r="F107" s="299">
        <f>Summary!L117</f>
        <v>37.971175114155251</v>
      </c>
      <c r="G107" s="299">
        <f>Summary!O117</f>
        <v>40.14150133881747</v>
      </c>
      <c r="I107" s="305">
        <f t="shared" si="50"/>
        <v>0</v>
      </c>
      <c r="J107" s="299">
        <f t="shared" si="51"/>
        <v>-2.0589475938481669</v>
      </c>
      <c r="K107" s="299">
        <f t="shared" si="52"/>
        <v>-0.5583248858447547</v>
      </c>
      <c r="L107" s="299">
        <f t="shared" si="53"/>
        <v>1.0482998497515297</v>
      </c>
      <c r="M107" s="299">
        <f t="shared" si="54"/>
        <v>-0.71982488584475135</v>
      </c>
      <c r="N107" s="299">
        <f t="shared" si="55"/>
        <v>1.4505013388174675</v>
      </c>
      <c r="P107" s="303">
        <f t="shared" si="62"/>
        <v>0</v>
      </c>
      <c r="Q107" s="303">
        <f t="shared" si="63"/>
        <v>-508445.57819427922</v>
      </c>
      <c r="R107" s="303">
        <f t="shared" si="64"/>
        <v>-137875.20394000143</v>
      </c>
      <c r="S107" s="303">
        <f t="shared" si="65"/>
        <v>258871.77741698164</v>
      </c>
      <c r="T107" s="303">
        <f t="shared" si="66"/>
        <v>-177756.72454000061</v>
      </c>
      <c r="U107" s="304">
        <f t="shared" si="67"/>
        <v>358193.18281347619</v>
      </c>
      <c r="W107" s="305">
        <f t="shared" si="56"/>
        <v>-2.0589475938481669</v>
      </c>
      <c r="X107" s="299">
        <f t="shared" si="57"/>
        <v>0</v>
      </c>
      <c r="Y107" s="299">
        <f t="shared" si="58"/>
        <v>-1.5006227080034122</v>
      </c>
      <c r="Z107" s="299">
        <f t="shared" si="59"/>
        <v>-3.1072474435996966</v>
      </c>
      <c r="AA107" s="299">
        <f t="shared" si="60"/>
        <v>-1.3391227080034156</v>
      </c>
      <c r="AB107" s="299">
        <f t="shared" si="61"/>
        <v>-3.5094489326656344</v>
      </c>
      <c r="AD107" s="303">
        <f t="shared" si="68"/>
        <v>-508445.57819427922</v>
      </c>
      <c r="AE107" s="303">
        <f t="shared" si="69"/>
        <v>0</v>
      </c>
      <c r="AF107" s="303">
        <f t="shared" si="70"/>
        <v>-370570.37425427779</v>
      </c>
      <c r="AG107" s="303">
        <f t="shared" si="71"/>
        <v>-767317.35561126086</v>
      </c>
      <c r="AH107" s="303">
        <f t="shared" si="72"/>
        <v>-330688.85365427862</v>
      </c>
      <c r="AI107" s="304">
        <f t="shared" si="73"/>
        <v>-866638.76100775541</v>
      </c>
    </row>
    <row r="108" spans="1:35" x14ac:dyDescent="0.35">
      <c r="A108" s="238" t="s">
        <v>112</v>
      </c>
      <c r="B108" s="299">
        <f>Summary!C118</f>
        <v>31.388999999999999</v>
      </c>
      <c r="C108" s="299">
        <v>11.547444361642858</v>
      </c>
      <c r="D108" s="299">
        <f>Summary!F118</f>
        <v>11.952629680365295</v>
      </c>
      <c r="E108" s="299">
        <f>Summary!I118</f>
        <v>12.45622378810647</v>
      </c>
      <c r="F108" s="299">
        <f>Summary!L118</f>
        <v>11.952629680365295</v>
      </c>
      <c r="G108" s="299">
        <f>Summary!O118</f>
        <v>12.582293240126431</v>
      </c>
      <c r="I108" s="305">
        <f t="shared" si="50"/>
        <v>0</v>
      </c>
      <c r="J108" s="299">
        <f t="shared" si="51"/>
        <v>-19.841555638357143</v>
      </c>
      <c r="K108" s="299">
        <f t="shared" si="52"/>
        <v>-19.436370319634705</v>
      </c>
      <c r="L108" s="299">
        <f t="shared" si="53"/>
        <v>-18.932776211893529</v>
      </c>
      <c r="M108" s="299">
        <f t="shared" si="54"/>
        <v>-19.436370319634705</v>
      </c>
      <c r="N108" s="299">
        <f t="shared" si="55"/>
        <v>-18.80670675987357</v>
      </c>
      <c r="P108" s="303">
        <f t="shared" si="62"/>
        <v>0</v>
      </c>
      <c r="Q108" s="303">
        <f t="shared" si="63"/>
        <v>-4899761.0521807205</v>
      </c>
      <c r="R108" s="303">
        <f t="shared" si="64"/>
        <v>-4799702.8067600001</v>
      </c>
      <c r="S108" s="303">
        <f t="shared" si="65"/>
        <v>-4675343.0619803201</v>
      </c>
      <c r="T108" s="303">
        <f t="shared" si="66"/>
        <v>-4799702.8067600001</v>
      </c>
      <c r="U108" s="304">
        <f t="shared" si="67"/>
        <v>-4644210.9167929227</v>
      </c>
      <c r="W108" s="305">
        <f t="shared" si="56"/>
        <v>-19.841555638357143</v>
      </c>
      <c r="X108" s="299">
        <f t="shared" si="57"/>
        <v>0</v>
      </c>
      <c r="Y108" s="299">
        <f t="shared" si="58"/>
        <v>-0.40518531872243635</v>
      </c>
      <c r="Z108" s="299">
        <f t="shared" si="59"/>
        <v>-0.90877942646361198</v>
      </c>
      <c r="AA108" s="299">
        <f t="shared" si="60"/>
        <v>-0.40518531872243635</v>
      </c>
      <c r="AB108" s="299">
        <f t="shared" si="61"/>
        <v>-1.0348488784835723</v>
      </c>
      <c r="AD108" s="303">
        <f t="shared" si="68"/>
        <v>-4899761.0521807205</v>
      </c>
      <c r="AE108" s="303">
        <f t="shared" si="69"/>
        <v>0</v>
      </c>
      <c r="AF108" s="303">
        <f t="shared" si="70"/>
        <v>-100058.24542072081</v>
      </c>
      <c r="AG108" s="303">
        <f t="shared" si="71"/>
        <v>-224417.99020040076</v>
      </c>
      <c r="AH108" s="303">
        <f t="shared" si="72"/>
        <v>-100058.24542072081</v>
      </c>
      <c r="AI108" s="304">
        <f t="shared" si="73"/>
        <v>-255550.13538779865</v>
      </c>
    </row>
    <row r="109" spans="1:35" x14ac:dyDescent="0.35">
      <c r="A109" s="219" t="s">
        <v>113</v>
      </c>
      <c r="B109" s="299">
        <f>Summary!C119</f>
        <v>523.91099999999994</v>
      </c>
      <c r="C109" s="299">
        <v>440.85329504884783</v>
      </c>
      <c r="D109" s="299">
        <f>Summary!F119</f>
        <v>488.39778344748862</v>
      </c>
      <c r="E109" s="299">
        <f>Summary!I119</f>
        <v>508.97520051429842</v>
      </c>
      <c r="F109" s="299">
        <f>Summary!L119</f>
        <v>471.02978344748863</v>
      </c>
      <c r="G109" s="299">
        <f>Summary!O119</f>
        <v>514.12653897064945</v>
      </c>
      <c r="I109" s="305">
        <f t="shared" si="50"/>
        <v>0</v>
      </c>
      <c r="J109" s="299">
        <f t="shared" si="51"/>
        <v>-83.057704951152118</v>
      </c>
      <c r="K109" s="299">
        <f t="shared" si="52"/>
        <v>-35.513216552511324</v>
      </c>
      <c r="L109" s="299">
        <f t="shared" si="53"/>
        <v>-14.935799485701523</v>
      </c>
      <c r="M109" s="299">
        <f t="shared" si="54"/>
        <v>-52.881216552511319</v>
      </c>
      <c r="N109" s="299">
        <f t="shared" si="55"/>
        <v>-9.7844610293504957</v>
      </c>
      <c r="P109" s="303">
        <f t="shared" si="62"/>
        <v>0</v>
      </c>
      <c r="Q109" s="303">
        <f t="shared" si="63"/>
        <v>-20510635.114539288</v>
      </c>
      <c r="R109" s="303">
        <f t="shared" si="64"/>
        <v>-8769789.953629978</v>
      </c>
      <c r="S109" s="303">
        <f t="shared" si="65"/>
        <v>-3688312.0425168709</v>
      </c>
      <c r="T109" s="303">
        <f t="shared" si="66"/>
        <v>-13058720.292829975</v>
      </c>
      <c r="U109" s="304">
        <f t="shared" si="67"/>
        <v>-2416217.8582163402</v>
      </c>
      <c r="W109" s="305">
        <f t="shared" si="56"/>
        <v>-83.057704951152118</v>
      </c>
      <c r="X109" s="299">
        <f t="shared" si="57"/>
        <v>0</v>
      </c>
      <c r="Y109" s="299">
        <f t="shared" si="58"/>
        <v>-47.544488398640794</v>
      </c>
      <c r="Z109" s="299">
        <f t="shared" si="59"/>
        <v>-68.121905465450595</v>
      </c>
      <c r="AA109" s="299">
        <f t="shared" si="60"/>
        <v>-30.176488398640799</v>
      </c>
      <c r="AB109" s="299">
        <f t="shared" si="61"/>
        <v>-73.273243921801622</v>
      </c>
      <c r="AD109" s="303">
        <f t="shared" si="68"/>
        <v>-20510635.114539288</v>
      </c>
      <c r="AE109" s="303">
        <f t="shared" si="69"/>
        <v>0</v>
      </c>
      <c r="AF109" s="303">
        <f t="shared" si="70"/>
        <v>-11740845.16090931</v>
      </c>
      <c r="AG109" s="303">
        <f t="shared" si="71"/>
        <v>-16822323.072022416</v>
      </c>
      <c r="AH109" s="303">
        <f t="shared" si="72"/>
        <v>-7451914.8217093125</v>
      </c>
      <c r="AI109" s="304">
        <f t="shared" si="73"/>
        <v>-18094417.256322946</v>
      </c>
    </row>
    <row r="110" spans="1:35" x14ac:dyDescent="0.35">
      <c r="A110" s="238" t="s">
        <v>114</v>
      </c>
      <c r="B110" s="299">
        <f>Summary!C120</f>
        <v>15.907</v>
      </c>
      <c r="C110" s="299">
        <v>16.234947278770822</v>
      </c>
      <c r="D110" s="299">
        <f>Summary!F120</f>
        <v>16.131402796803656</v>
      </c>
      <c r="E110" s="299">
        <f>Summary!I120</f>
        <v>16.811059041103995</v>
      </c>
      <c r="F110" s="299">
        <f>Summary!L120</f>
        <v>16.30071164922802</v>
      </c>
      <c r="G110" s="299">
        <f>Summary!O120</f>
        <v>17.217428102480781</v>
      </c>
      <c r="I110" s="305">
        <f t="shared" si="50"/>
        <v>0</v>
      </c>
      <c r="J110" s="299">
        <f t="shared" si="51"/>
        <v>0.32794727877082153</v>
      </c>
      <c r="K110" s="299">
        <f t="shared" si="52"/>
        <v>0.22440279680365549</v>
      </c>
      <c r="L110" s="299">
        <f t="shared" si="53"/>
        <v>0.90405904110399504</v>
      </c>
      <c r="M110" s="299">
        <f t="shared" si="54"/>
        <v>0.39371164922802038</v>
      </c>
      <c r="N110" s="299">
        <f t="shared" si="55"/>
        <v>1.3104281024807811</v>
      </c>
      <c r="P110" s="303">
        <f t="shared" si="62"/>
        <v>0</v>
      </c>
      <c r="Q110" s="303">
        <f t="shared" si="63"/>
        <v>80984.743987693262</v>
      </c>
      <c r="R110" s="303">
        <f t="shared" si="64"/>
        <v>55415.014015000619</v>
      </c>
      <c r="S110" s="303">
        <f t="shared" si="65"/>
        <v>223252.31747000138</v>
      </c>
      <c r="T110" s="303">
        <f t="shared" si="66"/>
        <v>97224.886991623935</v>
      </c>
      <c r="U110" s="304">
        <f t="shared" si="67"/>
        <v>323602.88151025493</v>
      </c>
      <c r="W110" s="305">
        <f t="shared" si="56"/>
        <v>0.32794727877082153</v>
      </c>
      <c r="X110" s="299">
        <f t="shared" si="57"/>
        <v>0</v>
      </c>
      <c r="Y110" s="299">
        <f t="shared" si="58"/>
        <v>0.10354448196716604</v>
      </c>
      <c r="Z110" s="299">
        <f t="shared" si="59"/>
        <v>-0.57611176233317352</v>
      </c>
      <c r="AA110" s="299">
        <f t="shared" si="60"/>
        <v>-6.5764370457198851E-2</v>
      </c>
      <c r="AB110" s="299">
        <f t="shared" si="61"/>
        <v>-0.98248082370995959</v>
      </c>
      <c r="AD110" s="303">
        <f t="shared" si="68"/>
        <v>80984.743987693262</v>
      </c>
      <c r="AE110" s="303">
        <f t="shared" si="69"/>
        <v>0</v>
      </c>
      <c r="AF110" s="303">
        <f t="shared" si="70"/>
        <v>25569.729972692632</v>
      </c>
      <c r="AG110" s="303">
        <f t="shared" si="71"/>
        <v>-142267.57348230813</v>
      </c>
      <c r="AH110" s="303">
        <f t="shared" si="72"/>
        <v>-16240.143003930696</v>
      </c>
      <c r="AI110" s="304">
        <f t="shared" si="73"/>
        <v>-242618.13752256174</v>
      </c>
    </row>
    <row r="111" spans="1:35" x14ac:dyDescent="0.35">
      <c r="A111" s="219" t="s">
        <v>115</v>
      </c>
      <c r="B111" s="299">
        <f>Summary!C121</f>
        <v>799.07</v>
      </c>
      <c r="C111" s="299">
        <v>675.98774722927033</v>
      </c>
      <c r="D111" s="299">
        <f>Summary!F121</f>
        <v>705.10555821917796</v>
      </c>
      <c r="E111" s="299">
        <f>Summary!I121</f>
        <v>734.81341447762418</v>
      </c>
      <c r="F111" s="299">
        <f>Summary!L121</f>
        <v>704.06105821917799</v>
      </c>
      <c r="G111" s="299">
        <f>Summary!O121</f>
        <v>743.6914074634517</v>
      </c>
      <c r="I111" s="305">
        <f t="shared" si="50"/>
        <v>0</v>
      </c>
      <c r="J111" s="299">
        <f t="shared" si="51"/>
        <v>-123.08225277072972</v>
      </c>
      <c r="K111" s="299">
        <f t="shared" si="52"/>
        <v>-93.964441780822085</v>
      </c>
      <c r="L111" s="299">
        <f t="shared" si="53"/>
        <v>-64.256585522375872</v>
      </c>
      <c r="M111" s="299">
        <f t="shared" si="54"/>
        <v>-95.008941780822056</v>
      </c>
      <c r="N111" s="299">
        <f t="shared" si="55"/>
        <v>-55.378592536548354</v>
      </c>
      <c r="P111" s="303">
        <f t="shared" si="62"/>
        <v>0</v>
      </c>
      <c r="Q111" s="303">
        <f t="shared" si="63"/>
        <v>-30394473.061116189</v>
      </c>
      <c r="R111" s="303">
        <f t="shared" si="64"/>
        <v>-23203992.69690004</v>
      </c>
      <c r="S111" s="303">
        <f t="shared" si="65"/>
        <v>-15867803.957871795</v>
      </c>
      <c r="T111" s="303">
        <f t="shared" si="66"/>
        <v>-23461926.122700032</v>
      </c>
      <c r="U111" s="304">
        <f t="shared" si="67"/>
        <v>-13675433.306782411</v>
      </c>
      <c r="W111" s="305">
        <f t="shared" si="56"/>
        <v>-123.08225277072972</v>
      </c>
      <c r="X111" s="299">
        <f t="shared" si="57"/>
        <v>0</v>
      </c>
      <c r="Y111" s="299">
        <f t="shared" si="58"/>
        <v>-29.117810989907639</v>
      </c>
      <c r="Z111" s="299">
        <f t="shared" si="59"/>
        <v>-58.825667248353852</v>
      </c>
      <c r="AA111" s="299">
        <f t="shared" si="60"/>
        <v>-28.073310989907668</v>
      </c>
      <c r="AB111" s="299">
        <f t="shared" si="61"/>
        <v>-67.70366023418137</v>
      </c>
      <c r="AD111" s="303">
        <f t="shared" si="68"/>
        <v>-30394473.061116189</v>
      </c>
      <c r="AE111" s="303">
        <f t="shared" si="69"/>
        <v>0</v>
      </c>
      <c r="AF111" s="303">
        <f t="shared" si="70"/>
        <v>-7190480.364216147</v>
      </c>
      <c r="AG111" s="303">
        <f t="shared" si="71"/>
        <v>-14526669.103244392</v>
      </c>
      <c r="AH111" s="303">
        <f t="shared" si="72"/>
        <v>-6932546.9384161551</v>
      </c>
      <c r="AI111" s="304">
        <f t="shared" si="73"/>
        <v>-16719039.754333777</v>
      </c>
    </row>
    <row r="112" spans="1:35" x14ac:dyDescent="0.35">
      <c r="A112" s="238" t="s">
        <v>116</v>
      </c>
      <c r="B112" s="299">
        <f>Summary!C122</f>
        <v>6.7649999999999997</v>
      </c>
      <c r="C112" s="299">
        <v>6.9519697084161214</v>
      </c>
      <c r="D112" s="299">
        <f>Summary!F122</f>
        <v>6.8727263984018263</v>
      </c>
      <c r="E112" s="299">
        <f>Summary!I122</f>
        <v>7.1622915075792584</v>
      </c>
      <c r="F112" s="299">
        <f>Summary!L122</f>
        <v>6.9540044980913862</v>
      </c>
      <c r="G112" s="299">
        <f>Summary!O122</f>
        <v>7.348182482598256</v>
      </c>
      <c r="I112" s="305">
        <f t="shared" si="50"/>
        <v>0</v>
      </c>
      <c r="J112" s="299">
        <f t="shared" si="51"/>
        <v>0.1869697084161217</v>
      </c>
      <c r="K112" s="299">
        <f t="shared" si="52"/>
        <v>0.10772639840182663</v>
      </c>
      <c r="L112" s="299">
        <f t="shared" si="53"/>
        <v>0.39729150757925868</v>
      </c>
      <c r="M112" s="299">
        <f t="shared" si="54"/>
        <v>0.18900449809138653</v>
      </c>
      <c r="N112" s="299">
        <f t="shared" si="55"/>
        <v>0.58318248259825634</v>
      </c>
      <c r="P112" s="303">
        <f t="shared" si="62"/>
        <v>0</v>
      </c>
      <c r="Q112" s="303">
        <f t="shared" si="63"/>
        <v>46171.122462994121</v>
      </c>
      <c r="R112" s="303">
        <f t="shared" si="64"/>
        <v>26602.430817500033</v>
      </c>
      <c r="S112" s="303">
        <f t="shared" si="65"/>
        <v>98108.912964255491</v>
      </c>
      <c r="T112" s="303">
        <f t="shared" si="66"/>
        <v>46673.602378478587</v>
      </c>
      <c r="U112" s="304">
        <f t="shared" si="67"/>
        <v>144013.64825573683</v>
      </c>
      <c r="W112" s="305">
        <f t="shared" si="56"/>
        <v>0.1869697084161217</v>
      </c>
      <c r="X112" s="299">
        <f t="shared" si="57"/>
        <v>0</v>
      </c>
      <c r="Y112" s="299">
        <f t="shared" si="58"/>
        <v>7.9243310014295076E-2</v>
      </c>
      <c r="Z112" s="299">
        <f t="shared" si="59"/>
        <v>-0.21032179916313698</v>
      </c>
      <c r="AA112" s="299">
        <f t="shared" si="60"/>
        <v>-2.0347896752648253E-3</v>
      </c>
      <c r="AB112" s="299">
        <f t="shared" si="61"/>
        <v>-0.39621277418213463</v>
      </c>
      <c r="AD112" s="303">
        <f t="shared" si="68"/>
        <v>46171.122462994121</v>
      </c>
      <c r="AE112" s="303">
        <f t="shared" si="69"/>
        <v>0</v>
      </c>
      <c r="AF112" s="303">
        <f t="shared" si="70"/>
        <v>19568.691645494087</v>
      </c>
      <c r="AG112" s="303">
        <f t="shared" si="71"/>
        <v>-51937.790501261363</v>
      </c>
      <c r="AH112" s="303">
        <f t="shared" si="72"/>
        <v>-502.47991548446709</v>
      </c>
      <c r="AI112" s="304">
        <f t="shared" si="73"/>
        <v>-97842.525792742716</v>
      </c>
    </row>
    <row r="113" spans="1:35" x14ac:dyDescent="0.35">
      <c r="A113" s="219" t="s">
        <v>117</v>
      </c>
      <c r="B113" s="299">
        <f>Summary!C123</f>
        <v>100.706</v>
      </c>
      <c r="C113" s="299">
        <v>87.830990496473021</v>
      </c>
      <c r="D113" s="299">
        <f>Summary!F123</f>
        <v>91.005119634703206</v>
      </c>
      <c r="E113" s="299">
        <f>Summary!I123</f>
        <v>94.839392363624285</v>
      </c>
      <c r="F113" s="299">
        <f>Summary!L123</f>
        <v>91.066619634703201</v>
      </c>
      <c r="G113" s="299">
        <f>Summary!O123</f>
        <v>95.799261937949396</v>
      </c>
      <c r="I113" s="305">
        <f t="shared" si="50"/>
        <v>0</v>
      </c>
      <c r="J113" s="299">
        <f t="shared" si="51"/>
        <v>-12.875009503526982</v>
      </c>
      <c r="K113" s="299">
        <f t="shared" si="52"/>
        <v>-9.700880365296797</v>
      </c>
      <c r="L113" s="299">
        <f t="shared" si="53"/>
        <v>-5.8666076363757185</v>
      </c>
      <c r="M113" s="299">
        <f t="shared" si="54"/>
        <v>-9.6393803652968018</v>
      </c>
      <c r="N113" s="299">
        <f t="shared" si="55"/>
        <v>-4.9067380620506071</v>
      </c>
      <c r="P113" s="303">
        <f t="shared" si="62"/>
        <v>0</v>
      </c>
      <c r="Q113" s="303">
        <f t="shared" si="63"/>
        <v>-3179411.4968427685</v>
      </c>
      <c r="R113" s="303">
        <f t="shared" si="64"/>
        <v>-2395578.0812799982</v>
      </c>
      <c r="S113" s="303">
        <f t="shared" si="65"/>
        <v>-1448725.9028002201</v>
      </c>
      <c r="T113" s="303">
        <f t="shared" si="66"/>
        <v>-2380391.0006799991</v>
      </c>
      <c r="U113" s="304">
        <f t="shared" si="67"/>
        <v>-1211691.4866902498</v>
      </c>
      <c r="W113" s="305">
        <f t="shared" si="56"/>
        <v>-12.875009503526982</v>
      </c>
      <c r="X113" s="299">
        <f t="shared" si="57"/>
        <v>0</v>
      </c>
      <c r="Y113" s="299">
        <f t="shared" si="58"/>
        <v>-3.1741291382301853</v>
      </c>
      <c r="Z113" s="299">
        <f t="shared" si="59"/>
        <v>-7.0084018671512638</v>
      </c>
      <c r="AA113" s="299">
        <f t="shared" si="60"/>
        <v>-3.2356291382301805</v>
      </c>
      <c r="AB113" s="299">
        <f t="shared" si="61"/>
        <v>-7.9682714414763751</v>
      </c>
      <c r="AD113" s="303">
        <f t="shared" si="68"/>
        <v>-3179411.4968427685</v>
      </c>
      <c r="AE113" s="303">
        <f t="shared" si="69"/>
        <v>0</v>
      </c>
      <c r="AF113" s="303">
        <f t="shared" si="70"/>
        <v>-783833.4155627701</v>
      </c>
      <c r="AG113" s="303">
        <f t="shared" si="71"/>
        <v>-1730685.5940425484</v>
      </c>
      <c r="AH113" s="303">
        <f t="shared" si="72"/>
        <v>-799020.49616276892</v>
      </c>
      <c r="AI113" s="304">
        <f t="shared" si="73"/>
        <v>-1967720.0101525185</v>
      </c>
    </row>
    <row r="114" spans="1:35" x14ac:dyDescent="0.35">
      <c r="A114" s="238" t="s">
        <v>118</v>
      </c>
      <c r="B114" s="299">
        <f>Summary!C124</f>
        <v>16.431999999999999</v>
      </c>
      <c r="C114" s="299">
        <v>16.723947990418381</v>
      </c>
      <c r="D114" s="299">
        <f>Summary!F124</f>
        <v>16.651692579908676</v>
      </c>
      <c r="E114" s="299">
        <f>Summary!I124</f>
        <v>17.353269930785256</v>
      </c>
      <c r="F114" s="299">
        <f>Summary!L124</f>
        <v>16.817447637868277</v>
      </c>
      <c r="G114" s="299">
        <f>Summary!O124</f>
        <v>17.76016835831992</v>
      </c>
      <c r="I114" s="305">
        <f t="shared" si="50"/>
        <v>0</v>
      </c>
      <c r="J114" s="299">
        <f t="shared" si="51"/>
        <v>0.29194799041838237</v>
      </c>
      <c r="K114" s="299">
        <f t="shared" si="52"/>
        <v>0.21969257990867774</v>
      </c>
      <c r="L114" s="299">
        <f t="shared" si="53"/>
        <v>0.92126993078525743</v>
      </c>
      <c r="M114" s="299">
        <f t="shared" si="54"/>
        <v>0.38544763786827829</v>
      </c>
      <c r="N114" s="299">
        <f t="shared" si="55"/>
        <v>1.3281683583199211</v>
      </c>
      <c r="P114" s="303">
        <f t="shared" si="62"/>
        <v>0</v>
      </c>
      <c r="Q114" s="303">
        <f t="shared" si="63"/>
        <v>72094.921325073185</v>
      </c>
      <c r="R114" s="303">
        <f t="shared" si="64"/>
        <v>54251.852330000482</v>
      </c>
      <c r="S114" s="303">
        <f t="shared" si="65"/>
        <v>227502.45029580692</v>
      </c>
      <c r="T114" s="303">
        <f t="shared" si="66"/>
        <v>95184.135664799251</v>
      </c>
      <c r="U114" s="304">
        <f t="shared" si="67"/>
        <v>327983.73834429792</v>
      </c>
      <c r="W114" s="305">
        <f t="shared" si="56"/>
        <v>0.29194799041838237</v>
      </c>
      <c r="X114" s="299">
        <f t="shared" si="57"/>
        <v>0</v>
      </c>
      <c r="Y114" s="299">
        <f t="shared" si="58"/>
        <v>7.2255410509704632E-2</v>
      </c>
      <c r="Z114" s="299">
        <f t="shared" si="59"/>
        <v>-0.62932194036687505</v>
      </c>
      <c r="AA114" s="299">
        <f t="shared" si="60"/>
        <v>-9.3499647449895917E-2</v>
      </c>
      <c r="AB114" s="299">
        <f t="shared" si="61"/>
        <v>-1.0362203679015387</v>
      </c>
      <c r="AD114" s="303">
        <f t="shared" si="68"/>
        <v>72094.921325073185</v>
      </c>
      <c r="AE114" s="303">
        <f t="shared" si="69"/>
        <v>0</v>
      </c>
      <c r="AF114" s="303">
        <f t="shared" si="70"/>
        <v>17843.068995072703</v>
      </c>
      <c r="AG114" s="303">
        <f t="shared" si="71"/>
        <v>-155407.52897073372</v>
      </c>
      <c r="AH114" s="303">
        <f t="shared" si="72"/>
        <v>-23089.214339726077</v>
      </c>
      <c r="AI114" s="304">
        <f t="shared" si="73"/>
        <v>-255888.81701922472</v>
      </c>
    </row>
    <row r="115" spans="1:35" x14ac:dyDescent="0.35">
      <c r="A115" s="219" t="s">
        <v>119</v>
      </c>
      <c r="B115" s="299">
        <f>Summary!C125</f>
        <v>402.39</v>
      </c>
      <c r="C115" s="299">
        <v>348.88542964832044</v>
      </c>
      <c r="D115" s="299">
        <f>Summary!F125</f>
        <v>379.13663116438363</v>
      </c>
      <c r="E115" s="299">
        <f>Summary!I125</f>
        <v>395.11060330181772</v>
      </c>
      <c r="F115" s="299">
        <f>Summary!L125</f>
        <v>373.38613116438364</v>
      </c>
      <c r="G115" s="299">
        <f>Summary!O125</f>
        <v>429.83575480053946</v>
      </c>
      <c r="I115" s="305">
        <f t="shared" si="50"/>
        <v>0</v>
      </c>
      <c r="J115" s="299">
        <f t="shared" si="51"/>
        <v>-53.504570351679547</v>
      </c>
      <c r="K115" s="299">
        <f t="shared" si="52"/>
        <v>-23.253368835616357</v>
      </c>
      <c r="L115" s="299">
        <f t="shared" si="53"/>
        <v>-7.2793966981822678</v>
      </c>
      <c r="M115" s="299">
        <f t="shared" si="54"/>
        <v>-29.003868835616345</v>
      </c>
      <c r="N115" s="299">
        <f t="shared" si="55"/>
        <v>27.445754800539476</v>
      </c>
      <c r="P115" s="303">
        <f t="shared" si="62"/>
        <v>0</v>
      </c>
      <c r="Q115" s="303">
        <f t="shared" si="63"/>
        <v>-13212654.022753295</v>
      </c>
      <c r="R115" s="303">
        <f t="shared" si="64"/>
        <v>-5742289.2150899787</v>
      </c>
      <c r="S115" s="303">
        <f t="shared" si="65"/>
        <v>-1797606.2499946011</v>
      </c>
      <c r="T115" s="303">
        <f t="shared" si="66"/>
        <v>-7162342.9872899763</v>
      </c>
      <c r="U115" s="304">
        <f t="shared" si="67"/>
        <v>6777575.4517663401</v>
      </c>
      <c r="W115" s="305">
        <f t="shared" si="56"/>
        <v>-53.504570351679547</v>
      </c>
      <c r="X115" s="299">
        <f t="shared" si="57"/>
        <v>0</v>
      </c>
      <c r="Y115" s="299">
        <f t="shared" si="58"/>
        <v>-30.25120151606319</v>
      </c>
      <c r="Z115" s="299">
        <f t="shared" si="59"/>
        <v>-46.225173653497279</v>
      </c>
      <c r="AA115" s="299">
        <f t="shared" si="60"/>
        <v>-24.500701516063202</v>
      </c>
      <c r="AB115" s="299">
        <f t="shared" si="61"/>
        <v>-80.950325152219023</v>
      </c>
      <c r="AD115" s="303">
        <f t="shared" si="68"/>
        <v>-13212654.022753295</v>
      </c>
      <c r="AE115" s="303">
        <f t="shared" si="69"/>
        <v>0</v>
      </c>
      <c r="AF115" s="303">
        <f t="shared" si="70"/>
        <v>-7470364.807663314</v>
      </c>
      <c r="AG115" s="303">
        <f t="shared" si="71"/>
        <v>-11415047.772758693</v>
      </c>
      <c r="AH115" s="303">
        <f t="shared" si="72"/>
        <v>-6050311.0354633173</v>
      </c>
      <c r="AI115" s="304">
        <f t="shared" si="73"/>
        <v>-19990229.474519633</v>
      </c>
    </row>
    <row r="116" spans="1:35" x14ac:dyDescent="0.35">
      <c r="A116" s="238" t="s">
        <v>120</v>
      </c>
      <c r="B116" s="299">
        <f>Summary!C126</f>
        <v>11.032</v>
      </c>
      <c r="C116" s="299">
        <v>10.889489835359127</v>
      </c>
      <c r="D116" s="299">
        <f>Summary!F126</f>
        <v>11.091897089041096</v>
      </c>
      <c r="E116" s="299">
        <f>Summary!I126</f>
        <v>11.559226385362262</v>
      </c>
      <c r="F116" s="299">
        <f>Summary!L126</f>
        <v>11.137088626551126</v>
      </c>
      <c r="G116" s="299">
        <f>Summary!O126</f>
        <v>11.739269788694445</v>
      </c>
      <c r="I116" s="305">
        <f t="shared" si="50"/>
        <v>0</v>
      </c>
      <c r="J116" s="299">
        <f t="shared" si="51"/>
        <v>-0.14251016464087307</v>
      </c>
      <c r="K116" s="299">
        <f t="shared" si="52"/>
        <v>5.9897089041095697E-2</v>
      </c>
      <c r="L116" s="299">
        <f t="shared" si="53"/>
        <v>0.52722638536226185</v>
      </c>
      <c r="M116" s="299">
        <f t="shared" si="54"/>
        <v>0.10508862655112594</v>
      </c>
      <c r="N116" s="299">
        <f t="shared" si="55"/>
        <v>0.70726978869444501</v>
      </c>
      <c r="P116" s="303">
        <f t="shared" si="62"/>
        <v>0</v>
      </c>
      <c r="Q116" s="303">
        <f t="shared" si="63"/>
        <v>-35192.087101141617</v>
      </c>
      <c r="R116" s="303">
        <f t="shared" si="64"/>
        <v>14791.250714999951</v>
      </c>
      <c r="S116" s="303">
        <f t="shared" si="65"/>
        <v>130195.60339745252</v>
      </c>
      <c r="T116" s="303">
        <f t="shared" si="66"/>
        <v>25951.047830491865</v>
      </c>
      <c r="U116" s="304">
        <f t="shared" si="67"/>
        <v>174656.31360727648</v>
      </c>
      <c r="W116" s="305">
        <f t="shared" si="56"/>
        <v>-0.14251016464087307</v>
      </c>
      <c r="X116" s="299">
        <f t="shared" si="57"/>
        <v>0</v>
      </c>
      <c r="Y116" s="299">
        <f t="shared" si="58"/>
        <v>-0.20240725368196877</v>
      </c>
      <c r="Z116" s="299">
        <f t="shared" si="59"/>
        <v>-0.66973655000313492</v>
      </c>
      <c r="AA116" s="299">
        <f t="shared" si="60"/>
        <v>-0.24759879119199901</v>
      </c>
      <c r="AB116" s="299">
        <f t="shared" si="61"/>
        <v>-0.84977995333531808</v>
      </c>
      <c r="AD116" s="303">
        <f t="shared" si="68"/>
        <v>-35192.087101141617</v>
      </c>
      <c r="AE116" s="303">
        <f t="shared" si="69"/>
        <v>0</v>
      </c>
      <c r="AF116" s="303">
        <f t="shared" si="70"/>
        <v>-49983.33781614156</v>
      </c>
      <c r="AG116" s="303">
        <f t="shared" si="71"/>
        <v>-165387.69049859414</v>
      </c>
      <c r="AH116" s="303">
        <f t="shared" si="72"/>
        <v>-61143.134931633474</v>
      </c>
      <c r="AI116" s="304">
        <f t="shared" si="73"/>
        <v>-209848.40070841811</v>
      </c>
    </row>
    <row r="117" spans="1:35" x14ac:dyDescent="0.35">
      <c r="A117" s="219" t="s">
        <v>121</v>
      </c>
      <c r="B117" s="299">
        <f>Summary!C127</f>
        <v>56.029000000000003</v>
      </c>
      <c r="C117" s="299">
        <v>53.368598747228432</v>
      </c>
      <c r="D117" s="299">
        <f>Summary!F127</f>
        <v>55.395735844748863</v>
      </c>
      <c r="E117" s="299">
        <f>Summary!I127</f>
        <v>57.729696396645558</v>
      </c>
      <c r="F117" s="299">
        <f>Summary!L127</f>
        <v>55.241235844748864</v>
      </c>
      <c r="G117" s="299">
        <f>Summary!O127</f>
        <v>58.313978705137231</v>
      </c>
      <c r="I117" s="305">
        <f t="shared" si="50"/>
        <v>0</v>
      </c>
      <c r="J117" s="299">
        <f t="shared" si="51"/>
        <v>-2.660401252771571</v>
      </c>
      <c r="K117" s="299">
        <f t="shared" si="52"/>
        <v>-0.63326415525114044</v>
      </c>
      <c r="L117" s="299">
        <f t="shared" si="53"/>
        <v>1.7006963966455544</v>
      </c>
      <c r="M117" s="299">
        <f t="shared" si="54"/>
        <v>-0.78776415525113919</v>
      </c>
      <c r="N117" s="299">
        <f t="shared" si="55"/>
        <v>2.2849787051372275</v>
      </c>
      <c r="P117" s="303">
        <f t="shared" si="62"/>
        <v>0</v>
      </c>
      <c r="Q117" s="303">
        <f t="shared" si="63"/>
        <v>-656971.19112492388</v>
      </c>
      <c r="R117" s="303">
        <f t="shared" si="64"/>
        <v>-156381.0368599997</v>
      </c>
      <c r="S117" s="303">
        <f t="shared" si="65"/>
        <v>419977.45125179837</v>
      </c>
      <c r="T117" s="303">
        <f t="shared" si="66"/>
        <v>-194533.9466599994</v>
      </c>
      <c r="U117" s="304">
        <f t="shared" si="67"/>
        <v>564262.69535288948</v>
      </c>
      <c r="W117" s="305">
        <f t="shared" si="56"/>
        <v>-2.660401252771571</v>
      </c>
      <c r="X117" s="299">
        <f t="shared" si="57"/>
        <v>0</v>
      </c>
      <c r="Y117" s="299">
        <f t="shared" si="58"/>
        <v>-2.0271370975204306</v>
      </c>
      <c r="Z117" s="299">
        <f t="shared" si="59"/>
        <v>-4.3610976494171254</v>
      </c>
      <c r="AA117" s="299">
        <f t="shared" si="60"/>
        <v>-1.8726370975204318</v>
      </c>
      <c r="AB117" s="299">
        <f t="shared" si="61"/>
        <v>-4.9453799579087985</v>
      </c>
      <c r="AD117" s="303">
        <f t="shared" si="68"/>
        <v>-656971.19112492388</v>
      </c>
      <c r="AE117" s="303">
        <f t="shared" si="69"/>
        <v>0</v>
      </c>
      <c r="AF117" s="303">
        <f t="shared" si="70"/>
        <v>-500590.15426492417</v>
      </c>
      <c r="AG117" s="303">
        <f t="shared" si="71"/>
        <v>-1076948.6423767223</v>
      </c>
      <c r="AH117" s="303">
        <f t="shared" si="72"/>
        <v>-462437.24446492444</v>
      </c>
      <c r="AI117" s="304">
        <f t="shared" si="73"/>
        <v>-1221233.8864778136</v>
      </c>
    </row>
    <row r="118" spans="1:35" x14ac:dyDescent="0.35">
      <c r="A118" s="238" t="s">
        <v>122</v>
      </c>
      <c r="B118" s="299">
        <f>Summary!C128</f>
        <v>2.0209999999999999</v>
      </c>
      <c r="C118" s="299">
        <v>1.9587368234519338</v>
      </c>
      <c r="D118" s="299">
        <f>Summary!F128</f>
        <v>2.0226166095890412</v>
      </c>
      <c r="E118" s="299">
        <f>Summary!I128</f>
        <v>2.1078344933557998</v>
      </c>
      <c r="F118" s="299">
        <f>Summary!L128</f>
        <v>2.0238363194956794</v>
      </c>
      <c r="G118" s="299">
        <f>Summary!O128</f>
        <v>2.1308696605854651</v>
      </c>
      <c r="I118" s="305">
        <f t="shared" si="50"/>
        <v>0</v>
      </c>
      <c r="J118" s="299">
        <f t="shared" si="51"/>
        <v>-6.2263176548066124E-2</v>
      </c>
      <c r="K118" s="299">
        <f t="shared" si="52"/>
        <v>1.6166095890413068E-3</v>
      </c>
      <c r="L118" s="299">
        <f t="shared" si="53"/>
        <v>8.6834493355799847E-2</v>
      </c>
      <c r="M118" s="299">
        <f t="shared" si="54"/>
        <v>2.836319495679529E-3</v>
      </c>
      <c r="N118" s="299">
        <f t="shared" si="55"/>
        <v>0.10986966058546521</v>
      </c>
      <c r="P118" s="303">
        <f t="shared" si="62"/>
        <v>0</v>
      </c>
      <c r="Q118" s="303">
        <f t="shared" si="63"/>
        <v>-15375.542774756257</v>
      </c>
      <c r="R118" s="303">
        <f t="shared" si="64"/>
        <v>399.21268500005203</v>
      </c>
      <c r="S118" s="303">
        <f t="shared" si="65"/>
        <v>21443.291861051977</v>
      </c>
      <c r="T118" s="303">
        <f t="shared" si="66"/>
        <v>700.4132160688838</v>
      </c>
      <c r="U118" s="304">
        <f t="shared" si="67"/>
        <v>27131.697411481353</v>
      </c>
      <c r="W118" s="305">
        <f t="shared" si="56"/>
        <v>-6.2263176548066124E-2</v>
      </c>
      <c r="X118" s="299">
        <f t="shared" si="57"/>
        <v>0</v>
      </c>
      <c r="Y118" s="299">
        <f t="shared" si="58"/>
        <v>-6.387978613710743E-2</v>
      </c>
      <c r="Z118" s="299">
        <f t="shared" si="59"/>
        <v>-0.14909766990386597</v>
      </c>
      <c r="AA118" s="299">
        <f t="shared" si="60"/>
        <v>-6.5099496043745653E-2</v>
      </c>
      <c r="AB118" s="299">
        <f t="shared" si="61"/>
        <v>-0.17213283713353134</v>
      </c>
      <c r="AD118" s="303">
        <f t="shared" si="68"/>
        <v>-15375.542774756257</v>
      </c>
      <c r="AE118" s="303">
        <f t="shared" si="69"/>
        <v>0</v>
      </c>
      <c r="AF118" s="303">
        <f t="shared" si="70"/>
        <v>-15774.75545975631</v>
      </c>
      <c r="AG118" s="303">
        <f t="shared" si="71"/>
        <v>-36818.834635808234</v>
      </c>
      <c r="AH118" s="303">
        <f t="shared" si="72"/>
        <v>-16075.955990825143</v>
      </c>
      <c r="AI118" s="304">
        <f t="shared" si="73"/>
        <v>-42507.240186237606</v>
      </c>
    </row>
    <row r="119" spans="1:35" x14ac:dyDescent="0.35">
      <c r="A119" s="219" t="s">
        <v>123</v>
      </c>
      <c r="B119" s="299">
        <f>Summary!C129</f>
        <v>4.8079999999999998</v>
      </c>
      <c r="C119" s="299">
        <v>4.3519818654791269</v>
      </c>
      <c r="D119" s="299">
        <f>Summary!F129</f>
        <v>4.5046874429223731</v>
      </c>
      <c r="E119" s="299">
        <f>Summary!I129</f>
        <v>4.6944811631442853</v>
      </c>
      <c r="F119" s="299">
        <f>Summary!L129</f>
        <v>4.5046874429223731</v>
      </c>
      <c r="G119" s="299">
        <f>Summary!O129</f>
        <v>4.7419940111649446</v>
      </c>
      <c r="I119" s="305">
        <f t="shared" si="50"/>
        <v>0</v>
      </c>
      <c r="J119" s="299">
        <f t="shared" si="51"/>
        <v>-0.45601813452087292</v>
      </c>
      <c r="K119" s="299">
        <f t="shared" si="52"/>
        <v>-0.30331255707762672</v>
      </c>
      <c r="L119" s="299">
        <f t="shared" si="53"/>
        <v>-0.11351883685571451</v>
      </c>
      <c r="M119" s="299">
        <f t="shared" si="54"/>
        <v>-0.30331255707762672</v>
      </c>
      <c r="N119" s="299">
        <f t="shared" si="55"/>
        <v>-6.6005988835055263E-2</v>
      </c>
      <c r="P119" s="303">
        <f t="shared" si="62"/>
        <v>0</v>
      </c>
      <c r="Q119" s="303">
        <f t="shared" si="63"/>
        <v>-112611.12461837624</v>
      </c>
      <c r="R119" s="303">
        <f t="shared" si="64"/>
        <v>-74901.337420000273</v>
      </c>
      <c r="S119" s="303">
        <f t="shared" si="65"/>
        <v>-28032.841056032306</v>
      </c>
      <c r="T119" s="303">
        <f t="shared" si="66"/>
        <v>-74901.337420000273</v>
      </c>
      <c r="U119" s="304">
        <f t="shared" si="67"/>
        <v>-16299.809309279421</v>
      </c>
      <c r="W119" s="305">
        <f t="shared" si="56"/>
        <v>-0.45601813452087292</v>
      </c>
      <c r="X119" s="299">
        <f t="shared" si="57"/>
        <v>0</v>
      </c>
      <c r="Y119" s="299">
        <f t="shared" si="58"/>
        <v>-0.1527055774432462</v>
      </c>
      <c r="Z119" s="299">
        <f t="shared" si="59"/>
        <v>-0.34249929766515841</v>
      </c>
      <c r="AA119" s="299">
        <f t="shared" si="60"/>
        <v>-0.1527055774432462</v>
      </c>
      <c r="AB119" s="299">
        <f t="shared" si="61"/>
        <v>-0.39001214568581766</v>
      </c>
      <c r="AD119" s="303">
        <f t="shared" si="68"/>
        <v>-112611.12461837624</v>
      </c>
      <c r="AE119" s="303">
        <f t="shared" si="69"/>
        <v>0</v>
      </c>
      <c r="AF119" s="303">
        <f t="shared" si="70"/>
        <v>-37709.787198375969</v>
      </c>
      <c r="AG119" s="303">
        <f t="shared" si="71"/>
        <v>-84578.283562343946</v>
      </c>
      <c r="AH119" s="303">
        <f t="shared" si="72"/>
        <v>-37709.787198375969</v>
      </c>
      <c r="AI119" s="304">
        <f t="shared" si="73"/>
        <v>-96311.315309096826</v>
      </c>
    </row>
    <row r="120" spans="1:35" x14ac:dyDescent="0.35">
      <c r="A120" s="238" t="s">
        <v>124</v>
      </c>
      <c r="B120" s="299">
        <f>Summary!C130</f>
        <v>113.223</v>
      </c>
      <c r="C120" s="299">
        <v>214.55337390105643</v>
      </c>
      <c r="D120" s="299">
        <f>Summary!F130</f>
        <v>146.60019557648405</v>
      </c>
      <c r="E120" s="299">
        <f>Summary!I130</f>
        <v>152.77682755290158</v>
      </c>
      <c r="F120" s="299">
        <f>Summary!L130</f>
        <v>163.61899042566586</v>
      </c>
      <c r="G120" s="299">
        <f>Summary!O130</f>
        <v>182.97144548700376</v>
      </c>
      <c r="I120" s="305">
        <f t="shared" si="50"/>
        <v>0</v>
      </c>
      <c r="J120" s="299">
        <f t="shared" si="51"/>
        <v>101.33037390105643</v>
      </c>
      <c r="K120" s="299">
        <f t="shared" si="52"/>
        <v>33.377195576484056</v>
      </c>
      <c r="L120" s="299">
        <f t="shared" si="53"/>
        <v>39.553827552901581</v>
      </c>
      <c r="M120" s="299">
        <f t="shared" si="54"/>
        <v>50.395990425665858</v>
      </c>
      <c r="N120" s="299">
        <f t="shared" si="55"/>
        <v>69.748445487003764</v>
      </c>
      <c r="P120" s="303">
        <f t="shared" si="62"/>
        <v>0</v>
      </c>
      <c r="Q120" s="303">
        <f t="shared" si="63"/>
        <v>25022968.38477204</v>
      </c>
      <c r="R120" s="303">
        <f t="shared" si="64"/>
        <v>8242311.5353175085</v>
      </c>
      <c r="S120" s="303">
        <f t="shared" si="65"/>
        <v>9767596.2127547469</v>
      </c>
      <c r="T120" s="303">
        <f t="shared" si="66"/>
        <v>12445007.618071798</v>
      </c>
      <c r="U120" s="304">
        <f t="shared" si="67"/>
        <v>17223988.021720853</v>
      </c>
      <c r="W120" s="305">
        <f t="shared" si="56"/>
        <v>101.33037390105643</v>
      </c>
      <c r="X120" s="299">
        <f t="shared" si="57"/>
        <v>0</v>
      </c>
      <c r="Y120" s="299">
        <f t="shared" si="58"/>
        <v>67.953178324572377</v>
      </c>
      <c r="Z120" s="299">
        <f t="shared" si="59"/>
        <v>61.776546348154852</v>
      </c>
      <c r="AA120" s="299">
        <f t="shared" si="60"/>
        <v>50.934383475390575</v>
      </c>
      <c r="AB120" s="299">
        <f t="shared" si="61"/>
        <v>31.581928414052669</v>
      </c>
      <c r="AD120" s="303">
        <f t="shared" si="68"/>
        <v>25022968.38477204</v>
      </c>
      <c r="AE120" s="303">
        <f t="shared" si="69"/>
        <v>0</v>
      </c>
      <c r="AF120" s="303">
        <f t="shared" si="70"/>
        <v>16780656.84945453</v>
      </c>
      <c r="AG120" s="303">
        <f t="shared" si="71"/>
        <v>15255372.172017289</v>
      </c>
      <c r="AH120" s="303">
        <f t="shared" si="72"/>
        <v>12577960.76670024</v>
      </c>
      <c r="AI120" s="304">
        <f t="shared" si="73"/>
        <v>7798980.3630511872</v>
      </c>
    </row>
    <row r="121" spans="1:35" x14ac:dyDescent="0.35">
      <c r="A121" s="219" t="s">
        <v>125</v>
      </c>
      <c r="B121" s="299">
        <f>Summary!C131</f>
        <v>29.977</v>
      </c>
      <c r="C121" s="299">
        <v>31.898051810419378</v>
      </c>
      <c r="D121" s="299">
        <f>Summary!F131</f>
        <v>30.893078595890412</v>
      </c>
      <c r="E121" s="299">
        <f>Summary!I131</f>
        <v>32.194681068895328</v>
      </c>
      <c r="F121" s="299">
        <f>Summary!L131</f>
        <v>31.424589153779493</v>
      </c>
      <c r="G121" s="299">
        <f>Summary!O131</f>
        <v>33.320642939105205</v>
      </c>
      <c r="I121" s="305">
        <f t="shared" si="50"/>
        <v>0</v>
      </c>
      <c r="J121" s="299">
        <f t="shared" si="51"/>
        <v>1.9210518104193781</v>
      </c>
      <c r="K121" s="299">
        <f t="shared" si="52"/>
        <v>0.91607859589041141</v>
      </c>
      <c r="L121" s="299">
        <f t="shared" si="53"/>
        <v>2.2176810688953275</v>
      </c>
      <c r="M121" s="299">
        <f t="shared" si="54"/>
        <v>1.4475891537794929</v>
      </c>
      <c r="N121" s="299">
        <f t="shared" si="55"/>
        <v>3.3436429391052052</v>
      </c>
      <c r="P121" s="303">
        <f t="shared" si="62"/>
        <v>0</v>
      </c>
      <c r="Q121" s="303">
        <f t="shared" si="63"/>
        <v>474392.98669292702</v>
      </c>
      <c r="R121" s="303">
        <f t="shared" si="64"/>
        <v>226220.47921500009</v>
      </c>
      <c r="S121" s="303">
        <f t="shared" si="65"/>
        <v>547643.92094971531</v>
      </c>
      <c r="T121" s="303">
        <f t="shared" si="66"/>
        <v>357474.03502658458</v>
      </c>
      <c r="U121" s="304">
        <f t="shared" si="67"/>
        <v>825693.89941157133</v>
      </c>
      <c r="W121" s="305">
        <f t="shared" si="56"/>
        <v>1.9210518104193781</v>
      </c>
      <c r="X121" s="299">
        <f t="shared" si="57"/>
        <v>0</v>
      </c>
      <c r="Y121" s="299">
        <f t="shared" si="58"/>
        <v>1.0049732145289667</v>
      </c>
      <c r="Z121" s="299">
        <f t="shared" si="59"/>
        <v>-0.29662925847594934</v>
      </c>
      <c r="AA121" s="299">
        <f t="shared" si="60"/>
        <v>0.47346265663988518</v>
      </c>
      <c r="AB121" s="299">
        <f t="shared" si="61"/>
        <v>-1.422591128685827</v>
      </c>
      <c r="AD121" s="303">
        <f t="shared" si="68"/>
        <v>474392.98669292702</v>
      </c>
      <c r="AE121" s="303">
        <f t="shared" si="69"/>
        <v>0</v>
      </c>
      <c r="AF121" s="303">
        <f t="shared" si="70"/>
        <v>248172.50747792693</v>
      </c>
      <c r="AG121" s="303">
        <f t="shared" si="71"/>
        <v>-73250.934256788212</v>
      </c>
      <c r="AH121" s="303">
        <f t="shared" si="72"/>
        <v>116918.95166634246</v>
      </c>
      <c r="AI121" s="304">
        <f t="shared" si="73"/>
        <v>-351300.91271864431</v>
      </c>
    </row>
    <row r="122" spans="1:35" x14ac:dyDescent="0.35">
      <c r="A122" s="238" t="s">
        <v>126</v>
      </c>
      <c r="B122" s="299">
        <f>Summary!C132</f>
        <v>0.45800000000000002</v>
      </c>
      <c r="C122" s="299">
        <v>0.693511003738848</v>
      </c>
      <c r="D122" s="299">
        <f>Summary!F132</f>
        <v>0.52296135844748859</v>
      </c>
      <c r="E122" s="299">
        <f>Summary!I132</f>
        <v>0.54499502515792808</v>
      </c>
      <c r="F122" s="299">
        <f>Summary!L132</f>
        <v>0.57197381821774551</v>
      </c>
      <c r="G122" s="299">
        <f>Summary!O132</f>
        <v>0.61889443782034403</v>
      </c>
      <c r="I122" s="305">
        <f t="shared" si="50"/>
        <v>0</v>
      </c>
      <c r="J122" s="299">
        <f t="shared" si="51"/>
        <v>0.23551100373884798</v>
      </c>
      <c r="K122" s="299">
        <f t="shared" si="52"/>
        <v>6.4961358447488571E-2</v>
      </c>
      <c r="L122" s="299">
        <f t="shared" si="53"/>
        <v>8.6995025157928063E-2</v>
      </c>
      <c r="M122" s="299">
        <f t="shared" si="54"/>
        <v>0.11397381821774549</v>
      </c>
      <c r="N122" s="299">
        <f t="shared" si="55"/>
        <v>0.16089443782034402</v>
      </c>
      <c r="P122" s="303">
        <f t="shared" si="62"/>
        <v>0</v>
      </c>
      <c r="Q122" s="303">
        <f t="shared" si="63"/>
        <v>58158.123511687569</v>
      </c>
      <c r="R122" s="303">
        <f t="shared" si="64"/>
        <v>16041.843684999996</v>
      </c>
      <c r="S122" s="303">
        <f t="shared" si="65"/>
        <v>21482.93429060945</v>
      </c>
      <c r="T122" s="303">
        <f t="shared" si="66"/>
        <v>28145.19615549023</v>
      </c>
      <c r="U122" s="304">
        <f t="shared" si="67"/>
        <v>39731.980410882155</v>
      </c>
      <c r="W122" s="305">
        <f t="shared" si="56"/>
        <v>0.23551100373884798</v>
      </c>
      <c r="X122" s="299">
        <f t="shared" si="57"/>
        <v>0</v>
      </c>
      <c r="Y122" s="299">
        <f t="shared" si="58"/>
        <v>0.17054964529135941</v>
      </c>
      <c r="Z122" s="299">
        <f t="shared" si="59"/>
        <v>0.14851597858091992</v>
      </c>
      <c r="AA122" s="299">
        <f t="shared" si="60"/>
        <v>0.12153718552110249</v>
      </c>
      <c r="AB122" s="299">
        <f t="shared" si="61"/>
        <v>7.4616565918503963E-2</v>
      </c>
      <c r="AD122" s="303">
        <f t="shared" si="68"/>
        <v>58158.123511687569</v>
      </c>
      <c r="AE122" s="303">
        <f t="shared" si="69"/>
        <v>0</v>
      </c>
      <c r="AF122" s="303">
        <f t="shared" si="70"/>
        <v>42116.279826687569</v>
      </c>
      <c r="AG122" s="303">
        <f t="shared" si="71"/>
        <v>36675.189221078115</v>
      </c>
      <c r="AH122" s="303">
        <f t="shared" si="72"/>
        <v>30012.927356197335</v>
      </c>
      <c r="AI122" s="304">
        <f t="shared" si="73"/>
        <v>18426.143100805406</v>
      </c>
    </row>
    <row r="123" spans="1:35" x14ac:dyDescent="0.35">
      <c r="A123" s="219" t="s">
        <v>127</v>
      </c>
      <c r="B123" s="299">
        <f>Summary!C133</f>
        <v>1.5269999999999999</v>
      </c>
      <c r="C123" s="299">
        <v>1.5848858352871782</v>
      </c>
      <c r="D123" s="299">
        <f>Summary!F133</f>
        <v>1.5553743721461188</v>
      </c>
      <c r="E123" s="299">
        <f>Summary!I133</f>
        <v>1.6209061747778957</v>
      </c>
      <c r="F123" s="299">
        <f>Summary!L133</f>
        <v>1.5767824492946609</v>
      </c>
      <c r="G123" s="299">
        <f>Summary!O133</f>
        <v>1.6671804993759274</v>
      </c>
      <c r="I123" s="305">
        <f t="shared" si="50"/>
        <v>0</v>
      </c>
      <c r="J123" s="299">
        <f t="shared" si="51"/>
        <v>5.7885835287178278E-2</v>
      </c>
      <c r="K123" s="299">
        <f t="shared" si="52"/>
        <v>2.8374372146118931E-2</v>
      </c>
      <c r="L123" s="299">
        <f t="shared" si="53"/>
        <v>9.3906174777895757E-2</v>
      </c>
      <c r="M123" s="299">
        <f t="shared" si="54"/>
        <v>4.9782449294661024E-2</v>
      </c>
      <c r="N123" s="299">
        <f t="shared" si="55"/>
        <v>0.14018049937592747</v>
      </c>
      <c r="P123" s="303">
        <f t="shared" si="62"/>
        <v>0</v>
      </c>
      <c r="Q123" s="303">
        <f t="shared" si="63"/>
        <v>14294.582863491067</v>
      </c>
      <c r="R123" s="303">
        <f t="shared" si="64"/>
        <v>7006.8923050000512</v>
      </c>
      <c r="S123" s="303">
        <f t="shared" si="65"/>
        <v>23189.6039868226</v>
      </c>
      <c r="T123" s="303">
        <f t="shared" si="66"/>
        <v>12293.497071600488</v>
      </c>
      <c r="U123" s="304">
        <f t="shared" si="67"/>
        <v>34616.789310088781</v>
      </c>
      <c r="W123" s="305">
        <f t="shared" si="56"/>
        <v>5.7885835287178278E-2</v>
      </c>
      <c r="X123" s="299">
        <f t="shared" si="57"/>
        <v>0</v>
      </c>
      <c r="Y123" s="299">
        <f t="shared" si="58"/>
        <v>2.9511463141059346E-2</v>
      </c>
      <c r="Z123" s="299">
        <f t="shared" si="59"/>
        <v>-3.6020339490717479E-2</v>
      </c>
      <c r="AA123" s="299">
        <f t="shared" si="60"/>
        <v>8.1033859925172536E-3</v>
      </c>
      <c r="AB123" s="299">
        <f t="shared" si="61"/>
        <v>-8.2294664088749192E-2</v>
      </c>
      <c r="AD123" s="303">
        <f t="shared" si="68"/>
        <v>14294.582863491067</v>
      </c>
      <c r="AE123" s="303">
        <f t="shared" si="69"/>
        <v>0</v>
      </c>
      <c r="AF123" s="303">
        <f t="shared" si="70"/>
        <v>7287.6905584910155</v>
      </c>
      <c r="AG123" s="303">
        <f t="shared" si="71"/>
        <v>-8895.0211233315331</v>
      </c>
      <c r="AH123" s="303">
        <f t="shared" si="72"/>
        <v>2001.0857918905774</v>
      </c>
      <c r="AI123" s="304">
        <f t="shared" si="73"/>
        <v>-20322.206446597713</v>
      </c>
    </row>
    <row r="124" spans="1:35" x14ac:dyDescent="0.35">
      <c r="A124" s="238" t="s">
        <v>128</v>
      </c>
      <c r="B124" s="299">
        <f>Summary!C134</f>
        <v>20.420999999999999</v>
      </c>
      <c r="C124" s="299">
        <v>24.621084379848753</v>
      </c>
      <c r="D124" s="299">
        <f>Summary!F134</f>
        <v>21.687001826484018</v>
      </c>
      <c r="E124" s="299">
        <f>Summary!I134</f>
        <v>22.600729317960663</v>
      </c>
      <c r="F124" s="299">
        <f>Summary!L134</f>
        <v>22.642182953734881</v>
      </c>
      <c r="G124" s="299">
        <f>Summary!O134</f>
        <v>24.162166019227886</v>
      </c>
      <c r="I124" s="305">
        <f t="shared" si="50"/>
        <v>0</v>
      </c>
      <c r="J124" s="299">
        <f t="shared" si="51"/>
        <v>4.2000843798487537</v>
      </c>
      <c r="K124" s="299">
        <f t="shared" si="52"/>
        <v>1.2660018264840183</v>
      </c>
      <c r="L124" s="299">
        <f t="shared" si="53"/>
        <v>2.179729317960664</v>
      </c>
      <c r="M124" s="299">
        <f t="shared" si="54"/>
        <v>2.2211829537348819</v>
      </c>
      <c r="N124" s="299">
        <f t="shared" si="55"/>
        <v>3.7411660192278866</v>
      </c>
      <c r="P124" s="303">
        <f t="shared" si="62"/>
        <v>0</v>
      </c>
      <c r="Q124" s="303">
        <f t="shared" si="63"/>
        <v>1037187.3171311225</v>
      </c>
      <c r="R124" s="303">
        <f t="shared" si="64"/>
        <v>312632.06143999996</v>
      </c>
      <c r="S124" s="303">
        <f t="shared" si="65"/>
        <v>538271.94858620537</v>
      </c>
      <c r="T124" s="303">
        <f t="shared" si="66"/>
        <v>548508.69180028816</v>
      </c>
      <c r="U124" s="304">
        <f t="shared" si="67"/>
        <v>923859.99791861884</v>
      </c>
      <c r="W124" s="305">
        <f t="shared" si="56"/>
        <v>4.2000843798487537</v>
      </c>
      <c r="X124" s="299">
        <f t="shared" si="57"/>
        <v>0</v>
      </c>
      <c r="Y124" s="299">
        <f t="shared" si="58"/>
        <v>2.9340825533647354</v>
      </c>
      <c r="Z124" s="299">
        <f t="shared" si="59"/>
        <v>2.0203550618880897</v>
      </c>
      <c r="AA124" s="299">
        <f t="shared" si="60"/>
        <v>1.9789014261138718</v>
      </c>
      <c r="AB124" s="299">
        <f t="shared" si="61"/>
        <v>0.45891836062086711</v>
      </c>
      <c r="AD124" s="303">
        <f t="shared" si="68"/>
        <v>1037187.3171311225</v>
      </c>
      <c r="AE124" s="303">
        <f t="shared" si="69"/>
        <v>0</v>
      </c>
      <c r="AF124" s="303">
        <f t="shared" si="70"/>
        <v>724555.2556911225</v>
      </c>
      <c r="AG124" s="303">
        <f t="shared" si="71"/>
        <v>498915.36854491715</v>
      </c>
      <c r="AH124" s="303">
        <f t="shared" si="72"/>
        <v>488678.62533083436</v>
      </c>
      <c r="AI124" s="304">
        <f t="shared" si="73"/>
        <v>113327.31921250364</v>
      </c>
    </row>
    <row r="125" spans="1:35" x14ac:dyDescent="0.35">
      <c r="A125" s="219" t="s">
        <v>129</v>
      </c>
      <c r="B125" s="299">
        <f>Summary!C135</f>
        <v>36.539000000000001</v>
      </c>
      <c r="C125" s="299">
        <v>15.282136160234693</v>
      </c>
      <c r="D125" s="299">
        <f>Summary!F135</f>
        <v>15.818367123287665</v>
      </c>
      <c r="E125" s="299">
        <f>Summary!I135</f>
        <v>16.48483439370434</v>
      </c>
      <c r="F125" s="299">
        <f>Summary!L135</f>
        <v>15.818367123287665</v>
      </c>
      <c r="G125" s="299">
        <f>Summary!O135</f>
        <v>16.651677417240769</v>
      </c>
      <c r="I125" s="305">
        <f t="shared" si="50"/>
        <v>0</v>
      </c>
      <c r="J125" s="299">
        <f t="shared" si="51"/>
        <v>-21.256863839765309</v>
      </c>
      <c r="K125" s="299">
        <f t="shared" si="52"/>
        <v>-20.720632876712337</v>
      </c>
      <c r="L125" s="299">
        <f t="shared" si="53"/>
        <v>-20.054165606295662</v>
      </c>
      <c r="M125" s="299">
        <f t="shared" si="54"/>
        <v>-20.720632876712337</v>
      </c>
      <c r="N125" s="299">
        <f t="shared" si="55"/>
        <v>-19.887322582759232</v>
      </c>
      <c r="P125" s="303">
        <f t="shared" si="62"/>
        <v>0</v>
      </c>
      <c r="Q125" s="303">
        <f t="shared" si="63"/>
        <v>-5249263.4867925402</v>
      </c>
      <c r="R125" s="303">
        <f t="shared" si="64"/>
        <v>-5116844.2533600014</v>
      </c>
      <c r="S125" s="303">
        <f t="shared" si="65"/>
        <v>-4952263.8931473186</v>
      </c>
      <c r="T125" s="303">
        <f t="shared" si="66"/>
        <v>-5116844.2533600014</v>
      </c>
      <c r="U125" s="304">
        <f t="shared" si="67"/>
        <v>-4911062.9428059291</v>
      </c>
      <c r="W125" s="305">
        <f t="shared" si="56"/>
        <v>-21.256863839765309</v>
      </c>
      <c r="X125" s="299">
        <f t="shared" si="57"/>
        <v>0</v>
      </c>
      <c r="Y125" s="299">
        <f t="shared" si="58"/>
        <v>-0.53623096305297224</v>
      </c>
      <c r="Z125" s="299">
        <f t="shared" si="59"/>
        <v>-1.202698233469647</v>
      </c>
      <c r="AA125" s="299">
        <f t="shared" si="60"/>
        <v>-0.53623096305297224</v>
      </c>
      <c r="AB125" s="299">
        <f t="shared" si="61"/>
        <v>-1.3695412570060768</v>
      </c>
      <c r="AD125" s="303">
        <f t="shared" si="68"/>
        <v>-5249263.4867925402</v>
      </c>
      <c r="AE125" s="303">
        <f t="shared" si="69"/>
        <v>0</v>
      </c>
      <c r="AF125" s="303">
        <f t="shared" si="70"/>
        <v>-132419.2334325384</v>
      </c>
      <c r="AG125" s="303">
        <f t="shared" si="71"/>
        <v>-296999.59364522184</v>
      </c>
      <c r="AH125" s="303">
        <f t="shared" si="72"/>
        <v>-132419.2334325384</v>
      </c>
      <c r="AI125" s="304">
        <f t="shared" si="73"/>
        <v>-338200.54398661142</v>
      </c>
    </row>
    <row r="126" spans="1:35" x14ac:dyDescent="0.35">
      <c r="A126" s="238" t="s">
        <v>130</v>
      </c>
      <c r="B126" s="299">
        <f>Summary!C136</f>
        <v>27.157</v>
      </c>
      <c r="C126" s="299">
        <v>25.572276176793093</v>
      </c>
      <c r="D126" s="299">
        <f>Summary!F136</f>
        <v>26.469575228310493</v>
      </c>
      <c r="E126" s="299">
        <f>Summary!I136</f>
        <v>27.58480446872494</v>
      </c>
      <c r="F126" s="299">
        <f>Summary!L136</f>
        <v>26.469575228310493</v>
      </c>
      <c r="G126" s="299">
        <f>Summary!O136</f>
        <v>27.8639902992469</v>
      </c>
      <c r="I126" s="305">
        <f t="shared" si="50"/>
        <v>0</v>
      </c>
      <c r="J126" s="299">
        <f t="shared" si="51"/>
        <v>-1.5847238232069074</v>
      </c>
      <c r="K126" s="299">
        <f t="shared" si="52"/>
        <v>-0.687424771689507</v>
      </c>
      <c r="L126" s="299">
        <f t="shared" si="53"/>
        <v>0.42780446872493982</v>
      </c>
      <c r="M126" s="299">
        <f t="shared" si="54"/>
        <v>-0.687424771689507</v>
      </c>
      <c r="N126" s="299">
        <f t="shared" si="55"/>
        <v>0.70699029924690038</v>
      </c>
      <c r="P126" s="303">
        <f t="shared" si="62"/>
        <v>0</v>
      </c>
      <c r="Q126" s="303">
        <f t="shared" si="63"/>
        <v>-391338.6736875358</v>
      </c>
      <c r="R126" s="303">
        <f t="shared" si="64"/>
        <v>-169755.69779000228</v>
      </c>
      <c r="S126" s="303">
        <f t="shared" si="65"/>
        <v>105643.91784659903</v>
      </c>
      <c r="T126" s="303">
        <f t="shared" si="66"/>
        <v>-169755.69779000228</v>
      </c>
      <c r="U126" s="304">
        <f t="shared" si="67"/>
        <v>174587.29525334627</v>
      </c>
      <c r="W126" s="305">
        <f t="shared" si="56"/>
        <v>-1.5847238232069074</v>
      </c>
      <c r="X126" s="299">
        <f t="shared" si="57"/>
        <v>0</v>
      </c>
      <c r="Y126" s="299">
        <f t="shared" si="58"/>
        <v>-0.89729905151740041</v>
      </c>
      <c r="Z126" s="299">
        <f t="shared" si="59"/>
        <v>-2.0125282919318472</v>
      </c>
      <c r="AA126" s="299">
        <f t="shared" si="60"/>
        <v>-0.89729905151740041</v>
      </c>
      <c r="AB126" s="299">
        <f t="shared" si="61"/>
        <v>-2.2917141224538078</v>
      </c>
      <c r="AD126" s="303">
        <f t="shared" si="68"/>
        <v>-391338.6736875358</v>
      </c>
      <c r="AE126" s="303">
        <f t="shared" si="69"/>
        <v>0</v>
      </c>
      <c r="AF126" s="303">
        <f t="shared" si="70"/>
        <v>-221582.97589753353</v>
      </c>
      <c r="AG126" s="303">
        <f t="shared" si="71"/>
        <v>-496982.59153413482</v>
      </c>
      <c r="AH126" s="303">
        <f t="shared" si="72"/>
        <v>-221582.97589753353</v>
      </c>
      <c r="AI126" s="304">
        <f t="shared" si="73"/>
        <v>-565925.96894088201</v>
      </c>
    </row>
    <row r="127" spans="1:35" x14ac:dyDescent="0.35">
      <c r="A127" s="219" t="s">
        <v>131</v>
      </c>
      <c r="B127" s="299">
        <f>Summary!C137</f>
        <v>19.152000000000001</v>
      </c>
      <c r="C127" s="299">
        <v>22.933426931648516</v>
      </c>
      <c r="D127" s="299">
        <f>Summary!F137</f>
        <v>20.301533019406392</v>
      </c>
      <c r="E127" s="299">
        <f>Summary!I137</f>
        <v>21.15688725358639</v>
      </c>
      <c r="F127" s="299">
        <f>Summary!L137</f>
        <v>21.165769667593775</v>
      </c>
      <c r="G127" s="299">
        <f>Summary!O137</f>
        <v>22.577948413916872</v>
      </c>
      <c r="I127" s="305">
        <f t="shared" si="50"/>
        <v>0</v>
      </c>
      <c r="J127" s="299">
        <f t="shared" si="51"/>
        <v>3.7814269316485145</v>
      </c>
      <c r="K127" s="299">
        <f t="shared" si="52"/>
        <v>1.1495330194063911</v>
      </c>
      <c r="L127" s="299">
        <f t="shared" si="53"/>
        <v>2.0048872535863893</v>
      </c>
      <c r="M127" s="299">
        <f t="shared" si="54"/>
        <v>2.013769667593774</v>
      </c>
      <c r="N127" s="299">
        <f t="shared" si="55"/>
        <v>3.4259484139168705</v>
      </c>
      <c r="P127" s="303">
        <f t="shared" si="62"/>
        <v>0</v>
      </c>
      <c r="Q127" s="303">
        <f t="shared" si="63"/>
        <v>933802.20477978338</v>
      </c>
      <c r="R127" s="303">
        <f t="shared" si="64"/>
        <v>283870.74175749958</v>
      </c>
      <c r="S127" s="303">
        <f t="shared" si="65"/>
        <v>495095.67990453873</v>
      </c>
      <c r="T127" s="303">
        <f t="shared" si="66"/>
        <v>497289.14230214391</v>
      </c>
      <c r="U127" s="304">
        <f t="shared" si="67"/>
        <v>846018.77550565323</v>
      </c>
      <c r="W127" s="305">
        <f t="shared" si="56"/>
        <v>3.7814269316485145</v>
      </c>
      <c r="X127" s="299">
        <f t="shared" si="57"/>
        <v>0</v>
      </c>
      <c r="Y127" s="299">
        <f t="shared" si="58"/>
        <v>2.6318939122421234</v>
      </c>
      <c r="Z127" s="299">
        <f t="shared" si="59"/>
        <v>1.7765396780621252</v>
      </c>
      <c r="AA127" s="299">
        <f t="shared" si="60"/>
        <v>1.7676572640547406</v>
      </c>
      <c r="AB127" s="299">
        <f t="shared" si="61"/>
        <v>0.35547851773164396</v>
      </c>
      <c r="AD127" s="303">
        <f t="shared" si="68"/>
        <v>933802.20477978338</v>
      </c>
      <c r="AE127" s="303">
        <f t="shared" si="69"/>
        <v>0</v>
      </c>
      <c r="AF127" s="303">
        <f t="shared" si="70"/>
        <v>649931.46302228374</v>
      </c>
      <c r="AG127" s="303">
        <f t="shared" si="71"/>
        <v>438706.52487524459</v>
      </c>
      <c r="AH127" s="303">
        <f t="shared" si="72"/>
        <v>436513.06247763941</v>
      </c>
      <c r="AI127" s="304">
        <f t="shared" si="73"/>
        <v>87783.429274130176</v>
      </c>
    </row>
    <row r="128" spans="1:35" x14ac:dyDescent="0.35">
      <c r="A128" s="238" t="s">
        <v>132</v>
      </c>
      <c r="B128" s="299">
        <f>Summary!C138</f>
        <v>5.0049999999999999</v>
      </c>
      <c r="C128" s="299">
        <v>5.0179239273894778</v>
      </c>
      <c r="D128" s="299">
        <f>Summary!F138</f>
        <v>5.0522491438356161</v>
      </c>
      <c r="E128" s="299">
        <f>Summary!I138</f>
        <v>5.2651130045687511</v>
      </c>
      <c r="F128" s="299">
        <f>Summary!L138</f>
        <v>5.087897979031915</v>
      </c>
      <c r="G128" s="299">
        <f>Summary!O138</f>
        <v>5.3681394428544777</v>
      </c>
      <c r="I128" s="305">
        <f t="shared" si="50"/>
        <v>0</v>
      </c>
      <c r="J128" s="299">
        <f t="shared" si="51"/>
        <v>1.2923927389477896E-2</v>
      </c>
      <c r="K128" s="299">
        <f t="shared" si="52"/>
        <v>4.7249143835616181E-2</v>
      </c>
      <c r="L128" s="299">
        <f t="shared" si="53"/>
        <v>0.26011300456875119</v>
      </c>
      <c r="M128" s="299">
        <f t="shared" si="54"/>
        <v>8.2897979031915092E-2</v>
      </c>
      <c r="N128" s="299">
        <f t="shared" si="55"/>
        <v>0.36313944285447786</v>
      </c>
      <c r="P128" s="303">
        <f t="shared" si="62"/>
        <v>0</v>
      </c>
      <c r="Q128" s="303">
        <f t="shared" si="63"/>
        <v>3191.4914948381852</v>
      </c>
      <c r="R128" s="303">
        <f t="shared" si="64"/>
        <v>11667.911474999935</v>
      </c>
      <c r="S128" s="303">
        <f t="shared" si="65"/>
        <v>64233.449845427524</v>
      </c>
      <c r="T128" s="303">
        <f t="shared" si="66"/>
        <v>20471.191693248853</v>
      </c>
      <c r="U128" s="304">
        <f t="shared" si="67"/>
        <v>89675.251832033318</v>
      </c>
      <c r="W128" s="305">
        <f t="shared" si="56"/>
        <v>1.2923927389477896E-2</v>
      </c>
      <c r="X128" s="299">
        <f t="shared" si="57"/>
        <v>0</v>
      </c>
      <c r="Y128" s="299">
        <f t="shared" si="58"/>
        <v>-3.4325216446138285E-2</v>
      </c>
      <c r="Z128" s="299">
        <f t="shared" si="59"/>
        <v>-0.2471890771792733</v>
      </c>
      <c r="AA128" s="299">
        <f t="shared" si="60"/>
        <v>-6.9974051642437196E-2</v>
      </c>
      <c r="AB128" s="299">
        <f t="shared" si="61"/>
        <v>-0.35021551546499996</v>
      </c>
      <c r="AD128" s="303">
        <f t="shared" si="68"/>
        <v>3191.4914948381852</v>
      </c>
      <c r="AE128" s="303">
        <f t="shared" si="69"/>
        <v>0</v>
      </c>
      <c r="AF128" s="303">
        <f t="shared" si="70"/>
        <v>-8476.4199801617506</v>
      </c>
      <c r="AG128" s="303">
        <f t="shared" si="71"/>
        <v>-61041.958350589332</v>
      </c>
      <c r="AH128" s="303">
        <f t="shared" si="72"/>
        <v>-17279.700198410665</v>
      </c>
      <c r="AI128" s="304">
        <f t="shared" si="73"/>
        <v>-86483.760337195141</v>
      </c>
    </row>
    <row r="129" spans="1:35" x14ac:dyDescent="0.35">
      <c r="A129" s="219" t="s">
        <v>133</v>
      </c>
      <c r="B129" s="299">
        <f>Summary!C139</f>
        <v>13.396000000000001</v>
      </c>
      <c r="C129" s="299">
        <v>11.070810290875908</v>
      </c>
      <c r="D129" s="299">
        <f>Summary!F139</f>
        <v>11.461771118721456</v>
      </c>
      <c r="E129" s="299">
        <f>Summary!I139</f>
        <v>11.944684130671284</v>
      </c>
      <c r="F129" s="299">
        <f>Summary!L139</f>
        <v>11.459271118721457</v>
      </c>
      <c r="G129" s="299">
        <f>Summary!O139</f>
        <v>12.06557628936412</v>
      </c>
      <c r="I129" s="305">
        <f t="shared" si="50"/>
        <v>0</v>
      </c>
      <c r="J129" s="299">
        <f t="shared" si="51"/>
        <v>-2.3251897091240927</v>
      </c>
      <c r="K129" s="299">
        <f t="shared" si="52"/>
        <v>-1.9342288812785444</v>
      </c>
      <c r="L129" s="299">
        <f t="shared" si="53"/>
        <v>-1.4513158693287167</v>
      </c>
      <c r="M129" s="299">
        <f t="shared" si="54"/>
        <v>-1.9367288812785439</v>
      </c>
      <c r="N129" s="299">
        <f t="shared" si="55"/>
        <v>-1.3304237106358805</v>
      </c>
      <c r="P129" s="303">
        <f t="shared" si="62"/>
        <v>0</v>
      </c>
      <c r="Q129" s="303">
        <f t="shared" si="63"/>
        <v>-574192.57760582364</v>
      </c>
      <c r="R129" s="303">
        <f t="shared" si="64"/>
        <v>-477646.99055000133</v>
      </c>
      <c r="S129" s="303">
        <f t="shared" si="65"/>
        <v>-358394.32656185835</v>
      </c>
      <c r="T129" s="303">
        <f t="shared" si="66"/>
        <v>-478264.35155000124</v>
      </c>
      <c r="U129" s="304">
        <f t="shared" si="67"/>
        <v>-328540.6849687511</v>
      </c>
      <c r="W129" s="305">
        <f t="shared" si="56"/>
        <v>-2.3251897091240927</v>
      </c>
      <c r="X129" s="299">
        <f t="shared" si="57"/>
        <v>0</v>
      </c>
      <c r="Y129" s="299">
        <f t="shared" si="58"/>
        <v>-0.39096082784554831</v>
      </c>
      <c r="Z129" s="299">
        <f t="shared" si="59"/>
        <v>-0.87387383979537603</v>
      </c>
      <c r="AA129" s="299">
        <f t="shared" si="60"/>
        <v>-0.38846082784554881</v>
      </c>
      <c r="AB129" s="299">
        <f t="shared" si="61"/>
        <v>-0.99476599848821223</v>
      </c>
      <c r="AD129" s="303">
        <f t="shared" si="68"/>
        <v>-574192.57760582364</v>
      </c>
      <c r="AE129" s="303">
        <f t="shared" si="69"/>
        <v>0</v>
      </c>
      <c r="AF129" s="303">
        <f t="shared" si="70"/>
        <v>-96545.587055822209</v>
      </c>
      <c r="AG129" s="303">
        <f t="shared" si="71"/>
        <v>-215798.25104396525</v>
      </c>
      <c r="AH129" s="303">
        <f t="shared" si="72"/>
        <v>-95928.226055822335</v>
      </c>
      <c r="AI129" s="304">
        <f t="shared" si="73"/>
        <v>-245651.89263707248</v>
      </c>
    </row>
    <row r="130" spans="1:35" x14ac:dyDescent="0.35">
      <c r="A130" s="238" t="s">
        <v>134</v>
      </c>
      <c r="B130" s="299">
        <f>Summary!C140</f>
        <v>95.771000000000001</v>
      </c>
      <c r="C130" s="299">
        <v>98.175914490607383</v>
      </c>
      <c r="D130" s="299">
        <f>Summary!F140</f>
        <v>97.233446004566218</v>
      </c>
      <c r="E130" s="299">
        <f>Summary!I140</f>
        <v>101.3301336618193</v>
      </c>
      <c r="F130" s="299">
        <f>Summary!L140</f>
        <v>98.336841587386658</v>
      </c>
      <c r="G130" s="299">
        <f>Summary!O140</f>
        <v>103.89518357577047</v>
      </c>
      <c r="I130" s="305">
        <f t="shared" si="50"/>
        <v>0</v>
      </c>
      <c r="J130" s="299">
        <f t="shared" si="51"/>
        <v>2.404914490607382</v>
      </c>
      <c r="K130" s="299">
        <f t="shared" si="52"/>
        <v>1.4624460045662175</v>
      </c>
      <c r="L130" s="299">
        <f t="shared" si="53"/>
        <v>5.5591336618193026</v>
      </c>
      <c r="M130" s="299">
        <f t="shared" si="54"/>
        <v>2.5658415873866574</v>
      </c>
      <c r="N130" s="299">
        <f t="shared" si="55"/>
        <v>8.1241835757704735</v>
      </c>
      <c r="P130" s="303">
        <f t="shared" si="62"/>
        <v>0</v>
      </c>
      <c r="Q130" s="303">
        <f t="shared" si="63"/>
        <v>593880.16593434557</v>
      </c>
      <c r="R130" s="303">
        <f t="shared" si="64"/>
        <v>361142.85113000183</v>
      </c>
      <c r="S130" s="303">
        <f t="shared" si="65"/>
        <v>1372796.9266377706</v>
      </c>
      <c r="T130" s="303">
        <f t="shared" si="66"/>
        <v>633620.21129224566</v>
      </c>
      <c r="U130" s="304">
        <f t="shared" si="67"/>
        <v>2006221.6386084941</v>
      </c>
      <c r="W130" s="305">
        <f t="shared" si="56"/>
        <v>2.404914490607382</v>
      </c>
      <c r="X130" s="299">
        <f t="shared" si="57"/>
        <v>0</v>
      </c>
      <c r="Y130" s="299">
        <f t="shared" si="58"/>
        <v>0.94246848604116451</v>
      </c>
      <c r="Z130" s="299">
        <f t="shared" si="59"/>
        <v>-3.1542191712119205</v>
      </c>
      <c r="AA130" s="299">
        <f t="shared" si="60"/>
        <v>-0.1609270967792753</v>
      </c>
      <c r="AB130" s="299">
        <f t="shared" si="61"/>
        <v>-5.7192690851630914</v>
      </c>
      <c r="AD130" s="303">
        <f t="shared" si="68"/>
        <v>593880.16593434557</v>
      </c>
      <c r="AE130" s="303">
        <f t="shared" si="69"/>
        <v>0</v>
      </c>
      <c r="AF130" s="303">
        <f t="shared" si="70"/>
        <v>232737.31480434374</v>
      </c>
      <c r="AG130" s="303">
        <f t="shared" si="71"/>
        <v>-778916.76070342492</v>
      </c>
      <c r="AH130" s="303">
        <f t="shared" si="72"/>
        <v>-39740.045357900068</v>
      </c>
      <c r="AI130" s="304">
        <f t="shared" si="73"/>
        <v>-1412341.4726741484</v>
      </c>
    </row>
    <row r="131" spans="1:35" x14ac:dyDescent="0.35">
      <c r="A131" s="219" t="s">
        <v>135</v>
      </c>
      <c r="B131" s="299">
        <f>Summary!C141</f>
        <v>8.4809999999999999</v>
      </c>
      <c r="C131" s="299">
        <v>7.9566683771656157</v>
      </c>
      <c r="D131" s="299">
        <f>Summary!F141</f>
        <v>8.2358578767123287</v>
      </c>
      <c r="E131" s="299">
        <f>Summary!I141</f>
        <v>8.5828551157984911</v>
      </c>
      <c r="F131" s="299">
        <f>Summary!L141</f>
        <v>8.2358578767123287</v>
      </c>
      <c r="G131" s="299">
        <f>Summary!O141</f>
        <v>8.6697222000466549</v>
      </c>
      <c r="I131" s="305">
        <f t="shared" si="50"/>
        <v>0</v>
      </c>
      <c r="J131" s="299">
        <f t="shared" si="51"/>
        <v>-0.52433162283438417</v>
      </c>
      <c r="K131" s="299">
        <f t="shared" si="52"/>
        <v>-0.24514212328767115</v>
      </c>
      <c r="L131" s="299">
        <f t="shared" si="53"/>
        <v>0.10185511579849127</v>
      </c>
      <c r="M131" s="299">
        <f t="shared" si="54"/>
        <v>-0.24514212328767115</v>
      </c>
      <c r="N131" s="299">
        <f t="shared" si="55"/>
        <v>0.18872220004665508</v>
      </c>
      <c r="P131" s="303">
        <f t="shared" si="62"/>
        <v>0</v>
      </c>
      <c r="Q131" s="303">
        <f t="shared" si="63"/>
        <v>-129480.75800186329</v>
      </c>
      <c r="R131" s="303">
        <f t="shared" si="64"/>
        <v>-60536.474549999977</v>
      </c>
      <c r="S131" s="303">
        <f t="shared" si="65"/>
        <v>25152.550457788948</v>
      </c>
      <c r="T131" s="303">
        <f t="shared" si="66"/>
        <v>-60536.474549999977</v>
      </c>
      <c r="U131" s="304">
        <f t="shared" si="67"/>
        <v>46603.890457201211</v>
      </c>
      <c r="W131" s="305">
        <f t="shared" si="56"/>
        <v>-0.52433162283438417</v>
      </c>
      <c r="X131" s="299">
        <f t="shared" si="57"/>
        <v>0</v>
      </c>
      <c r="Y131" s="299">
        <f t="shared" si="58"/>
        <v>-0.27918949954671302</v>
      </c>
      <c r="Z131" s="299">
        <f t="shared" si="59"/>
        <v>-0.62618673863287544</v>
      </c>
      <c r="AA131" s="299">
        <f t="shared" si="60"/>
        <v>-0.27918949954671302</v>
      </c>
      <c r="AB131" s="299">
        <f t="shared" si="61"/>
        <v>-0.71305382288103925</v>
      </c>
      <c r="AD131" s="303">
        <f t="shared" si="68"/>
        <v>-129480.75800186329</v>
      </c>
      <c r="AE131" s="303">
        <f t="shared" si="69"/>
        <v>0</v>
      </c>
      <c r="AF131" s="303">
        <f t="shared" si="70"/>
        <v>-68944.283451863317</v>
      </c>
      <c r="AG131" s="303">
        <f t="shared" si="71"/>
        <v>-154633.30845965224</v>
      </c>
      <c r="AH131" s="303">
        <f t="shared" si="72"/>
        <v>-68944.283451863317</v>
      </c>
      <c r="AI131" s="304">
        <f t="shared" si="73"/>
        <v>-176084.64845906451</v>
      </c>
    </row>
    <row r="132" spans="1:35" x14ac:dyDescent="0.35">
      <c r="A132" s="238" t="s">
        <v>136</v>
      </c>
      <c r="B132" s="299">
        <f>Summary!C142</f>
        <v>26.832999999999998</v>
      </c>
      <c r="C132" s="299">
        <v>30.054240058942895</v>
      </c>
      <c r="D132" s="299">
        <f>Summary!F142</f>
        <v>27.901951398401824</v>
      </c>
      <c r="E132" s="299">
        <f>Summary!I142</f>
        <v>29.07753022034073</v>
      </c>
      <c r="F132" s="299">
        <f>Summary!L142</f>
        <v>28.708460662719016</v>
      </c>
      <c r="G132" s="299">
        <f>Summary!O142</f>
        <v>30.497087600679521</v>
      </c>
      <c r="I132" s="305">
        <f t="shared" si="50"/>
        <v>0</v>
      </c>
      <c r="J132" s="299">
        <f t="shared" si="51"/>
        <v>3.2212400589428967</v>
      </c>
      <c r="K132" s="299">
        <f t="shared" si="52"/>
        <v>1.0689513984018255</v>
      </c>
      <c r="L132" s="299">
        <f t="shared" si="53"/>
        <v>2.2445302203407316</v>
      </c>
      <c r="M132" s="299">
        <f t="shared" si="54"/>
        <v>1.8754606627190178</v>
      </c>
      <c r="N132" s="299">
        <f t="shared" si="55"/>
        <v>3.6640876006795224</v>
      </c>
      <c r="P132" s="303">
        <f t="shared" si="62"/>
        <v>0</v>
      </c>
      <c r="Q132" s="303">
        <f t="shared" si="63"/>
        <v>795467.19361161825</v>
      </c>
      <c r="R132" s="303">
        <f t="shared" si="64"/>
        <v>263971.56170749973</v>
      </c>
      <c r="S132" s="303">
        <f t="shared" si="65"/>
        <v>554274.16854390979</v>
      </c>
      <c r="T132" s="303">
        <f t="shared" si="66"/>
        <v>463134.50807875016</v>
      </c>
      <c r="U132" s="304">
        <f t="shared" si="67"/>
        <v>904825.91409724415</v>
      </c>
      <c r="W132" s="305">
        <f t="shared" si="56"/>
        <v>3.2212400589428967</v>
      </c>
      <c r="X132" s="299">
        <f t="shared" si="57"/>
        <v>0</v>
      </c>
      <c r="Y132" s="299">
        <f t="shared" si="58"/>
        <v>2.1522886605410712</v>
      </c>
      <c r="Z132" s="299">
        <f t="shared" si="59"/>
        <v>0.97670983860216509</v>
      </c>
      <c r="AA132" s="299">
        <f t="shared" si="60"/>
        <v>1.3457793962238789</v>
      </c>
      <c r="AB132" s="299">
        <f t="shared" si="61"/>
        <v>-0.44284754173662577</v>
      </c>
      <c r="AD132" s="303">
        <f t="shared" si="68"/>
        <v>795467.19361161825</v>
      </c>
      <c r="AE132" s="303">
        <f t="shared" si="69"/>
        <v>0</v>
      </c>
      <c r="AF132" s="303">
        <f t="shared" si="70"/>
        <v>531495.63190411846</v>
      </c>
      <c r="AG132" s="303">
        <f t="shared" si="71"/>
        <v>241193.02506770848</v>
      </c>
      <c r="AH132" s="303">
        <f t="shared" si="72"/>
        <v>332332.68553286797</v>
      </c>
      <c r="AI132" s="304">
        <f t="shared" si="73"/>
        <v>-109358.72048562601</v>
      </c>
    </row>
    <row r="133" spans="1:35" x14ac:dyDescent="0.35">
      <c r="A133" s="219" t="s">
        <v>137</v>
      </c>
      <c r="B133" s="299">
        <f>Summary!C143</f>
        <v>4.1139999999999999</v>
      </c>
      <c r="C133" s="299">
        <v>2.7144220342746381</v>
      </c>
      <c r="D133" s="299">
        <f>Summary!F143</f>
        <v>2.8096676940639269</v>
      </c>
      <c r="E133" s="299">
        <f>Summary!I143</f>
        <v>2.9280460035472076</v>
      </c>
      <c r="F133" s="299">
        <f>Summary!L143</f>
        <v>2.8096676940639269</v>
      </c>
      <c r="G133" s="299">
        <f>Summary!O143</f>
        <v>2.9576807597490746</v>
      </c>
      <c r="I133" s="305">
        <f t="shared" si="50"/>
        <v>0</v>
      </c>
      <c r="J133" s="299">
        <f t="shared" si="51"/>
        <v>-1.3995779657253618</v>
      </c>
      <c r="K133" s="299">
        <f t="shared" si="52"/>
        <v>-1.304332305936073</v>
      </c>
      <c r="L133" s="299">
        <f t="shared" si="53"/>
        <v>-1.1859539964527923</v>
      </c>
      <c r="M133" s="299">
        <f t="shared" si="54"/>
        <v>-1.304332305936073</v>
      </c>
      <c r="N133" s="299">
        <f t="shared" si="55"/>
        <v>-1.1563192402509253</v>
      </c>
      <c r="P133" s="303">
        <f t="shared" si="62"/>
        <v>0</v>
      </c>
      <c r="Q133" s="303">
        <f t="shared" si="63"/>
        <v>-345617.94099926995</v>
      </c>
      <c r="R133" s="303">
        <f t="shared" si="64"/>
        <v>-322097.55868999998</v>
      </c>
      <c r="S133" s="303">
        <f t="shared" si="65"/>
        <v>-292864.69808163692</v>
      </c>
      <c r="T133" s="303">
        <f t="shared" si="66"/>
        <v>-322097.55868999998</v>
      </c>
      <c r="U133" s="304">
        <f t="shared" si="67"/>
        <v>-285546.56099222053</v>
      </c>
      <c r="W133" s="305">
        <f t="shared" si="56"/>
        <v>-1.3995779657253618</v>
      </c>
      <c r="X133" s="299">
        <f t="shared" si="57"/>
        <v>0</v>
      </c>
      <c r="Y133" s="299">
        <f t="shared" si="58"/>
        <v>-9.5245659789288784E-2</v>
      </c>
      <c r="Z133" s="299">
        <f t="shared" si="59"/>
        <v>-0.21362396927256944</v>
      </c>
      <c r="AA133" s="299">
        <f t="shared" si="60"/>
        <v>-9.5245659789288784E-2</v>
      </c>
      <c r="AB133" s="299">
        <f t="shared" si="61"/>
        <v>-0.2432587254744365</v>
      </c>
      <c r="AD133" s="303">
        <f t="shared" si="68"/>
        <v>-345617.94099926995</v>
      </c>
      <c r="AE133" s="303">
        <f t="shared" si="69"/>
        <v>0</v>
      </c>
      <c r="AF133" s="303">
        <f t="shared" si="70"/>
        <v>-23520.382309270044</v>
      </c>
      <c r="AG133" s="303">
        <f t="shared" si="71"/>
        <v>-52753.242917633092</v>
      </c>
      <c r="AH133" s="303">
        <f t="shared" si="72"/>
        <v>-23520.382309270044</v>
      </c>
      <c r="AI133" s="304">
        <f t="shared" si="73"/>
        <v>-60071.380007049433</v>
      </c>
    </row>
    <row r="134" spans="1:35" x14ac:dyDescent="0.35">
      <c r="A134" s="238" t="s">
        <v>138</v>
      </c>
      <c r="B134" s="299">
        <f>Summary!C144</f>
        <v>18.707000000000001</v>
      </c>
      <c r="C134" s="299">
        <v>18.206702750816408</v>
      </c>
      <c r="D134" s="299">
        <f>Summary!F144</f>
        <v>18.741638270547945</v>
      </c>
      <c r="E134" s="299">
        <f>Summary!I144</f>
        <v>19.531270247347884</v>
      </c>
      <c r="F134" s="299">
        <f>Summary!L144</f>
        <v>18.76777237368735</v>
      </c>
      <c r="G134" s="299">
        <f>Summary!O144</f>
        <v>19.765409262688298</v>
      </c>
      <c r="I134" s="305">
        <f t="shared" si="50"/>
        <v>0</v>
      </c>
      <c r="J134" s="299">
        <f t="shared" si="51"/>
        <v>-0.50029724918359264</v>
      </c>
      <c r="K134" s="299">
        <f t="shared" si="52"/>
        <v>3.4638270547944217E-2</v>
      </c>
      <c r="L134" s="299">
        <f t="shared" si="53"/>
        <v>0.8242702473478829</v>
      </c>
      <c r="M134" s="299">
        <f t="shared" si="54"/>
        <v>6.0772373687349557E-2</v>
      </c>
      <c r="N134" s="299">
        <f t="shared" si="55"/>
        <v>1.058409262688297</v>
      </c>
      <c r="P134" s="303">
        <f t="shared" ref="P134:P139" si="74">I134*$A$1*8760</f>
        <v>0</v>
      </c>
      <c r="Q134" s="303">
        <f t="shared" ref="Q134:Q139" si="75">J134*$A$1*8760</f>
        <v>-123545.60402129276</v>
      </c>
      <c r="R134" s="303">
        <f t="shared" ref="R134:R139" si="76">K134*$A$1*8760</f>
        <v>8553.7269374997559</v>
      </c>
      <c r="S134" s="303">
        <f t="shared" ref="S134:S139" si="77">L134*$A$1*8760</f>
        <v>203548.92166917454</v>
      </c>
      <c r="T134" s="303">
        <f t="shared" ref="T134:T139" si="78">M134*$A$1*8760</f>
        <v>15007.397356798321</v>
      </c>
      <c r="U134" s="304">
        <f t="shared" ref="U134:U139" si="79">N134*$A$1*8760</f>
        <v>261368.24032900386</v>
      </c>
      <c r="W134" s="305">
        <f t="shared" si="56"/>
        <v>-0.50029724918359264</v>
      </c>
      <c r="X134" s="299">
        <f t="shared" si="57"/>
        <v>0</v>
      </c>
      <c r="Y134" s="299">
        <f t="shared" si="58"/>
        <v>-0.53493551973153686</v>
      </c>
      <c r="Z134" s="299">
        <f t="shared" si="59"/>
        <v>-1.3245674965314755</v>
      </c>
      <c r="AA134" s="299">
        <f t="shared" si="60"/>
        <v>-0.5610696228709422</v>
      </c>
      <c r="AB134" s="299">
        <f t="shared" si="61"/>
        <v>-1.5587065118718897</v>
      </c>
      <c r="AD134" s="303">
        <f t="shared" ref="AD134:AD139" si="80">W134*$A$1*8760</f>
        <v>-123545.60402129276</v>
      </c>
      <c r="AE134" s="303">
        <f t="shared" ref="AE134:AE139" si="81">X134*$A$1*8760</f>
        <v>0</v>
      </c>
      <c r="AF134" s="303">
        <f t="shared" ref="AF134:AF139" si="82">Y134*$A$1*8760</f>
        <v>-132099.3309587925</v>
      </c>
      <c r="AG134" s="303">
        <f t="shared" ref="AG134:AG139" si="83">Z134*$A$1*8760</f>
        <v>-327094.52569046727</v>
      </c>
      <c r="AH134" s="303">
        <f t="shared" ref="AH134:AH139" si="84">AA134*$A$1*8760</f>
        <v>-138553.00137809108</v>
      </c>
      <c r="AI134" s="304">
        <f t="shared" ref="AI134:AI139" si="85">AB134*$A$1*8760</f>
        <v>-384913.84435029665</v>
      </c>
    </row>
    <row r="135" spans="1:35" x14ac:dyDescent="0.35">
      <c r="A135" s="219" t="s">
        <v>139</v>
      </c>
      <c r="B135" s="299">
        <f>Summary!C145</f>
        <v>4.0730000000000004</v>
      </c>
      <c r="C135" s="299">
        <v>3.3554074863420724</v>
      </c>
      <c r="D135" s="299">
        <f>Summary!F145</f>
        <v>3.4731445205479456</v>
      </c>
      <c r="E135" s="299">
        <f>Summary!I145</f>
        <v>3.6194767639667047</v>
      </c>
      <c r="F135" s="299">
        <f>Summary!L145</f>
        <v>3.4731445205479456</v>
      </c>
      <c r="G135" s="299">
        <f>Summary!O145</f>
        <v>3.6561094915087349</v>
      </c>
      <c r="I135" s="305">
        <f t="shared" ref="I135:I139" si="86">B135-B135</f>
        <v>0</v>
      </c>
      <c r="J135" s="299">
        <f t="shared" ref="J135:J139" si="87">C135-$B135</f>
        <v>-0.71759251365792798</v>
      </c>
      <c r="K135" s="299">
        <f t="shared" ref="K135:K139" si="88">D135-$B135</f>
        <v>-0.59985547945205475</v>
      </c>
      <c r="L135" s="299">
        <f t="shared" ref="L135:L139" si="89">E135-$B135</f>
        <v>-0.4535232360332957</v>
      </c>
      <c r="M135" s="299">
        <f t="shared" ref="M135:M139" si="90">F135-$B135</f>
        <v>-0.59985547945205475</v>
      </c>
      <c r="N135" s="299">
        <f t="shared" ref="N135:N139" si="91">G135-$B135</f>
        <v>-0.41689050849126552</v>
      </c>
      <c r="P135" s="303">
        <f t="shared" si="74"/>
        <v>0</v>
      </c>
      <c r="Q135" s="303">
        <f t="shared" si="75"/>
        <v>-177205.45272974879</v>
      </c>
      <c r="R135" s="303">
        <f t="shared" si="76"/>
        <v>-148130.95145999998</v>
      </c>
      <c r="S135" s="303">
        <f t="shared" si="77"/>
        <v>-111995.02340830056</v>
      </c>
      <c r="T135" s="303">
        <f t="shared" si="78"/>
        <v>-148130.95145999998</v>
      </c>
      <c r="U135" s="304">
        <f t="shared" si="79"/>
        <v>-102948.77648507046</v>
      </c>
      <c r="W135" s="305">
        <f t="shared" ref="W135:W139" si="92">$C135-B135</f>
        <v>-0.71759251365792798</v>
      </c>
      <c r="X135" s="299">
        <f t="shared" ref="X135:X139" si="93">$C135-C135</f>
        <v>0</v>
      </c>
      <c r="Y135" s="299">
        <f t="shared" ref="Y135:Y139" si="94">$C135-D135</f>
        <v>-0.11773703420587323</v>
      </c>
      <c r="Z135" s="299">
        <f t="shared" ref="Z135:Z139" si="95">$C135-E135</f>
        <v>-0.26406927762463228</v>
      </c>
      <c r="AA135" s="299">
        <f t="shared" ref="AA135:AA139" si="96">$C135-F135</f>
        <v>-0.11773703420587323</v>
      </c>
      <c r="AB135" s="299">
        <f t="shared" ref="AB135:AB139" si="97">$C135-G135</f>
        <v>-0.30070200516666246</v>
      </c>
      <c r="AD135" s="303">
        <f t="shared" si="80"/>
        <v>-177205.45272974879</v>
      </c>
      <c r="AE135" s="303">
        <f t="shared" si="81"/>
        <v>0</v>
      </c>
      <c r="AF135" s="303">
        <f t="shared" si="82"/>
        <v>-29074.501269748838</v>
      </c>
      <c r="AG135" s="303">
        <f t="shared" si="83"/>
        <v>-65210.429321448239</v>
      </c>
      <c r="AH135" s="303">
        <f t="shared" si="84"/>
        <v>-29074.501269748838</v>
      </c>
      <c r="AI135" s="304">
        <f t="shared" si="85"/>
        <v>-74256.67624467834</v>
      </c>
    </row>
    <row r="136" spans="1:35" x14ac:dyDescent="0.35">
      <c r="A136" s="238" t="s">
        <v>140</v>
      </c>
      <c r="B136" s="299">
        <f>Summary!C146</f>
        <v>12.936999999999999</v>
      </c>
      <c r="C136" s="299">
        <v>11.896514535007762</v>
      </c>
      <c r="D136" s="299">
        <f>Summary!F146</f>
        <v>12.350948287671235</v>
      </c>
      <c r="E136" s="299">
        <f>Summary!I146</f>
        <v>12.871324552059701</v>
      </c>
      <c r="F136" s="299">
        <f>Summary!L146</f>
        <v>12.313948287671234</v>
      </c>
      <c r="G136" s="299">
        <f>Summary!O146</f>
        <v>13.001595239280222</v>
      </c>
      <c r="I136" s="305">
        <f t="shared" si="86"/>
        <v>0</v>
      </c>
      <c r="J136" s="299">
        <f t="shared" si="87"/>
        <v>-1.040485464992237</v>
      </c>
      <c r="K136" s="299">
        <f t="shared" si="88"/>
        <v>-0.5860517123287643</v>
      </c>
      <c r="L136" s="299">
        <f t="shared" si="89"/>
        <v>-6.5675447940298781E-2</v>
      </c>
      <c r="M136" s="299">
        <f t="shared" si="90"/>
        <v>-0.62305171232876511</v>
      </c>
      <c r="N136" s="299">
        <f t="shared" si="91"/>
        <v>6.4595239280222927E-2</v>
      </c>
      <c r="P136" s="303">
        <f t="shared" si="74"/>
        <v>0</v>
      </c>
      <c r="Q136" s="303">
        <f t="shared" si="75"/>
        <v>-256942.05886122896</v>
      </c>
      <c r="R136" s="303">
        <f t="shared" si="76"/>
        <v>-144722.1884699993</v>
      </c>
      <c r="S136" s="303">
        <f t="shared" si="77"/>
        <v>-16218.184086348318</v>
      </c>
      <c r="T136" s="303">
        <f t="shared" si="78"/>
        <v>-153859.13126999949</v>
      </c>
      <c r="U136" s="304">
        <f t="shared" si="79"/>
        <v>15951.432606911081</v>
      </c>
      <c r="W136" s="305">
        <f t="shared" si="92"/>
        <v>-1.040485464992237</v>
      </c>
      <c r="X136" s="299">
        <f t="shared" si="93"/>
        <v>0</v>
      </c>
      <c r="Y136" s="299">
        <f t="shared" si="94"/>
        <v>-0.45443375266347275</v>
      </c>
      <c r="Z136" s="299">
        <f t="shared" si="95"/>
        <v>-0.97481001705193826</v>
      </c>
      <c r="AA136" s="299">
        <f t="shared" si="96"/>
        <v>-0.41743375266347194</v>
      </c>
      <c r="AB136" s="299">
        <f t="shared" si="97"/>
        <v>-1.10508070427246</v>
      </c>
      <c r="AD136" s="303">
        <f t="shared" si="80"/>
        <v>-256942.05886122896</v>
      </c>
      <c r="AE136" s="303">
        <f t="shared" si="81"/>
        <v>0</v>
      </c>
      <c r="AF136" s="303">
        <f t="shared" si="82"/>
        <v>-112219.87039122966</v>
      </c>
      <c r="AG136" s="303">
        <f t="shared" si="83"/>
        <v>-240723.87477488065</v>
      </c>
      <c r="AH136" s="303">
        <f t="shared" si="84"/>
        <v>-103082.92759122948</v>
      </c>
      <c r="AI136" s="304">
        <f t="shared" si="85"/>
        <v>-272893.49146814004</v>
      </c>
    </row>
    <row r="137" spans="1:35" x14ac:dyDescent="0.35">
      <c r="A137" s="219" t="s">
        <v>141</v>
      </c>
      <c r="B137" s="299">
        <f>Summary!C147</f>
        <v>17.277999999999999</v>
      </c>
      <c r="C137" s="299">
        <v>15.659046798261231</v>
      </c>
      <c r="D137" s="299">
        <f>Summary!F147</f>
        <v>16.378003082191778</v>
      </c>
      <c r="E137" s="299">
        <f>Summary!I147</f>
        <v>17.068049211731577</v>
      </c>
      <c r="F137" s="299">
        <f>Summary!L147</f>
        <v>16.208503082191779</v>
      </c>
      <c r="G137" s="299">
        <f>Summary!O147</f>
        <v>17.240794952959128</v>
      </c>
      <c r="I137" s="305">
        <f t="shared" si="86"/>
        <v>0</v>
      </c>
      <c r="J137" s="299">
        <f t="shared" si="87"/>
        <v>-1.6189532017387673</v>
      </c>
      <c r="K137" s="299">
        <f t="shared" si="88"/>
        <v>-0.89999691780822033</v>
      </c>
      <c r="L137" s="299">
        <f t="shared" si="89"/>
        <v>-0.20995078826842217</v>
      </c>
      <c r="M137" s="299">
        <f t="shared" si="90"/>
        <v>-1.0694969178082196</v>
      </c>
      <c r="N137" s="299">
        <f t="shared" si="91"/>
        <v>-3.7205047040870909E-2</v>
      </c>
      <c r="P137" s="303">
        <f t="shared" si="74"/>
        <v>0</v>
      </c>
      <c r="Q137" s="303">
        <f t="shared" si="75"/>
        <v>-399791.42703145882</v>
      </c>
      <c r="R137" s="303">
        <f t="shared" si="76"/>
        <v>-222249.19887000025</v>
      </c>
      <c r="S137" s="303">
        <f t="shared" si="77"/>
        <v>-51846.171438472542</v>
      </c>
      <c r="T137" s="303">
        <f t="shared" si="78"/>
        <v>-264106.27467000007</v>
      </c>
      <c r="U137" s="304">
        <f t="shared" si="79"/>
        <v>-9187.5780184796422</v>
      </c>
      <c r="W137" s="305">
        <f t="shared" si="92"/>
        <v>-1.6189532017387673</v>
      </c>
      <c r="X137" s="299">
        <f t="shared" si="93"/>
        <v>0</v>
      </c>
      <c r="Y137" s="299">
        <f t="shared" si="94"/>
        <v>-0.718956283930547</v>
      </c>
      <c r="Z137" s="299">
        <f t="shared" si="95"/>
        <v>-1.4090024134703452</v>
      </c>
      <c r="AA137" s="299">
        <f t="shared" si="96"/>
        <v>-0.54945628393054768</v>
      </c>
      <c r="AB137" s="299">
        <f t="shared" si="97"/>
        <v>-1.5817481546978964</v>
      </c>
      <c r="AD137" s="303">
        <f t="shared" si="80"/>
        <v>-399791.42703145882</v>
      </c>
      <c r="AE137" s="303">
        <f t="shared" si="81"/>
        <v>0</v>
      </c>
      <c r="AF137" s="303">
        <f t="shared" si="82"/>
        <v>-177542.22816145854</v>
      </c>
      <c r="AG137" s="303">
        <f t="shared" si="83"/>
        <v>-347945.2555929863</v>
      </c>
      <c r="AH137" s="303">
        <f t="shared" si="84"/>
        <v>-135685.15236145872</v>
      </c>
      <c r="AI137" s="304">
        <f t="shared" si="85"/>
        <v>-390603.84901297919</v>
      </c>
    </row>
    <row r="138" spans="1:35" x14ac:dyDescent="0.35">
      <c r="A138" s="238" t="s">
        <v>142</v>
      </c>
      <c r="B138" s="299">
        <f>Summary!C148</f>
        <v>6.3289999999999997</v>
      </c>
      <c r="C138" s="299">
        <v>6.2044163969034534</v>
      </c>
      <c r="D138" s="299">
        <f>Summary!F148</f>
        <v>6.3522803938356169</v>
      </c>
      <c r="E138" s="299">
        <f>Summary!I148</f>
        <v>6.6199178144369091</v>
      </c>
      <c r="F138" s="299">
        <f>Summary!L148</f>
        <v>6.3698451337606024</v>
      </c>
      <c r="G138" s="299">
        <f>Summary!O148</f>
        <v>6.7114248116050765</v>
      </c>
      <c r="I138" s="305">
        <f t="shared" si="86"/>
        <v>0</v>
      </c>
      <c r="J138" s="299">
        <f t="shared" si="87"/>
        <v>-0.12458360309654637</v>
      </c>
      <c r="K138" s="299">
        <f t="shared" si="88"/>
        <v>2.3280393835617197E-2</v>
      </c>
      <c r="L138" s="299">
        <f t="shared" si="89"/>
        <v>0.29091781443690934</v>
      </c>
      <c r="M138" s="299">
        <f t="shared" si="90"/>
        <v>4.0845133760602614E-2</v>
      </c>
      <c r="N138" s="299">
        <f t="shared" si="91"/>
        <v>0.3824248116050768</v>
      </c>
      <c r="P138" s="303">
        <f t="shared" si="74"/>
        <v>0</v>
      </c>
      <c r="Q138" s="303">
        <f t="shared" si="75"/>
        <v>-30765.223116514782</v>
      </c>
      <c r="R138" s="303">
        <f t="shared" si="76"/>
        <v>5748.9628875001872</v>
      </c>
      <c r="S138" s="303">
        <f t="shared" si="77"/>
        <v>71840.525135433898</v>
      </c>
      <c r="T138" s="303">
        <f t="shared" si="78"/>
        <v>10086.477049431756</v>
      </c>
      <c r="U138" s="304">
        <f t="shared" si="79"/>
        <v>94437.665646928726</v>
      </c>
      <c r="W138" s="305">
        <f t="shared" si="92"/>
        <v>-0.12458360309654637</v>
      </c>
      <c r="X138" s="299">
        <f t="shared" si="93"/>
        <v>0</v>
      </c>
      <c r="Y138" s="299">
        <f t="shared" si="94"/>
        <v>-0.14786399693216357</v>
      </c>
      <c r="Z138" s="299">
        <f t="shared" si="95"/>
        <v>-0.41550141753345571</v>
      </c>
      <c r="AA138" s="299">
        <f t="shared" si="96"/>
        <v>-0.16542873685714898</v>
      </c>
      <c r="AB138" s="299">
        <f t="shared" si="97"/>
        <v>-0.50700841470162317</v>
      </c>
      <c r="AD138" s="303">
        <f t="shared" si="80"/>
        <v>-30765.223116514782</v>
      </c>
      <c r="AE138" s="303">
        <f t="shared" si="81"/>
        <v>0</v>
      </c>
      <c r="AF138" s="303">
        <f t="shared" si="82"/>
        <v>-36514.18600401497</v>
      </c>
      <c r="AG138" s="303">
        <f t="shared" si="83"/>
        <v>-102605.74825194869</v>
      </c>
      <c r="AH138" s="303">
        <f t="shared" si="84"/>
        <v>-40851.700165946539</v>
      </c>
      <c r="AI138" s="304">
        <f t="shared" si="85"/>
        <v>-125202.88876344351</v>
      </c>
    </row>
    <row r="139" spans="1:35" ht="15" thickBot="1" x14ac:dyDescent="0.4">
      <c r="A139" s="219" t="s">
        <v>143</v>
      </c>
      <c r="B139" s="299">
        <f>Summary!C149</f>
        <v>45.173000000000002</v>
      </c>
      <c r="C139" s="299">
        <v>44.065728324497677</v>
      </c>
      <c r="D139" s="299">
        <f>Summary!F149</f>
        <v>45.467984845890413</v>
      </c>
      <c r="E139" s="299">
        <f>Summary!I149</f>
        <v>47.383664480545981</v>
      </c>
      <c r="F139" s="299">
        <f>Summary!L149</f>
        <v>45.500952708817955</v>
      </c>
      <c r="G139" s="299">
        <f>Summary!O149</f>
        <v>47.978750259478026</v>
      </c>
      <c r="I139" s="306">
        <f t="shared" si="86"/>
        <v>0</v>
      </c>
      <c r="J139" s="307">
        <f t="shared" si="87"/>
        <v>-1.1072716755023251</v>
      </c>
      <c r="K139" s="307">
        <f t="shared" si="88"/>
        <v>0.29498484589041141</v>
      </c>
      <c r="L139" s="307">
        <f t="shared" si="89"/>
        <v>2.2106644805459794</v>
      </c>
      <c r="M139" s="307">
        <f t="shared" si="90"/>
        <v>0.32795270881795346</v>
      </c>
      <c r="N139" s="307">
        <f t="shared" si="91"/>
        <v>2.8057502594780246</v>
      </c>
      <c r="O139" s="308"/>
      <c r="P139" s="309">
        <f t="shared" si="74"/>
        <v>0</v>
      </c>
      <c r="Q139" s="309">
        <f t="shared" si="75"/>
        <v>-273434.53954391635</v>
      </c>
      <c r="R139" s="309">
        <f t="shared" si="76"/>
        <v>72844.85577750011</v>
      </c>
      <c r="S139" s="309">
        <f t="shared" si="77"/>
        <v>545911.21374973853</v>
      </c>
      <c r="T139" s="309">
        <f t="shared" si="78"/>
        <v>80986.084907424214</v>
      </c>
      <c r="U139" s="310">
        <f t="shared" si="79"/>
        <v>692864.31437664502</v>
      </c>
      <c r="W139" s="306">
        <f t="shared" si="92"/>
        <v>-1.1072716755023251</v>
      </c>
      <c r="X139" s="307">
        <f t="shared" si="93"/>
        <v>0</v>
      </c>
      <c r="Y139" s="307">
        <f t="shared" si="94"/>
        <v>-1.4022565213927365</v>
      </c>
      <c r="Z139" s="307">
        <f t="shared" si="95"/>
        <v>-3.3179361560483045</v>
      </c>
      <c r="AA139" s="307">
        <f t="shared" si="96"/>
        <v>-1.4352243843202785</v>
      </c>
      <c r="AB139" s="307">
        <f t="shared" si="97"/>
        <v>-3.9130219349803497</v>
      </c>
      <c r="AC139" s="308"/>
      <c r="AD139" s="309">
        <f t="shared" si="80"/>
        <v>-273434.53954391635</v>
      </c>
      <c r="AE139" s="309">
        <f t="shared" si="81"/>
        <v>0</v>
      </c>
      <c r="AF139" s="309">
        <f t="shared" si="82"/>
        <v>-346279.39532141644</v>
      </c>
      <c r="AG139" s="309">
        <f t="shared" si="83"/>
        <v>-819345.75329365488</v>
      </c>
      <c r="AH139" s="309">
        <f t="shared" si="84"/>
        <v>-354420.62445134058</v>
      </c>
      <c r="AI139" s="310">
        <f t="shared" si="85"/>
        <v>-966298.85392056138</v>
      </c>
    </row>
    <row r="140" spans="1:35" x14ac:dyDescent="0.35">
      <c r="A140" s="238" t="s">
        <v>0</v>
      </c>
      <c r="B140" t="str">
        <f>Summary!C150</f>
        <v>N/A</v>
      </c>
      <c r="C140" s="298">
        <v>0</v>
      </c>
    </row>
  </sheetData>
  <mergeCells count="6">
    <mergeCell ref="I1:U1"/>
    <mergeCell ref="W1:AI1"/>
    <mergeCell ref="W3:AB3"/>
    <mergeCell ref="I3:N3"/>
    <mergeCell ref="P3:U3"/>
    <mergeCell ref="AD3:AI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9100"/>
  </sheetPr>
  <dimension ref="A1:Q145"/>
  <sheetViews>
    <sheetView zoomScaleNormal="100" workbookViewId="0">
      <pane xSplit="2" ySplit="6" topLeftCell="C115" activePane="bottomRight" state="frozen"/>
      <selection activeCell="N6" sqref="N6"/>
      <selection pane="topRight" activeCell="N6" sqref="N6"/>
      <selection pane="bottomLeft" activeCell="N6" sqref="N6"/>
      <selection pane="bottomRight" activeCell="M5" sqref="M5"/>
    </sheetView>
  </sheetViews>
  <sheetFormatPr defaultColWidth="8.81640625" defaultRowHeight="14" x14ac:dyDescent="0.3"/>
  <cols>
    <col min="1" max="1" width="8.81640625" style="1" bestFit="1" customWidth="1"/>
    <col min="2" max="2" width="32.453125" style="1" bestFit="1" customWidth="1"/>
    <col min="3" max="9" width="13.453125" style="1" customWidth="1"/>
    <col min="10" max="13" width="17.453125" style="1" customWidth="1"/>
    <col min="14" max="14" width="22.81640625" style="1" customWidth="1"/>
    <col min="15" max="16" width="13.81640625" style="1" customWidth="1"/>
    <col min="17" max="16384" width="8.81640625" style="1"/>
  </cols>
  <sheetData>
    <row r="1" spans="1:17" s="2" customFormat="1" ht="15" customHeight="1" thickBot="1" x14ac:dyDescent="0.35">
      <c r="A1" s="109">
        <v>7000</v>
      </c>
      <c r="B1" s="2" t="s">
        <v>199</v>
      </c>
      <c r="C1" s="428" t="s">
        <v>284</v>
      </c>
      <c r="D1" s="429"/>
      <c r="E1" s="429"/>
      <c r="F1" s="429"/>
      <c r="G1" s="429"/>
      <c r="H1" s="429"/>
      <c r="I1" s="430"/>
      <c r="J1" s="431" t="s">
        <v>188</v>
      </c>
      <c r="K1" s="432"/>
      <c r="L1" s="432"/>
      <c r="M1" s="432"/>
      <c r="N1" s="432"/>
      <c r="O1" s="432"/>
      <c r="P1" s="433"/>
    </row>
    <row r="2" spans="1:17" s="2" customFormat="1" ht="15" customHeight="1" x14ac:dyDescent="0.3">
      <c r="A2" s="108" t="s">
        <v>3</v>
      </c>
      <c r="B2" s="2" t="s">
        <v>0</v>
      </c>
      <c r="C2" s="438" t="s">
        <v>285</v>
      </c>
      <c r="D2" s="425" t="s">
        <v>286</v>
      </c>
      <c r="E2" s="434" t="s">
        <v>183</v>
      </c>
      <c r="F2" s="434"/>
      <c r="G2" s="434"/>
      <c r="H2" s="434"/>
      <c r="I2" s="435" t="s">
        <v>283</v>
      </c>
      <c r="J2" s="421" t="s">
        <v>287</v>
      </c>
      <c r="K2" s="423" t="s">
        <v>260</v>
      </c>
      <c r="L2" s="423" t="s">
        <v>1</v>
      </c>
      <c r="M2" s="425" t="s">
        <v>187</v>
      </c>
      <c r="N2" s="425" t="s">
        <v>277</v>
      </c>
      <c r="O2" s="445" t="s">
        <v>202</v>
      </c>
      <c r="P2" s="448" t="s">
        <v>203</v>
      </c>
    </row>
    <row r="3" spans="1:17" s="2" customFormat="1" ht="56.25" customHeight="1" x14ac:dyDescent="0.3">
      <c r="C3" s="439"/>
      <c r="D3" s="426"/>
      <c r="E3" s="441" t="s">
        <v>184</v>
      </c>
      <c r="F3" s="444" t="s">
        <v>176</v>
      </c>
      <c r="G3" s="444" t="s">
        <v>186</v>
      </c>
      <c r="H3" s="418" t="s">
        <v>185</v>
      </c>
      <c r="I3" s="436"/>
      <c r="J3" s="422"/>
      <c r="K3" s="424"/>
      <c r="L3" s="424"/>
      <c r="M3" s="426"/>
      <c r="N3" s="426"/>
      <c r="O3" s="446"/>
      <c r="P3" s="449"/>
    </row>
    <row r="4" spans="1:17" s="2" customFormat="1" x14ac:dyDescent="0.3">
      <c r="C4" s="439"/>
      <c r="D4" s="426"/>
      <c r="E4" s="442"/>
      <c r="F4" s="426"/>
      <c r="G4" s="426"/>
      <c r="H4" s="419"/>
      <c r="I4" s="436"/>
      <c r="J4" s="422"/>
      <c r="K4" s="424"/>
      <c r="L4" s="110" t="s">
        <v>178</v>
      </c>
      <c r="M4" s="427"/>
      <c r="N4" s="427"/>
      <c r="O4" s="446"/>
      <c r="P4" s="449"/>
    </row>
    <row r="5" spans="1:17" s="2" customFormat="1" ht="14.5" thickBot="1" x14ac:dyDescent="0.35">
      <c r="B5" s="175" t="s">
        <v>209</v>
      </c>
      <c r="C5" s="440"/>
      <c r="D5" s="427"/>
      <c r="E5" s="443"/>
      <c r="F5" s="427"/>
      <c r="G5" s="427"/>
      <c r="H5" s="420"/>
      <c r="I5" s="436"/>
      <c r="J5" s="422"/>
      <c r="K5" s="111">
        <v>1</v>
      </c>
      <c r="L5" s="111">
        <v>0.5</v>
      </c>
      <c r="M5" s="111">
        <v>0.25</v>
      </c>
      <c r="N5" s="112" t="s">
        <v>154</v>
      </c>
      <c r="O5" s="446"/>
      <c r="P5" s="449"/>
    </row>
    <row r="6" spans="1:17" s="2" customFormat="1" ht="14.5" thickBot="1" x14ac:dyDescent="0.35">
      <c r="A6" s="53" t="s">
        <v>7</v>
      </c>
      <c r="B6" s="75" t="s">
        <v>8</v>
      </c>
      <c r="C6" s="74" t="s">
        <v>157</v>
      </c>
      <c r="D6" s="64" t="s">
        <v>157</v>
      </c>
      <c r="E6" s="65" t="s">
        <v>157</v>
      </c>
      <c r="F6" s="64" t="s">
        <v>157</v>
      </c>
      <c r="G6" s="65" t="s">
        <v>157</v>
      </c>
      <c r="H6" s="66" t="s">
        <v>9</v>
      </c>
      <c r="I6" s="437"/>
      <c r="J6" s="74" t="s">
        <v>191</v>
      </c>
      <c r="K6" s="64" t="s">
        <v>9</v>
      </c>
      <c r="L6" s="64" t="s">
        <v>9</v>
      </c>
      <c r="M6" s="64" t="s">
        <v>9</v>
      </c>
      <c r="N6" s="64" t="s">
        <v>3</v>
      </c>
      <c r="O6" s="447"/>
      <c r="P6" s="450"/>
    </row>
    <row r="7" spans="1:17" x14ac:dyDescent="0.3">
      <c r="A7" s="12">
        <v>10005</v>
      </c>
      <c r="B7" s="37" t="s">
        <v>10</v>
      </c>
      <c r="C7" s="55">
        <f>'BPA CURRENT Ref Data'!R3</f>
        <v>0.65246917808219185</v>
      </c>
      <c r="D7" s="19">
        <f>'BPA CURRENT Ref Data'!AG3</f>
        <v>0</v>
      </c>
      <c r="E7" s="21">
        <f>'BPA CURRENT Ref Data'!AP3</f>
        <v>0</v>
      </c>
      <c r="F7" s="19">
        <f>'BPA CURRENT Ref Data'!AY3</f>
        <v>0</v>
      </c>
      <c r="G7" s="21">
        <f>'BPA CURRENT Ref Data'!BH3</f>
        <v>0</v>
      </c>
      <c r="H7" s="60">
        <f>'BPA CURRENT Ref Data'!BI3</f>
        <v>0</v>
      </c>
      <c r="I7" s="62">
        <f>IF((C7-SUM(D7:G7)+H7)&gt;0,C7-SUM(D7:G7)+H7,0)</f>
        <v>0.65246917808219185</v>
      </c>
      <c r="J7" s="55">
        <f>'BPA CURRENT Ref Data'!BT3</f>
        <v>0.54800000000000004</v>
      </c>
      <c r="K7" s="19">
        <f>'BPA CURRENT Ref Data'!BW3</f>
        <v>0</v>
      </c>
      <c r="L7" s="19">
        <f>'BPA CURRENT Ref Data'!BU3</f>
        <v>0</v>
      </c>
      <c r="M7" s="21">
        <f>'BPA CURRENT Ref Data'!BV3</f>
        <v>2.6117294520547951E-2</v>
      </c>
      <c r="N7" s="189">
        <f>'BPA CURRENT Ref Data'!BZ3</f>
        <v>0</v>
      </c>
      <c r="O7" s="67">
        <f t="shared" ref="O7:O38" si="0">SUM(J7:N7)</f>
        <v>0.57411729452054794</v>
      </c>
      <c r="P7" s="22">
        <f t="shared" ref="P7:P38" si="1">I7-O7</f>
        <v>7.8351883561643909E-2</v>
      </c>
      <c r="Q7" s="21"/>
    </row>
    <row r="8" spans="1:17" x14ac:dyDescent="0.3">
      <c r="A8" s="12">
        <v>10015</v>
      </c>
      <c r="B8" s="37" t="s">
        <v>11</v>
      </c>
      <c r="C8" s="55">
        <f>'BPA CURRENT Ref Data'!R4</f>
        <v>0.58334771689497711</v>
      </c>
      <c r="D8" s="19">
        <f>'BPA CURRENT Ref Data'!AG4</f>
        <v>0</v>
      </c>
      <c r="E8" s="21">
        <f>'BPA CURRENT Ref Data'!AP4</f>
        <v>0</v>
      </c>
      <c r="F8" s="19">
        <f>'BPA CURRENT Ref Data'!AY4</f>
        <v>0</v>
      </c>
      <c r="G8" s="21">
        <f>'BPA CURRENT Ref Data'!BH4</f>
        <v>0</v>
      </c>
      <c r="H8" s="60">
        <f>'BPA CURRENT Ref Data'!BI4</f>
        <v>0</v>
      </c>
      <c r="I8" s="62">
        <f t="shared" ref="I8:I71" si="2">IF((C8-SUM(D8:G8)+H8)&gt;0,C8-SUM(D8:G8)+H8,0)</f>
        <v>0.58334771689497711</v>
      </c>
      <c r="J8" s="55">
        <f>'BPA CURRENT Ref Data'!BT4</f>
        <v>0.57299999999999995</v>
      </c>
      <c r="K8" s="19">
        <f>'BPA CURRENT Ref Data'!BW4</f>
        <v>0</v>
      </c>
      <c r="L8" s="19">
        <f>'BPA CURRENT Ref Data'!BU4</f>
        <v>0</v>
      </c>
      <c r="M8" s="21">
        <f>'BPA CURRENT Ref Data'!BV4</f>
        <v>2.5869292237442887E-3</v>
      </c>
      <c r="N8" s="190">
        <f>'BPA CURRENT Ref Data'!BZ4</f>
        <v>0</v>
      </c>
      <c r="O8" s="67">
        <f t="shared" si="0"/>
        <v>0.57558692922374421</v>
      </c>
      <c r="P8" s="22">
        <f t="shared" si="1"/>
        <v>7.7607876712328938E-3</v>
      </c>
      <c r="Q8" s="21"/>
    </row>
    <row r="9" spans="1:17" x14ac:dyDescent="0.3">
      <c r="A9" s="12">
        <v>10024</v>
      </c>
      <c r="B9" s="37" t="s">
        <v>12</v>
      </c>
      <c r="C9" s="55">
        <f>'BPA CURRENT Ref Data'!R5</f>
        <v>209.98174771689503</v>
      </c>
      <c r="D9" s="19">
        <f>'BPA CURRENT Ref Data'!AG5</f>
        <v>0</v>
      </c>
      <c r="E9" s="21">
        <f>'BPA CURRENT Ref Data'!AP5</f>
        <v>0.91883561643835621</v>
      </c>
      <c r="F9" s="19">
        <f>'BPA CURRENT Ref Data'!AY5</f>
        <v>0</v>
      </c>
      <c r="G9" s="21">
        <f>'BPA CURRENT Ref Data'!BH5</f>
        <v>0</v>
      </c>
      <c r="H9" s="60">
        <f>'BPA CURRENT Ref Data'!BI5</f>
        <v>0</v>
      </c>
      <c r="I9" s="62">
        <f t="shared" si="2"/>
        <v>209.06291210045669</v>
      </c>
      <c r="J9" s="55">
        <f>'BPA CURRENT Ref Data'!BT5</f>
        <v>200.923</v>
      </c>
      <c r="K9" s="19">
        <f>'BPA CURRENT Ref Data'!BW5</f>
        <v>0</v>
      </c>
      <c r="L9" s="19">
        <f>'BPA CURRENT Ref Data'!BU5</f>
        <v>1.5097500000000001</v>
      </c>
      <c r="M9" s="21">
        <f>'BPA CURRENT Ref Data'!BV5</f>
        <v>2.0349780251141709</v>
      </c>
      <c r="N9" s="190">
        <f>'BPA CURRENT Ref Data'!BZ5</f>
        <v>0</v>
      </c>
      <c r="O9" s="67">
        <f t="shared" si="0"/>
        <v>204.46772802511418</v>
      </c>
      <c r="P9" s="22">
        <f t="shared" si="1"/>
        <v>4.5951840753425017</v>
      </c>
      <c r="Q9" s="21"/>
    </row>
    <row r="10" spans="1:17" x14ac:dyDescent="0.3">
      <c r="A10" s="12">
        <v>10025</v>
      </c>
      <c r="B10" s="37" t="s">
        <v>13</v>
      </c>
      <c r="C10" s="55">
        <f>'BPA CURRENT Ref Data'!R6</f>
        <v>67.884982191780807</v>
      </c>
      <c r="D10" s="19">
        <f>'BPA CURRENT Ref Data'!AG6</f>
        <v>0</v>
      </c>
      <c r="E10" s="21">
        <f>'BPA CURRENT Ref Data'!AP6</f>
        <v>0</v>
      </c>
      <c r="F10" s="19">
        <f>'BPA CURRENT Ref Data'!AY6</f>
        <v>0</v>
      </c>
      <c r="G10" s="21">
        <f>'BPA CURRENT Ref Data'!BH6</f>
        <v>0</v>
      </c>
      <c r="H10" s="60">
        <f>'BPA CURRENT Ref Data'!BI6</f>
        <v>0</v>
      </c>
      <c r="I10" s="62">
        <f t="shared" si="2"/>
        <v>67.884982191780807</v>
      </c>
      <c r="J10" s="55">
        <f>'BPA CURRENT Ref Data'!BT6</f>
        <v>59.658999999999999</v>
      </c>
      <c r="K10" s="19">
        <f>'BPA CURRENT Ref Data'!BW6</f>
        <v>0</v>
      </c>
      <c r="L10" s="19">
        <f>'BPA CURRENT Ref Data'!BU6</f>
        <v>0.43000000000000005</v>
      </c>
      <c r="M10" s="21">
        <f>'BPA CURRENT Ref Data'!BV6</f>
        <v>2.0564955479452021</v>
      </c>
      <c r="N10" s="190">
        <f>'BPA CURRENT Ref Data'!BZ6</f>
        <v>0</v>
      </c>
      <c r="O10" s="67">
        <f t="shared" si="0"/>
        <v>62.145495547945202</v>
      </c>
      <c r="P10" s="22">
        <f t="shared" si="1"/>
        <v>5.7394866438356047</v>
      </c>
      <c r="Q10" s="21"/>
    </row>
    <row r="11" spans="1:17" x14ac:dyDescent="0.3">
      <c r="A11" s="12">
        <v>10027</v>
      </c>
      <c r="B11" s="37" t="s">
        <v>14</v>
      </c>
      <c r="C11" s="55">
        <f>'BPA CURRENT Ref Data'!R7</f>
        <v>66.585747945205483</v>
      </c>
      <c r="D11" s="19">
        <f>'BPA CURRENT Ref Data'!AG7</f>
        <v>0</v>
      </c>
      <c r="E11" s="21">
        <f>'BPA CURRENT Ref Data'!AP7</f>
        <v>0</v>
      </c>
      <c r="F11" s="19">
        <f>'BPA CURRENT Ref Data'!AY7</f>
        <v>0</v>
      </c>
      <c r="G11" s="21">
        <f>'BPA CURRENT Ref Data'!BH7</f>
        <v>0</v>
      </c>
      <c r="H11" s="60">
        <f>'BPA CURRENT Ref Data'!BI7</f>
        <v>0</v>
      </c>
      <c r="I11" s="62">
        <f t="shared" si="2"/>
        <v>66.585747945205483</v>
      </c>
      <c r="J11" s="55">
        <f>'BPA CURRENT Ref Data'!BT7</f>
        <v>61.194000000000003</v>
      </c>
      <c r="K11" s="19">
        <f>'BPA CURRENT Ref Data'!BW7</f>
        <v>0</v>
      </c>
      <c r="L11" s="19">
        <f>'BPA CURRENT Ref Data'!BU7</f>
        <v>3.0000000000000001E-3</v>
      </c>
      <c r="M11" s="21">
        <f>'BPA CURRENT Ref Data'!BV7</f>
        <v>1.3479369863013702</v>
      </c>
      <c r="N11" s="190">
        <f>'BPA CURRENT Ref Data'!BZ7</f>
        <v>0</v>
      </c>
      <c r="O11" s="67">
        <f t="shared" si="0"/>
        <v>62.544936986301373</v>
      </c>
      <c r="P11" s="22">
        <f t="shared" si="1"/>
        <v>4.0408109589041104</v>
      </c>
      <c r="Q11" s="21"/>
    </row>
    <row r="12" spans="1:17" x14ac:dyDescent="0.3">
      <c r="A12" s="12">
        <v>10029</v>
      </c>
      <c r="B12" s="37" t="s">
        <v>15</v>
      </c>
      <c r="C12" s="55">
        <f>'BPA CURRENT Ref Data'!R8</f>
        <v>20.350107762557077</v>
      </c>
      <c r="D12" s="19">
        <f>'BPA CURRENT Ref Data'!AG8</f>
        <v>0</v>
      </c>
      <c r="E12" s="21">
        <f>'BPA CURRENT Ref Data'!AP8</f>
        <v>0</v>
      </c>
      <c r="F12" s="19">
        <f>'BPA CURRENT Ref Data'!AY8</f>
        <v>0</v>
      </c>
      <c r="G12" s="21">
        <f>'BPA CURRENT Ref Data'!BH8</f>
        <v>0</v>
      </c>
      <c r="H12" s="60">
        <f>'BPA CURRENT Ref Data'!BI8</f>
        <v>0</v>
      </c>
      <c r="I12" s="62">
        <f t="shared" si="2"/>
        <v>20.350107762557077</v>
      </c>
      <c r="J12" s="55">
        <f>'BPA CURRENT Ref Data'!BT8</f>
        <v>17.616</v>
      </c>
      <c r="K12" s="19">
        <f>'BPA CURRENT Ref Data'!BW8</f>
        <v>0</v>
      </c>
      <c r="L12" s="19">
        <f>'BPA CURRENT Ref Data'!BU8</f>
        <v>0</v>
      </c>
      <c r="M12" s="21">
        <f>'BPA CURRENT Ref Data'!BV8</f>
        <v>0.68352694063926922</v>
      </c>
      <c r="N12" s="190">
        <f>'BPA CURRENT Ref Data'!BZ8</f>
        <v>0</v>
      </c>
      <c r="O12" s="67">
        <f t="shared" si="0"/>
        <v>18.299526940639268</v>
      </c>
      <c r="P12" s="22">
        <f t="shared" si="1"/>
        <v>2.0505808219178085</v>
      </c>
      <c r="Q12" s="21"/>
    </row>
    <row r="13" spans="1:17" x14ac:dyDescent="0.3">
      <c r="A13" s="12">
        <v>10044</v>
      </c>
      <c r="B13" s="37" t="s">
        <v>16</v>
      </c>
      <c r="C13" s="55">
        <f>'BPA CURRENT Ref Data'!R9</f>
        <v>21.984089155251144</v>
      </c>
      <c r="D13" s="19">
        <f>'BPA CURRENT Ref Data'!AG9</f>
        <v>0</v>
      </c>
      <c r="E13" s="21">
        <f>'BPA CURRENT Ref Data'!AP9</f>
        <v>0</v>
      </c>
      <c r="F13" s="19">
        <f>'BPA CURRENT Ref Data'!AY9</f>
        <v>0</v>
      </c>
      <c r="G13" s="21">
        <f>'BPA CURRENT Ref Data'!BH9</f>
        <v>0</v>
      </c>
      <c r="H13" s="60">
        <f>'BPA CURRENT Ref Data'!BI9</f>
        <v>0</v>
      </c>
      <c r="I13" s="62">
        <f t="shared" si="2"/>
        <v>21.984089155251144</v>
      </c>
      <c r="J13" s="55">
        <f>'BPA CURRENT Ref Data'!BT9</f>
        <v>20.309000000000001</v>
      </c>
      <c r="K13" s="19">
        <f>'BPA CURRENT Ref Data'!BW9</f>
        <v>0</v>
      </c>
      <c r="L13" s="19">
        <f>'BPA CURRENT Ref Data'!BU9</f>
        <v>0</v>
      </c>
      <c r="M13" s="21">
        <f>'BPA CURRENT Ref Data'!BV9</f>
        <v>0.41877228881278583</v>
      </c>
      <c r="N13" s="190">
        <f>'BPA CURRENT Ref Data'!BZ9</f>
        <v>0</v>
      </c>
      <c r="O13" s="67">
        <f t="shared" si="0"/>
        <v>20.727772288812787</v>
      </c>
      <c r="P13" s="22">
        <f t="shared" si="1"/>
        <v>1.2563168664383575</v>
      </c>
      <c r="Q13" s="21"/>
    </row>
    <row r="14" spans="1:17" x14ac:dyDescent="0.3">
      <c r="A14" s="12">
        <v>10046</v>
      </c>
      <c r="B14" s="37" t="s">
        <v>17</v>
      </c>
      <c r="C14" s="55">
        <f>'BPA CURRENT Ref Data'!R10</f>
        <v>97.423636415525124</v>
      </c>
      <c r="D14" s="19">
        <f>'BPA CURRENT Ref Data'!AG10</f>
        <v>0</v>
      </c>
      <c r="E14" s="21">
        <f>'BPA CURRENT Ref Data'!AP10</f>
        <v>0</v>
      </c>
      <c r="F14" s="19">
        <f>'BPA CURRENT Ref Data'!AY10</f>
        <v>0</v>
      </c>
      <c r="G14" s="21">
        <f>'BPA CURRENT Ref Data'!BH10</f>
        <v>0</v>
      </c>
      <c r="H14" s="60">
        <f>'BPA CURRENT Ref Data'!BI10</f>
        <v>0</v>
      </c>
      <c r="I14" s="62">
        <f t="shared" si="2"/>
        <v>97.423636415525124</v>
      </c>
      <c r="J14" s="55">
        <f>'BPA CURRENT Ref Data'!BT10</f>
        <v>81.850999999999999</v>
      </c>
      <c r="K14" s="19">
        <f>'BPA CURRENT Ref Data'!BW10</f>
        <v>0</v>
      </c>
      <c r="L14" s="19">
        <f>'BPA CURRENT Ref Data'!BU10</f>
        <v>0.20400000000000001</v>
      </c>
      <c r="M14" s="21">
        <f>'BPA CURRENT Ref Data'!BV10</f>
        <v>3.8931591038812812</v>
      </c>
      <c r="N14" s="190">
        <f>'BPA CURRENT Ref Data'!BZ10</f>
        <v>0</v>
      </c>
      <c r="O14" s="67">
        <f t="shared" si="0"/>
        <v>85.948159103881267</v>
      </c>
      <c r="P14" s="22">
        <f t="shared" si="1"/>
        <v>11.475477311643857</v>
      </c>
      <c r="Q14" s="21"/>
    </row>
    <row r="15" spans="1:17" x14ac:dyDescent="0.3">
      <c r="A15" s="12">
        <v>10047</v>
      </c>
      <c r="B15" s="37" t="s">
        <v>18</v>
      </c>
      <c r="C15" s="55">
        <f>'BPA CURRENT Ref Data'!R11</f>
        <v>150.24467705479449</v>
      </c>
      <c r="D15" s="19">
        <f>'BPA CURRENT Ref Data'!AG11</f>
        <v>0</v>
      </c>
      <c r="E15" s="21">
        <f>'BPA CURRENT Ref Data'!AP11</f>
        <v>0</v>
      </c>
      <c r="F15" s="19">
        <f>'BPA CURRENT Ref Data'!AY11</f>
        <v>0</v>
      </c>
      <c r="G15" s="21">
        <f>'BPA CURRENT Ref Data'!BH11</f>
        <v>0</v>
      </c>
      <c r="H15" s="60">
        <f>'BPA CURRENT Ref Data'!BI11</f>
        <v>0</v>
      </c>
      <c r="I15" s="62">
        <f t="shared" si="2"/>
        <v>150.24467705479449</v>
      </c>
      <c r="J15" s="55">
        <f>'BPA CURRENT Ref Data'!BT11</f>
        <v>156.673</v>
      </c>
      <c r="K15" s="19">
        <f>'BPA CURRENT Ref Data'!BW11</f>
        <v>-6.4283229452055082</v>
      </c>
      <c r="L15" s="19">
        <f>'BPA CURRENT Ref Data'!BU11</f>
        <v>0.11050000000000001</v>
      </c>
      <c r="M15" s="21">
        <f>'BPA CURRENT Ref Data'!BV11</f>
        <v>0</v>
      </c>
      <c r="N15" s="190">
        <f>'BPA CURRENT Ref Data'!BZ11</f>
        <v>0</v>
      </c>
      <c r="O15" s="67">
        <f t="shared" si="0"/>
        <v>150.3551770547945</v>
      </c>
      <c r="P15" s="22">
        <f t="shared" si="1"/>
        <v>-0.11050000000000182</v>
      </c>
      <c r="Q15" s="21"/>
    </row>
    <row r="16" spans="1:17" x14ac:dyDescent="0.3">
      <c r="A16" s="12">
        <v>10055</v>
      </c>
      <c r="B16" s="37" t="s">
        <v>19</v>
      </c>
      <c r="C16" s="55">
        <f>'BPA CURRENT Ref Data'!R12</f>
        <v>0.38418984018264846</v>
      </c>
      <c r="D16" s="19">
        <f>'BPA CURRENT Ref Data'!AG12</f>
        <v>0</v>
      </c>
      <c r="E16" s="21">
        <f>'BPA CURRENT Ref Data'!AP12</f>
        <v>0</v>
      </c>
      <c r="F16" s="19">
        <f>'BPA CURRENT Ref Data'!AY12</f>
        <v>0</v>
      </c>
      <c r="G16" s="21">
        <f>'BPA CURRENT Ref Data'!BH12</f>
        <v>0</v>
      </c>
      <c r="H16" s="60">
        <f>'BPA CURRENT Ref Data'!BI12</f>
        <v>0</v>
      </c>
      <c r="I16" s="62">
        <f t="shared" si="2"/>
        <v>0.38418984018264846</v>
      </c>
      <c r="J16" s="55">
        <f>'BPA CURRENT Ref Data'!BT12</f>
        <v>0.39800000000000002</v>
      </c>
      <c r="K16" s="19">
        <f>'BPA CURRENT Ref Data'!BW12</f>
        <v>-1.3810159817351564E-2</v>
      </c>
      <c r="L16" s="19">
        <f>'BPA CURRENT Ref Data'!BU12</f>
        <v>0</v>
      </c>
      <c r="M16" s="21">
        <f>'BPA CURRENT Ref Data'!BV12</f>
        <v>0</v>
      </c>
      <c r="N16" s="190">
        <f>'BPA CURRENT Ref Data'!BZ12</f>
        <v>0</v>
      </c>
      <c r="O16" s="67">
        <f t="shared" si="0"/>
        <v>0.38418984018264846</v>
      </c>
      <c r="P16" s="22">
        <f t="shared" si="1"/>
        <v>0</v>
      </c>
      <c r="Q16" s="21"/>
    </row>
    <row r="17" spans="1:17" x14ac:dyDescent="0.3">
      <c r="A17" s="12">
        <v>10057</v>
      </c>
      <c r="B17" s="37" t="s">
        <v>20</v>
      </c>
      <c r="C17" s="55">
        <f>'BPA CURRENT Ref Data'!R13</f>
        <v>20.133813242009129</v>
      </c>
      <c r="D17" s="19">
        <f>'BPA CURRENT Ref Data'!AG13</f>
        <v>0</v>
      </c>
      <c r="E17" s="21">
        <f>'BPA CURRENT Ref Data'!AP13</f>
        <v>0.15810502283105024</v>
      </c>
      <c r="F17" s="19">
        <f>'BPA CURRENT Ref Data'!AY13</f>
        <v>0</v>
      </c>
      <c r="G17" s="21">
        <f>'BPA CURRENT Ref Data'!BH13</f>
        <v>0</v>
      </c>
      <c r="H17" s="60">
        <f>'BPA CURRENT Ref Data'!BI13</f>
        <v>0</v>
      </c>
      <c r="I17" s="62">
        <f t="shared" si="2"/>
        <v>19.975708219178077</v>
      </c>
      <c r="J17" s="55">
        <f>'BPA CURRENT Ref Data'!BT13</f>
        <v>21.068999999999999</v>
      </c>
      <c r="K17" s="19">
        <f>'BPA CURRENT Ref Data'!BW13</f>
        <v>-1.0932917808219216</v>
      </c>
      <c r="L17" s="19">
        <f>'BPA CURRENT Ref Data'!BU13</f>
        <v>0</v>
      </c>
      <c r="M17" s="21">
        <f>'BPA CURRENT Ref Data'!BV13</f>
        <v>0</v>
      </c>
      <c r="N17" s="190">
        <f>'BPA CURRENT Ref Data'!BZ13</f>
        <v>0</v>
      </c>
      <c r="O17" s="67">
        <f t="shared" si="0"/>
        <v>19.975708219178077</v>
      </c>
      <c r="P17" s="22">
        <f t="shared" si="1"/>
        <v>0</v>
      </c>
      <c r="Q17" s="21"/>
    </row>
    <row r="18" spans="1:17" x14ac:dyDescent="0.3">
      <c r="A18" s="12">
        <v>10059</v>
      </c>
      <c r="B18" s="37" t="s">
        <v>21</v>
      </c>
      <c r="C18" s="55">
        <f>'BPA CURRENT Ref Data'!R14</f>
        <v>7.5985666666666685</v>
      </c>
      <c r="D18" s="19">
        <f>'BPA CURRENT Ref Data'!AG14</f>
        <v>0</v>
      </c>
      <c r="E18" s="21">
        <f>'BPA CURRENT Ref Data'!AP14</f>
        <v>0</v>
      </c>
      <c r="F18" s="19">
        <f>'BPA CURRENT Ref Data'!AY14</f>
        <v>0</v>
      </c>
      <c r="G18" s="21">
        <f>'BPA CURRENT Ref Data'!BH14</f>
        <v>0</v>
      </c>
      <c r="H18" s="60">
        <f>'BPA CURRENT Ref Data'!BI14</f>
        <v>0</v>
      </c>
      <c r="I18" s="62">
        <f t="shared" si="2"/>
        <v>7.5985666666666685</v>
      </c>
      <c r="J18" s="55">
        <f>'BPA CURRENT Ref Data'!BT14</f>
        <v>7.6390000000000002</v>
      </c>
      <c r="K18" s="19">
        <f>'BPA CURRENT Ref Data'!BW14</f>
        <v>-4.0433333333331767E-2</v>
      </c>
      <c r="L18" s="19">
        <f>'BPA CURRENT Ref Data'!BU14</f>
        <v>0</v>
      </c>
      <c r="M18" s="21">
        <f>'BPA CURRENT Ref Data'!BV14</f>
        <v>0</v>
      </c>
      <c r="N18" s="190">
        <f>'BPA CURRENT Ref Data'!BZ14</f>
        <v>0</v>
      </c>
      <c r="O18" s="67">
        <f t="shared" si="0"/>
        <v>7.5985666666666685</v>
      </c>
      <c r="P18" s="22">
        <f t="shared" si="1"/>
        <v>0</v>
      </c>
      <c r="Q18" s="21"/>
    </row>
    <row r="19" spans="1:17" x14ac:dyDescent="0.3">
      <c r="A19" s="12">
        <v>10061</v>
      </c>
      <c r="B19" s="37" t="s">
        <v>22</v>
      </c>
      <c r="C19" s="55">
        <f>'BPA CURRENT Ref Data'!R15</f>
        <v>9.3590023972602747</v>
      </c>
      <c r="D19" s="19">
        <f>'BPA CURRENT Ref Data'!AG15</f>
        <v>0</v>
      </c>
      <c r="E19" s="21">
        <f>'BPA CURRENT Ref Data'!AP15</f>
        <v>0</v>
      </c>
      <c r="F19" s="19">
        <f>'BPA CURRENT Ref Data'!AY15</f>
        <v>0</v>
      </c>
      <c r="G19" s="21">
        <f>'BPA CURRENT Ref Data'!BH15</f>
        <v>0</v>
      </c>
      <c r="H19" s="60">
        <f>'BPA CURRENT Ref Data'!BI15</f>
        <v>0</v>
      </c>
      <c r="I19" s="62">
        <f t="shared" si="2"/>
        <v>9.3590023972602747</v>
      </c>
      <c r="J19" s="55">
        <f>'BPA CURRENT Ref Data'!BT15</f>
        <v>8.7469999999999999</v>
      </c>
      <c r="K19" s="19">
        <f>'BPA CURRENT Ref Data'!BW15</f>
        <v>0</v>
      </c>
      <c r="L19" s="19">
        <f>'BPA CURRENT Ref Data'!BU15</f>
        <v>0</v>
      </c>
      <c r="M19" s="21">
        <f>'BPA CURRENT Ref Data'!BV15</f>
        <v>0.15300059931506871</v>
      </c>
      <c r="N19" s="190">
        <f>'BPA CURRENT Ref Data'!BZ15</f>
        <v>0</v>
      </c>
      <c r="O19" s="67">
        <f t="shared" si="0"/>
        <v>8.900000599315069</v>
      </c>
      <c r="P19" s="22">
        <f t="shared" si="1"/>
        <v>0.45900179794520568</v>
      </c>
      <c r="Q19" s="21"/>
    </row>
    <row r="20" spans="1:17" x14ac:dyDescent="0.3">
      <c r="A20" s="12">
        <v>10062</v>
      </c>
      <c r="B20" s="37" t="s">
        <v>23</v>
      </c>
      <c r="C20" s="55">
        <f>'BPA CURRENT Ref Data'!R16</f>
        <v>9.1465993150684941</v>
      </c>
      <c r="D20" s="19">
        <f>'BPA CURRENT Ref Data'!AG16</f>
        <v>0</v>
      </c>
      <c r="E20" s="21">
        <f>'BPA CURRENT Ref Data'!AP16</f>
        <v>1.8811643835616438</v>
      </c>
      <c r="F20" s="19">
        <f>'BPA CURRENT Ref Data'!AY16</f>
        <v>0</v>
      </c>
      <c r="G20" s="21">
        <f>'BPA CURRENT Ref Data'!BH16</f>
        <v>0</v>
      </c>
      <c r="H20" s="60">
        <f>'BPA CURRENT Ref Data'!BI16</f>
        <v>0</v>
      </c>
      <c r="I20" s="62">
        <f t="shared" si="2"/>
        <v>7.2654349315068503</v>
      </c>
      <c r="J20" s="55">
        <f>'BPA CURRENT Ref Data'!BT16</f>
        <v>5.32</v>
      </c>
      <c r="K20" s="19">
        <f>'BPA CURRENT Ref Data'!BW16</f>
        <v>0</v>
      </c>
      <c r="L20" s="19">
        <f>'BPA CURRENT Ref Data'!BU16</f>
        <v>0</v>
      </c>
      <c r="M20" s="21">
        <f>'BPA CURRENT Ref Data'!BV16</f>
        <v>0.4863587328767125</v>
      </c>
      <c r="N20" s="190">
        <f>'BPA CURRENT Ref Data'!BZ16</f>
        <v>0</v>
      </c>
      <c r="O20" s="67">
        <f t="shared" si="0"/>
        <v>5.8063587328767126</v>
      </c>
      <c r="P20" s="22">
        <f t="shared" si="1"/>
        <v>1.4590761986301377</v>
      </c>
      <c r="Q20" s="21"/>
    </row>
    <row r="21" spans="1:17" x14ac:dyDescent="0.3">
      <c r="A21" s="12">
        <v>10064</v>
      </c>
      <c r="B21" s="37" t="s">
        <v>24</v>
      </c>
      <c r="C21" s="55">
        <f>'BPA CURRENT Ref Data'!R17</f>
        <v>13.773583219178082</v>
      </c>
      <c r="D21" s="19">
        <f>'BPA CURRENT Ref Data'!AG17</f>
        <v>0</v>
      </c>
      <c r="E21" s="21">
        <f>'BPA CURRENT Ref Data'!AP17</f>
        <v>0</v>
      </c>
      <c r="F21" s="19">
        <f>'BPA CURRENT Ref Data'!AY17</f>
        <v>0</v>
      </c>
      <c r="G21" s="21">
        <f>'BPA CURRENT Ref Data'!BH17</f>
        <v>0</v>
      </c>
      <c r="H21" s="60">
        <f>'BPA CURRENT Ref Data'!BI17</f>
        <v>0</v>
      </c>
      <c r="I21" s="62">
        <f t="shared" si="2"/>
        <v>13.773583219178082</v>
      </c>
      <c r="J21" s="55">
        <f>'BPA CURRENT Ref Data'!BT17</f>
        <v>14.064</v>
      </c>
      <c r="K21" s="19">
        <f>'BPA CURRENT Ref Data'!BW17</f>
        <v>-0.2904167808219178</v>
      </c>
      <c r="L21" s="19">
        <f>'BPA CURRENT Ref Data'!BU17</f>
        <v>0</v>
      </c>
      <c r="M21" s="21">
        <f>'BPA CURRENT Ref Data'!BV17</f>
        <v>0</v>
      </c>
      <c r="N21" s="190">
        <f>'BPA CURRENT Ref Data'!BZ17</f>
        <v>0</v>
      </c>
      <c r="O21" s="67">
        <f t="shared" si="0"/>
        <v>13.773583219178082</v>
      </c>
      <c r="P21" s="22">
        <f t="shared" si="1"/>
        <v>0</v>
      </c>
      <c r="Q21" s="21"/>
    </row>
    <row r="22" spans="1:17" x14ac:dyDescent="0.3">
      <c r="A22" s="12">
        <v>10065</v>
      </c>
      <c r="B22" s="37" t="s">
        <v>25</v>
      </c>
      <c r="C22" s="55">
        <f>'BPA CURRENT Ref Data'!R18</f>
        <v>5.0936791095890408</v>
      </c>
      <c r="D22" s="19">
        <f>'BPA CURRENT Ref Data'!AG18</f>
        <v>0</v>
      </c>
      <c r="E22" s="21">
        <f>'BPA CURRENT Ref Data'!AP18</f>
        <v>0</v>
      </c>
      <c r="F22" s="19">
        <f>'BPA CURRENT Ref Data'!AY18</f>
        <v>0</v>
      </c>
      <c r="G22" s="21">
        <f>'BPA CURRENT Ref Data'!BH18</f>
        <v>0</v>
      </c>
      <c r="H22" s="60">
        <f>'BPA CURRENT Ref Data'!BI18</f>
        <v>0</v>
      </c>
      <c r="I22" s="62">
        <f t="shared" si="2"/>
        <v>5.0936791095890408</v>
      </c>
      <c r="J22" s="55">
        <f>'BPA CURRENT Ref Data'!BT18</f>
        <v>2.3780000000000001</v>
      </c>
      <c r="K22" s="19">
        <f>'BPA CURRENT Ref Data'!BW18</f>
        <v>0</v>
      </c>
      <c r="L22" s="19">
        <f>'BPA CURRENT Ref Data'!BU18</f>
        <v>0</v>
      </c>
      <c r="M22" s="21">
        <f>'BPA CURRENT Ref Data'!BV18</f>
        <v>0.67891977739726017</v>
      </c>
      <c r="N22" s="190">
        <f>'BPA CURRENT Ref Data'!BZ18</f>
        <v>0</v>
      </c>
      <c r="O22" s="67">
        <f t="shared" si="0"/>
        <v>3.0569197773972601</v>
      </c>
      <c r="P22" s="22">
        <f t="shared" si="1"/>
        <v>2.0367593321917807</v>
      </c>
      <c r="Q22" s="21"/>
    </row>
    <row r="23" spans="1:17" x14ac:dyDescent="0.3">
      <c r="A23" s="12">
        <v>10066</v>
      </c>
      <c r="B23" s="37" t="s">
        <v>26</v>
      </c>
      <c r="C23" s="55">
        <f>'BPA CURRENT Ref Data'!R19</f>
        <v>32.169395776255712</v>
      </c>
      <c r="D23" s="19">
        <f>'BPA CURRENT Ref Data'!AG19</f>
        <v>0</v>
      </c>
      <c r="E23" s="21">
        <f>'BPA CURRENT Ref Data'!AP19</f>
        <v>7.1143835616438356</v>
      </c>
      <c r="F23" s="19">
        <f>'BPA CURRENT Ref Data'!AY19</f>
        <v>0</v>
      </c>
      <c r="G23" s="21">
        <f>'BPA CURRENT Ref Data'!BH19</f>
        <v>0</v>
      </c>
      <c r="H23" s="60">
        <f>'BPA CURRENT Ref Data'!BI19</f>
        <v>0</v>
      </c>
      <c r="I23" s="62">
        <f t="shared" si="2"/>
        <v>25.055012214611878</v>
      </c>
      <c r="J23" s="55">
        <f>'BPA CURRENT Ref Data'!BT19</f>
        <v>24.370999999999999</v>
      </c>
      <c r="K23" s="19">
        <f>'BPA CURRENT Ref Data'!BW19</f>
        <v>0</v>
      </c>
      <c r="L23" s="19">
        <f>'BPA CURRENT Ref Data'!BU19</f>
        <v>3.3000000000000002E-2</v>
      </c>
      <c r="M23" s="21">
        <f>'BPA CURRENT Ref Data'!BV19</f>
        <v>0.17100305365296986</v>
      </c>
      <c r="N23" s="190">
        <f>'BPA CURRENT Ref Data'!BZ19</f>
        <v>0</v>
      </c>
      <c r="O23" s="67">
        <f t="shared" si="0"/>
        <v>24.575003053652971</v>
      </c>
      <c r="P23" s="22">
        <f t="shared" si="1"/>
        <v>0.48000916095890744</v>
      </c>
      <c r="Q23" s="21"/>
    </row>
    <row r="24" spans="1:17" x14ac:dyDescent="0.3">
      <c r="A24" s="12">
        <v>10067</v>
      </c>
      <c r="B24" s="37" t="s">
        <v>27</v>
      </c>
      <c r="C24" s="55">
        <f>'BPA CURRENT Ref Data'!R20</f>
        <v>16.669366552511416</v>
      </c>
      <c r="D24" s="19">
        <f>'BPA CURRENT Ref Data'!AG20</f>
        <v>0</v>
      </c>
      <c r="E24" s="21">
        <f>'BPA CURRENT Ref Data'!AP20</f>
        <v>0</v>
      </c>
      <c r="F24" s="19">
        <f>'BPA CURRENT Ref Data'!AY20</f>
        <v>0</v>
      </c>
      <c r="G24" s="21">
        <f>'BPA CURRENT Ref Data'!BH20</f>
        <v>0</v>
      </c>
      <c r="H24" s="60">
        <f>'BPA CURRENT Ref Data'!BI20</f>
        <v>0</v>
      </c>
      <c r="I24" s="62">
        <f t="shared" si="2"/>
        <v>16.669366552511416</v>
      </c>
      <c r="J24" s="55">
        <f>'BPA CURRENT Ref Data'!BT20</f>
        <v>15.817</v>
      </c>
      <c r="K24" s="19">
        <f>'BPA CURRENT Ref Data'!BW20</f>
        <v>0</v>
      </c>
      <c r="L24" s="19">
        <f>'BPA CURRENT Ref Data'!BU20</f>
        <v>4.0000000000000001E-3</v>
      </c>
      <c r="M24" s="21">
        <f>'BPA CURRENT Ref Data'!BV20</f>
        <v>0.21309163812785403</v>
      </c>
      <c r="N24" s="190">
        <f>'BPA CURRENT Ref Data'!BZ20</f>
        <v>0</v>
      </c>
      <c r="O24" s="67">
        <f t="shared" si="0"/>
        <v>16.034091638127855</v>
      </c>
      <c r="P24" s="22">
        <f t="shared" si="1"/>
        <v>0.63527491438356165</v>
      </c>
      <c r="Q24" s="21"/>
    </row>
    <row r="25" spans="1:17" x14ac:dyDescent="0.3">
      <c r="A25" s="12">
        <v>10068</v>
      </c>
      <c r="B25" s="37" t="s">
        <v>28</v>
      </c>
      <c r="C25" s="55">
        <f>'BPA CURRENT Ref Data'!R21</f>
        <v>2.5076860730593613</v>
      </c>
      <c r="D25" s="19">
        <f>'BPA CURRENT Ref Data'!AG21</f>
        <v>0</v>
      </c>
      <c r="E25" s="21">
        <f>'BPA CURRENT Ref Data'!AP21</f>
        <v>0</v>
      </c>
      <c r="F25" s="19">
        <f>'BPA CURRENT Ref Data'!AY21</f>
        <v>0</v>
      </c>
      <c r="G25" s="21">
        <f>'BPA CURRENT Ref Data'!BH21</f>
        <v>0</v>
      </c>
      <c r="H25" s="60">
        <f>'BPA CURRENT Ref Data'!BI21</f>
        <v>0</v>
      </c>
      <c r="I25" s="62">
        <f t="shared" si="2"/>
        <v>2.5076860730593613</v>
      </c>
      <c r="J25" s="55">
        <f>'BPA CURRENT Ref Data'!BT21</f>
        <v>2.77</v>
      </c>
      <c r="K25" s="19">
        <f>'BPA CURRENT Ref Data'!BW21</f>
        <v>-0.26231392694063871</v>
      </c>
      <c r="L25" s="19">
        <f>'BPA CURRENT Ref Data'!BU21</f>
        <v>0</v>
      </c>
      <c r="M25" s="21">
        <f>'BPA CURRENT Ref Data'!BV21</f>
        <v>0</v>
      </c>
      <c r="N25" s="190">
        <f>'BPA CURRENT Ref Data'!BZ21</f>
        <v>0</v>
      </c>
      <c r="O25" s="67">
        <f t="shared" si="0"/>
        <v>2.5076860730593613</v>
      </c>
      <c r="P25" s="22">
        <f t="shared" si="1"/>
        <v>0</v>
      </c>
      <c r="Q25" s="21"/>
    </row>
    <row r="26" spans="1:17" x14ac:dyDescent="0.3">
      <c r="A26" s="12">
        <v>10070</v>
      </c>
      <c r="B26" s="37" t="s">
        <v>29</v>
      </c>
      <c r="C26" s="55">
        <f>'BPA CURRENT Ref Data'!R22</f>
        <v>0.37800993150684936</v>
      </c>
      <c r="D26" s="19">
        <f>'BPA CURRENT Ref Data'!AG22</f>
        <v>0</v>
      </c>
      <c r="E26" s="21">
        <f>'BPA CURRENT Ref Data'!AP22</f>
        <v>0</v>
      </c>
      <c r="F26" s="19">
        <f>'BPA CURRENT Ref Data'!AY22</f>
        <v>0</v>
      </c>
      <c r="G26" s="21">
        <f>'BPA CURRENT Ref Data'!BH22</f>
        <v>0</v>
      </c>
      <c r="H26" s="60">
        <f>'BPA CURRENT Ref Data'!BI22</f>
        <v>0</v>
      </c>
      <c r="I26" s="62">
        <f t="shared" si="2"/>
        <v>0.37800993150684936</v>
      </c>
      <c r="J26" s="55">
        <f>'BPA CURRENT Ref Data'!BT22</f>
        <v>0.35899999999999999</v>
      </c>
      <c r="K26" s="19">
        <f>'BPA CURRENT Ref Data'!BW22</f>
        <v>0</v>
      </c>
      <c r="L26" s="19">
        <f>'BPA CURRENT Ref Data'!BU22</f>
        <v>0</v>
      </c>
      <c r="M26" s="21">
        <f>'BPA CURRENT Ref Data'!BV22</f>
        <v>4.7524828767123439E-3</v>
      </c>
      <c r="N26" s="190">
        <f>'BPA CURRENT Ref Data'!BZ22</f>
        <v>0</v>
      </c>
      <c r="O26" s="67">
        <f t="shared" si="0"/>
        <v>0.36375248287671236</v>
      </c>
      <c r="P26" s="22">
        <f t="shared" si="1"/>
        <v>1.4257448630137004E-2</v>
      </c>
      <c r="Q26" s="21"/>
    </row>
    <row r="27" spans="1:17" x14ac:dyDescent="0.3">
      <c r="A27" s="12">
        <v>10071</v>
      </c>
      <c r="B27" s="37" t="s">
        <v>30</v>
      </c>
      <c r="C27" s="55">
        <f>'BPA CURRENT Ref Data'!R23</f>
        <v>1.8623764840182646</v>
      </c>
      <c r="D27" s="19">
        <f>'BPA CURRENT Ref Data'!AG23</f>
        <v>0</v>
      </c>
      <c r="E27" s="21">
        <f>'BPA CURRENT Ref Data'!AP23</f>
        <v>0</v>
      </c>
      <c r="F27" s="19">
        <f>'BPA CURRENT Ref Data'!AY23</f>
        <v>0</v>
      </c>
      <c r="G27" s="21">
        <f>'BPA CURRENT Ref Data'!BH23</f>
        <v>0</v>
      </c>
      <c r="H27" s="60">
        <f>'BPA CURRENT Ref Data'!BI23</f>
        <v>0</v>
      </c>
      <c r="I27" s="62">
        <f t="shared" si="2"/>
        <v>1.8623764840182646</v>
      </c>
      <c r="J27" s="55">
        <f>'BPA CURRENT Ref Data'!BT23</f>
        <v>1.9139999999999999</v>
      </c>
      <c r="K27" s="19">
        <f>'BPA CURRENT Ref Data'!BW23</f>
        <v>-5.1623515981735313E-2</v>
      </c>
      <c r="L27" s="19">
        <f>'BPA CURRENT Ref Data'!BU23</f>
        <v>0</v>
      </c>
      <c r="M27" s="21">
        <f>'BPA CURRENT Ref Data'!BV23</f>
        <v>0</v>
      </c>
      <c r="N27" s="190">
        <f>'BPA CURRENT Ref Data'!BZ23</f>
        <v>0</v>
      </c>
      <c r="O27" s="67">
        <f t="shared" si="0"/>
        <v>1.8623764840182646</v>
      </c>
      <c r="P27" s="22">
        <f t="shared" si="1"/>
        <v>0</v>
      </c>
      <c r="Q27" s="21"/>
    </row>
    <row r="28" spans="1:17" x14ac:dyDescent="0.3">
      <c r="A28" s="12">
        <v>10072</v>
      </c>
      <c r="B28" s="37" t="s">
        <v>31</v>
      </c>
      <c r="C28" s="55">
        <f>'BPA CURRENT Ref Data'!R24</f>
        <v>24.074671004566213</v>
      </c>
      <c r="D28" s="19">
        <f>'BPA CURRENT Ref Data'!AG24</f>
        <v>0</v>
      </c>
      <c r="E28" s="21">
        <f>'BPA CURRENT Ref Data'!AP24</f>
        <v>0</v>
      </c>
      <c r="F28" s="19">
        <f>'BPA CURRENT Ref Data'!AY24</f>
        <v>0</v>
      </c>
      <c r="G28" s="21">
        <f>'BPA CURRENT Ref Data'!BH24</f>
        <v>0</v>
      </c>
      <c r="H28" s="60">
        <f>'BPA CURRENT Ref Data'!BI24</f>
        <v>0</v>
      </c>
      <c r="I28" s="62">
        <f t="shared" si="2"/>
        <v>24.074671004566213</v>
      </c>
      <c r="J28" s="55">
        <f>'BPA CURRENT Ref Data'!BT24</f>
        <v>23.981999999999999</v>
      </c>
      <c r="K28" s="19">
        <f>'BPA CURRENT Ref Data'!BW24</f>
        <v>0</v>
      </c>
      <c r="L28" s="19">
        <f>'BPA CURRENT Ref Data'!BU24</f>
        <v>8.3500000000000005E-2</v>
      </c>
      <c r="M28" s="21">
        <f>'BPA CURRENT Ref Data'!BV24</f>
        <v>2.3167751141553339E-2</v>
      </c>
      <c r="N28" s="190">
        <f>'BPA CURRENT Ref Data'!BZ24</f>
        <v>0</v>
      </c>
      <c r="O28" s="67">
        <f t="shared" si="0"/>
        <v>24.088667751141553</v>
      </c>
      <c r="P28" s="22">
        <f t="shared" si="1"/>
        <v>-1.3996746575340779E-2</v>
      </c>
      <c r="Q28" s="21"/>
    </row>
    <row r="29" spans="1:17" x14ac:dyDescent="0.3">
      <c r="A29" s="12">
        <v>10074</v>
      </c>
      <c r="B29" s="37" t="s">
        <v>32</v>
      </c>
      <c r="C29" s="55">
        <f>'BPA CURRENT Ref Data'!R25</f>
        <v>30.437412557077625</v>
      </c>
      <c r="D29" s="19">
        <f>'BPA CURRENT Ref Data'!AG25</f>
        <v>0</v>
      </c>
      <c r="E29" s="21">
        <f>'BPA CURRENT Ref Data'!AP25</f>
        <v>2.9414383561643835</v>
      </c>
      <c r="F29" s="19">
        <f>'BPA CURRENT Ref Data'!AY25</f>
        <v>0</v>
      </c>
      <c r="G29" s="21">
        <f>'BPA CURRENT Ref Data'!BH25</f>
        <v>0</v>
      </c>
      <c r="H29" s="60">
        <f>'BPA CURRENT Ref Data'!BI25</f>
        <v>0</v>
      </c>
      <c r="I29" s="62">
        <f t="shared" si="2"/>
        <v>27.495974200913242</v>
      </c>
      <c r="J29" s="55">
        <f>'BPA CURRENT Ref Data'!BT25</f>
        <v>26.681999999999999</v>
      </c>
      <c r="K29" s="19">
        <f>'BPA CURRENT Ref Data'!BW25</f>
        <v>0</v>
      </c>
      <c r="L29" s="19">
        <f>'BPA CURRENT Ref Data'!BU25</f>
        <v>7.9250000000000001E-2</v>
      </c>
      <c r="M29" s="21">
        <f>'BPA CURRENT Ref Data'!BV25</f>
        <v>0.20349355022831084</v>
      </c>
      <c r="N29" s="190">
        <f>'BPA CURRENT Ref Data'!BZ25</f>
        <v>0</v>
      </c>
      <c r="O29" s="67">
        <f t="shared" si="0"/>
        <v>26.964743550228306</v>
      </c>
      <c r="P29" s="22">
        <f t="shared" si="1"/>
        <v>0.53123065068493602</v>
      </c>
      <c r="Q29" s="21"/>
    </row>
    <row r="30" spans="1:17" x14ac:dyDescent="0.3">
      <c r="A30" s="12">
        <v>10076</v>
      </c>
      <c r="B30" s="37" t="s">
        <v>33</v>
      </c>
      <c r="C30" s="55">
        <f>'BPA CURRENT Ref Data'!R26</f>
        <v>7.8478922374429212</v>
      </c>
      <c r="D30" s="19">
        <f>'BPA CURRENT Ref Data'!AG26</f>
        <v>0</v>
      </c>
      <c r="E30" s="21">
        <f>'BPA CURRENT Ref Data'!AP26</f>
        <v>0</v>
      </c>
      <c r="F30" s="19">
        <f>'BPA CURRENT Ref Data'!AY26</f>
        <v>0</v>
      </c>
      <c r="G30" s="21">
        <f>'BPA CURRENT Ref Data'!BH26</f>
        <v>0</v>
      </c>
      <c r="H30" s="60">
        <f>'BPA CURRENT Ref Data'!BI26</f>
        <v>0</v>
      </c>
      <c r="I30" s="62">
        <f t="shared" si="2"/>
        <v>7.8478922374429212</v>
      </c>
      <c r="J30" s="55">
        <f>'BPA CURRENT Ref Data'!BT26</f>
        <v>4.8170000000000002</v>
      </c>
      <c r="K30" s="19">
        <f>'BPA CURRENT Ref Data'!BW26</f>
        <v>0</v>
      </c>
      <c r="L30" s="19">
        <f>'BPA CURRENT Ref Data'!BU26</f>
        <v>4.5000000000000005E-3</v>
      </c>
      <c r="M30" s="21">
        <f>'BPA CURRENT Ref Data'!BV26</f>
        <v>0.75772305936073026</v>
      </c>
      <c r="N30" s="190">
        <f>'BPA CURRENT Ref Data'!BZ26</f>
        <v>0</v>
      </c>
      <c r="O30" s="67">
        <f t="shared" si="0"/>
        <v>5.5792230593607304</v>
      </c>
      <c r="P30" s="22">
        <f t="shared" si="1"/>
        <v>2.2686691780821908</v>
      </c>
      <c r="Q30" s="21"/>
    </row>
    <row r="31" spans="1:17" x14ac:dyDescent="0.3">
      <c r="A31" s="12">
        <v>10078</v>
      </c>
      <c r="B31" s="37" t="s">
        <v>34</v>
      </c>
      <c r="C31" s="55">
        <f>'BPA CURRENT Ref Data'!R27</f>
        <v>3.7119555936073061</v>
      </c>
      <c r="D31" s="19">
        <f>'BPA CURRENT Ref Data'!AG27</f>
        <v>0</v>
      </c>
      <c r="E31" s="21">
        <f>'BPA CURRENT Ref Data'!AP27</f>
        <v>0</v>
      </c>
      <c r="F31" s="19">
        <f>'BPA CURRENT Ref Data'!AY27</f>
        <v>0</v>
      </c>
      <c r="G31" s="21">
        <f>'BPA CURRENT Ref Data'!BH27</f>
        <v>0</v>
      </c>
      <c r="H31" s="60">
        <f>'BPA CURRENT Ref Data'!BI27</f>
        <v>0</v>
      </c>
      <c r="I31" s="62">
        <f t="shared" si="2"/>
        <v>3.7119555936073061</v>
      </c>
      <c r="J31" s="55">
        <f>'BPA CURRENT Ref Data'!BT27</f>
        <v>3.718</v>
      </c>
      <c r="K31" s="19">
        <f>'BPA CURRENT Ref Data'!BW27</f>
        <v>-6.0444063926938796E-3</v>
      </c>
      <c r="L31" s="19">
        <f>'BPA CURRENT Ref Data'!BU27</f>
        <v>5.0000000000000001E-4</v>
      </c>
      <c r="M31" s="21">
        <f>'BPA CURRENT Ref Data'!BV27</f>
        <v>0</v>
      </c>
      <c r="N31" s="190">
        <f>'BPA CURRENT Ref Data'!BZ27</f>
        <v>0</v>
      </c>
      <c r="O31" s="67">
        <f t="shared" si="0"/>
        <v>3.7124555936073063</v>
      </c>
      <c r="P31" s="22">
        <f t="shared" si="1"/>
        <v>-5.0000000000016698E-4</v>
      </c>
      <c r="Q31" s="21"/>
    </row>
    <row r="32" spans="1:17" x14ac:dyDescent="0.3">
      <c r="A32" s="12">
        <v>10079</v>
      </c>
      <c r="B32" s="37" t="s">
        <v>35</v>
      </c>
      <c r="C32" s="55">
        <f>'BPA CURRENT Ref Data'!R28</f>
        <v>84.355454566210042</v>
      </c>
      <c r="D32" s="19">
        <f>'BPA CURRENT Ref Data'!AG28</f>
        <v>0</v>
      </c>
      <c r="E32" s="21">
        <f>'BPA CURRENT Ref Data'!AP28</f>
        <v>2.9414383561643835</v>
      </c>
      <c r="F32" s="19">
        <f>'BPA CURRENT Ref Data'!AY28</f>
        <v>0</v>
      </c>
      <c r="G32" s="21">
        <f>'BPA CURRENT Ref Data'!BH28</f>
        <v>4.0152968036529684</v>
      </c>
      <c r="H32" s="60">
        <f>'BPA CURRENT Ref Data'!BI28</f>
        <v>0</v>
      </c>
      <c r="I32" s="62">
        <f t="shared" si="2"/>
        <v>77.398719406392686</v>
      </c>
      <c r="J32" s="55">
        <f>'BPA CURRENT Ref Data'!BT28</f>
        <v>88.179000000000002</v>
      </c>
      <c r="K32" s="19">
        <f>'BPA CURRENT Ref Data'!BW28</f>
        <v>-10.780280593607316</v>
      </c>
      <c r="L32" s="19">
        <f>'BPA CURRENT Ref Data'!BU28</f>
        <v>0</v>
      </c>
      <c r="M32" s="21">
        <f>'BPA CURRENT Ref Data'!BV28</f>
        <v>0</v>
      </c>
      <c r="N32" s="190">
        <f>'BPA CURRENT Ref Data'!BZ28</f>
        <v>0</v>
      </c>
      <c r="O32" s="67">
        <f t="shared" si="0"/>
        <v>77.398719406392686</v>
      </c>
      <c r="P32" s="22">
        <f t="shared" si="1"/>
        <v>0</v>
      </c>
      <c r="Q32" s="21"/>
    </row>
    <row r="33" spans="1:17" x14ac:dyDescent="0.3">
      <c r="A33" s="12">
        <v>10080</v>
      </c>
      <c r="B33" s="37" t="s">
        <v>36</v>
      </c>
      <c r="C33" s="55">
        <f>'BPA CURRENT Ref Data'!R29</f>
        <v>6.6036856164383568</v>
      </c>
      <c r="D33" s="19">
        <f>'BPA CURRENT Ref Data'!AG29</f>
        <v>0</v>
      </c>
      <c r="E33" s="21">
        <f>'BPA CURRENT Ref Data'!AP29</f>
        <v>0</v>
      </c>
      <c r="F33" s="19">
        <f>'BPA CURRENT Ref Data'!AY29</f>
        <v>0</v>
      </c>
      <c r="G33" s="21">
        <f>'BPA CURRENT Ref Data'!BH29</f>
        <v>0</v>
      </c>
      <c r="H33" s="60">
        <f>'BPA CURRENT Ref Data'!BI29</f>
        <v>0</v>
      </c>
      <c r="I33" s="62">
        <f t="shared" si="2"/>
        <v>6.6036856164383568</v>
      </c>
      <c r="J33" s="55">
        <f>'BPA CURRENT Ref Data'!BT29</f>
        <v>7.4370000000000003</v>
      </c>
      <c r="K33" s="19">
        <f>'BPA CURRENT Ref Data'!BW29</f>
        <v>-0.83331438356164345</v>
      </c>
      <c r="L33" s="19">
        <f>'BPA CURRENT Ref Data'!BU29</f>
        <v>0</v>
      </c>
      <c r="M33" s="21">
        <f>'BPA CURRENT Ref Data'!BV29</f>
        <v>0</v>
      </c>
      <c r="N33" s="190">
        <f>'BPA CURRENT Ref Data'!BZ29</f>
        <v>0</v>
      </c>
      <c r="O33" s="67">
        <f t="shared" si="0"/>
        <v>6.6036856164383568</v>
      </c>
      <c r="P33" s="22">
        <f t="shared" si="1"/>
        <v>0</v>
      </c>
      <c r="Q33" s="21"/>
    </row>
    <row r="34" spans="1:17" x14ac:dyDescent="0.3">
      <c r="A34" s="12">
        <v>10081</v>
      </c>
      <c r="B34" s="37" t="s">
        <v>37</v>
      </c>
      <c r="C34" s="55">
        <f>'BPA CURRENT Ref Data'!R30</f>
        <v>12.051348630136983</v>
      </c>
      <c r="D34" s="19">
        <f>'BPA CURRENT Ref Data'!AG30</f>
        <v>0</v>
      </c>
      <c r="E34" s="21">
        <f>'BPA CURRENT Ref Data'!AP30</f>
        <v>2.9414383561643835</v>
      </c>
      <c r="F34" s="19">
        <f>'BPA CURRENT Ref Data'!AY30</f>
        <v>0</v>
      </c>
      <c r="G34" s="21">
        <f>'BPA CURRENT Ref Data'!BH30</f>
        <v>0</v>
      </c>
      <c r="H34" s="60">
        <f>'BPA CURRENT Ref Data'!BI30</f>
        <v>0</v>
      </c>
      <c r="I34" s="62">
        <f t="shared" si="2"/>
        <v>9.1099102739726003</v>
      </c>
      <c r="J34" s="55">
        <f>'BPA CURRENT Ref Data'!BT30</f>
        <v>10.455</v>
      </c>
      <c r="K34" s="19">
        <f>'BPA CURRENT Ref Data'!BW30</f>
        <v>-1.3450897260273997</v>
      </c>
      <c r="L34" s="19">
        <f>'BPA CURRENT Ref Data'!BU30</f>
        <v>8.7500000000000008E-3</v>
      </c>
      <c r="M34" s="21">
        <f>'BPA CURRENT Ref Data'!BV30</f>
        <v>0</v>
      </c>
      <c r="N34" s="190">
        <f>'BPA CURRENT Ref Data'!BZ30</f>
        <v>0</v>
      </c>
      <c r="O34" s="67">
        <f t="shared" si="0"/>
        <v>9.1186602739725995</v>
      </c>
      <c r="P34" s="22">
        <f t="shared" si="1"/>
        <v>-8.7499999999991473E-3</v>
      </c>
      <c r="Q34" s="21"/>
    </row>
    <row r="35" spans="1:17" x14ac:dyDescent="0.3">
      <c r="A35" s="12">
        <v>10082</v>
      </c>
      <c r="B35" s="37" t="s">
        <v>38</v>
      </c>
      <c r="C35" s="55">
        <f>'BPA CURRENT Ref Data'!R31</f>
        <v>9.5016095890410976E-2</v>
      </c>
      <c r="D35" s="19">
        <f>'BPA CURRENT Ref Data'!AG31</f>
        <v>0</v>
      </c>
      <c r="E35" s="21">
        <f>'BPA CURRENT Ref Data'!AP31</f>
        <v>0</v>
      </c>
      <c r="F35" s="19">
        <f>'BPA CURRENT Ref Data'!AY31</f>
        <v>0</v>
      </c>
      <c r="G35" s="21">
        <f>'BPA CURRENT Ref Data'!BH31</f>
        <v>0</v>
      </c>
      <c r="H35" s="60">
        <f>'BPA CURRENT Ref Data'!BI31</f>
        <v>0</v>
      </c>
      <c r="I35" s="62">
        <f t="shared" si="2"/>
        <v>9.5016095890410976E-2</v>
      </c>
      <c r="J35" s="55">
        <f>'BPA CURRENT Ref Data'!BT31</f>
        <v>0.11799999999999999</v>
      </c>
      <c r="K35" s="19">
        <f>'BPA CURRENT Ref Data'!BW31</f>
        <v>-2.2983904109589018E-2</v>
      </c>
      <c r="L35" s="19">
        <f>'BPA CURRENT Ref Data'!BU31</f>
        <v>0</v>
      </c>
      <c r="M35" s="21">
        <f>'BPA CURRENT Ref Data'!BV31</f>
        <v>0</v>
      </c>
      <c r="N35" s="190">
        <f>'BPA CURRENT Ref Data'!BZ31</f>
        <v>0</v>
      </c>
      <c r="O35" s="67">
        <f t="shared" si="0"/>
        <v>9.5016095890410976E-2</v>
      </c>
      <c r="P35" s="22">
        <f t="shared" si="1"/>
        <v>0</v>
      </c>
      <c r="Q35" s="21"/>
    </row>
    <row r="36" spans="1:17" x14ac:dyDescent="0.3">
      <c r="A36" s="12">
        <v>10083</v>
      </c>
      <c r="B36" s="37" t="s">
        <v>39</v>
      </c>
      <c r="C36" s="55">
        <f>'BPA CURRENT Ref Data'!R32</f>
        <v>8.6678964611872154</v>
      </c>
      <c r="D36" s="19">
        <f>'BPA CURRENT Ref Data'!AG32</f>
        <v>0</v>
      </c>
      <c r="E36" s="21">
        <f>'BPA CURRENT Ref Data'!AP32</f>
        <v>0</v>
      </c>
      <c r="F36" s="19">
        <f>'BPA CURRENT Ref Data'!AY32</f>
        <v>0</v>
      </c>
      <c r="G36" s="21">
        <f>'BPA CURRENT Ref Data'!BH32</f>
        <v>0</v>
      </c>
      <c r="H36" s="60">
        <f>'BPA CURRENT Ref Data'!BI32</f>
        <v>0</v>
      </c>
      <c r="I36" s="62">
        <f t="shared" si="2"/>
        <v>8.6678964611872154</v>
      </c>
      <c r="J36" s="55">
        <f>'BPA CURRENT Ref Data'!BT32</f>
        <v>8.3629999999999995</v>
      </c>
      <c r="K36" s="19">
        <f>'BPA CURRENT Ref Data'!BW32</f>
        <v>0</v>
      </c>
      <c r="L36" s="19">
        <f>'BPA CURRENT Ref Data'!BU32</f>
        <v>2.4E-2</v>
      </c>
      <c r="M36" s="21">
        <f>'BPA CURRENT Ref Data'!BV32</f>
        <v>7.6224115296803951E-2</v>
      </c>
      <c r="N36" s="190">
        <f>'BPA CURRENT Ref Data'!BZ32</f>
        <v>0</v>
      </c>
      <c r="O36" s="67">
        <f t="shared" si="0"/>
        <v>8.4632241152968035</v>
      </c>
      <c r="P36" s="22">
        <f t="shared" si="1"/>
        <v>0.20467234589041183</v>
      </c>
      <c r="Q36" s="21"/>
    </row>
    <row r="37" spans="1:17" x14ac:dyDescent="0.3">
      <c r="A37" s="12">
        <v>10086</v>
      </c>
      <c r="B37" s="37" t="s">
        <v>40</v>
      </c>
      <c r="C37" s="55">
        <f>'BPA CURRENT Ref Data'!R33</f>
        <v>3.8474228310502281</v>
      </c>
      <c r="D37" s="19">
        <f>'BPA CURRENT Ref Data'!AG33</f>
        <v>0</v>
      </c>
      <c r="E37" s="21">
        <f>'BPA CURRENT Ref Data'!AP33</f>
        <v>0</v>
      </c>
      <c r="F37" s="19">
        <f>'BPA CURRENT Ref Data'!AY33</f>
        <v>0</v>
      </c>
      <c r="G37" s="21">
        <f>'BPA CURRENT Ref Data'!BH33</f>
        <v>0</v>
      </c>
      <c r="H37" s="60">
        <f>'BPA CURRENT Ref Data'!BI33</f>
        <v>0</v>
      </c>
      <c r="I37" s="62">
        <f t="shared" si="2"/>
        <v>3.8474228310502281</v>
      </c>
      <c r="J37" s="55">
        <f>'BPA CURRENT Ref Data'!BT33</f>
        <v>3.9449999999999998</v>
      </c>
      <c r="K37" s="19">
        <f>'BPA CURRENT Ref Data'!BW33</f>
        <v>-9.7577168949771753E-2</v>
      </c>
      <c r="L37" s="19">
        <f>'BPA CURRENT Ref Data'!BU33</f>
        <v>0</v>
      </c>
      <c r="M37" s="21">
        <f>'BPA CURRENT Ref Data'!BV33</f>
        <v>0</v>
      </c>
      <c r="N37" s="190">
        <f>'BPA CURRENT Ref Data'!BZ33</f>
        <v>0</v>
      </c>
      <c r="O37" s="67">
        <f t="shared" si="0"/>
        <v>3.8474228310502281</v>
      </c>
      <c r="P37" s="22">
        <f t="shared" si="1"/>
        <v>0</v>
      </c>
      <c r="Q37" s="21"/>
    </row>
    <row r="38" spans="1:17" x14ac:dyDescent="0.3">
      <c r="A38" s="12">
        <v>10087</v>
      </c>
      <c r="B38" s="37" t="s">
        <v>41</v>
      </c>
      <c r="C38" s="55">
        <f>'BPA CURRENT Ref Data'!R34</f>
        <v>43.410819977168948</v>
      </c>
      <c r="D38" s="19">
        <f>'BPA CURRENT Ref Data'!AG34</f>
        <v>0</v>
      </c>
      <c r="E38" s="21">
        <f>'BPA CURRENT Ref Data'!AP34</f>
        <v>0</v>
      </c>
      <c r="F38" s="19">
        <f>'BPA CURRENT Ref Data'!AY34</f>
        <v>0</v>
      </c>
      <c r="G38" s="21">
        <f>'BPA CURRENT Ref Data'!BH34</f>
        <v>0</v>
      </c>
      <c r="H38" s="60">
        <f>'BPA CURRENT Ref Data'!BI34</f>
        <v>0</v>
      </c>
      <c r="I38" s="62">
        <f t="shared" si="2"/>
        <v>43.410819977168948</v>
      </c>
      <c r="J38" s="55">
        <f>'BPA CURRENT Ref Data'!BT34</f>
        <v>85.48</v>
      </c>
      <c r="K38" s="19">
        <f>'BPA CURRENT Ref Data'!BW34</f>
        <v>-42.069180022831056</v>
      </c>
      <c r="L38" s="19">
        <f>'BPA CURRENT Ref Data'!BU34</f>
        <v>0</v>
      </c>
      <c r="M38" s="21">
        <f>'BPA CURRENT Ref Data'!BV34</f>
        <v>0</v>
      </c>
      <c r="N38" s="190">
        <f>'BPA CURRENT Ref Data'!BZ34</f>
        <v>0</v>
      </c>
      <c r="O38" s="67">
        <f t="shared" si="0"/>
        <v>43.410819977168948</v>
      </c>
      <c r="P38" s="22">
        <f t="shared" si="1"/>
        <v>0</v>
      </c>
      <c r="Q38" s="21"/>
    </row>
    <row r="39" spans="1:17" x14ac:dyDescent="0.3">
      <c r="A39" s="12">
        <v>10089</v>
      </c>
      <c r="B39" s="37" t="s">
        <v>42</v>
      </c>
      <c r="C39" s="55">
        <f>'BPA CURRENT Ref Data'!R35</f>
        <v>110.42244657534245</v>
      </c>
      <c r="D39" s="19">
        <f>'BPA CURRENT Ref Data'!AG35</f>
        <v>0</v>
      </c>
      <c r="E39" s="21">
        <f>'BPA CURRENT Ref Data'!AP35</f>
        <v>0</v>
      </c>
      <c r="F39" s="19">
        <f>'BPA CURRENT Ref Data'!AY35</f>
        <v>0</v>
      </c>
      <c r="G39" s="21">
        <f>'BPA CURRENT Ref Data'!BH35</f>
        <v>0.58230593607305936</v>
      </c>
      <c r="H39" s="60">
        <f>'BPA CURRENT Ref Data'!BI35</f>
        <v>0</v>
      </c>
      <c r="I39" s="62">
        <f t="shared" si="2"/>
        <v>109.84014063926939</v>
      </c>
      <c r="J39" s="55">
        <f>'BPA CURRENT Ref Data'!BT35</f>
        <v>104.21299999999999</v>
      </c>
      <c r="K39" s="19">
        <f>'BPA CURRENT Ref Data'!BW35</f>
        <v>0</v>
      </c>
      <c r="L39" s="19">
        <f>'BPA CURRENT Ref Data'!BU35</f>
        <v>0.92075000000000007</v>
      </c>
      <c r="M39" s="21">
        <f>'BPA CURRENT Ref Data'!BV35</f>
        <v>1.4067851598173498</v>
      </c>
      <c r="N39" s="190">
        <f>'BPA CURRENT Ref Data'!BZ35</f>
        <v>0</v>
      </c>
      <c r="O39" s="67">
        <f t="shared" ref="O39:O70" si="3">SUM(J39:N39)</f>
        <v>106.54053515981734</v>
      </c>
      <c r="P39" s="22">
        <f t="shared" ref="P39:P70" si="4">I39-O39</f>
        <v>3.2996054794520546</v>
      </c>
      <c r="Q39" s="21"/>
    </row>
    <row r="40" spans="1:17" x14ac:dyDescent="0.3">
      <c r="A40" s="12">
        <v>10091</v>
      </c>
      <c r="B40" s="37" t="s">
        <v>43</v>
      </c>
      <c r="C40" s="55">
        <f>'BPA CURRENT Ref Data'!R36</f>
        <v>9.11535410958904</v>
      </c>
      <c r="D40" s="19">
        <f>'BPA CURRENT Ref Data'!AG36</f>
        <v>0</v>
      </c>
      <c r="E40" s="21">
        <f>'BPA CURRENT Ref Data'!AP36</f>
        <v>0</v>
      </c>
      <c r="F40" s="19">
        <f>'BPA CURRENT Ref Data'!AY36</f>
        <v>0</v>
      </c>
      <c r="G40" s="21">
        <f>'BPA CURRENT Ref Data'!BH36</f>
        <v>0</v>
      </c>
      <c r="H40" s="60">
        <f>'BPA CURRENT Ref Data'!BI36</f>
        <v>0</v>
      </c>
      <c r="I40" s="62">
        <f t="shared" si="2"/>
        <v>9.11535410958904</v>
      </c>
      <c r="J40" s="55">
        <f>'BPA CURRENT Ref Data'!BT36</f>
        <v>9.4220000000000006</v>
      </c>
      <c r="K40" s="19">
        <f>'BPA CURRENT Ref Data'!BW36</f>
        <v>-0.30664589041096058</v>
      </c>
      <c r="L40" s="19">
        <f>'BPA CURRENT Ref Data'!BU36</f>
        <v>6.4999999999999997E-3</v>
      </c>
      <c r="M40" s="21">
        <f>'BPA CURRENT Ref Data'!BV36</f>
        <v>0</v>
      </c>
      <c r="N40" s="190">
        <f>'BPA CURRENT Ref Data'!BZ36</f>
        <v>0</v>
      </c>
      <c r="O40" s="67">
        <f t="shared" si="3"/>
        <v>9.1218541095890409</v>
      </c>
      <c r="P40" s="22">
        <f t="shared" si="4"/>
        <v>-6.5000000000008384E-3</v>
      </c>
      <c r="Q40" s="21"/>
    </row>
    <row r="41" spans="1:17" x14ac:dyDescent="0.3">
      <c r="A41" s="12">
        <v>10094</v>
      </c>
      <c r="B41" s="37" t="s">
        <v>44</v>
      </c>
      <c r="C41" s="55">
        <f>'BPA CURRENT Ref Data'!R37</f>
        <v>3.14409303652968</v>
      </c>
      <c r="D41" s="19">
        <f>'BPA CURRENT Ref Data'!AG37</f>
        <v>0</v>
      </c>
      <c r="E41" s="21">
        <f>'BPA CURRENT Ref Data'!AP37</f>
        <v>0.11232876712328767</v>
      </c>
      <c r="F41" s="19">
        <f>'BPA CURRENT Ref Data'!AY37</f>
        <v>0</v>
      </c>
      <c r="G41" s="21">
        <f>'BPA CURRENT Ref Data'!BH37</f>
        <v>0</v>
      </c>
      <c r="H41" s="60">
        <f>'BPA CURRENT Ref Data'!BI37</f>
        <v>0</v>
      </c>
      <c r="I41" s="62">
        <f t="shared" si="2"/>
        <v>3.0317642694063922</v>
      </c>
      <c r="J41" s="55">
        <f>'BPA CURRENT Ref Data'!BT37</f>
        <v>3.0369999999999999</v>
      </c>
      <c r="K41" s="19">
        <f>'BPA CURRENT Ref Data'!BW37</f>
        <v>-5.2357305936077125E-3</v>
      </c>
      <c r="L41" s="19">
        <f>'BPA CURRENT Ref Data'!BU37</f>
        <v>0</v>
      </c>
      <c r="M41" s="21">
        <f>'BPA CURRENT Ref Data'!BV37</f>
        <v>0</v>
      </c>
      <c r="N41" s="190">
        <f>'BPA CURRENT Ref Data'!BZ37</f>
        <v>0</v>
      </c>
      <c r="O41" s="67">
        <f t="shared" si="3"/>
        <v>3.0317642694063922</v>
      </c>
      <c r="P41" s="22">
        <f t="shared" si="4"/>
        <v>0</v>
      </c>
      <c r="Q41" s="21"/>
    </row>
    <row r="42" spans="1:17" x14ac:dyDescent="0.3">
      <c r="A42" s="12">
        <v>10095</v>
      </c>
      <c r="B42" s="37" t="s">
        <v>45</v>
      </c>
      <c r="C42" s="55">
        <f>'BPA CURRENT Ref Data'!R38</f>
        <v>3.7678392694063922</v>
      </c>
      <c r="D42" s="19">
        <f>'BPA CURRENT Ref Data'!AG38</f>
        <v>0</v>
      </c>
      <c r="E42" s="21">
        <f>'BPA CURRENT Ref Data'!AP38</f>
        <v>0</v>
      </c>
      <c r="F42" s="19">
        <f>'BPA CURRENT Ref Data'!AY38</f>
        <v>0</v>
      </c>
      <c r="G42" s="21">
        <f>'BPA CURRENT Ref Data'!BH38</f>
        <v>0</v>
      </c>
      <c r="H42" s="60">
        <f>'BPA CURRENT Ref Data'!BI38</f>
        <v>0</v>
      </c>
      <c r="I42" s="62">
        <f t="shared" si="2"/>
        <v>3.7678392694063922</v>
      </c>
      <c r="J42" s="55">
        <f>'BPA CURRENT Ref Data'!BT38</f>
        <v>3.6429999999999998</v>
      </c>
      <c r="K42" s="19">
        <f>'BPA CURRENT Ref Data'!BW38</f>
        <v>0</v>
      </c>
      <c r="L42" s="19">
        <f>'BPA CURRENT Ref Data'!BU38</f>
        <v>0</v>
      </c>
      <c r="M42" s="21">
        <f>'BPA CURRENT Ref Data'!BV38</f>
        <v>3.1209817351598113E-2</v>
      </c>
      <c r="N42" s="190">
        <f>'BPA CURRENT Ref Data'!BZ38</f>
        <v>0</v>
      </c>
      <c r="O42" s="67">
        <f t="shared" si="3"/>
        <v>3.6742098173515978</v>
      </c>
      <c r="P42" s="22">
        <f t="shared" si="4"/>
        <v>9.3629452054794449E-2</v>
      </c>
      <c r="Q42" s="21"/>
    </row>
    <row r="43" spans="1:17" x14ac:dyDescent="0.3">
      <c r="A43" s="12">
        <v>10097</v>
      </c>
      <c r="B43" s="37" t="s">
        <v>46</v>
      </c>
      <c r="C43" s="55">
        <f>'BPA CURRENT Ref Data'!R39</f>
        <v>1.9894253424657535</v>
      </c>
      <c r="D43" s="19">
        <f>'BPA CURRENT Ref Data'!AG39</f>
        <v>0</v>
      </c>
      <c r="E43" s="21">
        <f>'BPA CURRENT Ref Data'!AP39</f>
        <v>0</v>
      </c>
      <c r="F43" s="19">
        <f>'BPA CURRENT Ref Data'!AY39</f>
        <v>0</v>
      </c>
      <c r="G43" s="21">
        <f>'BPA CURRENT Ref Data'!BH39</f>
        <v>0</v>
      </c>
      <c r="H43" s="60">
        <f>'BPA CURRENT Ref Data'!BI39</f>
        <v>0</v>
      </c>
      <c r="I43" s="62">
        <f t="shared" si="2"/>
        <v>1.9894253424657535</v>
      </c>
      <c r="J43" s="55">
        <f>'BPA CURRENT Ref Data'!BT39</f>
        <v>2.0379999999999998</v>
      </c>
      <c r="K43" s="19">
        <f>'BPA CURRENT Ref Data'!BW39</f>
        <v>-4.8574657534246279E-2</v>
      </c>
      <c r="L43" s="19">
        <f>'BPA CURRENT Ref Data'!BU39</f>
        <v>0</v>
      </c>
      <c r="M43" s="21">
        <f>'BPA CURRENT Ref Data'!BV39</f>
        <v>0</v>
      </c>
      <c r="N43" s="190">
        <f>'BPA CURRENT Ref Data'!BZ39</f>
        <v>0</v>
      </c>
      <c r="O43" s="67">
        <f t="shared" si="3"/>
        <v>1.9894253424657535</v>
      </c>
      <c r="P43" s="22">
        <f t="shared" si="4"/>
        <v>0</v>
      </c>
      <c r="Q43" s="21"/>
    </row>
    <row r="44" spans="1:17" x14ac:dyDescent="0.3">
      <c r="A44" s="12">
        <v>10101</v>
      </c>
      <c r="B44" s="37" t="s">
        <v>47</v>
      </c>
      <c r="C44" s="55">
        <f>'BPA CURRENT Ref Data'!R40</f>
        <v>76.769821689497704</v>
      </c>
      <c r="D44" s="19">
        <f>'BPA CURRENT Ref Data'!AG40</f>
        <v>0</v>
      </c>
      <c r="E44" s="21">
        <f>'BPA CURRENT Ref Data'!AP40</f>
        <v>0</v>
      </c>
      <c r="F44" s="19">
        <f>'BPA CURRENT Ref Data'!AY40</f>
        <v>0</v>
      </c>
      <c r="G44" s="21">
        <f>'BPA CURRENT Ref Data'!BH40</f>
        <v>0.67317351598173514</v>
      </c>
      <c r="H44" s="60">
        <f>'BPA CURRENT Ref Data'!BI40</f>
        <v>0</v>
      </c>
      <c r="I44" s="62">
        <f t="shared" si="2"/>
        <v>76.096648173515973</v>
      </c>
      <c r="J44" s="55">
        <f>'BPA CURRENT Ref Data'!BT40</f>
        <v>76.028000000000006</v>
      </c>
      <c r="K44" s="19">
        <f>'BPA CURRENT Ref Data'!BW40</f>
        <v>0</v>
      </c>
      <c r="L44" s="19">
        <f>'BPA CURRENT Ref Data'!BU40</f>
        <v>1.2647499999999998</v>
      </c>
      <c r="M44" s="21">
        <f>'BPA CURRENT Ref Data'!BV40</f>
        <v>1.7162043378991854E-2</v>
      </c>
      <c r="N44" s="190">
        <f>'BPA CURRENT Ref Data'!BZ40</f>
        <v>0</v>
      </c>
      <c r="O44" s="67">
        <f t="shared" si="3"/>
        <v>77.309912043379001</v>
      </c>
      <c r="P44" s="22">
        <f t="shared" si="4"/>
        <v>-1.2132638698630274</v>
      </c>
      <c r="Q44" s="21"/>
    </row>
    <row r="45" spans="1:17" x14ac:dyDescent="0.3">
      <c r="A45" s="12">
        <v>10103</v>
      </c>
      <c r="B45" s="37" t="s">
        <v>48</v>
      </c>
      <c r="C45" s="55">
        <f>'BPA CURRENT Ref Data'!R41</f>
        <v>534.31346369863013</v>
      </c>
      <c r="D45" s="19">
        <f>'BPA CURRENT Ref Data'!AG41</f>
        <v>0</v>
      </c>
      <c r="E45" s="21">
        <f>'BPA CURRENT Ref Data'!AP41</f>
        <v>225.94851598173517</v>
      </c>
      <c r="F45" s="19">
        <f>'BPA CURRENT Ref Data'!AY41</f>
        <v>0</v>
      </c>
      <c r="G45" s="21">
        <f>'BPA CURRENT Ref Data'!BH41</f>
        <v>0</v>
      </c>
      <c r="H45" s="60">
        <f>'BPA CURRENT Ref Data'!BI41</f>
        <v>123</v>
      </c>
      <c r="I45" s="62">
        <f t="shared" si="2"/>
        <v>431.36494771689496</v>
      </c>
      <c r="J45" s="55">
        <f>'BPA CURRENT Ref Data'!BT41</f>
        <v>318.49400000000003</v>
      </c>
      <c r="K45" s="19">
        <f>'BPA CURRENT Ref Data'!BW41</f>
        <v>0</v>
      </c>
      <c r="L45" s="19">
        <f>'BPA CURRENT Ref Data'!BU41</f>
        <v>20.904499999999999</v>
      </c>
      <c r="M45" s="21">
        <f>'BPA CURRENT Ref Data'!BV41</f>
        <v>28.217736929223733</v>
      </c>
      <c r="N45" s="190">
        <f>'BPA CURRENT Ref Data'!BZ41</f>
        <v>0</v>
      </c>
      <c r="O45" s="67">
        <f t="shared" si="3"/>
        <v>367.61623692922376</v>
      </c>
      <c r="P45" s="22">
        <f t="shared" si="4"/>
        <v>63.7487107876712</v>
      </c>
      <c r="Q45" s="21"/>
    </row>
    <row r="46" spans="1:17" x14ac:dyDescent="0.3">
      <c r="A46" s="12">
        <v>10105</v>
      </c>
      <c r="B46" s="37" t="s">
        <v>49</v>
      </c>
      <c r="C46" s="55">
        <f>'BPA CURRENT Ref Data'!R42</f>
        <v>83.237930365296805</v>
      </c>
      <c r="D46" s="19">
        <f>'BPA CURRENT Ref Data'!AG42</f>
        <v>0</v>
      </c>
      <c r="E46" s="21">
        <f>'BPA CURRENT Ref Data'!AP42</f>
        <v>0</v>
      </c>
      <c r="F46" s="19">
        <f>'BPA CURRENT Ref Data'!AY42</f>
        <v>0</v>
      </c>
      <c r="G46" s="21">
        <f>'BPA CURRENT Ref Data'!BH42</f>
        <v>0</v>
      </c>
      <c r="H46" s="60">
        <f>'BPA CURRENT Ref Data'!BI42</f>
        <v>0</v>
      </c>
      <c r="I46" s="62">
        <f t="shared" si="2"/>
        <v>83.237930365296805</v>
      </c>
      <c r="J46" s="55">
        <f>'BPA CURRENT Ref Data'!BT42</f>
        <v>92.837999999999994</v>
      </c>
      <c r="K46" s="19">
        <f>'BPA CURRENT Ref Data'!BW42</f>
        <v>-9.6000696347031891</v>
      </c>
      <c r="L46" s="19">
        <f>'BPA CURRENT Ref Data'!BU42</f>
        <v>0</v>
      </c>
      <c r="M46" s="21">
        <f>'BPA CURRENT Ref Data'!BV42</f>
        <v>0</v>
      </c>
      <c r="N46" s="190">
        <f>'BPA CURRENT Ref Data'!BZ42</f>
        <v>0</v>
      </c>
      <c r="O46" s="67">
        <f t="shared" si="3"/>
        <v>83.237930365296805</v>
      </c>
      <c r="P46" s="22">
        <f t="shared" si="4"/>
        <v>0</v>
      </c>
      <c r="Q46" s="21"/>
    </row>
    <row r="47" spans="1:17" x14ac:dyDescent="0.3">
      <c r="A47" s="12">
        <v>10106</v>
      </c>
      <c r="B47" s="37" t="s">
        <v>50</v>
      </c>
      <c r="C47" s="55">
        <f>'BPA CURRENT Ref Data'!R43</f>
        <v>23.794894520547945</v>
      </c>
      <c r="D47" s="19">
        <f>'BPA CURRENT Ref Data'!AG43</f>
        <v>0</v>
      </c>
      <c r="E47" s="21">
        <f>'BPA CURRENT Ref Data'!AP43</f>
        <v>0</v>
      </c>
      <c r="F47" s="19">
        <f>'BPA CURRENT Ref Data'!AY43</f>
        <v>0</v>
      </c>
      <c r="G47" s="21">
        <f>'BPA CURRENT Ref Data'!BH43</f>
        <v>0</v>
      </c>
      <c r="H47" s="60">
        <f>'BPA CURRENT Ref Data'!BI43</f>
        <v>0</v>
      </c>
      <c r="I47" s="62">
        <f t="shared" si="2"/>
        <v>23.794894520547945</v>
      </c>
      <c r="J47" s="55">
        <f>'BPA CURRENT Ref Data'!BT43</f>
        <v>23.879000000000001</v>
      </c>
      <c r="K47" s="19">
        <f>'BPA CURRENT Ref Data'!BW43</f>
        <v>-8.4105479452055931E-2</v>
      </c>
      <c r="L47" s="19">
        <f>'BPA CURRENT Ref Data'!BU43</f>
        <v>0</v>
      </c>
      <c r="M47" s="21">
        <f>'BPA CURRENT Ref Data'!BV43</f>
        <v>0</v>
      </c>
      <c r="N47" s="190">
        <f>'BPA CURRENT Ref Data'!BZ43</f>
        <v>0</v>
      </c>
      <c r="O47" s="67">
        <f t="shared" si="3"/>
        <v>23.794894520547945</v>
      </c>
      <c r="P47" s="22">
        <f t="shared" si="4"/>
        <v>0</v>
      </c>
      <c r="Q47" s="21"/>
    </row>
    <row r="48" spans="1:17" x14ac:dyDescent="0.3">
      <c r="A48" s="12">
        <v>10109</v>
      </c>
      <c r="B48" s="37" t="s">
        <v>51</v>
      </c>
      <c r="C48" s="55">
        <f>'BPA CURRENT Ref Data'!R44</f>
        <v>14.048723287671232</v>
      </c>
      <c r="D48" s="19">
        <f>'BPA CURRENT Ref Data'!AG44</f>
        <v>0</v>
      </c>
      <c r="E48" s="21">
        <f>'BPA CURRENT Ref Data'!AP44</f>
        <v>0</v>
      </c>
      <c r="F48" s="19">
        <f>'BPA CURRENT Ref Data'!AY44</f>
        <v>0</v>
      </c>
      <c r="G48" s="21">
        <f>'BPA CURRENT Ref Data'!BH44</f>
        <v>0</v>
      </c>
      <c r="H48" s="60">
        <f>'BPA CURRENT Ref Data'!BI44</f>
        <v>0</v>
      </c>
      <c r="I48" s="62">
        <f t="shared" si="2"/>
        <v>14.048723287671232</v>
      </c>
      <c r="J48" s="55">
        <f>'BPA CURRENT Ref Data'!BT44</f>
        <v>12.118</v>
      </c>
      <c r="K48" s="19">
        <f>'BPA CURRENT Ref Data'!BW44</f>
        <v>0</v>
      </c>
      <c r="L48" s="19">
        <f>'BPA CURRENT Ref Data'!BU44</f>
        <v>2.6999999999999996E-2</v>
      </c>
      <c r="M48" s="21">
        <f>'BPA CURRENT Ref Data'!BV44</f>
        <v>0.48268082191780781</v>
      </c>
      <c r="N48" s="190">
        <f>'BPA CURRENT Ref Data'!BZ44</f>
        <v>0</v>
      </c>
      <c r="O48" s="67">
        <f t="shared" si="3"/>
        <v>12.627680821917806</v>
      </c>
      <c r="P48" s="22">
        <f t="shared" si="4"/>
        <v>1.4210424657534251</v>
      </c>
      <c r="Q48" s="21"/>
    </row>
    <row r="49" spans="1:17" x14ac:dyDescent="0.3">
      <c r="A49" s="12">
        <v>10111</v>
      </c>
      <c r="B49" s="37" t="s">
        <v>52</v>
      </c>
      <c r="C49" s="55">
        <f>'BPA CURRENT Ref Data'!R45</f>
        <v>3.0337641552511418</v>
      </c>
      <c r="D49" s="19">
        <f>'BPA CURRENT Ref Data'!AG45</f>
        <v>0</v>
      </c>
      <c r="E49" s="21">
        <f>'BPA CURRENT Ref Data'!AP45</f>
        <v>0</v>
      </c>
      <c r="F49" s="19">
        <f>'BPA CURRENT Ref Data'!AY45</f>
        <v>0</v>
      </c>
      <c r="G49" s="21">
        <f>'BPA CURRENT Ref Data'!BH45</f>
        <v>0</v>
      </c>
      <c r="H49" s="60">
        <f>'BPA CURRENT Ref Data'!BI45</f>
        <v>0</v>
      </c>
      <c r="I49" s="62">
        <f t="shared" si="2"/>
        <v>3.0337641552511418</v>
      </c>
      <c r="J49" s="55">
        <f>'BPA CURRENT Ref Data'!BT45</f>
        <v>3.2349999999999999</v>
      </c>
      <c r="K49" s="19">
        <f>'BPA CURRENT Ref Data'!BW45</f>
        <v>-0.20123584474885803</v>
      </c>
      <c r="L49" s="19">
        <f>'BPA CURRENT Ref Data'!BU45</f>
        <v>0</v>
      </c>
      <c r="M49" s="21">
        <f>'BPA CURRENT Ref Data'!BV45</f>
        <v>0</v>
      </c>
      <c r="N49" s="190">
        <f>'BPA CURRENT Ref Data'!BZ45</f>
        <v>0</v>
      </c>
      <c r="O49" s="67">
        <f t="shared" si="3"/>
        <v>3.0337641552511418</v>
      </c>
      <c r="P49" s="22">
        <f t="shared" si="4"/>
        <v>0</v>
      </c>
      <c r="Q49" s="21"/>
    </row>
    <row r="50" spans="1:17" x14ac:dyDescent="0.3">
      <c r="A50" s="12">
        <v>10112</v>
      </c>
      <c r="B50" s="37" t="s">
        <v>53</v>
      </c>
      <c r="C50" s="55">
        <f>'BPA CURRENT Ref Data'!R46</f>
        <v>58.825668378995424</v>
      </c>
      <c r="D50" s="19">
        <f>'BPA CURRENT Ref Data'!AG46</f>
        <v>0</v>
      </c>
      <c r="E50" s="21">
        <f>'BPA CURRENT Ref Data'!AP46</f>
        <v>0</v>
      </c>
      <c r="F50" s="19">
        <f>'BPA CURRENT Ref Data'!AY46</f>
        <v>0</v>
      </c>
      <c r="G50" s="21">
        <f>'BPA CURRENT Ref Data'!BH46</f>
        <v>0</v>
      </c>
      <c r="H50" s="60">
        <f>'BPA CURRENT Ref Data'!BI46</f>
        <v>0</v>
      </c>
      <c r="I50" s="62">
        <f t="shared" si="2"/>
        <v>58.825668378995424</v>
      </c>
      <c r="J50" s="55">
        <f>'BPA CURRENT Ref Data'!BT46</f>
        <v>58.25</v>
      </c>
      <c r="K50" s="19">
        <f>'BPA CURRENT Ref Data'!BW46</f>
        <v>0</v>
      </c>
      <c r="L50" s="19">
        <f>'BPA CURRENT Ref Data'!BU46</f>
        <v>0.47575000000000001</v>
      </c>
      <c r="M50" s="21">
        <f>'BPA CURRENT Ref Data'!BV46</f>
        <v>0.14391709474885594</v>
      </c>
      <c r="N50" s="190">
        <f>'BPA CURRENT Ref Data'!BZ46</f>
        <v>0</v>
      </c>
      <c r="O50" s="67">
        <f t="shared" si="3"/>
        <v>58.869667094748856</v>
      </c>
      <c r="P50" s="22">
        <f t="shared" si="4"/>
        <v>-4.3998715753431838E-2</v>
      </c>
      <c r="Q50" s="21"/>
    </row>
    <row r="51" spans="1:17" x14ac:dyDescent="0.3">
      <c r="A51" s="12">
        <v>10113</v>
      </c>
      <c r="B51" s="37" t="s">
        <v>54</v>
      </c>
      <c r="C51" s="55">
        <f>'BPA CURRENT Ref Data'!R47</f>
        <v>42.523579109589051</v>
      </c>
      <c r="D51" s="19">
        <f>'BPA CURRENT Ref Data'!AG47</f>
        <v>0</v>
      </c>
      <c r="E51" s="21">
        <f>'BPA CURRENT Ref Data'!AP47</f>
        <v>0</v>
      </c>
      <c r="F51" s="19">
        <f>'BPA CURRENT Ref Data'!AY47</f>
        <v>0</v>
      </c>
      <c r="G51" s="21">
        <f>'BPA CURRENT Ref Data'!BH47</f>
        <v>0.3057077625570776</v>
      </c>
      <c r="H51" s="60">
        <f>'BPA CURRENT Ref Data'!BI47</f>
        <v>0</v>
      </c>
      <c r="I51" s="62">
        <f t="shared" si="2"/>
        <v>42.217871347031974</v>
      </c>
      <c r="J51" s="55">
        <f>'BPA CURRENT Ref Data'!BT47</f>
        <v>37.692999999999998</v>
      </c>
      <c r="K51" s="19">
        <f>'BPA CURRENT Ref Data'!BW47</f>
        <v>0</v>
      </c>
      <c r="L51" s="19">
        <f>'BPA CURRENT Ref Data'!BU47</f>
        <v>2.5500000000000002E-2</v>
      </c>
      <c r="M51" s="21">
        <f>'BPA CURRENT Ref Data'!BV47</f>
        <v>1.1312178367579939</v>
      </c>
      <c r="N51" s="190">
        <f>'BPA CURRENT Ref Data'!BZ47</f>
        <v>0</v>
      </c>
      <c r="O51" s="67">
        <f t="shared" si="3"/>
        <v>38.849717836757989</v>
      </c>
      <c r="P51" s="22">
        <f t="shared" si="4"/>
        <v>3.3681535102739844</v>
      </c>
      <c r="Q51" s="21"/>
    </row>
    <row r="52" spans="1:17" x14ac:dyDescent="0.3">
      <c r="A52" s="12">
        <v>10116</v>
      </c>
      <c r="B52" s="37" t="s">
        <v>55</v>
      </c>
      <c r="C52" s="55">
        <f>'BPA CURRENT Ref Data'!R48</f>
        <v>0.23030216894977168</v>
      </c>
      <c r="D52" s="19">
        <f>'BPA CURRENT Ref Data'!AG48</f>
        <v>0</v>
      </c>
      <c r="E52" s="21">
        <f>'BPA CURRENT Ref Data'!AP48</f>
        <v>0</v>
      </c>
      <c r="F52" s="19">
        <f>'BPA CURRENT Ref Data'!AY48</f>
        <v>0</v>
      </c>
      <c r="G52" s="21">
        <f>'BPA CURRENT Ref Data'!BH48</f>
        <v>0</v>
      </c>
      <c r="H52" s="60">
        <f>'BPA CURRENT Ref Data'!BI48</f>
        <v>0</v>
      </c>
      <c r="I52" s="62">
        <f t="shared" si="2"/>
        <v>0.23030216894977168</v>
      </c>
      <c r="J52" s="55">
        <f>'BPA CURRENT Ref Data'!BT48</f>
        <v>0.22800000000000001</v>
      </c>
      <c r="K52" s="19">
        <f>'BPA CURRENT Ref Data'!BW48</f>
        <v>0</v>
      </c>
      <c r="L52" s="19">
        <f>'BPA CURRENT Ref Data'!BU48</f>
        <v>3.2500000000000003E-3</v>
      </c>
      <c r="M52" s="21">
        <f>'BPA CURRENT Ref Data'!BV48</f>
        <v>5.7554223744291783E-4</v>
      </c>
      <c r="N52" s="190">
        <f>'BPA CURRENT Ref Data'!BZ48</f>
        <v>0</v>
      </c>
      <c r="O52" s="67">
        <f t="shared" si="3"/>
        <v>0.23182554223744292</v>
      </c>
      <c r="P52" s="22">
        <f t="shared" si="4"/>
        <v>-1.5233732876712425E-3</v>
      </c>
      <c r="Q52" s="21"/>
    </row>
    <row r="53" spans="1:17" x14ac:dyDescent="0.3">
      <c r="A53" s="12">
        <v>10118</v>
      </c>
      <c r="B53" s="37" t="s">
        <v>56</v>
      </c>
      <c r="C53" s="55">
        <f>'BPA CURRENT Ref Data'!R49</f>
        <v>50.211344406392691</v>
      </c>
      <c r="D53" s="19">
        <f>'BPA CURRENT Ref Data'!AG49</f>
        <v>0</v>
      </c>
      <c r="E53" s="21">
        <f>'BPA CURRENT Ref Data'!AP49</f>
        <v>2.362785388127854</v>
      </c>
      <c r="F53" s="19">
        <f>'BPA CURRENT Ref Data'!AY49</f>
        <v>0</v>
      </c>
      <c r="G53" s="21">
        <f>'BPA CURRENT Ref Data'!BH49</f>
        <v>0</v>
      </c>
      <c r="H53" s="60">
        <f>'BPA CURRENT Ref Data'!BI49</f>
        <v>0</v>
      </c>
      <c r="I53" s="62">
        <f t="shared" si="2"/>
        <v>47.848559018264837</v>
      </c>
      <c r="J53" s="55">
        <f>'BPA CURRENT Ref Data'!BT49</f>
        <v>45.673999999999999</v>
      </c>
      <c r="K53" s="19">
        <f>'BPA CURRENT Ref Data'!BW49</f>
        <v>0</v>
      </c>
      <c r="L53" s="19">
        <f>'BPA CURRENT Ref Data'!BU49</f>
        <v>0.27474999999999999</v>
      </c>
      <c r="M53" s="21">
        <f>'BPA CURRENT Ref Data'!BV49</f>
        <v>0.54363975456620928</v>
      </c>
      <c r="N53" s="190">
        <f>'BPA CURRENT Ref Data'!BZ49</f>
        <v>0</v>
      </c>
      <c r="O53" s="67">
        <f t="shared" si="3"/>
        <v>46.492389754566204</v>
      </c>
      <c r="P53" s="22">
        <f t="shared" si="4"/>
        <v>1.3561692636986322</v>
      </c>
      <c r="Q53" s="21"/>
    </row>
    <row r="54" spans="1:17" x14ac:dyDescent="0.3">
      <c r="A54" s="12">
        <v>10121</v>
      </c>
      <c r="B54" s="37" t="s">
        <v>57</v>
      </c>
      <c r="C54" s="55">
        <f>'BPA CURRENT Ref Data'!R50</f>
        <v>39.242356506849319</v>
      </c>
      <c r="D54" s="19">
        <f>'BPA CURRENT Ref Data'!AG50</f>
        <v>0</v>
      </c>
      <c r="E54" s="21">
        <f>'BPA CURRENT Ref Data'!AP50</f>
        <v>0</v>
      </c>
      <c r="F54" s="19">
        <f>'BPA CURRENT Ref Data'!AY50</f>
        <v>0</v>
      </c>
      <c r="G54" s="21">
        <f>'BPA CURRENT Ref Data'!BH50</f>
        <v>0</v>
      </c>
      <c r="H54" s="60">
        <f>'BPA CURRENT Ref Data'!BI50</f>
        <v>0</v>
      </c>
      <c r="I54" s="62">
        <f t="shared" si="2"/>
        <v>39.242356506849319</v>
      </c>
      <c r="J54" s="55">
        <f>'BPA CURRENT Ref Data'!BT50</f>
        <v>40.875</v>
      </c>
      <c r="K54" s="19">
        <f>'BPA CURRENT Ref Data'!BW50</f>
        <v>-1.632643493150681</v>
      </c>
      <c r="L54" s="19">
        <f>'BPA CURRENT Ref Data'!BU50</f>
        <v>0</v>
      </c>
      <c r="M54" s="21">
        <f>'BPA CURRENT Ref Data'!BV50</f>
        <v>0</v>
      </c>
      <c r="N54" s="190">
        <f>'BPA CURRENT Ref Data'!BZ50</f>
        <v>0</v>
      </c>
      <c r="O54" s="67">
        <f t="shared" si="3"/>
        <v>39.242356506849319</v>
      </c>
      <c r="P54" s="22">
        <f t="shared" si="4"/>
        <v>0</v>
      </c>
      <c r="Q54" s="21"/>
    </row>
    <row r="55" spans="1:17" x14ac:dyDescent="0.3">
      <c r="A55" s="12">
        <v>10123</v>
      </c>
      <c r="B55" s="37" t="s">
        <v>58</v>
      </c>
      <c r="C55" s="55">
        <f>'BPA CURRENT Ref Data'!R51</f>
        <v>518.68483869863019</v>
      </c>
      <c r="D55" s="19">
        <f>'BPA CURRENT Ref Data'!AG51</f>
        <v>26</v>
      </c>
      <c r="E55" s="21">
        <f>'BPA CURRENT Ref Data'!AP51</f>
        <v>15.719977168949772</v>
      </c>
      <c r="F55" s="19">
        <f>'BPA CURRENT Ref Data'!AY51</f>
        <v>0</v>
      </c>
      <c r="G55" s="21">
        <f>'BPA CURRENT Ref Data'!BH51</f>
        <v>0</v>
      </c>
      <c r="H55" s="60">
        <f>'BPA CURRENT Ref Data'!BI51</f>
        <v>0</v>
      </c>
      <c r="I55" s="62">
        <f t="shared" si="2"/>
        <v>476.96486152968043</v>
      </c>
      <c r="J55" s="55">
        <f>'BPA CURRENT Ref Data'!BT51</f>
        <v>549.19899999999996</v>
      </c>
      <c r="K55" s="19">
        <f>'BPA CURRENT Ref Data'!BW51</f>
        <v>-72.234138470319522</v>
      </c>
      <c r="L55" s="19">
        <f>'BPA CURRENT Ref Data'!BU51</f>
        <v>4.7842500000000001</v>
      </c>
      <c r="M55" s="21">
        <f>'BPA CURRENT Ref Data'!BV51</f>
        <v>0</v>
      </c>
      <c r="N55" s="190">
        <f>'BPA CURRENT Ref Data'!BZ51</f>
        <v>0</v>
      </c>
      <c r="O55" s="67">
        <f t="shared" si="3"/>
        <v>481.74911152968042</v>
      </c>
      <c r="P55" s="22">
        <f t="shared" si="4"/>
        <v>-4.7842499999999859</v>
      </c>
      <c r="Q55" s="21"/>
    </row>
    <row r="56" spans="1:17" x14ac:dyDescent="0.3">
      <c r="A56" s="12">
        <v>10136</v>
      </c>
      <c r="B56" s="37" t="s">
        <v>59</v>
      </c>
      <c r="C56" s="55">
        <f>'BPA CURRENT Ref Data'!R52</f>
        <v>18.341732305936066</v>
      </c>
      <c r="D56" s="19">
        <f>'BPA CURRENT Ref Data'!AG52</f>
        <v>0</v>
      </c>
      <c r="E56" s="21">
        <f>'BPA CURRENT Ref Data'!AP52</f>
        <v>0</v>
      </c>
      <c r="F56" s="19">
        <f>'BPA CURRENT Ref Data'!AY52</f>
        <v>0</v>
      </c>
      <c r="G56" s="21">
        <f>'BPA CURRENT Ref Data'!BH52</f>
        <v>0</v>
      </c>
      <c r="H56" s="60">
        <f>'BPA CURRENT Ref Data'!BI52</f>
        <v>0</v>
      </c>
      <c r="I56" s="62">
        <f t="shared" si="2"/>
        <v>18.341732305936066</v>
      </c>
      <c r="J56" s="55">
        <f>'BPA CURRENT Ref Data'!BT52</f>
        <v>18.536999999999999</v>
      </c>
      <c r="K56" s="19">
        <f>'BPA CURRENT Ref Data'!BW52</f>
        <v>-0.19526769406393285</v>
      </c>
      <c r="L56" s="19">
        <f>'BPA CURRENT Ref Data'!BU52</f>
        <v>1.5E-3</v>
      </c>
      <c r="M56" s="21">
        <f>'BPA CURRENT Ref Data'!BV52</f>
        <v>0</v>
      </c>
      <c r="N56" s="190">
        <f>'BPA CURRENT Ref Data'!BZ52</f>
        <v>0</v>
      </c>
      <c r="O56" s="67">
        <f t="shared" si="3"/>
        <v>18.343232305936066</v>
      </c>
      <c r="P56" s="22">
        <f t="shared" si="4"/>
        <v>-1.5000000000000568E-3</v>
      </c>
      <c r="Q56" s="21"/>
    </row>
    <row r="57" spans="1:17" x14ac:dyDescent="0.3">
      <c r="A57" s="12">
        <v>10142</v>
      </c>
      <c r="B57" s="37" t="s">
        <v>60</v>
      </c>
      <c r="C57" s="55">
        <f>'BPA CURRENT Ref Data'!R53</f>
        <v>3.2431816210045668</v>
      </c>
      <c r="D57" s="19">
        <f>'BPA CURRENT Ref Data'!AG53</f>
        <v>0</v>
      </c>
      <c r="E57" s="21">
        <f>'BPA CURRENT Ref Data'!AP53</f>
        <v>0</v>
      </c>
      <c r="F57" s="19">
        <f>'BPA CURRENT Ref Data'!AY53</f>
        <v>0</v>
      </c>
      <c r="G57" s="21">
        <f>'BPA CURRENT Ref Data'!BH53</f>
        <v>0</v>
      </c>
      <c r="H57" s="60">
        <f>'BPA CURRENT Ref Data'!BI53</f>
        <v>0</v>
      </c>
      <c r="I57" s="62">
        <f t="shared" si="2"/>
        <v>3.2431816210045668</v>
      </c>
      <c r="J57" s="55">
        <f>'BPA CURRENT Ref Data'!BT53</f>
        <v>2.6869999999999998</v>
      </c>
      <c r="K57" s="19">
        <f>'BPA CURRENT Ref Data'!BW53</f>
        <v>0</v>
      </c>
      <c r="L57" s="19">
        <f>'BPA CURRENT Ref Data'!BU53</f>
        <v>0</v>
      </c>
      <c r="M57" s="21">
        <f>'BPA CURRENT Ref Data'!BV53</f>
        <v>0.13904540525114173</v>
      </c>
      <c r="N57" s="190">
        <f>'BPA CURRENT Ref Data'!BZ53</f>
        <v>0</v>
      </c>
      <c r="O57" s="67">
        <f t="shared" si="3"/>
        <v>2.8260454052511417</v>
      </c>
      <c r="P57" s="22">
        <f t="shared" si="4"/>
        <v>0.41713621575342508</v>
      </c>
      <c r="Q57" s="21"/>
    </row>
    <row r="58" spans="1:17" x14ac:dyDescent="0.3">
      <c r="A58" s="12">
        <v>10144</v>
      </c>
      <c r="B58" s="37" t="s">
        <v>61</v>
      </c>
      <c r="C58" s="55">
        <f>'BPA CURRENT Ref Data'!R54</f>
        <v>3.2988320776255713</v>
      </c>
      <c r="D58" s="19">
        <f>'BPA CURRENT Ref Data'!AG54</f>
        <v>0</v>
      </c>
      <c r="E58" s="21">
        <f>'BPA CURRENT Ref Data'!AP54</f>
        <v>0</v>
      </c>
      <c r="F58" s="19">
        <f>'BPA CURRENT Ref Data'!AY54</f>
        <v>0</v>
      </c>
      <c r="G58" s="21">
        <f>'BPA CURRENT Ref Data'!BH54</f>
        <v>0</v>
      </c>
      <c r="H58" s="60">
        <f>'BPA CURRENT Ref Data'!BI54</f>
        <v>0</v>
      </c>
      <c r="I58" s="62">
        <f t="shared" si="2"/>
        <v>3.2988320776255713</v>
      </c>
      <c r="J58" s="55">
        <f>'BPA CURRENT Ref Data'!BT54</f>
        <v>3.3679999999999999</v>
      </c>
      <c r="K58" s="19">
        <f>'BPA CURRENT Ref Data'!BW54</f>
        <v>-6.9167922374428592E-2</v>
      </c>
      <c r="L58" s="19">
        <f>'BPA CURRENT Ref Data'!BU54</f>
        <v>0</v>
      </c>
      <c r="M58" s="21">
        <f>'BPA CURRENT Ref Data'!BV54</f>
        <v>0</v>
      </c>
      <c r="N58" s="190">
        <f>'BPA CURRENT Ref Data'!BZ54</f>
        <v>0</v>
      </c>
      <c r="O58" s="67">
        <f t="shared" si="3"/>
        <v>3.2988320776255713</v>
      </c>
      <c r="P58" s="22">
        <f t="shared" si="4"/>
        <v>0</v>
      </c>
      <c r="Q58" s="21"/>
    </row>
    <row r="59" spans="1:17" x14ac:dyDescent="0.3">
      <c r="A59" s="12">
        <v>10156</v>
      </c>
      <c r="B59" s="37" t="s">
        <v>62</v>
      </c>
      <c r="C59" s="55">
        <f>'BPA CURRENT Ref Data'!R55</f>
        <v>32.599669748858453</v>
      </c>
      <c r="D59" s="19">
        <f>'BPA CURRENT Ref Data'!AG55</f>
        <v>0</v>
      </c>
      <c r="E59" s="21">
        <f>'BPA CURRENT Ref Data'!AP55</f>
        <v>0</v>
      </c>
      <c r="F59" s="19">
        <f>'BPA CURRENT Ref Data'!AY55</f>
        <v>0</v>
      </c>
      <c r="G59" s="21">
        <f>'BPA CURRENT Ref Data'!BH55</f>
        <v>0</v>
      </c>
      <c r="H59" s="60">
        <f>'BPA CURRENT Ref Data'!BI55</f>
        <v>0</v>
      </c>
      <c r="I59" s="62">
        <f t="shared" si="2"/>
        <v>32.599669748858453</v>
      </c>
      <c r="J59" s="55">
        <f>'BPA CURRENT Ref Data'!BT55</f>
        <v>32.238</v>
      </c>
      <c r="K59" s="19">
        <f>'BPA CURRENT Ref Data'!BW55</f>
        <v>0</v>
      </c>
      <c r="L59" s="19">
        <f>'BPA CURRENT Ref Data'!BU55</f>
        <v>3.0000000000000001E-3</v>
      </c>
      <c r="M59" s="21">
        <f>'BPA CURRENT Ref Data'!BV55</f>
        <v>9.0417437214613372E-2</v>
      </c>
      <c r="N59" s="190">
        <f>'BPA CURRENT Ref Data'!BZ55</f>
        <v>0</v>
      </c>
      <c r="O59" s="67">
        <f t="shared" si="3"/>
        <v>32.331417437214611</v>
      </c>
      <c r="P59" s="22">
        <f t="shared" si="4"/>
        <v>0.26825231164384178</v>
      </c>
      <c r="Q59" s="21"/>
    </row>
    <row r="60" spans="1:17" x14ac:dyDescent="0.3">
      <c r="A60" s="12">
        <v>10157</v>
      </c>
      <c r="B60" s="37" t="s">
        <v>63</v>
      </c>
      <c r="C60" s="55">
        <f>'BPA CURRENT Ref Data'!R56</f>
        <v>91.300539155251158</v>
      </c>
      <c r="D60" s="19">
        <f>'BPA CURRENT Ref Data'!AG56</f>
        <v>38.466880136986305</v>
      </c>
      <c r="E60" s="21">
        <f>'BPA CURRENT Ref Data'!AP56</f>
        <v>2.5490867579908674</v>
      </c>
      <c r="F60" s="19">
        <f>'BPA CURRENT Ref Data'!AY56</f>
        <v>0</v>
      </c>
      <c r="G60" s="21">
        <f>'BPA CURRENT Ref Data'!BH56</f>
        <v>0</v>
      </c>
      <c r="H60" s="60">
        <f>'BPA CURRENT Ref Data'!BI56</f>
        <v>0</v>
      </c>
      <c r="I60" s="62">
        <f t="shared" si="2"/>
        <v>50.28457226027399</v>
      </c>
      <c r="J60" s="55">
        <f>'BPA CURRENT Ref Data'!BT56</f>
        <v>49.957999999999998</v>
      </c>
      <c r="K60" s="19">
        <f>'BPA CURRENT Ref Data'!BW56</f>
        <v>0</v>
      </c>
      <c r="L60" s="19">
        <f>'BPA CURRENT Ref Data'!BU56</f>
        <v>0.29325000000000001</v>
      </c>
      <c r="M60" s="21">
        <f>'BPA CURRENT Ref Data'!BV56</f>
        <v>8.1643065068497833E-2</v>
      </c>
      <c r="N60" s="190">
        <f>'BPA CURRENT Ref Data'!BZ56</f>
        <v>0</v>
      </c>
      <c r="O60" s="67">
        <f t="shared" si="3"/>
        <v>50.332893065068497</v>
      </c>
      <c r="P60" s="22">
        <f t="shared" si="4"/>
        <v>-4.8320804794506955E-2</v>
      </c>
      <c r="Q60" s="21"/>
    </row>
    <row r="61" spans="1:17" x14ac:dyDescent="0.3">
      <c r="A61" s="12">
        <v>10158</v>
      </c>
      <c r="B61" s="37" t="s">
        <v>64</v>
      </c>
      <c r="C61" s="55">
        <f>'BPA CURRENT Ref Data'!R57</f>
        <v>2.2678702054794524</v>
      </c>
      <c r="D61" s="19">
        <f>'BPA CURRENT Ref Data'!AG57</f>
        <v>0</v>
      </c>
      <c r="E61" s="21">
        <f>'BPA CURRENT Ref Data'!AP57</f>
        <v>0</v>
      </c>
      <c r="F61" s="19">
        <f>'BPA CURRENT Ref Data'!AY57</f>
        <v>0</v>
      </c>
      <c r="G61" s="21">
        <f>'BPA CURRENT Ref Data'!BH57</f>
        <v>0</v>
      </c>
      <c r="H61" s="60">
        <f>'BPA CURRENT Ref Data'!BI57</f>
        <v>0</v>
      </c>
      <c r="I61" s="62">
        <f t="shared" si="2"/>
        <v>2.2678702054794524</v>
      </c>
      <c r="J61" s="55">
        <f>'BPA CURRENT Ref Data'!BT57</f>
        <v>2.7909999999999999</v>
      </c>
      <c r="K61" s="19">
        <f>'BPA CURRENT Ref Data'!BW57</f>
        <v>-0.52312979452054753</v>
      </c>
      <c r="L61" s="19">
        <f>'BPA CURRENT Ref Data'!BU57</f>
        <v>0</v>
      </c>
      <c r="M61" s="21">
        <f>'BPA CURRENT Ref Data'!BV57</f>
        <v>0</v>
      </c>
      <c r="N61" s="190">
        <f>'BPA CURRENT Ref Data'!BZ57</f>
        <v>0</v>
      </c>
      <c r="O61" s="67">
        <f t="shared" si="3"/>
        <v>2.2678702054794524</v>
      </c>
      <c r="P61" s="22">
        <f t="shared" si="4"/>
        <v>0</v>
      </c>
      <c r="Q61" s="21"/>
    </row>
    <row r="62" spans="1:17" x14ac:dyDescent="0.3">
      <c r="A62" s="12">
        <v>10170</v>
      </c>
      <c r="B62" s="37" t="s">
        <v>65</v>
      </c>
      <c r="C62" s="55">
        <f>'BPA CURRENT Ref Data'!R58</f>
        <v>271.47466381278548</v>
      </c>
      <c r="D62" s="19">
        <f>'BPA CURRENT Ref Data'!AG58</f>
        <v>1</v>
      </c>
      <c r="E62" s="21">
        <f>'BPA CURRENT Ref Data'!AP58</f>
        <v>42.389611872146119</v>
      </c>
      <c r="F62" s="19">
        <f>'BPA CURRENT Ref Data'!AY58</f>
        <v>0</v>
      </c>
      <c r="G62" s="21">
        <f>'BPA CURRENT Ref Data'!BH58</f>
        <v>0</v>
      </c>
      <c r="H62" s="60">
        <f>'BPA CURRENT Ref Data'!BI58</f>
        <v>0</v>
      </c>
      <c r="I62" s="62">
        <f t="shared" si="2"/>
        <v>228.08505194063935</v>
      </c>
      <c r="J62" s="55">
        <f>'BPA CURRENT Ref Data'!BT58</f>
        <v>251.09700000000001</v>
      </c>
      <c r="K62" s="19">
        <f>'BPA CURRENT Ref Data'!BW58</f>
        <v>-23.011948059360662</v>
      </c>
      <c r="L62" s="19">
        <f>'BPA CURRENT Ref Data'!BU58</f>
        <v>1.4805000000000001</v>
      </c>
      <c r="M62" s="21">
        <f>'BPA CURRENT Ref Data'!BV58</f>
        <v>0</v>
      </c>
      <c r="N62" s="190">
        <f>'BPA CURRENT Ref Data'!BZ58</f>
        <v>0</v>
      </c>
      <c r="O62" s="67">
        <f t="shared" si="3"/>
        <v>229.56555194063935</v>
      </c>
      <c r="P62" s="22">
        <f t="shared" si="4"/>
        <v>-1.4805000000000064</v>
      </c>
      <c r="Q62" s="21"/>
    </row>
    <row r="63" spans="1:17" x14ac:dyDescent="0.3">
      <c r="A63" s="12">
        <v>10172</v>
      </c>
      <c r="B63" s="37" t="s">
        <v>66</v>
      </c>
      <c r="C63" s="55">
        <f>'BPA CURRENT Ref Data'!R59</f>
        <v>5.2763498858447493</v>
      </c>
      <c r="D63" s="19">
        <f>'BPA CURRENT Ref Data'!AG59</f>
        <v>0</v>
      </c>
      <c r="E63" s="21">
        <f>'BPA CURRENT Ref Data'!AP59</f>
        <v>0</v>
      </c>
      <c r="F63" s="19">
        <f>'BPA CURRENT Ref Data'!AY59</f>
        <v>0</v>
      </c>
      <c r="G63" s="21">
        <f>'BPA CURRENT Ref Data'!BH59</f>
        <v>0</v>
      </c>
      <c r="H63" s="60">
        <f>'BPA CURRENT Ref Data'!BI59</f>
        <v>0</v>
      </c>
      <c r="I63" s="62">
        <f t="shared" si="2"/>
        <v>5.2763498858447493</v>
      </c>
      <c r="J63" s="55">
        <f>'BPA CURRENT Ref Data'!BT59</f>
        <v>6.1020000000000003</v>
      </c>
      <c r="K63" s="19">
        <f>'BPA CURRENT Ref Data'!BW59</f>
        <v>-0.82565011415525102</v>
      </c>
      <c r="L63" s="19">
        <f>'BPA CURRENT Ref Data'!BU59</f>
        <v>0</v>
      </c>
      <c r="M63" s="21">
        <f>'BPA CURRENT Ref Data'!BV59</f>
        <v>0</v>
      </c>
      <c r="N63" s="190">
        <f>'BPA CURRENT Ref Data'!BZ59</f>
        <v>0</v>
      </c>
      <c r="O63" s="67">
        <f t="shared" si="3"/>
        <v>5.2763498858447493</v>
      </c>
      <c r="P63" s="22">
        <f t="shared" si="4"/>
        <v>0</v>
      </c>
      <c r="Q63" s="21"/>
    </row>
    <row r="64" spans="1:17" x14ac:dyDescent="0.3">
      <c r="A64" s="12">
        <v>10173</v>
      </c>
      <c r="B64" s="37" t="s">
        <v>67</v>
      </c>
      <c r="C64" s="55">
        <f>'BPA CURRENT Ref Data'!R60</f>
        <v>41.657167922374434</v>
      </c>
      <c r="D64" s="19">
        <f>'BPA CURRENT Ref Data'!AG60</f>
        <v>0</v>
      </c>
      <c r="E64" s="21">
        <f>'BPA CURRENT Ref Data'!AP60</f>
        <v>1.127054794520548</v>
      </c>
      <c r="F64" s="19">
        <f>'BPA CURRENT Ref Data'!AY60</f>
        <v>0.96655251141552512</v>
      </c>
      <c r="G64" s="21">
        <f>'BPA CURRENT Ref Data'!BH60</f>
        <v>0</v>
      </c>
      <c r="H64" s="60">
        <f>'BPA CURRENT Ref Data'!BI60</f>
        <v>0</v>
      </c>
      <c r="I64" s="62">
        <f t="shared" si="2"/>
        <v>39.563560616438359</v>
      </c>
      <c r="J64" s="55">
        <f>'BPA CURRENT Ref Data'!BT60</f>
        <v>33.130000000000003</v>
      </c>
      <c r="K64" s="19">
        <f>'BPA CURRENT Ref Data'!BW60</f>
        <v>0</v>
      </c>
      <c r="L64" s="19">
        <f>'BPA CURRENT Ref Data'!BU60</f>
        <v>0</v>
      </c>
      <c r="M64" s="21">
        <f>'BPA CURRENT Ref Data'!BV60</f>
        <v>1.6083901541095891</v>
      </c>
      <c r="N64" s="190">
        <f>'BPA CURRENT Ref Data'!BZ60</f>
        <v>0</v>
      </c>
      <c r="O64" s="67">
        <f t="shared" si="3"/>
        <v>34.738390154109595</v>
      </c>
      <c r="P64" s="22">
        <f t="shared" si="4"/>
        <v>4.8251704623287637</v>
      </c>
      <c r="Q64" s="21"/>
    </row>
    <row r="65" spans="1:17" x14ac:dyDescent="0.3">
      <c r="A65" s="12">
        <v>10174</v>
      </c>
      <c r="B65" s="37" t="s">
        <v>68</v>
      </c>
      <c r="C65" s="55">
        <f>'BPA CURRENT Ref Data'!R61</f>
        <v>0.49262568493150671</v>
      </c>
      <c r="D65" s="19">
        <f>'BPA CURRENT Ref Data'!AG61</f>
        <v>0</v>
      </c>
      <c r="E65" s="21">
        <f>'BPA CURRENT Ref Data'!AP61</f>
        <v>0</v>
      </c>
      <c r="F65" s="19">
        <f>'BPA CURRENT Ref Data'!AY61</f>
        <v>0</v>
      </c>
      <c r="G65" s="21">
        <f>'BPA CURRENT Ref Data'!BH61</f>
        <v>0</v>
      </c>
      <c r="H65" s="60">
        <f>'BPA CURRENT Ref Data'!BI61</f>
        <v>0</v>
      </c>
      <c r="I65" s="62">
        <f t="shared" si="2"/>
        <v>0.49262568493150671</v>
      </c>
      <c r="J65" s="55">
        <f>'BPA CURRENT Ref Data'!BT61</f>
        <v>0.50700000000000001</v>
      </c>
      <c r="K65" s="19">
        <f>'BPA CURRENT Ref Data'!BW61</f>
        <v>-1.4374315068493293E-2</v>
      </c>
      <c r="L65" s="19">
        <f>'BPA CURRENT Ref Data'!BU61</f>
        <v>0</v>
      </c>
      <c r="M65" s="21">
        <f>'BPA CURRENT Ref Data'!BV61</f>
        <v>0</v>
      </c>
      <c r="N65" s="190">
        <f>'BPA CURRENT Ref Data'!BZ61</f>
        <v>0</v>
      </c>
      <c r="O65" s="67">
        <f t="shared" si="3"/>
        <v>0.49262568493150671</v>
      </c>
      <c r="P65" s="22">
        <f t="shared" si="4"/>
        <v>0</v>
      </c>
      <c r="Q65" s="21"/>
    </row>
    <row r="66" spans="1:17" x14ac:dyDescent="0.3">
      <c r="A66" s="12">
        <v>10177</v>
      </c>
      <c r="B66" s="37" t="s">
        <v>69</v>
      </c>
      <c r="C66" s="55">
        <f>'BPA CURRENT Ref Data'!R62</f>
        <v>8.2642351598173516</v>
      </c>
      <c r="D66" s="19">
        <f>'BPA CURRENT Ref Data'!AG62</f>
        <v>0</v>
      </c>
      <c r="E66" s="21">
        <f>'BPA CURRENT Ref Data'!AP62</f>
        <v>0</v>
      </c>
      <c r="F66" s="19">
        <f>'BPA CURRENT Ref Data'!AY62</f>
        <v>0</v>
      </c>
      <c r="G66" s="21">
        <f>'BPA CURRENT Ref Data'!BH62</f>
        <v>0</v>
      </c>
      <c r="H66" s="60">
        <f>'BPA CURRENT Ref Data'!BI62</f>
        <v>0</v>
      </c>
      <c r="I66" s="62">
        <f t="shared" si="2"/>
        <v>8.2642351598173516</v>
      </c>
      <c r="J66" s="55">
        <f>'BPA CURRENT Ref Data'!BT62</f>
        <v>11.664999999999999</v>
      </c>
      <c r="K66" s="19">
        <f>'BPA CURRENT Ref Data'!BW62</f>
        <v>-3.4007648401826476</v>
      </c>
      <c r="L66" s="19">
        <f>'BPA CURRENT Ref Data'!BU62</f>
        <v>0</v>
      </c>
      <c r="M66" s="21">
        <f>'BPA CURRENT Ref Data'!BV62</f>
        <v>0</v>
      </c>
      <c r="N66" s="190">
        <f>'BPA CURRENT Ref Data'!BZ62</f>
        <v>0</v>
      </c>
      <c r="O66" s="67">
        <f t="shared" si="3"/>
        <v>8.2642351598173516</v>
      </c>
      <c r="P66" s="22">
        <f t="shared" si="4"/>
        <v>0</v>
      </c>
      <c r="Q66" s="21"/>
    </row>
    <row r="67" spans="1:17" x14ac:dyDescent="0.3">
      <c r="A67" s="12">
        <v>10179</v>
      </c>
      <c r="B67" s="37" t="s">
        <v>70</v>
      </c>
      <c r="C67" s="55">
        <f>'BPA CURRENT Ref Data'!R63</f>
        <v>190.18913264840182</v>
      </c>
      <c r="D67" s="19">
        <f>'BPA CURRENT Ref Data'!AG63</f>
        <v>0</v>
      </c>
      <c r="E67" s="21">
        <f>'BPA CURRENT Ref Data'!AP63</f>
        <v>0</v>
      </c>
      <c r="F67" s="19">
        <f>'BPA CURRENT Ref Data'!AY63</f>
        <v>9.4042237442922367</v>
      </c>
      <c r="G67" s="21">
        <f>'BPA CURRENT Ref Data'!BH63</f>
        <v>3.5765981735159817</v>
      </c>
      <c r="H67" s="60">
        <f>'BPA CURRENT Ref Data'!BI63</f>
        <v>0</v>
      </c>
      <c r="I67" s="62">
        <f t="shared" si="2"/>
        <v>177.20831073059361</v>
      </c>
      <c r="J67" s="55">
        <f>'BPA CURRENT Ref Data'!BT63</f>
        <v>166.822</v>
      </c>
      <c r="K67" s="19">
        <f>'BPA CURRENT Ref Data'!BW63</f>
        <v>0</v>
      </c>
      <c r="L67" s="19">
        <f>'BPA CURRENT Ref Data'!BU63</f>
        <v>1.4437499999999999</v>
      </c>
      <c r="M67" s="21">
        <f>'BPA CURRENT Ref Data'!BV63</f>
        <v>2.5965776826484017</v>
      </c>
      <c r="N67" s="190">
        <f>'BPA CURRENT Ref Data'!BZ63</f>
        <v>0</v>
      </c>
      <c r="O67" s="67">
        <f t="shared" si="3"/>
        <v>170.86232768264841</v>
      </c>
      <c r="P67" s="22">
        <f t="shared" si="4"/>
        <v>6.3459830479451966</v>
      </c>
      <c r="Q67" s="21"/>
    </row>
    <row r="68" spans="1:17" x14ac:dyDescent="0.3">
      <c r="A68" s="12">
        <v>10183</v>
      </c>
      <c r="B68" s="37" t="s">
        <v>71</v>
      </c>
      <c r="C68" s="55">
        <f>'BPA CURRENT Ref Data'!R64</f>
        <v>124.76126015981733</v>
      </c>
      <c r="D68" s="19">
        <f>'BPA CURRENT Ref Data'!AG64</f>
        <v>0</v>
      </c>
      <c r="E68" s="21">
        <f>'BPA CURRENT Ref Data'!AP64</f>
        <v>0.68926940639269407</v>
      </c>
      <c r="F68" s="19">
        <f>'BPA CURRENT Ref Data'!AY64</f>
        <v>0</v>
      </c>
      <c r="G68" s="21">
        <f>'BPA CURRENT Ref Data'!BH64</f>
        <v>0</v>
      </c>
      <c r="H68" s="60">
        <f>'BPA CURRENT Ref Data'!BI64</f>
        <v>0</v>
      </c>
      <c r="I68" s="62">
        <f t="shared" si="2"/>
        <v>124.07199075342463</v>
      </c>
      <c r="J68" s="55">
        <f>'BPA CURRENT Ref Data'!BT64</f>
        <v>117.351</v>
      </c>
      <c r="K68" s="19">
        <f>'BPA CURRENT Ref Data'!BW64</f>
        <v>0</v>
      </c>
      <c r="L68" s="19">
        <f>'BPA CURRENT Ref Data'!BU64</f>
        <v>1.3385</v>
      </c>
      <c r="M68" s="21">
        <f>'BPA CURRENT Ref Data'!BV64</f>
        <v>1.6802476883561575</v>
      </c>
      <c r="N68" s="190">
        <f>'BPA CURRENT Ref Data'!BZ64</f>
        <v>0</v>
      </c>
      <c r="O68" s="67">
        <f t="shared" si="3"/>
        <v>120.36974768835616</v>
      </c>
      <c r="P68" s="22">
        <f t="shared" si="4"/>
        <v>3.7022430650684726</v>
      </c>
      <c r="Q68" s="21"/>
    </row>
    <row r="69" spans="1:17" x14ac:dyDescent="0.3">
      <c r="A69" s="12">
        <v>10186</v>
      </c>
      <c r="B69" s="37" t="s">
        <v>72</v>
      </c>
      <c r="C69" s="55">
        <f>'BPA CURRENT Ref Data'!R65</f>
        <v>20.870014041095892</v>
      </c>
      <c r="D69" s="19">
        <f>'BPA CURRENT Ref Data'!AG65</f>
        <v>0</v>
      </c>
      <c r="E69" s="21">
        <f>'BPA CURRENT Ref Data'!AP65</f>
        <v>3.3162100456621006</v>
      </c>
      <c r="F69" s="19">
        <f>'BPA CURRENT Ref Data'!AY65</f>
        <v>0</v>
      </c>
      <c r="G69" s="21">
        <f>'BPA CURRENT Ref Data'!BH65</f>
        <v>0</v>
      </c>
      <c r="H69" s="60">
        <f>'BPA CURRENT Ref Data'!BI65</f>
        <v>0</v>
      </c>
      <c r="I69" s="62">
        <f t="shared" si="2"/>
        <v>17.553803995433793</v>
      </c>
      <c r="J69" s="55">
        <f>'BPA CURRENT Ref Data'!BT65</f>
        <v>21.317</v>
      </c>
      <c r="K69" s="19">
        <f>'BPA CURRENT Ref Data'!BW65</f>
        <v>-3.7631960045662076</v>
      </c>
      <c r="L69" s="19">
        <f>'BPA CURRENT Ref Data'!BU65</f>
        <v>2.2500000000000003E-3</v>
      </c>
      <c r="M69" s="21">
        <f>'BPA CURRENT Ref Data'!BV65</f>
        <v>0</v>
      </c>
      <c r="N69" s="190">
        <f>'BPA CURRENT Ref Data'!BZ65</f>
        <v>0</v>
      </c>
      <c r="O69" s="67">
        <f t="shared" si="3"/>
        <v>17.556053995433793</v>
      </c>
      <c r="P69" s="22">
        <f t="shared" si="4"/>
        <v>-2.2500000000000853E-3</v>
      </c>
      <c r="Q69" s="21"/>
    </row>
    <row r="70" spans="1:17" x14ac:dyDescent="0.3">
      <c r="A70" s="12">
        <v>10190</v>
      </c>
      <c r="B70" s="37" t="s">
        <v>73</v>
      </c>
      <c r="C70" s="55">
        <f>'BPA CURRENT Ref Data'!R66</f>
        <v>747.54</v>
      </c>
      <c r="D70" s="19">
        <f>'BPA CURRENT Ref Data'!AG66</f>
        <v>233.21</v>
      </c>
      <c r="E70" s="21">
        <f>'BPA CURRENT Ref Data'!AP66</f>
        <v>264.45999999999998</v>
      </c>
      <c r="F70" s="19">
        <f>'BPA CURRENT Ref Data'!AY66</f>
        <v>0</v>
      </c>
      <c r="G70" s="21">
        <f>'BPA CURRENT Ref Data'!BH66</f>
        <v>0</v>
      </c>
      <c r="H70" s="60">
        <f>'BPA CURRENT Ref Data'!BI66</f>
        <v>3.4</v>
      </c>
      <c r="I70" s="62">
        <f t="shared" si="2"/>
        <v>253.27</v>
      </c>
      <c r="J70" s="55">
        <f>'BPA CURRENT Ref Data'!BT66</f>
        <v>187.059</v>
      </c>
      <c r="K70" s="19">
        <f>'BPA CURRENT Ref Data'!BW66</f>
        <v>0</v>
      </c>
      <c r="L70" s="19">
        <f>'BPA CURRENT Ref Data'!BU66</f>
        <v>8.9999999999999993E-3</v>
      </c>
      <c r="M70" s="21">
        <f>'BPA CURRENT Ref Data'!BV66</f>
        <v>16.552750000000003</v>
      </c>
      <c r="N70" s="190">
        <f>'BPA CURRENT Ref Data'!BZ66</f>
        <v>0</v>
      </c>
      <c r="O70" s="67">
        <f t="shared" si="3"/>
        <v>203.62074999999999</v>
      </c>
      <c r="P70" s="22">
        <f t="shared" si="4"/>
        <v>49.649250000000023</v>
      </c>
      <c r="Q70" s="21"/>
    </row>
    <row r="71" spans="1:17" x14ac:dyDescent="0.3">
      <c r="A71" s="12">
        <v>10191</v>
      </c>
      <c r="B71" s="37" t="s">
        <v>74</v>
      </c>
      <c r="C71" s="55">
        <f>'BPA CURRENT Ref Data'!R67</f>
        <v>129.16990650684932</v>
      </c>
      <c r="D71" s="19">
        <f>'BPA CURRENT Ref Data'!AG67</f>
        <v>0</v>
      </c>
      <c r="E71" s="21">
        <f>'BPA CURRENT Ref Data'!AP67</f>
        <v>0</v>
      </c>
      <c r="F71" s="19">
        <f>'BPA CURRENT Ref Data'!AY67</f>
        <v>0</v>
      </c>
      <c r="G71" s="21">
        <f>'BPA CURRENT Ref Data'!BH67</f>
        <v>0</v>
      </c>
      <c r="H71" s="60">
        <f>'BPA CURRENT Ref Data'!BI67</f>
        <v>0</v>
      </c>
      <c r="I71" s="62">
        <f t="shared" si="2"/>
        <v>129.16990650684932</v>
      </c>
      <c r="J71" s="55">
        <f>'BPA CURRENT Ref Data'!BT67</f>
        <v>131.21700000000001</v>
      </c>
      <c r="K71" s="19">
        <f>'BPA CURRENT Ref Data'!BW67</f>
        <v>-2.0470934931506974</v>
      </c>
      <c r="L71" s="19">
        <f>'BPA CURRENT Ref Data'!BU67</f>
        <v>0.12175</v>
      </c>
      <c r="M71" s="21">
        <f>'BPA CURRENT Ref Data'!BV67</f>
        <v>0</v>
      </c>
      <c r="N71" s="190">
        <f>'BPA CURRENT Ref Data'!BZ67</f>
        <v>0</v>
      </c>
      <c r="O71" s="67">
        <f t="shared" ref="O71:O102" si="5">SUM(J71:N71)</f>
        <v>129.29165650684931</v>
      </c>
      <c r="P71" s="22">
        <f t="shared" ref="P71:P102" si="6">I71-O71</f>
        <v>-0.12174999999999159</v>
      </c>
      <c r="Q71" s="21"/>
    </row>
    <row r="72" spans="1:17" x14ac:dyDescent="0.3">
      <c r="A72" s="12">
        <v>10197</v>
      </c>
      <c r="B72" s="37" t="s">
        <v>75</v>
      </c>
      <c r="C72" s="55">
        <f>'BPA CURRENT Ref Data'!R68</f>
        <v>26.556640981735153</v>
      </c>
      <c r="D72" s="19">
        <f>'BPA CURRENT Ref Data'!AG68</f>
        <v>0</v>
      </c>
      <c r="E72" s="21">
        <f>'BPA CURRENT Ref Data'!AP68</f>
        <v>0</v>
      </c>
      <c r="F72" s="19">
        <f>'BPA CURRENT Ref Data'!AY68</f>
        <v>0</v>
      </c>
      <c r="G72" s="21">
        <f>'BPA CURRENT Ref Data'!BH68</f>
        <v>0</v>
      </c>
      <c r="H72" s="60">
        <f>'BPA CURRENT Ref Data'!BI68</f>
        <v>0</v>
      </c>
      <c r="I72" s="62">
        <f t="shared" ref="I72:I135" si="7">IF((C72-SUM(D72:G72)+H72)&gt;0,C72-SUM(D72:G72)+H72,0)</f>
        <v>26.556640981735153</v>
      </c>
      <c r="J72" s="55">
        <f>'BPA CURRENT Ref Data'!BT68</f>
        <v>22.753</v>
      </c>
      <c r="K72" s="19">
        <f>'BPA CURRENT Ref Data'!BW68</f>
        <v>0</v>
      </c>
      <c r="L72" s="19">
        <f>'BPA CURRENT Ref Data'!BU68</f>
        <v>0</v>
      </c>
      <c r="M72" s="21">
        <f>'BPA CURRENT Ref Data'!BV68</f>
        <v>0.95091024543378833</v>
      </c>
      <c r="N72" s="190">
        <f>'BPA CURRENT Ref Data'!BZ68</f>
        <v>0</v>
      </c>
      <c r="O72" s="67">
        <f t="shared" si="5"/>
        <v>23.703910245433789</v>
      </c>
      <c r="P72" s="22">
        <f t="shared" si="6"/>
        <v>2.8527307363013641</v>
      </c>
      <c r="Q72" s="21"/>
    </row>
    <row r="73" spans="1:17" x14ac:dyDescent="0.3">
      <c r="A73" s="12">
        <v>10202</v>
      </c>
      <c r="B73" s="37" t="s">
        <v>76</v>
      </c>
      <c r="C73" s="55">
        <f>'BPA CURRENT Ref Data'!R69</f>
        <v>15.434859589041096</v>
      </c>
      <c r="D73" s="19">
        <f>'BPA CURRENT Ref Data'!AG69</f>
        <v>0</v>
      </c>
      <c r="E73" s="21">
        <f>'BPA CURRENT Ref Data'!AP69</f>
        <v>0</v>
      </c>
      <c r="F73" s="19">
        <f>'BPA CURRENT Ref Data'!AY69</f>
        <v>0</v>
      </c>
      <c r="G73" s="21">
        <f>'BPA CURRENT Ref Data'!BH69</f>
        <v>0</v>
      </c>
      <c r="H73" s="60">
        <f>'BPA CURRENT Ref Data'!BI69</f>
        <v>0</v>
      </c>
      <c r="I73" s="62">
        <f t="shared" si="7"/>
        <v>15.434859589041096</v>
      </c>
      <c r="J73" s="55">
        <f>'BPA CURRENT Ref Data'!BT69</f>
        <v>13.099</v>
      </c>
      <c r="K73" s="19">
        <f>'BPA CURRENT Ref Data'!BW69</f>
        <v>0</v>
      </c>
      <c r="L73" s="19">
        <f>'BPA CURRENT Ref Data'!BU69</f>
        <v>0.29774999999999996</v>
      </c>
      <c r="M73" s="21">
        <f>'BPA CURRENT Ref Data'!BV69</f>
        <v>0.58396489726027401</v>
      </c>
      <c r="N73" s="190">
        <f>'BPA CURRENT Ref Data'!BZ69</f>
        <v>0</v>
      </c>
      <c r="O73" s="67">
        <f t="shared" si="5"/>
        <v>13.980714897260274</v>
      </c>
      <c r="P73" s="22">
        <f t="shared" si="6"/>
        <v>1.4541446917808223</v>
      </c>
      <c r="Q73" s="21"/>
    </row>
    <row r="74" spans="1:17" x14ac:dyDescent="0.3">
      <c r="A74" s="12">
        <v>10203</v>
      </c>
      <c r="B74" s="37" t="s">
        <v>77</v>
      </c>
      <c r="C74" s="55">
        <f>'BPA CURRENT Ref Data'!R70</f>
        <v>6.5003239726027413</v>
      </c>
      <c r="D74" s="19">
        <f>'BPA CURRENT Ref Data'!AG70</f>
        <v>0</v>
      </c>
      <c r="E74" s="21">
        <f>'BPA CURRENT Ref Data'!AP70</f>
        <v>0</v>
      </c>
      <c r="F74" s="19">
        <f>'BPA CURRENT Ref Data'!AY70</f>
        <v>0</v>
      </c>
      <c r="G74" s="21">
        <f>'BPA CURRENT Ref Data'!BH70</f>
        <v>0</v>
      </c>
      <c r="H74" s="60">
        <f>'BPA CURRENT Ref Data'!BI70</f>
        <v>0</v>
      </c>
      <c r="I74" s="62">
        <f t="shared" si="7"/>
        <v>6.5003239726027413</v>
      </c>
      <c r="J74" s="55">
        <f>'BPA CURRENT Ref Data'!BT70</f>
        <v>6.2130000000000001</v>
      </c>
      <c r="K74" s="19">
        <f>'BPA CURRENT Ref Data'!BW70</f>
        <v>0</v>
      </c>
      <c r="L74" s="19">
        <f>'BPA CURRENT Ref Data'!BU70</f>
        <v>0</v>
      </c>
      <c r="M74" s="21">
        <f>'BPA CURRENT Ref Data'!BV70</f>
        <v>7.1830993150685307E-2</v>
      </c>
      <c r="N74" s="190">
        <f>'BPA CURRENT Ref Data'!BZ70</f>
        <v>0</v>
      </c>
      <c r="O74" s="67">
        <f t="shared" si="5"/>
        <v>6.2848309931506856</v>
      </c>
      <c r="P74" s="22">
        <f t="shared" si="6"/>
        <v>0.2154929794520557</v>
      </c>
      <c r="Q74" s="21"/>
    </row>
    <row r="75" spans="1:17" x14ac:dyDescent="0.3">
      <c r="A75" s="12">
        <v>10204</v>
      </c>
      <c r="B75" s="37" t="s">
        <v>78</v>
      </c>
      <c r="C75" s="55">
        <f>'BPA CURRENT Ref Data'!R71</f>
        <v>80.383963926940638</v>
      </c>
      <c r="D75" s="19">
        <f>'BPA CURRENT Ref Data'!AG71</f>
        <v>0</v>
      </c>
      <c r="E75" s="21">
        <f>'BPA CURRENT Ref Data'!AP71</f>
        <v>17.322146118721463</v>
      </c>
      <c r="F75" s="19">
        <f>'BPA CURRENT Ref Data'!AY71</f>
        <v>0</v>
      </c>
      <c r="G75" s="21">
        <f>'BPA CURRENT Ref Data'!BH71</f>
        <v>0.51792237442922373</v>
      </c>
      <c r="H75" s="60">
        <f>'BPA CURRENT Ref Data'!BI71</f>
        <v>0</v>
      </c>
      <c r="I75" s="62">
        <f t="shared" si="7"/>
        <v>62.543895433789956</v>
      </c>
      <c r="J75" s="55">
        <f>'BPA CURRENT Ref Data'!BT71</f>
        <v>79.555999999999997</v>
      </c>
      <c r="K75" s="19">
        <f>'BPA CURRENT Ref Data'!BW71</f>
        <v>-17.012104566210041</v>
      </c>
      <c r="L75" s="19">
        <f>'BPA CURRENT Ref Data'!BU71</f>
        <v>0.39325000000000004</v>
      </c>
      <c r="M75" s="21">
        <f>'BPA CURRENT Ref Data'!BV71</f>
        <v>0</v>
      </c>
      <c r="N75" s="190">
        <f>'BPA CURRENT Ref Data'!BZ71</f>
        <v>0</v>
      </c>
      <c r="O75" s="67">
        <f t="shared" si="5"/>
        <v>62.937145433789958</v>
      </c>
      <c r="P75" s="22">
        <f t="shared" si="6"/>
        <v>-0.39325000000000188</v>
      </c>
      <c r="Q75" s="21"/>
    </row>
    <row r="76" spans="1:17" x14ac:dyDescent="0.3">
      <c r="A76" s="12">
        <v>10209</v>
      </c>
      <c r="B76" s="37" t="s">
        <v>79</v>
      </c>
      <c r="C76" s="55">
        <f>'BPA CURRENT Ref Data'!R72</f>
        <v>124.17198630136987</v>
      </c>
      <c r="D76" s="19">
        <f>'BPA CURRENT Ref Data'!AG72</f>
        <v>0</v>
      </c>
      <c r="E76" s="21">
        <f>'BPA CURRENT Ref Data'!AP72</f>
        <v>0</v>
      </c>
      <c r="F76" s="19">
        <f>'BPA CURRENT Ref Data'!AY72</f>
        <v>0</v>
      </c>
      <c r="G76" s="21">
        <f>'BPA CURRENT Ref Data'!BH72</f>
        <v>0</v>
      </c>
      <c r="H76" s="60">
        <f>'BPA CURRENT Ref Data'!BI72</f>
        <v>0</v>
      </c>
      <c r="I76" s="62">
        <f t="shared" si="7"/>
        <v>124.17198630136987</v>
      </c>
      <c r="J76" s="55">
        <f>'BPA CURRENT Ref Data'!BT72</f>
        <v>104.89</v>
      </c>
      <c r="K76" s="19">
        <f>'BPA CURRENT Ref Data'!BW72</f>
        <v>0</v>
      </c>
      <c r="L76" s="19">
        <f>'BPA CURRENT Ref Data'!BU72</f>
        <v>0.13325000000000001</v>
      </c>
      <c r="M76" s="21">
        <f>'BPA CURRENT Ref Data'!BV72</f>
        <v>4.8204965753424673</v>
      </c>
      <c r="N76" s="190">
        <f>'BPA CURRENT Ref Data'!BZ72</f>
        <v>0</v>
      </c>
      <c r="O76" s="67">
        <f t="shared" si="5"/>
        <v>109.84374657534246</v>
      </c>
      <c r="P76" s="22">
        <f t="shared" si="6"/>
        <v>14.328239726027405</v>
      </c>
      <c r="Q76" s="21"/>
    </row>
    <row r="77" spans="1:17" x14ac:dyDescent="0.3">
      <c r="A77" s="12">
        <v>10230</v>
      </c>
      <c r="B77" s="37" t="s">
        <v>80</v>
      </c>
      <c r="C77" s="55">
        <f>'BPA CURRENT Ref Data'!R73</f>
        <v>12.802464041095893</v>
      </c>
      <c r="D77" s="19">
        <f>'BPA CURRENT Ref Data'!AG73</f>
        <v>0</v>
      </c>
      <c r="E77" s="21">
        <f>'BPA CURRENT Ref Data'!AP73</f>
        <v>0.98036529680365292</v>
      </c>
      <c r="F77" s="19">
        <f>'BPA CURRENT Ref Data'!AY73</f>
        <v>0</v>
      </c>
      <c r="G77" s="21">
        <f>'BPA CURRENT Ref Data'!BH73</f>
        <v>0</v>
      </c>
      <c r="H77" s="60">
        <f>'BPA CURRENT Ref Data'!BI73</f>
        <v>0</v>
      </c>
      <c r="I77" s="62">
        <f t="shared" si="7"/>
        <v>11.822098744292241</v>
      </c>
      <c r="J77" s="55">
        <f>'BPA CURRENT Ref Data'!BT73</f>
        <v>9.702</v>
      </c>
      <c r="K77" s="19">
        <f>'BPA CURRENT Ref Data'!BW73</f>
        <v>0</v>
      </c>
      <c r="L77" s="19">
        <f>'BPA CURRENT Ref Data'!BU73</f>
        <v>2.1000000000000001E-2</v>
      </c>
      <c r="M77" s="21">
        <f>'BPA CURRENT Ref Data'!BV73</f>
        <v>0.53002468607306019</v>
      </c>
      <c r="N77" s="190">
        <f>'BPA CURRENT Ref Data'!BZ73</f>
        <v>0</v>
      </c>
      <c r="O77" s="67">
        <f t="shared" si="5"/>
        <v>10.253024686073061</v>
      </c>
      <c r="P77" s="22">
        <f t="shared" si="6"/>
        <v>1.5690740582191793</v>
      </c>
      <c r="Q77" s="21"/>
    </row>
    <row r="78" spans="1:17" x14ac:dyDescent="0.3">
      <c r="A78" s="12">
        <v>10231</v>
      </c>
      <c r="B78" s="37" t="s">
        <v>81</v>
      </c>
      <c r="C78" s="55">
        <f>'BPA CURRENT Ref Data'!R74</f>
        <v>59.129227283105017</v>
      </c>
      <c r="D78" s="19">
        <f>'BPA CURRENT Ref Data'!AG74</f>
        <v>0</v>
      </c>
      <c r="E78" s="21">
        <f>'BPA CURRENT Ref Data'!AP74</f>
        <v>4.4187214611872143</v>
      </c>
      <c r="F78" s="19">
        <f>'BPA CURRENT Ref Data'!AY74</f>
        <v>0</v>
      </c>
      <c r="G78" s="21">
        <f>'BPA CURRENT Ref Data'!BH74</f>
        <v>0</v>
      </c>
      <c r="H78" s="60">
        <f>'BPA CURRENT Ref Data'!BI74</f>
        <v>0</v>
      </c>
      <c r="I78" s="62">
        <f t="shared" si="7"/>
        <v>54.710505821917806</v>
      </c>
      <c r="J78" s="55">
        <f>'BPA CURRENT Ref Data'!BT74</f>
        <v>36.658999999999999</v>
      </c>
      <c r="K78" s="19">
        <f>'BPA CURRENT Ref Data'!BW74</f>
        <v>0</v>
      </c>
      <c r="L78" s="19">
        <f>'BPA CURRENT Ref Data'!BU74</f>
        <v>1.0500000000000001E-2</v>
      </c>
      <c r="M78" s="21">
        <f>'BPA CURRENT Ref Data'!BV74</f>
        <v>4.5128764554794518</v>
      </c>
      <c r="N78" s="190">
        <f>'BPA CURRENT Ref Data'!BZ74</f>
        <v>0</v>
      </c>
      <c r="O78" s="67">
        <f t="shared" si="5"/>
        <v>41.182376455479449</v>
      </c>
      <c r="P78" s="22">
        <f t="shared" si="6"/>
        <v>13.528129366438357</v>
      </c>
      <c r="Q78" s="21"/>
    </row>
    <row r="79" spans="1:17" x14ac:dyDescent="0.3">
      <c r="A79" s="12">
        <v>10234</v>
      </c>
      <c r="B79" s="37" t="s">
        <v>82</v>
      </c>
      <c r="C79" s="55">
        <f>'BPA CURRENT Ref Data'!R75</f>
        <v>63.607759703196358</v>
      </c>
      <c r="D79" s="19">
        <f>'BPA CURRENT Ref Data'!AG75</f>
        <v>0</v>
      </c>
      <c r="E79" s="21">
        <f>'BPA CURRENT Ref Data'!AP75</f>
        <v>0</v>
      </c>
      <c r="F79" s="19">
        <f>'BPA CURRENT Ref Data'!AY75</f>
        <v>0</v>
      </c>
      <c r="G79" s="21">
        <f>'BPA CURRENT Ref Data'!BH75</f>
        <v>0</v>
      </c>
      <c r="H79" s="60">
        <f>'BPA CURRENT Ref Data'!BI75</f>
        <v>0</v>
      </c>
      <c r="I79" s="62">
        <f t="shared" si="7"/>
        <v>63.607759703196358</v>
      </c>
      <c r="J79" s="55">
        <f>'BPA CURRENT Ref Data'!BT75</f>
        <v>50.999000000000002</v>
      </c>
      <c r="K79" s="19">
        <f>'BPA CURRENT Ref Data'!BW75</f>
        <v>0</v>
      </c>
      <c r="L79" s="19">
        <f>'BPA CURRENT Ref Data'!BU75</f>
        <v>0.13674999999999998</v>
      </c>
      <c r="M79" s="21">
        <f>'BPA CURRENT Ref Data'!BV75</f>
        <v>3.1521899257990889</v>
      </c>
      <c r="N79" s="190">
        <f>'BPA CURRENT Ref Data'!BZ75</f>
        <v>0</v>
      </c>
      <c r="O79" s="67">
        <f t="shared" si="5"/>
        <v>54.287939925799094</v>
      </c>
      <c r="P79" s="22">
        <f t="shared" si="6"/>
        <v>9.3198197773972637</v>
      </c>
      <c r="Q79" s="21"/>
    </row>
    <row r="80" spans="1:17" x14ac:dyDescent="0.3">
      <c r="A80" s="12">
        <v>10235</v>
      </c>
      <c r="B80" s="37" t="s">
        <v>83</v>
      </c>
      <c r="C80" s="55">
        <f>'BPA CURRENT Ref Data'!R76</f>
        <v>30.154643949771689</v>
      </c>
      <c r="D80" s="19">
        <f>'BPA CURRENT Ref Data'!AG76</f>
        <v>0</v>
      </c>
      <c r="E80" s="21">
        <f>'BPA CURRENT Ref Data'!AP76</f>
        <v>0</v>
      </c>
      <c r="F80" s="19">
        <f>'BPA CURRENT Ref Data'!AY76</f>
        <v>0</v>
      </c>
      <c r="G80" s="21">
        <f>'BPA CURRENT Ref Data'!BH76</f>
        <v>0</v>
      </c>
      <c r="H80" s="60">
        <f>'BPA CURRENT Ref Data'!BI76</f>
        <v>0</v>
      </c>
      <c r="I80" s="62">
        <f t="shared" si="7"/>
        <v>30.154643949771689</v>
      </c>
      <c r="J80" s="55">
        <f>'BPA CURRENT Ref Data'!BT76</f>
        <v>33.113</v>
      </c>
      <c r="K80" s="19">
        <f>'BPA CURRENT Ref Data'!BW76</f>
        <v>-2.9583560502283106</v>
      </c>
      <c r="L80" s="19">
        <f>'BPA CURRENT Ref Data'!BU76</f>
        <v>0</v>
      </c>
      <c r="M80" s="21">
        <f>'BPA CURRENT Ref Data'!BV76</f>
        <v>0</v>
      </c>
      <c r="N80" s="190">
        <f>'BPA CURRENT Ref Data'!BZ76</f>
        <v>0</v>
      </c>
      <c r="O80" s="67">
        <f t="shared" si="5"/>
        <v>30.154643949771689</v>
      </c>
      <c r="P80" s="22">
        <f t="shared" si="6"/>
        <v>0</v>
      </c>
      <c r="Q80" s="21"/>
    </row>
    <row r="81" spans="1:17" x14ac:dyDescent="0.3">
      <c r="A81" s="12">
        <v>10236</v>
      </c>
      <c r="B81" s="37" t="s">
        <v>84</v>
      </c>
      <c r="C81" s="55">
        <f>'BPA CURRENT Ref Data'!R77</f>
        <v>28.188405821917804</v>
      </c>
      <c r="D81" s="19">
        <f>'BPA CURRENT Ref Data'!AG77</f>
        <v>0</v>
      </c>
      <c r="E81" s="21">
        <f>'BPA CURRENT Ref Data'!AP77</f>
        <v>0</v>
      </c>
      <c r="F81" s="19">
        <f>'BPA CURRENT Ref Data'!AY77</f>
        <v>0.13242009132420091</v>
      </c>
      <c r="G81" s="21">
        <f>'BPA CURRENT Ref Data'!BH77</f>
        <v>0</v>
      </c>
      <c r="H81" s="60">
        <f>'BPA CURRENT Ref Data'!BI77</f>
        <v>0</v>
      </c>
      <c r="I81" s="62">
        <f t="shared" si="7"/>
        <v>28.055985730593605</v>
      </c>
      <c r="J81" s="55">
        <f>'BPA CURRENT Ref Data'!BT77</f>
        <v>29.103000000000002</v>
      </c>
      <c r="K81" s="19">
        <f>'BPA CURRENT Ref Data'!BW77</f>
        <v>-1.0470142694063966</v>
      </c>
      <c r="L81" s="19">
        <f>'BPA CURRENT Ref Data'!BU77</f>
        <v>0</v>
      </c>
      <c r="M81" s="21">
        <f>'BPA CURRENT Ref Data'!BV77</f>
        <v>0</v>
      </c>
      <c r="N81" s="190">
        <f>'BPA CURRENT Ref Data'!BZ77</f>
        <v>0</v>
      </c>
      <c r="O81" s="67">
        <f t="shared" si="5"/>
        <v>28.055985730593605</v>
      </c>
      <c r="P81" s="22">
        <f t="shared" si="6"/>
        <v>0</v>
      </c>
      <c r="Q81" s="21"/>
    </row>
    <row r="82" spans="1:17" x14ac:dyDescent="0.3">
      <c r="A82" s="12">
        <v>10237</v>
      </c>
      <c r="B82" s="37" t="s">
        <v>85</v>
      </c>
      <c r="C82" s="55">
        <f>'BPA CURRENT Ref Data'!R78</f>
        <v>106.11690547945204</v>
      </c>
      <c r="D82" s="19">
        <f>'BPA CURRENT Ref Data'!AG78</f>
        <v>0</v>
      </c>
      <c r="E82" s="21">
        <f>'BPA CURRENT Ref Data'!AP78</f>
        <v>1.1896118721461186</v>
      </c>
      <c r="F82" s="19">
        <f>'BPA CURRENT Ref Data'!AY78</f>
        <v>0</v>
      </c>
      <c r="G82" s="21">
        <f>'BPA CURRENT Ref Data'!BH78</f>
        <v>0</v>
      </c>
      <c r="H82" s="60">
        <f>'BPA CURRENT Ref Data'!BI78</f>
        <v>0</v>
      </c>
      <c r="I82" s="62">
        <f t="shared" si="7"/>
        <v>104.92729360730593</v>
      </c>
      <c r="J82" s="55">
        <f>'BPA CURRENT Ref Data'!BT78</f>
        <v>113.732</v>
      </c>
      <c r="K82" s="19">
        <f>'BPA CURRENT Ref Data'!BW78</f>
        <v>-8.8047063926940723</v>
      </c>
      <c r="L82" s="19">
        <f>'BPA CURRENT Ref Data'!BU78</f>
        <v>0.12299999999999998</v>
      </c>
      <c r="M82" s="21">
        <f>'BPA CURRENT Ref Data'!BV78</f>
        <v>0</v>
      </c>
      <c r="N82" s="190">
        <f>'BPA CURRENT Ref Data'!BZ78</f>
        <v>0</v>
      </c>
      <c r="O82" s="67">
        <f t="shared" si="5"/>
        <v>105.05029360730593</v>
      </c>
      <c r="P82" s="22">
        <f t="shared" si="6"/>
        <v>-0.12300000000000466</v>
      </c>
      <c r="Q82" s="21"/>
    </row>
    <row r="83" spans="1:17" x14ac:dyDescent="0.3">
      <c r="A83" s="12">
        <v>10239</v>
      </c>
      <c r="B83" s="37" t="s">
        <v>86</v>
      </c>
      <c r="C83" s="55">
        <f>'BPA CURRENT Ref Data'!R79</f>
        <v>14.428961415525112</v>
      </c>
      <c r="D83" s="19">
        <f>'BPA CURRENT Ref Data'!AG79</f>
        <v>0</v>
      </c>
      <c r="E83" s="21">
        <f>'BPA CURRENT Ref Data'!AP79</f>
        <v>0</v>
      </c>
      <c r="F83" s="19">
        <f>'BPA CURRENT Ref Data'!AY79</f>
        <v>0</v>
      </c>
      <c r="G83" s="21">
        <f>'BPA CURRENT Ref Data'!BH79</f>
        <v>0</v>
      </c>
      <c r="H83" s="60">
        <f>'BPA CURRENT Ref Data'!BI79</f>
        <v>0</v>
      </c>
      <c r="I83" s="62">
        <f t="shared" si="7"/>
        <v>14.428961415525112</v>
      </c>
      <c r="J83" s="55">
        <f>'BPA CURRENT Ref Data'!BT79</f>
        <v>14</v>
      </c>
      <c r="K83" s="19">
        <f>'BPA CURRENT Ref Data'!BW79</f>
        <v>0</v>
      </c>
      <c r="L83" s="19">
        <f>'BPA CURRENT Ref Data'!BU79</f>
        <v>0</v>
      </c>
      <c r="M83" s="21">
        <f>'BPA CURRENT Ref Data'!BV79</f>
        <v>0.10724035388127806</v>
      </c>
      <c r="N83" s="190">
        <f>'BPA CURRENT Ref Data'!BZ79</f>
        <v>0</v>
      </c>
      <c r="O83" s="67">
        <f t="shared" si="5"/>
        <v>14.107240353881277</v>
      </c>
      <c r="P83" s="22">
        <f t="shared" si="6"/>
        <v>0.32172106164383507</v>
      </c>
      <c r="Q83" s="21"/>
    </row>
    <row r="84" spans="1:17" x14ac:dyDescent="0.3">
      <c r="A84" s="12">
        <v>10242</v>
      </c>
      <c r="B84" s="37" t="s">
        <v>87</v>
      </c>
      <c r="C84" s="55">
        <f>'BPA CURRENT Ref Data'!R80</f>
        <v>10.073473972602738</v>
      </c>
      <c r="D84" s="19">
        <f>'BPA CURRENT Ref Data'!AG80</f>
        <v>0</v>
      </c>
      <c r="E84" s="21">
        <f>'BPA CURRENT Ref Data'!AP80</f>
        <v>0</v>
      </c>
      <c r="F84" s="19">
        <f>'BPA CURRENT Ref Data'!AY80</f>
        <v>0</v>
      </c>
      <c r="G84" s="21">
        <f>'BPA CURRENT Ref Data'!BH80</f>
        <v>0</v>
      </c>
      <c r="H84" s="60">
        <f>'BPA CURRENT Ref Data'!BI80</f>
        <v>0</v>
      </c>
      <c r="I84" s="62">
        <f t="shared" si="7"/>
        <v>10.073473972602738</v>
      </c>
      <c r="J84" s="55">
        <f>'BPA CURRENT Ref Data'!BT80</f>
        <v>9.5259999999999998</v>
      </c>
      <c r="K84" s="19">
        <f>'BPA CURRENT Ref Data'!BW80</f>
        <v>0</v>
      </c>
      <c r="L84" s="19">
        <f>'BPA CURRENT Ref Data'!BU80</f>
        <v>0</v>
      </c>
      <c r="M84" s="21">
        <f>'BPA CURRENT Ref Data'!BV80</f>
        <v>0.1368684931506845</v>
      </c>
      <c r="N84" s="190">
        <f>'BPA CURRENT Ref Data'!BZ80</f>
        <v>0</v>
      </c>
      <c r="O84" s="67">
        <f t="shared" si="5"/>
        <v>9.6628684931506843</v>
      </c>
      <c r="P84" s="22">
        <f t="shared" si="6"/>
        <v>0.4106054794520535</v>
      </c>
      <c r="Q84" s="21"/>
    </row>
    <row r="85" spans="1:17" x14ac:dyDescent="0.3">
      <c r="A85" s="12">
        <v>10244</v>
      </c>
      <c r="B85" s="37" t="s">
        <v>88</v>
      </c>
      <c r="C85" s="55">
        <f>'BPA CURRENT Ref Data'!R81</f>
        <v>101.25024748858445</v>
      </c>
      <c r="D85" s="19">
        <f>'BPA CURRENT Ref Data'!AG81</f>
        <v>0</v>
      </c>
      <c r="E85" s="21">
        <f>'BPA CURRENT Ref Data'!AP81</f>
        <v>1.0300228310502284</v>
      </c>
      <c r="F85" s="19">
        <f>'BPA CURRENT Ref Data'!AY81</f>
        <v>0.74771689497716898</v>
      </c>
      <c r="G85" s="21">
        <f>'BPA CURRENT Ref Data'!BH81</f>
        <v>2.5729452054794519</v>
      </c>
      <c r="H85" s="60">
        <f>'BPA CURRENT Ref Data'!BI81</f>
        <v>0</v>
      </c>
      <c r="I85" s="62">
        <f t="shared" si="7"/>
        <v>96.899562557077601</v>
      </c>
      <c r="J85" s="55">
        <f>'BPA CURRENT Ref Data'!BT81</f>
        <v>86.037999999999997</v>
      </c>
      <c r="K85" s="19">
        <f>'BPA CURRENT Ref Data'!BW81</f>
        <v>0</v>
      </c>
      <c r="L85" s="19">
        <f>'BPA CURRENT Ref Data'!BU81</f>
        <v>5.1750000000000004E-2</v>
      </c>
      <c r="M85" s="21">
        <f>'BPA CURRENT Ref Data'!BV81</f>
        <v>2.7153906392694012</v>
      </c>
      <c r="N85" s="190">
        <f>'BPA CURRENT Ref Data'!BZ81</f>
        <v>0</v>
      </c>
      <c r="O85" s="67">
        <f t="shared" si="5"/>
        <v>88.805140639269396</v>
      </c>
      <c r="P85" s="22">
        <f t="shared" si="6"/>
        <v>8.0944219178082051</v>
      </c>
      <c r="Q85" s="21"/>
    </row>
    <row r="86" spans="1:17" x14ac:dyDescent="0.3">
      <c r="A86" s="12">
        <v>10246</v>
      </c>
      <c r="B86" s="37" t="s">
        <v>89</v>
      </c>
      <c r="C86" s="55">
        <f>'BPA CURRENT Ref Data'!R82</f>
        <v>9.3850675799086751</v>
      </c>
      <c r="D86" s="19">
        <f>'BPA CURRENT Ref Data'!AG82</f>
        <v>0</v>
      </c>
      <c r="E86" s="21">
        <f>'BPA CURRENT Ref Data'!AP82</f>
        <v>0.54189497716894974</v>
      </c>
      <c r="F86" s="19">
        <f>'BPA CURRENT Ref Data'!AY82</f>
        <v>0</v>
      </c>
      <c r="G86" s="21">
        <f>'BPA CURRENT Ref Data'!BH82</f>
        <v>0</v>
      </c>
      <c r="H86" s="60">
        <f>'BPA CURRENT Ref Data'!BI82</f>
        <v>0</v>
      </c>
      <c r="I86" s="62">
        <f t="shared" si="7"/>
        <v>8.8431726027397257</v>
      </c>
      <c r="J86" s="55">
        <f>'BPA CURRENT Ref Data'!BT82</f>
        <v>8.9870000000000001</v>
      </c>
      <c r="K86" s="19">
        <f>'BPA CURRENT Ref Data'!BW82</f>
        <v>-0.14382739726027438</v>
      </c>
      <c r="L86" s="19">
        <f>'BPA CURRENT Ref Data'!BU82</f>
        <v>0</v>
      </c>
      <c r="M86" s="21">
        <f>'BPA CURRENT Ref Data'!BV82</f>
        <v>0</v>
      </c>
      <c r="N86" s="190">
        <f>'BPA CURRENT Ref Data'!BZ82</f>
        <v>0</v>
      </c>
      <c r="O86" s="67">
        <f t="shared" si="5"/>
        <v>8.8431726027397257</v>
      </c>
      <c r="P86" s="22">
        <f t="shared" si="6"/>
        <v>0</v>
      </c>
      <c r="Q86" s="21"/>
    </row>
    <row r="87" spans="1:17" x14ac:dyDescent="0.3">
      <c r="A87" s="12">
        <v>10247</v>
      </c>
      <c r="B87" s="37" t="s">
        <v>90</v>
      </c>
      <c r="C87" s="55">
        <f>'BPA CURRENT Ref Data'!R83</f>
        <v>80.287311073059371</v>
      </c>
      <c r="D87" s="19">
        <f>'BPA CURRENT Ref Data'!AG83</f>
        <v>0</v>
      </c>
      <c r="E87" s="21">
        <f>'BPA CURRENT Ref Data'!AP83</f>
        <v>0.65627853881278542</v>
      </c>
      <c r="F87" s="19">
        <f>'BPA CURRENT Ref Data'!AY83</f>
        <v>0</v>
      </c>
      <c r="G87" s="21">
        <f>'BPA CURRENT Ref Data'!BH83</f>
        <v>1.7284246575342466</v>
      </c>
      <c r="H87" s="60">
        <f>'BPA CURRENT Ref Data'!BI83</f>
        <v>0</v>
      </c>
      <c r="I87" s="62">
        <f t="shared" si="7"/>
        <v>77.902607876712338</v>
      </c>
      <c r="J87" s="55">
        <f>'BPA CURRENT Ref Data'!BT83</f>
        <v>79.929000000000002</v>
      </c>
      <c r="K87" s="19">
        <f>'BPA CURRENT Ref Data'!BW83</f>
        <v>-2.026392123287664</v>
      </c>
      <c r="L87" s="19">
        <f>'BPA CURRENT Ref Data'!BU83</f>
        <v>0.25650000000000001</v>
      </c>
      <c r="M87" s="21">
        <f>'BPA CURRENT Ref Data'!BV83</f>
        <v>0</v>
      </c>
      <c r="N87" s="190">
        <f>'BPA CURRENT Ref Data'!BZ83</f>
        <v>0</v>
      </c>
      <c r="O87" s="67">
        <f t="shared" si="5"/>
        <v>78.159107876712341</v>
      </c>
      <c r="P87" s="22">
        <f t="shared" si="6"/>
        <v>-0.25650000000000261</v>
      </c>
      <c r="Q87" s="21"/>
    </row>
    <row r="88" spans="1:17" x14ac:dyDescent="0.3">
      <c r="A88" s="12">
        <v>10256</v>
      </c>
      <c r="B88" s="37" t="s">
        <v>91</v>
      </c>
      <c r="C88" s="55">
        <f>'BPA CURRENT Ref Data'!R84</f>
        <v>52.178222374429225</v>
      </c>
      <c r="D88" s="19">
        <f>'BPA CURRENT Ref Data'!AG84</f>
        <v>0</v>
      </c>
      <c r="E88" s="21">
        <f>'BPA CURRENT Ref Data'!AP84</f>
        <v>0</v>
      </c>
      <c r="F88" s="19">
        <f>'BPA CURRENT Ref Data'!AY84</f>
        <v>0.52180365296803655</v>
      </c>
      <c r="G88" s="21">
        <f>'BPA CURRENT Ref Data'!BH84</f>
        <v>0</v>
      </c>
      <c r="H88" s="60">
        <f>'BPA CURRENT Ref Data'!BI84</f>
        <v>0</v>
      </c>
      <c r="I88" s="62">
        <f t="shared" si="7"/>
        <v>51.656418721461186</v>
      </c>
      <c r="J88" s="55">
        <f>'BPA CURRENT Ref Data'!BT84</f>
        <v>46.746000000000002</v>
      </c>
      <c r="K88" s="19">
        <f>'BPA CURRENT Ref Data'!BW84</f>
        <v>0</v>
      </c>
      <c r="L88" s="19">
        <f>'BPA CURRENT Ref Data'!BU84</f>
        <v>0</v>
      </c>
      <c r="M88" s="21">
        <f>'BPA CURRENT Ref Data'!BV84</f>
        <v>1.227604680365296</v>
      </c>
      <c r="N88" s="190">
        <f>'BPA CURRENT Ref Data'!BZ84</f>
        <v>0</v>
      </c>
      <c r="O88" s="67">
        <f t="shared" si="5"/>
        <v>47.973604680365298</v>
      </c>
      <c r="P88" s="22">
        <f t="shared" si="6"/>
        <v>3.6828140410958881</v>
      </c>
      <c r="Q88" s="21"/>
    </row>
    <row r="89" spans="1:17" x14ac:dyDescent="0.3">
      <c r="A89" s="12">
        <v>10258</v>
      </c>
      <c r="B89" s="37" t="s">
        <v>92</v>
      </c>
      <c r="C89" s="55">
        <f>'BPA CURRENT Ref Data'!R85</f>
        <v>48.501571803652986</v>
      </c>
      <c r="D89" s="19">
        <f>'BPA CURRENT Ref Data'!AG85</f>
        <v>0</v>
      </c>
      <c r="E89" s="21">
        <f>'BPA CURRENT Ref Data'!AP85</f>
        <v>9.7512557077625566</v>
      </c>
      <c r="F89" s="19">
        <f>'BPA CURRENT Ref Data'!AY85</f>
        <v>0</v>
      </c>
      <c r="G89" s="21">
        <f>'BPA CURRENT Ref Data'!BH85</f>
        <v>0</v>
      </c>
      <c r="H89" s="60">
        <f>'BPA CURRENT Ref Data'!BI85</f>
        <v>0</v>
      </c>
      <c r="I89" s="62">
        <f t="shared" si="7"/>
        <v>38.750316095890426</v>
      </c>
      <c r="J89" s="55">
        <f>'BPA CURRENT Ref Data'!BT85</f>
        <v>37.951999999999998</v>
      </c>
      <c r="K89" s="19">
        <f>'BPA CURRENT Ref Data'!BW85</f>
        <v>0</v>
      </c>
      <c r="L89" s="19">
        <f>'BPA CURRENT Ref Data'!BU85</f>
        <v>4.9999999999999996E-2</v>
      </c>
      <c r="M89" s="21">
        <f>'BPA CURRENT Ref Data'!BV85</f>
        <v>0.19957902397260696</v>
      </c>
      <c r="N89" s="190">
        <f>'BPA CURRENT Ref Data'!BZ85</f>
        <v>0</v>
      </c>
      <c r="O89" s="67">
        <f t="shared" si="5"/>
        <v>38.201579023972599</v>
      </c>
      <c r="P89" s="22">
        <f t="shared" si="6"/>
        <v>0.54873707191782728</v>
      </c>
      <c r="Q89" s="21"/>
    </row>
    <row r="90" spans="1:17" x14ac:dyDescent="0.3">
      <c r="A90" s="12">
        <v>10259</v>
      </c>
      <c r="B90" s="37" t="s">
        <v>93</v>
      </c>
      <c r="C90" s="55">
        <f>'BPA CURRENT Ref Data'!R86</f>
        <v>30.140494977168959</v>
      </c>
      <c r="D90" s="19">
        <f>'BPA CURRENT Ref Data'!AG86</f>
        <v>0</v>
      </c>
      <c r="E90" s="21">
        <f>'BPA CURRENT Ref Data'!AP86</f>
        <v>0</v>
      </c>
      <c r="F90" s="19">
        <f>'BPA CURRENT Ref Data'!AY86</f>
        <v>0</v>
      </c>
      <c r="G90" s="21">
        <f>'BPA CURRENT Ref Data'!BH86</f>
        <v>0</v>
      </c>
      <c r="H90" s="60">
        <f>'BPA CURRENT Ref Data'!BI86</f>
        <v>0</v>
      </c>
      <c r="I90" s="62">
        <f t="shared" si="7"/>
        <v>30.140494977168959</v>
      </c>
      <c r="J90" s="55">
        <f>'BPA CURRENT Ref Data'!BT86</f>
        <v>26.984999999999999</v>
      </c>
      <c r="K90" s="19">
        <f>'BPA CURRENT Ref Data'!BW86</f>
        <v>0</v>
      </c>
      <c r="L90" s="19">
        <f>'BPA CURRENT Ref Data'!BU86</f>
        <v>0</v>
      </c>
      <c r="M90" s="21">
        <f>'BPA CURRENT Ref Data'!BV86</f>
        <v>0.78887374429224</v>
      </c>
      <c r="N90" s="190">
        <f>'BPA CURRENT Ref Data'!BZ86</f>
        <v>0</v>
      </c>
      <c r="O90" s="67">
        <f t="shared" si="5"/>
        <v>27.773873744292239</v>
      </c>
      <c r="P90" s="22">
        <f t="shared" si="6"/>
        <v>2.3666212328767209</v>
      </c>
      <c r="Q90" s="21"/>
    </row>
    <row r="91" spans="1:17" x14ac:dyDescent="0.3">
      <c r="A91" s="12">
        <v>10260</v>
      </c>
      <c r="B91" s="37" t="s">
        <v>94</v>
      </c>
      <c r="C91" s="55">
        <f>'BPA CURRENT Ref Data'!R87</f>
        <v>26.793847831050225</v>
      </c>
      <c r="D91" s="19">
        <f>'BPA CURRENT Ref Data'!AG87</f>
        <v>0</v>
      </c>
      <c r="E91" s="21">
        <f>'BPA CURRENT Ref Data'!AP87</f>
        <v>0</v>
      </c>
      <c r="F91" s="19">
        <f>'BPA CURRENT Ref Data'!AY87</f>
        <v>0</v>
      </c>
      <c r="G91" s="21">
        <f>'BPA CURRENT Ref Data'!BH87</f>
        <v>0</v>
      </c>
      <c r="H91" s="60">
        <f>'BPA CURRENT Ref Data'!BI87</f>
        <v>0</v>
      </c>
      <c r="I91" s="62">
        <f t="shared" si="7"/>
        <v>26.793847831050225</v>
      </c>
      <c r="J91" s="55">
        <f>'BPA CURRENT Ref Data'!BT87</f>
        <v>26.285</v>
      </c>
      <c r="K91" s="19">
        <f>'BPA CURRENT Ref Data'!BW87</f>
        <v>0</v>
      </c>
      <c r="L91" s="19">
        <f>'BPA CURRENT Ref Data'!BU87</f>
        <v>0</v>
      </c>
      <c r="M91" s="21">
        <f>'BPA CURRENT Ref Data'!BV87</f>
        <v>0.12721195776255634</v>
      </c>
      <c r="N91" s="190">
        <f>'BPA CURRENT Ref Data'!BZ87</f>
        <v>0</v>
      </c>
      <c r="O91" s="67">
        <f t="shared" si="5"/>
        <v>26.412211957762558</v>
      </c>
      <c r="P91" s="22">
        <f t="shared" si="6"/>
        <v>0.38163587328766724</v>
      </c>
      <c r="Q91" s="21"/>
    </row>
    <row r="92" spans="1:17" x14ac:dyDescent="0.3">
      <c r="A92" s="12">
        <v>10273</v>
      </c>
      <c r="B92" s="37" t="s">
        <v>95</v>
      </c>
      <c r="C92" s="55">
        <f>'BPA CURRENT Ref Data'!R88</f>
        <v>8.5909462328767123</v>
      </c>
      <c r="D92" s="19">
        <f>'BPA CURRENT Ref Data'!AG88</f>
        <v>0</v>
      </c>
      <c r="E92" s="21">
        <f>'BPA CURRENT Ref Data'!AP88</f>
        <v>0</v>
      </c>
      <c r="F92" s="19">
        <f>'BPA CURRENT Ref Data'!AY88</f>
        <v>0</v>
      </c>
      <c r="G92" s="21">
        <f>'BPA CURRENT Ref Data'!BH88</f>
        <v>0</v>
      </c>
      <c r="H92" s="60">
        <f>'BPA CURRENT Ref Data'!BI88</f>
        <v>0</v>
      </c>
      <c r="I92" s="62">
        <f t="shared" si="7"/>
        <v>8.5909462328767123</v>
      </c>
      <c r="J92" s="55">
        <f>'BPA CURRENT Ref Data'!BT88</f>
        <v>5.8810000000000002</v>
      </c>
      <c r="K92" s="19">
        <f>'BPA CURRENT Ref Data'!BW88</f>
        <v>0</v>
      </c>
      <c r="L92" s="19">
        <f>'BPA CURRENT Ref Data'!BU88</f>
        <v>0</v>
      </c>
      <c r="M92" s="21">
        <f>'BPA CURRENT Ref Data'!BV88</f>
        <v>0.67748655821917803</v>
      </c>
      <c r="N92" s="190">
        <f>'BPA CURRENT Ref Data'!BZ88</f>
        <v>0</v>
      </c>
      <c r="O92" s="67">
        <f t="shared" si="5"/>
        <v>6.5584865582191778</v>
      </c>
      <c r="P92" s="22">
        <f t="shared" si="6"/>
        <v>2.0324596746575345</v>
      </c>
      <c r="Q92" s="21"/>
    </row>
    <row r="93" spans="1:17" x14ac:dyDescent="0.3">
      <c r="A93" s="12">
        <v>10278</v>
      </c>
      <c r="B93" s="37" t="s">
        <v>96</v>
      </c>
      <c r="C93" s="55">
        <f>'BPA CURRENT Ref Data'!R89</f>
        <v>40.538996004566215</v>
      </c>
      <c r="D93" s="19">
        <f>'BPA CURRENT Ref Data'!AG89</f>
        <v>0</v>
      </c>
      <c r="E93" s="21">
        <f>'BPA CURRENT Ref Data'!AP89</f>
        <v>1.5296803652968036</v>
      </c>
      <c r="F93" s="19">
        <f>'BPA CURRENT Ref Data'!AY89</f>
        <v>0</v>
      </c>
      <c r="G93" s="21">
        <f>'BPA CURRENT Ref Data'!BH89</f>
        <v>0</v>
      </c>
      <c r="H93" s="60">
        <f>'BPA CURRENT Ref Data'!BI89</f>
        <v>0</v>
      </c>
      <c r="I93" s="62">
        <f t="shared" si="7"/>
        <v>39.00931563926941</v>
      </c>
      <c r="J93" s="55">
        <f>'BPA CURRENT Ref Data'!BT89</f>
        <v>35.927999999999997</v>
      </c>
      <c r="K93" s="19">
        <f>'BPA CURRENT Ref Data'!BW89</f>
        <v>0</v>
      </c>
      <c r="L93" s="19">
        <f>'BPA CURRENT Ref Data'!BU89</f>
        <v>3.6250000000000004E-2</v>
      </c>
      <c r="M93" s="21">
        <f>'BPA CURRENT Ref Data'!BV89</f>
        <v>0.77032890981735314</v>
      </c>
      <c r="N93" s="190">
        <f>'BPA CURRENT Ref Data'!BZ89</f>
        <v>0</v>
      </c>
      <c r="O93" s="67">
        <f t="shared" si="5"/>
        <v>36.734578909817351</v>
      </c>
      <c r="P93" s="22">
        <f t="shared" si="6"/>
        <v>2.2747367294520586</v>
      </c>
      <c r="Q93" s="21"/>
    </row>
    <row r="94" spans="1:17" x14ac:dyDescent="0.3">
      <c r="A94" s="12">
        <v>10279</v>
      </c>
      <c r="B94" s="37" t="s">
        <v>97</v>
      </c>
      <c r="C94" s="55">
        <f>'BPA CURRENT Ref Data'!R90</f>
        <v>163.57611347031963</v>
      </c>
      <c r="D94" s="19">
        <f>'BPA CURRENT Ref Data'!AG90</f>
        <v>87.570579908675796</v>
      </c>
      <c r="E94" s="21">
        <f>'BPA CURRENT Ref Data'!AP90</f>
        <v>4.404452054794521</v>
      </c>
      <c r="F94" s="19">
        <f>'BPA CURRENT Ref Data'!AY90</f>
        <v>0</v>
      </c>
      <c r="G94" s="21">
        <f>'BPA CURRENT Ref Data'!BH90</f>
        <v>0</v>
      </c>
      <c r="H94" s="60">
        <f>'BPA CURRENT Ref Data'!BI90</f>
        <v>0</v>
      </c>
      <c r="I94" s="62">
        <f t="shared" si="7"/>
        <v>71.601081506849312</v>
      </c>
      <c r="J94" s="55">
        <f>'BPA CURRENT Ref Data'!BT90</f>
        <v>64.765000000000001</v>
      </c>
      <c r="K94" s="19">
        <f>'BPA CURRENT Ref Data'!BW90</f>
        <v>0</v>
      </c>
      <c r="L94" s="19">
        <f>'BPA CURRENT Ref Data'!BU90</f>
        <v>0.14674999999999999</v>
      </c>
      <c r="M94" s="21">
        <f>'BPA CURRENT Ref Data'!BV90</f>
        <v>1.7090203767123278</v>
      </c>
      <c r="N94" s="190">
        <f>'BPA CURRENT Ref Data'!BZ90</f>
        <v>0</v>
      </c>
      <c r="O94" s="67">
        <f t="shared" si="5"/>
        <v>66.620770376712329</v>
      </c>
      <c r="P94" s="22">
        <f t="shared" si="6"/>
        <v>4.9803111301369825</v>
      </c>
      <c r="Q94" s="21"/>
    </row>
    <row r="95" spans="1:17" x14ac:dyDescent="0.3">
      <c r="A95" s="12">
        <v>10284</v>
      </c>
      <c r="B95" s="37" t="s">
        <v>98</v>
      </c>
      <c r="C95" s="55">
        <f>'BPA CURRENT Ref Data'!R91</f>
        <v>10.666957990867582</v>
      </c>
      <c r="D95" s="19">
        <f>'BPA CURRENT Ref Data'!AG91</f>
        <v>0</v>
      </c>
      <c r="E95" s="21">
        <f>'BPA CURRENT Ref Data'!AP91</f>
        <v>0</v>
      </c>
      <c r="F95" s="19">
        <f>'BPA CURRENT Ref Data'!AY91</f>
        <v>0</v>
      </c>
      <c r="G95" s="21">
        <f>'BPA CURRENT Ref Data'!BH91</f>
        <v>0</v>
      </c>
      <c r="H95" s="60">
        <f>'BPA CURRENT Ref Data'!BI91</f>
        <v>0</v>
      </c>
      <c r="I95" s="62">
        <f t="shared" si="7"/>
        <v>10.666957990867582</v>
      </c>
      <c r="J95" s="55">
        <f>'BPA CURRENT Ref Data'!BT91</f>
        <v>10.157999999999999</v>
      </c>
      <c r="K95" s="19">
        <f>'BPA CURRENT Ref Data'!BW91</f>
        <v>0</v>
      </c>
      <c r="L95" s="19">
        <f>'BPA CURRENT Ref Data'!BU91</f>
        <v>0</v>
      </c>
      <c r="M95" s="21">
        <f>'BPA CURRENT Ref Data'!BV91</f>
        <v>0.12723949771689558</v>
      </c>
      <c r="N95" s="190">
        <f>'BPA CURRENT Ref Data'!BZ91</f>
        <v>0</v>
      </c>
      <c r="O95" s="67">
        <f t="shared" si="5"/>
        <v>10.285239497716894</v>
      </c>
      <c r="P95" s="22">
        <f t="shared" si="6"/>
        <v>0.38171849315068762</v>
      </c>
      <c r="Q95" s="21"/>
    </row>
    <row r="96" spans="1:17" x14ac:dyDescent="0.3">
      <c r="A96" s="12">
        <v>10285</v>
      </c>
      <c r="B96" s="37" t="s">
        <v>99</v>
      </c>
      <c r="C96" s="55">
        <f>'BPA CURRENT Ref Data'!R92</f>
        <v>7.5150105022831033</v>
      </c>
      <c r="D96" s="19">
        <f>'BPA CURRENT Ref Data'!AG92</f>
        <v>0</v>
      </c>
      <c r="E96" s="21">
        <f>'BPA CURRENT Ref Data'!AP92</f>
        <v>0</v>
      </c>
      <c r="F96" s="19">
        <f>'BPA CURRENT Ref Data'!AY92</f>
        <v>0</v>
      </c>
      <c r="G96" s="21">
        <f>'BPA CURRENT Ref Data'!BH92</f>
        <v>0</v>
      </c>
      <c r="H96" s="60">
        <f>'BPA CURRENT Ref Data'!BI92</f>
        <v>0</v>
      </c>
      <c r="I96" s="62">
        <f t="shared" si="7"/>
        <v>7.5150105022831033</v>
      </c>
      <c r="J96" s="55">
        <f>'BPA CURRENT Ref Data'!BT92</f>
        <v>6.5289999999999999</v>
      </c>
      <c r="K96" s="19">
        <f>'BPA CURRENT Ref Data'!BW92</f>
        <v>0</v>
      </c>
      <c r="L96" s="19">
        <f>'BPA CURRENT Ref Data'!BU92</f>
        <v>0</v>
      </c>
      <c r="M96" s="21">
        <f>'BPA CURRENT Ref Data'!BV92</f>
        <v>0.24650262557077585</v>
      </c>
      <c r="N96" s="190">
        <f>'BPA CURRENT Ref Data'!BZ92</f>
        <v>0</v>
      </c>
      <c r="O96" s="67">
        <f t="shared" si="5"/>
        <v>6.775502625570776</v>
      </c>
      <c r="P96" s="22">
        <f t="shared" si="6"/>
        <v>0.73950787671232732</v>
      </c>
      <c r="Q96" s="21"/>
    </row>
    <row r="97" spans="1:17" x14ac:dyDescent="0.3">
      <c r="A97" s="12">
        <v>10286</v>
      </c>
      <c r="B97" s="37" t="s">
        <v>100</v>
      </c>
      <c r="C97" s="55">
        <f>'BPA CURRENT Ref Data'!R93</f>
        <v>72.803236643835618</v>
      </c>
      <c r="D97" s="19">
        <f>'BPA CURRENT Ref Data'!AG93</f>
        <v>0</v>
      </c>
      <c r="E97" s="21">
        <f>'BPA CURRENT Ref Data'!AP93</f>
        <v>24.130707762557076</v>
      </c>
      <c r="F97" s="19">
        <f>'BPA CURRENT Ref Data'!AY93</f>
        <v>0</v>
      </c>
      <c r="G97" s="21">
        <f>'BPA CURRENT Ref Data'!BH93</f>
        <v>0</v>
      </c>
      <c r="H97" s="60">
        <f>'BPA CURRENT Ref Data'!BI93</f>
        <v>0</v>
      </c>
      <c r="I97" s="62">
        <f t="shared" si="7"/>
        <v>48.672528881278538</v>
      </c>
      <c r="J97" s="55">
        <f>'BPA CURRENT Ref Data'!BT93</f>
        <v>45.911000000000001</v>
      </c>
      <c r="K97" s="19">
        <f>'BPA CURRENT Ref Data'!BW93</f>
        <v>0</v>
      </c>
      <c r="L97" s="19">
        <f>'BPA CURRENT Ref Data'!BU93</f>
        <v>0.24149999999999999</v>
      </c>
      <c r="M97" s="21">
        <f>'BPA CURRENT Ref Data'!BV93</f>
        <v>0.69038222031963414</v>
      </c>
      <c r="N97" s="190">
        <f>'BPA CURRENT Ref Data'!BZ93</f>
        <v>0</v>
      </c>
      <c r="O97" s="67">
        <f t="shared" si="5"/>
        <v>46.842882220319638</v>
      </c>
      <c r="P97" s="22">
        <f t="shared" si="6"/>
        <v>1.8296466609589004</v>
      </c>
      <c r="Q97" s="21"/>
    </row>
    <row r="98" spans="1:17" x14ac:dyDescent="0.3">
      <c r="A98" s="12">
        <v>10288</v>
      </c>
      <c r="B98" s="37" t="s">
        <v>101</v>
      </c>
      <c r="C98" s="55">
        <f>'BPA CURRENT Ref Data'!R94</f>
        <v>27.538715410958904</v>
      </c>
      <c r="D98" s="19">
        <f>'BPA CURRENT Ref Data'!AG94</f>
        <v>0</v>
      </c>
      <c r="E98" s="21">
        <f>'BPA CURRENT Ref Data'!AP94</f>
        <v>6.6210045662100453E-2</v>
      </c>
      <c r="F98" s="19">
        <f>'BPA CURRENT Ref Data'!AY94</f>
        <v>0</v>
      </c>
      <c r="G98" s="21">
        <f>'BPA CURRENT Ref Data'!BH94</f>
        <v>0</v>
      </c>
      <c r="H98" s="60">
        <f>'BPA CURRENT Ref Data'!BI94</f>
        <v>0</v>
      </c>
      <c r="I98" s="62">
        <f t="shared" si="7"/>
        <v>27.472505365296804</v>
      </c>
      <c r="J98" s="55">
        <f>'BPA CURRENT Ref Data'!BT94</f>
        <v>24.734000000000002</v>
      </c>
      <c r="K98" s="19">
        <f>'BPA CURRENT Ref Data'!BW94</f>
        <v>0</v>
      </c>
      <c r="L98" s="19">
        <f>'BPA CURRENT Ref Data'!BU94</f>
        <v>3.3000000000000002E-2</v>
      </c>
      <c r="M98" s="21">
        <f>'BPA CURRENT Ref Data'!BV94</f>
        <v>0.68462634132420064</v>
      </c>
      <c r="N98" s="190">
        <f>'BPA CURRENT Ref Data'!BZ94</f>
        <v>0</v>
      </c>
      <c r="O98" s="67">
        <f t="shared" si="5"/>
        <v>25.451626341324204</v>
      </c>
      <c r="P98" s="22">
        <f t="shared" si="6"/>
        <v>2.0208790239726007</v>
      </c>
      <c r="Q98" s="21"/>
    </row>
    <row r="99" spans="1:17" x14ac:dyDescent="0.3">
      <c r="A99" s="12">
        <v>10291</v>
      </c>
      <c r="B99" s="37" t="s">
        <v>102</v>
      </c>
      <c r="C99" s="55">
        <f>'BPA CURRENT Ref Data'!R95</f>
        <v>76.837270433789968</v>
      </c>
      <c r="D99" s="19">
        <f>'BPA CURRENT Ref Data'!AG95</f>
        <v>0</v>
      </c>
      <c r="E99" s="21">
        <f>'BPA CURRENT Ref Data'!AP95</f>
        <v>0</v>
      </c>
      <c r="F99" s="19">
        <f>'BPA CURRENT Ref Data'!AY95</f>
        <v>0</v>
      </c>
      <c r="G99" s="21">
        <f>'BPA CURRENT Ref Data'!BH95</f>
        <v>0</v>
      </c>
      <c r="H99" s="60">
        <f>'BPA CURRENT Ref Data'!BI95</f>
        <v>0</v>
      </c>
      <c r="I99" s="62">
        <f t="shared" si="7"/>
        <v>76.837270433789968</v>
      </c>
      <c r="J99" s="55">
        <f>'BPA CURRENT Ref Data'!BT95</f>
        <v>79.182000000000002</v>
      </c>
      <c r="K99" s="19">
        <f>'BPA CURRENT Ref Data'!BW95</f>
        <v>-2.3447295662100345</v>
      </c>
      <c r="L99" s="19">
        <f>'BPA CURRENT Ref Data'!BU95</f>
        <v>0</v>
      </c>
      <c r="M99" s="21">
        <f>'BPA CURRENT Ref Data'!BV95</f>
        <v>0</v>
      </c>
      <c r="N99" s="190">
        <f>'BPA CURRENT Ref Data'!BZ95</f>
        <v>0</v>
      </c>
      <c r="O99" s="67">
        <f t="shared" si="5"/>
        <v>76.837270433789968</v>
      </c>
      <c r="P99" s="22">
        <f t="shared" si="6"/>
        <v>0</v>
      </c>
      <c r="Q99" s="21"/>
    </row>
    <row r="100" spans="1:17" x14ac:dyDescent="0.3">
      <c r="A100" s="12">
        <v>10294</v>
      </c>
      <c r="B100" s="37" t="s">
        <v>103</v>
      </c>
      <c r="C100" s="55">
        <f>'BPA CURRENT Ref Data'!R96</f>
        <v>36.041515753424662</v>
      </c>
      <c r="D100" s="19">
        <f>'BPA CURRENT Ref Data'!AG96</f>
        <v>0</v>
      </c>
      <c r="E100" s="21">
        <f>'BPA CURRENT Ref Data'!AP96</f>
        <v>0</v>
      </c>
      <c r="F100" s="19">
        <f>'BPA CURRENT Ref Data'!AY96</f>
        <v>0</v>
      </c>
      <c r="G100" s="21">
        <f>'BPA CURRENT Ref Data'!BH96</f>
        <v>0</v>
      </c>
      <c r="H100" s="60">
        <f>'BPA CURRENT Ref Data'!BI96</f>
        <v>0</v>
      </c>
      <c r="I100" s="62">
        <f t="shared" si="7"/>
        <v>36.041515753424662</v>
      </c>
      <c r="J100" s="55">
        <f>'BPA CURRENT Ref Data'!BT96</f>
        <v>36.326999999999998</v>
      </c>
      <c r="K100" s="19">
        <f>'BPA CURRENT Ref Data'!BW96</f>
        <v>-0.28548424657533644</v>
      </c>
      <c r="L100" s="19">
        <f>'BPA CURRENT Ref Data'!BU96</f>
        <v>6.7750000000000005E-2</v>
      </c>
      <c r="M100" s="21">
        <f>'BPA CURRENT Ref Data'!BV96</f>
        <v>0</v>
      </c>
      <c r="N100" s="190">
        <f>'BPA CURRENT Ref Data'!BZ96</f>
        <v>0</v>
      </c>
      <c r="O100" s="67">
        <f t="shared" si="5"/>
        <v>36.109265753424658</v>
      </c>
      <c r="P100" s="22">
        <f t="shared" si="6"/>
        <v>-6.7749999999996646E-2</v>
      </c>
      <c r="Q100" s="21"/>
    </row>
    <row r="101" spans="1:17" x14ac:dyDescent="0.3">
      <c r="A101" s="12">
        <v>10304</v>
      </c>
      <c r="B101" s="37" t="s">
        <v>104</v>
      </c>
      <c r="C101" s="55">
        <f>'BPA CURRENT Ref Data'!R97</f>
        <v>13.38260799086758</v>
      </c>
      <c r="D101" s="19">
        <f>'BPA CURRENT Ref Data'!AG97</f>
        <v>0</v>
      </c>
      <c r="E101" s="21">
        <f>'BPA CURRENT Ref Data'!AP97</f>
        <v>0</v>
      </c>
      <c r="F101" s="19">
        <f>'BPA CURRENT Ref Data'!AY97</f>
        <v>0</v>
      </c>
      <c r="G101" s="21">
        <f>'BPA CURRENT Ref Data'!BH97</f>
        <v>0</v>
      </c>
      <c r="H101" s="60">
        <f>'BPA CURRENT Ref Data'!BI97</f>
        <v>0</v>
      </c>
      <c r="I101" s="62">
        <f t="shared" si="7"/>
        <v>13.38260799086758</v>
      </c>
      <c r="J101" s="55">
        <f>'BPA CURRENT Ref Data'!BT97</f>
        <v>14.068</v>
      </c>
      <c r="K101" s="19">
        <f>'BPA CURRENT Ref Data'!BW97</f>
        <v>-0.68539200913241949</v>
      </c>
      <c r="L101" s="19">
        <f>'BPA CURRENT Ref Data'!BU97</f>
        <v>0</v>
      </c>
      <c r="M101" s="21">
        <f>'BPA CURRENT Ref Data'!BV97</f>
        <v>0</v>
      </c>
      <c r="N101" s="190">
        <f>'BPA CURRENT Ref Data'!BZ97</f>
        <v>0</v>
      </c>
      <c r="O101" s="67">
        <f t="shared" si="5"/>
        <v>13.38260799086758</v>
      </c>
      <c r="P101" s="22">
        <f t="shared" si="6"/>
        <v>0</v>
      </c>
      <c r="Q101" s="21"/>
    </row>
    <row r="102" spans="1:17" x14ac:dyDescent="0.3">
      <c r="A102" s="12">
        <v>10306</v>
      </c>
      <c r="B102" s="37" t="s">
        <v>105</v>
      </c>
      <c r="C102" s="55">
        <f>'BPA CURRENT Ref Data'!R98</f>
        <v>34.332959817351608</v>
      </c>
      <c r="D102" s="19">
        <f>'BPA CURRENT Ref Data'!AG98</f>
        <v>0</v>
      </c>
      <c r="E102" s="21">
        <f>'BPA CURRENT Ref Data'!AP98</f>
        <v>29.999771689497717</v>
      </c>
      <c r="F102" s="19">
        <f>'BPA CURRENT Ref Data'!AY98</f>
        <v>57.46</v>
      </c>
      <c r="G102" s="21">
        <f>'BPA CURRENT Ref Data'!BH98</f>
        <v>0</v>
      </c>
      <c r="H102" s="60">
        <f>'BPA CURRENT Ref Data'!BI98</f>
        <v>0</v>
      </c>
      <c r="I102" s="62">
        <f t="shared" si="7"/>
        <v>0</v>
      </c>
      <c r="J102" s="55">
        <f>'BPA CURRENT Ref Data'!BT98</f>
        <v>25.768999999999998</v>
      </c>
      <c r="K102" s="19">
        <f>'BPA CURRENT Ref Data'!BW98</f>
        <v>-25.768999999999998</v>
      </c>
      <c r="L102" s="19">
        <f>'BPA CURRENT Ref Data'!BU98</f>
        <v>3.0000000000000001E-3</v>
      </c>
      <c r="M102" s="21">
        <f>'BPA CURRENT Ref Data'!BV98</f>
        <v>0</v>
      </c>
      <c r="N102" s="190">
        <f>'BPA CURRENT Ref Data'!BZ98</f>
        <v>0</v>
      </c>
      <c r="O102" s="67">
        <f t="shared" si="5"/>
        <v>3.0000000000000001E-3</v>
      </c>
      <c r="P102" s="22">
        <f t="shared" si="6"/>
        <v>-3.0000000000000001E-3</v>
      </c>
      <c r="Q102" s="21"/>
    </row>
    <row r="103" spans="1:17" x14ac:dyDescent="0.3">
      <c r="A103" s="12">
        <v>10307</v>
      </c>
      <c r="B103" s="37" t="s">
        <v>106</v>
      </c>
      <c r="C103" s="55">
        <f>'BPA CURRENT Ref Data'!R99</f>
        <v>68.283675000000002</v>
      </c>
      <c r="D103" s="19">
        <f>'BPA CURRENT Ref Data'!AG99</f>
        <v>0</v>
      </c>
      <c r="E103" s="21">
        <f>'BPA CURRENT Ref Data'!AP99</f>
        <v>0</v>
      </c>
      <c r="F103" s="19">
        <f>'BPA CURRENT Ref Data'!AY99</f>
        <v>0</v>
      </c>
      <c r="G103" s="21">
        <f>'BPA CURRENT Ref Data'!BH99</f>
        <v>0</v>
      </c>
      <c r="H103" s="60">
        <f>'BPA CURRENT Ref Data'!BI99</f>
        <v>0</v>
      </c>
      <c r="I103" s="62">
        <f t="shared" si="7"/>
        <v>68.283675000000002</v>
      </c>
      <c r="J103" s="55">
        <f>'BPA CURRENT Ref Data'!BT99</f>
        <v>71.984999999999999</v>
      </c>
      <c r="K103" s="19">
        <f>'BPA CURRENT Ref Data'!BW99</f>
        <v>-3.7013249999999971</v>
      </c>
      <c r="L103" s="19">
        <f>'BPA CURRENT Ref Data'!BU99</f>
        <v>0.30600000000000005</v>
      </c>
      <c r="M103" s="21">
        <f>'BPA CURRENT Ref Data'!BV99</f>
        <v>0</v>
      </c>
      <c r="N103" s="190">
        <f>'BPA CURRENT Ref Data'!BZ99</f>
        <v>0</v>
      </c>
      <c r="O103" s="67">
        <f t="shared" ref="O103:O134" si="8">SUM(J103:N103)</f>
        <v>68.589675</v>
      </c>
      <c r="P103" s="22">
        <f t="shared" ref="P103:P134" si="9">I103-O103</f>
        <v>-0.30599999999999739</v>
      </c>
      <c r="Q103" s="21"/>
    </row>
    <row r="104" spans="1:17" x14ac:dyDescent="0.3">
      <c r="A104" s="12">
        <v>10326</v>
      </c>
      <c r="B104" s="37" t="s">
        <v>107</v>
      </c>
      <c r="C104" s="55">
        <f>'BPA CURRENT Ref Data'!R100</f>
        <v>27.848501027397258</v>
      </c>
      <c r="D104" s="19">
        <f>'BPA CURRENT Ref Data'!AG100</f>
        <v>0</v>
      </c>
      <c r="E104" s="21">
        <f>'BPA CURRENT Ref Data'!AP100</f>
        <v>0</v>
      </c>
      <c r="F104" s="19">
        <f>'BPA CURRENT Ref Data'!AY100</f>
        <v>0</v>
      </c>
      <c r="G104" s="21">
        <f>'BPA CURRENT Ref Data'!BH100</f>
        <v>0</v>
      </c>
      <c r="H104" s="60">
        <f>'BPA CURRENT Ref Data'!BI100</f>
        <v>0</v>
      </c>
      <c r="I104" s="62">
        <f t="shared" si="7"/>
        <v>27.848501027397258</v>
      </c>
      <c r="J104" s="55">
        <f>'BPA CURRENT Ref Data'!BT100</f>
        <v>30.46</v>
      </c>
      <c r="K104" s="19">
        <f>'BPA CURRENT Ref Data'!BW100</f>
        <v>-2.6114989726027424</v>
      </c>
      <c r="L104" s="19">
        <f>'BPA CURRENT Ref Data'!BU100</f>
        <v>0</v>
      </c>
      <c r="M104" s="21">
        <f>'BPA CURRENT Ref Data'!BV100</f>
        <v>0</v>
      </c>
      <c r="N104" s="190">
        <f>'BPA CURRENT Ref Data'!BZ100</f>
        <v>0</v>
      </c>
      <c r="O104" s="67">
        <f t="shared" si="8"/>
        <v>27.848501027397258</v>
      </c>
      <c r="P104" s="22">
        <f t="shared" si="9"/>
        <v>0</v>
      </c>
      <c r="Q104" s="21"/>
    </row>
    <row r="105" spans="1:17" x14ac:dyDescent="0.3">
      <c r="A105" s="12">
        <v>10331</v>
      </c>
      <c r="B105" s="37" t="s">
        <v>108</v>
      </c>
      <c r="C105" s="55">
        <f>'BPA CURRENT Ref Data'!R101</f>
        <v>35.407541210045665</v>
      </c>
      <c r="D105" s="19">
        <f>'BPA CURRENT Ref Data'!AG101</f>
        <v>0</v>
      </c>
      <c r="E105" s="21">
        <f>'BPA CURRENT Ref Data'!AP101</f>
        <v>0</v>
      </c>
      <c r="F105" s="19">
        <f>'BPA CURRENT Ref Data'!AY101</f>
        <v>0</v>
      </c>
      <c r="G105" s="21">
        <f>'BPA CURRENT Ref Data'!BH101</f>
        <v>0</v>
      </c>
      <c r="H105" s="60">
        <f>'BPA CURRENT Ref Data'!BI101</f>
        <v>0</v>
      </c>
      <c r="I105" s="62">
        <f t="shared" si="7"/>
        <v>35.407541210045665</v>
      </c>
      <c r="J105" s="55">
        <f>'BPA CURRENT Ref Data'!BT101</f>
        <v>36.601999999999997</v>
      </c>
      <c r="K105" s="19">
        <f>'BPA CURRENT Ref Data'!BW101</f>
        <v>-1.1944587899543322</v>
      </c>
      <c r="L105" s="19">
        <f>'BPA CURRENT Ref Data'!BU101</f>
        <v>7.6999999999999999E-2</v>
      </c>
      <c r="M105" s="21">
        <f>'BPA CURRENT Ref Data'!BV101</f>
        <v>0</v>
      </c>
      <c r="N105" s="190">
        <f>'BPA CURRENT Ref Data'!BZ101</f>
        <v>0</v>
      </c>
      <c r="O105" s="67">
        <f t="shared" si="8"/>
        <v>35.484541210045663</v>
      </c>
      <c r="P105" s="22">
        <f t="shared" si="9"/>
        <v>-7.6999999999998181E-2</v>
      </c>
      <c r="Q105" s="21"/>
    </row>
    <row r="106" spans="1:17" x14ac:dyDescent="0.3">
      <c r="A106" s="12">
        <v>10333</v>
      </c>
      <c r="B106" s="37" t="s">
        <v>109</v>
      </c>
      <c r="C106" s="55">
        <f>'BPA CURRENT Ref Data'!R102</f>
        <v>20.228649086757997</v>
      </c>
      <c r="D106" s="19">
        <f>'BPA CURRENT Ref Data'!AG102</f>
        <v>0</v>
      </c>
      <c r="E106" s="21">
        <f>'BPA CURRENT Ref Data'!AP102</f>
        <v>0</v>
      </c>
      <c r="F106" s="19">
        <f>'BPA CURRENT Ref Data'!AY102</f>
        <v>0</v>
      </c>
      <c r="G106" s="21">
        <f>'BPA CURRENT Ref Data'!BH102</f>
        <v>0</v>
      </c>
      <c r="H106" s="60">
        <f>'BPA CURRENT Ref Data'!BI102</f>
        <v>0</v>
      </c>
      <c r="I106" s="62">
        <f t="shared" si="7"/>
        <v>20.228649086757997</v>
      </c>
      <c r="J106" s="55">
        <f>'BPA CURRENT Ref Data'!BT102</f>
        <v>18.515000000000001</v>
      </c>
      <c r="K106" s="19">
        <f>'BPA CURRENT Ref Data'!BW102</f>
        <v>0</v>
      </c>
      <c r="L106" s="19">
        <f>'BPA CURRENT Ref Data'!BU102</f>
        <v>1.5E-3</v>
      </c>
      <c r="M106" s="21">
        <f>'BPA CURRENT Ref Data'!BV102</f>
        <v>0.42841227168949914</v>
      </c>
      <c r="N106" s="190">
        <f>'BPA CURRENT Ref Data'!BZ102</f>
        <v>0</v>
      </c>
      <c r="O106" s="67">
        <f t="shared" si="8"/>
        <v>18.9449122716895</v>
      </c>
      <c r="P106" s="22">
        <f t="shared" si="9"/>
        <v>1.2837368150684974</v>
      </c>
      <c r="Q106" s="21"/>
    </row>
    <row r="107" spans="1:17" x14ac:dyDescent="0.3">
      <c r="A107" s="12">
        <v>10338</v>
      </c>
      <c r="B107" s="37" t="s">
        <v>110</v>
      </c>
      <c r="C107" s="55">
        <f>'BPA CURRENT Ref Data'!R103</f>
        <v>2.5923039954337899</v>
      </c>
      <c r="D107" s="19">
        <f>'BPA CURRENT Ref Data'!AG103</f>
        <v>0</v>
      </c>
      <c r="E107" s="21">
        <f>'BPA CURRENT Ref Data'!AP103</f>
        <v>0</v>
      </c>
      <c r="F107" s="19">
        <f>'BPA CURRENT Ref Data'!AY103</f>
        <v>0</v>
      </c>
      <c r="G107" s="21">
        <f>'BPA CURRENT Ref Data'!BH103</f>
        <v>0</v>
      </c>
      <c r="H107" s="60">
        <f>'BPA CURRENT Ref Data'!BI103</f>
        <v>0</v>
      </c>
      <c r="I107" s="62">
        <f t="shared" si="7"/>
        <v>2.5923039954337899</v>
      </c>
      <c r="J107" s="55">
        <f>'BPA CURRENT Ref Data'!BT103</f>
        <v>2.3730000000000002</v>
      </c>
      <c r="K107" s="19">
        <f>'BPA CURRENT Ref Data'!BW103</f>
        <v>0</v>
      </c>
      <c r="L107" s="19">
        <f>'BPA CURRENT Ref Data'!BU103</f>
        <v>0</v>
      </c>
      <c r="M107" s="21">
        <f>'BPA CURRENT Ref Data'!BV103</f>
        <v>5.4825998858447411E-2</v>
      </c>
      <c r="N107" s="190">
        <f>'BPA CURRENT Ref Data'!BZ103</f>
        <v>0</v>
      </c>
      <c r="O107" s="67">
        <f t="shared" si="8"/>
        <v>2.4278259988584479</v>
      </c>
      <c r="P107" s="22">
        <f t="shared" si="9"/>
        <v>0.16447799657534201</v>
      </c>
      <c r="Q107" s="21"/>
    </row>
    <row r="108" spans="1:17" x14ac:dyDescent="0.3">
      <c r="A108" s="12">
        <v>10342</v>
      </c>
      <c r="B108" s="37" t="s">
        <v>111</v>
      </c>
      <c r="C108" s="55">
        <f>'BPA CURRENT Ref Data'!R104</f>
        <v>37.91742511415525</v>
      </c>
      <c r="D108" s="19">
        <f>'BPA CURRENT Ref Data'!AG104</f>
        <v>0</v>
      </c>
      <c r="E108" s="21">
        <f>'BPA CURRENT Ref Data'!AP104</f>
        <v>0</v>
      </c>
      <c r="F108" s="19">
        <f>'BPA CURRENT Ref Data'!AY104</f>
        <v>0</v>
      </c>
      <c r="G108" s="21">
        <f>'BPA CURRENT Ref Data'!BH104</f>
        <v>0</v>
      </c>
      <c r="H108" s="60">
        <f>'BPA CURRENT Ref Data'!BI104</f>
        <v>0</v>
      </c>
      <c r="I108" s="62">
        <f t="shared" si="7"/>
        <v>37.91742511415525</v>
      </c>
      <c r="J108" s="55">
        <f>'BPA CURRENT Ref Data'!BT104</f>
        <v>38.691000000000003</v>
      </c>
      <c r="K108" s="19">
        <f>'BPA CURRENT Ref Data'!BW104</f>
        <v>-0.7735748858447522</v>
      </c>
      <c r="L108" s="19">
        <f>'BPA CURRENT Ref Data'!BU104</f>
        <v>0.21525</v>
      </c>
      <c r="M108" s="21">
        <f>'BPA CURRENT Ref Data'!BV104</f>
        <v>0</v>
      </c>
      <c r="N108" s="190">
        <f>'BPA CURRENT Ref Data'!BZ104</f>
        <v>0</v>
      </c>
      <c r="O108" s="67">
        <f t="shared" si="8"/>
        <v>38.132675114155248</v>
      </c>
      <c r="P108" s="22">
        <f t="shared" si="9"/>
        <v>-0.2152499999999975</v>
      </c>
      <c r="Q108" s="21"/>
    </row>
    <row r="109" spans="1:17" x14ac:dyDescent="0.3">
      <c r="A109" s="12">
        <v>10343</v>
      </c>
      <c r="B109" s="37" t="s">
        <v>112</v>
      </c>
      <c r="C109" s="55">
        <f>'BPA CURRENT Ref Data'!R105</f>
        <v>12.031853424657534</v>
      </c>
      <c r="D109" s="19">
        <f>'BPA CURRENT Ref Data'!AG105</f>
        <v>0</v>
      </c>
      <c r="E109" s="21">
        <f>'BPA CURRENT Ref Data'!AP105</f>
        <v>7.9223744292237441E-2</v>
      </c>
      <c r="F109" s="19">
        <f>'BPA CURRENT Ref Data'!AY105</f>
        <v>0</v>
      </c>
      <c r="G109" s="21">
        <f>'BPA CURRENT Ref Data'!BH105</f>
        <v>0</v>
      </c>
      <c r="H109" s="60">
        <f>'BPA CURRENT Ref Data'!BI105</f>
        <v>0</v>
      </c>
      <c r="I109" s="62">
        <f t="shared" si="7"/>
        <v>11.952629680365296</v>
      </c>
      <c r="J109" s="55">
        <f>'BPA CURRENT Ref Data'!BT105</f>
        <v>31.388999999999999</v>
      </c>
      <c r="K109" s="19">
        <f>'BPA CURRENT Ref Data'!BW105</f>
        <v>-19.436370319634705</v>
      </c>
      <c r="L109" s="19">
        <f>'BPA CURRENT Ref Data'!BU105</f>
        <v>0</v>
      </c>
      <c r="M109" s="21">
        <f>'BPA CURRENT Ref Data'!BV105</f>
        <v>0</v>
      </c>
      <c r="N109" s="190">
        <f>'BPA CURRENT Ref Data'!BZ105</f>
        <v>0</v>
      </c>
      <c r="O109" s="67">
        <f t="shared" si="8"/>
        <v>11.952629680365295</v>
      </c>
      <c r="P109" s="22">
        <f t="shared" si="9"/>
        <v>0</v>
      </c>
      <c r="Q109" s="21"/>
    </row>
    <row r="110" spans="1:17" x14ac:dyDescent="0.3">
      <c r="A110" s="12">
        <v>10349</v>
      </c>
      <c r="B110" s="37" t="s">
        <v>113</v>
      </c>
      <c r="C110" s="55">
        <f>'BPA CURRENT Ref Data'!R106</f>
        <v>1043.6762560502284</v>
      </c>
      <c r="D110" s="19">
        <f>'BPA CURRENT Ref Data'!AG106</f>
        <v>0</v>
      </c>
      <c r="E110" s="21">
        <f>'BPA CURRENT Ref Data'!AP106</f>
        <v>614.37397260273974</v>
      </c>
      <c r="F110" s="19">
        <f>'BPA CURRENT Ref Data'!AY106</f>
        <v>0</v>
      </c>
      <c r="G110" s="21">
        <f>'BPA CURRENT Ref Data'!BH106</f>
        <v>0</v>
      </c>
      <c r="H110" s="60">
        <f>'BPA CURRENT Ref Data'!BI106</f>
        <v>27.02</v>
      </c>
      <c r="I110" s="62">
        <f t="shared" si="7"/>
        <v>456.32228344748864</v>
      </c>
      <c r="J110" s="55">
        <f>'BPA CURRENT Ref Data'!BT106</f>
        <v>523.91099999999994</v>
      </c>
      <c r="K110" s="19">
        <f>'BPA CURRENT Ref Data'!BW106</f>
        <v>-67.588716552511301</v>
      </c>
      <c r="L110" s="19">
        <f>'BPA CURRENT Ref Data'!BU106</f>
        <v>32.075499999999998</v>
      </c>
      <c r="M110" s="21">
        <f>'BPA CURRENT Ref Data'!BV106</f>
        <v>0</v>
      </c>
      <c r="N110" s="190">
        <f>'BPA CURRENT Ref Data'!BZ106</f>
        <v>0</v>
      </c>
      <c r="O110" s="67">
        <f t="shared" si="8"/>
        <v>488.39778344748862</v>
      </c>
      <c r="P110" s="22">
        <f t="shared" si="9"/>
        <v>-32.075499999999977</v>
      </c>
      <c r="Q110" s="21"/>
    </row>
    <row r="111" spans="1:17" x14ac:dyDescent="0.3">
      <c r="A111" s="12">
        <v>10352</v>
      </c>
      <c r="B111" s="37" t="s">
        <v>114</v>
      </c>
      <c r="C111" s="55">
        <f>'BPA CURRENT Ref Data'!R107</f>
        <v>16.804611187214615</v>
      </c>
      <c r="D111" s="19">
        <f>'BPA CURRENT Ref Data'!AG107</f>
        <v>0</v>
      </c>
      <c r="E111" s="21">
        <f>'BPA CURRENT Ref Data'!AP107</f>
        <v>0</v>
      </c>
      <c r="F111" s="19">
        <f>'BPA CURRENT Ref Data'!AY107</f>
        <v>0</v>
      </c>
      <c r="G111" s="21">
        <f>'BPA CURRENT Ref Data'!BH107</f>
        <v>0</v>
      </c>
      <c r="H111" s="60">
        <f>'BPA CURRENT Ref Data'!BI107</f>
        <v>0</v>
      </c>
      <c r="I111" s="62">
        <f t="shared" si="7"/>
        <v>16.804611187214615</v>
      </c>
      <c r="J111" s="55">
        <f>'BPA CURRENT Ref Data'!BT107</f>
        <v>15.907</v>
      </c>
      <c r="K111" s="19">
        <f>'BPA CURRENT Ref Data'!BW107</f>
        <v>0</v>
      </c>
      <c r="L111" s="19">
        <f>'BPA CURRENT Ref Data'!BU107</f>
        <v>0</v>
      </c>
      <c r="M111" s="21">
        <f>'BPA CURRENT Ref Data'!BV107</f>
        <v>0.22440279680365371</v>
      </c>
      <c r="N111" s="190">
        <f>'BPA CURRENT Ref Data'!BZ107</f>
        <v>0</v>
      </c>
      <c r="O111" s="67">
        <f t="shared" si="8"/>
        <v>16.131402796803656</v>
      </c>
      <c r="P111" s="22">
        <f t="shared" si="9"/>
        <v>0.67320839041095937</v>
      </c>
      <c r="Q111" s="21"/>
    </row>
    <row r="112" spans="1:17" x14ac:dyDescent="0.3">
      <c r="A112" s="12">
        <v>10354</v>
      </c>
      <c r="B112" s="37" t="s">
        <v>115</v>
      </c>
      <c r="C112" s="55">
        <f>'BPA CURRENT Ref Data'!R108</f>
        <v>731.90388356164374</v>
      </c>
      <c r="D112" s="19">
        <f>'BPA CURRENT Ref Data'!AG108</f>
        <v>0</v>
      </c>
      <c r="E112" s="21">
        <f>'BPA CURRENT Ref Data'!AP108</f>
        <v>30.827739726027396</v>
      </c>
      <c r="F112" s="19">
        <f>'BPA CURRENT Ref Data'!AY108</f>
        <v>0</v>
      </c>
      <c r="G112" s="21">
        <f>'BPA CURRENT Ref Data'!BH108</f>
        <v>1.3688356164383562</v>
      </c>
      <c r="H112" s="60">
        <f>'BPA CURRENT Ref Data'!BI108</f>
        <v>0</v>
      </c>
      <c r="I112" s="62">
        <f t="shared" si="7"/>
        <v>699.707308219178</v>
      </c>
      <c r="J112" s="55">
        <f>'BPA CURRENT Ref Data'!BT108</f>
        <v>799.07</v>
      </c>
      <c r="K112" s="19">
        <f>'BPA CURRENT Ref Data'!BW108</f>
        <v>-99.362691780822047</v>
      </c>
      <c r="L112" s="19">
        <f>'BPA CURRENT Ref Data'!BU108</f>
        <v>5.3982500000000009</v>
      </c>
      <c r="M112" s="21">
        <f>'BPA CURRENT Ref Data'!BV108</f>
        <v>0</v>
      </c>
      <c r="N112" s="190">
        <f>'BPA CURRENT Ref Data'!BZ108</f>
        <v>0</v>
      </c>
      <c r="O112" s="67">
        <f t="shared" si="8"/>
        <v>705.10555821917796</v>
      </c>
      <c r="P112" s="22">
        <f t="shared" si="9"/>
        <v>-5.3982499999999618</v>
      </c>
      <c r="Q112" s="21"/>
    </row>
    <row r="113" spans="1:17" x14ac:dyDescent="0.3">
      <c r="A113" s="12">
        <v>10360</v>
      </c>
      <c r="B113" s="37" t="s">
        <v>116</v>
      </c>
      <c r="C113" s="55">
        <f>'BPA CURRENT Ref Data'!R109</f>
        <v>7.1959055936073071</v>
      </c>
      <c r="D113" s="19">
        <f>'BPA CURRENT Ref Data'!AG109</f>
        <v>0</v>
      </c>
      <c r="E113" s="21">
        <f>'BPA CURRENT Ref Data'!AP109</f>
        <v>0</v>
      </c>
      <c r="F113" s="19">
        <f>'BPA CURRENT Ref Data'!AY109</f>
        <v>0</v>
      </c>
      <c r="G113" s="21">
        <f>'BPA CURRENT Ref Data'!BH109</f>
        <v>0</v>
      </c>
      <c r="H113" s="60">
        <f>'BPA CURRENT Ref Data'!BI109</f>
        <v>0</v>
      </c>
      <c r="I113" s="62">
        <f t="shared" si="7"/>
        <v>7.1959055936073071</v>
      </c>
      <c r="J113" s="55">
        <f>'BPA CURRENT Ref Data'!BT109</f>
        <v>6.7649999999999997</v>
      </c>
      <c r="K113" s="19">
        <f>'BPA CURRENT Ref Data'!BW109</f>
        <v>0</v>
      </c>
      <c r="L113" s="19">
        <f>'BPA CURRENT Ref Data'!BU109</f>
        <v>0</v>
      </c>
      <c r="M113" s="21">
        <f>'BPA CURRENT Ref Data'!BV109</f>
        <v>0.10772639840182685</v>
      </c>
      <c r="N113" s="190">
        <f>'BPA CURRENT Ref Data'!BZ109</f>
        <v>0</v>
      </c>
      <c r="O113" s="67">
        <f t="shared" si="8"/>
        <v>6.8727263984018263</v>
      </c>
      <c r="P113" s="22">
        <f t="shared" si="9"/>
        <v>0.32317919520548077</v>
      </c>
      <c r="Q113" s="21"/>
    </row>
    <row r="114" spans="1:17" x14ac:dyDescent="0.3">
      <c r="A114" s="12">
        <v>10363</v>
      </c>
      <c r="B114" s="37" t="s">
        <v>117</v>
      </c>
      <c r="C114" s="55">
        <f>'BPA CURRENT Ref Data'!R110</f>
        <v>90.912869634703199</v>
      </c>
      <c r="D114" s="19">
        <f>'BPA CURRENT Ref Data'!AG110</f>
        <v>0</v>
      </c>
      <c r="E114" s="21">
        <f>'BPA CURRENT Ref Data'!AP110</f>
        <v>0</v>
      </c>
      <c r="F114" s="19">
        <f>'BPA CURRENT Ref Data'!AY110</f>
        <v>0</v>
      </c>
      <c r="G114" s="21">
        <f>'BPA CURRENT Ref Data'!BH110</f>
        <v>0</v>
      </c>
      <c r="H114" s="60">
        <f>'BPA CURRENT Ref Data'!BI110</f>
        <v>0</v>
      </c>
      <c r="I114" s="62">
        <f t="shared" si="7"/>
        <v>90.912869634703199</v>
      </c>
      <c r="J114" s="55">
        <f>'BPA CURRENT Ref Data'!BT110</f>
        <v>100.706</v>
      </c>
      <c r="K114" s="19">
        <f>'BPA CURRENT Ref Data'!BW110</f>
        <v>-9.793130365296804</v>
      </c>
      <c r="L114" s="19">
        <f>'BPA CURRENT Ref Data'!BU110</f>
        <v>9.2249999999999999E-2</v>
      </c>
      <c r="M114" s="21">
        <f>'BPA CURRENT Ref Data'!BV110</f>
        <v>0</v>
      </c>
      <c r="N114" s="190">
        <f>'BPA CURRENT Ref Data'!BZ110</f>
        <v>0</v>
      </c>
      <c r="O114" s="67">
        <f t="shared" si="8"/>
        <v>91.005119634703206</v>
      </c>
      <c r="P114" s="22">
        <f t="shared" si="9"/>
        <v>-9.2250000000007049E-2</v>
      </c>
      <c r="Q114" s="21"/>
    </row>
    <row r="115" spans="1:17" x14ac:dyDescent="0.3">
      <c r="A115" s="12">
        <v>10369</v>
      </c>
      <c r="B115" s="37" t="s">
        <v>118</v>
      </c>
      <c r="C115" s="55">
        <f>'BPA CURRENT Ref Data'!R111</f>
        <v>17.310770319634702</v>
      </c>
      <c r="D115" s="19">
        <f>'BPA CURRENT Ref Data'!AG111</f>
        <v>0</v>
      </c>
      <c r="E115" s="21">
        <f>'BPA CURRENT Ref Data'!AP111</f>
        <v>0</v>
      </c>
      <c r="F115" s="19">
        <f>'BPA CURRENT Ref Data'!AY111</f>
        <v>0</v>
      </c>
      <c r="G115" s="21">
        <f>'BPA CURRENT Ref Data'!BH111</f>
        <v>0</v>
      </c>
      <c r="H115" s="60">
        <f>'BPA CURRENT Ref Data'!BI111</f>
        <v>0</v>
      </c>
      <c r="I115" s="62">
        <f t="shared" si="7"/>
        <v>17.310770319634702</v>
      </c>
      <c r="J115" s="55">
        <f>'BPA CURRENT Ref Data'!BT111</f>
        <v>16.431999999999999</v>
      </c>
      <c r="K115" s="19">
        <f>'BPA CURRENT Ref Data'!BW111</f>
        <v>0</v>
      </c>
      <c r="L115" s="19">
        <f>'BPA CURRENT Ref Data'!BU111</f>
        <v>0</v>
      </c>
      <c r="M115" s="21">
        <f>'BPA CURRENT Ref Data'!BV111</f>
        <v>0.21969257990867597</v>
      </c>
      <c r="N115" s="190">
        <f>'BPA CURRENT Ref Data'!BZ111</f>
        <v>0</v>
      </c>
      <c r="O115" s="67">
        <f t="shared" si="8"/>
        <v>16.651692579908676</v>
      </c>
      <c r="P115" s="22">
        <f t="shared" si="9"/>
        <v>0.65907773972602612</v>
      </c>
      <c r="Q115" s="21"/>
    </row>
    <row r="116" spans="1:17" x14ac:dyDescent="0.3">
      <c r="A116" s="12">
        <v>10370</v>
      </c>
      <c r="B116" s="37" t="s">
        <v>119</v>
      </c>
      <c r="C116" s="55">
        <f>'BPA CURRENT Ref Data'!R112</f>
        <v>541.72165057077632</v>
      </c>
      <c r="D116" s="19">
        <f>'BPA CURRENT Ref Data'!AG112</f>
        <v>0</v>
      </c>
      <c r="E116" s="21">
        <f>'BPA CURRENT Ref Data'!AP112</f>
        <v>178.42568493150685</v>
      </c>
      <c r="F116" s="19">
        <f>'BPA CURRENT Ref Data'!AY112</f>
        <v>0</v>
      </c>
      <c r="G116" s="21">
        <f>'BPA CURRENT Ref Data'!BH112</f>
        <v>29.188584474885843</v>
      </c>
      <c r="H116" s="60">
        <f>'BPA CURRENT Ref Data'!BI112</f>
        <v>27.02</v>
      </c>
      <c r="I116" s="62">
        <f t="shared" si="7"/>
        <v>361.12738116438362</v>
      </c>
      <c r="J116" s="55">
        <f>'BPA CURRENT Ref Data'!BT112</f>
        <v>402.39</v>
      </c>
      <c r="K116" s="19">
        <f>'BPA CURRENT Ref Data'!BW112</f>
        <v>-41.262618835616365</v>
      </c>
      <c r="L116" s="19">
        <f>'BPA CURRENT Ref Data'!BU112</f>
        <v>18.009250000000002</v>
      </c>
      <c r="M116" s="21">
        <f>'BPA CURRENT Ref Data'!BV112</f>
        <v>0</v>
      </c>
      <c r="N116" s="190">
        <f>'BPA CURRENT Ref Data'!BZ112</f>
        <v>0</v>
      </c>
      <c r="O116" s="67">
        <f t="shared" si="8"/>
        <v>379.13663116438363</v>
      </c>
      <c r="P116" s="22">
        <f t="shared" si="9"/>
        <v>-18.009250000000009</v>
      </c>
      <c r="Q116" s="21"/>
    </row>
    <row r="117" spans="1:17" x14ac:dyDescent="0.3">
      <c r="A117" s="12">
        <v>10371</v>
      </c>
      <c r="B117" s="37" t="s">
        <v>120</v>
      </c>
      <c r="C117" s="55">
        <f>'BPA CURRENT Ref Data'!R113</f>
        <v>11.271588356164383</v>
      </c>
      <c r="D117" s="19">
        <f>'BPA CURRENT Ref Data'!AG113</f>
        <v>0</v>
      </c>
      <c r="E117" s="21">
        <f>'BPA CURRENT Ref Data'!AP113</f>
        <v>0</v>
      </c>
      <c r="F117" s="19">
        <f>'BPA CURRENT Ref Data'!AY113</f>
        <v>0</v>
      </c>
      <c r="G117" s="21">
        <f>'BPA CURRENT Ref Data'!BH113</f>
        <v>0</v>
      </c>
      <c r="H117" s="60">
        <f>'BPA CURRENT Ref Data'!BI113</f>
        <v>0</v>
      </c>
      <c r="I117" s="62">
        <f t="shared" si="7"/>
        <v>11.271588356164383</v>
      </c>
      <c r="J117" s="55">
        <f>'BPA CURRENT Ref Data'!BT113</f>
        <v>11.032</v>
      </c>
      <c r="K117" s="19">
        <f>'BPA CURRENT Ref Data'!BW113</f>
        <v>0</v>
      </c>
      <c r="L117" s="19">
        <f>'BPA CURRENT Ref Data'!BU113</f>
        <v>0</v>
      </c>
      <c r="M117" s="21">
        <f>'BPA CURRENT Ref Data'!BV113</f>
        <v>5.9897089041095697E-2</v>
      </c>
      <c r="N117" s="190">
        <f>'BPA CURRENT Ref Data'!BZ113</f>
        <v>0</v>
      </c>
      <c r="O117" s="67">
        <f t="shared" si="8"/>
        <v>11.091897089041096</v>
      </c>
      <c r="P117" s="22">
        <f t="shared" si="9"/>
        <v>0.17969126712328709</v>
      </c>
      <c r="Q117" s="21"/>
    </row>
    <row r="118" spans="1:17" x14ac:dyDescent="0.3">
      <c r="A118" s="12">
        <v>10376</v>
      </c>
      <c r="B118" s="37" t="s">
        <v>121</v>
      </c>
      <c r="C118" s="55">
        <f>'BPA CURRENT Ref Data'!R114</f>
        <v>55.938610273972607</v>
      </c>
      <c r="D118" s="19">
        <f>'BPA CURRENT Ref Data'!AG114</f>
        <v>0</v>
      </c>
      <c r="E118" s="21">
        <f>'BPA CURRENT Ref Data'!AP114</f>
        <v>0</v>
      </c>
      <c r="F118" s="19">
        <f>'BPA CURRENT Ref Data'!AY114</f>
        <v>0.69737442922374426</v>
      </c>
      <c r="G118" s="21">
        <f>'BPA CURRENT Ref Data'!BH114</f>
        <v>0</v>
      </c>
      <c r="H118" s="60">
        <f>'BPA CURRENT Ref Data'!BI114</f>
        <v>0</v>
      </c>
      <c r="I118" s="62">
        <f t="shared" si="7"/>
        <v>55.241235844748864</v>
      </c>
      <c r="J118" s="55">
        <f>'BPA CURRENT Ref Data'!BT114</f>
        <v>56.029000000000003</v>
      </c>
      <c r="K118" s="19">
        <f>'BPA CURRENT Ref Data'!BW114</f>
        <v>-0.78776415525113919</v>
      </c>
      <c r="L118" s="19">
        <f>'BPA CURRENT Ref Data'!BU114</f>
        <v>0.1545</v>
      </c>
      <c r="M118" s="21">
        <f>'BPA CURRENT Ref Data'!BV114</f>
        <v>0</v>
      </c>
      <c r="N118" s="190">
        <f>'BPA CURRENT Ref Data'!BZ114</f>
        <v>0</v>
      </c>
      <c r="O118" s="67">
        <f t="shared" si="8"/>
        <v>55.395735844748863</v>
      </c>
      <c r="P118" s="22">
        <f t="shared" si="9"/>
        <v>-0.15449999999999875</v>
      </c>
      <c r="Q118" s="21"/>
    </row>
    <row r="119" spans="1:17" x14ac:dyDescent="0.3">
      <c r="A119" s="12">
        <v>10378</v>
      </c>
      <c r="B119" s="37" t="s">
        <v>122</v>
      </c>
      <c r="C119" s="55">
        <f>'BPA CURRENT Ref Data'!R115</f>
        <v>2.0274664383561647</v>
      </c>
      <c r="D119" s="19">
        <f>'BPA CURRENT Ref Data'!AG115</f>
        <v>0</v>
      </c>
      <c r="E119" s="21">
        <f>'BPA CURRENT Ref Data'!AP115</f>
        <v>0</v>
      </c>
      <c r="F119" s="19">
        <f>'BPA CURRENT Ref Data'!AY115</f>
        <v>0</v>
      </c>
      <c r="G119" s="21">
        <f>'BPA CURRENT Ref Data'!BH115</f>
        <v>0</v>
      </c>
      <c r="H119" s="60">
        <f>'BPA CURRENT Ref Data'!BI115</f>
        <v>0</v>
      </c>
      <c r="I119" s="62">
        <f t="shared" si="7"/>
        <v>2.0274664383561647</v>
      </c>
      <c r="J119" s="55">
        <f>'BPA CURRENT Ref Data'!BT115</f>
        <v>2.0209999999999999</v>
      </c>
      <c r="K119" s="19">
        <f>'BPA CURRENT Ref Data'!BW115</f>
        <v>0</v>
      </c>
      <c r="L119" s="19">
        <f>'BPA CURRENT Ref Data'!BU115</f>
        <v>0</v>
      </c>
      <c r="M119" s="21">
        <f>'BPA CURRENT Ref Data'!BV115</f>
        <v>1.6166095890411958E-3</v>
      </c>
      <c r="N119" s="190">
        <f>'BPA CURRENT Ref Data'!BZ115</f>
        <v>0</v>
      </c>
      <c r="O119" s="67">
        <f t="shared" si="8"/>
        <v>2.0226166095890412</v>
      </c>
      <c r="P119" s="22">
        <f t="shared" si="9"/>
        <v>4.8498287671234763E-3</v>
      </c>
      <c r="Q119" s="21"/>
    </row>
    <row r="120" spans="1:17" x14ac:dyDescent="0.3">
      <c r="A120" s="12">
        <v>10379</v>
      </c>
      <c r="B120" s="37" t="s">
        <v>123</v>
      </c>
      <c r="C120" s="55">
        <f>'BPA CURRENT Ref Data'!R116</f>
        <v>4.5046874429223731</v>
      </c>
      <c r="D120" s="19">
        <f>'BPA CURRENT Ref Data'!AG116</f>
        <v>0</v>
      </c>
      <c r="E120" s="21">
        <f>'BPA CURRENT Ref Data'!AP116</f>
        <v>0</v>
      </c>
      <c r="F120" s="19">
        <f>'BPA CURRENT Ref Data'!AY116</f>
        <v>0</v>
      </c>
      <c r="G120" s="21">
        <f>'BPA CURRENT Ref Data'!BH116</f>
        <v>0</v>
      </c>
      <c r="H120" s="60">
        <f>'BPA CURRENT Ref Data'!BI116</f>
        <v>0</v>
      </c>
      <c r="I120" s="62">
        <f t="shared" si="7"/>
        <v>4.5046874429223731</v>
      </c>
      <c r="J120" s="55">
        <f>'BPA CURRENT Ref Data'!BT116</f>
        <v>4.8079999999999998</v>
      </c>
      <c r="K120" s="19">
        <f>'BPA CURRENT Ref Data'!BW116</f>
        <v>-0.30331255707762672</v>
      </c>
      <c r="L120" s="19">
        <f>'BPA CURRENT Ref Data'!BU116</f>
        <v>0</v>
      </c>
      <c r="M120" s="21">
        <f>'BPA CURRENT Ref Data'!BV116</f>
        <v>0</v>
      </c>
      <c r="N120" s="190">
        <f>'BPA CURRENT Ref Data'!BZ116</f>
        <v>0</v>
      </c>
      <c r="O120" s="67">
        <f t="shared" si="8"/>
        <v>4.5046874429223731</v>
      </c>
      <c r="P120" s="22">
        <f t="shared" si="9"/>
        <v>0</v>
      </c>
      <c r="Q120" s="21"/>
    </row>
    <row r="121" spans="1:17" x14ac:dyDescent="0.3">
      <c r="A121" s="12">
        <v>10388</v>
      </c>
      <c r="B121" s="37" t="s">
        <v>124</v>
      </c>
      <c r="C121" s="55">
        <f>'BPA CURRENT Ref Data'!R117</f>
        <v>702.48813721461204</v>
      </c>
      <c r="D121" s="19">
        <f>'BPA CURRENT Ref Data'!AG117</f>
        <v>480.17416312785394</v>
      </c>
      <c r="E121" s="21">
        <f>'BPA CURRENT Ref Data'!AP117</f>
        <v>0</v>
      </c>
      <c r="F121" s="19">
        <f>'BPA CURRENT Ref Data'!AY117</f>
        <v>0.2321917808219178</v>
      </c>
      <c r="G121" s="21">
        <f>'BPA CURRENT Ref Data'!BH117</f>
        <v>0</v>
      </c>
      <c r="H121" s="60">
        <f>'BPA CURRENT Ref Data'!BI117</f>
        <v>0</v>
      </c>
      <c r="I121" s="62">
        <f t="shared" si="7"/>
        <v>222.0817823059362</v>
      </c>
      <c r="J121" s="55">
        <f>'BPA CURRENT Ref Data'!BT117</f>
        <v>113.223</v>
      </c>
      <c r="K121" s="19">
        <f>'BPA CURRENT Ref Data'!BW117</f>
        <v>0</v>
      </c>
      <c r="L121" s="19">
        <f>'BPA CURRENT Ref Data'!BU117</f>
        <v>6.1624999999999996</v>
      </c>
      <c r="M121" s="21">
        <f>'BPA CURRENT Ref Data'!BV117</f>
        <v>27.214695576484051</v>
      </c>
      <c r="N121" s="190">
        <f>'BPA CURRENT Ref Data'!BZ117</f>
        <v>0</v>
      </c>
      <c r="O121" s="67">
        <f t="shared" si="8"/>
        <v>146.60019557648405</v>
      </c>
      <c r="P121" s="22">
        <f t="shared" si="9"/>
        <v>75.481586729452147</v>
      </c>
      <c r="Q121" s="21"/>
    </row>
    <row r="122" spans="1:17" x14ac:dyDescent="0.3">
      <c r="A122" s="12">
        <v>10391</v>
      </c>
      <c r="B122" s="37" t="s">
        <v>125</v>
      </c>
      <c r="C122" s="55">
        <f>'BPA CURRENT Ref Data'!R118</f>
        <v>33.017314383561647</v>
      </c>
      <c r="D122" s="19">
        <f>'BPA CURRENT Ref Data'!AG118</f>
        <v>0</v>
      </c>
      <c r="E122" s="21">
        <f>'BPA CURRENT Ref Data'!AP118</f>
        <v>0</v>
      </c>
      <c r="F122" s="19">
        <f>'BPA CURRENT Ref Data'!AY118</f>
        <v>0</v>
      </c>
      <c r="G122" s="21">
        <f>'BPA CURRENT Ref Data'!BH118</f>
        <v>0</v>
      </c>
      <c r="H122" s="60">
        <f>'BPA CURRENT Ref Data'!BI118</f>
        <v>0</v>
      </c>
      <c r="I122" s="62">
        <f t="shared" si="7"/>
        <v>33.017314383561647</v>
      </c>
      <c r="J122" s="55">
        <f>'BPA CURRENT Ref Data'!BT118</f>
        <v>29.977</v>
      </c>
      <c r="K122" s="19">
        <f>'BPA CURRENT Ref Data'!BW118</f>
        <v>0</v>
      </c>
      <c r="L122" s="19">
        <f>'BPA CURRENT Ref Data'!BU118</f>
        <v>0.156</v>
      </c>
      <c r="M122" s="21">
        <f>'BPA CURRENT Ref Data'!BV118</f>
        <v>0.76007859589041171</v>
      </c>
      <c r="N122" s="190">
        <f>'BPA CURRENT Ref Data'!BZ118</f>
        <v>0</v>
      </c>
      <c r="O122" s="67">
        <f t="shared" si="8"/>
        <v>30.893078595890412</v>
      </c>
      <c r="P122" s="22">
        <f t="shared" si="9"/>
        <v>2.1242357876712354</v>
      </c>
      <c r="Q122" s="21"/>
    </row>
    <row r="123" spans="1:17" x14ac:dyDescent="0.3">
      <c r="A123" s="12">
        <v>10406</v>
      </c>
      <c r="B123" s="37" t="s">
        <v>126</v>
      </c>
      <c r="C123" s="55">
        <f>'BPA CURRENT Ref Data'!R119</f>
        <v>0.71784543378995447</v>
      </c>
      <c r="D123" s="19">
        <f>'BPA CURRENT Ref Data'!AG119</f>
        <v>0</v>
      </c>
      <c r="E123" s="21">
        <f>'BPA CURRENT Ref Data'!AP119</f>
        <v>0</v>
      </c>
      <c r="F123" s="19">
        <f>'BPA CURRENT Ref Data'!AY119</f>
        <v>0</v>
      </c>
      <c r="G123" s="21">
        <f>'BPA CURRENT Ref Data'!BH119</f>
        <v>0</v>
      </c>
      <c r="H123" s="60">
        <f>'BPA CURRENT Ref Data'!BI119</f>
        <v>0</v>
      </c>
      <c r="I123" s="62">
        <f t="shared" si="7"/>
        <v>0.71784543378995447</v>
      </c>
      <c r="J123" s="55">
        <f>'BPA CURRENT Ref Data'!BT119</f>
        <v>0.45800000000000002</v>
      </c>
      <c r="K123" s="19">
        <f>'BPA CURRENT Ref Data'!BW119</f>
        <v>0</v>
      </c>
      <c r="L123" s="19">
        <f>'BPA CURRENT Ref Data'!BU119</f>
        <v>0</v>
      </c>
      <c r="M123" s="21">
        <f>'BPA CURRENT Ref Data'!BV119</f>
        <v>6.4961358447488612E-2</v>
      </c>
      <c r="N123" s="190">
        <f>'BPA CURRENT Ref Data'!BZ119</f>
        <v>0</v>
      </c>
      <c r="O123" s="67">
        <f t="shared" si="8"/>
        <v>0.52296135844748859</v>
      </c>
      <c r="P123" s="22">
        <f t="shared" si="9"/>
        <v>0.19488407534246588</v>
      </c>
      <c r="Q123" s="21"/>
    </row>
    <row r="124" spans="1:17" x14ac:dyDescent="0.3">
      <c r="A124" s="12">
        <v>10408</v>
      </c>
      <c r="B124" s="37" t="s">
        <v>127</v>
      </c>
      <c r="C124" s="55">
        <f>'BPA CURRENT Ref Data'!R120</f>
        <v>1.6404974885844752</v>
      </c>
      <c r="D124" s="19">
        <f>'BPA CURRENT Ref Data'!AG120</f>
        <v>0</v>
      </c>
      <c r="E124" s="21">
        <f>'BPA CURRENT Ref Data'!AP120</f>
        <v>0</v>
      </c>
      <c r="F124" s="19">
        <f>'BPA CURRENT Ref Data'!AY120</f>
        <v>0</v>
      </c>
      <c r="G124" s="21">
        <f>'BPA CURRENT Ref Data'!BH120</f>
        <v>0</v>
      </c>
      <c r="H124" s="60">
        <f>'BPA CURRENT Ref Data'!BI120</f>
        <v>0</v>
      </c>
      <c r="I124" s="62">
        <f t="shared" si="7"/>
        <v>1.6404974885844752</v>
      </c>
      <c r="J124" s="55">
        <f>'BPA CURRENT Ref Data'!BT120</f>
        <v>1.5269999999999999</v>
      </c>
      <c r="K124" s="19">
        <f>'BPA CURRENT Ref Data'!BW120</f>
        <v>0</v>
      </c>
      <c r="L124" s="19">
        <f>'BPA CURRENT Ref Data'!BU120</f>
        <v>0</v>
      </c>
      <c r="M124" s="21">
        <f>'BPA CURRENT Ref Data'!BV120</f>
        <v>2.837437214611882E-2</v>
      </c>
      <c r="N124" s="190">
        <f>'BPA CURRENT Ref Data'!BZ120</f>
        <v>0</v>
      </c>
      <c r="O124" s="67">
        <f t="shared" si="8"/>
        <v>1.5553743721461188</v>
      </c>
      <c r="P124" s="22">
        <f t="shared" si="9"/>
        <v>8.512311643835635E-2</v>
      </c>
      <c r="Q124" s="21"/>
    </row>
    <row r="125" spans="1:17" x14ac:dyDescent="0.3">
      <c r="A125" s="12">
        <v>10409</v>
      </c>
      <c r="B125" s="37" t="s">
        <v>128</v>
      </c>
      <c r="C125" s="55">
        <f>'BPA CURRENT Ref Data'!R121</f>
        <v>25.485007305936072</v>
      </c>
      <c r="D125" s="19">
        <f>'BPA CURRENT Ref Data'!AG121</f>
        <v>0</v>
      </c>
      <c r="E125" s="21">
        <f>'BPA CURRENT Ref Data'!AP121</f>
        <v>0</v>
      </c>
      <c r="F125" s="19">
        <f>'BPA CURRENT Ref Data'!AY121</f>
        <v>0</v>
      </c>
      <c r="G125" s="21">
        <f>'BPA CURRENT Ref Data'!BH121</f>
        <v>0</v>
      </c>
      <c r="H125" s="60">
        <f>'BPA CURRENT Ref Data'!BI121</f>
        <v>0</v>
      </c>
      <c r="I125" s="62">
        <f t="shared" si="7"/>
        <v>25.485007305936072</v>
      </c>
      <c r="J125" s="55">
        <f>'BPA CURRENT Ref Data'!BT121</f>
        <v>20.420999999999999</v>
      </c>
      <c r="K125" s="19">
        <f>'BPA CURRENT Ref Data'!BW121</f>
        <v>0</v>
      </c>
      <c r="L125" s="19">
        <f>'BPA CURRENT Ref Data'!BU121</f>
        <v>0</v>
      </c>
      <c r="M125" s="21">
        <f>'BPA CURRENT Ref Data'!BV121</f>
        <v>1.2660018264840183</v>
      </c>
      <c r="N125" s="190">
        <f>'BPA CURRENT Ref Data'!BZ121</f>
        <v>0</v>
      </c>
      <c r="O125" s="67">
        <f t="shared" si="8"/>
        <v>21.687001826484018</v>
      </c>
      <c r="P125" s="22">
        <f t="shared" si="9"/>
        <v>3.7980054794520548</v>
      </c>
      <c r="Q125" s="21"/>
    </row>
    <row r="126" spans="1:17" x14ac:dyDescent="0.3">
      <c r="A126" s="12">
        <v>10426</v>
      </c>
      <c r="B126" s="37" t="s">
        <v>129</v>
      </c>
      <c r="C126" s="55">
        <f>'BPA CURRENT Ref Data'!R122</f>
        <v>15.818367123287665</v>
      </c>
      <c r="D126" s="19">
        <f>'BPA CURRENT Ref Data'!AG122</f>
        <v>0</v>
      </c>
      <c r="E126" s="21">
        <f>'BPA CURRENT Ref Data'!AP122</f>
        <v>0</v>
      </c>
      <c r="F126" s="19">
        <f>'BPA CURRENT Ref Data'!AY122</f>
        <v>0</v>
      </c>
      <c r="G126" s="21">
        <f>'BPA CURRENT Ref Data'!BH122</f>
        <v>0</v>
      </c>
      <c r="H126" s="60">
        <f>'BPA CURRENT Ref Data'!BI122</f>
        <v>0</v>
      </c>
      <c r="I126" s="62">
        <f t="shared" si="7"/>
        <v>15.818367123287665</v>
      </c>
      <c r="J126" s="55">
        <f>'BPA CURRENT Ref Data'!BT122</f>
        <v>36.539000000000001</v>
      </c>
      <c r="K126" s="19">
        <f>'BPA CURRENT Ref Data'!BW122</f>
        <v>-20.720632876712337</v>
      </c>
      <c r="L126" s="19">
        <f>'BPA CURRENT Ref Data'!BU122</f>
        <v>0</v>
      </c>
      <c r="M126" s="21">
        <f>'BPA CURRENT Ref Data'!BV122</f>
        <v>0</v>
      </c>
      <c r="N126" s="190">
        <f>'BPA CURRENT Ref Data'!BZ122</f>
        <v>0</v>
      </c>
      <c r="O126" s="67">
        <f t="shared" si="8"/>
        <v>15.818367123287665</v>
      </c>
      <c r="P126" s="22">
        <f t="shared" si="9"/>
        <v>0</v>
      </c>
      <c r="Q126" s="21"/>
    </row>
    <row r="127" spans="1:17" x14ac:dyDescent="0.3">
      <c r="A127" s="12">
        <v>10434</v>
      </c>
      <c r="B127" s="37" t="s">
        <v>130</v>
      </c>
      <c r="C127" s="55">
        <f>'BPA CURRENT Ref Data'!R123</f>
        <v>26.469575228310493</v>
      </c>
      <c r="D127" s="19">
        <f>'BPA CURRENT Ref Data'!AG123</f>
        <v>0</v>
      </c>
      <c r="E127" s="21">
        <f>'BPA CURRENT Ref Data'!AP123</f>
        <v>0</v>
      </c>
      <c r="F127" s="19">
        <f>'BPA CURRENT Ref Data'!AY123</f>
        <v>0</v>
      </c>
      <c r="G127" s="21">
        <f>'BPA CURRENT Ref Data'!BH123</f>
        <v>0</v>
      </c>
      <c r="H127" s="60">
        <f>'BPA CURRENT Ref Data'!BI123</f>
        <v>0</v>
      </c>
      <c r="I127" s="62">
        <f t="shared" si="7"/>
        <v>26.469575228310493</v>
      </c>
      <c r="J127" s="55">
        <f>'BPA CURRENT Ref Data'!BT123</f>
        <v>27.157</v>
      </c>
      <c r="K127" s="19">
        <f>'BPA CURRENT Ref Data'!BW123</f>
        <v>-0.687424771689507</v>
      </c>
      <c r="L127" s="19">
        <f>'BPA CURRENT Ref Data'!BU123</f>
        <v>0</v>
      </c>
      <c r="M127" s="21">
        <f>'BPA CURRENT Ref Data'!BV123</f>
        <v>0</v>
      </c>
      <c r="N127" s="190">
        <f>'BPA CURRENT Ref Data'!BZ123</f>
        <v>0</v>
      </c>
      <c r="O127" s="67">
        <f t="shared" si="8"/>
        <v>26.469575228310493</v>
      </c>
      <c r="P127" s="22">
        <f t="shared" si="9"/>
        <v>0</v>
      </c>
      <c r="Q127" s="21"/>
    </row>
    <row r="128" spans="1:17" x14ac:dyDescent="0.3">
      <c r="A128" s="12">
        <v>10436</v>
      </c>
      <c r="B128" s="37" t="s">
        <v>131</v>
      </c>
      <c r="C128" s="55">
        <f>'BPA CURRENT Ref Data'!R124</f>
        <v>23.738132077625568</v>
      </c>
      <c r="D128" s="19">
        <f>'BPA CURRENT Ref Data'!AG124</f>
        <v>0</v>
      </c>
      <c r="E128" s="21">
        <f>'BPA CURRENT Ref Data'!AP124</f>
        <v>0</v>
      </c>
      <c r="F128" s="19">
        <f>'BPA CURRENT Ref Data'!AY124</f>
        <v>0</v>
      </c>
      <c r="G128" s="21">
        <f>'BPA CURRENT Ref Data'!BH124</f>
        <v>0</v>
      </c>
      <c r="H128" s="60">
        <f>'BPA CURRENT Ref Data'!BI124</f>
        <v>0</v>
      </c>
      <c r="I128" s="62">
        <f t="shared" si="7"/>
        <v>23.738132077625568</v>
      </c>
      <c r="J128" s="55">
        <f>'BPA CURRENT Ref Data'!BT124</f>
        <v>19.152000000000001</v>
      </c>
      <c r="K128" s="19">
        <f>'BPA CURRENT Ref Data'!BW124</f>
        <v>0</v>
      </c>
      <c r="L128" s="19">
        <f>'BPA CURRENT Ref Data'!BU124</f>
        <v>3.0000000000000001E-3</v>
      </c>
      <c r="M128" s="21">
        <f>'BPA CURRENT Ref Data'!BV124</f>
        <v>1.1465330194063919</v>
      </c>
      <c r="N128" s="190">
        <f>'BPA CURRENT Ref Data'!BZ124</f>
        <v>0</v>
      </c>
      <c r="O128" s="67">
        <f t="shared" si="8"/>
        <v>20.301533019406392</v>
      </c>
      <c r="P128" s="22">
        <f t="shared" si="9"/>
        <v>3.4365990582191763</v>
      </c>
      <c r="Q128" s="21"/>
    </row>
    <row r="129" spans="1:17" x14ac:dyDescent="0.3">
      <c r="A129" s="12">
        <v>10440</v>
      </c>
      <c r="B129" s="37" t="s">
        <v>132</v>
      </c>
      <c r="C129" s="55">
        <f>'BPA CURRENT Ref Data'!R125</f>
        <v>5.1939965753424646</v>
      </c>
      <c r="D129" s="19">
        <f>'BPA CURRENT Ref Data'!AG125</f>
        <v>0</v>
      </c>
      <c r="E129" s="21">
        <f>'BPA CURRENT Ref Data'!AP125</f>
        <v>0</v>
      </c>
      <c r="F129" s="19">
        <f>'BPA CURRENT Ref Data'!AY125</f>
        <v>0</v>
      </c>
      <c r="G129" s="21">
        <f>'BPA CURRENT Ref Data'!BH125</f>
        <v>0</v>
      </c>
      <c r="H129" s="60">
        <f>'BPA CURRENT Ref Data'!BI125</f>
        <v>0</v>
      </c>
      <c r="I129" s="62">
        <f t="shared" si="7"/>
        <v>5.1939965753424646</v>
      </c>
      <c r="J129" s="55">
        <f>'BPA CURRENT Ref Data'!BT125</f>
        <v>5.0049999999999999</v>
      </c>
      <c r="K129" s="19">
        <f>'BPA CURRENT Ref Data'!BW125</f>
        <v>0</v>
      </c>
      <c r="L129" s="19">
        <f>'BPA CURRENT Ref Data'!BU125</f>
        <v>0</v>
      </c>
      <c r="M129" s="21">
        <f>'BPA CURRENT Ref Data'!BV125</f>
        <v>4.7249143835616181E-2</v>
      </c>
      <c r="N129" s="190">
        <f>'BPA CURRENT Ref Data'!BZ125</f>
        <v>0</v>
      </c>
      <c r="O129" s="67">
        <f t="shared" si="8"/>
        <v>5.0522491438356161</v>
      </c>
      <c r="P129" s="22">
        <f t="shared" si="9"/>
        <v>0.14174743150684854</v>
      </c>
      <c r="Q129" s="21"/>
    </row>
    <row r="130" spans="1:17" x14ac:dyDescent="0.3">
      <c r="A130" s="12">
        <v>10442</v>
      </c>
      <c r="B130" s="37" t="s">
        <v>133</v>
      </c>
      <c r="C130" s="55">
        <f>'BPA CURRENT Ref Data'!R126</f>
        <v>11.459271118721457</v>
      </c>
      <c r="D130" s="19">
        <f>'BPA CURRENT Ref Data'!AG126</f>
        <v>0</v>
      </c>
      <c r="E130" s="21">
        <f>'BPA CURRENT Ref Data'!AP126</f>
        <v>0</v>
      </c>
      <c r="F130" s="19">
        <f>'BPA CURRENT Ref Data'!AY126</f>
        <v>0</v>
      </c>
      <c r="G130" s="21">
        <f>'BPA CURRENT Ref Data'!BH126</f>
        <v>0</v>
      </c>
      <c r="H130" s="60">
        <f>'BPA CURRENT Ref Data'!BI126</f>
        <v>0</v>
      </c>
      <c r="I130" s="62">
        <f t="shared" si="7"/>
        <v>11.459271118721457</v>
      </c>
      <c r="J130" s="55">
        <f>'BPA CURRENT Ref Data'!BT126</f>
        <v>13.396000000000001</v>
      </c>
      <c r="K130" s="19">
        <f>'BPA CURRENT Ref Data'!BW126</f>
        <v>-1.9367288812785439</v>
      </c>
      <c r="L130" s="19">
        <f>'BPA CURRENT Ref Data'!BU126</f>
        <v>2.5000000000000001E-3</v>
      </c>
      <c r="M130" s="21">
        <f>'BPA CURRENT Ref Data'!BV126</f>
        <v>0</v>
      </c>
      <c r="N130" s="190">
        <f>'BPA CURRENT Ref Data'!BZ126</f>
        <v>0</v>
      </c>
      <c r="O130" s="67">
        <f t="shared" si="8"/>
        <v>11.461771118721456</v>
      </c>
      <c r="P130" s="22">
        <f t="shared" si="9"/>
        <v>-2.4999999999995026E-3</v>
      </c>
      <c r="Q130" s="21"/>
    </row>
    <row r="131" spans="1:17" x14ac:dyDescent="0.3">
      <c r="A131" s="12">
        <v>10446</v>
      </c>
      <c r="B131" s="37" t="s">
        <v>134</v>
      </c>
      <c r="C131" s="55">
        <f>'BPA CURRENT Ref Data'!R127</f>
        <v>101.62078401826484</v>
      </c>
      <c r="D131" s="19">
        <f>'BPA CURRENT Ref Data'!AG127</f>
        <v>0</v>
      </c>
      <c r="E131" s="21">
        <f>'BPA CURRENT Ref Data'!AP127</f>
        <v>0</v>
      </c>
      <c r="F131" s="19">
        <f>'BPA CURRENT Ref Data'!AY127</f>
        <v>0</v>
      </c>
      <c r="G131" s="21">
        <f>'BPA CURRENT Ref Data'!BH127</f>
        <v>0</v>
      </c>
      <c r="H131" s="60">
        <f>'BPA CURRENT Ref Data'!BI127</f>
        <v>0</v>
      </c>
      <c r="I131" s="62">
        <f t="shared" si="7"/>
        <v>101.62078401826484</v>
      </c>
      <c r="J131" s="55">
        <f>'BPA CURRENT Ref Data'!BT127</f>
        <v>95.771000000000001</v>
      </c>
      <c r="K131" s="19">
        <f>'BPA CURRENT Ref Data'!BW127</f>
        <v>0</v>
      </c>
      <c r="L131" s="19">
        <f>'BPA CURRENT Ref Data'!BU127</f>
        <v>0</v>
      </c>
      <c r="M131" s="21">
        <f>'BPA CURRENT Ref Data'!BV127</f>
        <v>1.4624460045662104</v>
      </c>
      <c r="N131" s="190">
        <f>'BPA CURRENT Ref Data'!BZ127</f>
        <v>0</v>
      </c>
      <c r="O131" s="67">
        <f t="shared" si="8"/>
        <v>97.233446004566218</v>
      </c>
      <c r="P131" s="22">
        <f t="shared" si="9"/>
        <v>4.3873380136986242</v>
      </c>
      <c r="Q131" s="21"/>
    </row>
    <row r="132" spans="1:17" x14ac:dyDescent="0.3">
      <c r="A132" s="12">
        <v>10448</v>
      </c>
      <c r="B132" s="37" t="s">
        <v>135</v>
      </c>
      <c r="C132" s="55">
        <f>'BPA CURRENT Ref Data'!R128</f>
        <v>8.2358578767123287</v>
      </c>
      <c r="D132" s="19">
        <f>'BPA CURRENT Ref Data'!AG128</f>
        <v>0</v>
      </c>
      <c r="E132" s="21">
        <f>'BPA CURRENT Ref Data'!AP128</f>
        <v>0</v>
      </c>
      <c r="F132" s="19">
        <f>'BPA CURRENT Ref Data'!AY128</f>
        <v>0</v>
      </c>
      <c r="G132" s="21">
        <f>'BPA CURRENT Ref Data'!BH128</f>
        <v>0</v>
      </c>
      <c r="H132" s="60">
        <f>'BPA CURRENT Ref Data'!BI128</f>
        <v>0</v>
      </c>
      <c r="I132" s="62">
        <f t="shared" si="7"/>
        <v>8.2358578767123287</v>
      </c>
      <c r="J132" s="55">
        <f>'BPA CURRENT Ref Data'!BT128</f>
        <v>8.4809999999999999</v>
      </c>
      <c r="K132" s="19">
        <f>'BPA CURRENT Ref Data'!BW128</f>
        <v>-0.24514212328767115</v>
      </c>
      <c r="L132" s="19">
        <f>'BPA CURRENT Ref Data'!BU128</f>
        <v>0</v>
      </c>
      <c r="M132" s="21">
        <f>'BPA CURRENT Ref Data'!BV128</f>
        <v>0</v>
      </c>
      <c r="N132" s="190">
        <f>'BPA CURRENT Ref Data'!BZ128</f>
        <v>0</v>
      </c>
      <c r="O132" s="67">
        <f t="shared" si="8"/>
        <v>8.2358578767123287</v>
      </c>
      <c r="P132" s="22">
        <f t="shared" si="9"/>
        <v>0</v>
      </c>
      <c r="Q132" s="21"/>
    </row>
    <row r="133" spans="1:17" x14ac:dyDescent="0.3">
      <c r="A133" s="12">
        <v>10451</v>
      </c>
      <c r="B133" s="37" t="s">
        <v>136</v>
      </c>
      <c r="C133" s="55">
        <f>'BPA CURRENT Ref Data'!R129</f>
        <v>31.108805593607304</v>
      </c>
      <c r="D133" s="19">
        <f>'BPA CURRENT Ref Data'!AG129</f>
        <v>0</v>
      </c>
      <c r="E133" s="21">
        <f>'BPA CURRENT Ref Data'!AP129</f>
        <v>0</v>
      </c>
      <c r="F133" s="19">
        <f>'BPA CURRENT Ref Data'!AY129</f>
        <v>0</v>
      </c>
      <c r="G133" s="21">
        <f>'BPA CURRENT Ref Data'!BH129</f>
        <v>0</v>
      </c>
      <c r="H133" s="60">
        <f>'BPA CURRENT Ref Data'!BI129</f>
        <v>0</v>
      </c>
      <c r="I133" s="62">
        <f t="shared" si="7"/>
        <v>31.108805593607304</v>
      </c>
      <c r="J133" s="55">
        <f>'BPA CURRENT Ref Data'!BT129</f>
        <v>26.832999999999998</v>
      </c>
      <c r="K133" s="19">
        <f>'BPA CURRENT Ref Data'!BW129</f>
        <v>0</v>
      </c>
      <c r="L133" s="19">
        <f>'BPA CURRENT Ref Data'!BU129</f>
        <v>0</v>
      </c>
      <c r="M133" s="21">
        <f>'BPA CURRENT Ref Data'!BV129</f>
        <v>1.0689513984018264</v>
      </c>
      <c r="N133" s="190">
        <f>'BPA CURRENT Ref Data'!BZ129</f>
        <v>0</v>
      </c>
      <c r="O133" s="67">
        <f t="shared" si="8"/>
        <v>27.901951398401824</v>
      </c>
      <c r="P133" s="22">
        <f t="shared" si="9"/>
        <v>3.2068541952054801</v>
      </c>
      <c r="Q133" s="21"/>
    </row>
    <row r="134" spans="1:17" x14ac:dyDescent="0.3">
      <c r="A134" s="12">
        <v>10482</v>
      </c>
      <c r="B134" s="37" t="s">
        <v>137</v>
      </c>
      <c r="C134" s="55">
        <f>'BPA CURRENT Ref Data'!R130</f>
        <v>2.8096676940639269</v>
      </c>
      <c r="D134" s="19">
        <f>'BPA CURRENT Ref Data'!AG130</f>
        <v>0</v>
      </c>
      <c r="E134" s="21">
        <f>'BPA CURRENT Ref Data'!AP130</f>
        <v>0</v>
      </c>
      <c r="F134" s="19">
        <f>'BPA CURRENT Ref Data'!AY130</f>
        <v>0</v>
      </c>
      <c r="G134" s="21">
        <f>'BPA CURRENT Ref Data'!BH130</f>
        <v>0</v>
      </c>
      <c r="H134" s="60">
        <f>'BPA CURRENT Ref Data'!BI130</f>
        <v>0</v>
      </c>
      <c r="I134" s="62">
        <f t="shared" si="7"/>
        <v>2.8096676940639269</v>
      </c>
      <c r="J134" s="55">
        <f>'BPA CURRENT Ref Data'!BT130</f>
        <v>4.1139999999999999</v>
      </c>
      <c r="K134" s="19">
        <f>'BPA CURRENT Ref Data'!BW130</f>
        <v>-1.304332305936073</v>
      </c>
      <c r="L134" s="19">
        <f>'BPA CURRENT Ref Data'!BU130</f>
        <v>0</v>
      </c>
      <c r="M134" s="21">
        <f>'BPA CURRENT Ref Data'!BV130</f>
        <v>0</v>
      </c>
      <c r="N134" s="190">
        <f>'BPA CURRENT Ref Data'!BZ130</f>
        <v>0</v>
      </c>
      <c r="O134" s="67">
        <f t="shared" si="8"/>
        <v>2.8096676940639269</v>
      </c>
      <c r="P134" s="22">
        <f t="shared" si="9"/>
        <v>0</v>
      </c>
      <c r="Q134" s="21"/>
    </row>
    <row r="135" spans="1:17" x14ac:dyDescent="0.3">
      <c r="A135" s="12">
        <v>10502</v>
      </c>
      <c r="B135" s="37" t="s">
        <v>138</v>
      </c>
      <c r="C135" s="55">
        <f>'BPA CURRENT Ref Data'!R131</f>
        <v>18.845553082191781</v>
      </c>
      <c r="D135" s="19">
        <f>'BPA CURRENT Ref Data'!AG131</f>
        <v>0</v>
      </c>
      <c r="E135" s="21">
        <f>'BPA CURRENT Ref Data'!AP131</f>
        <v>0</v>
      </c>
      <c r="F135" s="19">
        <f>'BPA CURRENT Ref Data'!AY131</f>
        <v>0</v>
      </c>
      <c r="G135" s="21">
        <f>'BPA CURRENT Ref Data'!BH131</f>
        <v>0</v>
      </c>
      <c r="H135" s="60">
        <f>'BPA CURRENT Ref Data'!BI131</f>
        <v>0</v>
      </c>
      <c r="I135" s="62">
        <f t="shared" si="7"/>
        <v>18.845553082191781</v>
      </c>
      <c r="J135" s="55">
        <f>'BPA CURRENT Ref Data'!BT131</f>
        <v>18.707000000000001</v>
      </c>
      <c r="K135" s="19">
        <f>'BPA CURRENT Ref Data'!BW131</f>
        <v>0</v>
      </c>
      <c r="L135" s="19">
        <f>'BPA CURRENT Ref Data'!BU131</f>
        <v>0</v>
      </c>
      <c r="M135" s="21">
        <f>'BPA CURRENT Ref Data'!BV131</f>
        <v>3.4638270547945105E-2</v>
      </c>
      <c r="N135" s="190">
        <f>'BPA CURRENT Ref Data'!BZ131</f>
        <v>0</v>
      </c>
      <c r="O135" s="67">
        <f t="shared" ref="O135:O141" si="10">SUM(J135:N135)</f>
        <v>18.741638270547945</v>
      </c>
      <c r="P135" s="22">
        <f t="shared" ref="P135:P141" si="11">I135-O135</f>
        <v>0.1039148116438362</v>
      </c>
      <c r="Q135" s="21"/>
    </row>
    <row r="136" spans="1:17" x14ac:dyDescent="0.3">
      <c r="A136" s="12">
        <v>13927</v>
      </c>
      <c r="B136" s="37" t="s">
        <v>139</v>
      </c>
      <c r="C136" s="55">
        <f>'BPA CURRENT Ref Data'!R132</f>
        <v>3.4731445205479456</v>
      </c>
      <c r="D136" s="19">
        <f>'BPA CURRENT Ref Data'!AG132</f>
        <v>0</v>
      </c>
      <c r="E136" s="21">
        <f>'BPA CURRENT Ref Data'!AP132</f>
        <v>0</v>
      </c>
      <c r="F136" s="19">
        <f>'BPA CURRENT Ref Data'!AY132</f>
        <v>0</v>
      </c>
      <c r="G136" s="21">
        <f>'BPA CURRENT Ref Data'!BH132</f>
        <v>0</v>
      </c>
      <c r="H136" s="60">
        <f>'BPA CURRENT Ref Data'!BI132</f>
        <v>0</v>
      </c>
      <c r="I136" s="62">
        <f t="shared" ref="I136:I141" si="12">IF((C136-SUM(D136:G136)+H136)&gt;0,C136-SUM(D136:G136)+H136,0)</f>
        <v>3.4731445205479456</v>
      </c>
      <c r="J136" s="55">
        <f>'BPA CURRENT Ref Data'!BT132</f>
        <v>4.0730000000000004</v>
      </c>
      <c r="K136" s="19">
        <f>'BPA CURRENT Ref Data'!BW132</f>
        <v>-0.59985547945205475</v>
      </c>
      <c r="L136" s="19">
        <f>'BPA CURRENT Ref Data'!BU132</f>
        <v>0</v>
      </c>
      <c r="M136" s="21">
        <f>'BPA CURRENT Ref Data'!BV132</f>
        <v>0</v>
      </c>
      <c r="N136" s="190">
        <f>'BPA CURRENT Ref Data'!BZ132</f>
        <v>0</v>
      </c>
      <c r="O136" s="67">
        <f t="shared" si="10"/>
        <v>3.4731445205479456</v>
      </c>
      <c r="P136" s="22">
        <f t="shared" si="11"/>
        <v>0</v>
      </c>
      <c r="Q136" s="21"/>
    </row>
    <row r="137" spans="1:17" x14ac:dyDescent="0.3">
      <c r="A137" s="12">
        <v>10597</v>
      </c>
      <c r="B137" s="37" t="s">
        <v>140</v>
      </c>
      <c r="C137" s="55">
        <f>'BPA CURRENT Ref Data'!R133</f>
        <v>12.313948287671234</v>
      </c>
      <c r="D137" s="19">
        <f>'BPA CURRENT Ref Data'!AG133</f>
        <v>0</v>
      </c>
      <c r="E137" s="21">
        <f>'BPA CURRENT Ref Data'!AP133</f>
        <v>0</v>
      </c>
      <c r="F137" s="19">
        <f>'BPA CURRENT Ref Data'!AY133</f>
        <v>0</v>
      </c>
      <c r="G137" s="21">
        <f>'BPA CURRENT Ref Data'!BH133</f>
        <v>0</v>
      </c>
      <c r="H137" s="60">
        <f>'BPA CURRENT Ref Data'!BI133</f>
        <v>0</v>
      </c>
      <c r="I137" s="62">
        <f t="shared" si="12"/>
        <v>12.313948287671234</v>
      </c>
      <c r="J137" s="55">
        <f>'BPA CURRENT Ref Data'!BT133</f>
        <v>12.936999999999999</v>
      </c>
      <c r="K137" s="19">
        <f>'BPA CURRENT Ref Data'!BW133</f>
        <v>-0.62305171232876511</v>
      </c>
      <c r="L137" s="19">
        <f>'BPA CURRENT Ref Data'!BU133</f>
        <v>3.7000000000000005E-2</v>
      </c>
      <c r="M137" s="21">
        <f>'BPA CURRENT Ref Data'!BV133</f>
        <v>0</v>
      </c>
      <c r="N137" s="190">
        <f>'BPA CURRENT Ref Data'!BZ133</f>
        <v>0</v>
      </c>
      <c r="O137" s="67">
        <f t="shared" si="10"/>
        <v>12.350948287671235</v>
      </c>
      <c r="P137" s="22">
        <f t="shared" si="11"/>
        <v>-3.700000000000081E-2</v>
      </c>
      <c r="Q137" s="21"/>
    </row>
    <row r="138" spans="1:17" x14ac:dyDescent="0.3">
      <c r="A138" s="12">
        <v>10706</v>
      </c>
      <c r="B138" s="37" t="s">
        <v>141</v>
      </c>
      <c r="C138" s="55">
        <f>'BPA CURRENT Ref Data'!R134</f>
        <v>16.208503082191779</v>
      </c>
      <c r="D138" s="19">
        <f>'BPA CURRENT Ref Data'!AG134</f>
        <v>0</v>
      </c>
      <c r="E138" s="21">
        <f>'BPA CURRENT Ref Data'!AP134</f>
        <v>0</v>
      </c>
      <c r="F138" s="19">
        <f>'BPA CURRENT Ref Data'!AY134</f>
        <v>0</v>
      </c>
      <c r="G138" s="21">
        <f>'BPA CURRENT Ref Data'!BH134</f>
        <v>0</v>
      </c>
      <c r="H138" s="60">
        <f>'BPA CURRENT Ref Data'!BI134</f>
        <v>0</v>
      </c>
      <c r="I138" s="62">
        <f t="shared" si="12"/>
        <v>16.208503082191779</v>
      </c>
      <c r="J138" s="55">
        <f>'BPA CURRENT Ref Data'!BT134</f>
        <v>17.277999999999999</v>
      </c>
      <c r="K138" s="19">
        <f>'BPA CURRENT Ref Data'!BW134</f>
        <v>-1.0694969178082196</v>
      </c>
      <c r="L138" s="19">
        <f>'BPA CURRENT Ref Data'!BU134</f>
        <v>0.16950000000000001</v>
      </c>
      <c r="M138" s="21">
        <f>'BPA CURRENT Ref Data'!BV134</f>
        <v>0</v>
      </c>
      <c r="N138" s="190">
        <f>'BPA CURRENT Ref Data'!BZ134</f>
        <v>0</v>
      </c>
      <c r="O138" s="67">
        <f t="shared" si="10"/>
        <v>16.378003082191778</v>
      </c>
      <c r="P138" s="22">
        <f t="shared" si="11"/>
        <v>-0.16949999999999932</v>
      </c>
      <c r="Q138" s="21"/>
    </row>
    <row r="139" spans="1:17" x14ac:dyDescent="0.3">
      <c r="A139" s="12">
        <v>11680</v>
      </c>
      <c r="B139" s="37" t="s">
        <v>142</v>
      </c>
      <c r="C139" s="55">
        <f>'BPA CURRENT Ref Data'!R135</f>
        <v>6.4221215753424667</v>
      </c>
      <c r="D139" s="19">
        <f>'BPA CURRENT Ref Data'!AG135</f>
        <v>0</v>
      </c>
      <c r="E139" s="21">
        <f>'BPA CURRENT Ref Data'!AP135</f>
        <v>0</v>
      </c>
      <c r="F139" s="19">
        <f>'BPA CURRENT Ref Data'!AY135</f>
        <v>0</v>
      </c>
      <c r="G139" s="21">
        <f>'BPA CURRENT Ref Data'!BH135</f>
        <v>0</v>
      </c>
      <c r="H139" s="60">
        <f>'BPA CURRENT Ref Data'!BI135</f>
        <v>0</v>
      </c>
      <c r="I139" s="62">
        <f t="shared" si="12"/>
        <v>6.4221215753424667</v>
      </c>
      <c r="J139" s="55">
        <f>'BPA CURRENT Ref Data'!BT135</f>
        <v>6.3289999999999997</v>
      </c>
      <c r="K139" s="19">
        <f>'BPA CURRENT Ref Data'!BW135</f>
        <v>0</v>
      </c>
      <c r="L139" s="19">
        <f>'BPA CURRENT Ref Data'!BU135</f>
        <v>0</v>
      </c>
      <c r="M139" s="21">
        <f>'BPA CURRENT Ref Data'!BV135</f>
        <v>2.3280393835616753E-2</v>
      </c>
      <c r="N139" s="190">
        <f>'BPA CURRENT Ref Data'!BZ135</f>
        <v>0</v>
      </c>
      <c r="O139" s="67">
        <f t="shared" si="10"/>
        <v>6.3522803938356169</v>
      </c>
      <c r="P139" s="22">
        <f t="shared" si="11"/>
        <v>6.9841181506849814E-2</v>
      </c>
      <c r="Q139" s="21"/>
    </row>
    <row r="140" spans="1:17" x14ac:dyDescent="0.3">
      <c r="A140" s="12">
        <v>12026</v>
      </c>
      <c r="B140" s="37" t="s">
        <v>143</v>
      </c>
      <c r="C140" s="55">
        <f>'BPA CURRENT Ref Data'!R136</f>
        <v>45.611939383561634</v>
      </c>
      <c r="D140" s="19">
        <f>'BPA CURRENT Ref Data'!AG136</f>
        <v>0</v>
      </c>
      <c r="E140" s="21">
        <f>'BPA CURRENT Ref Data'!AP136</f>
        <v>0</v>
      </c>
      <c r="F140" s="19">
        <f>'BPA CURRENT Ref Data'!AY136</f>
        <v>0</v>
      </c>
      <c r="G140" s="21">
        <f>'BPA CURRENT Ref Data'!BH136</f>
        <v>0</v>
      </c>
      <c r="H140" s="60">
        <f>'BPA CURRENT Ref Data'!BI136</f>
        <v>0</v>
      </c>
      <c r="I140" s="62">
        <f t="shared" si="12"/>
        <v>45.611939383561634</v>
      </c>
      <c r="J140" s="55">
        <f>'BPA CURRENT Ref Data'!BT136</f>
        <v>45.173000000000002</v>
      </c>
      <c r="K140" s="19">
        <f>'BPA CURRENT Ref Data'!BW136</f>
        <v>0</v>
      </c>
      <c r="L140" s="19">
        <f>'BPA CURRENT Ref Data'!BU136</f>
        <v>0.18525</v>
      </c>
      <c r="M140" s="21">
        <f>'BPA CURRENT Ref Data'!BV136</f>
        <v>0.10973484589040794</v>
      </c>
      <c r="N140" s="190">
        <f>'BPA CURRENT Ref Data'!BZ136</f>
        <v>0</v>
      </c>
      <c r="O140" s="67">
        <f t="shared" si="10"/>
        <v>45.467984845890413</v>
      </c>
      <c r="P140" s="22">
        <f t="shared" si="11"/>
        <v>0.14395453767122035</v>
      </c>
      <c r="Q140" s="21"/>
    </row>
    <row r="141" spans="1:17" ht="14.5" thickBot="1" x14ac:dyDescent="0.35">
      <c r="A141" s="13" t="s">
        <v>144</v>
      </c>
      <c r="B141" s="38" t="s">
        <v>0</v>
      </c>
      <c r="C141" s="55">
        <f>'BPA CURRENT Ref Data'!R137</f>
        <v>0</v>
      </c>
      <c r="D141" s="19">
        <f>'BPA CURRENT Ref Data'!AG137</f>
        <v>0</v>
      </c>
      <c r="E141" s="21">
        <f>'BPA CURRENT Ref Data'!AP137</f>
        <v>0</v>
      </c>
      <c r="F141" s="19">
        <f>'BPA CURRENT Ref Data'!AY137</f>
        <v>0</v>
      </c>
      <c r="G141" s="21">
        <f>'BPA CURRENT Ref Data'!BH137</f>
        <v>0</v>
      </c>
      <c r="H141" s="60">
        <f>'BPA CURRENT Ref Data'!BI137</f>
        <v>0</v>
      </c>
      <c r="I141" s="62">
        <f t="shared" si="12"/>
        <v>0</v>
      </c>
      <c r="J141" s="55">
        <f>'BPA CURRENT Ref Data'!BT137</f>
        <v>0</v>
      </c>
      <c r="K141" s="19">
        <f>'BPA CURRENT Ref Data'!BW137</f>
        <v>0</v>
      </c>
      <c r="L141" s="19">
        <f>'BPA CURRENT Ref Data'!BU137</f>
        <v>0</v>
      </c>
      <c r="M141" s="21">
        <f>'BPA CURRENT Ref Data'!BV137</f>
        <v>0</v>
      </c>
      <c r="N141" s="191">
        <f>'BPA CURRENT Ref Data'!BZ137</f>
        <v>0</v>
      </c>
      <c r="O141" s="67">
        <f t="shared" si="10"/>
        <v>0</v>
      </c>
      <c r="P141" s="22">
        <f t="shared" si="11"/>
        <v>0</v>
      </c>
      <c r="Q141" s="21"/>
    </row>
    <row r="142" spans="1:17" ht="14.5" thickBot="1" x14ac:dyDescent="0.35">
      <c r="B142" s="54" t="s">
        <v>145</v>
      </c>
      <c r="C142" s="56">
        <f>SUM(C7:C141)</f>
        <v>9482.1411027397226</v>
      </c>
      <c r="D142" s="57">
        <f t="shared" ref="D142:P142" si="13">SUM(D7:D141)</f>
        <v>866.42162317351608</v>
      </c>
      <c r="E142" s="58">
        <f t="shared" si="13"/>
        <v>1497.2993835616437</v>
      </c>
      <c r="F142" s="57">
        <f t="shared" si="13"/>
        <v>70.162283105022837</v>
      </c>
      <c r="G142" s="58">
        <f t="shared" si="13"/>
        <v>44.529794520547938</v>
      </c>
      <c r="H142" s="61">
        <f t="shared" si="13"/>
        <v>180.44000000000003</v>
      </c>
      <c r="I142" s="63">
        <f t="shared" si="13"/>
        <v>7237.2948302511404</v>
      </c>
      <c r="J142" s="56">
        <f t="shared" si="13"/>
        <v>7245.2340000000013</v>
      </c>
      <c r="K142" s="57">
        <f t="shared" si="13"/>
        <v>-516.37705799086734</v>
      </c>
      <c r="L142" s="57">
        <f t="shared" si="13"/>
        <v>100.92250000000001</v>
      </c>
      <c r="M142" s="58">
        <f t="shared" si="13"/>
        <v>127.10947206050233</v>
      </c>
      <c r="N142" s="192">
        <f t="shared" si="13"/>
        <v>0</v>
      </c>
      <c r="O142" s="68">
        <f t="shared" si="13"/>
        <v>6956.8889140696347</v>
      </c>
      <c r="P142" s="59">
        <f t="shared" si="13"/>
        <v>280.40591618150722</v>
      </c>
    </row>
    <row r="145" spans="9:12" x14ac:dyDescent="0.3">
      <c r="I145" s="21"/>
      <c r="L145" s="21"/>
    </row>
  </sheetData>
  <mergeCells count="17">
    <mergeCell ref="G3:G5"/>
    <mergeCell ref="H3:H5"/>
    <mergeCell ref="J2:J5"/>
    <mergeCell ref="K2:K4"/>
    <mergeCell ref="M2:M4"/>
    <mergeCell ref="C1:I1"/>
    <mergeCell ref="J1:P1"/>
    <mergeCell ref="E2:H2"/>
    <mergeCell ref="I2:I6"/>
    <mergeCell ref="C2:C5"/>
    <mergeCell ref="D2:D5"/>
    <mergeCell ref="E3:E5"/>
    <mergeCell ref="F3:F5"/>
    <mergeCell ref="O2:O6"/>
    <mergeCell ref="P2:P6"/>
    <mergeCell ref="L2:L3"/>
    <mergeCell ref="N2:N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Lists!$D$2:$D$9</xm:f>
          </x14:formula1>
          <xm:sqref>E6:G6</xm:sqref>
        </x14:dataValidation>
        <x14:dataValidation type="list" allowBlank="1" showInputMessage="1" showErrorMessage="1" xr:uid="{00000000-0002-0000-0100-000001000000}">
          <x14:formula1>
            <xm:f>Lists!$A$2:$A$3</xm:f>
          </x14:formula1>
          <xm:sqref>H6 A2 K6:N6</xm:sqref>
        </x14:dataValidation>
        <x14:dataValidation type="list" allowBlank="1" showInputMessage="1" showErrorMessage="1" xr:uid="{00000000-0002-0000-0100-000002000000}">
          <x14:formula1>
            <xm:f>Lists!$F$2:$F$6</xm:f>
          </x14:formula1>
          <xm:sqref>L4</xm:sqref>
        </x14:dataValidation>
        <x14:dataValidation type="list" allowBlank="1" showInputMessage="1" showErrorMessage="1" xr:uid="{00000000-0002-0000-0100-000003000000}">
          <x14:formula1>
            <xm:f>Lists!$G$3:$G$6</xm:f>
          </x14:formula1>
          <xm:sqref>J6</xm:sqref>
        </x14:dataValidation>
        <x14:dataValidation type="list" allowBlank="1" showInputMessage="1" showErrorMessage="1" xr:uid="{00000000-0002-0000-0100-000004000000}">
          <x14:formula1>
            <xm:f>Lists!$H$2:$H$3</xm:f>
          </x14:formula1>
          <xm:sqref>N5</xm:sqref>
        </x14:dataValidation>
        <x14:dataValidation type="list" allowBlank="1" showInputMessage="1" showErrorMessage="1" xr:uid="{00000000-0002-0000-0100-000005000000}">
          <x14:formula1>
            <xm:f>Lists!$B$2:$B$16</xm:f>
          </x14:formula1>
          <xm:sqref>C6:D6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0D18-2143-4E30-833E-2C17FFACCF3D}">
  <sheetPr>
    <tabColor rgb="FFF49100"/>
  </sheetPr>
  <dimension ref="A1:Q145"/>
  <sheetViews>
    <sheetView workbookViewId="0">
      <pane xSplit="2" ySplit="6" topLeftCell="E7" activePane="bottomRight" state="frozen"/>
      <selection activeCell="N6" sqref="N6"/>
      <selection pane="topRight" activeCell="N6" sqref="N6"/>
      <selection pane="bottomLeft" activeCell="N6" sqref="N6"/>
      <selection pane="bottomRight" activeCell="D6" sqref="D6"/>
    </sheetView>
  </sheetViews>
  <sheetFormatPr defaultColWidth="8.81640625" defaultRowHeight="14" x14ac:dyDescent="0.3"/>
  <cols>
    <col min="1" max="1" width="8.81640625" style="1" bestFit="1" customWidth="1"/>
    <col min="2" max="2" width="32.453125" style="1" bestFit="1" customWidth="1"/>
    <col min="3" max="9" width="13.453125" style="1" customWidth="1"/>
    <col min="10" max="13" width="17.453125" style="1" customWidth="1"/>
    <col min="14" max="14" width="22.81640625" style="1" customWidth="1"/>
    <col min="15" max="16" width="13.81640625" style="1" customWidth="1"/>
    <col min="17" max="16384" width="8.81640625" style="1"/>
  </cols>
  <sheetData>
    <row r="1" spans="1:17" s="2" customFormat="1" ht="15" customHeight="1" thickBot="1" x14ac:dyDescent="0.35">
      <c r="A1" s="109">
        <v>7250</v>
      </c>
      <c r="B1" s="2" t="s">
        <v>199</v>
      </c>
      <c r="C1" s="428" t="s">
        <v>284</v>
      </c>
      <c r="D1" s="429"/>
      <c r="E1" s="429"/>
      <c r="F1" s="429"/>
      <c r="G1" s="429"/>
      <c r="H1" s="429"/>
      <c r="I1" s="430"/>
      <c r="J1" s="431" t="s">
        <v>188</v>
      </c>
      <c r="K1" s="432"/>
      <c r="L1" s="432"/>
      <c r="M1" s="432"/>
      <c r="N1" s="432"/>
      <c r="O1" s="432"/>
      <c r="P1" s="433"/>
    </row>
    <row r="2" spans="1:17" s="2" customFormat="1" ht="15" customHeight="1" x14ac:dyDescent="0.3">
      <c r="A2" s="108" t="s">
        <v>3</v>
      </c>
      <c r="B2" s="2" t="s">
        <v>0</v>
      </c>
      <c r="C2" s="438" t="s">
        <v>285</v>
      </c>
      <c r="D2" s="425" t="s">
        <v>286</v>
      </c>
      <c r="E2" s="434" t="s">
        <v>183</v>
      </c>
      <c r="F2" s="434"/>
      <c r="G2" s="434"/>
      <c r="H2" s="434"/>
      <c r="I2" s="435" t="s">
        <v>283</v>
      </c>
      <c r="J2" s="421" t="s">
        <v>287</v>
      </c>
      <c r="K2" s="423" t="s">
        <v>260</v>
      </c>
      <c r="L2" s="423" t="s">
        <v>1</v>
      </c>
      <c r="M2" s="425" t="s">
        <v>187</v>
      </c>
      <c r="N2" s="425" t="s">
        <v>277</v>
      </c>
      <c r="O2" s="445" t="s">
        <v>202</v>
      </c>
      <c r="P2" s="448" t="s">
        <v>203</v>
      </c>
    </row>
    <row r="3" spans="1:17" s="2" customFormat="1" ht="56.25" customHeight="1" x14ac:dyDescent="0.3">
      <c r="C3" s="439"/>
      <c r="D3" s="426"/>
      <c r="E3" s="441" t="s">
        <v>184</v>
      </c>
      <c r="F3" s="444" t="s">
        <v>176</v>
      </c>
      <c r="G3" s="444" t="s">
        <v>186</v>
      </c>
      <c r="H3" s="418" t="s">
        <v>185</v>
      </c>
      <c r="I3" s="436"/>
      <c r="J3" s="422"/>
      <c r="K3" s="424"/>
      <c r="L3" s="424"/>
      <c r="M3" s="426"/>
      <c r="N3" s="426"/>
      <c r="O3" s="446"/>
      <c r="P3" s="449"/>
    </row>
    <row r="4" spans="1:17" s="2" customFormat="1" x14ac:dyDescent="0.3">
      <c r="C4" s="439"/>
      <c r="D4" s="426"/>
      <c r="E4" s="442"/>
      <c r="F4" s="426"/>
      <c r="G4" s="426"/>
      <c r="H4" s="419"/>
      <c r="I4" s="436"/>
      <c r="J4" s="422"/>
      <c r="K4" s="424"/>
      <c r="L4" s="110" t="s">
        <v>178</v>
      </c>
      <c r="M4" s="427"/>
      <c r="N4" s="427"/>
      <c r="O4" s="446"/>
      <c r="P4" s="449"/>
    </row>
    <row r="5" spans="1:17" s="2" customFormat="1" ht="14.5" thickBot="1" x14ac:dyDescent="0.35">
      <c r="B5" s="175" t="s">
        <v>209</v>
      </c>
      <c r="C5" s="440"/>
      <c r="D5" s="427"/>
      <c r="E5" s="443"/>
      <c r="F5" s="427"/>
      <c r="G5" s="427"/>
      <c r="H5" s="420"/>
      <c r="I5" s="436"/>
      <c r="J5" s="422"/>
      <c r="K5" s="111">
        <v>1</v>
      </c>
      <c r="L5" s="111">
        <v>0.5</v>
      </c>
      <c r="M5" s="111">
        <v>0.25</v>
      </c>
      <c r="N5" s="112" t="s">
        <v>154</v>
      </c>
      <c r="O5" s="446"/>
      <c r="P5" s="449"/>
    </row>
    <row r="6" spans="1:17" s="2" customFormat="1" ht="14.5" thickBot="1" x14ac:dyDescent="0.35">
      <c r="A6" s="53" t="s">
        <v>7</v>
      </c>
      <c r="B6" s="75" t="s">
        <v>8</v>
      </c>
      <c r="C6" s="74" t="s">
        <v>157</v>
      </c>
      <c r="D6" s="64" t="s">
        <v>157</v>
      </c>
      <c r="E6" s="65" t="s">
        <v>157</v>
      </c>
      <c r="F6" s="64" t="s">
        <v>157</v>
      </c>
      <c r="G6" s="65" t="s">
        <v>157</v>
      </c>
      <c r="H6" s="66" t="s">
        <v>9</v>
      </c>
      <c r="I6" s="437"/>
      <c r="J6" s="74" t="s">
        <v>191</v>
      </c>
      <c r="K6" s="64" t="s">
        <v>9</v>
      </c>
      <c r="L6" s="64" t="s">
        <v>9</v>
      </c>
      <c r="M6" s="64" t="s">
        <v>9</v>
      </c>
      <c r="N6" s="64" t="s">
        <v>9</v>
      </c>
      <c r="O6" s="447"/>
      <c r="P6" s="450"/>
    </row>
    <row r="7" spans="1:17" x14ac:dyDescent="0.3">
      <c r="A7" s="12">
        <v>10005</v>
      </c>
      <c r="B7" s="37" t="s">
        <v>10</v>
      </c>
      <c r="C7" s="55">
        <f>'BPA SANDBOX Ref Data'!R3</f>
        <v>0.65246917808219185</v>
      </c>
      <c r="D7" s="19">
        <f>'BPA SANDBOX Ref Data'!AG3</f>
        <v>0</v>
      </c>
      <c r="E7" s="21">
        <f>'BPA SANDBOX Ref Data'!AP3</f>
        <v>0</v>
      </c>
      <c r="F7" s="19">
        <f>'BPA SANDBOX Ref Data'!AY3</f>
        <v>0</v>
      </c>
      <c r="G7" s="21">
        <f>'BPA SANDBOX Ref Data'!BH3</f>
        <v>0</v>
      </c>
      <c r="H7" s="60">
        <f>'BPA SANDBOX Ref Data'!BI3</f>
        <v>0</v>
      </c>
      <c r="I7" s="62">
        <f>IF((C7-SUM(D7:G7)+H7)&gt;0,C7-SUM(D7:G7)+H7,0)</f>
        <v>0.65246917808219185</v>
      </c>
      <c r="J7" s="55">
        <f>'BPA SANDBOX Ref Data'!BT3</f>
        <v>0.54800000000000004</v>
      </c>
      <c r="K7" s="19">
        <f>'BPA SANDBOX Ref Data'!BW3</f>
        <v>0</v>
      </c>
      <c r="L7" s="19">
        <f>'BPA SANDBOX Ref Data'!BU3</f>
        <v>0</v>
      </c>
      <c r="M7" s="21">
        <f>'BPA SANDBOX Ref Data'!BV3</f>
        <v>2.6117294520547951E-2</v>
      </c>
      <c r="N7" s="189">
        <f>'BPA SANDBOX Ref Data'!BZ3</f>
        <v>2.4188993920542606E-2</v>
      </c>
      <c r="O7" s="67">
        <f t="shared" ref="O7:O38" si="0">SUM(J7:N7)</f>
        <v>0.59830628844109057</v>
      </c>
      <c r="P7" s="22">
        <f t="shared" ref="P7:P70" si="1">I7-O7</f>
        <v>5.4162889641101275E-2</v>
      </c>
      <c r="Q7" s="21"/>
    </row>
    <row r="8" spans="1:17" x14ac:dyDescent="0.3">
      <c r="A8" s="12">
        <v>10015</v>
      </c>
      <c r="B8" s="37" t="s">
        <v>11</v>
      </c>
      <c r="C8" s="55">
        <f>'BPA SANDBOX Ref Data'!R4</f>
        <v>0.58334771689497711</v>
      </c>
      <c r="D8" s="19">
        <f>'BPA SANDBOX Ref Data'!AG4</f>
        <v>0</v>
      </c>
      <c r="E8" s="21">
        <f>'BPA SANDBOX Ref Data'!AP4</f>
        <v>0</v>
      </c>
      <c r="F8" s="19">
        <f>'BPA SANDBOX Ref Data'!AY4</f>
        <v>0</v>
      </c>
      <c r="G8" s="21">
        <f>'BPA SANDBOX Ref Data'!BH4</f>
        <v>0</v>
      </c>
      <c r="H8" s="60">
        <f>'BPA SANDBOX Ref Data'!BI4</f>
        <v>0</v>
      </c>
      <c r="I8" s="62">
        <f t="shared" ref="I8:I71" si="2">IF((C8-SUM(D8:G8)+H8)&gt;0,C8-SUM(D8:G8)+H8,0)</f>
        <v>0.58334771689497711</v>
      </c>
      <c r="J8" s="55">
        <f>'BPA SANDBOX Ref Data'!BT4</f>
        <v>0.57299999999999995</v>
      </c>
      <c r="K8" s="19">
        <f>'BPA SANDBOX Ref Data'!BW4</f>
        <v>0</v>
      </c>
      <c r="L8" s="19">
        <f>'BPA SANDBOX Ref Data'!BU4</f>
        <v>0</v>
      </c>
      <c r="M8" s="21">
        <f>'BPA SANDBOX Ref Data'!BV4</f>
        <v>2.5869292237442887E-3</v>
      </c>
      <c r="N8" s="190">
        <f>'BPA SANDBOX Ref Data'!BZ4</f>
        <v>2.4250913297019012E-2</v>
      </c>
      <c r="O8" s="67">
        <f t="shared" si="0"/>
        <v>0.59983784252076322</v>
      </c>
      <c r="P8" s="22">
        <f t="shared" si="1"/>
        <v>-1.6490125625786112E-2</v>
      </c>
      <c r="Q8" s="21"/>
    </row>
    <row r="9" spans="1:17" x14ac:dyDescent="0.3">
      <c r="A9" s="12">
        <v>10024</v>
      </c>
      <c r="B9" s="37" t="s">
        <v>12</v>
      </c>
      <c r="C9" s="55">
        <f>'BPA SANDBOX Ref Data'!R5</f>
        <v>209.98174771689503</v>
      </c>
      <c r="D9" s="19">
        <f>'BPA SANDBOX Ref Data'!AG5</f>
        <v>0</v>
      </c>
      <c r="E9" s="21">
        <f>'BPA SANDBOX Ref Data'!AP5</f>
        <v>0.91883561643835621</v>
      </c>
      <c r="F9" s="19">
        <f>'BPA SANDBOX Ref Data'!AY5</f>
        <v>0</v>
      </c>
      <c r="G9" s="21">
        <f>'BPA SANDBOX Ref Data'!BH5</f>
        <v>0</v>
      </c>
      <c r="H9" s="60">
        <f>'BPA SANDBOX Ref Data'!BI5</f>
        <v>0</v>
      </c>
      <c r="I9" s="62">
        <f t="shared" si="2"/>
        <v>209.06291210045669</v>
      </c>
      <c r="J9" s="55">
        <f>'BPA SANDBOX Ref Data'!BT5</f>
        <v>200.923</v>
      </c>
      <c r="K9" s="19">
        <f>'BPA SANDBOX Ref Data'!BW5</f>
        <v>0</v>
      </c>
      <c r="L9" s="19">
        <f>'BPA SANDBOX Ref Data'!BU5</f>
        <v>1.5097500000000001</v>
      </c>
      <c r="M9" s="21">
        <f>'BPA SANDBOX Ref Data'!BV5</f>
        <v>2.0349780251141709</v>
      </c>
      <c r="N9" s="190">
        <f>'BPA SANDBOX Ref Data'!BZ5</f>
        <v>8.614735485850499</v>
      </c>
      <c r="O9" s="67">
        <f t="shared" si="0"/>
        <v>213.08246351096469</v>
      </c>
      <c r="P9" s="22">
        <f t="shared" si="1"/>
        <v>-4.0195514105080008</v>
      </c>
      <c r="Q9" s="21"/>
    </row>
    <row r="10" spans="1:17" x14ac:dyDescent="0.3">
      <c r="A10" s="12">
        <v>10025</v>
      </c>
      <c r="B10" s="37" t="s">
        <v>13</v>
      </c>
      <c r="C10" s="55">
        <f>'BPA SANDBOX Ref Data'!R6</f>
        <v>67.884982191780807</v>
      </c>
      <c r="D10" s="19">
        <f>'BPA SANDBOX Ref Data'!AG6</f>
        <v>0</v>
      </c>
      <c r="E10" s="21">
        <f>'BPA SANDBOX Ref Data'!AP6</f>
        <v>0</v>
      </c>
      <c r="F10" s="19">
        <f>'BPA SANDBOX Ref Data'!AY6</f>
        <v>0</v>
      </c>
      <c r="G10" s="21">
        <f>'BPA SANDBOX Ref Data'!BH6</f>
        <v>0</v>
      </c>
      <c r="H10" s="60">
        <f>'BPA SANDBOX Ref Data'!BI6</f>
        <v>0</v>
      </c>
      <c r="I10" s="62">
        <f t="shared" si="2"/>
        <v>67.884982191780807</v>
      </c>
      <c r="J10" s="55">
        <f>'BPA SANDBOX Ref Data'!BT6</f>
        <v>59.658999999999999</v>
      </c>
      <c r="K10" s="19">
        <f>'BPA SANDBOX Ref Data'!BW6</f>
        <v>0</v>
      </c>
      <c r="L10" s="19">
        <f>'BPA SANDBOX Ref Data'!BU6</f>
        <v>0.43000000000000005</v>
      </c>
      <c r="M10" s="21">
        <f>'BPA SANDBOX Ref Data'!BV6</f>
        <v>2.0564955479452021</v>
      </c>
      <c r="N10" s="190">
        <f>'BPA SANDBOX Ref Data'!BZ6</f>
        <v>2.618344767428971</v>
      </c>
      <c r="O10" s="67">
        <f t="shared" si="0"/>
        <v>64.763840315374168</v>
      </c>
      <c r="P10" s="22">
        <f t="shared" si="1"/>
        <v>3.1211418764066394</v>
      </c>
      <c r="Q10" s="21"/>
    </row>
    <row r="11" spans="1:17" x14ac:dyDescent="0.3">
      <c r="A11" s="12">
        <v>10027</v>
      </c>
      <c r="B11" s="37" t="s">
        <v>14</v>
      </c>
      <c r="C11" s="55">
        <f>'BPA SANDBOX Ref Data'!R7</f>
        <v>66.585747945205483</v>
      </c>
      <c r="D11" s="19">
        <f>'BPA SANDBOX Ref Data'!AG7</f>
        <v>0</v>
      </c>
      <c r="E11" s="21">
        <f>'BPA SANDBOX Ref Data'!AP7</f>
        <v>0</v>
      </c>
      <c r="F11" s="19">
        <f>'BPA SANDBOX Ref Data'!AY7</f>
        <v>0</v>
      </c>
      <c r="G11" s="21">
        <f>'BPA SANDBOX Ref Data'!BH7</f>
        <v>0</v>
      </c>
      <c r="H11" s="60">
        <f>'BPA SANDBOX Ref Data'!BI7</f>
        <v>0</v>
      </c>
      <c r="I11" s="62">
        <f t="shared" si="2"/>
        <v>66.585747945205483</v>
      </c>
      <c r="J11" s="55">
        <f>'BPA SANDBOX Ref Data'!BT7</f>
        <v>61.194000000000003</v>
      </c>
      <c r="K11" s="19">
        <f>'BPA SANDBOX Ref Data'!BW7</f>
        <v>0</v>
      </c>
      <c r="L11" s="19">
        <f>'BPA SANDBOX Ref Data'!BU7</f>
        <v>3.0000000000000001E-3</v>
      </c>
      <c r="M11" s="21">
        <f>'BPA SANDBOX Ref Data'!BV7</f>
        <v>1.3479369863013702</v>
      </c>
      <c r="N11" s="190">
        <f>'BPA SANDBOX Ref Data'!BZ7</f>
        <v>2.6351742317496361</v>
      </c>
      <c r="O11" s="67">
        <f t="shared" si="0"/>
        <v>65.18011121805101</v>
      </c>
      <c r="P11" s="22">
        <f t="shared" si="1"/>
        <v>1.405636727154473</v>
      </c>
      <c r="Q11" s="21"/>
    </row>
    <row r="12" spans="1:17" x14ac:dyDescent="0.3">
      <c r="A12" s="12">
        <v>10029</v>
      </c>
      <c r="B12" s="37" t="s">
        <v>15</v>
      </c>
      <c r="C12" s="55">
        <f>'BPA SANDBOX Ref Data'!R8</f>
        <v>20.350107762557077</v>
      </c>
      <c r="D12" s="19">
        <f>'BPA SANDBOX Ref Data'!AG8</f>
        <v>0</v>
      </c>
      <c r="E12" s="21">
        <f>'BPA SANDBOX Ref Data'!AP8</f>
        <v>0</v>
      </c>
      <c r="F12" s="19">
        <f>'BPA SANDBOX Ref Data'!AY8</f>
        <v>0</v>
      </c>
      <c r="G12" s="21">
        <f>'BPA SANDBOX Ref Data'!BH8</f>
        <v>0</v>
      </c>
      <c r="H12" s="60">
        <f>'BPA SANDBOX Ref Data'!BI8</f>
        <v>0</v>
      </c>
      <c r="I12" s="62">
        <f t="shared" si="2"/>
        <v>20.350107762557077</v>
      </c>
      <c r="J12" s="55">
        <f>'BPA SANDBOX Ref Data'!BT8</f>
        <v>17.616</v>
      </c>
      <c r="K12" s="19">
        <f>'BPA SANDBOX Ref Data'!BW8</f>
        <v>0</v>
      </c>
      <c r="L12" s="19">
        <f>'BPA SANDBOX Ref Data'!BU8</f>
        <v>0</v>
      </c>
      <c r="M12" s="21">
        <f>'BPA SANDBOX Ref Data'!BV8</f>
        <v>0.68352694063926922</v>
      </c>
      <c r="N12" s="190">
        <f>'BPA SANDBOX Ref Data'!BZ8</f>
        <v>0.77100472349572524</v>
      </c>
      <c r="O12" s="67">
        <f t="shared" si="0"/>
        <v>19.070531664134993</v>
      </c>
      <c r="P12" s="22">
        <f t="shared" si="1"/>
        <v>1.2795760984220834</v>
      </c>
      <c r="Q12" s="21"/>
    </row>
    <row r="13" spans="1:17" x14ac:dyDescent="0.3">
      <c r="A13" s="12">
        <v>10044</v>
      </c>
      <c r="B13" s="37" t="s">
        <v>16</v>
      </c>
      <c r="C13" s="55">
        <f>'BPA SANDBOX Ref Data'!R9</f>
        <v>21.984089155251144</v>
      </c>
      <c r="D13" s="19">
        <f>'BPA SANDBOX Ref Data'!AG9</f>
        <v>0</v>
      </c>
      <c r="E13" s="21">
        <f>'BPA SANDBOX Ref Data'!AP9</f>
        <v>0</v>
      </c>
      <c r="F13" s="19">
        <f>'BPA SANDBOX Ref Data'!AY9</f>
        <v>0</v>
      </c>
      <c r="G13" s="21">
        <f>'BPA SANDBOX Ref Data'!BH9</f>
        <v>0</v>
      </c>
      <c r="H13" s="60">
        <f>'BPA SANDBOX Ref Data'!BI9</f>
        <v>0</v>
      </c>
      <c r="I13" s="62">
        <f t="shared" si="2"/>
        <v>21.984089155251144</v>
      </c>
      <c r="J13" s="55">
        <f>'BPA SANDBOX Ref Data'!BT9</f>
        <v>20.309000000000001</v>
      </c>
      <c r="K13" s="19">
        <f>'BPA SANDBOX Ref Data'!BW9</f>
        <v>0</v>
      </c>
      <c r="L13" s="19">
        <f>'BPA SANDBOX Ref Data'!BU9</f>
        <v>0</v>
      </c>
      <c r="M13" s="21">
        <f>'BPA SANDBOX Ref Data'!BV9</f>
        <v>0.41877228881278583</v>
      </c>
      <c r="N13" s="190">
        <f>'BPA SANDBOX Ref Data'!BZ9</f>
        <v>0.87331275797778507</v>
      </c>
      <c r="O13" s="67">
        <f t="shared" si="0"/>
        <v>21.601085046790573</v>
      </c>
      <c r="P13" s="22">
        <f t="shared" si="1"/>
        <v>0.38300410846057176</v>
      </c>
      <c r="Q13" s="21"/>
    </row>
    <row r="14" spans="1:17" x14ac:dyDescent="0.3">
      <c r="A14" s="12">
        <v>10046</v>
      </c>
      <c r="B14" s="37" t="s">
        <v>17</v>
      </c>
      <c r="C14" s="55">
        <f>'BPA SANDBOX Ref Data'!R10</f>
        <v>97.423636415525124</v>
      </c>
      <c r="D14" s="19">
        <f>'BPA SANDBOX Ref Data'!AG10</f>
        <v>0</v>
      </c>
      <c r="E14" s="21">
        <f>'BPA SANDBOX Ref Data'!AP10</f>
        <v>0</v>
      </c>
      <c r="F14" s="19">
        <f>'BPA SANDBOX Ref Data'!AY10</f>
        <v>0</v>
      </c>
      <c r="G14" s="21">
        <f>'BPA SANDBOX Ref Data'!BH10</f>
        <v>0</v>
      </c>
      <c r="H14" s="60">
        <f>'BPA SANDBOX Ref Data'!BI10</f>
        <v>0</v>
      </c>
      <c r="I14" s="62">
        <f t="shared" si="2"/>
        <v>97.423636415525124</v>
      </c>
      <c r="J14" s="55">
        <f>'BPA SANDBOX Ref Data'!BT10</f>
        <v>81.850999999999999</v>
      </c>
      <c r="K14" s="19">
        <f>'BPA SANDBOX Ref Data'!BW10</f>
        <v>0</v>
      </c>
      <c r="L14" s="19">
        <f>'BPA SANDBOX Ref Data'!BU10</f>
        <v>0.20400000000000001</v>
      </c>
      <c r="M14" s="21">
        <f>'BPA SANDBOX Ref Data'!BV10</f>
        <v>3.8931591038812812</v>
      </c>
      <c r="N14" s="190">
        <f>'BPA SANDBOX Ref Data'!BZ10</f>
        <v>3.621210365700287</v>
      </c>
      <c r="O14" s="67">
        <f t="shared" si="0"/>
        <v>89.569369469581559</v>
      </c>
      <c r="P14" s="22">
        <f t="shared" si="1"/>
        <v>7.8542669459435643</v>
      </c>
      <c r="Q14" s="21"/>
    </row>
    <row r="15" spans="1:17" x14ac:dyDescent="0.3">
      <c r="A15" s="12">
        <v>10047</v>
      </c>
      <c r="B15" s="37" t="s">
        <v>18</v>
      </c>
      <c r="C15" s="55">
        <f>'BPA SANDBOX Ref Data'!R11</f>
        <v>150.24467705479449</v>
      </c>
      <c r="D15" s="19">
        <f>'BPA SANDBOX Ref Data'!AG11</f>
        <v>0</v>
      </c>
      <c r="E15" s="21">
        <f>'BPA SANDBOX Ref Data'!AP11</f>
        <v>0</v>
      </c>
      <c r="F15" s="19">
        <f>'BPA SANDBOX Ref Data'!AY11</f>
        <v>0</v>
      </c>
      <c r="G15" s="21">
        <f>'BPA SANDBOX Ref Data'!BH11</f>
        <v>0</v>
      </c>
      <c r="H15" s="60">
        <f>'BPA SANDBOX Ref Data'!BI11</f>
        <v>0</v>
      </c>
      <c r="I15" s="62">
        <f t="shared" si="2"/>
        <v>150.24467705479449</v>
      </c>
      <c r="J15" s="55">
        <f>'BPA SANDBOX Ref Data'!BT11</f>
        <v>156.673</v>
      </c>
      <c r="K15" s="19">
        <f>'BPA SANDBOX Ref Data'!BW11</f>
        <v>-6.4283229452055082</v>
      </c>
      <c r="L15" s="19">
        <f>'BPA SANDBOX Ref Data'!BU11</f>
        <v>0.11050000000000001</v>
      </c>
      <c r="M15" s="21">
        <f>'BPA SANDBOX Ref Data'!BV11</f>
        <v>0</v>
      </c>
      <c r="N15" s="190">
        <f>'BPA SANDBOX Ref Data'!BZ11</f>
        <v>6.334838713990985</v>
      </c>
      <c r="O15" s="67">
        <f t="shared" si="0"/>
        <v>156.69001576878549</v>
      </c>
      <c r="P15" s="22">
        <f t="shared" si="1"/>
        <v>-6.4453387139909921</v>
      </c>
      <c r="Q15" s="21"/>
    </row>
    <row r="16" spans="1:17" x14ac:dyDescent="0.3">
      <c r="A16" s="12">
        <v>10055</v>
      </c>
      <c r="B16" s="37" t="s">
        <v>19</v>
      </c>
      <c r="C16" s="55">
        <f>'BPA SANDBOX Ref Data'!R12</f>
        <v>0.38418984018264846</v>
      </c>
      <c r="D16" s="19">
        <f>'BPA SANDBOX Ref Data'!AG12</f>
        <v>0</v>
      </c>
      <c r="E16" s="21">
        <f>'BPA SANDBOX Ref Data'!AP12</f>
        <v>0</v>
      </c>
      <c r="F16" s="19">
        <f>'BPA SANDBOX Ref Data'!AY12</f>
        <v>0</v>
      </c>
      <c r="G16" s="21">
        <f>'BPA SANDBOX Ref Data'!BH12</f>
        <v>0</v>
      </c>
      <c r="H16" s="60">
        <f>'BPA SANDBOX Ref Data'!BI12</f>
        <v>0</v>
      </c>
      <c r="I16" s="62">
        <f t="shared" si="2"/>
        <v>0.38418984018264846</v>
      </c>
      <c r="J16" s="55">
        <f>'BPA SANDBOX Ref Data'!BT12</f>
        <v>0.39800000000000002</v>
      </c>
      <c r="K16" s="19">
        <f>'BPA SANDBOX Ref Data'!BW12</f>
        <v>-1.3810159817351564E-2</v>
      </c>
      <c r="L16" s="19">
        <f>'BPA SANDBOX Ref Data'!BU12</f>
        <v>0</v>
      </c>
      <c r="M16" s="21">
        <f>'BPA SANDBOX Ref Data'!BV12</f>
        <v>0</v>
      </c>
      <c r="N16" s="190">
        <f>'BPA SANDBOX Ref Data'!BZ12</f>
        <v>1.6186876440071624E-2</v>
      </c>
      <c r="O16" s="67">
        <f t="shared" si="0"/>
        <v>0.40037671662272006</v>
      </c>
      <c r="P16" s="22">
        <f t="shared" si="1"/>
        <v>-1.6186876440071607E-2</v>
      </c>
      <c r="Q16" s="21"/>
    </row>
    <row r="17" spans="1:17" x14ac:dyDescent="0.3">
      <c r="A17" s="12">
        <v>10057</v>
      </c>
      <c r="B17" s="37" t="s">
        <v>20</v>
      </c>
      <c r="C17" s="55">
        <f>'BPA SANDBOX Ref Data'!R13</f>
        <v>20.133813242009129</v>
      </c>
      <c r="D17" s="19">
        <f>'BPA SANDBOX Ref Data'!AG13</f>
        <v>0</v>
      </c>
      <c r="E17" s="21">
        <f>'BPA SANDBOX Ref Data'!AP13</f>
        <v>0.15810502283105024</v>
      </c>
      <c r="F17" s="19">
        <f>'BPA SANDBOX Ref Data'!AY13</f>
        <v>0</v>
      </c>
      <c r="G17" s="21">
        <f>'BPA SANDBOX Ref Data'!BH13</f>
        <v>0</v>
      </c>
      <c r="H17" s="60">
        <f>'BPA SANDBOX Ref Data'!BI13</f>
        <v>0</v>
      </c>
      <c r="I17" s="62">
        <f t="shared" si="2"/>
        <v>19.975708219178077</v>
      </c>
      <c r="J17" s="55">
        <f>'BPA SANDBOX Ref Data'!BT13</f>
        <v>21.068999999999999</v>
      </c>
      <c r="K17" s="19">
        <f>'BPA SANDBOX Ref Data'!BW13</f>
        <v>-1.0932917808219216</v>
      </c>
      <c r="L17" s="19">
        <f>'BPA SANDBOX Ref Data'!BU13</f>
        <v>0</v>
      </c>
      <c r="M17" s="21">
        <f>'BPA SANDBOX Ref Data'!BV13</f>
        <v>0</v>
      </c>
      <c r="N17" s="190">
        <f>'BPA SANDBOX Ref Data'!BZ13</f>
        <v>0.84162642248175268</v>
      </c>
      <c r="O17" s="67">
        <f t="shared" si="0"/>
        <v>20.81733464165983</v>
      </c>
      <c r="P17" s="22">
        <f t="shared" si="1"/>
        <v>-0.84162642248175246</v>
      </c>
      <c r="Q17" s="21"/>
    </row>
    <row r="18" spans="1:17" x14ac:dyDescent="0.3">
      <c r="A18" s="12">
        <v>10059</v>
      </c>
      <c r="B18" s="37" t="s">
        <v>21</v>
      </c>
      <c r="C18" s="55">
        <f>'BPA SANDBOX Ref Data'!R14</f>
        <v>7.5985666666666685</v>
      </c>
      <c r="D18" s="19">
        <f>'BPA SANDBOX Ref Data'!AG14</f>
        <v>0</v>
      </c>
      <c r="E18" s="21">
        <f>'BPA SANDBOX Ref Data'!AP14</f>
        <v>0</v>
      </c>
      <c r="F18" s="19">
        <f>'BPA SANDBOX Ref Data'!AY14</f>
        <v>0</v>
      </c>
      <c r="G18" s="21">
        <f>'BPA SANDBOX Ref Data'!BH14</f>
        <v>0</v>
      </c>
      <c r="H18" s="60">
        <f>'BPA SANDBOX Ref Data'!BI14</f>
        <v>0</v>
      </c>
      <c r="I18" s="62">
        <f t="shared" si="2"/>
        <v>7.5985666666666685</v>
      </c>
      <c r="J18" s="55">
        <f>'BPA SANDBOX Ref Data'!BT14</f>
        <v>7.6390000000000002</v>
      </c>
      <c r="K18" s="19">
        <f>'BPA SANDBOX Ref Data'!BW14</f>
        <v>-4.0433333333331767E-2</v>
      </c>
      <c r="L18" s="19">
        <f>'BPA SANDBOX Ref Data'!BU14</f>
        <v>0</v>
      </c>
      <c r="M18" s="21">
        <f>'BPA SANDBOX Ref Data'!BV14</f>
        <v>0</v>
      </c>
      <c r="N18" s="190">
        <f>'BPA SANDBOX Ref Data'!BZ14</f>
        <v>0.32014657049886064</v>
      </c>
      <c r="O18" s="67">
        <f t="shared" si="0"/>
        <v>7.9187132371655293</v>
      </c>
      <c r="P18" s="22">
        <f t="shared" si="1"/>
        <v>-0.32014657049886086</v>
      </c>
      <c r="Q18" s="21"/>
    </row>
    <row r="19" spans="1:17" x14ac:dyDescent="0.3">
      <c r="A19" s="12">
        <v>10061</v>
      </c>
      <c r="B19" s="37" t="s">
        <v>22</v>
      </c>
      <c r="C19" s="55">
        <f>'BPA SANDBOX Ref Data'!R15</f>
        <v>9.3590023972602747</v>
      </c>
      <c r="D19" s="19">
        <f>'BPA SANDBOX Ref Data'!AG15</f>
        <v>0</v>
      </c>
      <c r="E19" s="21">
        <f>'BPA SANDBOX Ref Data'!AP15</f>
        <v>0</v>
      </c>
      <c r="F19" s="19">
        <f>'BPA SANDBOX Ref Data'!AY15</f>
        <v>0</v>
      </c>
      <c r="G19" s="21">
        <f>'BPA SANDBOX Ref Data'!BH15</f>
        <v>0</v>
      </c>
      <c r="H19" s="60">
        <f>'BPA SANDBOX Ref Data'!BI15</f>
        <v>0</v>
      </c>
      <c r="I19" s="62">
        <f t="shared" si="2"/>
        <v>9.3590023972602747</v>
      </c>
      <c r="J19" s="55">
        <f>'BPA SANDBOX Ref Data'!BT15</f>
        <v>8.7469999999999999</v>
      </c>
      <c r="K19" s="19">
        <f>'BPA SANDBOX Ref Data'!BW15</f>
        <v>0</v>
      </c>
      <c r="L19" s="19">
        <f>'BPA SANDBOX Ref Data'!BU15</f>
        <v>0</v>
      </c>
      <c r="M19" s="21">
        <f>'BPA SANDBOX Ref Data'!BV15</f>
        <v>0.15300059931506871</v>
      </c>
      <c r="N19" s="190">
        <f>'BPA SANDBOX Ref Data'!BZ15</f>
        <v>0.3749792288863939</v>
      </c>
      <c r="O19" s="67">
        <f t="shared" si="0"/>
        <v>9.2749798282014631</v>
      </c>
      <c r="P19" s="22">
        <f t="shared" si="1"/>
        <v>8.4022569058811669E-2</v>
      </c>
      <c r="Q19" s="21"/>
    </row>
    <row r="20" spans="1:17" x14ac:dyDescent="0.3">
      <c r="A20" s="12">
        <v>10062</v>
      </c>
      <c r="B20" s="37" t="s">
        <v>23</v>
      </c>
      <c r="C20" s="55">
        <f>'BPA SANDBOX Ref Data'!R16</f>
        <v>9.1465993150684941</v>
      </c>
      <c r="D20" s="19">
        <f>'BPA SANDBOX Ref Data'!AG16</f>
        <v>0</v>
      </c>
      <c r="E20" s="21">
        <f>'BPA SANDBOX Ref Data'!AP16</f>
        <v>1.8811643835616438</v>
      </c>
      <c r="F20" s="19">
        <f>'BPA SANDBOX Ref Data'!AY16</f>
        <v>0</v>
      </c>
      <c r="G20" s="21">
        <f>'BPA SANDBOX Ref Data'!BH16</f>
        <v>0</v>
      </c>
      <c r="H20" s="60">
        <f>'BPA SANDBOX Ref Data'!BI16</f>
        <v>0</v>
      </c>
      <c r="I20" s="62">
        <f t="shared" si="2"/>
        <v>7.2654349315068503</v>
      </c>
      <c r="J20" s="55">
        <f>'BPA SANDBOX Ref Data'!BT16</f>
        <v>5.32</v>
      </c>
      <c r="K20" s="19">
        <f>'BPA SANDBOX Ref Data'!BW16</f>
        <v>0</v>
      </c>
      <c r="L20" s="19">
        <f>'BPA SANDBOX Ref Data'!BU16</f>
        <v>0</v>
      </c>
      <c r="M20" s="21">
        <f>'BPA SANDBOX Ref Data'!BV16</f>
        <v>0.4863587328767125</v>
      </c>
      <c r="N20" s="190">
        <f>'BPA SANDBOX Ref Data'!BZ16</f>
        <v>0.24463637906490118</v>
      </c>
      <c r="O20" s="67">
        <f t="shared" si="0"/>
        <v>6.0509951119416137</v>
      </c>
      <c r="P20" s="22">
        <f t="shared" si="1"/>
        <v>1.2144398195652366</v>
      </c>
      <c r="Q20" s="21"/>
    </row>
    <row r="21" spans="1:17" x14ac:dyDescent="0.3">
      <c r="A21" s="12">
        <v>10064</v>
      </c>
      <c r="B21" s="37" t="s">
        <v>24</v>
      </c>
      <c r="C21" s="55">
        <f>'BPA SANDBOX Ref Data'!R17</f>
        <v>13.773583219178082</v>
      </c>
      <c r="D21" s="19">
        <f>'BPA SANDBOX Ref Data'!AG17</f>
        <v>0</v>
      </c>
      <c r="E21" s="21">
        <f>'BPA SANDBOX Ref Data'!AP17</f>
        <v>0</v>
      </c>
      <c r="F21" s="19">
        <f>'BPA SANDBOX Ref Data'!AY17</f>
        <v>0</v>
      </c>
      <c r="G21" s="21">
        <f>'BPA SANDBOX Ref Data'!BH17</f>
        <v>0</v>
      </c>
      <c r="H21" s="60">
        <f>'BPA SANDBOX Ref Data'!BI17</f>
        <v>0</v>
      </c>
      <c r="I21" s="62">
        <f t="shared" si="2"/>
        <v>13.773583219178082</v>
      </c>
      <c r="J21" s="55">
        <f>'BPA SANDBOX Ref Data'!BT17</f>
        <v>14.064</v>
      </c>
      <c r="K21" s="19">
        <f>'BPA SANDBOX Ref Data'!BW17</f>
        <v>-0.2904167808219178</v>
      </c>
      <c r="L21" s="19">
        <f>'BPA SANDBOX Ref Data'!BU17</f>
        <v>0</v>
      </c>
      <c r="M21" s="21">
        <f>'BPA SANDBOX Ref Data'!BV17</f>
        <v>0</v>
      </c>
      <c r="N21" s="190">
        <f>'BPA SANDBOX Ref Data'!BZ17</f>
        <v>0.58031542322901064</v>
      </c>
      <c r="O21" s="67">
        <f t="shared" si="0"/>
        <v>14.353898642407092</v>
      </c>
      <c r="P21" s="22">
        <f t="shared" si="1"/>
        <v>-0.58031542322900975</v>
      </c>
      <c r="Q21" s="21"/>
    </row>
    <row r="22" spans="1:17" x14ac:dyDescent="0.3">
      <c r="A22" s="12">
        <v>10065</v>
      </c>
      <c r="B22" s="37" t="s">
        <v>25</v>
      </c>
      <c r="C22" s="55">
        <f>'BPA SANDBOX Ref Data'!R18</f>
        <v>5.0936791095890408</v>
      </c>
      <c r="D22" s="19">
        <f>'BPA SANDBOX Ref Data'!AG18</f>
        <v>0</v>
      </c>
      <c r="E22" s="21">
        <f>'BPA SANDBOX Ref Data'!AP18</f>
        <v>0</v>
      </c>
      <c r="F22" s="19">
        <f>'BPA SANDBOX Ref Data'!AY18</f>
        <v>0</v>
      </c>
      <c r="G22" s="21">
        <f>'BPA SANDBOX Ref Data'!BH18</f>
        <v>0</v>
      </c>
      <c r="H22" s="60">
        <f>'BPA SANDBOX Ref Data'!BI18</f>
        <v>0</v>
      </c>
      <c r="I22" s="62">
        <f t="shared" si="2"/>
        <v>5.0936791095890408</v>
      </c>
      <c r="J22" s="55">
        <f>'BPA SANDBOX Ref Data'!BT18</f>
        <v>2.3780000000000001</v>
      </c>
      <c r="K22" s="19">
        <f>'BPA SANDBOX Ref Data'!BW18</f>
        <v>0</v>
      </c>
      <c r="L22" s="19">
        <f>'BPA SANDBOX Ref Data'!BU18</f>
        <v>0</v>
      </c>
      <c r="M22" s="21">
        <f>'BPA SANDBOX Ref Data'!BV18</f>
        <v>0.67891977739726017</v>
      </c>
      <c r="N22" s="190">
        <f>'BPA SANDBOX Ref Data'!BZ18</f>
        <v>0.12879565659627121</v>
      </c>
      <c r="O22" s="67">
        <f t="shared" si="0"/>
        <v>3.1857154339935314</v>
      </c>
      <c r="P22" s="22">
        <f t="shared" si="1"/>
        <v>1.9079636755955094</v>
      </c>
      <c r="Q22" s="21"/>
    </row>
    <row r="23" spans="1:17" x14ac:dyDescent="0.3">
      <c r="A23" s="12">
        <v>10066</v>
      </c>
      <c r="B23" s="37" t="s">
        <v>26</v>
      </c>
      <c r="C23" s="55">
        <f>'BPA SANDBOX Ref Data'!R19</f>
        <v>32.169395776255712</v>
      </c>
      <c r="D23" s="19">
        <f>'BPA SANDBOX Ref Data'!AG19</f>
        <v>0</v>
      </c>
      <c r="E23" s="21">
        <f>'BPA SANDBOX Ref Data'!AP19</f>
        <v>7.1143835616438356</v>
      </c>
      <c r="F23" s="19">
        <f>'BPA SANDBOX Ref Data'!AY19</f>
        <v>0</v>
      </c>
      <c r="G23" s="21">
        <f>'BPA SANDBOX Ref Data'!BH19</f>
        <v>0</v>
      </c>
      <c r="H23" s="60">
        <f>'BPA SANDBOX Ref Data'!BI19</f>
        <v>0</v>
      </c>
      <c r="I23" s="62">
        <f t="shared" si="2"/>
        <v>25.055012214611878</v>
      </c>
      <c r="J23" s="55">
        <f>'BPA SANDBOX Ref Data'!BT19</f>
        <v>24.370999999999999</v>
      </c>
      <c r="K23" s="19">
        <f>'BPA SANDBOX Ref Data'!BW19</f>
        <v>0</v>
      </c>
      <c r="L23" s="19">
        <f>'BPA SANDBOX Ref Data'!BU19</f>
        <v>3.3000000000000002E-2</v>
      </c>
      <c r="M23" s="21">
        <f>'BPA SANDBOX Ref Data'!BV19</f>
        <v>0.17100305365296986</v>
      </c>
      <c r="N23" s="190">
        <f>'BPA SANDBOX Ref Data'!BZ19</f>
        <v>1.0354061881353973</v>
      </c>
      <c r="O23" s="67">
        <f t="shared" si="0"/>
        <v>25.610409241788368</v>
      </c>
      <c r="P23" s="22">
        <f t="shared" si="1"/>
        <v>-0.55539702717648964</v>
      </c>
      <c r="Q23" s="21"/>
    </row>
    <row r="24" spans="1:17" x14ac:dyDescent="0.3">
      <c r="A24" s="12">
        <v>10067</v>
      </c>
      <c r="B24" s="37" t="s">
        <v>27</v>
      </c>
      <c r="C24" s="55">
        <f>'BPA SANDBOX Ref Data'!R20</f>
        <v>16.669366552511416</v>
      </c>
      <c r="D24" s="19">
        <f>'BPA SANDBOX Ref Data'!AG20</f>
        <v>0</v>
      </c>
      <c r="E24" s="21">
        <f>'BPA SANDBOX Ref Data'!AP20</f>
        <v>0</v>
      </c>
      <c r="F24" s="19">
        <f>'BPA SANDBOX Ref Data'!AY20</f>
        <v>0</v>
      </c>
      <c r="G24" s="21">
        <f>'BPA SANDBOX Ref Data'!BH20</f>
        <v>0</v>
      </c>
      <c r="H24" s="60">
        <f>'BPA SANDBOX Ref Data'!BI20</f>
        <v>0</v>
      </c>
      <c r="I24" s="62">
        <f t="shared" si="2"/>
        <v>16.669366552511416</v>
      </c>
      <c r="J24" s="55">
        <f>'BPA SANDBOX Ref Data'!BT20</f>
        <v>15.817</v>
      </c>
      <c r="K24" s="19">
        <f>'BPA SANDBOX Ref Data'!BW20</f>
        <v>0</v>
      </c>
      <c r="L24" s="19">
        <f>'BPA SANDBOX Ref Data'!BU20</f>
        <v>4.0000000000000001E-3</v>
      </c>
      <c r="M24" s="21">
        <f>'BPA SANDBOX Ref Data'!BV20</f>
        <v>0.21309163812785403</v>
      </c>
      <c r="N24" s="190">
        <f>'BPA SANDBOX Ref Data'!BZ20</f>
        <v>0.67555628241437071</v>
      </c>
      <c r="O24" s="67">
        <f t="shared" si="0"/>
        <v>16.709647920542224</v>
      </c>
      <c r="P24" s="22">
        <f t="shared" si="1"/>
        <v>-4.028136803080784E-2</v>
      </c>
      <c r="Q24" s="21"/>
    </row>
    <row r="25" spans="1:17" x14ac:dyDescent="0.3">
      <c r="A25" s="12">
        <v>10068</v>
      </c>
      <c r="B25" s="37" t="s">
        <v>28</v>
      </c>
      <c r="C25" s="55">
        <f>'BPA SANDBOX Ref Data'!R21</f>
        <v>2.5076860730593613</v>
      </c>
      <c r="D25" s="19">
        <f>'BPA SANDBOX Ref Data'!AG21</f>
        <v>0</v>
      </c>
      <c r="E25" s="21">
        <f>'BPA SANDBOX Ref Data'!AP21</f>
        <v>0</v>
      </c>
      <c r="F25" s="19">
        <f>'BPA SANDBOX Ref Data'!AY21</f>
        <v>0</v>
      </c>
      <c r="G25" s="21">
        <f>'BPA SANDBOX Ref Data'!BH21</f>
        <v>0</v>
      </c>
      <c r="H25" s="60">
        <f>'BPA SANDBOX Ref Data'!BI21</f>
        <v>0</v>
      </c>
      <c r="I25" s="62">
        <f t="shared" si="2"/>
        <v>2.5076860730593613</v>
      </c>
      <c r="J25" s="55">
        <f>'BPA SANDBOX Ref Data'!BT21</f>
        <v>2.77</v>
      </c>
      <c r="K25" s="19">
        <f>'BPA SANDBOX Ref Data'!BW21</f>
        <v>-0.26231392694063871</v>
      </c>
      <c r="L25" s="19">
        <f>'BPA SANDBOX Ref Data'!BU21</f>
        <v>0</v>
      </c>
      <c r="M25" s="21">
        <f>'BPA SANDBOX Ref Data'!BV21</f>
        <v>0</v>
      </c>
      <c r="N25" s="190">
        <f>'BPA SANDBOX Ref Data'!BZ21</f>
        <v>0.10565507040946885</v>
      </c>
      <c r="O25" s="67">
        <f t="shared" si="0"/>
        <v>2.6133411434688303</v>
      </c>
      <c r="P25" s="22">
        <f t="shared" si="1"/>
        <v>-0.10565507040946898</v>
      </c>
      <c r="Q25" s="21"/>
    </row>
    <row r="26" spans="1:17" x14ac:dyDescent="0.3">
      <c r="A26" s="12">
        <v>10070</v>
      </c>
      <c r="B26" s="37" t="s">
        <v>29</v>
      </c>
      <c r="C26" s="55">
        <f>'BPA SANDBOX Ref Data'!R22</f>
        <v>0.37800993150684936</v>
      </c>
      <c r="D26" s="19">
        <f>'BPA SANDBOX Ref Data'!AG22</f>
        <v>0</v>
      </c>
      <c r="E26" s="21">
        <f>'BPA SANDBOX Ref Data'!AP22</f>
        <v>0</v>
      </c>
      <c r="F26" s="19">
        <f>'BPA SANDBOX Ref Data'!AY22</f>
        <v>0</v>
      </c>
      <c r="G26" s="21">
        <f>'BPA SANDBOX Ref Data'!BH22</f>
        <v>0</v>
      </c>
      <c r="H26" s="60">
        <f>'BPA SANDBOX Ref Data'!BI22</f>
        <v>0</v>
      </c>
      <c r="I26" s="62">
        <f t="shared" si="2"/>
        <v>0.37800993150684936</v>
      </c>
      <c r="J26" s="55">
        <f>'BPA SANDBOX Ref Data'!BT22</f>
        <v>0.35899999999999999</v>
      </c>
      <c r="K26" s="19">
        <f>'BPA SANDBOX Ref Data'!BW22</f>
        <v>0</v>
      </c>
      <c r="L26" s="19">
        <f>'BPA SANDBOX Ref Data'!BU22</f>
        <v>0</v>
      </c>
      <c r="M26" s="21">
        <f>'BPA SANDBOX Ref Data'!BV22</f>
        <v>4.7524828767123439E-3</v>
      </c>
      <c r="N26" s="190">
        <f>'BPA SANDBOX Ref Data'!BZ22</f>
        <v>1.5325799589846985E-2</v>
      </c>
      <c r="O26" s="67">
        <f t="shared" si="0"/>
        <v>0.37907828246655934</v>
      </c>
      <c r="P26" s="22">
        <f t="shared" si="1"/>
        <v>-1.0683509597099738E-3</v>
      </c>
      <c r="Q26" s="21"/>
    </row>
    <row r="27" spans="1:17" x14ac:dyDescent="0.3">
      <c r="A27" s="12">
        <v>10071</v>
      </c>
      <c r="B27" s="37" t="s">
        <v>30</v>
      </c>
      <c r="C27" s="55">
        <f>'BPA SANDBOX Ref Data'!R23</f>
        <v>1.8623764840182646</v>
      </c>
      <c r="D27" s="19">
        <f>'BPA SANDBOX Ref Data'!AG23</f>
        <v>0</v>
      </c>
      <c r="E27" s="21">
        <f>'BPA SANDBOX Ref Data'!AP23</f>
        <v>0</v>
      </c>
      <c r="F27" s="19">
        <f>'BPA SANDBOX Ref Data'!AY23</f>
        <v>0</v>
      </c>
      <c r="G27" s="21">
        <f>'BPA SANDBOX Ref Data'!BH23</f>
        <v>0</v>
      </c>
      <c r="H27" s="60">
        <f>'BPA SANDBOX Ref Data'!BI23</f>
        <v>0</v>
      </c>
      <c r="I27" s="62">
        <f t="shared" si="2"/>
        <v>1.8623764840182646</v>
      </c>
      <c r="J27" s="55">
        <f>'BPA SANDBOX Ref Data'!BT23</f>
        <v>1.9139999999999999</v>
      </c>
      <c r="K27" s="19">
        <f>'BPA SANDBOX Ref Data'!BW23</f>
        <v>-5.1623515981735313E-2</v>
      </c>
      <c r="L27" s="19">
        <f>'BPA SANDBOX Ref Data'!BU23</f>
        <v>0</v>
      </c>
      <c r="M27" s="21">
        <f>'BPA SANDBOX Ref Data'!BV23</f>
        <v>0</v>
      </c>
      <c r="N27" s="190">
        <f>'BPA SANDBOX Ref Data'!BZ23</f>
        <v>7.8466567510913035E-2</v>
      </c>
      <c r="O27" s="67">
        <f t="shared" si="0"/>
        <v>1.9408430515291777</v>
      </c>
      <c r="P27" s="22">
        <f t="shared" si="1"/>
        <v>-7.8466567510913077E-2</v>
      </c>
      <c r="Q27" s="21"/>
    </row>
    <row r="28" spans="1:17" x14ac:dyDescent="0.3">
      <c r="A28" s="12">
        <v>10072</v>
      </c>
      <c r="B28" s="37" t="s">
        <v>31</v>
      </c>
      <c r="C28" s="55">
        <f>'BPA SANDBOX Ref Data'!R24</f>
        <v>24.074671004566213</v>
      </c>
      <c r="D28" s="19">
        <f>'BPA SANDBOX Ref Data'!AG24</f>
        <v>0</v>
      </c>
      <c r="E28" s="21">
        <f>'BPA SANDBOX Ref Data'!AP24</f>
        <v>0</v>
      </c>
      <c r="F28" s="19">
        <f>'BPA SANDBOX Ref Data'!AY24</f>
        <v>0</v>
      </c>
      <c r="G28" s="21">
        <f>'BPA SANDBOX Ref Data'!BH24</f>
        <v>0</v>
      </c>
      <c r="H28" s="60">
        <f>'BPA SANDBOX Ref Data'!BI24</f>
        <v>0</v>
      </c>
      <c r="I28" s="62">
        <f t="shared" si="2"/>
        <v>24.074671004566213</v>
      </c>
      <c r="J28" s="55">
        <f>'BPA SANDBOX Ref Data'!BT24</f>
        <v>23.981999999999999</v>
      </c>
      <c r="K28" s="19">
        <f>'BPA SANDBOX Ref Data'!BW24</f>
        <v>0</v>
      </c>
      <c r="L28" s="19">
        <f>'BPA SANDBOX Ref Data'!BU24</f>
        <v>8.3500000000000005E-2</v>
      </c>
      <c r="M28" s="21">
        <f>'BPA SANDBOX Ref Data'!BV24</f>
        <v>2.3167751141553339E-2</v>
      </c>
      <c r="N28" s="190">
        <f>'BPA SANDBOX Ref Data'!BZ24</f>
        <v>1.014915668535882</v>
      </c>
      <c r="O28" s="67">
        <f t="shared" si="0"/>
        <v>25.103583419677435</v>
      </c>
      <c r="P28" s="22">
        <f t="shared" si="1"/>
        <v>-1.0289124151112219</v>
      </c>
      <c r="Q28" s="21"/>
    </row>
    <row r="29" spans="1:17" x14ac:dyDescent="0.3">
      <c r="A29" s="12">
        <v>10074</v>
      </c>
      <c r="B29" s="37" t="s">
        <v>32</v>
      </c>
      <c r="C29" s="55">
        <f>'BPA SANDBOX Ref Data'!R25</f>
        <v>30.437412557077625</v>
      </c>
      <c r="D29" s="19">
        <f>'BPA SANDBOX Ref Data'!AG25</f>
        <v>0</v>
      </c>
      <c r="E29" s="21">
        <f>'BPA SANDBOX Ref Data'!AP25</f>
        <v>2.9414383561643835</v>
      </c>
      <c r="F29" s="19">
        <f>'BPA SANDBOX Ref Data'!AY25</f>
        <v>0</v>
      </c>
      <c r="G29" s="21">
        <f>'BPA SANDBOX Ref Data'!BH25</f>
        <v>0</v>
      </c>
      <c r="H29" s="60">
        <f>'BPA SANDBOX Ref Data'!BI25</f>
        <v>0</v>
      </c>
      <c r="I29" s="62">
        <f t="shared" si="2"/>
        <v>27.495974200913242</v>
      </c>
      <c r="J29" s="55">
        <f>'BPA SANDBOX Ref Data'!BT25</f>
        <v>26.681999999999999</v>
      </c>
      <c r="K29" s="19">
        <f>'BPA SANDBOX Ref Data'!BW25</f>
        <v>0</v>
      </c>
      <c r="L29" s="19">
        <f>'BPA SANDBOX Ref Data'!BU25</f>
        <v>7.9250000000000001E-2</v>
      </c>
      <c r="M29" s="21">
        <f>'BPA SANDBOX Ref Data'!BV25</f>
        <v>0.20349355022831084</v>
      </c>
      <c r="N29" s="190">
        <f>'BPA SANDBOX Ref Data'!BZ25</f>
        <v>1.1360919171580863</v>
      </c>
      <c r="O29" s="67">
        <f t="shared" si="0"/>
        <v>28.100835467386393</v>
      </c>
      <c r="P29" s="22">
        <f t="shared" si="1"/>
        <v>-0.60486126647315075</v>
      </c>
      <c r="Q29" s="21"/>
    </row>
    <row r="30" spans="1:17" x14ac:dyDescent="0.3">
      <c r="A30" s="12">
        <v>10076</v>
      </c>
      <c r="B30" s="37" t="s">
        <v>33</v>
      </c>
      <c r="C30" s="55">
        <f>'BPA SANDBOX Ref Data'!R26</f>
        <v>7.8478922374429212</v>
      </c>
      <c r="D30" s="19">
        <f>'BPA SANDBOX Ref Data'!AG26</f>
        <v>0</v>
      </c>
      <c r="E30" s="21">
        <f>'BPA SANDBOX Ref Data'!AP26</f>
        <v>0</v>
      </c>
      <c r="F30" s="19">
        <f>'BPA SANDBOX Ref Data'!AY26</f>
        <v>0</v>
      </c>
      <c r="G30" s="21">
        <f>'BPA SANDBOX Ref Data'!BH26</f>
        <v>0</v>
      </c>
      <c r="H30" s="60">
        <f>'BPA SANDBOX Ref Data'!BI26</f>
        <v>0</v>
      </c>
      <c r="I30" s="62">
        <f t="shared" si="2"/>
        <v>7.8478922374429212</v>
      </c>
      <c r="J30" s="55">
        <f>'BPA SANDBOX Ref Data'!BT26</f>
        <v>4.8170000000000002</v>
      </c>
      <c r="K30" s="19">
        <f>'BPA SANDBOX Ref Data'!BW26</f>
        <v>0</v>
      </c>
      <c r="L30" s="19">
        <f>'BPA SANDBOX Ref Data'!BU26</f>
        <v>4.5000000000000005E-3</v>
      </c>
      <c r="M30" s="21">
        <f>'BPA SANDBOX Ref Data'!BV26</f>
        <v>0.75772305936073026</v>
      </c>
      <c r="N30" s="190">
        <f>'BPA SANDBOX Ref Data'!BZ26</f>
        <v>0.23506658648374457</v>
      </c>
      <c r="O30" s="67">
        <f t="shared" si="0"/>
        <v>5.8142896458444753</v>
      </c>
      <c r="P30" s="22">
        <f t="shared" si="1"/>
        <v>2.0336025915984459</v>
      </c>
      <c r="Q30" s="21"/>
    </row>
    <row r="31" spans="1:17" x14ac:dyDescent="0.3">
      <c r="A31" s="12">
        <v>10078</v>
      </c>
      <c r="B31" s="37" t="s">
        <v>34</v>
      </c>
      <c r="C31" s="55">
        <f>'BPA SANDBOX Ref Data'!R27</f>
        <v>3.7119555936073061</v>
      </c>
      <c r="D31" s="19">
        <f>'BPA SANDBOX Ref Data'!AG27</f>
        <v>0</v>
      </c>
      <c r="E31" s="21">
        <f>'BPA SANDBOX Ref Data'!AP27</f>
        <v>0</v>
      </c>
      <c r="F31" s="19">
        <f>'BPA SANDBOX Ref Data'!AY27</f>
        <v>0</v>
      </c>
      <c r="G31" s="21">
        <f>'BPA SANDBOX Ref Data'!BH27</f>
        <v>0</v>
      </c>
      <c r="H31" s="60">
        <f>'BPA SANDBOX Ref Data'!BI27</f>
        <v>0</v>
      </c>
      <c r="I31" s="62">
        <f t="shared" si="2"/>
        <v>3.7119555936073061</v>
      </c>
      <c r="J31" s="55">
        <f>'BPA SANDBOX Ref Data'!BT27</f>
        <v>3.718</v>
      </c>
      <c r="K31" s="19">
        <f>'BPA SANDBOX Ref Data'!BW27</f>
        <v>-6.0444063926938796E-3</v>
      </c>
      <c r="L31" s="19">
        <f>'BPA SANDBOX Ref Data'!BU27</f>
        <v>5.0000000000000001E-4</v>
      </c>
      <c r="M31" s="21">
        <f>'BPA SANDBOX Ref Data'!BV27</f>
        <v>0</v>
      </c>
      <c r="N31" s="190">
        <f>'BPA SANDBOX Ref Data'!BZ27</f>
        <v>0.15641501595774959</v>
      </c>
      <c r="O31" s="67">
        <f t="shared" si="0"/>
        <v>3.868870609565056</v>
      </c>
      <c r="P31" s="22">
        <f t="shared" si="1"/>
        <v>-0.15691501595774993</v>
      </c>
      <c r="Q31" s="21"/>
    </row>
    <row r="32" spans="1:17" x14ac:dyDescent="0.3">
      <c r="A32" s="12">
        <v>10079</v>
      </c>
      <c r="B32" s="37" t="s">
        <v>35</v>
      </c>
      <c r="C32" s="55">
        <f>'BPA SANDBOX Ref Data'!R28</f>
        <v>84.355454566210042</v>
      </c>
      <c r="D32" s="19">
        <f>'BPA SANDBOX Ref Data'!AG28</f>
        <v>0</v>
      </c>
      <c r="E32" s="21">
        <f>'BPA SANDBOX Ref Data'!AP28</f>
        <v>2.9414383561643835</v>
      </c>
      <c r="F32" s="19">
        <f>'BPA SANDBOX Ref Data'!AY28</f>
        <v>0</v>
      </c>
      <c r="G32" s="21">
        <f>'BPA SANDBOX Ref Data'!BH28</f>
        <v>4.0152968036529684</v>
      </c>
      <c r="H32" s="60">
        <f>'BPA SANDBOX Ref Data'!BI28</f>
        <v>0</v>
      </c>
      <c r="I32" s="62">
        <f t="shared" si="2"/>
        <v>77.398719406392686</v>
      </c>
      <c r="J32" s="55">
        <f>'BPA SANDBOX Ref Data'!BT28</f>
        <v>88.179000000000002</v>
      </c>
      <c r="K32" s="19">
        <f>'BPA SANDBOX Ref Data'!BW28</f>
        <v>-10.780280593607316</v>
      </c>
      <c r="L32" s="19">
        <f>'BPA SANDBOX Ref Data'!BU28</f>
        <v>0</v>
      </c>
      <c r="M32" s="21">
        <f>'BPA SANDBOX Ref Data'!BV28</f>
        <v>0</v>
      </c>
      <c r="N32" s="190">
        <f>'BPA SANDBOX Ref Data'!BZ28</f>
        <v>3.2610011421838623</v>
      </c>
      <c r="O32" s="67">
        <f t="shared" si="0"/>
        <v>80.659720548576544</v>
      </c>
      <c r="P32" s="22">
        <f t="shared" si="1"/>
        <v>-3.2610011421838578</v>
      </c>
      <c r="Q32" s="21"/>
    </row>
    <row r="33" spans="1:17" x14ac:dyDescent="0.3">
      <c r="A33" s="12">
        <v>10080</v>
      </c>
      <c r="B33" s="37" t="s">
        <v>36</v>
      </c>
      <c r="C33" s="55">
        <f>'BPA SANDBOX Ref Data'!R29</f>
        <v>6.6036856164383568</v>
      </c>
      <c r="D33" s="19">
        <f>'BPA SANDBOX Ref Data'!AG29</f>
        <v>0</v>
      </c>
      <c r="E33" s="21">
        <f>'BPA SANDBOX Ref Data'!AP29</f>
        <v>0</v>
      </c>
      <c r="F33" s="19">
        <f>'BPA SANDBOX Ref Data'!AY29</f>
        <v>0</v>
      </c>
      <c r="G33" s="21">
        <f>'BPA SANDBOX Ref Data'!BH29</f>
        <v>0</v>
      </c>
      <c r="H33" s="60">
        <f>'BPA SANDBOX Ref Data'!BI29</f>
        <v>0</v>
      </c>
      <c r="I33" s="62">
        <f t="shared" si="2"/>
        <v>6.6036856164383568</v>
      </c>
      <c r="J33" s="55">
        <f>'BPA SANDBOX Ref Data'!BT29</f>
        <v>7.4370000000000003</v>
      </c>
      <c r="K33" s="19">
        <f>'BPA SANDBOX Ref Data'!BW29</f>
        <v>-0.83331438356164345</v>
      </c>
      <c r="L33" s="19">
        <f>'BPA SANDBOX Ref Data'!BU29</f>
        <v>0</v>
      </c>
      <c r="M33" s="21">
        <f>'BPA SANDBOX Ref Data'!BV29</f>
        <v>0</v>
      </c>
      <c r="N33" s="190">
        <f>'BPA SANDBOX Ref Data'!BZ29</f>
        <v>0.27822974983291504</v>
      </c>
      <c r="O33" s="67">
        <f t="shared" si="0"/>
        <v>6.8819153662712722</v>
      </c>
      <c r="P33" s="22">
        <f t="shared" si="1"/>
        <v>-0.27822974983291537</v>
      </c>
      <c r="Q33" s="21"/>
    </row>
    <row r="34" spans="1:17" x14ac:dyDescent="0.3">
      <c r="A34" s="12">
        <v>10081</v>
      </c>
      <c r="B34" s="37" t="s">
        <v>37</v>
      </c>
      <c r="C34" s="55">
        <f>'BPA SANDBOX Ref Data'!R30</f>
        <v>12.051348630136983</v>
      </c>
      <c r="D34" s="19">
        <f>'BPA SANDBOX Ref Data'!AG30</f>
        <v>0</v>
      </c>
      <c r="E34" s="21">
        <f>'BPA SANDBOX Ref Data'!AP30</f>
        <v>2.9414383561643835</v>
      </c>
      <c r="F34" s="19">
        <f>'BPA SANDBOX Ref Data'!AY30</f>
        <v>0</v>
      </c>
      <c r="G34" s="21">
        <f>'BPA SANDBOX Ref Data'!BH30</f>
        <v>0</v>
      </c>
      <c r="H34" s="60">
        <f>'BPA SANDBOX Ref Data'!BI30</f>
        <v>0</v>
      </c>
      <c r="I34" s="62">
        <f t="shared" si="2"/>
        <v>9.1099102739726003</v>
      </c>
      <c r="J34" s="55">
        <f>'BPA SANDBOX Ref Data'!BT30</f>
        <v>10.455</v>
      </c>
      <c r="K34" s="19">
        <f>'BPA SANDBOX Ref Data'!BW30</f>
        <v>-1.3450897260273997</v>
      </c>
      <c r="L34" s="19">
        <f>'BPA SANDBOX Ref Data'!BU30</f>
        <v>8.7500000000000008E-3</v>
      </c>
      <c r="M34" s="21">
        <f>'BPA SANDBOX Ref Data'!BV30</f>
        <v>0</v>
      </c>
      <c r="N34" s="190">
        <f>'BPA SANDBOX Ref Data'!BZ30</f>
        <v>0.38419190648980223</v>
      </c>
      <c r="O34" s="67">
        <f t="shared" si="0"/>
        <v>9.5028521804624013</v>
      </c>
      <c r="P34" s="22">
        <f t="shared" si="1"/>
        <v>-0.39294190648980099</v>
      </c>
      <c r="Q34" s="21"/>
    </row>
    <row r="35" spans="1:17" x14ac:dyDescent="0.3">
      <c r="A35" s="12">
        <v>10082</v>
      </c>
      <c r="B35" s="37" t="s">
        <v>38</v>
      </c>
      <c r="C35" s="55">
        <f>'BPA SANDBOX Ref Data'!R31</f>
        <v>9.5016095890410976E-2</v>
      </c>
      <c r="D35" s="19">
        <f>'BPA SANDBOX Ref Data'!AG31</f>
        <v>0</v>
      </c>
      <c r="E35" s="21">
        <f>'BPA SANDBOX Ref Data'!AP31</f>
        <v>0</v>
      </c>
      <c r="F35" s="19">
        <f>'BPA SANDBOX Ref Data'!AY31</f>
        <v>0</v>
      </c>
      <c r="G35" s="21">
        <f>'BPA SANDBOX Ref Data'!BH31</f>
        <v>0</v>
      </c>
      <c r="H35" s="60">
        <f>'BPA SANDBOX Ref Data'!BI31</f>
        <v>0</v>
      </c>
      <c r="I35" s="62">
        <f t="shared" si="2"/>
        <v>9.5016095890410976E-2</v>
      </c>
      <c r="J35" s="55">
        <f>'BPA SANDBOX Ref Data'!BT31</f>
        <v>0.11799999999999999</v>
      </c>
      <c r="K35" s="19">
        <f>'BPA SANDBOX Ref Data'!BW31</f>
        <v>-2.2983904109589018E-2</v>
      </c>
      <c r="L35" s="19">
        <f>'BPA SANDBOX Ref Data'!BU31</f>
        <v>0</v>
      </c>
      <c r="M35" s="21">
        <f>'BPA SANDBOX Ref Data'!BV31</f>
        <v>0</v>
      </c>
      <c r="N35" s="190">
        <f>'BPA SANDBOX Ref Data'!BZ31</f>
        <v>4.0032651651196434E-3</v>
      </c>
      <c r="O35" s="67">
        <f t="shared" si="0"/>
        <v>9.9019361055530622E-2</v>
      </c>
      <c r="P35" s="22">
        <f t="shared" si="1"/>
        <v>-4.003265165119646E-3</v>
      </c>
      <c r="Q35" s="21"/>
    </row>
    <row r="36" spans="1:17" x14ac:dyDescent="0.3">
      <c r="A36" s="12">
        <v>10083</v>
      </c>
      <c r="B36" s="37" t="s">
        <v>39</v>
      </c>
      <c r="C36" s="55">
        <f>'BPA SANDBOX Ref Data'!R32</f>
        <v>8.6678964611872154</v>
      </c>
      <c r="D36" s="19">
        <f>'BPA SANDBOX Ref Data'!AG32</f>
        <v>0</v>
      </c>
      <c r="E36" s="21">
        <f>'BPA SANDBOX Ref Data'!AP32</f>
        <v>0</v>
      </c>
      <c r="F36" s="19">
        <f>'BPA SANDBOX Ref Data'!AY32</f>
        <v>0</v>
      </c>
      <c r="G36" s="21">
        <f>'BPA SANDBOX Ref Data'!BH32</f>
        <v>0</v>
      </c>
      <c r="H36" s="60">
        <f>'BPA SANDBOX Ref Data'!BI32</f>
        <v>0</v>
      </c>
      <c r="I36" s="62">
        <f t="shared" si="2"/>
        <v>8.6678964611872154</v>
      </c>
      <c r="J36" s="55">
        <f>'BPA SANDBOX Ref Data'!BT32</f>
        <v>8.3629999999999995</v>
      </c>
      <c r="K36" s="19">
        <f>'BPA SANDBOX Ref Data'!BW32</f>
        <v>0</v>
      </c>
      <c r="L36" s="19">
        <f>'BPA SANDBOX Ref Data'!BU32</f>
        <v>2.4E-2</v>
      </c>
      <c r="M36" s="21">
        <f>'BPA SANDBOX Ref Data'!BV32</f>
        <v>7.6224115296803951E-2</v>
      </c>
      <c r="N36" s="190">
        <f>'BPA SANDBOX Ref Data'!BZ32</f>
        <v>0.35657674594886646</v>
      </c>
      <c r="O36" s="67">
        <f t="shared" si="0"/>
        <v>8.8198008612456693</v>
      </c>
      <c r="P36" s="22">
        <f t="shared" si="1"/>
        <v>-0.15190440005845396</v>
      </c>
      <c r="Q36" s="21"/>
    </row>
    <row r="37" spans="1:17" x14ac:dyDescent="0.3">
      <c r="A37" s="12">
        <v>10086</v>
      </c>
      <c r="B37" s="37" t="s">
        <v>40</v>
      </c>
      <c r="C37" s="55">
        <f>'BPA SANDBOX Ref Data'!R33</f>
        <v>3.8474228310502281</v>
      </c>
      <c r="D37" s="19">
        <f>'BPA SANDBOX Ref Data'!AG33</f>
        <v>0</v>
      </c>
      <c r="E37" s="21">
        <f>'BPA SANDBOX Ref Data'!AP33</f>
        <v>0</v>
      </c>
      <c r="F37" s="19">
        <f>'BPA SANDBOX Ref Data'!AY33</f>
        <v>0</v>
      </c>
      <c r="G37" s="21">
        <f>'BPA SANDBOX Ref Data'!BH33</f>
        <v>0</v>
      </c>
      <c r="H37" s="60">
        <f>'BPA SANDBOX Ref Data'!BI33</f>
        <v>0</v>
      </c>
      <c r="I37" s="62">
        <f t="shared" si="2"/>
        <v>3.8474228310502281</v>
      </c>
      <c r="J37" s="55">
        <f>'BPA SANDBOX Ref Data'!BT33</f>
        <v>3.9449999999999998</v>
      </c>
      <c r="K37" s="19">
        <f>'BPA SANDBOX Ref Data'!BW33</f>
        <v>-9.7577168949771753E-2</v>
      </c>
      <c r="L37" s="19">
        <f>'BPA SANDBOX Ref Data'!BU33</f>
        <v>0</v>
      </c>
      <c r="M37" s="21">
        <f>'BPA SANDBOX Ref Data'!BV33</f>
        <v>0</v>
      </c>
      <c r="N37" s="190">
        <f>'BPA SANDBOX Ref Data'!BZ33</f>
        <v>0.16210152238620629</v>
      </c>
      <c r="O37" s="67">
        <f t="shared" si="0"/>
        <v>4.0095243534364347</v>
      </c>
      <c r="P37" s="22">
        <f t="shared" si="1"/>
        <v>-0.16210152238620656</v>
      </c>
      <c r="Q37" s="21"/>
    </row>
    <row r="38" spans="1:17" x14ac:dyDescent="0.3">
      <c r="A38" s="12">
        <v>10087</v>
      </c>
      <c r="B38" s="37" t="s">
        <v>41</v>
      </c>
      <c r="C38" s="55">
        <f>'BPA SANDBOX Ref Data'!R34</f>
        <v>43.410819977168948</v>
      </c>
      <c r="D38" s="19">
        <f>'BPA SANDBOX Ref Data'!AG34</f>
        <v>0</v>
      </c>
      <c r="E38" s="21">
        <f>'BPA SANDBOX Ref Data'!AP34</f>
        <v>0</v>
      </c>
      <c r="F38" s="19">
        <f>'BPA SANDBOX Ref Data'!AY34</f>
        <v>0</v>
      </c>
      <c r="G38" s="21">
        <f>'BPA SANDBOX Ref Data'!BH34</f>
        <v>0</v>
      </c>
      <c r="H38" s="60">
        <f>'BPA SANDBOX Ref Data'!BI34</f>
        <v>0</v>
      </c>
      <c r="I38" s="62">
        <f t="shared" si="2"/>
        <v>43.410819977168948</v>
      </c>
      <c r="J38" s="55">
        <f>'BPA SANDBOX Ref Data'!BT34</f>
        <v>85.48</v>
      </c>
      <c r="K38" s="19">
        <f>'BPA SANDBOX Ref Data'!BW34</f>
        <v>-42.069180022831056</v>
      </c>
      <c r="L38" s="19">
        <f>'BPA SANDBOX Ref Data'!BU34</f>
        <v>0</v>
      </c>
      <c r="M38" s="21">
        <f>'BPA SANDBOX Ref Data'!BV34</f>
        <v>0</v>
      </c>
      <c r="N38" s="190">
        <f>'BPA SANDBOX Ref Data'!BZ34</f>
        <v>1.8290061465408911</v>
      </c>
      <c r="O38" s="67">
        <f t="shared" si="0"/>
        <v>45.23982612370984</v>
      </c>
      <c r="P38" s="22">
        <f t="shared" si="1"/>
        <v>-1.8290061465408911</v>
      </c>
      <c r="Q38" s="21"/>
    </row>
    <row r="39" spans="1:17" x14ac:dyDescent="0.3">
      <c r="A39" s="12">
        <v>10089</v>
      </c>
      <c r="B39" s="37" t="s">
        <v>42</v>
      </c>
      <c r="C39" s="55">
        <f>'BPA SANDBOX Ref Data'!R35</f>
        <v>110.42244657534245</v>
      </c>
      <c r="D39" s="19">
        <f>'BPA SANDBOX Ref Data'!AG35</f>
        <v>0</v>
      </c>
      <c r="E39" s="21">
        <f>'BPA SANDBOX Ref Data'!AP35</f>
        <v>0</v>
      </c>
      <c r="F39" s="19">
        <f>'BPA SANDBOX Ref Data'!AY35</f>
        <v>0</v>
      </c>
      <c r="G39" s="21">
        <f>'BPA SANDBOX Ref Data'!BH35</f>
        <v>0.58230593607305936</v>
      </c>
      <c r="H39" s="60">
        <f>'BPA SANDBOX Ref Data'!BI35</f>
        <v>0</v>
      </c>
      <c r="I39" s="62">
        <f t="shared" si="2"/>
        <v>109.84014063926939</v>
      </c>
      <c r="J39" s="55">
        <f>'BPA SANDBOX Ref Data'!BT35</f>
        <v>104.21299999999999</v>
      </c>
      <c r="K39" s="19">
        <f>'BPA SANDBOX Ref Data'!BW35</f>
        <v>0</v>
      </c>
      <c r="L39" s="19">
        <f>'BPA SANDBOX Ref Data'!BU35</f>
        <v>0.92075000000000007</v>
      </c>
      <c r="M39" s="21">
        <f>'BPA SANDBOX Ref Data'!BV35</f>
        <v>1.4067851598173498</v>
      </c>
      <c r="N39" s="190">
        <f>'BPA SANDBOX Ref Data'!BZ35</f>
        <v>4.4888185426017353</v>
      </c>
      <c r="O39" s="67">
        <f t="shared" ref="O39:O70" si="3">SUM(J39:N39)</f>
        <v>111.02935370241907</v>
      </c>
      <c r="P39" s="22">
        <f t="shared" si="1"/>
        <v>-1.1892130631496798</v>
      </c>
      <c r="Q39" s="21"/>
    </row>
    <row r="40" spans="1:17" x14ac:dyDescent="0.3">
      <c r="A40" s="12">
        <v>10091</v>
      </c>
      <c r="B40" s="37" t="s">
        <v>43</v>
      </c>
      <c r="C40" s="55">
        <f>'BPA SANDBOX Ref Data'!R36</f>
        <v>9.11535410958904</v>
      </c>
      <c r="D40" s="19">
        <f>'BPA SANDBOX Ref Data'!AG36</f>
        <v>0</v>
      </c>
      <c r="E40" s="21">
        <f>'BPA SANDBOX Ref Data'!AP36</f>
        <v>0</v>
      </c>
      <c r="F40" s="19">
        <f>'BPA SANDBOX Ref Data'!AY36</f>
        <v>0</v>
      </c>
      <c r="G40" s="21">
        <f>'BPA SANDBOX Ref Data'!BH36</f>
        <v>0</v>
      </c>
      <c r="H40" s="60">
        <f>'BPA SANDBOX Ref Data'!BI36</f>
        <v>0</v>
      </c>
      <c r="I40" s="62">
        <f t="shared" si="2"/>
        <v>9.11535410958904</v>
      </c>
      <c r="J40" s="55">
        <f>'BPA SANDBOX Ref Data'!BT36</f>
        <v>9.4220000000000006</v>
      </c>
      <c r="K40" s="19">
        <f>'BPA SANDBOX Ref Data'!BW36</f>
        <v>-0.30664589041096058</v>
      </c>
      <c r="L40" s="19">
        <f>'BPA SANDBOX Ref Data'!BU36</f>
        <v>6.4999999999999997E-3</v>
      </c>
      <c r="M40" s="21">
        <f>'BPA SANDBOX Ref Data'!BV36</f>
        <v>0</v>
      </c>
      <c r="N40" s="190">
        <f>'BPA SANDBOX Ref Data'!BZ36</f>
        <v>0.38432647075227377</v>
      </c>
      <c r="O40" s="67">
        <f t="shared" si="3"/>
        <v>9.5061805803413151</v>
      </c>
      <c r="P40" s="22">
        <f t="shared" si="1"/>
        <v>-0.39082647075227506</v>
      </c>
      <c r="Q40" s="21"/>
    </row>
    <row r="41" spans="1:17" x14ac:dyDescent="0.3">
      <c r="A41" s="12">
        <v>10094</v>
      </c>
      <c r="B41" s="37" t="s">
        <v>44</v>
      </c>
      <c r="C41" s="55">
        <f>'BPA SANDBOX Ref Data'!R37</f>
        <v>3.14409303652968</v>
      </c>
      <c r="D41" s="19">
        <f>'BPA SANDBOX Ref Data'!AG37</f>
        <v>0</v>
      </c>
      <c r="E41" s="21">
        <f>'BPA SANDBOX Ref Data'!AP37</f>
        <v>0.11232876712328767</v>
      </c>
      <c r="F41" s="19">
        <f>'BPA SANDBOX Ref Data'!AY37</f>
        <v>0</v>
      </c>
      <c r="G41" s="21">
        <f>'BPA SANDBOX Ref Data'!BH37</f>
        <v>0</v>
      </c>
      <c r="H41" s="60">
        <f>'BPA SANDBOX Ref Data'!BI37</f>
        <v>0</v>
      </c>
      <c r="I41" s="62">
        <f t="shared" si="2"/>
        <v>3.0317642694063922</v>
      </c>
      <c r="J41" s="55">
        <f>'BPA SANDBOX Ref Data'!BT37</f>
        <v>3.0369999999999999</v>
      </c>
      <c r="K41" s="19">
        <f>'BPA SANDBOX Ref Data'!BW37</f>
        <v>-5.2357305936077125E-3</v>
      </c>
      <c r="L41" s="19">
        <f>'BPA SANDBOX Ref Data'!BU37</f>
        <v>0</v>
      </c>
      <c r="M41" s="21">
        <f>'BPA SANDBOX Ref Data'!BV37</f>
        <v>0</v>
      </c>
      <c r="N41" s="190">
        <f>'BPA SANDBOX Ref Data'!BZ37</f>
        <v>0.12773579228689272</v>
      </c>
      <c r="O41" s="67">
        <f t="shared" si="3"/>
        <v>3.1595000616932851</v>
      </c>
      <c r="P41" s="22">
        <f t="shared" si="1"/>
        <v>-0.12773579228689291</v>
      </c>
      <c r="Q41" s="21"/>
    </row>
    <row r="42" spans="1:17" x14ac:dyDescent="0.3">
      <c r="A42" s="12">
        <v>10095</v>
      </c>
      <c r="B42" s="37" t="s">
        <v>45</v>
      </c>
      <c r="C42" s="55">
        <f>'BPA SANDBOX Ref Data'!R38</f>
        <v>3.7678392694063922</v>
      </c>
      <c r="D42" s="19">
        <f>'BPA SANDBOX Ref Data'!AG38</f>
        <v>0</v>
      </c>
      <c r="E42" s="21">
        <f>'BPA SANDBOX Ref Data'!AP38</f>
        <v>0</v>
      </c>
      <c r="F42" s="19">
        <f>'BPA SANDBOX Ref Data'!AY38</f>
        <v>0</v>
      </c>
      <c r="G42" s="21">
        <f>'BPA SANDBOX Ref Data'!BH38</f>
        <v>0</v>
      </c>
      <c r="H42" s="60">
        <f>'BPA SANDBOX Ref Data'!BI38</f>
        <v>0</v>
      </c>
      <c r="I42" s="62">
        <f t="shared" si="2"/>
        <v>3.7678392694063922</v>
      </c>
      <c r="J42" s="55">
        <f>'BPA SANDBOX Ref Data'!BT38</f>
        <v>3.6429999999999998</v>
      </c>
      <c r="K42" s="19">
        <f>'BPA SANDBOX Ref Data'!BW38</f>
        <v>0</v>
      </c>
      <c r="L42" s="19">
        <f>'BPA SANDBOX Ref Data'!BU38</f>
        <v>0</v>
      </c>
      <c r="M42" s="21">
        <f>'BPA SANDBOX Ref Data'!BV38</f>
        <v>3.1209817351598113E-2</v>
      </c>
      <c r="N42" s="190">
        <f>'BPA SANDBOX Ref Data'!BZ38</f>
        <v>0.15480362598889602</v>
      </c>
      <c r="O42" s="67">
        <f t="shared" si="3"/>
        <v>3.8290134433404939</v>
      </c>
      <c r="P42" s="22">
        <f t="shared" si="1"/>
        <v>-6.1174173934101628E-2</v>
      </c>
      <c r="Q42" s="21"/>
    </row>
    <row r="43" spans="1:17" x14ac:dyDescent="0.3">
      <c r="A43" s="12">
        <v>10097</v>
      </c>
      <c r="B43" s="37" t="s">
        <v>46</v>
      </c>
      <c r="C43" s="55">
        <f>'BPA SANDBOX Ref Data'!R39</f>
        <v>1.9894253424657535</v>
      </c>
      <c r="D43" s="19">
        <f>'BPA SANDBOX Ref Data'!AG39</f>
        <v>0</v>
      </c>
      <c r="E43" s="21">
        <f>'BPA SANDBOX Ref Data'!AP39</f>
        <v>0</v>
      </c>
      <c r="F43" s="19">
        <f>'BPA SANDBOX Ref Data'!AY39</f>
        <v>0</v>
      </c>
      <c r="G43" s="21">
        <f>'BPA SANDBOX Ref Data'!BH39</f>
        <v>0</v>
      </c>
      <c r="H43" s="60">
        <f>'BPA SANDBOX Ref Data'!BI39</f>
        <v>0</v>
      </c>
      <c r="I43" s="62">
        <f t="shared" si="2"/>
        <v>1.9894253424657535</v>
      </c>
      <c r="J43" s="55">
        <f>'BPA SANDBOX Ref Data'!BT39</f>
        <v>2.0379999999999998</v>
      </c>
      <c r="K43" s="19">
        <f>'BPA SANDBOX Ref Data'!BW39</f>
        <v>-4.8574657534246279E-2</v>
      </c>
      <c r="L43" s="19">
        <f>'BPA SANDBOX Ref Data'!BU39</f>
        <v>0</v>
      </c>
      <c r="M43" s="21">
        <f>'BPA SANDBOX Ref Data'!BV39</f>
        <v>0</v>
      </c>
      <c r="N43" s="190">
        <f>'BPA SANDBOX Ref Data'!BZ39</f>
        <v>8.3819452877595194E-2</v>
      </c>
      <c r="O43" s="67">
        <f t="shared" si="3"/>
        <v>2.0732447953433488</v>
      </c>
      <c r="P43" s="22">
        <f t="shared" si="1"/>
        <v>-8.3819452877595291E-2</v>
      </c>
      <c r="Q43" s="21"/>
    </row>
    <row r="44" spans="1:17" x14ac:dyDescent="0.3">
      <c r="A44" s="12">
        <v>10101</v>
      </c>
      <c r="B44" s="37" t="s">
        <v>47</v>
      </c>
      <c r="C44" s="55">
        <f>'BPA SANDBOX Ref Data'!R40</f>
        <v>76.769821689497704</v>
      </c>
      <c r="D44" s="19">
        <f>'BPA SANDBOX Ref Data'!AG40</f>
        <v>0</v>
      </c>
      <c r="E44" s="21">
        <f>'BPA SANDBOX Ref Data'!AP40</f>
        <v>0</v>
      </c>
      <c r="F44" s="19">
        <f>'BPA SANDBOX Ref Data'!AY40</f>
        <v>0</v>
      </c>
      <c r="G44" s="21">
        <f>'BPA SANDBOX Ref Data'!BH40</f>
        <v>0.67317351598173514</v>
      </c>
      <c r="H44" s="60">
        <f>'BPA SANDBOX Ref Data'!BI40</f>
        <v>0</v>
      </c>
      <c r="I44" s="62">
        <f t="shared" si="2"/>
        <v>76.096648173515973</v>
      </c>
      <c r="J44" s="55">
        <f>'BPA SANDBOX Ref Data'!BT40</f>
        <v>76.028000000000006</v>
      </c>
      <c r="K44" s="19">
        <f>'BPA SANDBOX Ref Data'!BW40</f>
        <v>0</v>
      </c>
      <c r="L44" s="19">
        <f>'BPA SANDBOX Ref Data'!BU40</f>
        <v>1.2647499999999998</v>
      </c>
      <c r="M44" s="21">
        <f>'BPA SANDBOX Ref Data'!BV40</f>
        <v>1.7162043378991854E-2</v>
      </c>
      <c r="N44" s="190">
        <f>'BPA SANDBOX Ref Data'!BZ40</f>
        <v>3.2572594664243271</v>
      </c>
      <c r="O44" s="67">
        <f t="shared" si="3"/>
        <v>80.56717150980333</v>
      </c>
      <c r="P44" s="22">
        <f t="shared" si="1"/>
        <v>-4.4705233362873571</v>
      </c>
      <c r="Q44" s="21"/>
    </row>
    <row r="45" spans="1:17" x14ac:dyDescent="0.3">
      <c r="A45" s="12">
        <v>10103</v>
      </c>
      <c r="B45" s="37" t="s">
        <v>48</v>
      </c>
      <c r="C45" s="55">
        <f>'BPA SANDBOX Ref Data'!R41</f>
        <v>534.31346369863013</v>
      </c>
      <c r="D45" s="19">
        <f>'BPA SANDBOX Ref Data'!AG41</f>
        <v>0</v>
      </c>
      <c r="E45" s="21">
        <f>'BPA SANDBOX Ref Data'!AP41</f>
        <v>225.94851598173517</v>
      </c>
      <c r="F45" s="19">
        <f>'BPA SANDBOX Ref Data'!AY41</f>
        <v>0</v>
      </c>
      <c r="G45" s="21">
        <f>'BPA SANDBOX Ref Data'!BH41</f>
        <v>0</v>
      </c>
      <c r="H45" s="60">
        <f>'BPA SANDBOX Ref Data'!BI41</f>
        <v>123</v>
      </c>
      <c r="I45" s="62">
        <f t="shared" si="2"/>
        <v>431.36494771689496</v>
      </c>
      <c r="J45" s="55">
        <f>'BPA SANDBOX Ref Data'!BT41</f>
        <v>318.49400000000003</v>
      </c>
      <c r="K45" s="19">
        <f>'BPA SANDBOX Ref Data'!BW41</f>
        <v>0</v>
      </c>
      <c r="L45" s="19">
        <f>'BPA SANDBOX Ref Data'!BU41</f>
        <v>20.904499999999999</v>
      </c>
      <c r="M45" s="21">
        <f>'BPA SANDBOX Ref Data'!BV41</f>
        <v>28.217736929223733</v>
      </c>
      <c r="N45" s="190">
        <f>'BPA SANDBOX Ref Data'!BZ41</f>
        <v>15.488589187336327</v>
      </c>
      <c r="O45" s="67">
        <f t="shared" si="3"/>
        <v>383.1048261165601</v>
      </c>
      <c r="P45" s="22">
        <f t="shared" si="1"/>
        <v>48.260121600334855</v>
      </c>
      <c r="Q45" s="21"/>
    </row>
    <row r="46" spans="1:17" x14ac:dyDescent="0.3">
      <c r="A46" s="12">
        <v>10105</v>
      </c>
      <c r="B46" s="37" t="s">
        <v>49</v>
      </c>
      <c r="C46" s="55">
        <f>'BPA SANDBOX Ref Data'!R42</f>
        <v>83.237930365296805</v>
      </c>
      <c r="D46" s="19">
        <f>'BPA SANDBOX Ref Data'!AG42</f>
        <v>0</v>
      </c>
      <c r="E46" s="21">
        <f>'BPA SANDBOX Ref Data'!AP42</f>
        <v>0</v>
      </c>
      <c r="F46" s="19">
        <f>'BPA SANDBOX Ref Data'!AY42</f>
        <v>0</v>
      </c>
      <c r="G46" s="21">
        <f>'BPA SANDBOX Ref Data'!BH42</f>
        <v>0</v>
      </c>
      <c r="H46" s="60">
        <f>'BPA SANDBOX Ref Data'!BI42</f>
        <v>0</v>
      </c>
      <c r="I46" s="62">
        <f t="shared" si="2"/>
        <v>83.237930365296805</v>
      </c>
      <c r="J46" s="55">
        <f>'BPA SANDBOX Ref Data'!BT42</f>
        <v>92.837999999999994</v>
      </c>
      <c r="K46" s="19">
        <f>'BPA SANDBOX Ref Data'!BW42</f>
        <v>-9.6000696347031891</v>
      </c>
      <c r="L46" s="19">
        <f>'BPA SANDBOX Ref Data'!BU42</f>
        <v>0</v>
      </c>
      <c r="M46" s="21">
        <f>'BPA SANDBOX Ref Data'!BV42</f>
        <v>0</v>
      </c>
      <c r="N46" s="190">
        <f>'BPA SANDBOX Ref Data'!BZ42</f>
        <v>3.5070216674907209</v>
      </c>
      <c r="O46" s="67">
        <f t="shared" si="3"/>
        <v>86.744952032787523</v>
      </c>
      <c r="P46" s="22">
        <f t="shared" si="1"/>
        <v>-3.5070216674907186</v>
      </c>
      <c r="Q46" s="21"/>
    </row>
    <row r="47" spans="1:17" x14ac:dyDescent="0.3">
      <c r="A47" s="12">
        <v>10106</v>
      </c>
      <c r="B47" s="37" t="s">
        <v>50</v>
      </c>
      <c r="C47" s="55">
        <f>'BPA SANDBOX Ref Data'!R43</f>
        <v>23.794894520547945</v>
      </c>
      <c r="D47" s="19">
        <f>'BPA SANDBOX Ref Data'!AG43</f>
        <v>0</v>
      </c>
      <c r="E47" s="21">
        <f>'BPA SANDBOX Ref Data'!AP43</f>
        <v>0</v>
      </c>
      <c r="F47" s="19">
        <f>'BPA SANDBOX Ref Data'!AY43</f>
        <v>0</v>
      </c>
      <c r="G47" s="21">
        <f>'BPA SANDBOX Ref Data'!BH43</f>
        <v>0</v>
      </c>
      <c r="H47" s="60">
        <f>'BPA SANDBOX Ref Data'!BI43</f>
        <v>0</v>
      </c>
      <c r="I47" s="62">
        <f t="shared" si="2"/>
        <v>23.794894520547945</v>
      </c>
      <c r="J47" s="55">
        <f>'BPA SANDBOX Ref Data'!BT43</f>
        <v>23.879000000000001</v>
      </c>
      <c r="K47" s="19">
        <f>'BPA SANDBOX Ref Data'!BW43</f>
        <v>-8.4105479452055931E-2</v>
      </c>
      <c r="L47" s="19">
        <f>'BPA SANDBOX Ref Data'!BU43</f>
        <v>0</v>
      </c>
      <c r="M47" s="21">
        <f>'BPA SANDBOX Ref Data'!BV43</f>
        <v>0</v>
      </c>
      <c r="N47" s="190">
        <f>'BPA SANDBOX Ref Data'!BZ43</f>
        <v>1.0025382694282985</v>
      </c>
      <c r="O47" s="67">
        <f t="shared" si="3"/>
        <v>24.797432789976245</v>
      </c>
      <c r="P47" s="22">
        <f t="shared" si="1"/>
        <v>-1.0025382694282996</v>
      </c>
      <c r="Q47" s="21"/>
    </row>
    <row r="48" spans="1:17" x14ac:dyDescent="0.3">
      <c r="A48" s="12">
        <v>10109</v>
      </c>
      <c r="B48" s="37" t="s">
        <v>51</v>
      </c>
      <c r="C48" s="55">
        <f>'BPA SANDBOX Ref Data'!R44</f>
        <v>14.048723287671232</v>
      </c>
      <c r="D48" s="19">
        <f>'BPA SANDBOX Ref Data'!AG44</f>
        <v>0</v>
      </c>
      <c r="E48" s="21">
        <f>'BPA SANDBOX Ref Data'!AP44</f>
        <v>0</v>
      </c>
      <c r="F48" s="19">
        <f>'BPA SANDBOX Ref Data'!AY44</f>
        <v>0</v>
      </c>
      <c r="G48" s="21">
        <f>'BPA SANDBOX Ref Data'!BH44</f>
        <v>0</v>
      </c>
      <c r="H48" s="60">
        <f>'BPA SANDBOX Ref Data'!BI44</f>
        <v>0</v>
      </c>
      <c r="I48" s="62">
        <f t="shared" si="2"/>
        <v>14.048723287671232</v>
      </c>
      <c r="J48" s="55">
        <f>'BPA SANDBOX Ref Data'!BT44</f>
        <v>12.118</v>
      </c>
      <c r="K48" s="19">
        <f>'BPA SANDBOX Ref Data'!BW44</f>
        <v>0</v>
      </c>
      <c r="L48" s="19">
        <f>'BPA SANDBOX Ref Data'!BU44</f>
        <v>2.6999999999999996E-2</v>
      </c>
      <c r="M48" s="21">
        <f>'BPA SANDBOX Ref Data'!BV44</f>
        <v>0.48268082191780781</v>
      </c>
      <c r="N48" s="190">
        <f>'BPA SANDBOX Ref Data'!BZ44</f>
        <v>0.53203569644598125</v>
      </c>
      <c r="O48" s="67">
        <f t="shared" si="3"/>
        <v>13.159716518363787</v>
      </c>
      <c r="P48" s="22">
        <f t="shared" si="1"/>
        <v>0.8890067693074446</v>
      </c>
      <c r="Q48" s="21"/>
    </row>
    <row r="49" spans="1:17" x14ac:dyDescent="0.3">
      <c r="A49" s="12">
        <v>10111</v>
      </c>
      <c r="B49" s="37" t="s">
        <v>52</v>
      </c>
      <c r="C49" s="55">
        <f>'BPA SANDBOX Ref Data'!R45</f>
        <v>3.0337641552511418</v>
      </c>
      <c r="D49" s="19">
        <f>'BPA SANDBOX Ref Data'!AG45</f>
        <v>0</v>
      </c>
      <c r="E49" s="21">
        <f>'BPA SANDBOX Ref Data'!AP45</f>
        <v>0</v>
      </c>
      <c r="F49" s="19">
        <f>'BPA SANDBOX Ref Data'!AY45</f>
        <v>0</v>
      </c>
      <c r="G49" s="21">
        <f>'BPA SANDBOX Ref Data'!BH45</f>
        <v>0</v>
      </c>
      <c r="H49" s="60">
        <f>'BPA SANDBOX Ref Data'!BI45</f>
        <v>0</v>
      </c>
      <c r="I49" s="62">
        <f t="shared" si="2"/>
        <v>3.0337641552511418</v>
      </c>
      <c r="J49" s="55">
        <f>'BPA SANDBOX Ref Data'!BT45</f>
        <v>3.2349999999999999</v>
      </c>
      <c r="K49" s="19">
        <f>'BPA SANDBOX Ref Data'!BW45</f>
        <v>-0.20123584474885803</v>
      </c>
      <c r="L49" s="19">
        <f>'BPA SANDBOX Ref Data'!BU45</f>
        <v>0</v>
      </c>
      <c r="M49" s="21">
        <f>'BPA SANDBOX Ref Data'!BV45</f>
        <v>0</v>
      </c>
      <c r="N49" s="190">
        <f>'BPA SANDBOX Ref Data'!BZ45</f>
        <v>0.12782005246682829</v>
      </c>
      <c r="O49" s="67">
        <f t="shared" si="3"/>
        <v>3.1615842077179703</v>
      </c>
      <c r="P49" s="22">
        <f t="shared" si="1"/>
        <v>-0.12782005246682848</v>
      </c>
      <c r="Q49" s="21"/>
    </row>
    <row r="50" spans="1:17" x14ac:dyDescent="0.3">
      <c r="A50" s="12">
        <v>10112</v>
      </c>
      <c r="B50" s="37" t="s">
        <v>53</v>
      </c>
      <c r="C50" s="55">
        <f>'BPA SANDBOX Ref Data'!R46</f>
        <v>58.825668378995424</v>
      </c>
      <c r="D50" s="19">
        <f>'BPA SANDBOX Ref Data'!AG46</f>
        <v>0</v>
      </c>
      <c r="E50" s="21">
        <f>'BPA SANDBOX Ref Data'!AP46</f>
        <v>0</v>
      </c>
      <c r="F50" s="19">
        <f>'BPA SANDBOX Ref Data'!AY46</f>
        <v>0</v>
      </c>
      <c r="G50" s="21">
        <f>'BPA SANDBOX Ref Data'!BH46</f>
        <v>0</v>
      </c>
      <c r="H50" s="60">
        <f>'BPA SANDBOX Ref Data'!BI46</f>
        <v>0</v>
      </c>
      <c r="I50" s="62">
        <f t="shared" si="2"/>
        <v>58.825668378995424</v>
      </c>
      <c r="J50" s="55">
        <f>'BPA SANDBOX Ref Data'!BT46</f>
        <v>58.25</v>
      </c>
      <c r="K50" s="19">
        <f>'BPA SANDBOX Ref Data'!BW46</f>
        <v>0</v>
      </c>
      <c r="L50" s="19">
        <f>'BPA SANDBOX Ref Data'!BU46</f>
        <v>0.47575000000000001</v>
      </c>
      <c r="M50" s="21">
        <f>'BPA SANDBOX Ref Data'!BV46</f>
        <v>0.14391709474885594</v>
      </c>
      <c r="N50" s="190">
        <f>'BPA SANDBOX Ref Data'!BZ46</f>
        <v>2.4803259421899919</v>
      </c>
      <c r="O50" s="67">
        <f t="shared" si="3"/>
        <v>61.349993036938848</v>
      </c>
      <c r="P50" s="22">
        <f t="shared" si="1"/>
        <v>-2.5243246579434242</v>
      </c>
      <c r="Q50" s="21"/>
    </row>
    <row r="51" spans="1:17" x14ac:dyDescent="0.3">
      <c r="A51" s="12">
        <v>10113</v>
      </c>
      <c r="B51" s="37" t="s">
        <v>54</v>
      </c>
      <c r="C51" s="55">
        <f>'BPA SANDBOX Ref Data'!R47</f>
        <v>42.523579109589051</v>
      </c>
      <c r="D51" s="19">
        <f>'BPA SANDBOX Ref Data'!AG47</f>
        <v>0</v>
      </c>
      <c r="E51" s="21">
        <f>'BPA SANDBOX Ref Data'!AP47</f>
        <v>0</v>
      </c>
      <c r="F51" s="19">
        <f>'BPA SANDBOX Ref Data'!AY47</f>
        <v>0</v>
      </c>
      <c r="G51" s="21">
        <f>'BPA SANDBOX Ref Data'!BH47</f>
        <v>0.3057077625570776</v>
      </c>
      <c r="H51" s="60">
        <f>'BPA SANDBOX Ref Data'!BI47</f>
        <v>0</v>
      </c>
      <c r="I51" s="62">
        <f t="shared" si="2"/>
        <v>42.217871347031974</v>
      </c>
      <c r="J51" s="55">
        <f>'BPA SANDBOX Ref Data'!BT47</f>
        <v>37.692999999999998</v>
      </c>
      <c r="K51" s="19">
        <f>'BPA SANDBOX Ref Data'!BW47</f>
        <v>0</v>
      </c>
      <c r="L51" s="19">
        <f>'BPA SANDBOX Ref Data'!BU47</f>
        <v>2.5500000000000002E-2</v>
      </c>
      <c r="M51" s="21">
        <f>'BPA SANDBOX Ref Data'!BV47</f>
        <v>1.1312178367579939</v>
      </c>
      <c r="N51" s="190">
        <f>'BPA SANDBOX Ref Data'!BZ47</f>
        <v>1.6368355343709318</v>
      </c>
      <c r="O51" s="67">
        <f t="shared" si="3"/>
        <v>40.48655337112892</v>
      </c>
      <c r="P51" s="22">
        <f t="shared" si="1"/>
        <v>1.7313179759030533</v>
      </c>
      <c r="Q51" s="21"/>
    </row>
    <row r="52" spans="1:17" x14ac:dyDescent="0.3">
      <c r="A52" s="12">
        <v>10116</v>
      </c>
      <c r="B52" s="37" t="s">
        <v>55</v>
      </c>
      <c r="C52" s="55">
        <f>'BPA SANDBOX Ref Data'!R48</f>
        <v>0.23030216894977168</v>
      </c>
      <c r="D52" s="19">
        <f>'BPA SANDBOX Ref Data'!AG48</f>
        <v>0</v>
      </c>
      <c r="E52" s="21">
        <f>'BPA SANDBOX Ref Data'!AP48</f>
        <v>0</v>
      </c>
      <c r="F52" s="19">
        <f>'BPA SANDBOX Ref Data'!AY48</f>
        <v>0</v>
      </c>
      <c r="G52" s="21">
        <f>'BPA SANDBOX Ref Data'!BH48</f>
        <v>0</v>
      </c>
      <c r="H52" s="60">
        <f>'BPA SANDBOX Ref Data'!BI48</f>
        <v>0</v>
      </c>
      <c r="I52" s="62">
        <f t="shared" si="2"/>
        <v>0.23030216894977168</v>
      </c>
      <c r="J52" s="55">
        <f>'BPA SANDBOX Ref Data'!BT48</f>
        <v>0.22800000000000001</v>
      </c>
      <c r="K52" s="19">
        <f>'BPA SANDBOX Ref Data'!BW48</f>
        <v>0</v>
      </c>
      <c r="L52" s="19">
        <f>'BPA SANDBOX Ref Data'!BU48</f>
        <v>3.2500000000000003E-3</v>
      </c>
      <c r="M52" s="21">
        <f>'BPA SANDBOX Ref Data'!BV48</f>
        <v>5.7554223744291783E-4</v>
      </c>
      <c r="N52" s="190">
        <f>'BPA SANDBOX Ref Data'!BZ48</f>
        <v>9.7673884506318427E-3</v>
      </c>
      <c r="O52" s="67">
        <f t="shared" si="3"/>
        <v>0.24159293068807478</v>
      </c>
      <c r="P52" s="22">
        <f t="shared" si="1"/>
        <v>-1.1290761738303096E-2</v>
      </c>
      <c r="Q52" s="21"/>
    </row>
    <row r="53" spans="1:17" x14ac:dyDescent="0.3">
      <c r="A53" s="12">
        <v>10118</v>
      </c>
      <c r="B53" s="37" t="s">
        <v>56</v>
      </c>
      <c r="C53" s="55">
        <f>'BPA SANDBOX Ref Data'!R49</f>
        <v>50.211344406392691</v>
      </c>
      <c r="D53" s="19">
        <f>'BPA SANDBOX Ref Data'!AG49</f>
        <v>0</v>
      </c>
      <c r="E53" s="21">
        <f>'BPA SANDBOX Ref Data'!AP49</f>
        <v>2.362785388127854</v>
      </c>
      <c r="F53" s="19">
        <f>'BPA SANDBOX Ref Data'!AY49</f>
        <v>0</v>
      </c>
      <c r="G53" s="21">
        <f>'BPA SANDBOX Ref Data'!BH49</f>
        <v>0</v>
      </c>
      <c r="H53" s="60">
        <f>'BPA SANDBOX Ref Data'!BI49</f>
        <v>0</v>
      </c>
      <c r="I53" s="62">
        <f t="shared" si="2"/>
        <v>47.848559018264837</v>
      </c>
      <c r="J53" s="55">
        <f>'BPA SANDBOX Ref Data'!BT49</f>
        <v>45.673999999999999</v>
      </c>
      <c r="K53" s="19">
        <f>'BPA SANDBOX Ref Data'!BW49</f>
        <v>0</v>
      </c>
      <c r="L53" s="19">
        <f>'BPA SANDBOX Ref Data'!BU49</f>
        <v>0.27474999999999999</v>
      </c>
      <c r="M53" s="21">
        <f>'BPA SANDBOX Ref Data'!BV49</f>
        <v>0.54363975456620928</v>
      </c>
      <c r="N53" s="190">
        <f>'BPA SANDBOX Ref Data'!BZ49</f>
        <v>1.9588403691337488</v>
      </c>
      <c r="O53" s="67">
        <f t="shared" si="3"/>
        <v>48.451230123699951</v>
      </c>
      <c r="P53" s="22">
        <f t="shared" si="1"/>
        <v>-0.60267110543511393</v>
      </c>
      <c r="Q53" s="21"/>
    </row>
    <row r="54" spans="1:17" x14ac:dyDescent="0.3">
      <c r="A54" s="12">
        <v>10121</v>
      </c>
      <c r="B54" s="37" t="s">
        <v>57</v>
      </c>
      <c r="C54" s="55">
        <f>'BPA SANDBOX Ref Data'!R50</f>
        <v>39.242356506849319</v>
      </c>
      <c r="D54" s="19">
        <f>'BPA SANDBOX Ref Data'!AG50</f>
        <v>0</v>
      </c>
      <c r="E54" s="21">
        <f>'BPA SANDBOX Ref Data'!AP50</f>
        <v>0</v>
      </c>
      <c r="F54" s="19">
        <f>'BPA SANDBOX Ref Data'!AY50</f>
        <v>0</v>
      </c>
      <c r="G54" s="21">
        <f>'BPA SANDBOX Ref Data'!BH50</f>
        <v>0</v>
      </c>
      <c r="H54" s="60">
        <f>'BPA SANDBOX Ref Data'!BI50</f>
        <v>0</v>
      </c>
      <c r="I54" s="62">
        <f t="shared" si="2"/>
        <v>39.242356506849319</v>
      </c>
      <c r="J54" s="55">
        <f>'BPA SANDBOX Ref Data'!BT50</f>
        <v>40.875</v>
      </c>
      <c r="K54" s="19">
        <f>'BPA SANDBOX Ref Data'!BW50</f>
        <v>-1.632643493150681</v>
      </c>
      <c r="L54" s="19">
        <f>'BPA SANDBOX Ref Data'!BU50</f>
        <v>0</v>
      </c>
      <c r="M54" s="21">
        <f>'BPA SANDBOX Ref Data'!BV50</f>
        <v>0</v>
      </c>
      <c r="N54" s="190">
        <f>'BPA SANDBOX Ref Data'!BZ50</f>
        <v>1.6533783810931171</v>
      </c>
      <c r="O54" s="67">
        <f t="shared" si="3"/>
        <v>40.895734887942439</v>
      </c>
      <c r="P54" s="22">
        <f t="shared" si="1"/>
        <v>-1.6533783810931197</v>
      </c>
      <c r="Q54" s="21"/>
    </row>
    <row r="55" spans="1:17" x14ac:dyDescent="0.3">
      <c r="A55" s="12">
        <v>10123</v>
      </c>
      <c r="B55" s="37" t="s">
        <v>58</v>
      </c>
      <c r="C55" s="55">
        <f>'BPA SANDBOX Ref Data'!R51</f>
        <v>518.68483869863019</v>
      </c>
      <c r="D55" s="19">
        <f>'BPA SANDBOX Ref Data'!AG51</f>
        <v>26</v>
      </c>
      <c r="E55" s="21">
        <f>'BPA SANDBOX Ref Data'!AP51</f>
        <v>15.719977168949772</v>
      </c>
      <c r="F55" s="19">
        <f>'BPA SANDBOX Ref Data'!AY51</f>
        <v>0</v>
      </c>
      <c r="G55" s="21">
        <f>'BPA SANDBOX Ref Data'!BH51</f>
        <v>0</v>
      </c>
      <c r="H55" s="60">
        <f>'BPA SANDBOX Ref Data'!BI51</f>
        <v>0</v>
      </c>
      <c r="I55" s="62">
        <f t="shared" si="2"/>
        <v>476.96486152968043</v>
      </c>
      <c r="J55" s="55">
        <f>'BPA SANDBOX Ref Data'!BT51</f>
        <v>549.19899999999996</v>
      </c>
      <c r="K55" s="19">
        <f>'BPA SANDBOX Ref Data'!BW51</f>
        <v>-72.234138470319522</v>
      </c>
      <c r="L55" s="19">
        <f>'BPA SANDBOX Ref Data'!BU51</f>
        <v>4.7842500000000001</v>
      </c>
      <c r="M55" s="21">
        <f>'BPA SANDBOX Ref Data'!BV51</f>
        <v>0</v>
      </c>
      <c r="N55" s="190">
        <f>'BPA SANDBOX Ref Data'!BZ51</f>
        <v>20.297291931868767</v>
      </c>
      <c r="O55" s="67">
        <f t="shared" si="3"/>
        <v>502.04640346154918</v>
      </c>
      <c r="P55" s="22">
        <f t="shared" si="1"/>
        <v>-25.081541931868742</v>
      </c>
      <c r="Q55" s="21"/>
    </row>
    <row r="56" spans="1:17" x14ac:dyDescent="0.3">
      <c r="A56" s="12">
        <v>10136</v>
      </c>
      <c r="B56" s="37" t="s">
        <v>59</v>
      </c>
      <c r="C56" s="55">
        <f>'BPA SANDBOX Ref Data'!R52</f>
        <v>18.341732305936066</v>
      </c>
      <c r="D56" s="19">
        <f>'BPA SANDBOX Ref Data'!AG52</f>
        <v>0</v>
      </c>
      <c r="E56" s="21">
        <f>'BPA SANDBOX Ref Data'!AP52</f>
        <v>0</v>
      </c>
      <c r="F56" s="19">
        <f>'BPA SANDBOX Ref Data'!AY52</f>
        <v>0</v>
      </c>
      <c r="G56" s="21">
        <f>'BPA SANDBOX Ref Data'!BH52</f>
        <v>0</v>
      </c>
      <c r="H56" s="60">
        <f>'BPA SANDBOX Ref Data'!BI52</f>
        <v>0</v>
      </c>
      <c r="I56" s="62">
        <f t="shared" si="2"/>
        <v>18.341732305936066</v>
      </c>
      <c r="J56" s="55">
        <f>'BPA SANDBOX Ref Data'!BT52</f>
        <v>18.536999999999999</v>
      </c>
      <c r="K56" s="19">
        <f>'BPA SANDBOX Ref Data'!BW52</f>
        <v>-0.19526769406393285</v>
      </c>
      <c r="L56" s="19">
        <f>'BPA SANDBOX Ref Data'!BU52</f>
        <v>1.5E-3</v>
      </c>
      <c r="M56" s="21">
        <f>'BPA SANDBOX Ref Data'!BV52</f>
        <v>0</v>
      </c>
      <c r="N56" s="190">
        <f>'BPA SANDBOX Ref Data'!BZ52</f>
        <v>0.77284613957141102</v>
      </c>
      <c r="O56" s="67">
        <f t="shared" si="3"/>
        <v>19.116078445507476</v>
      </c>
      <c r="P56" s="22">
        <f t="shared" si="1"/>
        <v>-0.77434613957140996</v>
      </c>
      <c r="Q56" s="21"/>
    </row>
    <row r="57" spans="1:17" x14ac:dyDescent="0.3">
      <c r="A57" s="12">
        <v>10142</v>
      </c>
      <c r="B57" s="37" t="s">
        <v>60</v>
      </c>
      <c r="C57" s="55">
        <f>'BPA SANDBOX Ref Data'!R53</f>
        <v>3.2431816210045668</v>
      </c>
      <c r="D57" s="19">
        <f>'BPA SANDBOX Ref Data'!AG53</f>
        <v>0</v>
      </c>
      <c r="E57" s="21">
        <f>'BPA SANDBOX Ref Data'!AP53</f>
        <v>0</v>
      </c>
      <c r="F57" s="19">
        <f>'BPA SANDBOX Ref Data'!AY53</f>
        <v>0</v>
      </c>
      <c r="G57" s="21">
        <f>'BPA SANDBOX Ref Data'!BH53</f>
        <v>0</v>
      </c>
      <c r="H57" s="60">
        <f>'BPA SANDBOX Ref Data'!BI53</f>
        <v>0</v>
      </c>
      <c r="I57" s="62">
        <f t="shared" si="2"/>
        <v>3.2431816210045668</v>
      </c>
      <c r="J57" s="55">
        <f>'BPA SANDBOX Ref Data'!BT53</f>
        <v>2.6869999999999998</v>
      </c>
      <c r="K57" s="19">
        <f>'BPA SANDBOX Ref Data'!BW53</f>
        <v>0</v>
      </c>
      <c r="L57" s="19">
        <f>'BPA SANDBOX Ref Data'!BU53</f>
        <v>0</v>
      </c>
      <c r="M57" s="21">
        <f>'BPA SANDBOX Ref Data'!BV53</f>
        <v>0.13904540525114173</v>
      </c>
      <c r="N57" s="190">
        <f>'BPA SANDBOX Ref Data'!BZ53</f>
        <v>0.119068343314557</v>
      </c>
      <c r="O57" s="67">
        <f t="shared" si="3"/>
        <v>2.9451137485656989</v>
      </c>
      <c r="P57" s="22">
        <f t="shared" si="1"/>
        <v>0.2980678724388679</v>
      </c>
      <c r="Q57" s="21"/>
    </row>
    <row r="58" spans="1:17" x14ac:dyDescent="0.3">
      <c r="A58" s="12">
        <v>10144</v>
      </c>
      <c r="B58" s="37" t="s">
        <v>61</v>
      </c>
      <c r="C58" s="55">
        <f>'BPA SANDBOX Ref Data'!R54</f>
        <v>3.2988320776255713</v>
      </c>
      <c r="D58" s="19">
        <f>'BPA SANDBOX Ref Data'!AG54</f>
        <v>0</v>
      </c>
      <c r="E58" s="21">
        <f>'BPA SANDBOX Ref Data'!AP54</f>
        <v>0</v>
      </c>
      <c r="F58" s="19">
        <f>'BPA SANDBOX Ref Data'!AY54</f>
        <v>0</v>
      </c>
      <c r="G58" s="21">
        <f>'BPA SANDBOX Ref Data'!BH54</f>
        <v>0</v>
      </c>
      <c r="H58" s="60">
        <f>'BPA SANDBOX Ref Data'!BI54</f>
        <v>0</v>
      </c>
      <c r="I58" s="62">
        <f t="shared" si="2"/>
        <v>3.2988320776255713</v>
      </c>
      <c r="J58" s="55">
        <f>'BPA SANDBOX Ref Data'!BT54</f>
        <v>3.3679999999999999</v>
      </c>
      <c r="K58" s="19">
        <f>'BPA SANDBOX Ref Data'!BW54</f>
        <v>-6.9167922374428592E-2</v>
      </c>
      <c r="L58" s="19">
        <f>'BPA SANDBOX Ref Data'!BU54</f>
        <v>0</v>
      </c>
      <c r="M58" s="21">
        <f>'BPA SANDBOX Ref Data'!BV54</f>
        <v>0</v>
      </c>
      <c r="N58" s="190">
        <f>'BPA SANDBOX Ref Data'!BZ54</f>
        <v>0.13898802532540669</v>
      </c>
      <c r="O58" s="67">
        <f t="shared" si="3"/>
        <v>3.4378201029509778</v>
      </c>
      <c r="P58" s="22">
        <f t="shared" si="1"/>
        <v>-0.13898802532540655</v>
      </c>
      <c r="Q58" s="21"/>
    </row>
    <row r="59" spans="1:17" x14ac:dyDescent="0.3">
      <c r="A59" s="12">
        <v>10156</v>
      </c>
      <c r="B59" s="37" t="s">
        <v>62</v>
      </c>
      <c r="C59" s="55">
        <f>'BPA SANDBOX Ref Data'!R55</f>
        <v>32.599669748858453</v>
      </c>
      <c r="D59" s="19">
        <f>'BPA SANDBOX Ref Data'!AG55</f>
        <v>0</v>
      </c>
      <c r="E59" s="21">
        <f>'BPA SANDBOX Ref Data'!AP55</f>
        <v>0</v>
      </c>
      <c r="F59" s="19">
        <f>'BPA SANDBOX Ref Data'!AY55</f>
        <v>0</v>
      </c>
      <c r="G59" s="21">
        <f>'BPA SANDBOX Ref Data'!BH55</f>
        <v>0</v>
      </c>
      <c r="H59" s="60">
        <f>'BPA SANDBOX Ref Data'!BI55</f>
        <v>0</v>
      </c>
      <c r="I59" s="62">
        <f t="shared" si="2"/>
        <v>32.599669748858453</v>
      </c>
      <c r="J59" s="55">
        <f>'BPA SANDBOX Ref Data'!BT55</f>
        <v>32.238</v>
      </c>
      <c r="K59" s="19">
        <f>'BPA SANDBOX Ref Data'!BW55</f>
        <v>0</v>
      </c>
      <c r="L59" s="19">
        <f>'BPA SANDBOX Ref Data'!BU55</f>
        <v>3.0000000000000001E-3</v>
      </c>
      <c r="M59" s="21">
        <f>'BPA SANDBOX Ref Data'!BV55</f>
        <v>9.0417437214613372E-2</v>
      </c>
      <c r="N59" s="190">
        <f>'BPA SANDBOX Ref Data'!BZ55</f>
        <v>1.3622032767440331</v>
      </c>
      <c r="O59" s="67">
        <f t="shared" si="3"/>
        <v>33.693620713958644</v>
      </c>
      <c r="P59" s="22">
        <f t="shared" si="1"/>
        <v>-1.0939509651001913</v>
      </c>
      <c r="Q59" s="21"/>
    </row>
    <row r="60" spans="1:17" x14ac:dyDescent="0.3">
      <c r="A60" s="12">
        <v>10157</v>
      </c>
      <c r="B60" s="37" t="s">
        <v>63</v>
      </c>
      <c r="C60" s="55">
        <f>'BPA SANDBOX Ref Data'!R56</f>
        <v>91.300539155251158</v>
      </c>
      <c r="D60" s="19">
        <f>'BPA SANDBOX Ref Data'!AG56</f>
        <v>38.466880136986305</v>
      </c>
      <c r="E60" s="21">
        <f>'BPA SANDBOX Ref Data'!AP56</f>
        <v>2.5490867579908674</v>
      </c>
      <c r="F60" s="19">
        <f>'BPA SANDBOX Ref Data'!AY56</f>
        <v>0</v>
      </c>
      <c r="G60" s="21">
        <f>'BPA SANDBOX Ref Data'!BH56</f>
        <v>0</v>
      </c>
      <c r="H60" s="60">
        <f>'BPA SANDBOX Ref Data'!BI56</f>
        <v>0</v>
      </c>
      <c r="I60" s="62">
        <f t="shared" si="2"/>
        <v>50.28457226027399</v>
      </c>
      <c r="J60" s="55">
        <f>'BPA SANDBOX Ref Data'!BT56</f>
        <v>49.957999999999998</v>
      </c>
      <c r="K60" s="19">
        <f>'BPA SANDBOX Ref Data'!BW56</f>
        <v>0</v>
      </c>
      <c r="L60" s="19">
        <f>'BPA SANDBOX Ref Data'!BU56</f>
        <v>0.29325000000000001</v>
      </c>
      <c r="M60" s="21">
        <f>'BPA SANDBOX Ref Data'!BV56</f>
        <v>8.1643065068497833E-2</v>
      </c>
      <c r="N60" s="190">
        <f>'BPA SANDBOX Ref Data'!BZ56</f>
        <v>2.1206503548565161</v>
      </c>
      <c r="O60" s="67">
        <f t="shared" si="3"/>
        <v>52.453543419925012</v>
      </c>
      <c r="P60" s="22">
        <f t="shared" si="1"/>
        <v>-2.1689711596510222</v>
      </c>
      <c r="Q60" s="21"/>
    </row>
    <row r="61" spans="1:17" x14ac:dyDescent="0.3">
      <c r="A61" s="12">
        <v>10158</v>
      </c>
      <c r="B61" s="37" t="s">
        <v>64</v>
      </c>
      <c r="C61" s="55">
        <f>'BPA SANDBOX Ref Data'!R57</f>
        <v>2.2678702054794524</v>
      </c>
      <c r="D61" s="19">
        <f>'BPA SANDBOX Ref Data'!AG57</f>
        <v>0</v>
      </c>
      <c r="E61" s="21">
        <f>'BPA SANDBOX Ref Data'!AP57</f>
        <v>0</v>
      </c>
      <c r="F61" s="19">
        <f>'BPA SANDBOX Ref Data'!AY57</f>
        <v>0</v>
      </c>
      <c r="G61" s="21">
        <f>'BPA SANDBOX Ref Data'!BH57</f>
        <v>0</v>
      </c>
      <c r="H61" s="60">
        <f>'BPA SANDBOX Ref Data'!BI57</f>
        <v>0</v>
      </c>
      <c r="I61" s="62">
        <f t="shared" si="2"/>
        <v>2.2678702054794524</v>
      </c>
      <c r="J61" s="55">
        <f>'BPA SANDBOX Ref Data'!BT57</f>
        <v>2.7909999999999999</v>
      </c>
      <c r="K61" s="19">
        <f>'BPA SANDBOX Ref Data'!BW57</f>
        <v>-0.52312979452054753</v>
      </c>
      <c r="L61" s="19">
        <f>'BPA SANDBOX Ref Data'!BU57</f>
        <v>0</v>
      </c>
      <c r="M61" s="21">
        <f>'BPA SANDBOX Ref Data'!BV57</f>
        <v>0</v>
      </c>
      <c r="N61" s="190">
        <f>'BPA SANDBOX Ref Data'!BZ57</f>
        <v>9.5551029617970878E-2</v>
      </c>
      <c r="O61" s="67">
        <f t="shared" si="3"/>
        <v>2.3634212350974231</v>
      </c>
      <c r="P61" s="22">
        <f t="shared" si="1"/>
        <v>-9.5551029617970684E-2</v>
      </c>
      <c r="Q61" s="21"/>
    </row>
    <row r="62" spans="1:17" x14ac:dyDescent="0.3">
      <c r="A62" s="12">
        <v>10170</v>
      </c>
      <c r="B62" s="37" t="s">
        <v>65</v>
      </c>
      <c r="C62" s="55">
        <f>'BPA SANDBOX Ref Data'!R58</f>
        <v>271.47466381278548</v>
      </c>
      <c r="D62" s="19">
        <f>'BPA SANDBOX Ref Data'!AG58</f>
        <v>1</v>
      </c>
      <c r="E62" s="21">
        <f>'BPA SANDBOX Ref Data'!AP58</f>
        <v>42.389611872146119</v>
      </c>
      <c r="F62" s="19">
        <f>'BPA SANDBOX Ref Data'!AY58</f>
        <v>0</v>
      </c>
      <c r="G62" s="21">
        <f>'BPA SANDBOX Ref Data'!BH58</f>
        <v>0</v>
      </c>
      <c r="H62" s="60">
        <f>'BPA SANDBOX Ref Data'!BI58</f>
        <v>0</v>
      </c>
      <c r="I62" s="62">
        <f t="shared" si="2"/>
        <v>228.08505194063935</v>
      </c>
      <c r="J62" s="55">
        <f>'BPA SANDBOX Ref Data'!BT58</f>
        <v>251.09700000000001</v>
      </c>
      <c r="K62" s="19">
        <f>'BPA SANDBOX Ref Data'!BW58</f>
        <v>-23.011948059360662</v>
      </c>
      <c r="L62" s="19">
        <f>'BPA SANDBOX Ref Data'!BU58</f>
        <v>1.4805000000000001</v>
      </c>
      <c r="M62" s="21">
        <f>'BPA SANDBOX Ref Data'!BV58</f>
        <v>0</v>
      </c>
      <c r="N62" s="190">
        <f>'BPA SANDBOX Ref Data'!BZ58</f>
        <v>9.6721694212251084</v>
      </c>
      <c r="O62" s="67">
        <f t="shared" si="3"/>
        <v>239.23772136186446</v>
      </c>
      <c r="P62" s="22">
        <f t="shared" si="1"/>
        <v>-11.152669421225113</v>
      </c>
      <c r="Q62" s="21"/>
    </row>
    <row r="63" spans="1:17" x14ac:dyDescent="0.3">
      <c r="A63" s="12">
        <v>10172</v>
      </c>
      <c r="B63" s="37" t="s">
        <v>66</v>
      </c>
      <c r="C63" s="55">
        <f>'BPA SANDBOX Ref Data'!R59</f>
        <v>5.2763498858447493</v>
      </c>
      <c r="D63" s="19">
        <f>'BPA SANDBOX Ref Data'!AG59</f>
        <v>0</v>
      </c>
      <c r="E63" s="21">
        <f>'BPA SANDBOX Ref Data'!AP59</f>
        <v>0</v>
      </c>
      <c r="F63" s="19">
        <f>'BPA SANDBOX Ref Data'!AY59</f>
        <v>0</v>
      </c>
      <c r="G63" s="21">
        <f>'BPA SANDBOX Ref Data'!BH59</f>
        <v>0</v>
      </c>
      <c r="H63" s="60">
        <f>'BPA SANDBOX Ref Data'!BI59</f>
        <v>0</v>
      </c>
      <c r="I63" s="62">
        <f t="shared" si="2"/>
        <v>5.2763498858447493</v>
      </c>
      <c r="J63" s="55">
        <f>'BPA SANDBOX Ref Data'!BT59</f>
        <v>6.1020000000000003</v>
      </c>
      <c r="K63" s="19">
        <f>'BPA SANDBOX Ref Data'!BW59</f>
        <v>-0.82565011415525102</v>
      </c>
      <c r="L63" s="19">
        <f>'BPA SANDBOX Ref Data'!BU59</f>
        <v>0</v>
      </c>
      <c r="M63" s="21">
        <f>'BPA SANDBOX Ref Data'!BV59</f>
        <v>0</v>
      </c>
      <c r="N63" s="190">
        <f>'BPA SANDBOX Ref Data'!BZ59</f>
        <v>0.22230578407838991</v>
      </c>
      <c r="O63" s="67">
        <f t="shared" si="3"/>
        <v>5.4986556699231395</v>
      </c>
      <c r="P63" s="22">
        <f t="shared" si="1"/>
        <v>-0.22230578407839019</v>
      </c>
      <c r="Q63" s="21"/>
    </row>
    <row r="64" spans="1:17" x14ac:dyDescent="0.3">
      <c r="A64" s="12">
        <v>10173</v>
      </c>
      <c r="B64" s="37" t="s">
        <v>67</v>
      </c>
      <c r="C64" s="55">
        <f>'BPA SANDBOX Ref Data'!R60</f>
        <v>41.657167922374434</v>
      </c>
      <c r="D64" s="19">
        <f>'BPA SANDBOX Ref Data'!AG60</f>
        <v>0</v>
      </c>
      <c r="E64" s="21">
        <f>'BPA SANDBOX Ref Data'!AP60</f>
        <v>1.127054794520548</v>
      </c>
      <c r="F64" s="19">
        <f>'BPA SANDBOX Ref Data'!AY60</f>
        <v>0.96655251141552512</v>
      </c>
      <c r="G64" s="21">
        <f>'BPA SANDBOX Ref Data'!BH60</f>
        <v>0</v>
      </c>
      <c r="H64" s="60">
        <f>'BPA SANDBOX Ref Data'!BI60</f>
        <v>0</v>
      </c>
      <c r="I64" s="62">
        <f t="shared" si="2"/>
        <v>39.563560616438359</v>
      </c>
      <c r="J64" s="55">
        <f>'BPA SANDBOX Ref Data'!BT60</f>
        <v>33.130000000000003</v>
      </c>
      <c r="K64" s="19">
        <f>'BPA SANDBOX Ref Data'!BW60</f>
        <v>0</v>
      </c>
      <c r="L64" s="19">
        <f>'BPA SANDBOX Ref Data'!BU60</f>
        <v>0</v>
      </c>
      <c r="M64" s="21">
        <f>'BPA SANDBOX Ref Data'!BV60</f>
        <v>1.6083901541095891</v>
      </c>
      <c r="N64" s="190">
        <f>'BPA SANDBOX Ref Data'!BZ60</f>
        <v>1.4636150421995691</v>
      </c>
      <c r="O64" s="67">
        <f t="shared" si="3"/>
        <v>36.202005196309166</v>
      </c>
      <c r="P64" s="22">
        <f t="shared" si="1"/>
        <v>3.3615554201291928</v>
      </c>
      <c r="Q64" s="21"/>
    </row>
    <row r="65" spans="1:17" x14ac:dyDescent="0.3">
      <c r="A65" s="12">
        <v>10174</v>
      </c>
      <c r="B65" s="37" t="s">
        <v>68</v>
      </c>
      <c r="C65" s="55">
        <f>'BPA SANDBOX Ref Data'!R61</f>
        <v>0.49262568493150671</v>
      </c>
      <c r="D65" s="19">
        <f>'BPA SANDBOX Ref Data'!AG61</f>
        <v>0</v>
      </c>
      <c r="E65" s="21">
        <f>'BPA SANDBOX Ref Data'!AP61</f>
        <v>0</v>
      </c>
      <c r="F65" s="19">
        <f>'BPA SANDBOX Ref Data'!AY61</f>
        <v>0</v>
      </c>
      <c r="G65" s="21">
        <f>'BPA SANDBOX Ref Data'!BH61</f>
        <v>0</v>
      </c>
      <c r="H65" s="60">
        <f>'BPA SANDBOX Ref Data'!BI61</f>
        <v>0</v>
      </c>
      <c r="I65" s="62">
        <f t="shared" si="2"/>
        <v>0.49262568493150671</v>
      </c>
      <c r="J65" s="55">
        <f>'BPA SANDBOX Ref Data'!BT61</f>
        <v>0.50700000000000001</v>
      </c>
      <c r="K65" s="19">
        <f>'BPA SANDBOX Ref Data'!BW61</f>
        <v>-1.4374315068493293E-2</v>
      </c>
      <c r="L65" s="19">
        <f>'BPA SANDBOX Ref Data'!BU61</f>
        <v>0</v>
      </c>
      <c r="M65" s="21">
        <f>'BPA SANDBOX Ref Data'!BV61</f>
        <v>0</v>
      </c>
      <c r="N65" s="190">
        <f>'BPA SANDBOX Ref Data'!BZ61</f>
        <v>2.0755549104060075E-2</v>
      </c>
      <c r="O65" s="67">
        <f t="shared" si="3"/>
        <v>0.51338123403556679</v>
      </c>
      <c r="P65" s="22">
        <f t="shared" si="1"/>
        <v>-2.0755549104060078E-2</v>
      </c>
      <c r="Q65" s="21"/>
    </row>
    <row r="66" spans="1:17" x14ac:dyDescent="0.3">
      <c r="A66" s="12">
        <v>10177</v>
      </c>
      <c r="B66" s="37" t="s">
        <v>69</v>
      </c>
      <c r="C66" s="55">
        <f>'BPA SANDBOX Ref Data'!R62</f>
        <v>8.2642351598173516</v>
      </c>
      <c r="D66" s="19">
        <f>'BPA SANDBOX Ref Data'!AG62</f>
        <v>0</v>
      </c>
      <c r="E66" s="21">
        <f>'BPA SANDBOX Ref Data'!AP62</f>
        <v>0</v>
      </c>
      <c r="F66" s="19">
        <f>'BPA SANDBOX Ref Data'!AY62</f>
        <v>0</v>
      </c>
      <c r="G66" s="21">
        <f>'BPA SANDBOX Ref Data'!BH62</f>
        <v>0</v>
      </c>
      <c r="H66" s="60">
        <f>'BPA SANDBOX Ref Data'!BI62</f>
        <v>0</v>
      </c>
      <c r="I66" s="62">
        <f t="shared" si="2"/>
        <v>8.2642351598173516</v>
      </c>
      <c r="J66" s="55">
        <f>'BPA SANDBOX Ref Data'!BT62</f>
        <v>11.664999999999999</v>
      </c>
      <c r="K66" s="19">
        <f>'BPA SANDBOX Ref Data'!BW62</f>
        <v>-3.4007648401826476</v>
      </c>
      <c r="L66" s="19">
        <f>'BPA SANDBOX Ref Data'!BU62</f>
        <v>0</v>
      </c>
      <c r="M66" s="21">
        <f>'BPA SANDBOX Ref Data'!BV62</f>
        <v>0</v>
      </c>
      <c r="N66" s="190">
        <f>'BPA SANDBOX Ref Data'!BZ62</f>
        <v>0.34819284481875462</v>
      </c>
      <c r="O66" s="67">
        <f t="shared" si="3"/>
        <v>8.6124280046361061</v>
      </c>
      <c r="P66" s="22">
        <f t="shared" si="1"/>
        <v>-0.34819284481875457</v>
      </c>
      <c r="Q66" s="21"/>
    </row>
    <row r="67" spans="1:17" x14ac:dyDescent="0.3">
      <c r="A67" s="12">
        <v>10179</v>
      </c>
      <c r="B67" s="37" t="s">
        <v>70</v>
      </c>
      <c r="C67" s="55">
        <f>'BPA SANDBOX Ref Data'!R63</f>
        <v>190.18913264840182</v>
      </c>
      <c r="D67" s="19">
        <f>'BPA SANDBOX Ref Data'!AG63</f>
        <v>0</v>
      </c>
      <c r="E67" s="21">
        <f>'BPA SANDBOX Ref Data'!AP63</f>
        <v>0</v>
      </c>
      <c r="F67" s="19">
        <f>'BPA SANDBOX Ref Data'!AY63</f>
        <v>9.4042237442922367</v>
      </c>
      <c r="G67" s="21">
        <f>'BPA SANDBOX Ref Data'!BH63</f>
        <v>3.5765981735159817</v>
      </c>
      <c r="H67" s="60">
        <f>'BPA SANDBOX Ref Data'!BI63</f>
        <v>0</v>
      </c>
      <c r="I67" s="62">
        <f t="shared" si="2"/>
        <v>177.20831073059361</v>
      </c>
      <c r="J67" s="55">
        <f>'BPA SANDBOX Ref Data'!BT63</f>
        <v>166.822</v>
      </c>
      <c r="K67" s="19">
        <f>'BPA SANDBOX Ref Data'!BW63</f>
        <v>0</v>
      </c>
      <c r="L67" s="19">
        <f>'BPA SANDBOX Ref Data'!BU63</f>
        <v>1.4437499999999999</v>
      </c>
      <c r="M67" s="21">
        <f>'BPA SANDBOX Ref Data'!BV63</f>
        <v>2.5965776826484017</v>
      </c>
      <c r="N67" s="190">
        <f>'BPA SANDBOX Ref Data'!BZ63</f>
        <v>7.1988561309877408</v>
      </c>
      <c r="O67" s="67">
        <f t="shared" si="3"/>
        <v>178.06118381363615</v>
      </c>
      <c r="P67" s="22">
        <f t="shared" si="1"/>
        <v>-0.85287308304253884</v>
      </c>
      <c r="Q67" s="21"/>
    </row>
    <row r="68" spans="1:17" x14ac:dyDescent="0.3">
      <c r="A68" s="12">
        <v>10183</v>
      </c>
      <c r="B68" s="37" t="s">
        <v>71</v>
      </c>
      <c r="C68" s="55">
        <f>'BPA SANDBOX Ref Data'!R64</f>
        <v>124.76126015981733</v>
      </c>
      <c r="D68" s="19">
        <f>'BPA SANDBOX Ref Data'!AG64</f>
        <v>0</v>
      </c>
      <c r="E68" s="21">
        <f>'BPA SANDBOX Ref Data'!AP64</f>
        <v>0.68926940639269407</v>
      </c>
      <c r="F68" s="19">
        <f>'BPA SANDBOX Ref Data'!AY64</f>
        <v>0</v>
      </c>
      <c r="G68" s="21">
        <f>'BPA SANDBOX Ref Data'!BH64</f>
        <v>0</v>
      </c>
      <c r="H68" s="60">
        <f>'BPA SANDBOX Ref Data'!BI64</f>
        <v>0</v>
      </c>
      <c r="I68" s="62">
        <f t="shared" si="2"/>
        <v>124.07199075342463</v>
      </c>
      <c r="J68" s="55">
        <f>'BPA SANDBOX Ref Data'!BT64</f>
        <v>117.351</v>
      </c>
      <c r="K68" s="19">
        <f>'BPA SANDBOX Ref Data'!BW64</f>
        <v>0</v>
      </c>
      <c r="L68" s="19">
        <f>'BPA SANDBOX Ref Data'!BU64</f>
        <v>1.3385</v>
      </c>
      <c r="M68" s="21">
        <f>'BPA SANDBOX Ref Data'!BV64</f>
        <v>1.6802476883561575</v>
      </c>
      <c r="N68" s="190">
        <f>'BPA SANDBOX Ref Data'!BZ64</f>
        <v>5.0714777674175888</v>
      </c>
      <c r="O68" s="67">
        <f t="shared" si="3"/>
        <v>125.44122545577375</v>
      </c>
      <c r="P68" s="22">
        <f t="shared" si="1"/>
        <v>-1.369234702349118</v>
      </c>
      <c r="Q68" s="21"/>
    </row>
    <row r="69" spans="1:17" x14ac:dyDescent="0.3">
      <c r="A69" s="12">
        <v>10186</v>
      </c>
      <c r="B69" s="37" t="s">
        <v>72</v>
      </c>
      <c r="C69" s="55">
        <f>'BPA SANDBOX Ref Data'!R65</f>
        <v>20.870014041095892</v>
      </c>
      <c r="D69" s="19">
        <f>'BPA SANDBOX Ref Data'!AG65</f>
        <v>0</v>
      </c>
      <c r="E69" s="21">
        <f>'BPA SANDBOX Ref Data'!AP65</f>
        <v>3.3162100456621006</v>
      </c>
      <c r="F69" s="19">
        <f>'BPA SANDBOX Ref Data'!AY65</f>
        <v>0</v>
      </c>
      <c r="G69" s="21">
        <f>'BPA SANDBOX Ref Data'!BH65</f>
        <v>0</v>
      </c>
      <c r="H69" s="60">
        <f>'BPA SANDBOX Ref Data'!BI65</f>
        <v>0</v>
      </c>
      <c r="I69" s="62">
        <f t="shared" si="2"/>
        <v>17.553803995433793</v>
      </c>
      <c r="J69" s="55">
        <f>'BPA SANDBOX Ref Data'!BT65</f>
        <v>21.317</v>
      </c>
      <c r="K69" s="19">
        <f>'BPA SANDBOX Ref Data'!BW65</f>
        <v>-3.7631960045662076</v>
      </c>
      <c r="L69" s="19">
        <f>'BPA SANDBOX Ref Data'!BU65</f>
        <v>2.2500000000000003E-3</v>
      </c>
      <c r="M69" s="21">
        <f>'BPA SANDBOX Ref Data'!BV65</f>
        <v>0</v>
      </c>
      <c r="N69" s="190">
        <f>'BPA SANDBOX Ref Data'!BZ65</f>
        <v>0.73968035350495243</v>
      </c>
      <c r="O69" s="67">
        <f t="shared" si="3"/>
        <v>18.295734348938744</v>
      </c>
      <c r="P69" s="22">
        <f t="shared" si="1"/>
        <v>-0.74193035350495151</v>
      </c>
      <c r="Q69" s="21"/>
    </row>
    <row r="70" spans="1:17" x14ac:dyDescent="0.3">
      <c r="A70" s="12">
        <v>10190</v>
      </c>
      <c r="B70" s="37" t="s">
        <v>73</v>
      </c>
      <c r="C70" s="55">
        <f>'BPA SANDBOX Ref Data'!R66</f>
        <v>747.54</v>
      </c>
      <c r="D70" s="19">
        <f>'BPA SANDBOX Ref Data'!AG66</f>
        <v>233.21</v>
      </c>
      <c r="E70" s="21">
        <f>'BPA SANDBOX Ref Data'!AP66</f>
        <v>264.45999999999998</v>
      </c>
      <c r="F70" s="19">
        <f>'BPA SANDBOX Ref Data'!AY66</f>
        <v>0</v>
      </c>
      <c r="G70" s="21">
        <f>'BPA SANDBOX Ref Data'!BH66</f>
        <v>0</v>
      </c>
      <c r="H70" s="60">
        <f>'BPA SANDBOX Ref Data'!BI66</f>
        <v>3.4</v>
      </c>
      <c r="I70" s="62">
        <f t="shared" si="2"/>
        <v>253.27</v>
      </c>
      <c r="J70" s="55">
        <f>'BPA SANDBOX Ref Data'!BT66</f>
        <v>187.059</v>
      </c>
      <c r="K70" s="19">
        <f>'BPA SANDBOX Ref Data'!BW66</f>
        <v>0</v>
      </c>
      <c r="L70" s="19">
        <f>'BPA SANDBOX Ref Data'!BU66</f>
        <v>8.9999999999999993E-3</v>
      </c>
      <c r="M70" s="21">
        <f>'BPA SANDBOX Ref Data'!BV66</f>
        <v>16.552750000000003</v>
      </c>
      <c r="N70" s="190">
        <f>'BPA SANDBOX Ref Data'!BZ66</f>
        <v>8.5790501886196768</v>
      </c>
      <c r="O70" s="67">
        <f t="shared" si="3"/>
        <v>212.19980018861966</v>
      </c>
      <c r="P70" s="22">
        <f t="shared" si="1"/>
        <v>41.070199811380348</v>
      </c>
      <c r="Q70" s="21"/>
    </row>
    <row r="71" spans="1:17" x14ac:dyDescent="0.3">
      <c r="A71" s="12">
        <v>10191</v>
      </c>
      <c r="B71" s="37" t="s">
        <v>74</v>
      </c>
      <c r="C71" s="55">
        <f>'BPA SANDBOX Ref Data'!R67</f>
        <v>129.16990650684932</v>
      </c>
      <c r="D71" s="19">
        <f>'BPA SANDBOX Ref Data'!AG67</f>
        <v>0</v>
      </c>
      <c r="E71" s="21">
        <f>'BPA SANDBOX Ref Data'!AP67</f>
        <v>0</v>
      </c>
      <c r="F71" s="19">
        <f>'BPA SANDBOX Ref Data'!AY67</f>
        <v>0</v>
      </c>
      <c r="G71" s="21">
        <f>'BPA SANDBOX Ref Data'!BH67</f>
        <v>0</v>
      </c>
      <c r="H71" s="60">
        <f>'BPA SANDBOX Ref Data'!BI67</f>
        <v>0</v>
      </c>
      <c r="I71" s="62">
        <f t="shared" si="2"/>
        <v>129.16990650684932</v>
      </c>
      <c r="J71" s="55">
        <f>'BPA SANDBOX Ref Data'!BT67</f>
        <v>131.21700000000001</v>
      </c>
      <c r="K71" s="19">
        <f>'BPA SANDBOX Ref Data'!BW67</f>
        <v>-2.0470934931506974</v>
      </c>
      <c r="L71" s="19">
        <f>'BPA SANDBOX Ref Data'!BU67</f>
        <v>0.12175</v>
      </c>
      <c r="M71" s="21">
        <f>'BPA SANDBOX Ref Data'!BV67</f>
        <v>0</v>
      </c>
      <c r="N71" s="190">
        <f>'BPA SANDBOX Ref Data'!BZ67</f>
        <v>5.4473800442343725</v>
      </c>
      <c r="O71" s="67">
        <f t="shared" ref="O71:O102" si="4">SUM(J71:N71)</f>
        <v>134.73903655108367</v>
      </c>
      <c r="P71" s="22">
        <f t="shared" ref="P71:P134" si="5">I71-O71</f>
        <v>-5.5691300442343561</v>
      </c>
      <c r="Q71" s="21"/>
    </row>
    <row r="72" spans="1:17" x14ac:dyDescent="0.3">
      <c r="A72" s="12">
        <v>10197</v>
      </c>
      <c r="B72" s="37" t="s">
        <v>75</v>
      </c>
      <c r="C72" s="55">
        <f>'BPA SANDBOX Ref Data'!R68</f>
        <v>26.556640981735153</v>
      </c>
      <c r="D72" s="19">
        <f>'BPA SANDBOX Ref Data'!AG68</f>
        <v>0</v>
      </c>
      <c r="E72" s="21">
        <f>'BPA SANDBOX Ref Data'!AP68</f>
        <v>0</v>
      </c>
      <c r="F72" s="19">
        <f>'BPA SANDBOX Ref Data'!AY68</f>
        <v>0</v>
      </c>
      <c r="G72" s="21">
        <f>'BPA SANDBOX Ref Data'!BH68</f>
        <v>0</v>
      </c>
      <c r="H72" s="60">
        <f>'BPA SANDBOX Ref Data'!BI68</f>
        <v>0</v>
      </c>
      <c r="I72" s="62">
        <f t="shared" ref="I72:I135" si="6">IF((C72-SUM(D72:G72)+H72)&gt;0,C72-SUM(D72:G72)+H72,0)</f>
        <v>26.556640981735153</v>
      </c>
      <c r="J72" s="55">
        <f>'BPA SANDBOX Ref Data'!BT68</f>
        <v>22.753</v>
      </c>
      <c r="K72" s="19">
        <f>'BPA SANDBOX Ref Data'!BW68</f>
        <v>0</v>
      </c>
      <c r="L72" s="19">
        <f>'BPA SANDBOX Ref Data'!BU68</f>
        <v>0</v>
      </c>
      <c r="M72" s="21">
        <f>'BPA SANDBOX Ref Data'!BV68</f>
        <v>0.95091024543378833</v>
      </c>
      <c r="N72" s="190">
        <f>'BPA SANDBOX Ref Data'!BZ68</f>
        <v>0.99870487493103066</v>
      </c>
      <c r="O72" s="67">
        <f t="shared" si="4"/>
        <v>24.702615120364818</v>
      </c>
      <c r="P72" s="22">
        <f t="shared" si="5"/>
        <v>1.8540258613703351</v>
      </c>
      <c r="Q72" s="21"/>
    </row>
    <row r="73" spans="1:17" x14ac:dyDescent="0.3">
      <c r="A73" s="12">
        <v>10202</v>
      </c>
      <c r="B73" s="37" t="s">
        <v>76</v>
      </c>
      <c r="C73" s="55">
        <f>'BPA SANDBOX Ref Data'!R69</f>
        <v>15.434859589041096</v>
      </c>
      <c r="D73" s="19">
        <f>'BPA SANDBOX Ref Data'!AG69</f>
        <v>0</v>
      </c>
      <c r="E73" s="21">
        <f>'BPA SANDBOX Ref Data'!AP69</f>
        <v>0</v>
      </c>
      <c r="F73" s="19">
        <f>'BPA SANDBOX Ref Data'!AY69</f>
        <v>0</v>
      </c>
      <c r="G73" s="21">
        <f>'BPA SANDBOX Ref Data'!BH69</f>
        <v>0</v>
      </c>
      <c r="H73" s="60">
        <f>'BPA SANDBOX Ref Data'!BI69</f>
        <v>0</v>
      </c>
      <c r="I73" s="62">
        <f t="shared" si="6"/>
        <v>15.434859589041096</v>
      </c>
      <c r="J73" s="55">
        <f>'BPA SANDBOX Ref Data'!BT69</f>
        <v>13.099</v>
      </c>
      <c r="K73" s="19">
        <f>'BPA SANDBOX Ref Data'!BW69</f>
        <v>0</v>
      </c>
      <c r="L73" s="19">
        <f>'BPA SANDBOX Ref Data'!BU69</f>
        <v>0.29774999999999996</v>
      </c>
      <c r="M73" s="21">
        <f>'BPA SANDBOX Ref Data'!BV69</f>
        <v>0.58396489726027401</v>
      </c>
      <c r="N73" s="190">
        <f>'BPA SANDBOX Ref Data'!BZ69</f>
        <v>0.58904239757676313</v>
      </c>
      <c r="O73" s="67">
        <f t="shared" si="4"/>
        <v>14.569757294837038</v>
      </c>
      <c r="P73" s="22">
        <f t="shared" si="5"/>
        <v>0.86510229420405871</v>
      </c>
      <c r="Q73" s="21"/>
    </row>
    <row r="74" spans="1:17" x14ac:dyDescent="0.3">
      <c r="A74" s="12">
        <v>10203</v>
      </c>
      <c r="B74" s="37" t="s">
        <v>77</v>
      </c>
      <c r="C74" s="55">
        <f>'BPA SANDBOX Ref Data'!R70</f>
        <v>6.5003239726027413</v>
      </c>
      <c r="D74" s="19">
        <f>'BPA SANDBOX Ref Data'!AG70</f>
        <v>0</v>
      </c>
      <c r="E74" s="21">
        <f>'BPA SANDBOX Ref Data'!AP70</f>
        <v>0</v>
      </c>
      <c r="F74" s="19">
        <f>'BPA SANDBOX Ref Data'!AY70</f>
        <v>0</v>
      </c>
      <c r="G74" s="21">
        <f>'BPA SANDBOX Ref Data'!BH70</f>
        <v>0</v>
      </c>
      <c r="H74" s="60">
        <f>'BPA SANDBOX Ref Data'!BI70</f>
        <v>0</v>
      </c>
      <c r="I74" s="62">
        <f t="shared" si="6"/>
        <v>6.5003239726027413</v>
      </c>
      <c r="J74" s="55">
        <f>'BPA SANDBOX Ref Data'!BT70</f>
        <v>6.2130000000000001</v>
      </c>
      <c r="K74" s="19">
        <f>'BPA SANDBOX Ref Data'!BW70</f>
        <v>0</v>
      </c>
      <c r="L74" s="19">
        <f>'BPA SANDBOX Ref Data'!BU70</f>
        <v>0</v>
      </c>
      <c r="M74" s="21">
        <f>'BPA SANDBOX Ref Data'!BV70</f>
        <v>7.1830993150685307E-2</v>
      </c>
      <c r="N74" s="190">
        <f>'BPA SANDBOX Ref Data'!BZ70</f>
        <v>0.26479560907830951</v>
      </c>
      <c r="O74" s="67">
        <f t="shared" si="4"/>
        <v>6.5496266022289955</v>
      </c>
      <c r="P74" s="22">
        <f t="shared" si="5"/>
        <v>-4.9302629626254202E-2</v>
      </c>
      <c r="Q74" s="21"/>
    </row>
    <row r="75" spans="1:17" x14ac:dyDescent="0.3">
      <c r="A75" s="12">
        <v>10204</v>
      </c>
      <c r="B75" s="37" t="s">
        <v>78</v>
      </c>
      <c r="C75" s="55">
        <f>'BPA SANDBOX Ref Data'!R71</f>
        <v>80.383963926940638</v>
      </c>
      <c r="D75" s="19">
        <f>'BPA SANDBOX Ref Data'!AG71</f>
        <v>0</v>
      </c>
      <c r="E75" s="21">
        <f>'BPA SANDBOX Ref Data'!AP71</f>
        <v>17.322146118721463</v>
      </c>
      <c r="F75" s="19">
        <f>'BPA SANDBOX Ref Data'!AY71</f>
        <v>0</v>
      </c>
      <c r="G75" s="21">
        <f>'BPA SANDBOX Ref Data'!BH71</f>
        <v>0.51792237442922373</v>
      </c>
      <c r="H75" s="60">
        <f>'BPA SANDBOX Ref Data'!BI71</f>
        <v>0</v>
      </c>
      <c r="I75" s="62">
        <f t="shared" si="6"/>
        <v>62.543895433789956</v>
      </c>
      <c r="J75" s="55">
        <f>'BPA SANDBOX Ref Data'!BT71</f>
        <v>79.555999999999997</v>
      </c>
      <c r="K75" s="19">
        <f>'BPA SANDBOX Ref Data'!BW71</f>
        <v>-17.012104566210041</v>
      </c>
      <c r="L75" s="19">
        <f>'BPA SANDBOX Ref Data'!BU71</f>
        <v>0.39325000000000004</v>
      </c>
      <c r="M75" s="21">
        <f>'BPA SANDBOX Ref Data'!BV71</f>
        <v>0</v>
      </c>
      <c r="N75" s="190">
        <f>'BPA SANDBOX Ref Data'!BZ71</f>
        <v>2.6516989521202521</v>
      </c>
      <c r="O75" s="67">
        <f t="shared" si="4"/>
        <v>65.588844385910207</v>
      </c>
      <c r="P75" s="22">
        <f t="shared" si="5"/>
        <v>-3.0449489521202509</v>
      </c>
      <c r="Q75" s="21"/>
    </row>
    <row r="76" spans="1:17" x14ac:dyDescent="0.3">
      <c r="A76" s="12">
        <v>10209</v>
      </c>
      <c r="B76" s="37" t="s">
        <v>79</v>
      </c>
      <c r="C76" s="55">
        <f>'BPA SANDBOX Ref Data'!R72</f>
        <v>124.17198630136987</v>
      </c>
      <c r="D76" s="19">
        <f>'BPA SANDBOX Ref Data'!AG72</f>
        <v>0</v>
      </c>
      <c r="E76" s="21">
        <f>'BPA SANDBOX Ref Data'!AP72</f>
        <v>0</v>
      </c>
      <c r="F76" s="19">
        <f>'BPA SANDBOX Ref Data'!AY72</f>
        <v>0</v>
      </c>
      <c r="G76" s="21">
        <f>'BPA SANDBOX Ref Data'!BH72</f>
        <v>0</v>
      </c>
      <c r="H76" s="60">
        <f>'BPA SANDBOX Ref Data'!BI72</f>
        <v>0</v>
      </c>
      <c r="I76" s="62">
        <f t="shared" si="6"/>
        <v>124.17198630136987</v>
      </c>
      <c r="J76" s="55">
        <f>'BPA SANDBOX Ref Data'!BT72</f>
        <v>104.89</v>
      </c>
      <c r="K76" s="19">
        <f>'BPA SANDBOX Ref Data'!BW72</f>
        <v>0</v>
      </c>
      <c r="L76" s="19">
        <f>'BPA SANDBOX Ref Data'!BU72</f>
        <v>0.13325000000000001</v>
      </c>
      <c r="M76" s="21">
        <f>'BPA SANDBOX Ref Data'!BV72</f>
        <v>4.8204965753424673</v>
      </c>
      <c r="N76" s="190">
        <f>'BPA SANDBOX Ref Data'!BZ72</f>
        <v>4.627991080358381</v>
      </c>
      <c r="O76" s="67">
        <f t="shared" si="4"/>
        <v>114.47173765570085</v>
      </c>
      <c r="P76" s="22">
        <f t="shared" si="5"/>
        <v>9.7002486456690207</v>
      </c>
      <c r="Q76" s="21"/>
    </row>
    <row r="77" spans="1:17" x14ac:dyDescent="0.3">
      <c r="A77" s="12">
        <v>10230</v>
      </c>
      <c r="B77" s="37" t="s">
        <v>80</v>
      </c>
      <c r="C77" s="55">
        <f>'BPA SANDBOX Ref Data'!R73</f>
        <v>12.802464041095893</v>
      </c>
      <c r="D77" s="19">
        <f>'BPA SANDBOX Ref Data'!AG73</f>
        <v>0</v>
      </c>
      <c r="E77" s="21">
        <f>'BPA SANDBOX Ref Data'!AP73</f>
        <v>0.98036529680365292</v>
      </c>
      <c r="F77" s="19">
        <f>'BPA SANDBOX Ref Data'!AY73</f>
        <v>0</v>
      </c>
      <c r="G77" s="21">
        <f>'BPA SANDBOX Ref Data'!BH73</f>
        <v>0</v>
      </c>
      <c r="H77" s="60">
        <f>'BPA SANDBOX Ref Data'!BI73</f>
        <v>0</v>
      </c>
      <c r="I77" s="62">
        <f t="shared" si="6"/>
        <v>11.822098744292241</v>
      </c>
      <c r="J77" s="55">
        <f>'BPA SANDBOX Ref Data'!BT73</f>
        <v>9.702</v>
      </c>
      <c r="K77" s="19">
        <f>'BPA SANDBOX Ref Data'!BW73</f>
        <v>0</v>
      </c>
      <c r="L77" s="19">
        <f>'BPA SANDBOX Ref Data'!BU73</f>
        <v>2.1000000000000001E-2</v>
      </c>
      <c r="M77" s="21">
        <f>'BPA SANDBOX Ref Data'!BV73</f>
        <v>0.53002468607306019</v>
      </c>
      <c r="N77" s="190">
        <f>'BPA SANDBOX Ref Data'!BZ73</f>
        <v>0.43198550917319239</v>
      </c>
      <c r="O77" s="67">
        <f t="shared" si="4"/>
        <v>10.685010195246253</v>
      </c>
      <c r="P77" s="22">
        <f t="shared" si="5"/>
        <v>1.1370885490459877</v>
      </c>
      <c r="Q77" s="21"/>
    </row>
    <row r="78" spans="1:17" x14ac:dyDescent="0.3">
      <c r="A78" s="12">
        <v>10231</v>
      </c>
      <c r="B78" s="37" t="s">
        <v>81</v>
      </c>
      <c r="C78" s="55">
        <f>'BPA SANDBOX Ref Data'!R74</f>
        <v>59.129227283105017</v>
      </c>
      <c r="D78" s="19">
        <f>'BPA SANDBOX Ref Data'!AG74</f>
        <v>0</v>
      </c>
      <c r="E78" s="21">
        <f>'BPA SANDBOX Ref Data'!AP74</f>
        <v>4.4187214611872143</v>
      </c>
      <c r="F78" s="19">
        <f>'BPA SANDBOX Ref Data'!AY74</f>
        <v>0</v>
      </c>
      <c r="G78" s="21">
        <f>'BPA SANDBOX Ref Data'!BH74</f>
        <v>0</v>
      </c>
      <c r="H78" s="60">
        <f>'BPA SANDBOX Ref Data'!BI74</f>
        <v>0</v>
      </c>
      <c r="I78" s="62">
        <f t="shared" si="6"/>
        <v>54.710505821917806</v>
      </c>
      <c r="J78" s="55">
        <f>'BPA SANDBOX Ref Data'!BT74</f>
        <v>36.658999999999999</v>
      </c>
      <c r="K78" s="19">
        <f>'BPA SANDBOX Ref Data'!BW74</f>
        <v>0</v>
      </c>
      <c r="L78" s="19">
        <f>'BPA SANDBOX Ref Data'!BU74</f>
        <v>1.0500000000000001E-2</v>
      </c>
      <c r="M78" s="21">
        <f>'BPA SANDBOX Ref Data'!BV74</f>
        <v>4.5128764554794518</v>
      </c>
      <c r="N78" s="190">
        <f>'BPA SANDBOX Ref Data'!BZ74</f>
        <v>1.7351162614723086</v>
      </c>
      <c r="O78" s="67">
        <f t="shared" si="4"/>
        <v>42.917492716951756</v>
      </c>
      <c r="P78" s="22">
        <f t="shared" si="5"/>
        <v>11.79301310496605</v>
      </c>
      <c r="Q78" s="21"/>
    </row>
    <row r="79" spans="1:17" x14ac:dyDescent="0.3">
      <c r="A79" s="12">
        <v>10234</v>
      </c>
      <c r="B79" s="37" t="s">
        <v>82</v>
      </c>
      <c r="C79" s="55">
        <f>'BPA SANDBOX Ref Data'!R75</f>
        <v>63.607759703196358</v>
      </c>
      <c r="D79" s="19">
        <f>'BPA SANDBOX Ref Data'!AG75</f>
        <v>0</v>
      </c>
      <c r="E79" s="21">
        <f>'BPA SANDBOX Ref Data'!AP75</f>
        <v>0</v>
      </c>
      <c r="F79" s="19">
        <f>'BPA SANDBOX Ref Data'!AY75</f>
        <v>0</v>
      </c>
      <c r="G79" s="21">
        <f>'BPA SANDBOX Ref Data'!BH75</f>
        <v>0</v>
      </c>
      <c r="H79" s="60">
        <f>'BPA SANDBOX Ref Data'!BI75</f>
        <v>0</v>
      </c>
      <c r="I79" s="62">
        <f t="shared" si="6"/>
        <v>63.607759703196358</v>
      </c>
      <c r="J79" s="55">
        <f>'BPA SANDBOX Ref Data'!BT75</f>
        <v>50.999000000000002</v>
      </c>
      <c r="K79" s="19">
        <f>'BPA SANDBOX Ref Data'!BW75</f>
        <v>0</v>
      </c>
      <c r="L79" s="19">
        <f>'BPA SANDBOX Ref Data'!BU75</f>
        <v>0.13674999999999998</v>
      </c>
      <c r="M79" s="21">
        <f>'BPA SANDBOX Ref Data'!BV75</f>
        <v>3.1521899257990889</v>
      </c>
      <c r="N79" s="190">
        <f>'BPA SANDBOX Ref Data'!BZ75</f>
        <v>2.287286346112567</v>
      </c>
      <c r="O79" s="67">
        <f t="shared" si="4"/>
        <v>56.57522627191166</v>
      </c>
      <c r="P79" s="22">
        <f t="shared" si="5"/>
        <v>7.0325334312846977</v>
      </c>
      <c r="Q79" s="21"/>
    </row>
    <row r="80" spans="1:17" x14ac:dyDescent="0.3">
      <c r="A80" s="12">
        <v>10235</v>
      </c>
      <c r="B80" s="37" t="s">
        <v>83</v>
      </c>
      <c r="C80" s="55">
        <f>'BPA SANDBOX Ref Data'!R76</f>
        <v>30.154643949771689</v>
      </c>
      <c r="D80" s="19">
        <f>'BPA SANDBOX Ref Data'!AG76</f>
        <v>0</v>
      </c>
      <c r="E80" s="21">
        <f>'BPA SANDBOX Ref Data'!AP76</f>
        <v>0</v>
      </c>
      <c r="F80" s="19">
        <f>'BPA SANDBOX Ref Data'!AY76</f>
        <v>0</v>
      </c>
      <c r="G80" s="21">
        <f>'BPA SANDBOX Ref Data'!BH76</f>
        <v>0</v>
      </c>
      <c r="H80" s="60">
        <f>'BPA SANDBOX Ref Data'!BI76</f>
        <v>0</v>
      </c>
      <c r="I80" s="62">
        <f t="shared" si="6"/>
        <v>30.154643949771689</v>
      </c>
      <c r="J80" s="55">
        <f>'BPA SANDBOX Ref Data'!BT76</f>
        <v>33.113</v>
      </c>
      <c r="K80" s="19">
        <f>'BPA SANDBOX Ref Data'!BW76</f>
        <v>-2.9583560502283106</v>
      </c>
      <c r="L80" s="19">
        <f>'BPA SANDBOX Ref Data'!BU76</f>
        <v>0</v>
      </c>
      <c r="M80" s="21">
        <f>'BPA SANDBOX Ref Data'!BV76</f>
        <v>0</v>
      </c>
      <c r="N80" s="190">
        <f>'BPA SANDBOX Ref Data'!BZ76</f>
        <v>1.2704903791241711</v>
      </c>
      <c r="O80" s="67">
        <f t="shared" si="4"/>
        <v>31.425134328895862</v>
      </c>
      <c r="P80" s="22">
        <f t="shared" si="5"/>
        <v>-1.2704903791241726</v>
      </c>
      <c r="Q80" s="21"/>
    </row>
    <row r="81" spans="1:17" x14ac:dyDescent="0.3">
      <c r="A81" s="12">
        <v>10236</v>
      </c>
      <c r="B81" s="37" t="s">
        <v>84</v>
      </c>
      <c r="C81" s="55">
        <f>'BPA SANDBOX Ref Data'!R77</f>
        <v>28.188405821917804</v>
      </c>
      <c r="D81" s="19">
        <f>'BPA SANDBOX Ref Data'!AG77</f>
        <v>0</v>
      </c>
      <c r="E81" s="21">
        <f>'BPA SANDBOX Ref Data'!AP77</f>
        <v>0</v>
      </c>
      <c r="F81" s="19">
        <f>'BPA SANDBOX Ref Data'!AY77</f>
        <v>0.13242009132420091</v>
      </c>
      <c r="G81" s="21">
        <f>'BPA SANDBOX Ref Data'!BH77</f>
        <v>0</v>
      </c>
      <c r="H81" s="60">
        <f>'BPA SANDBOX Ref Data'!BI77</f>
        <v>0</v>
      </c>
      <c r="I81" s="62">
        <f t="shared" si="6"/>
        <v>28.055985730593605</v>
      </c>
      <c r="J81" s="55">
        <f>'BPA SANDBOX Ref Data'!BT77</f>
        <v>29.103000000000002</v>
      </c>
      <c r="K81" s="19">
        <f>'BPA SANDBOX Ref Data'!BW77</f>
        <v>-1.0470142694063966</v>
      </c>
      <c r="L81" s="19">
        <f>'BPA SANDBOX Ref Data'!BU77</f>
        <v>0</v>
      </c>
      <c r="M81" s="21">
        <f>'BPA SANDBOX Ref Data'!BV77</f>
        <v>0</v>
      </c>
      <c r="N81" s="190">
        <f>'BPA SANDBOX Ref Data'!BZ77</f>
        <v>1.1820686726375385</v>
      </c>
      <c r="O81" s="67">
        <f t="shared" si="4"/>
        <v>29.238054403231143</v>
      </c>
      <c r="P81" s="22">
        <f t="shared" si="5"/>
        <v>-1.1820686726375378</v>
      </c>
      <c r="Q81" s="21"/>
    </row>
    <row r="82" spans="1:17" x14ac:dyDescent="0.3">
      <c r="A82" s="12">
        <v>10237</v>
      </c>
      <c r="B82" s="37" t="s">
        <v>85</v>
      </c>
      <c r="C82" s="55">
        <f>'BPA SANDBOX Ref Data'!R78</f>
        <v>106.11690547945204</v>
      </c>
      <c r="D82" s="19">
        <f>'BPA SANDBOX Ref Data'!AG78</f>
        <v>0</v>
      </c>
      <c r="E82" s="21">
        <f>'BPA SANDBOX Ref Data'!AP78</f>
        <v>1.1896118721461186</v>
      </c>
      <c r="F82" s="19">
        <f>'BPA SANDBOX Ref Data'!AY78</f>
        <v>0</v>
      </c>
      <c r="G82" s="21">
        <f>'BPA SANDBOX Ref Data'!BH78</f>
        <v>0</v>
      </c>
      <c r="H82" s="60">
        <f>'BPA SANDBOX Ref Data'!BI78</f>
        <v>0</v>
      </c>
      <c r="I82" s="62">
        <f t="shared" si="6"/>
        <v>104.92729360730593</v>
      </c>
      <c r="J82" s="55">
        <f>'BPA SANDBOX Ref Data'!BT78</f>
        <v>113.732</v>
      </c>
      <c r="K82" s="19">
        <f>'BPA SANDBOX Ref Data'!BW78</f>
        <v>-8.8047063926940723</v>
      </c>
      <c r="L82" s="19">
        <f>'BPA SANDBOX Ref Data'!BU78</f>
        <v>0.12299999999999998</v>
      </c>
      <c r="M82" s="21">
        <f>'BPA SANDBOX Ref Data'!BV78</f>
        <v>0</v>
      </c>
      <c r="N82" s="190">
        <f>'BPA SANDBOX Ref Data'!BZ78</f>
        <v>4.4260309481539108</v>
      </c>
      <c r="O82" s="67">
        <f t="shared" si="4"/>
        <v>109.47632455545984</v>
      </c>
      <c r="P82" s="22">
        <f t="shared" si="5"/>
        <v>-4.5490309481539128</v>
      </c>
      <c r="Q82" s="21"/>
    </row>
    <row r="83" spans="1:17" x14ac:dyDescent="0.3">
      <c r="A83" s="12">
        <v>10239</v>
      </c>
      <c r="B83" s="37" t="s">
        <v>86</v>
      </c>
      <c r="C83" s="55">
        <f>'BPA SANDBOX Ref Data'!R79</f>
        <v>14.428961415525112</v>
      </c>
      <c r="D83" s="19">
        <f>'BPA SANDBOX Ref Data'!AG79</f>
        <v>0</v>
      </c>
      <c r="E83" s="21">
        <f>'BPA SANDBOX Ref Data'!AP79</f>
        <v>0</v>
      </c>
      <c r="F83" s="19">
        <f>'BPA SANDBOX Ref Data'!AY79</f>
        <v>0</v>
      </c>
      <c r="G83" s="21">
        <f>'BPA SANDBOX Ref Data'!BH79</f>
        <v>0</v>
      </c>
      <c r="H83" s="60">
        <f>'BPA SANDBOX Ref Data'!BI79</f>
        <v>0</v>
      </c>
      <c r="I83" s="62">
        <f t="shared" si="6"/>
        <v>14.428961415525112</v>
      </c>
      <c r="J83" s="55">
        <f>'BPA SANDBOX Ref Data'!BT79</f>
        <v>14</v>
      </c>
      <c r="K83" s="19">
        <f>'BPA SANDBOX Ref Data'!BW79</f>
        <v>0</v>
      </c>
      <c r="L83" s="19">
        <f>'BPA SANDBOX Ref Data'!BU79</f>
        <v>0</v>
      </c>
      <c r="M83" s="21">
        <f>'BPA SANDBOX Ref Data'!BV79</f>
        <v>0.10724035388127806</v>
      </c>
      <c r="N83" s="190">
        <f>'BPA SANDBOX Ref Data'!BZ79</f>
        <v>0.5943732307187175</v>
      </c>
      <c r="O83" s="67">
        <f t="shared" si="4"/>
        <v>14.701613584599995</v>
      </c>
      <c r="P83" s="22">
        <f t="shared" si="5"/>
        <v>-0.27265216907488288</v>
      </c>
      <c r="Q83" s="21"/>
    </row>
    <row r="84" spans="1:17" x14ac:dyDescent="0.3">
      <c r="A84" s="12">
        <v>10242</v>
      </c>
      <c r="B84" s="37" t="s">
        <v>87</v>
      </c>
      <c r="C84" s="55">
        <f>'BPA SANDBOX Ref Data'!R80</f>
        <v>10.073473972602738</v>
      </c>
      <c r="D84" s="19">
        <f>'BPA SANDBOX Ref Data'!AG80</f>
        <v>0</v>
      </c>
      <c r="E84" s="21">
        <f>'BPA SANDBOX Ref Data'!AP80</f>
        <v>0</v>
      </c>
      <c r="F84" s="19">
        <f>'BPA SANDBOX Ref Data'!AY80</f>
        <v>0</v>
      </c>
      <c r="G84" s="21">
        <f>'BPA SANDBOX Ref Data'!BH80</f>
        <v>0</v>
      </c>
      <c r="H84" s="60">
        <f>'BPA SANDBOX Ref Data'!BI80</f>
        <v>0</v>
      </c>
      <c r="I84" s="62">
        <f t="shared" si="6"/>
        <v>10.073473972602738</v>
      </c>
      <c r="J84" s="55">
        <f>'BPA SANDBOX Ref Data'!BT80</f>
        <v>9.5259999999999998</v>
      </c>
      <c r="K84" s="19">
        <f>'BPA SANDBOX Ref Data'!BW80</f>
        <v>0</v>
      </c>
      <c r="L84" s="19">
        <f>'BPA SANDBOX Ref Data'!BU80</f>
        <v>0</v>
      </c>
      <c r="M84" s="21">
        <f>'BPA SANDBOX Ref Data'!BV80</f>
        <v>0.1368684931506845</v>
      </c>
      <c r="N84" s="190">
        <f>'BPA SANDBOX Ref Data'!BZ80</f>
        <v>0.4071207564492888</v>
      </c>
      <c r="O84" s="67">
        <f t="shared" si="4"/>
        <v>10.069989249599972</v>
      </c>
      <c r="P84" s="22">
        <f t="shared" si="5"/>
        <v>3.4847230027654774E-3</v>
      </c>
      <c r="Q84" s="21"/>
    </row>
    <row r="85" spans="1:17" x14ac:dyDescent="0.3">
      <c r="A85" s="12">
        <v>10244</v>
      </c>
      <c r="B85" s="37" t="s">
        <v>88</v>
      </c>
      <c r="C85" s="55">
        <f>'BPA SANDBOX Ref Data'!R81</f>
        <v>101.25024748858445</v>
      </c>
      <c r="D85" s="19">
        <f>'BPA SANDBOX Ref Data'!AG81</f>
        <v>0</v>
      </c>
      <c r="E85" s="21">
        <f>'BPA SANDBOX Ref Data'!AP81</f>
        <v>1.0300228310502284</v>
      </c>
      <c r="F85" s="19">
        <f>'BPA SANDBOX Ref Data'!AY81</f>
        <v>0.74771689497716898</v>
      </c>
      <c r="G85" s="21">
        <f>'BPA SANDBOX Ref Data'!BH81</f>
        <v>2.5729452054794519</v>
      </c>
      <c r="H85" s="60">
        <f>'BPA SANDBOX Ref Data'!BI81</f>
        <v>0</v>
      </c>
      <c r="I85" s="62">
        <f t="shared" si="6"/>
        <v>96.899562557077601</v>
      </c>
      <c r="J85" s="55">
        <f>'BPA SANDBOX Ref Data'!BT81</f>
        <v>86.037999999999997</v>
      </c>
      <c r="K85" s="19">
        <f>'BPA SANDBOX Ref Data'!BW81</f>
        <v>0</v>
      </c>
      <c r="L85" s="19">
        <f>'BPA SANDBOX Ref Data'!BU81</f>
        <v>5.1750000000000004E-2</v>
      </c>
      <c r="M85" s="21">
        <f>'BPA SANDBOX Ref Data'!BV81</f>
        <v>2.7153906392694012</v>
      </c>
      <c r="N85" s="190">
        <f>'BPA SANDBOX Ref Data'!BZ81</f>
        <v>3.7415821253566799</v>
      </c>
      <c r="O85" s="67">
        <f t="shared" si="4"/>
        <v>92.546722764626082</v>
      </c>
      <c r="P85" s="22">
        <f t="shared" si="5"/>
        <v>4.352839792451519</v>
      </c>
      <c r="Q85" s="21"/>
    </row>
    <row r="86" spans="1:17" x14ac:dyDescent="0.3">
      <c r="A86" s="12">
        <v>10246</v>
      </c>
      <c r="B86" s="37" t="s">
        <v>89</v>
      </c>
      <c r="C86" s="55">
        <f>'BPA SANDBOX Ref Data'!R82</f>
        <v>9.3850675799086751</v>
      </c>
      <c r="D86" s="19">
        <f>'BPA SANDBOX Ref Data'!AG82</f>
        <v>0</v>
      </c>
      <c r="E86" s="21">
        <f>'BPA SANDBOX Ref Data'!AP82</f>
        <v>0.54189497716894974</v>
      </c>
      <c r="F86" s="19">
        <f>'BPA SANDBOX Ref Data'!AY82</f>
        <v>0</v>
      </c>
      <c r="G86" s="21">
        <f>'BPA SANDBOX Ref Data'!BH82</f>
        <v>0</v>
      </c>
      <c r="H86" s="60">
        <f>'BPA SANDBOX Ref Data'!BI82</f>
        <v>0</v>
      </c>
      <c r="I86" s="62">
        <f t="shared" si="6"/>
        <v>8.8431726027397257</v>
      </c>
      <c r="J86" s="55">
        <f>'BPA SANDBOX Ref Data'!BT82</f>
        <v>8.9870000000000001</v>
      </c>
      <c r="K86" s="19">
        <f>'BPA SANDBOX Ref Data'!BW82</f>
        <v>-0.14382739726027438</v>
      </c>
      <c r="L86" s="19">
        <f>'BPA SANDBOX Ref Data'!BU82</f>
        <v>0</v>
      </c>
      <c r="M86" s="21">
        <f>'BPA SANDBOX Ref Data'!BV82</f>
        <v>0</v>
      </c>
      <c r="N86" s="190">
        <f>'BPA SANDBOX Ref Data'!BZ82</f>
        <v>0.37258492361672674</v>
      </c>
      <c r="O86" s="67">
        <f t="shared" si="4"/>
        <v>9.2157575263564517</v>
      </c>
      <c r="P86" s="22">
        <f t="shared" si="5"/>
        <v>-0.37258492361672602</v>
      </c>
      <c r="Q86" s="21"/>
    </row>
    <row r="87" spans="1:17" x14ac:dyDescent="0.3">
      <c r="A87" s="12">
        <v>10247</v>
      </c>
      <c r="B87" s="37" t="s">
        <v>90</v>
      </c>
      <c r="C87" s="55">
        <f>'BPA SANDBOX Ref Data'!R83</f>
        <v>80.287311073059371</v>
      </c>
      <c r="D87" s="19">
        <f>'BPA SANDBOX Ref Data'!AG83</f>
        <v>0</v>
      </c>
      <c r="E87" s="21">
        <f>'BPA SANDBOX Ref Data'!AP83</f>
        <v>0.65627853881278542</v>
      </c>
      <c r="F87" s="19">
        <f>'BPA SANDBOX Ref Data'!AY83</f>
        <v>0</v>
      </c>
      <c r="G87" s="21">
        <f>'BPA SANDBOX Ref Data'!BH83</f>
        <v>1.7284246575342466</v>
      </c>
      <c r="H87" s="60">
        <f>'BPA SANDBOX Ref Data'!BI83</f>
        <v>0</v>
      </c>
      <c r="I87" s="62">
        <f t="shared" si="6"/>
        <v>77.902607876712338</v>
      </c>
      <c r="J87" s="55">
        <f>'BPA SANDBOX Ref Data'!BT83</f>
        <v>79.929000000000002</v>
      </c>
      <c r="K87" s="19">
        <f>'BPA SANDBOX Ref Data'!BW83</f>
        <v>-2.026392123287664</v>
      </c>
      <c r="L87" s="19">
        <f>'BPA SANDBOX Ref Data'!BU83</f>
        <v>0.25650000000000001</v>
      </c>
      <c r="M87" s="21">
        <f>'BPA SANDBOX Ref Data'!BV83</f>
        <v>0</v>
      </c>
      <c r="N87" s="190">
        <f>'BPA SANDBOX Ref Data'!BZ83</f>
        <v>3.2930382054483878</v>
      </c>
      <c r="O87" s="67">
        <f t="shared" si="4"/>
        <v>81.452146082160723</v>
      </c>
      <c r="P87" s="22">
        <f t="shared" si="5"/>
        <v>-3.5495382054483855</v>
      </c>
      <c r="Q87" s="21"/>
    </row>
    <row r="88" spans="1:17" x14ac:dyDescent="0.3">
      <c r="A88" s="12">
        <v>10256</v>
      </c>
      <c r="B88" s="37" t="s">
        <v>91</v>
      </c>
      <c r="C88" s="55">
        <f>'BPA SANDBOX Ref Data'!R84</f>
        <v>52.178222374429225</v>
      </c>
      <c r="D88" s="19">
        <f>'BPA SANDBOX Ref Data'!AG84</f>
        <v>0</v>
      </c>
      <c r="E88" s="21">
        <f>'BPA SANDBOX Ref Data'!AP84</f>
        <v>0</v>
      </c>
      <c r="F88" s="19">
        <f>'BPA SANDBOX Ref Data'!AY84</f>
        <v>0.52180365296803655</v>
      </c>
      <c r="G88" s="21">
        <f>'BPA SANDBOX Ref Data'!BH84</f>
        <v>0</v>
      </c>
      <c r="H88" s="60">
        <f>'BPA SANDBOX Ref Data'!BI84</f>
        <v>0</v>
      </c>
      <c r="I88" s="62">
        <f t="shared" si="6"/>
        <v>51.656418721461186</v>
      </c>
      <c r="J88" s="55">
        <f>'BPA SANDBOX Ref Data'!BT84</f>
        <v>46.746000000000002</v>
      </c>
      <c r="K88" s="19">
        <f>'BPA SANDBOX Ref Data'!BW84</f>
        <v>0</v>
      </c>
      <c r="L88" s="19">
        <f>'BPA SANDBOX Ref Data'!BU84</f>
        <v>0</v>
      </c>
      <c r="M88" s="21">
        <f>'BPA SANDBOX Ref Data'!BV84</f>
        <v>1.227604680365296</v>
      </c>
      <c r="N88" s="190">
        <f>'BPA SANDBOX Ref Data'!BZ84</f>
        <v>2.0212476492786409</v>
      </c>
      <c r="O88" s="67">
        <f t="shared" si="4"/>
        <v>49.99485232964394</v>
      </c>
      <c r="P88" s="22">
        <f t="shared" si="5"/>
        <v>1.6615663918172459</v>
      </c>
      <c r="Q88" s="21"/>
    </row>
    <row r="89" spans="1:17" x14ac:dyDescent="0.3">
      <c r="A89" s="12">
        <v>10258</v>
      </c>
      <c r="B89" s="37" t="s">
        <v>92</v>
      </c>
      <c r="C89" s="55">
        <f>'BPA SANDBOX Ref Data'!R85</f>
        <v>48.501571803652986</v>
      </c>
      <c r="D89" s="19">
        <f>'BPA SANDBOX Ref Data'!AG85</f>
        <v>0</v>
      </c>
      <c r="E89" s="21">
        <f>'BPA SANDBOX Ref Data'!AP85</f>
        <v>9.7512557077625566</v>
      </c>
      <c r="F89" s="19">
        <f>'BPA SANDBOX Ref Data'!AY85</f>
        <v>0</v>
      </c>
      <c r="G89" s="21">
        <f>'BPA SANDBOX Ref Data'!BH85</f>
        <v>0</v>
      </c>
      <c r="H89" s="60">
        <f>'BPA SANDBOX Ref Data'!BI85</f>
        <v>0</v>
      </c>
      <c r="I89" s="62">
        <f t="shared" si="6"/>
        <v>38.750316095890426</v>
      </c>
      <c r="J89" s="55">
        <f>'BPA SANDBOX Ref Data'!BT85</f>
        <v>37.951999999999998</v>
      </c>
      <c r="K89" s="19">
        <f>'BPA SANDBOX Ref Data'!BW85</f>
        <v>0</v>
      </c>
      <c r="L89" s="19">
        <f>'BPA SANDBOX Ref Data'!BU85</f>
        <v>4.9999999999999996E-2</v>
      </c>
      <c r="M89" s="21">
        <f>'BPA SANDBOX Ref Data'!BV85</f>
        <v>0.19957902397260696</v>
      </c>
      <c r="N89" s="190">
        <f>'BPA SANDBOX Ref Data'!BZ85</f>
        <v>1.6095278292177082</v>
      </c>
      <c r="O89" s="67">
        <f t="shared" si="4"/>
        <v>39.81110685319031</v>
      </c>
      <c r="P89" s="22">
        <f t="shared" si="5"/>
        <v>-1.060790757299884</v>
      </c>
      <c r="Q89" s="21"/>
    </row>
    <row r="90" spans="1:17" x14ac:dyDescent="0.3">
      <c r="A90" s="12">
        <v>10259</v>
      </c>
      <c r="B90" s="37" t="s">
        <v>93</v>
      </c>
      <c r="C90" s="55">
        <f>'BPA SANDBOX Ref Data'!R86</f>
        <v>30.140494977168959</v>
      </c>
      <c r="D90" s="19">
        <f>'BPA SANDBOX Ref Data'!AG86</f>
        <v>0</v>
      </c>
      <c r="E90" s="21">
        <f>'BPA SANDBOX Ref Data'!AP86</f>
        <v>0</v>
      </c>
      <c r="F90" s="19">
        <f>'BPA SANDBOX Ref Data'!AY86</f>
        <v>0</v>
      </c>
      <c r="G90" s="21">
        <f>'BPA SANDBOX Ref Data'!BH86</f>
        <v>0</v>
      </c>
      <c r="H90" s="60">
        <f>'BPA SANDBOX Ref Data'!BI86</f>
        <v>0</v>
      </c>
      <c r="I90" s="62">
        <f t="shared" si="6"/>
        <v>30.140494977168959</v>
      </c>
      <c r="J90" s="55">
        <f>'BPA SANDBOX Ref Data'!BT86</f>
        <v>26.984999999999999</v>
      </c>
      <c r="K90" s="19">
        <f>'BPA SANDBOX Ref Data'!BW86</f>
        <v>0</v>
      </c>
      <c r="L90" s="19">
        <f>'BPA SANDBOX Ref Data'!BU86</f>
        <v>0</v>
      </c>
      <c r="M90" s="21">
        <f>'BPA SANDBOX Ref Data'!BV86</f>
        <v>0.78887374429224</v>
      </c>
      <c r="N90" s="190">
        <f>'BPA SANDBOX Ref Data'!BZ86</f>
        <v>1.1701825908443488</v>
      </c>
      <c r="O90" s="67">
        <f t="shared" si="4"/>
        <v>28.944056335136587</v>
      </c>
      <c r="P90" s="22">
        <f t="shared" si="5"/>
        <v>1.1964386420323727</v>
      </c>
      <c r="Q90" s="21"/>
    </row>
    <row r="91" spans="1:17" x14ac:dyDescent="0.3">
      <c r="A91" s="12">
        <v>10260</v>
      </c>
      <c r="B91" s="37" t="s">
        <v>94</v>
      </c>
      <c r="C91" s="55">
        <f>'BPA SANDBOX Ref Data'!R87</f>
        <v>26.793847831050225</v>
      </c>
      <c r="D91" s="19">
        <f>'BPA SANDBOX Ref Data'!AG87</f>
        <v>0</v>
      </c>
      <c r="E91" s="21">
        <f>'BPA SANDBOX Ref Data'!AP87</f>
        <v>0</v>
      </c>
      <c r="F91" s="19">
        <f>'BPA SANDBOX Ref Data'!AY87</f>
        <v>0</v>
      </c>
      <c r="G91" s="21">
        <f>'BPA SANDBOX Ref Data'!BH87</f>
        <v>0</v>
      </c>
      <c r="H91" s="60">
        <f>'BPA SANDBOX Ref Data'!BI87</f>
        <v>0</v>
      </c>
      <c r="I91" s="62">
        <f t="shared" si="6"/>
        <v>26.793847831050225</v>
      </c>
      <c r="J91" s="55">
        <f>'BPA SANDBOX Ref Data'!BT87</f>
        <v>26.285</v>
      </c>
      <c r="K91" s="19">
        <f>'BPA SANDBOX Ref Data'!BW87</f>
        <v>0</v>
      </c>
      <c r="L91" s="19">
        <f>'BPA SANDBOX Ref Data'!BU87</f>
        <v>0</v>
      </c>
      <c r="M91" s="21">
        <f>'BPA SANDBOX Ref Data'!BV87</f>
        <v>0.12721195776255634</v>
      </c>
      <c r="N91" s="190">
        <f>'BPA SANDBOX Ref Data'!BZ87</f>
        <v>1.1128123827169176</v>
      </c>
      <c r="O91" s="67">
        <f t="shared" si="4"/>
        <v>27.525024340479476</v>
      </c>
      <c r="P91" s="22">
        <f t="shared" si="5"/>
        <v>-0.73117650942925039</v>
      </c>
      <c r="Q91" s="21"/>
    </row>
    <row r="92" spans="1:17" x14ac:dyDescent="0.3">
      <c r="A92" s="12">
        <v>10273</v>
      </c>
      <c r="B92" s="37" t="s">
        <v>95</v>
      </c>
      <c r="C92" s="55">
        <f>'BPA SANDBOX Ref Data'!R88</f>
        <v>8.5909462328767123</v>
      </c>
      <c r="D92" s="19">
        <f>'BPA SANDBOX Ref Data'!AG88</f>
        <v>0</v>
      </c>
      <c r="E92" s="21">
        <f>'BPA SANDBOX Ref Data'!AP88</f>
        <v>0</v>
      </c>
      <c r="F92" s="19">
        <f>'BPA SANDBOX Ref Data'!AY88</f>
        <v>0</v>
      </c>
      <c r="G92" s="21">
        <f>'BPA SANDBOX Ref Data'!BH88</f>
        <v>0</v>
      </c>
      <c r="H92" s="60">
        <f>'BPA SANDBOX Ref Data'!BI88</f>
        <v>0</v>
      </c>
      <c r="I92" s="62">
        <f t="shared" si="6"/>
        <v>8.5909462328767123</v>
      </c>
      <c r="J92" s="55">
        <f>'BPA SANDBOX Ref Data'!BT88</f>
        <v>5.8810000000000002</v>
      </c>
      <c r="K92" s="19">
        <f>'BPA SANDBOX Ref Data'!BW88</f>
        <v>0</v>
      </c>
      <c r="L92" s="19">
        <f>'BPA SANDBOX Ref Data'!BU88</f>
        <v>0</v>
      </c>
      <c r="M92" s="21">
        <f>'BPA SANDBOX Ref Data'!BV88</f>
        <v>0.67748655821917803</v>
      </c>
      <c r="N92" s="190">
        <f>'BPA SANDBOX Ref Data'!BZ88</f>
        <v>0.27632540074795847</v>
      </c>
      <c r="O92" s="67">
        <f t="shared" si="4"/>
        <v>6.8348119589671361</v>
      </c>
      <c r="P92" s="22">
        <f t="shared" si="5"/>
        <v>1.7561342739095762</v>
      </c>
      <c r="Q92" s="21"/>
    </row>
    <row r="93" spans="1:17" x14ac:dyDescent="0.3">
      <c r="A93" s="12">
        <v>10278</v>
      </c>
      <c r="B93" s="37" t="s">
        <v>96</v>
      </c>
      <c r="C93" s="55">
        <f>'BPA SANDBOX Ref Data'!R89</f>
        <v>40.538996004566215</v>
      </c>
      <c r="D93" s="19">
        <f>'BPA SANDBOX Ref Data'!AG89</f>
        <v>0</v>
      </c>
      <c r="E93" s="21">
        <f>'BPA SANDBOX Ref Data'!AP89</f>
        <v>1.5296803652968036</v>
      </c>
      <c r="F93" s="19">
        <f>'BPA SANDBOX Ref Data'!AY89</f>
        <v>0</v>
      </c>
      <c r="G93" s="21">
        <f>'BPA SANDBOX Ref Data'!BH89</f>
        <v>0</v>
      </c>
      <c r="H93" s="60">
        <f>'BPA SANDBOX Ref Data'!BI89</f>
        <v>0</v>
      </c>
      <c r="I93" s="62">
        <f t="shared" si="6"/>
        <v>39.00931563926941</v>
      </c>
      <c r="J93" s="55">
        <f>'BPA SANDBOX Ref Data'!BT89</f>
        <v>35.927999999999997</v>
      </c>
      <c r="K93" s="19">
        <f>'BPA SANDBOX Ref Data'!BW89</f>
        <v>0</v>
      </c>
      <c r="L93" s="19">
        <f>'BPA SANDBOX Ref Data'!BU89</f>
        <v>3.6250000000000004E-2</v>
      </c>
      <c r="M93" s="21">
        <f>'BPA SANDBOX Ref Data'!BV89</f>
        <v>0.77032890981735314</v>
      </c>
      <c r="N93" s="190">
        <f>'BPA SANDBOX Ref Data'!BZ89</f>
        <v>1.547719454550349</v>
      </c>
      <c r="O93" s="67">
        <f t="shared" si="4"/>
        <v>38.282298364367698</v>
      </c>
      <c r="P93" s="22">
        <f t="shared" si="5"/>
        <v>0.72701727490171209</v>
      </c>
      <c r="Q93" s="21"/>
    </row>
    <row r="94" spans="1:17" x14ac:dyDescent="0.3">
      <c r="A94" s="12">
        <v>10279</v>
      </c>
      <c r="B94" s="37" t="s">
        <v>97</v>
      </c>
      <c r="C94" s="55">
        <f>'BPA SANDBOX Ref Data'!R90</f>
        <v>163.57611347031963</v>
      </c>
      <c r="D94" s="19">
        <f>'BPA SANDBOX Ref Data'!AG90</f>
        <v>87.570579908675796</v>
      </c>
      <c r="E94" s="21">
        <f>'BPA SANDBOX Ref Data'!AP90</f>
        <v>4.404452054794521</v>
      </c>
      <c r="F94" s="19">
        <f>'BPA SANDBOX Ref Data'!AY90</f>
        <v>0</v>
      </c>
      <c r="G94" s="21">
        <f>'BPA SANDBOX Ref Data'!BH90</f>
        <v>0</v>
      </c>
      <c r="H94" s="60">
        <f>'BPA SANDBOX Ref Data'!BI90</f>
        <v>0</v>
      </c>
      <c r="I94" s="62">
        <f t="shared" si="6"/>
        <v>71.601081506849312</v>
      </c>
      <c r="J94" s="55">
        <f>'BPA SANDBOX Ref Data'!BT90</f>
        <v>64.765000000000001</v>
      </c>
      <c r="K94" s="19">
        <f>'BPA SANDBOX Ref Data'!BW90</f>
        <v>0</v>
      </c>
      <c r="L94" s="19">
        <f>'BPA SANDBOX Ref Data'!BU90</f>
        <v>0.14674999999999999</v>
      </c>
      <c r="M94" s="21">
        <f>'BPA SANDBOX Ref Data'!BV90</f>
        <v>1.7090203767123278</v>
      </c>
      <c r="N94" s="190">
        <f>'BPA SANDBOX Ref Data'!BZ90</f>
        <v>2.8068992608382111</v>
      </c>
      <c r="O94" s="67">
        <f t="shared" si="4"/>
        <v>69.427669637550537</v>
      </c>
      <c r="P94" s="22">
        <f t="shared" si="5"/>
        <v>2.1734118692987749</v>
      </c>
      <c r="Q94" s="21"/>
    </row>
    <row r="95" spans="1:17" x14ac:dyDescent="0.3">
      <c r="A95" s="12">
        <v>10284</v>
      </c>
      <c r="B95" s="37" t="s">
        <v>98</v>
      </c>
      <c r="C95" s="55">
        <f>'BPA SANDBOX Ref Data'!R91</f>
        <v>10.666957990867582</v>
      </c>
      <c r="D95" s="19">
        <f>'BPA SANDBOX Ref Data'!AG91</f>
        <v>0</v>
      </c>
      <c r="E95" s="21">
        <f>'BPA SANDBOX Ref Data'!AP91</f>
        <v>0</v>
      </c>
      <c r="F95" s="19">
        <f>'BPA SANDBOX Ref Data'!AY91</f>
        <v>0</v>
      </c>
      <c r="G95" s="21">
        <f>'BPA SANDBOX Ref Data'!BH91</f>
        <v>0</v>
      </c>
      <c r="H95" s="60">
        <f>'BPA SANDBOX Ref Data'!BI91</f>
        <v>0</v>
      </c>
      <c r="I95" s="62">
        <f t="shared" si="6"/>
        <v>10.666957990867582</v>
      </c>
      <c r="J95" s="55">
        <f>'BPA SANDBOX Ref Data'!BT91</f>
        <v>10.157999999999999</v>
      </c>
      <c r="K95" s="19">
        <f>'BPA SANDBOX Ref Data'!BW91</f>
        <v>0</v>
      </c>
      <c r="L95" s="19">
        <f>'BPA SANDBOX Ref Data'!BU91</f>
        <v>0</v>
      </c>
      <c r="M95" s="21">
        <f>'BPA SANDBOX Ref Data'!BV91</f>
        <v>0.12723949771689558</v>
      </c>
      <c r="N95" s="190">
        <f>'BPA SANDBOX Ref Data'!BZ91</f>
        <v>0.43334279955695421</v>
      </c>
      <c r="O95" s="67">
        <f t="shared" si="4"/>
        <v>10.718582297273848</v>
      </c>
      <c r="P95" s="22">
        <f t="shared" si="5"/>
        <v>-5.162430640626603E-2</v>
      </c>
      <c r="Q95" s="21"/>
    </row>
    <row r="96" spans="1:17" x14ac:dyDescent="0.3">
      <c r="A96" s="12">
        <v>10285</v>
      </c>
      <c r="B96" s="37" t="s">
        <v>99</v>
      </c>
      <c r="C96" s="55">
        <f>'BPA SANDBOX Ref Data'!R92</f>
        <v>7.5150105022831033</v>
      </c>
      <c r="D96" s="19">
        <f>'BPA SANDBOX Ref Data'!AG92</f>
        <v>0</v>
      </c>
      <c r="E96" s="21">
        <f>'BPA SANDBOX Ref Data'!AP92</f>
        <v>0</v>
      </c>
      <c r="F96" s="19">
        <f>'BPA SANDBOX Ref Data'!AY92</f>
        <v>0</v>
      </c>
      <c r="G96" s="21">
        <f>'BPA SANDBOX Ref Data'!BH92</f>
        <v>0</v>
      </c>
      <c r="H96" s="60">
        <f>'BPA SANDBOX Ref Data'!BI92</f>
        <v>0</v>
      </c>
      <c r="I96" s="62">
        <f t="shared" si="6"/>
        <v>7.5150105022831033</v>
      </c>
      <c r="J96" s="55">
        <f>'BPA SANDBOX Ref Data'!BT92</f>
        <v>6.5289999999999999</v>
      </c>
      <c r="K96" s="19">
        <f>'BPA SANDBOX Ref Data'!BW92</f>
        <v>0</v>
      </c>
      <c r="L96" s="19">
        <f>'BPA SANDBOX Ref Data'!BU92</f>
        <v>0</v>
      </c>
      <c r="M96" s="21">
        <f>'BPA SANDBOX Ref Data'!BV92</f>
        <v>0.24650262557077585</v>
      </c>
      <c r="N96" s="190">
        <f>'BPA SANDBOX Ref Data'!BZ92</f>
        <v>0.2854688290751119</v>
      </c>
      <c r="O96" s="67">
        <f t="shared" si="4"/>
        <v>7.0609714546458875</v>
      </c>
      <c r="P96" s="22">
        <f t="shared" si="5"/>
        <v>0.45403904763721581</v>
      </c>
      <c r="Q96" s="21"/>
    </row>
    <row r="97" spans="1:17" x14ac:dyDescent="0.3">
      <c r="A97" s="12">
        <v>10286</v>
      </c>
      <c r="B97" s="37" t="s">
        <v>100</v>
      </c>
      <c r="C97" s="55">
        <f>'BPA SANDBOX Ref Data'!R93</f>
        <v>72.803236643835618</v>
      </c>
      <c r="D97" s="19">
        <f>'BPA SANDBOX Ref Data'!AG93</f>
        <v>0</v>
      </c>
      <c r="E97" s="21">
        <f>'BPA SANDBOX Ref Data'!AP93</f>
        <v>24.130707762557076</v>
      </c>
      <c r="F97" s="19">
        <f>'BPA SANDBOX Ref Data'!AY93</f>
        <v>0</v>
      </c>
      <c r="G97" s="21">
        <f>'BPA SANDBOX Ref Data'!BH93</f>
        <v>0</v>
      </c>
      <c r="H97" s="60">
        <f>'BPA SANDBOX Ref Data'!BI93</f>
        <v>0</v>
      </c>
      <c r="I97" s="62">
        <f t="shared" si="6"/>
        <v>48.672528881278538</v>
      </c>
      <c r="J97" s="55">
        <f>'BPA SANDBOX Ref Data'!BT93</f>
        <v>45.911000000000001</v>
      </c>
      <c r="K97" s="19">
        <f>'BPA SANDBOX Ref Data'!BW93</f>
        <v>0</v>
      </c>
      <c r="L97" s="19">
        <f>'BPA SANDBOX Ref Data'!BU93</f>
        <v>0.24149999999999999</v>
      </c>
      <c r="M97" s="21">
        <f>'BPA SANDBOX Ref Data'!BV93</f>
        <v>0.69038222031963414</v>
      </c>
      <c r="N97" s="190">
        <f>'BPA SANDBOX Ref Data'!BZ93</f>
        <v>1.9736074911212269</v>
      </c>
      <c r="O97" s="67">
        <f t="shared" si="4"/>
        <v>48.816489711440866</v>
      </c>
      <c r="P97" s="22">
        <f t="shared" si="5"/>
        <v>-0.14396083016232808</v>
      </c>
      <c r="Q97" s="21"/>
    </row>
    <row r="98" spans="1:17" x14ac:dyDescent="0.3">
      <c r="A98" s="12">
        <v>10288</v>
      </c>
      <c r="B98" s="37" t="s">
        <v>101</v>
      </c>
      <c r="C98" s="55">
        <f>'BPA SANDBOX Ref Data'!R94</f>
        <v>27.538715410958904</v>
      </c>
      <c r="D98" s="19">
        <f>'BPA SANDBOX Ref Data'!AG94</f>
        <v>0</v>
      </c>
      <c r="E98" s="21">
        <f>'BPA SANDBOX Ref Data'!AP94</f>
        <v>6.6210045662100453E-2</v>
      </c>
      <c r="F98" s="19">
        <f>'BPA SANDBOX Ref Data'!AY94</f>
        <v>0</v>
      </c>
      <c r="G98" s="21">
        <f>'BPA SANDBOX Ref Data'!BH94</f>
        <v>0</v>
      </c>
      <c r="H98" s="60">
        <f>'BPA SANDBOX Ref Data'!BI94</f>
        <v>0</v>
      </c>
      <c r="I98" s="62">
        <f t="shared" si="6"/>
        <v>27.472505365296804</v>
      </c>
      <c r="J98" s="55">
        <f>'BPA SANDBOX Ref Data'!BT94</f>
        <v>24.734000000000002</v>
      </c>
      <c r="K98" s="19">
        <f>'BPA SANDBOX Ref Data'!BW94</f>
        <v>0</v>
      </c>
      <c r="L98" s="19">
        <f>'BPA SANDBOX Ref Data'!BU94</f>
        <v>3.3000000000000002E-2</v>
      </c>
      <c r="M98" s="21">
        <f>'BPA SANDBOX Ref Data'!BV94</f>
        <v>0.68462634132420064</v>
      </c>
      <c r="N98" s="190">
        <f>'BPA SANDBOX Ref Data'!BZ94</f>
        <v>1.0723405142364664</v>
      </c>
      <c r="O98" s="67">
        <f t="shared" si="4"/>
        <v>26.523966855560669</v>
      </c>
      <c r="P98" s="22">
        <f t="shared" si="5"/>
        <v>0.94853850973613518</v>
      </c>
      <c r="Q98" s="21"/>
    </row>
    <row r="99" spans="1:17" x14ac:dyDescent="0.3">
      <c r="A99" s="12">
        <v>10291</v>
      </c>
      <c r="B99" s="37" t="s">
        <v>102</v>
      </c>
      <c r="C99" s="55">
        <f>'BPA SANDBOX Ref Data'!R95</f>
        <v>76.837270433789968</v>
      </c>
      <c r="D99" s="19">
        <f>'BPA SANDBOX Ref Data'!AG95</f>
        <v>0</v>
      </c>
      <c r="E99" s="21">
        <f>'BPA SANDBOX Ref Data'!AP95</f>
        <v>0</v>
      </c>
      <c r="F99" s="19">
        <f>'BPA SANDBOX Ref Data'!AY95</f>
        <v>0</v>
      </c>
      <c r="G99" s="21">
        <f>'BPA SANDBOX Ref Data'!BH95</f>
        <v>0</v>
      </c>
      <c r="H99" s="60">
        <f>'BPA SANDBOX Ref Data'!BI95</f>
        <v>0</v>
      </c>
      <c r="I99" s="62">
        <f t="shared" si="6"/>
        <v>76.837270433789968</v>
      </c>
      <c r="J99" s="55">
        <f>'BPA SANDBOX Ref Data'!BT95</f>
        <v>79.182000000000002</v>
      </c>
      <c r="K99" s="19">
        <f>'BPA SANDBOX Ref Data'!BW95</f>
        <v>-2.3447295662100345</v>
      </c>
      <c r="L99" s="19">
        <f>'BPA SANDBOX Ref Data'!BU95</f>
        <v>0</v>
      </c>
      <c r="M99" s="21">
        <f>'BPA SANDBOX Ref Data'!BV95</f>
        <v>0</v>
      </c>
      <c r="N99" s="190">
        <f>'BPA SANDBOX Ref Data'!BZ95</f>
        <v>3.2373458962705275</v>
      </c>
      <c r="O99" s="67">
        <f t="shared" si="4"/>
        <v>80.074616330060493</v>
      </c>
      <c r="P99" s="22">
        <f t="shared" si="5"/>
        <v>-3.2373458962705257</v>
      </c>
      <c r="Q99" s="21"/>
    </row>
    <row r="100" spans="1:17" x14ac:dyDescent="0.3">
      <c r="A100" s="12">
        <v>10294</v>
      </c>
      <c r="B100" s="37" t="s">
        <v>103</v>
      </c>
      <c r="C100" s="55">
        <f>'BPA SANDBOX Ref Data'!R96</f>
        <v>36.041515753424662</v>
      </c>
      <c r="D100" s="19">
        <f>'BPA SANDBOX Ref Data'!AG96</f>
        <v>0</v>
      </c>
      <c r="E100" s="21">
        <f>'BPA SANDBOX Ref Data'!AP96</f>
        <v>0</v>
      </c>
      <c r="F100" s="19">
        <f>'BPA SANDBOX Ref Data'!AY96</f>
        <v>0</v>
      </c>
      <c r="G100" s="21">
        <f>'BPA SANDBOX Ref Data'!BH96</f>
        <v>0</v>
      </c>
      <c r="H100" s="60">
        <f>'BPA SANDBOX Ref Data'!BI96</f>
        <v>0</v>
      </c>
      <c r="I100" s="62">
        <f t="shared" si="6"/>
        <v>36.041515753424662</v>
      </c>
      <c r="J100" s="55">
        <f>'BPA SANDBOX Ref Data'!BT96</f>
        <v>36.326999999999998</v>
      </c>
      <c r="K100" s="19">
        <f>'BPA SANDBOX Ref Data'!BW96</f>
        <v>-0.28548424657533644</v>
      </c>
      <c r="L100" s="19">
        <f>'BPA SANDBOX Ref Data'!BU96</f>
        <v>6.7750000000000005E-2</v>
      </c>
      <c r="M100" s="21">
        <f>'BPA SANDBOX Ref Data'!BV96</f>
        <v>0</v>
      </c>
      <c r="N100" s="190">
        <f>'BPA SANDBOX Ref Data'!BZ96</f>
        <v>1.5213734512461814</v>
      </c>
      <c r="O100" s="67">
        <f t="shared" si="4"/>
        <v>37.630639204670842</v>
      </c>
      <c r="P100" s="22">
        <f t="shared" si="5"/>
        <v>-1.5891234512461807</v>
      </c>
      <c r="Q100" s="21"/>
    </row>
    <row r="101" spans="1:17" x14ac:dyDescent="0.3">
      <c r="A101" s="12">
        <v>10304</v>
      </c>
      <c r="B101" s="37" t="s">
        <v>104</v>
      </c>
      <c r="C101" s="55">
        <f>'BPA SANDBOX Ref Data'!R97</f>
        <v>13.38260799086758</v>
      </c>
      <c r="D101" s="19">
        <f>'BPA SANDBOX Ref Data'!AG97</f>
        <v>0</v>
      </c>
      <c r="E101" s="21">
        <f>'BPA SANDBOX Ref Data'!AP97</f>
        <v>0</v>
      </c>
      <c r="F101" s="19">
        <f>'BPA SANDBOX Ref Data'!AY97</f>
        <v>0</v>
      </c>
      <c r="G101" s="21">
        <f>'BPA SANDBOX Ref Data'!BH97</f>
        <v>0</v>
      </c>
      <c r="H101" s="60">
        <f>'BPA SANDBOX Ref Data'!BI97</f>
        <v>0</v>
      </c>
      <c r="I101" s="62">
        <f t="shared" si="6"/>
        <v>13.38260799086758</v>
      </c>
      <c r="J101" s="55">
        <f>'BPA SANDBOX Ref Data'!BT97</f>
        <v>14.068</v>
      </c>
      <c r="K101" s="19">
        <f>'BPA SANDBOX Ref Data'!BW97</f>
        <v>-0.68539200913241949</v>
      </c>
      <c r="L101" s="19">
        <f>'BPA SANDBOX Ref Data'!BU97</f>
        <v>0</v>
      </c>
      <c r="M101" s="21">
        <f>'BPA SANDBOX Ref Data'!BV97</f>
        <v>0</v>
      </c>
      <c r="N101" s="190">
        <f>'BPA SANDBOX Ref Data'!BZ97</f>
        <v>0.56384266145899042</v>
      </c>
      <c r="O101" s="67">
        <f t="shared" si="4"/>
        <v>13.94645065232657</v>
      </c>
      <c r="P101" s="22">
        <f t="shared" si="5"/>
        <v>-0.56384266145898998</v>
      </c>
      <c r="Q101" s="21"/>
    </row>
    <row r="102" spans="1:17" x14ac:dyDescent="0.3">
      <c r="A102" s="12">
        <v>10306</v>
      </c>
      <c r="B102" s="37" t="s">
        <v>105</v>
      </c>
      <c r="C102" s="55">
        <f>'BPA SANDBOX Ref Data'!R98</f>
        <v>34.332959817351608</v>
      </c>
      <c r="D102" s="19">
        <f>'BPA SANDBOX Ref Data'!AG98</f>
        <v>0</v>
      </c>
      <c r="E102" s="21">
        <f>'BPA SANDBOX Ref Data'!AP98</f>
        <v>29.999771689497717</v>
      </c>
      <c r="F102" s="19">
        <f>'BPA SANDBOX Ref Data'!AY98</f>
        <v>57.46</v>
      </c>
      <c r="G102" s="21">
        <f>'BPA SANDBOX Ref Data'!BH98</f>
        <v>0</v>
      </c>
      <c r="H102" s="60">
        <f>'BPA SANDBOX Ref Data'!BI98</f>
        <v>0</v>
      </c>
      <c r="I102" s="62">
        <f t="shared" si="6"/>
        <v>0</v>
      </c>
      <c r="J102" s="55">
        <f>'BPA SANDBOX Ref Data'!BT98</f>
        <v>25.768999999999998</v>
      </c>
      <c r="K102" s="19">
        <f>'BPA SANDBOX Ref Data'!BW98</f>
        <v>-25.768999999999998</v>
      </c>
      <c r="L102" s="19">
        <f>'BPA SANDBOX Ref Data'!BU98</f>
        <v>3.0000000000000001E-3</v>
      </c>
      <c r="M102" s="21">
        <f>'BPA SANDBOX Ref Data'!BV98</f>
        <v>0</v>
      </c>
      <c r="N102" s="190">
        <f>'BPA SANDBOX Ref Data'!BZ98</f>
        <v>1.2639748437160277E-4</v>
      </c>
      <c r="O102" s="67">
        <f t="shared" si="4"/>
        <v>3.1263974843716027E-3</v>
      </c>
      <c r="P102" s="22">
        <f t="shared" si="5"/>
        <v>-3.1263974843716027E-3</v>
      </c>
      <c r="Q102" s="21"/>
    </row>
    <row r="103" spans="1:17" x14ac:dyDescent="0.3">
      <c r="A103" s="12">
        <v>10307</v>
      </c>
      <c r="B103" s="37" t="s">
        <v>106</v>
      </c>
      <c r="C103" s="55">
        <f>'BPA SANDBOX Ref Data'!R99</f>
        <v>68.283675000000002</v>
      </c>
      <c r="D103" s="19">
        <f>'BPA SANDBOX Ref Data'!AG99</f>
        <v>0</v>
      </c>
      <c r="E103" s="21">
        <f>'BPA SANDBOX Ref Data'!AP99</f>
        <v>0</v>
      </c>
      <c r="F103" s="19">
        <f>'BPA SANDBOX Ref Data'!AY99</f>
        <v>0</v>
      </c>
      <c r="G103" s="21">
        <f>'BPA SANDBOX Ref Data'!BH99</f>
        <v>0</v>
      </c>
      <c r="H103" s="60">
        <f>'BPA SANDBOX Ref Data'!BI99</f>
        <v>0</v>
      </c>
      <c r="I103" s="62">
        <f t="shared" si="6"/>
        <v>68.283675000000002</v>
      </c>
      <c r="J103" s="55">
        <f>'BPA SANDBOX Ref Data'!BT99</f>
        <v>71.984999999999999</v>
      </c>
      <c r="K103" s="19">
        <f>'BPA SANDBOX Ref Data'!BW99</f>
        <v>-3.7013249999999971</v>
      </c>
      <c r="L103" s="19">
        <f>'BPA SANDBOX Ref Data'!BU99</f>
        <v>0.30600000000000005</v>
      </c>
      <c r="M103" s="21">
        <f>'BPA SANDBOX Ref Data'!BV99</f>
        <v>0</v>
      </c>
      <c r="N103" s="190">
        <f>'BPA SANDBOX Ref Data'!BZ99</f>
        <v>2.8898541246219378</v>
      </c>
      <c r="O103" s="67">
        <f t="shared" ref="O103:O134" si="7">SUM(J103:N103)</f>
        <v>71.479529124621934</v>
      </c>
      <c r="P103" s="22">
        <f t="shared" si="5"/>
        <v>-3.1958541246219312</v>
      </c>
      <c r="Q103" s="21"/>
    </row>
    <row r="104" spans="1:17" x14ac:dyDescent="0.3">
      <c r="A104" s="12">
        <v>10326</v>
      </c>
      <c r="B104" s="37" t="s">
        <v>107</v>
      </c>
      <c r="C104" s="55">
        <f>'BPA SANDBOX Ref Data'!R100</f>
        <v>27.848501027397258</v>
      </c>
      <c r="D104" s="19">
        <f>'BPA SANDBOX Ref Data'!AG100</f>
        <v>0</v>
      </c>
      <c r="E104" s="21">
        <f>'BPA SANDBOX Ref Data'!AP100</f>
        <v>0</v>
      </c>
      <c r="F104" s="19">
        <f>'BPA SANDBOX Ref Data'!AY100</f>
        <v>0</v>
      </c>
      <c r="G104" s="21">
        <f>'BPA SANDBOX Ref Data'!BH100</f>
        <v>0</v>
      </c>
      <c r="H104" s="60">
        <f>'BPA SANDBOX Ref Data'!BI100</f>
        <v>0</v>
      </c>
      <c r="I104" s="62">
        <f t="shared" si="6"/>
        <v>27.848501027397258</v>
      </c>
      <c r="J104" s="55">
        <f>'BPA SANDBOX Ref Data'!BT100</f>
        <v>30.46</v>
      </c>
      <c r="K104" s="19">
        <f>'BPA SANDBOX Ref Data'!BW100</f>
        <v>-2.6114989726027424</v>
      </c>
      <c r="L104" s="19">
        <f>'BPA SANDBOX Ref Data'!BU100</f>
        <v>0</v>
      </c>
      <c r="M104" s="21">
        <f>'BPA SANDBOX Ref Data'!BV100</f>
        <v>0</v>
      </c>
      <c r="N104" s="190">
        <f>'BPA SANDBOX Ref Data'!BZ100</f>
        <v>1.1733268244610029</v>
      </c>
      <c r="O104" s="67">
        <f t="shared" si="7"/>
        <v>29.021827851858262</v>
      </c>
      <c r="P104" s="22">
        <f t="shared" si="5"/>
        <v>-1.1733268244610038</v>
      </c>
      <c r="Q104" s="21"/>
    </row>
    <row r="105" spans="1:17" x14ac:dyDescent="0.3">
      <c r="A105" s="12">
        <v>10331</v>
      </c>
      <c r="B105" s="37" t="s">
        <v>108</v>
      </c>
      <c r="C105" s="55">
        <f>'BPA SANDBOX Ref Data'!R101</f>
        <v>35.407541210045665</v>
      </c>
      <c r="D105" s="19">
        <f>'BPA SANDBOX Ref Data'!AG101</f>
        <v>0</v>
      </c>
      <c r="E105" s="21">
        <f>'BPA SANDBOX Ref Data'!AP101</f>
        <v>0</v>
      </c>
      <c r="F105" s="19">
        <f>'BPA SANDBOX Ref Data'!AY101</f>
        <v>0</v>
      </c>
      <c r="G105" s="21">
        <f>'BPA SANDBOX Ref Data'!BH101</f>
        <v>0</v>
      </c>
      <c r="H105" s="60">
        <f>'BPA SANDBOX Ref Data'!BI101</f>
        <v>0</v>
      </c>
      <c r="I105" s="62">
        <f t="shared" si="6"/>
        <v>35.407541210045665</v>
      </c>
      <c r="J105" s="55">
        <f>'BPA SANDBOX Ref Data'!BT101</f>
        <v>36.601999999999997</v>
      </c>
      <c r="K105" s="19">
        <f>'BPA SANDBOX Ref Data'!BW101</f>
        <v>-1.1944587899543322</v>
      </c>
      <c r="L105" s="19">
        <f>'BPA SANDBOX Ref Data'!BU101</f>
        <v>7.6999999999999999E-2</v>
      </c>
      <c r="M105" s="21">
        <f>'BPA SANDBOX Ref Data'!BV101</f>
        <v>0</v>
      </c>
      <c r="N105" s="190">
        <f>'BPA SANDBOX Ref Data'!BZ101</f>
        <v>1.4950522476767469</v>
      </c>
      <c r="O105" s="67">
        <f t="shared" si="7"/>
        <v>36.979593457722409</v>
      </c>
      <c r="P105" s="22">
        <f t="shared" si="5"/>
        <v>-1.5720522476767442</v>
      </c>
      <c r="Q105" s="21"/>
    </row>
    <row r="106" spans="1:17" x14ac:dyDescent="0.3">
      <c r="A106" s="12">
        <v>10333</v>
      </c>
      <c r="B106" s="37" t="s">
        <v>109</v>
      </c>
      <c r="C106" s="55">
        <f>'BPA SANDBOX Ref Data'!R102</f>
        <v>20.228649086757997</v>
      </c>
      <c r="D106" s="19">
        <f>'BPA SANDBOX Ref Data'!AG102</f>
        <v>0</v>
      </c>
      <c r="E106" s="21">
        <f>'BPA SANDBOX Ref Data'!AP102</f>
        <v>0</v>
      </c>
      <c r="F106" s="19">
        <f>'BPA SANDBOX Ref Data'!AY102</f>
        <v>0</v>
      </c>
      <c r="G106" s="21">
        <f>'BPA SANDBOX Ref Data'!BH102</f>
        <v>0</v>
      </c>
      <c r="H106" s="60">
        <f>'BPA SANDBOX Ref Data'!BI102</f>
        <v>0</v>
      </c>
      <c r="I106" s="62">
        <f t="shared" si="6"/>
        <v>20.228649086757997</v>
      </c>
      <c r="J106" s="55">
        <f>'BPA SANDBOX Ref Data'!BT102</f>
        <v>18.515000000000001</v>
      </c>
      <c r="K106" s="19">
        <f>'BPA SANDBOX Ref Data'!BW102</f>
        <v>0</v>
      </c>
      <c r="L106" s="19">
        <f>'BPA SANDBOX Ref Data'!BU102</f>
        <v>1.5E-3</v>
      </c>
      <c r="M106" s="21">
        <f>'BPA SANDBOX Ref Data'!BV102</f>
        <v>0.42841227168949914</v>
      </c>
      <c r="N106" s="190">
        <f>'BPA SANDBOX Ref Data'!BZ102</f>
        <v>0.79819641759408633</v>
      </c>
      <c r="O106" s="67">
        <f t="shared" si="7"/>
        <v>19.743108689283588</v>
      </c>
      <c r="P106" s="22">
        <f t="shared" si="5"/>
        <v>0.48554039747440925</v>
      </c>
      <c r="Q106" s="21"/>
    </row>
    <row r="107" spans="1:17" x14ac:dyDescent="0.3">
      <c r="A107" s="12">
        <v>10338</v>
      </c>
      <c r="B107" s="37" t="s">
        <v>110</v>
      </c>
      <c r="C107" s="55">
        <f>'BPA SANDBOX Ref Data'!R103</f>
        <v>2.5923039954337899</v>
      </c>
      <c r="D107" s="19">
        <f>'BPA SANDBOX Ref Data'!AG103</f>
        <v>0</v>
      </c>
      <c r="E107" s="21">
        <f>'BPA SANDBOX Ref Data'!AP103</f>
        <v>0</v>
      </c>
      <c r="F107" s="19">
        <f>'BPA SANDBOX Ref Data'!AY103</f>
        <v>0</v>
      </c>
      <c r="G107" s="21">
        <f>'BPA SANDBOX Ref Data'!BH103</f>
        <v>0</v>
      </c>
      <c r="H107" s="60">
        <f>'BPA SANDBOX Ref Data'!BI103</f>
        <v>0</v>
      </c>
      <c r="I107" s="62">
        <f t="shared" si="6"/>
        <v>2.5923039954337899</v>
      </c>
      <c r="J107" s="55">
        <f>'BPA SANDBOX Ref Data'!BT103</f>
        <v>2.3730000000000002</v>
      </c>
      <c r="K107" s="19">
        <f>'BPA SANDBOX Ref Data'!BW103</f>
        <v>0</v>
      </c>
      <c r="L107" s="19">
        <f>'BPA SANDBOX Ref Data'!BU103</f>
        <v>0</v>
      </c>
      <c r="M107" s="21">
        <f>'BPA SANDBOX Ref Data'!BV103</f>
        <v>5.4825998858447411E-2</v>
      </c>
      <c r="N107" s="190">
        <f>'BPA SANDBOX Ref Data'!BZ103</f>
        <v>0.10229036624922717</v>
      </c>
      <c r="O107" s="67">
        <f t="shared" si="7"/>
        <v>2.5301163651076752</v>
      </c>
      <c r="P107" s="22">
        <f t="shared" si="5"/>
        <v>6.2187630326114629E-2</v>
      </c>
      <c r="Q107" s="21"/>
    </row>
    <row r="108" spans="1:17" x14ac:dyDescent="0.3">
      <c r="A108" s="12">
        <v>10342</v>
      </c>
      <c r="B108" s="37" t="s">
        <v>111</v>
      </c>
      <c r="C108" s="55">
        <f>'BPA SANDBOX Ref Data'!R104</f>
        <v>37.91742511415525</v>
      </c>
      <c r="D108" s="19">
        <f>'BPA SANDBOX Ref Data'!AG104</f>
        <v>0</v>
      </c>
      <c r="E108" s="21">
        <f>'BPA SANDBOX Ref Data'!AP104</f>
        <v>0</v>
      </c>
      <c r="F108" s="19">
        <f>'BPA SANDBOX Ref Data'!AY104</f>
        <v>0</v>
      </c>
      <c r="G108" s="21">
        <f>'BPA SANDBOX Ref Data'!BH104</f>
        <v>0</v>
      </c>
      <c r="H108" s="60">
        <f>'BPA SANDBOX Ref Data'!BI104</f>
        <v>0</v>
      </c>
      <c r="I108" s="62">
        <f t="shared" si="6"/>
        <v>37.91742511415525</v>
      </c>
      <c r="J108" s="55">
        <f>'BPA SANDBOX Ref Data'!BT104</f>
        <v>38.691000000000003</v>
      </c>
      <c r="K108" s="19">
        <f>'BPA SANDBOX Ref Data'!BW104</f>
        <v>-0.7735748858447522</v>
      </c>
      <c r="L108" s="19">
        <f>'BPA SANDBOX Ref Data'!BU104</f>
        <v>0.21525</v>
      </c>
      <c r="M108" s="21">
        <f>'BPA SANDBOX Ref Data'!BV104</f>
        <v>0</v>
      </c>
      <c r="N108" s="190">
        <f>'BPA SANDBOX Ref Data'!BZ104</f>
        <v>1.6066247355962813</v>
      </c>
      <c r="O108" s="67">
        <f t="shared" si="7"/>
        <v>39.739299849751532</v>
      </c>
      <c r="P108" s="22">
        <f t="shared" si="5"/>
        <v>-1.8218747355962819</v>
      </c>
      <c r="Q108" s="21"/>
    </row>
    <row r="109" spans="1:17" x14ac:dyDescent="0.3">
      <c r="A109" s="12">
        <v>10343</v>
      </c>
      <c r="B109" s="37" t="s">
        <v>112</v>
      </c>
      <c r="C109" s="55">
        <f>'BPA SANDBOX Ref Data'!R105</f>
        <v>12.031853424657534</v>
      </c>
      <c r="D109" s="19">
        <f>'BPA SANDBOX Ref Data'!AG105</f>
        <v>0</v>
      </c>
      <c r="E109" s="21">
        <f>'BPA SANDBOX Ref Data'!AP105</f>
        <v>7.9223744292237441E-2</v>
      </c>
      <c r="F109" s="19">
        <f>'BPA SANDBOX Ref Data'!AY105</f>
        <v>0</v>
      </c>
      <c r="G109" s="21">
        <f>'BPA SANDBOX Ref Data'!BH105</f>
        <v>0</v>
      </c>
      <c r="H109" s="60">
        <f>'BPA SANDBOX Ref Data'!BI105</f>
        <v>0</v>
      </c>
      <c r="I109" s="62">
        <f t="shared" si="6"/>
        <v>11.952629680365296</v>
      </c>
      <c r="J109" s="55">
        <f>'BPA SANDBOX Ref Data'!BT105</f>
        <v>31.388999999999999</v>
      </c>
      <c r="K109" s="19">
        <f>'BPA SANDBOX Ref Data'!BW105</f>
        <v>-19.436370319634705</v>
      </c>
      <c r="L109" s="19">
        <f>'BPA SANDBOX Ref Data'!BU105</f>
        <v>0</v>
      </c>
      <c r="M109" s="21">
        <f>'BPA SANDBOX Ref Data'!BV105</f>
        <v>0</v>
      </c>
      <c r="N109" s="190">
        <f>'BPA SANDBOX Ref Data'!BZ105</f>
        <v>0.50359410774117586</v>
      </c>
      <c r="O109" s="67">
        <f t="shared" si="7"/>
        <v>12.45622378810647</v>
      </c>
      <c r="P109" s="22">
        <f t="shared" si="5"/>
        <v>-0.50359410774117386</v>
      </c>
      <c r="Q109" s="21"/>
    </row>
    <row r="110" spans="1:17" x14ac:dyDescent="0.3">
      <c r="A110" s="12">
        <v>10349</v>
      </c>
      <c r="B110" s="37" t="s">
        <v>113</v>
      </c>
      <c r="C110" s="55">
        <f>'BPA SANDBOX Ref Data'!R106</f>
        <v>1043.6762560502284</v>
      </c>
      <c r="D110" s="19">
        <f>'BPA SANDBOX Ref Data'!AG106</f>
        <v>0</v>
      </c>
      <c r="E110" s="21">
        <f>'BPA SANDBOX Ref Data'!AP106</f>
        <v>614.37397260273974</v>
      </c>
      <c r="F110" s="19">
        <f>'BPA SANDBOX Ref Data'!AY106</f>
        <v>0</v>
      </c>
      <c r="G110" s="21">
        <f>'BPA SANDBOX Ref Data'!BH106</f>
        <v>0</v>
      </c>
      <c r="H110" s="60">
        <f>'BPA SANDBOX Ref Data'!BI106</f>
        <v>27.02</v>
      </c>
      <c r="I110" s="62">
        <f t="shared" si="6"/>
        <v>456.32228344748864</v>
      </c>
      <c r="J110" s="55">
        <f>'BPA SANDBOX Ref Data'!BT106</f>
        <v>523.91099999999994</v>
      </c>
      <c r="K110" s="19">
        <f>'BPA SANDBOX Ref Data'!BW106</f>
        <v>-67.588716552511301</v>
      </c>
      <c r="L110" s="19">
        <f>'BPA SANDBOX Ref Data'!BU106</f>
        <v>32.075499999999998</v>
      </c>
      <c r="M110" s="21">
        <f>'BPA SANDBOX Ref Data'!BV106</f>
        <v>0</v>
      </c>
      <c r="N110" s="190">
        <f>'BPA SANDBOX Ref Data'!BZ106</f>
        <v>20.57741706680979</v>
      </c>
      <c r="O110" s="67">
        <f t="shared" si="7"/>
        <v>508.97520051429842</v>
      </c>
      <c r="P110" s="22">
        <f t="shared" si="5"/>
        <v>-52.652917066809778</v>
      </c>
      <c r="Q110" s="21"/>
    </row>
    <row r="111" spans="1:17" x14ac:dyDescent="0.3">
      <c r="A111" s="12">
        <v>10352</v>
      </c>
      <c r="B111" s="37" t="s">
        <v>114</v>
      </c>
      <c r="C111" s="55">
        <f>'BPA SANDBOX Ref Data'!R107</f>
        <v>16.804611187214615</v>
      </c>
      <c r="D111" s="19">
        <f>'BPA SANDBOX Ref Data'!AG107</f>
        <v>0</v>
      </c>
      <c r="E111" s="21">
        <f>'BPA SANDBOX Ref Data'!AP107</f>
        <v>0</v>
      </c>
      <c r="F111" s="19">
        <f>'BPA SANDBOX Ref Data'!AY107</f>
        <v>0</v>
      </c>
      <c r="G111" s="21">
        <f>'BPA SANDBOX Ref Data'!BH107</f>
        <v>0</v>
      </c>
      <c r="H111" s="60">
        <f>'BPA SANDBOX Ref Data'!BI107</f>
        <v>0</v>
      </c>
      <c r="I111" s="62">
        <f t="shared" si="6"/>
        <v>16.804611187214615</v>
      </c>
      <c r="J111" s="55">
        <f>'BPA SANDBOX Ref Data'!BT107</f>
        <v>15.907</v>
      </c>
      <c r="K111" s="19">
        <f>'BPA SANDBOX Ref Data'!BW107</f>
        <v>0</v>
      </c>
      <c r="L111" s="19">
        <f>'BPA SANDBOX Ref Data'!BU107</f>
        <v>0</v>
      </c>
      <c r="M111" s="21">
        <f>'BPA SANDBOX Ref Data'!BV107</f>
        <v>0.22440279680365371</v>
      </c>
      <c r="N111" s="190">
        <f>'BPA SANDBOX Ref Data'!BZ107</f>
        <v>0.67965624430033977</v>
      </c>
      <c r="O111" s="67">
        <f t="shared" si="7"/>
        <v>16.811059041103995</v>
      </c>
      <c r="P111" s="22">
        <f t="shared" si="5"/>
        <v>-6.447853889380184E-3</v>
      </c>
      <c r="Q111" s="21"/>
    </row>
    <row r="112" spans="1:17" x14ac:dyDescent="0.3">
      <c r="A112" s="12">
        <v>10354</v>
      </c>
      <c r="B112" s="37" t="s">
        <v>115</v>
      </c>
      <c r="C112" s="55">
        <f>'BPA SANDBOX Ref Data'!R108</f>
        <v>731.90388356164374</v>
      </c>
      <c r="D112" s="19">
        <f>'BPA SANDBOX Ref Data'!AG108</f>
        <v>0</v>
      </c>
      <c r="E112" s="21">
        <f>'BPA SANDBOX Ref Data'!AP108</f>
        <v>30.827739726027396</v>
      </c>
      <c r="F112" s="19">
        <f>'BPA SANDBOX Ref Data'!AY108</f>
        <v>0</v>
      </c>
      <c r="G112" s="21">
        <f>'BPA SANDBOX Ref Data'!BH108</f>
        <v>1.3688356164383562</v>
      </c>
      <c r="H112" s="60">
        <f>'BPA SANDBOX Ref Data'!BI108</f>
        <v>0</v>
      </c>
      <c r="I112" s="62">
        <f t="shared" si="6"/>
        <v>699.707308219178</v>
      </c>
      <c r="J112" s="55">
        <f>'BPA SANDBOX Ref Data'!BT108</f>
        <v>799.07</v>
      </c>
      <c r="K112" s="19">
        <f>'BPA SANDBOX Ref Data'!BW108</f>
        <v>-99.362691780822047</v>
      </c>
      <c r="L112" s="19">
        <f>'BPA SANDBOX Ref Data'!BU108</f>
        <v>5.3982500000000009</v>
      </c>
      <c r="M112" s="21">
        <f>'BPA SANDBOX Ref Data'!BV108</f>
        <v>0</v>
      </c>
      <c r="N112" s="190">
        <f>'BPA SANDBOX Ref Data'!BZ108</f>
        <v>29.707856258446263</v>
      </c>
      <c r="O112" s="67">
        <f t="shared" si="7"/>
        <v>734.81341447762418</v>
      </c>
      <c r="P112" s="22">
        <f t="shared" si="5"/>
        <v>-35.106106258446175</v>
      </c>
      <c r="Q112" s="21"/>
    </row>
    <row r="113" spans="1:17" x14ac:dyDescent="0.3">
      <c r="A113" s="12">
        <v>10360</v>
      </c>
      <c r="B113" s="37" t="s">
        <v>116</v>
      </c>
      <c r="C113" s="55">
        <f>'BPA SANDBOX Ref Data'!R109</f>
        <v>7.1959055936073071</v>
      </c>
      <c r="D113" s="19">
        <f>'BPA SANDBOX Ref Data'!AG109</f>
        <v>0</v>
      </c>
      <c r="E113" s="21">
        <f>'BPA SANDBOX Ref Data'!AP109</f>
        <v>0</v>
      </c>
      <c r="F113" s="19">
        <f>'BPA SANDBOX Ref Data'!AY109</f>
        <v>0</v>
      </c>
      <c r="G113" s="21">
        <f>'BPA SANDBOX Ref Data'!BH109</f>
        <v>0</v>
      </c>
      <c r="H113" s="60">
        <f>'BPA SANDBOX Ref Data'!BI109</f>
        <v>0</v>
      </c>
      <c r="I113" s="62">
        <f t="shared" si="6"/>
        <v>7.1959055936073071</v>
      </c>
      <c r="J113" s="55">
        <f>'BPA SANDBOX Ref Data'!BT109</f>
        <v>6.7649999999999997</v>
      </c>
      <c r="K113" s="19">
        <f>'BPA SANDBOX Ref Data'!BW109</f>
        <v>0</v>
      </c>
      <c r="L113" s="19">
        <f>'BPA SANDBOX Ref Data'!BU109</f>
        <v>0</v>
      </c>
      <c r="M113" s="21">
        <f>'BPA SANDBOX Ref Data'!BV109</f>
        <v>0.10772639840182685</v>
      </c>
      <c r="N113" s="190">
        <f>'BPA SANDBOX Ref Data'!BZ109</f>
        <v>0.28956510917743222</v>
      </c>
      <c r="O113" s="67">
        <f t="shared" si="7"/>
        <v>7.1622915075792584</v>
      </c>
      <c r="P113" s="22">
        <f t="shared" si="5"/>
        <v>3.3614086028048717E-2</v>
      </c>
      <c r="Q113" s="21"/>
    </row>
    <row r="114" spans="1:17" x14ac:dyDescent="0.3">
      <c r="A114" s="12">
        <v>10363</v>
      </c>
      <c r="B114" s="37" t="s">
        <v>117</v>
      </c>
      <c r="C114" s="55">
        <f>'BPA SANDBOX Ref Data'!R110</f>
        <v>90.912869634703199</v>
      </c>
      <c r="D114" s="19">
        <f>'BPA SANDBOX Ref Data'!AG110</f>
        <v>0</v>
      </c>
      <c r="E114" s="21">
        <f>'BPA SANDBOX Ref Data'!AP110</f>
        <v>0</v>
      </c>
      <c r="F114" s="19">
        <f>'BPA SANDBOX Ref Data'!AY110</f>
        <v>0</v>
      </c>
      <c r="G114" s="21">
        <f>'BPA SANDBOX Ref Data'!BH110</f>
        <v>0</v>
      </c>
      <c r="H114" s="60">
        <f>'BPA SANDBOX Ref Data'!BI110</f>
        <v>0</v>
      </c>
      <c r="I114" s="62">
        <f t="shared" si="6"/>
        <v>90.912869634703199</v>
      </c>
      <c r="J114" s="55">
        <f>'BPA SANDBOX Ref Data'!BT110</f>
        <v>100.706</v>
      </c>
      <c r="K114" s="19">
        <f>'BPA SANDBOX Ref Data'!BW110</f>
        <v>-9.793130365296804</v>
      </c>
      <c r="L114" s="19">
        <f>'BPA SANDBOX Ref Data'!BU110</f>
        <v>9.2249999999999999E-2</v>
      </c>
      <c r="M114" s="21">
        <f>'BPA SANDBOX Ref Data'!BV110</f>
        <v>0</v>
      </c>
      <c r="N114" s="190">
        <f>'BPA SANDBOX Ref Data'!BZ110</f>
        <v>3.8342727289210794</v>
      </c>
      <c r="O114" s="67">
        <f t="shared" si="7"/>
        <v>94.839392363624285</v>
      </c>
      <c r="P114" s="22">
        <f t="shared" si="5"/>
        <v>-3.9265227289210856</v>
      </c>
      <c r="Q114" s="21"/>
    </row>
    <row r="115" spans="1:17" x14ac:dyDescent="0.3">
      <c r="A115" s="12">
        <v>10369</v>
      </c>
      <c r="B115" s="37" t="s">
        <v>118</v>
      </c>
      <c r="C115" s="55">
        <f>'BPA SANDBOX Ref Data'!R111</f>
        <v>17.310770319634702</v>
      </c>
      <c r="D115" s="19">
        <f>'BPA SANDBOX Ref Data'!AG111</f>
        <v>0</v>
      </c>
      <c r="E115" s="21">
        <f>'BPA SANDBOX Ref Data'!AP111</f>
        <v>0</v>
      </c>
      <c r="F115" s="19">
        <f>'BPA SANDBOX Ref Data'!AY111</f>
        <v>0</v>
      </c>
      <c r="G115" s="21">
        <f>'BPA SANDBOX Ref Data'!BH111</f>
        <v>0</v>
      </c>
      <c r="H115" s="60">
        <f>'BPA SANDBOX Ref Data'!BI111</f>
        <v>0</v>
      </c>
      <c r="I115" s="62">
        <f t="shared" si="6"/>
        <v>17.310770319634702</v>
      </c>
      <c r="J115" s="55">
        <f>'BPA SANDBOX Ref Data'!BT111</f>
        <v>16.431999999999999</v>
      </c>
      <c r="K115" s="19">
        <f>'BPA SANDBOX Ref Data'!BW111</f>
        <v>0</v>
      </c>
      <c r="L115" s="19">
        <f>'BPA SANDBOX Ref Data'!BU111</f>
        <v>0</v>
      </c>
      <c r="M115" s="21">
        <f>'BPA SANDBOX Ref Data'!BV111</f>
        <v>0.21969257990867597</v>
      </c>
      <c r="N115" s="190">
        <f>'BPA SANDBOX Ref Data'!BZ111</f>
        <v>0.70157735087658024</v>
      </c>
      <c r="O115" s="67">
        <f t="shared" si="7"/>
        <v>17.353269930785256</v>
      </c>
      <c r="P115" s="22">
        <f t="shared" si="5"/>
        <v>-4.2499611150553562E-2</v>
      </c>
      <c r="Q115" s="21"/>
    </row>
    <row r="116" spans="1:17" x14ac:dyDescent="0.3">
      <c r="A116" s="12">
        <v>10370</v>
      </c>
      <c r="B116" s="37" t="s">
        <v>119</v>
      </c>
      <c r="C116" s="55">
        <f>'BPA SANDBOX Ref Data'!R112</f>
        <v>541.72165057077632</v>
      </c>
      <c r="D116" s="19">
        <f>'BPA SANDBOX Ref Data'!AG112</f>
        <v>0</v>
      </c>
      <c r="E116" s="21">
        <f>'BPA SANDBOX Ref Data'!AP112</f>
        <v>178.42568493150685</v>
      </c>
      <c r="F116" s="19">
        <f>'BPA SANDBOX Ref Data'!AY112</f>
        <v>0</v>
      </c>
      <c r="G116" s="21">
        <f>'BPA SANDBOX Ref Data'!BH112</f>
        <v>29.188584474885843</v>
      </c>
      <c r="H116" s="60">
        <f>'BPA SANDBOX Ref Data'!BI112</f>
        <v>27.02</v>
      </c>
      <c r="I116" s="62">
        <f t="shared" si="6"/>
        <v>361.12738116438362</v>
      </c>
      <c r="J116" s="55">
        <f>'BPA SANDBOX Ref Data'!BT112</f>
        <v>402.39</v>
      </c>
      <c r="K116" s="19">
        <f>'BPA SANDBOX Ref Data'!BW112</f>
        <v>-41.262618835616365</v>
      </c>
      <c r="L116" s="19">
        <f>'BPA SANDBOX Ref Data'!BU112</f>
        <v>18.009250000000002</v>
      </c>
      <c r="M116" s="21">
        <f>'BPA SANDBOX Ref Data'!BV112</f>
        <v>0</v>
      </c>
      <c r="N116" s="190">
        <f>'BPA SANDBOX Ref Data'!BZ112</f>
        <v>15.973972137434101</v>
      </c>
      <c r="O116" s="67">
        <f t="shared" si="7"/>
        <v>395.11060330181772</v>
      </c>
      <c r="P116" s="22">
        <f t="shared" si="5"/>
        <v>-33.983222137434097</v>
      </c>
      <c r="Q116" s="21"/>
    </row>
    <row r="117" spans="1:17" x14ac:dyDescent="0.3">
      <c r="A117" s="12">
        <v>10371</v>
      </c>
      <c r="B117" s="37" t="s">
        <v>120</v>
      </c>
      <c r="C117" s="55">
        <f>'BPA SANDBOX Ref Data'!R113</f>
        <v>11.271588356164383</v>
      </c>
      <c r="D117" s="19">
        <f>'BPA SANDBOX Ref Data'!AG113</f>
        <v>0</v>
      </c>
      <c r="E117" s="21">
        <f>'BPA SANDBOX Ref Data'!AP113</f>
        <v>0</v>
      </c>
      <c r="F117" s="19">
        <f>'BPA SANDBOX Ref Data'!AY113</f>
        <v>0</v>
      </c>
      <c r="G117" s="21">
        <f>'BPA SANDBOX Ref Data'!BH113</f>
        <v>0</v>
      </c>
      <c r="H117" s="60">
        <f>'BPA SANDBOX Ref Data'!BI113</f>
        <v>0</v>
      </c>
      <c r="I117" s="62">
        <f t="shared" si="6"/>
        <v>11.271588356164383</v>
      </c>
      <c r="J117" s="55">
        <f>'BPA SANDBOX Ref Data'!BT113</f>
        <v>11.032</v>
      </c>
      <c r="K117" s="19">
        <f>'BPA SANDBOX Ref Data'!BW113</f>
        <v>0</v>
      </c>
      <c r="L117" s="19">
        <f>'BPA SANDBOX Ref Data'!BU113</f>
        <v>0</v>
      </c>
      <c r="M117" s="21">
        <f>'BPA SANDBOX Ref Data'!BV113</f>
        <v>5.9897089041095697E-2</v>
      </c>
      <c r="N117" s="190">
        <f>'BPA SANDBOX Ref Data'!BZ113</f>
        <v>0.46732929632116604</v>
      </c>
      <c r="O117" s="67">
        <f t="shared" si="7"/>
        <v>11.559226385362262</v>
      </c>
      <c r="P117" s="22">
        <f t="shared" si="5"/>
        <v>-0.28763802919787906</v>
      </c>
      <c r="Q117" s="21"/>
    </row>
    <row r="118" spans="1:17" x14ac:dyDescent="0.3">
      <c r="A118" s="12">
        <v>10376</v>
      </c>
      <c r="B118" s="37" t="s">
        <v>121</v>
      </c>
      <c r="C118" s="55">
        <f>'BPA SANDBOX Ref Data'!R114</f>
        <v>55.938610273972607</v>
      </c>
      <c r="D118" s="19">
        <f>'BPA SANDBOX Ref Data'!AG114</f>
        <v>0</v>
      </c>
      <c r="E118" s="21">
        <f>'BPA SANDBOX Ref Data'!AP114</f>
        <v>0</v>
      </c>
      <c r="F118" s="19">
        <f>'BPA SANDBOX Ref Data'!AY114</f>
        <v>0.69737442922374426</v>
      </c>
      <c r="G118" s="21">
        <f>'BPA SANDBOX Ref Data'!BH114</f>
        <v>0</v>
      </c>
      <c r="H118" s="60">
        <f>'BPA SANDBOX Ref Data'!BI114</f>
        <v>0</v>
      </c>
      <c r="I118" s="62">
        <f t="shared" si="6"/>
        <v>55.241235844748864</v>
      </c>
      <c r="J118" s="55">
        <f>'BPA SANDBOX Ref Data'!BT114</f>
        <v>56.029000000000003</v>
      </c>
      <c r="K118" s="19">
        <f>'BPA SANDBOX Ref Data'!BW114</f>
        <v>-0.78776415525113919</v>
      </c>
      <c r="L118" s="19">
        <f>'BPA SANDBOX Ref Data'!BU114</f>
        <v>0.1545</v>
      </c>
      <c r="M118" s="21">
        <f>'BPA SANDBOX Ref Data'!BV114</f>
        <v>0</v>
      </c>
      <c r="N118" s="190">
        <f>'BPA SANDBOX Ref Data'!BZ114</f>
        <v>2.333960551896693</v>
      </c>
      <c r="O118" s="67">
        <f t="shared" si="7"/>
        <v>57.729696396645558</v>
      </c>
      <c r="P118" s="22">
        <f t="shared" si="5"/>
        <v>-2.4884605518966936</v>
      </c>
      <c r="Q118" s="21"/>
    </row>
    <row r="119" spans="1:17" x14ac:dyDescent="0.3">
      <c r="A119" s="12">
        <v>10378</v>
      </c>
      <c r="B119" s="37" t="s">
        <v>122</v>
      </c>
      <c r="C119" s="55">
        <f>'BPA SANDBOX Ref Data'!R115</f>
        <v>2.0274664383561647</v>
      </c>
      <c r="D119" s="19">
        <f>'BPA SANDBOX Ref Data'!AG115</f>
        <v>0</v>
      </c>
      <c r="E119" s="21">
        <f>'BPA SANDBOX Ref Data'!AP115</f>
        <v>0</v>
      </c>
      <c r="F119" s="19">
        <f>'BPA SANDBOX Ref Data'!AY115</f>
        <v>0</v>
      </c>
      <c r="G119" s="21">
        <f>'BPA SANDBOX Ref Data'!BH115</f>
        <v>0</v>
      </c>
      <c r="H119" s="60">
        <f>'BPA SANDBOX Ref Data'!BI115</f>
        <v>0</v>
      </c>
      <c r="I119" s="62">
        <f t="shared" si="6"/>
        <v>2.0274664383561647</v>
      </c>
      <c r="J119" s="55">
        <f>'BPA SANDBOX Ref Data'!BT115</f>
        <v>2.0209999999999999</v>
      </c>
      <c r="K119" s="19">
        <f>'BPA SANDBOX Ref Data'!BW115</f>
        <v>0</v>
      </c>
      <c r="L119" s="19">
        <f>'BPA SANDBOX Ref Data'!BU115</f>
        <v>0</v>
      </c>
      <c r="M119" s="21">
        <f>'BPA SANDBOX Ref Data'!BV115</f>
        <v>1.6166095890411958E-3</v>
      </c>
      <c r="N119" s="190">
        <f>'BPA SANDBOX Ref Data'!BZ115</f>
        <v>8.5217883766758332E-2</v>
      </c>
      <c r="O119" s="67">
        <f t="shared" si="7"/>
        <v>2.1078344933557998</v>
      </c>
      <c r="P119" s="22">
        <f t="shared" si="5"/>
        <v>-8.0368054999635063E-2</v>
      </c>
      <c r="Q119" s="21"/>
    </row>
    <row r="120" spans="1:17" x14ac:dyDescent="0.3">
      <c r="A120" s="12">
        <v>10379</v>
      </c>
      <c r="B120" s="37" t="s">
        <v>123</v>
      </c>
      <c r="C120" s="55">
        <f>'BPA SANDBOX Ref Data'!R116</f>
        <v>4.5046874429223731</v>
      </c>
      <c r="D120" s="19">
        <f>'BPA SANDBOX Ref Data'!AG116</f>
        <v>0</v>
      </c>
      <c r="E120" s="21">
        <f>'BPA SANDBOX Ref Data'!AP116</f>
        <v>0</v>
      </c>
      <c r="F120" s="19">
        <f>'BPA SANDBOX Ref Data'!AY116</f>
        <v>0</v>
      </c>
      <c r="G120" s="21">
        <f>'BPA SANDBOX Ref Data'!BH116</f>
        <v>0</v>
      </c>
      <c r="H120" s="60">
        <f>'BPA SANDBOX Ref Data'!BI116</f>
        <v>0</v>
      </c>
      <c r="I120" s="62">
        <f t="shared" si="6"/>
        <v>4.5046874429223731</v>
      </c>
      <c r="J120" s="55">
        <f>'BPA SANDBOX Ref Data'!BT116</f>
        <v>4.8079999999999998</v>
      </c>
      <c r="K120" s="19">
        <f>'BPA SANDBOX Ref Data'!BW116</f>
        <v>-0.30331255707762672</v>
      </c>
      <c r="L120" s="19">
        <f>'BPA SANDBOX Ref Data'!BU116</f>
        <v>0</v>
      </c>
      <c r="M120" s="21">
        <f>'BPA SANDBOX Ref Data'!BV116</f>
        <v>0</v>
      </c>
      <c r="N120" s="190">
        <f>'BPA SANDBOX Ref Data'!BZ116</f>
        <v>0.18979372022191196</v>
      </c>
      <c r="O120" s="67">
        <f t="shared" si="7"/>
        <v>4.6944811631442853</v>
      </c>
      <c r="P120" s="22">
        <f t="shared" si="5"/>
        <v>-0.18979372022191221</v>
      </c>
      <c r="Q120" s="21"/>
    </row>
    <row r="121" spans="1:17" x14ac:dyDescent="0.3">
      <c r="A121" s="12">
        <v>10388</v>
      </c>
      <c r="B121" s="37" t="s">
        <v>124</v>
      </c>
      <c r="C121" s="55">
        <f>'BPA SANDBOX Ref Data'!R117</f>
        <v>702.48813721461204</v>
      </c>
      <c r="D121" s="19">
        <f>'BPA SANDBOX Ref Data'!AG117</f>
        <v>480.17416312785394</v>
      </c>
      <c r="E121" s="21">
        <f>'BPA SANDBOX Ref Data'!AP117</f>
        <v>0</v>
      </c>
      <c r="F121" s="19">
        <f>'BPA SANDBOX Ref Data'!AY117</f>
        <v>0.2321917808219178</v>
      </c>
      <c r="G121" s="21">
        <f>'BPA SANDBOX Ref Data'!BH117</f>
        <v>0</v>
      </c>
      <c r="H121" s="60">
        <f>'BPA SANDBOX Ref Data'!BI117</f>
        <v>0</v>
      </c>
      <c r="I121" s="62">
        <f t="shared" si="6"/>
        <v>222.0817823059362</v>
      </c>
      <c r="J121" s="55">
        <f>'BPA SANDBOX Ref Data'!BT117</f>
        <v>113.223</v>
      </c>
      <c r="K121" s="19">
        <f>'BPA SANDBOX Ref Data'!BW117</f>
        <v>0</v>
      </c>
      <c r="L121" s="19">
        <f>'BPA SANDBOX Ref Data'!BU117</f>
        <v>6.1624999999999996</v>
      </c>
      <c r="M121" s="21">
        <f>'BPA SANDBOX Ref Data'!BV117</f>
        <v>27.214695576484051</v>
      </c>
      <c r="N121" s="190">
        <f>'BPA SANDBOX Ref Data'!BZ117</f>
        <v>6.176631976417517</v>
      </c>
      <c r="O121" s="67">
        <f t="shared" si="7"/>
        <v>152.77682755290158</v>
      </c>
      <c r="P121" s="22">
        <f t="shared" si="5"/>
        <v>69.304954753034622</v>
      </c>
      <c r="Q121" s="21"/>
    </row>
    <row r="122" spans="1:17" x14ac:dyDescent="0.3">
      <c r="A122" s="12">
        <v>10391</v>
      </c>
      <c r="B122" s="37" t="s">
        <v>125</v>
      </c>
      <c r="C122" s="55">
        <f>'BPA SANDBOX Ref Data'!R118</f>
        <v>33.017314383561647</v>
      </c>
      <c r="D122" s="19">
        <f>'BPA SANDBOX Ref Data'!AG118</f>
        <v>0</v>
      </c>
      <c r="E122" s="21">
        <f>'BPA SANDBOX Ref Data'!AP118</f>
        <v>0</v>
      </c>
      <c r="F122" s="19">
        <f>'BPA SANDBOX Ref Data'!AY118</f>
        <v>0</v>
      </c>
      <c r="G122" s="21">
        <f>'BPA SANDBOX Ref Data'!BH118</f>
        <v>0</v>
      </c>
      <c r="H122" s="60">
        <f>'BPA SANDBOX Ref Data'!BI118</f>
        <v>0</v>
      </c>
      <c r="I122" s="62">
        <f t="shared" si="6"/>
        <v>33.017314383561647</v>
      </c>
      <c r="J122" s="55">
        <f>'BPA SANDBOX Ref Data'!BT118</f>
        <v>29.977</v>
      </c>
      <c r="K122" s="19">
        <f>'BPA SANDBOX Ref Data'!BW118</f>
        <v>0</v>
      </c>
      <c r="L122" s="19">
        <f>'BPA SANDBOX Ref Data'!BU118</f>
        <v>0.156</v>
      </c>
      <c r="M122" s="21">
        <f>'BPA SANDBOX Ref Data'!BV118</f>
        <v>0.76007859589041171</v>
      </c>
      <c r="N122" s="190">
        <f>'BPA SANDBOX Ref Data'!BZ118</f>
        <v>1.301602473004918</v>
      </c>
      <c r="O122" s="67">
        <f t="shared" si="7"/>
        <v>32.194681068895328</v>
      </c>
      <c r="P122" s="22">
        <f t="shared" si="5"/>
        <v>0.82263331466631939</v>
      </c>
      <c r="Q122" s="21"/>
    </row>
    <row r="123" spans="1:17" x14ac:dyDescent="0.3">
      <c r="A123" s="12">
        <v>10406</v>
      </c>
      <c r="B123" s="37" t="s">
        <v>126</v>
      </c>
      <c r="C123" s="55">
        <f>'BPA SANDBOX Ref Data'!R119</f>
        <v>0.71784543378995447</v>
      </c>
      <c r="D123" s="19">
        <f>'BPA SANDBOX Ref Data'!AG119</f>
        <v>0</v>
      </c>
      <c r="E123" s="21">
        <f>'BPA SANDBOX Ref Data'!AP119</f>
        <v>0</v>
      </c>
      <c r="F123" s="19">
        <f>'BPA SANDBOX Ref Data'!AY119</f>
        <v>0</v>
      </c>
      <c r="G123" s="21">
        <f>'BPA SANDBOX Ref Data'!BH119</f>
        <v>0</v>
      </c>
      <c r="H123" s="60">
        <f>'BPA SANDBOX Ref Data'!BI119</f>
        <v>0</v>
      </c>
      <c r="I123" s="62">
        <f t="shared" si="6"/>
        <v>0.71784543378995447</v>
      </c>
      <c r="J123" s="55">
        <f>'BPA SANDBOX Ref Data'!BT119</f>
        <v>0.45800000000000002</v>
      </c>
      <c r="K123" s="19">
        <f>'BPA SANDBOX Ref Data'!BW119</f>
        <v>0</v>
      </c>
      <c r="L123" s="19">
        <f>'BPA SANDBOX Ref Data'!BU119</f>
        <v>0</v>
      </c>
      <c r="M123" s="21">
        <f>'BPA SANDBOX Ref Data'!BV119</f>
        <v>6.4961358447488612E-2</v>
      </c>
      <c r="N123" s="190">
        <f>'BPA SANDBOX Ref Data'!BZ119</f>
        <v>2.203366671043953E-2</v>
      </c>
      <c r="O123" s="67">
        <f t="shared" si="7"/>
        <v>0.54499502515792808</v>
      </c>
      <c r="P123" s="22">
        <f t="shared" si="5"/>
        <v>0.17285040863202639</v>
      </c>
      <c r="Q123" s="21"/>
    </row>
    <row r="124" spans="1:17" x14ac:dyDescent="0.3">
      <c r="A124" s="12">
        <v>10408</v>
      </c>
      <c r="B124" s="37" t="s">
        <v>127</v>
      </c>
      <c r="C124" s="55">
        <f>'BPA SANDBOX Ref Data'!R120</f>
        <v>1.6404974885844752</v>
      </c>
      <c r="D124" s="19">
        <f>'BPA SANDBOX Ref Data'!AG120</f>
        <v>0</v>
      </c>
      <c r="E124" s="21">
        <f>'BPA SANDBOX Ref Data'!AP120</f>
        <v>0</v>
      </c>
      <c r="F124" s="19">
        <f>'BPA SANDBOX Ref Data'!AY120</f>
        <v>0</v>
      </c>
      <c r="G124" s="21">
        <f>'BPA SANDBOX Ref Data'!BH120</f>
        <v>0</v>
      </c>
      <c r="H124" s="60">
        <f>'BPA SANDBOX Ref Data'!BI120</f>
        <v>0</v>
      </c>
      <c r="I124" s="62">
        <f t="shared" si="6"/>
        <v>1.6404974885844752</v>
      </c>
      <c r="J124" s="55">
        <f>'BPA SANDBOX Ref Data'!BT120</f>
        <v>1.5269999999999999</v>
      </c>
      <c r="K124" s="19">
        <f>'BPA SANDBOX Ref Data'!BW120</f>
        <v>0</v>
      </c>
      <c r="L124" s="19">
        <f>'BPA SANDBOX Ref Data'!BU120</f>
        <v>0</v>
      </c>
      <c r="M124" s="21">
        <f>'BPA SANDBOX Ref Data'!BV120</f>
        <v>2.837437214611882E-2</v>
      </c>
      <c r="N124" s="190">
        <f>'BPA SANDBOX Ref Data'!BZ120</f>
        <v>6.5531802631776839E-2</v>
      </c>
      <c r="O124" s="67">
        <f t="shared" si="7"/>
        <v>1.6209061747778957</v>
      </c>
      <c r="P124" s="22">
        <f t="shared" si="5"/>
        <v>1.9591313806579524E-2</v>
      </c>
      <c r="Q124" s="21"/>
    </row>
    <row r="125" spans="1:17" x14ac:dyDescent="0.3">
      <c r="A125" s="12">
        <v>10409</v>
      </c>
      <c r="B125" s="37" t="s">
        <v>128</v>
      </c>
      <c r="C125" s="55">
        <f>'BPA SANDBOX Ref Data'!R121</f>
        <v>25.485007305936072</v>
      </c>
      <c r="D125" s="19">
        <f>'BPA SANDBOX Ref Data'!AG121</f>
        <v>0</v>
      </c>
      <c r="E125" s="21">
        <f>'BPA SANDBOX Ref Data'!AP121</f>
        <v>0</v>
      </c>
      <c r="F125" s="19">
        <f>'BPA SANDBOX Ref Data'!AY121</f>
        <v>0</v>
      </c>
      <c r="G125" s="21">
        <f>'BPA SANDBOX Ref Data'!BH121</f>
        <v>0</v>
      </c>
      <c r="H125" s="60">
        <f>'BPA SANDBOX Ref Data'!BI121</f>
        <v>0</v>
      </c>
      <c r="I125" s="62">
        <f t="shared" si="6"/>
        <v>25.485007305936072</v>
      </c>
      <c r="J125" s="55">
        <f>'BPA SANDBOX Ref Data'!BT121</f>
        <v>20.420999999999999</v>
      </c>
      <c r="K125" s="19">
        <f>'BPA SANDBOX Ref Data'!BW121</f>
        <v>0</v>
      </c>
      <c r="L125" s="19">
        <f>'BPA SANDBOX Ref Data'!BU121</f>
        <v>0</v>
      </c>
      <c r="M125" s="21">
        <f>'BPA SANDBOX Ref Data'!BV121</f>
        <v>1.2660018264840183</v>
      </c>
      <c r="N125" s="190">
        <f>'BPA SANDBOX Ref Data'!BZ121</f>
        <v>0.91372749147664478</v>
      </c>
      <c r="O125" s="67">
        <f t="shared" si="7"/>
        <v>22.600729317960663</v>
      </c>
      <c r="P125" s="22">
        <f t="shared" si="5"/>
        <v>2.884277987975409</v>
      </c>
      <c r="Q125" s="21"/>
    </row>
    <row r="126" spans="1:17" x14ac:dyDescent="0.3">
      <c r="A126" s="12">
        <v>10426</v>
      </c>
      <c r="B126" s="37" t="s">
        <v>129</v>
      </c>
      <c r="C126" s="55">
        <f>'BPA SANDBOX Ref Data'!R122</f>
        <v>15.818367123287665</v>
      </c>
      <c r="D126" s="19">
        <f>'BPA SANDBOX Ref Data'!AG122</f>
        <v>0</v>
      </c>
      <c r="E126" s="21">
        <f>'BPA SANDBOX Ref Data'!AP122</f>
        <v>0</v>
      </c>
      <c r="F126" s="19">
        <f>'BPA SANDBOX Ref Data'!AY122</f>
        <v>0</v>
      </c>
      <c r="G126" s="21">
        <f>'BPA SANDBOX Ref Data'!BH122</f>
        <v>0</v>
      </c>
      <c r="H126" s="60">
        <f>'BPA SANDBOX Ref Data'!BI122</f>
        <v>0</v>
      </c>
      <c r="I126" s="62">
        <f t="shared" si="6"/>
        <v>15.818367123287665</v>
      </c>
      <c r="J126" s="55">
        <f>'BPA SANDBOX Ref Data'!BT122</f>
        <v>36.539000000000001</v>
      </c>
      <c r="K126" s="19">
        <f>'BPA SANDBOX Ref Data'!BW122</f>
        <v>-20.720632876712337</v>
      </c>
      <c r="L126" s="19">
        <f>'BPA SANDBOX Ref Data'!BU122</f>
        <v>0</v>
      </c>
      <c r="M126" s="21">
        <f>'BPA SANDBOX Ref Data'!BV122</f>
        <v>0</v>
      </c>
      <c r="N126" s="190">
        <f>'BPA SANDBOX Ref Data'!BZ122</f>
        <v>0.66646727041667586</v>
      </c>
      <c r="O126" s="67">
        <f t="shared" si="7"/>
        <v>16.48483439370434</v>
      </c>
      <c r="P126" s="22">
        <f t="shared" si="5"/>
        <v>-0.66646727041667475</v>
      </c>
      <c r="Q126" s="21"/>
    </row>
    <row r="127" spans="1:17" x14ac:dyDescent="0.3">
      <c r="A127" s="12">
        <v>10434</v>
      </c>
      <c r="B127" s="37" t="s">
        <v>130</v>
      </c>
      <c r="C127" s="55">
        <f>'BPA SANDBOX Ref Data'!R123</f>
        <v>26.469575228310493</v>
      </c>
      <c r="D127" s="19">
        <f>'BPA SANDBOX Ref Data'!AG123</f>
        <v>0</v>
      </c>
      <c r="E127" s="21">
        <f>'BPA SANDBOX Ref Data'!AP123</f>
        <v>0</v>
      </c>
      <c r="F127" s="19">
        <f>'BPA SANDBOX Ref Data'!AY123</f>
        <v>0</v>
      </c>
      <c r="G127" s="21">
        <f>'BPA SANDBOX Ref Data'!BH123</f>
        <v>0</v>
      </c>
      <c r="H127" s="60">
        <f>'BPA SANDBOX Ref Data'!BI123</f>
        <v>0</v>
      </c>
      <c r="I127" s="62">
        <f t="shared" si="6"/>
        <v>26.469575228310493</v>
      </c>
      <c r="J127" s="55">
        <f>'BPA SANDBOX Ref Data'!BT123</f>
        <v>27.157</v>
      </c>
      <c r="K127" s="19">
        <f>'BPA SANDBOX Ref Data'!BW123</f>
        <v>-0.687424771689507</v>
      </c>
      <c r="L127" s="19">
        <f>'BPA SANDBOX Ref Data'!BU123</f>
        <v>0</v>
      </c>
      <c r="M127" s="21">
        <f>'BPA SANDBOX Ref Data'!BV123</f>
        <v>0</v>
      </c>
      <c r="N127" s="190">
        <f>'BPA SANDBOX Ref Data'!BZ123</f>
        <v>1.1152292404144464</v>
      </c>
      <c r="O127" s="67">
        <f t="shared" si="7"/>
        <v>27.58480446872494</v>
      </c>
      <c r="P127" s="22">
        <f t="shared" si="5"/>
        <v>-1.1152292404144468</v>
      </c>
      <c r="Q127" s="21"/>
    </row>
    <row r="128" spans="1:17" x14ac:dyDescent="0.3">
      <c r="A128" s="12">
        <v>10436</v>
      </c>
      <c r="B128" s="37" t="s">
        <v>131</v>
      </c>
      <c r="C128" s="55">
        <f>'BPA SANDBOX Ref Data'!R124</f>
        <v>23.738132077625568</v>
      </c>
      <c r="D128" s="19">
        <f>'BPA SANDBOX Ref Data'!AG124</f>
        <v>0</v>
      </c>
      <c r="E128" s="21">
        <f>'BPA SANDBOX Ref Data'!AP124</f>
        <v>0</v>
      </c>
      <c r="F128" s="19">
        <f>'BPA SANDBOX Ref Data'!AY124</f>
        <v>0</v>
      </c>
      <c r="G128" s="21">
        <f>'BPA SANDBOX Ref Data'!BH124</f>
        <v>0</v>
      </c>
      <c r="H128" s="60">
        <f>'BPA SANDBOX Ref Data'!BI124</f>
        <v>0</v>
      </c>
      <c r="I128" s="62">
        <f t="shared" si="6"/>
        <v>23.738132077625568</v>
      </c>
      <c r="J128" s="55">
        <f>'BPA SANDBOX Ref Data'!BT124</f>
        <v>19.152000000000001</v>
      </c>
      <c r="K128" s="19">
        <f>'BPA SANDBOX Ref Data'!BW124</f>
        <v>0</v>
      </c>
      <c r="L128" s="19">
        <f>'BPA SANDBOX Ref Data'!BU124</f>
        <v>3.0000000000000001E-3</v>
      </c>
      <c r="M128" s="21">
        <f>'BPA SANDBOX Ref Data'!BV124</f>
        <v>1.1465330194063919</v>
      </c>
      <c r="N128" s="190">
        <f>'BPA SANDBOX Ref Data'!BZ124</f>
        <v>0.85535423417999901</v>
      </c>
      <c r="O128" s="67">
        <f t="shared" si="7"/>
        <v>21.15688725358639</v>
      </c>
      <c r="P128" s="22">
        <f t="shared" si="5"/>
        <v>2.5812448240391781</v>
      </c>
      <c r="Q128" s="21"/>
    </row>
    <row r="129" spans="1:17" x14ac:dyDescent="0.3">
      <c r="A129" s="12">
        <v>10440</v>
      </c>
      <c r="B129" s="37" t="s">
        <v>132</v>
      </c>
      <c r="C129" s="55">
        <f>'BPA SANDBOX Ref Data'!R125</f>
        <v>5.1939965753424646</v>
      </c>
      <c r="D129" s="19">
        <f>'BPA SANDBOX Ref Data'!AG125</f>
        <v>0</v>
      </c>
      <c r="E129" s="21">
        <f>'BPA SANDBOX Ref Data'!AP125</f>
        <v>0</v>
      </c>
      <c r="F129" s="19">
        <f>'BPA SANDBOX Ref Data'!AY125</f>
        <v>0</v>
      </c>
      <c r="G129" s="21">
        <f>'BPA SANDBOX Ref Data'!BH125</f>
        <v>0</v>
      </c>
      <c r="H129" s="60">
        <f>'BPA SANDBOX Ref Data'!BI125</f>
        <v>0</v>
      </c>
      <c r="I129" s="62">
        <f t="shared" si="6"/>
        <v>5.1939965753424646</v>
      </c>
      <c r="J129" s="55">
        <f>'BPA SANDBOX Ref Data'!BT125</f>
        <v>5.0049999999999999</v>
      </c>
      <c r="K129" s="19">
        <f>'BPA SANDBOX Ref Data'!BW125</f>
        <v>0</v>
      </c>
      <c r="L129" s="19">
        <f>'BPA SANDBOX Ref Data'!BU125</f>
        <v>0</v>
      </c>
      <c r="M129" s="21">
        <f>'BPA SANDBOX Ref Data'!BV125</f>
        <v>4.7249143835616181E-2</v>
      </c>
      <c r="N129" s="190">
        <f>'BPA SANDBOX Ref Data'!BZ125</f>
        <v>0.21286386073313524</v>
      </c>
      <c r="O129" s="67">
        <f t="shared" si="7"/>
        <v>5.2651130045687511</v>
      </c>
      <c r="P129" s="22">
        <f t="shared" si="5"/>
        <v>-7.1116429226286471E-2</v>
      </c>
      <c r="Q129" s="21"/>
    </row>
    <row r="130" spans="1:17" x14ac:dyDescent="0.3">
      <c r="A130" s="12">
        <v>10442</v>
      </c>
      <c r="B130" s="37" t="s">
        <v>133</v>
      </c>
      <c r="C130" s="55">
        <f>'BPA SANDBOX Ref Data'!R126</f>
        <v>11.459271118721457</v>
      </c>
      <c r="D130" s="19">
        <f>'BPA SANDBOX Ref Data'!AG126</f>
        <v>0</v>
      </c>
      <c r="E130" s="21">
        <f>'BPA SANDBOX Ref Data'!AP126</f>
        <v>0</v>
      </c>
      <c r="F130" s="19">
        <f>'BPA SANDBOX Ref Data'!AY126</f>
        <v>0</v>
      </c>
      <c r="G130" s="21">
        <f>'BPA SANDBOX Ref Data'!BH126</f>
        <v>0</v>
      </c>
      <c r="H130" s="60">
        <f>'BPA SANDBOX Ref Data'!BI126</f>
        <v>0</v>
      </c>
      <c r="I130" s="62">
        <f t="shared" si="6"/>
        <v>11.459271118721457</v>
      </c>
      <c r="J130" s="55">
        <f>'BPA SANDBOX Ref Data'!BT126</f>
        <v>13.396000000000001</v>
      </c>
      <c r="K130" s="19">
        <f>'BPA SANDBOX Ref Data'!BW126</f>
        <v>-1.9367288812785439</v>
      </c>
      <c r="L130" s="19">
        <f>'BPA SANDBOX Ref Data'!BU126</f>
        <v>2.5000000000000001E-3</v>
      </c>
      <c r="M130" s="21">
        <f>'BPA SANDBOX Ref Data'!BV126</f>
        <v>0</v>
      </c>
      <c r="N130" s="190">
        <f>'BPA SANDBOX Ref Data'!BZ126</f>
        <v>0.48291301194982778</v>
      </c>
      <c r="O130" s="67">
        <f t="shared" si="7"/>
        <v>11.944684130671284</v>
      </c>
      <c r="P130" s="22">
        <f t="shared" si="5"/>
        <v>-0.48541301194982722</v>
      </c>
      <c r="Q130" s="21"/>
    </row>
    <row r="131" spans="1:17" x14ac:dyDescent="0.3">
      <c r="A131" s="12">
        <v>10446</v>
      </c>
      <c r="B131" s="37" t="s">
        <v>134</v>
      </c>
      <c r="C131" s="55">
        <f>'BPA SANDBOX Ref Data'!R127</f>
        <v>101.62078401826484</v>
      </c>
      <c r="D131" s="19">
        <f>'BPA SANDBOX Ref Data'!AG127</f>
        <v>0</v>
      </c>
      <c r="E131" s="21">
        <f>'BPA SANDBOX Ref Data'!AP127</f>
        <v>0</v>
      </c>
      <c r="F131" s="19">
        <f>'BPA SANDBOX Ref Data'!AY127</f>
        <v>0</v>
      </c>
      <c r="G131" s="21">
        <f>'BPA SANDBOX Ref Data'!BH127</f>
        <v>0</v>
      </c>
      <c r="H131" s="60">
        <f>'BPA SANDBOX Ref Data'!BI127</f>
        <v>0</v>
      </c>
      <c r="I131" s="62">
        <f t="shared" si="6"/>
        <v>101.62078401826484</v>
      </c>
      <c r="J131" s="55">
        <f>'BPA SANDBOX Ref Data'!BT127</f>
        <v>95.771000000000001</v>
      </c>
      <c r="K131" s="19">
        <f>'BPA SANDBOX Ref Data'!BW127</f>
        <v>0</v>
      </c>
      <c r="L131" s="19">
        <f>'BPA SANDBOX Ref Data'!BU127</f>
        <v>0</v>
      </c>
      <c r="M131" s="21">
        <f>'BPA SANDBOX Ref Data'!BV127</f>
        <v>1.4624460045662104</v>
      </c>
      <c r="N131" s="190">
        <f>'BPA SANDBOX Ref Data'!BZ127</f>
        <v>4.0966876572530797</v>
      </c>
      <c r="O131" s="67">
        <f t="shared" si="7"/>
        <v>101.3301336618193</v>
      </c>
      <c r="P131" s="22">
        <f t="shared" si="5"/>
        <v>0.29065035644553916</v>
      </c>
      <c r="Q131" s="21"/>
    </row>
    <row r="132" spans="1:17" x14ac:dyDescent="0.3">
      <c r="A132" s="12">
        <v>10448</v>
      </c>
      <c r="B132" s="37" t="s">
        <v>135</v>
      </c>
      <c r="C132" s="55">
        <f>'BPA SANDBOX Ref Data'!R128</f>
        <v>8.2358578767123287</v>
      </c>
      <c r="D132" s="19">
        <f>'BPA SANDBOX Ref Data'!AG128</f>
        <v>0</v>
      </c>
      <c r="E132" s="21">
        <f>'BPA SANDBOX Ref Data'!AP128</f>
        <v>0</v>
      </c>
      <c r="F132" s="19">
        <f>'BPA SANDBOX Ref Data'!AY128</f>
        <v>0</v>
      </c>
      <c r="G132" s="21">
        <f>'BPA SANDBOX Ref Data'!BH128</f>
        <v>0</v>
      </c>
      <c r="H132" s="60">
        <f>'BPA SANDBOX Ref Data'!BI128</f>
        <v>0</v>
      </c>
      <c r="I132" s="62">
        <f t="shared" si="6"/>
        <v>8.2358578767123287</v>
      </c>
      <c r="J132" s="55">
        <f>'BPA SANDBOX Ref Data'!BT128</f>
        <v>8.4809999999999999</v>
      </c>
      <c r="K132" s="19">
        <f>'BPA SANDBOX Ref Data'!BW128</f>
        <v>-0.24514212328767115</v>
      </c>
      <c r="L132" s="19">
        <f>'BPA SANDBOX Ref Data'!BU128</f>
        <v>0</v>
      </c>
      <c r="M132" s="21">
        <f>'BPA SANDBOX Ref Data'!BV128</f>
        <v>0</v>
      </c>
      <c r="N132" s="190">
        <f>'BPA SANDBOX Ref Data'!BZ128</f>
        <v>0.3469972390861627</v>
      </c>
      <c r="O132" s="67">
        <f t="shared" si="7"/>
        <v>8.5828551157984911</v>
      </c>
      <c r="P132" s="22">
        <f t="shared" si="5"/>
        <v>-0.34699723908616242</v>
      </c>
      <c r="Q132" s="21"/>
    </row>
    <row r="133" spans="1:17" x14ac:dyDescent="0.3">
      <c r="A133" s="12">
        <v>10451</v>
      </c>
      <c r="B133" s="37" t="s">
        <v>136</v>
      </c>
      <c r="C133" s="55">
        <f>'BPA SANDBOX Ref Data'!R129</f>
        <v>31.108805593607304</v>
      </c>
      <c r="D133" s="19">
        <f>'BPA SANDBOX Ref Data'!AG129</f>
        <v>0</v>
      </c>
      <c r="E133" s="21">
        <f>'BPA SANDBOX Ref Data'!AP129</f>
        <v>0</v>
      </c>
      <c r="F133" s="19">
        <f>'BPA SANDBOX Ref Data'!AY129</f>
        <v>0</v>
      </c>
      <c r="G133" s="21">
        <f>'BPA SANDBOX Ref Data'!BH129</f>
        <v>0</v>
      </c>
      <c r="H133" s="60">
        <f>'BPA SANDBOX Ref Data'!BI129</f>
        <v>0</v>
      </c>
      <c r="I133" s="62">
        <f t="shared" si="6"/>
        <v>31.108805593607304</v>
      </c>
      <c r="J133" s="55">
        <f>'BPA SANDBOX Ref Data'!BT129</f>
        <v>26.832999999999998</v>
      </c>
      <c r="K133" s="19">
        <f>'BPA SANDBOX Ref Data'!BW129</f>
        <v>0</v>
      </c>
      <c r="L133" s="19">
        <f>'BPA SANDBOX Ref Data'!BU129</f>
        <v>0</v>
      </c>
      <c r="M133" s="21">
        <f>'BPA SANDBOX Ref Data'!BV129</f>
        <v>1.0689513984018264</v>
      </c>
      <c r="N133" s="190">
        <f>'BPA SANDBOX Ref Data'!BZ129</f>
        <v>1.1755788219389047</v>
      </c>
      <c r="O133" s="67">
        <f t="shared" si="7"/>
        <v>29.07753022034073</v>
      </c>
      <c r="P133" s="22">
        <f t="shared" si="5"/>
        <v>2.031275373266574</v>
      </c>
      <c r="Q133" s="21"/>
    </row>
    <row r="134" spans="1:17" x14ac:dyDescent="0.3">
      <c r="A134" s="12">
        <v>10482</v>
      </c>
      <c r="B134" s="37" t="s">
        <v>137</v>
      </c>
      <c r="C134" s="55">
        <f>'BPA SANDBOX Ref Data'!R130</f>
        <v>2.8096676940639269</v>
      </c>
      <c r="D134" s="19">
        <f>'BPA SANDBOX Ref Data'!AG130</f>
        <v>0</v>
      </c>
      <c r="E134" s="21">
        <f>'BPA SANDBOX Ref Data'!AP130</f>
        <v>0</v>
      </c>
      <c r="F134" s="19">
        <f>'BPA SANDBOX Ref Data'!AY130</f>
        <v>0</v>
      </c>
      <c r="G134" s="21">
        <f>'BPA SANDBOX Ref Data'!BH130</f>
        <v>0</v>
      </c>
      <c r="H134" s="60">
        <f>'BPA SANDBOX Ref Data'!BI130</f>
        <v>0</v>
      </c>
      <c r="I134" s="62">
        <f t="shared" si="6"/>
        <v>2.8096676940639269</v>
      </c>
      <c r="J134" s="55">
        <f>'BPA SANDBOX Ref Data'!BT130</f>
        <v>4.1139999999999999</v>
      </c>
      <c r="K134" s="19">
        <f>'BPA SANDBOX Ref Data'!BW130</f>
        <v>-1.304332305936073</v>
      </c>
      <c r="L134" s="19">
        <f>'BPA SANDBOX Ref Data'!BU130</f>
        <v>0</v>
      </c>
      <c r="M134" s="21">
        <f>'BPA SANDBOX Ref Data'!BV130</f>
        <v>0</v>
      </c>
      <c r="N134" s="190">
        <f>'BPA SANDBOX Ref Data'!BZ130</f>
        <v>0.11837830948328079</v>
      </c>
      <c r="O134" s="67">
        <f t="shared" si="7"/>
        <v>2.9280460035472076</v>
      </c>
      <c r="P134" s="22">
        <f t="shared" si="5"/>
        <v>-0.11837830948328065</v>
      </c>
      <c r="Q134" s="21"/>
    </row>
    <row r="135" spans="1:17" x14ac:dyDescent="0.3">
      <c r="A135" s="12">
        <v>10502</v>
      </c>
      <c r="B135" s="37" t="s">
        <v>138</v>
      </c>
      <c r="C135" s="55">
        <f>'BPA SANDBOX Ref Data'!R131</f>
        <v>18.845553082191781</v>
      </c>
      <c r="D135" s="19">
        <f>'BPA SANDBOX Ref Data'!AG131</f>
        <v>0</v>
      </c>
      <c r="E135" s="21">
        <f>'BPA SANDBOX Ref Data'!AP131</f>
        <v>0</v>
      </c>
      <c r="F135" s="19">
        <f>'BPA SANDBOX Ref Data'!AY131</f>
        <v>0</v>
      </c>
      <c r="G135" s="21">
        <f>'BPA SANDBOX Ref Data'!BH131</f>
        <v>0</v>
      </c>
      <c r="H135" s="60">
        <f>'BPA SANDBOX Ref Data'!BI131</f>
        <v>0</v>
      </c>
      <c r="I135" s="62">
        <f t="shared" si="6"/>
        <v>18.845553082191781</v>
      </c>
      <c r="J135" s="55">
        <f>'BPA SANDBOX Ref Data'!BT131</f>
        <v>18.707000000000001</v>
      </c>
      <c r="K135" s="19">
        <f>'BPA SANDBOX Ref Data'!BW131</f>
        <v>0</v>
      </c>
      <c r="L135" s="19">
        <f>'BPA SANDBOX Ref Data'!BU131</f>
        <v>0</v>
      </c>
      <c r="M135" s="21">
        <f>'BPA SANDBOX Ref Data'!BV131</f>
        <v>3.4638270547945105E-2</v>
      </c>
      <c r="N135" s="190">
        <f>'BPA SANDBOX Ref Data'!BZ131</f>
        <v>0.78963197679993868</v>
      </c>
      <c r="O135" s="67">
        <f t="shared" ref="O135:O141" si="8">SUM(J135:N135)</f>
        <v>19.531270247347884</v>
      </c>
      <c r="P135" s="22">
        <f t="shared" ref="P135:P141" si="9">I135-O135</f>
        <v>-0.68571716515610248</v>
      </c>
      <c r="Q135" s="21"/>
    </row>
    <row r="136" spans="1:17" x14ac:dyDescent="0.3">
      <c r="A136" s="12">
        <v>13927</v>
      </c>
      <c r="B136" s="37" t="s">
        <v>139</v>
      </c>
      <c r="C136" s="55">
        <f>'BPA SANDBOX Ref Data'!R132</f>
        <v>3.4731445205479456</v>
      </c>
      <c r="D136" s="19">
        <f>'BPA SANDBOX Ref Data'!AG132</f>
        <v>0</v>
      </c>
      <c r="E136" s="21">
        <f>'BPA SANDBOX Ref Data'!AP132</f>
        <v>0</v>
      </c>
      <c r="F136" s="19">
        <f>'BPA SANDBOX Ref Data'!AY132</f>
        <v>0</v>
      </c>
      <c r="G136" s="21">
        <f>'BPA SANDBOX Ref Data'!BH132</f>
        <v>0</v>
      </c>
      <c r="H136" s="60">
        <f>'BPA SANDBOX Ref Data'!BI132</f>
        <v>0</v>
      </c>
      <c r="I136" s="62">
        <f t="shared" ref="I136:I141" si="10">IF((C136-SUM(D136:G136)+H136)&gt;0,C136-SUM(D136:G136)+H136,0)</f>
        <v>3.4731445205479456</v>
      </c>
      <c r="J136" s="55">
        <f>'BPA SANDBOX Ref Data'!BT132</f>
        <v>4.0730000000000004</v>
      </c>
      <c r="K136" s="19">
        <f>'BPA SANDBOX Ref Data'!BW132</f>
        <v>-0.59985547945205475</v>
      </c>
      <c r="L136" s="19">
        <f>'BPA SANDBOX Ref Data'!BU132</f>
        <v>0</v>
      </c>
      <c r="M136" s="21">
        <f>'BPA SANDBOX Ref Data'!BV132</f>
        <v>0</v>
      </c>
      <c r="N136" s="190">
        <f>'BPA SANDBOX Ref Data'!BZ132</f>
        <v>0.14633224341875892</v>
      </c>
      <c r="O136" s="67">
        <f t="shared" si="8"/>
        <v>3.6194767639667047</v>
      </c>
      <c r="P136" s="22">
        <f t="shared" si="9"/>
        <v>-0.14633224341875906</v>
      </c>
      <c r="Q136" s="21"/>
    </row>
    <row r="137" spans="1:17" x14ac:dyDescent="0.3">
      <c r="A137" s="12">
        <v>10597</v>
      </c>
      <c r="B137" s="37" t="s">
        <v>140</v>
      </c>
      <c r="C137" s="55">
        <f>'BPA SANDBOX Ref Data'!R133</f>
        <v>12.313948287671234</v>
      </c>
      <c r="D137" s="19">
        <f>'BPA SANDBOX Ref Data'!AG133</f>
        <v>0</v>
      </c>
      <c r="E137" s="21">
        <f>'BPA SANDBOX Ref Data'!AP133</f>
        <v>0</v>
      </c>
      <c r="F137" s="19">
        <f>'BPA SANDBOX Ref Data'!AY133</f>
        <v>0</v>
      </c>
      <c r="G137" s="21">
        <f>'BPA SANDBOX Ref Data'!BH133</f>
        <v>0</v>
      </c>
      <c r="H137" s="60">
        <f>'BPA SANDBOX Ref Data'!BI133</f>
        <v>0</v>
      </c>
      <c r="I137" s="62">
        <f t="shared" si="10"/>
        <v>12.313948287671234</v>
      </c>
      <c r="J137" s="55">
        <f>'BPA SANDBOX Ref Data'!BT133</f>
        <v>12.936999999999999</v>
      </c>
      <c r="K137" s="19">
        <f>'BPA SANDBOX Ref Data'!BW133</f>
        <v>-0.62305171232876511</v>
      </c>
      <c r="L137" s="19">
        <f>'BPA SANDBOX Ref Data'!BU133</f>
        <v>3.7000000000000005E-2</v>
      </c>
      <c r="M137" s="21">
        <f>'BPA SANDBOX Ref Data'!BV133</f>
        <v>0</v>
      </c>
      <c r="N137" s="190">
        <f>'BPA SANDBOX Ref Data'!BZ133</f>
        <v>0.52037626438846629</v>
      </c>
      <c r="O137" s="67">
        <f t="shared" si="8"/>
        <v>12.871324552059701</v>
      </c>
      <c r="P137" s="22">
        <f t="shared" si="9"/>
        <v>-0.55737626438846632</v>
      </c>
      <c r="Q137" s="21"/>
    </row>
    <row r="138" spans="1:17" x14ac:dyDescent="0.3">
      <c r="A138" s="12">
        <v>10706</v>
      </c>
      <c r="B138" s="37" t="s">
        <v>141</v>
      </c>
      <c r="C138" s="55">
        <f>'BPA SANDBOX Ref Data'!R134</f>
        <v>16.208503082191779</v>
      </c>
      <c r="D138" s="19">
        <f>'BPA SANDBOX Ref Data'!AG134</f>
        <v>0</v>
      </c>
      <c r="E138" s="21">
        <f>'BPA SANDBOX Ref Data'!AP134</f>
        <v>0</v>
      </c>
      <c r="F138" s="19">
        <f>'BPA SANDBOX Ref Data'!AY134</f>
        <v>0</v>
      </c>
      <c r="G138" s="21">
        <f>'BPA SANDBOX Ref Data'!BH134</f>
        <v>0</v>
      </c>
      <c r="H138" s="60">
        <f>'BPA SANDBOX Ref Data'!BI134</f>
        <v>0</v>
      </c>
      <c r="I138" s="62">
        <f t="shared" si="10"/>
        <v>16.208503082191779</v>
      </c>
      <c r="J138" s="55">
        <f>'BPA SANDBOX Ref Data'!BT134</f>
        <v>17.277999999999999</v>
      </c>
      <c r="K138" s="19">
        <f>'BPA SANDBOX Ref Data'!BW134</f>
        <v>-1.0694969178082196</v>
      </c>
      <c r="L138" s="19">
        <f>'BPA SANDBOX Ref Data'!BU134</f>
        <v>0.16950000000000001</v>
      </c>
      <c r="M138" s="21">
        <f>'BPA SANDBOX Ref Data'!BV134</f>
        <v>0</v>
      </c>
      <c r="N138" s="190">
        <f>'BPA SANDBOX Ref Data'!BZ134</f>
        <v>0.69004612953979905</v>
      </c>
      <c r="O138" s="67">
        <f t="shared" si="8"/>
        <v>17.068049211731577</v>
      </c>
      <c r="P138" s="22">
        <f t="shared" si="9"/>
        <v>-0.85954612953979748</v>
      </c>
      <c r="Q138" s="21"/>
    </row>
    <row r="139" spans="1:17" x14ac:dyDescent="0.3">
      <c r="A139" s="12">
        <v>11680</v>
      </c>
      <c r="B139" s="37" t="s">
        <v>142</v>
      </c>
      <c r="C139" s="55">
        <f>'BPA SANDBOX Ref Data'!R135</f>
        <v>6.4221215753424667</v>
      </c>
      <c r="D139" s="19">
        <f>'BPA SANDBOX Ref Data'!AG135</f>
        <v>0</v>
      </c>
      <c r="E139" s="21">
        <f>'BPA SANDBOX Ref Data'!AP135</f>
        <v>0</v>
      </c>
      <c r="F139" s="19">
        <f>'BPA SANDBOX Ref Data'!AY135</f>
        <v>0</v>
      </c>
      <c r="G139" s="21">
        <f>'BPA SANDBOX Ref Data'!BH135</f>
        <v>0</v>
      </c>
      <c r="H139" s="60">
        <f>'BPA SANDBOX Ref Data'!BI135</f>
        <v>0</v>
      </c>
      <c r="I139" s="62">
        <f t="shared" si="10"/>
        <v>6.4221215753424667</v>
      </c>
      <c r="J139" s="55">
        <f>'BPA SANDBOX Ref Data'!BT135</f>
        <v>6.3289999999999997</v>
      </c>
      <c r="K139" s="19">
        <f>'BPA SANDBOX Ref Data'!BW135</f>
        <v>0</v>
      </c>
      <c r="L139" s="19">
        <f>'BPA SANDBOX Ref Data'!BU135</f>
        <v>0</v>
      </c>
      <c r="M139" s="21">
        <f>'BPA SANDBOX Ref Data'!BV135</f>
        <v>2.3280393835616753E-2</v>
      </c>
      <c r="N139" s="190">
        <f>'BPA SANDBOX Ref Data'!BZ135</f>
        <v>0.26763742060129203</v>
      </c>
      <c r="O139" s="67">
        <f t="shared" si="8"/>
        <v>6.6199178144369091</v>
      </c>
      <c r="P139" s="22">
        <f t="shared" si="9"/>
        <v>-0.19779623909444233</v>
      </c>
      <c r="Q139" s="21"/>
    </row>
    <row r="140" spans="1:17" x14ac:dyDescent="0.3">
      <c r="A140" s="12">
        <v>12026</v>
      </c>
      <c r="B140" s="37" t="s">
        <v>143</v>
      </c>
      <c r="C140" s="55">
        <f>'BPA SANDBOX Ref Data'!R136</f>
        <v>45.611939383561634</v>
      </c>
      <c r="D140" s="19">
        <f>'BPA SANDBOX Ref Data'!AG136</f>
        <v>0</v>
      </c>
      <c r="E140" s="21">
        <f>'BPA SANDBOX Ref Data'!AP136</f>
        <v>0</v>
      </c>
      <c r="F140" s="19">
        <f>'BPA SANDBOX Ref Data'!AY136</f>
        <v>0</v>
      </c>
      <c r="G140" s="21">
        <f>'BPA SANDBOX Ref Data'!BH136</f>
        <v>0</v>
      </c>
      <c r="H140" s="60">
        <f>'BPA SANDBOX Ref Data'!BI136</f>
        <v>0</v>
      </c>
      <c r="I140" s="62">
        <f t="shared" si="10"/>
        <v>45.611939383561634</v>
      </c>
      <c r="J140" s="55">
        <f>'BPA SANDBOX Ref Data'!BT136</f>
        <v>45.173000000000002</v>
      </c>
      <c r="K140" s="19">
        <f>'BPA SANDBOX Ref Data'!BW136</f>
        <v>0</v>
      </c>
      <c r="L140" s="19">
        <f>'BPA SANDBOX Ref Data'!BU136</f>
        <v>0.18525</v>
      </c>
      <c r="M140" s="21">
        <f>'BPA SANDBOX Ref Data'!BV136</f>
        <v>0.10973484589040794</v>
      </c>
      <c r="N140" s="190">
        <f>'BPA SANDBOX Ref Data'!BZ136</f>
        <v>1.9156796346555682</v>
      </c>
      <c r="O140" s="67">
        <f t="shared" si="8"/>
        <v>47.383664480545981</v>
      </c>
      <c r="P140" s="22">
        <f t="shared" si="9"/>
        <v>-1.7717250969843477</v>
      </c>
      <c r="Q140" s="21"/>
    </row>
    <row r="141" spans="1:17" ht="14.5" thickBot="1" x14ac:dyDescent="0.35">
      <c r="A141" s="13" t="s">
        <v>144</v>
      </c>
      <c r="B141" s="38" t="s">
        <v>0</v>
      </c>
      <c r="C141" s="55">
        <f>'BPA SANDBOX Ref Data'!R137</f>
        <v>0</v>
      </c>
      <c r="D141" s="19">
        <f>'BPA SANDBOX Ref Data'!AG137</f>
        <v>0</v>
      </c>
      <c r="E141" s="21">
        <f>'BPA SANDBOX Ref Data'!AP137</f>
        <v>0</v>
      </c>
      <c r="F141" s="19">
        <f>'BPA SANDBOX Ref Data'!AY137</f>
        <v>0</v>
      </c>
      <c r="G141" s="21">
        <f>'BPA SANDBOX Ref Data'!BH137</f>
        <v>0</v>
      </c>
      <c r="H141" s="60">
        <f>'BPA SANDBOX Ref Data'!BI137</f>
        <v>0</v>
      </c>
      <c r="I141" s="62">
        <f t="shared" si="10"/>
        <v>0</v>
      </c>
      <c r="J141" s="55">
        <f>'BPA SANDBOX Ref Data'!BT137</f>
        <v>0</v>
      </c>
      <c r="K141" s="19">
        <f>'BPA SANDBOX Ref Data'!BW137</f>
        <v>0</v>
      </c>
      <c r="L141" s="19">
        <f>'BPA SANDBOX Ref Data'!BU137</f>
        <v>0</v>
      </c>
      <c r="M141" s="21">
        <f>'BPA SANDBOX Ref Data'!BV137</f>
        <v>0</v>
      </c>
      <c r="N141" s="191">
        <f>'BPA SANDBOX Ref Data'!BZ137</f>
        <v>0</v>
      </c>
      <c r="O141" s="67">
        <f t="shared" si="8"/>
        <v>0</v>
      </c>
      <c r="P141" s="22">
        <f t="shared" si="9"/>
        <v>0</v>
      </c>
      <c r="Q141" s="21"/>
    </row>
    <row r="142" spans="1:17" ht="14.5" thickBot="1" x14ac:dyDescent="0.35">
      <c r="B142" s="54" t="s">
        <v>145</v>
      </c>
      <c r="C142" s="56">
        <f>SUM(C7:C141)</f>
        <v>9482.1411027397226</v>
      </c>
      <c r="D142" s="57">
        <f t="shared" ref="D142:P142" si="11">SUM(D7:D141)</f>
        <v>866.42162317351608</v>
      </c>
      <c r="E142" s="58">
        <f t="shared" si="11"/>
        <v>1497.2993835616437</v>
      </c>
      <c r="F142" s="57">
        <f t="shared" si="11"/>
        <v>70.162283105022837</v>
      </c>
      <c r="G142" s="58">
        <f t="shared" si="11"/>
        <v>44.529794520547938</v>
      </c>
      <c r="H142" s="61">
        <f t="shared" si="11"/>
        <v>180.44000000000003</v>
      </c>
      <c r="I142" s="63">
        <f t="shared" si="11"/>
        <v>7237.2948302511404</v>
      </c>
      <c r="J142" s="56">
        <f t="shared" si="11"/>
        <v>7245.2340000000013</v>
      </c>
      <c r="K142" s="57">
        <f t="shared" si="11"/>
        <v>-516.37705799086734</v>
      </c>
      <c r="L142" s="57">
        <f t="shared" si="11"/>
        <v>100.92250000000001</v>
      </c>
      <c r="M142" s="58">
        <f t="shared" si="11"/>
        <v>127.10947206050233</v>
      </c>
      <c r="N142" s="192">
        <f t="shared" si="11"/>
        <v>293.1110859303646</v>
      </c>
      <c r="O142" s="68">
        <f t="shared" si="11"/>
        <v>7250.0000000000009</v>
      </c>
      <c r="P142" s="59">
        <f t="shared" si="11"/>
        <v>-12.705169748857314</v>
      </c>
    </row>
    <row r="144" spans="1:17" x14ac:dyDescent="0.3">
      <c r="O144" s="24" t="s">
        <v>320</v>
      </c>
      <c r="P144" s="4">
        <f>SUMIF(P7:P140,"&gt;0")</f>
        <v>239.29238960836256</v>
      </c>
    </row>
    <row r="145" spans="9:16" x14ac:dyDescent="0.3">
      <c r="I145" s="21"/>
      <c r="L145" s="21"/>
      <c r="O145" s="24" t="s">
        <v>319</v>
      </c>
      <c r="P145" s="4">
        <f>SUMIF(P7:P140,"&lt;0")</f>
        <v>-251.99755935721973</v>
      </c>
    </row>
  </sheetData>
  <mergeCells count="17">
    <mergeCell ref="J1:P1"/>
    <mergeCell ref="C2:C5"/>
    <mergeCell ref="D2:D5"/>
    <mergeCell ref="E2:H2"/>
    <mergeCell ref="I2:I6"/>
    <mergeCell ref="J2:J5"/>
    <mergeCell ref="K2:K4"/>
    <mergeCell ref="L2:L3"/>
    <mergeCell ref="M2:M4"/>
    <mergeCell ref="N2:N4"/>
    <mergeCell ref="O2:O6"/>
    <mergeCell ref="P2:P6"/>
    <mergeCell ref="E3:E5"/>
    <mergeCell ref="F3:F5"/>
    <mergeCell ref="G3:G5"/>
    <mergeCell ref="H3:H5"/>
    <mergeCell ref="C1:I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60874F0E-EF24-46E3-999F-75B72C5FF55E}">
          <x14:formula1>
            <xm:f>Lists!$B$2:$B$16</xm:f>
          </x14:formula1>
          <xm:sqref>C6:D6</xm:sqref>
        </x14:dataValidation>
        <x14:dataValidation type="list" allowBlank="1" showInputMessage="1" showErrorMessage="1" xr:uid="{1668FA85-C2D3-4BD1-BE3F-B09885EE720B}">
          <x14:formula1>
            <xm:f>Lists!$H$2:$H$3</xm:f>
          </x14:formula1>
          <xm:sqref>N5</xm:sqref>
        </x14:dataValidation>
        <x14:dataValidation type="list" allowBlank="1" showInputMessage="1" showErrorMessage="1" xr:uid="{82C0C0E0-B37D-4989-B098-231298DEB88A}">
          <x14:formula1>
            <xm:f>Lists!$G$3:$G$6</xm:f>
          </x14:formula1>
          <xm:sqref>J6</xm:sqref>
        </x14:dataValidation>
        <x14:dataValidation type="list" allowBlank="1" showInputMessage="1" showErrorMessage="1" xr:uid="{10B0D1AC-DC68-4017-9930-DDF6EE9DCFA4}">
          <x14:formula1>
            <xm:f>Lists!$F$2:$F$6</xm:f>
          </x14:formula1>
          <xm:sqref>L4</xm:sqref>
        </x14:dataValidation>
        <x14:dataValidation type="list" allowBlank="1" showInputMessage="1" showErrorMessage="1" xr:uid="{CC460194-8EE6-4140-B6E8-9F7B82949563}">
          <x14:formula1>
            <xm:f>Lists!$A$2:$A$3</xm:f>
          </x14:formula1>
          <xm:sqref>H6 A2 K6:N6</xm:sqref>
        </x14:dataValidation>
        <x14:dataValidation type="list" allowBlank="1" showInputMessage="1" showErrorMessage="1" xr:uid="{AF9FE019-F8E7-47AC-9171-7A81AF4FF62E}">
          <x14:formula1>
            <xm:f>Lists!$D$2:$D$9</xm:f>
          </x14:formula1>
          <xm:sqref>E6:G6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3952F-F31B-4438-B6A4-DB01A9EB7865}">
  <sheetPr>
    <tabColor rgb="FFF49100"/>
  </sheetPr>
  <dimension ref="A1:P145"/>
  <sheetViews>
    <sheetView workbookViewId="0">
      <pane xSplit="2" ySplit="6" topLeftCell="C118" activePane="bottomRight" state="frozen"/>
      <selection pane="topRight" activeCell="C1" sqref="C1"/>
      <selection pane="bottomLeft" activeCell="A8" sqref="A8"/>
      <selection pane="bottomRight" activeCell="A116" sqref="A116:XFD116"/>
    </sheetView>
  </sheetViews>
  <sheetFormatPr defaultColWidth="8.81640625" defaultRowHeight="14" x14ac:dyDescent="0.3"/>
  <cols>
    <col min="1" max="1" width="8.81640625" style="1" bestFit="1" customWidth="1"/>
    <col min="2" max="2" width="32.453125" style="1" bestFit="1" customWidth="1"/>
    <col min="3" max="9" width="13.453125" style="1" customWidth="1"/>
    <col min="10" max="13" width="17.453125" style="1" customWidth="1"/>
    <col min="14" max="14" width="22.81640625" style="1" customWidth="1"/>
    <col min="15" max="16" width="13.81640625" style="1" customWidth="1"/>
    <col min="17" max="16384" width="8.81640625" style="1"/>
  </cols>
  <sheetData>
    <row r="1" spans="1:16" s="2" customFormat="1" ht="15" customHeight="1" thickBot="1" x14ac:dyDescent="0.35">
      <c r="A1" s="109">
        <v>7000</v>
      </c>
      <c r="B1" s="2" t="s">
        <v>199</v>
      </c>
      <c r="C1" s="428" t="s">
        <v>284</v>
      </c>
      <c r="D1" s="429"/>
      <c r="E1" s="429"/>
      <c r="F1" s="429"/>
      <c r="G1" s="429"/>
      <c r="H1" s="429"/>
      <c r="I1" s="430"/>
      <c r="J1" s="431" t="s">
        <v>188</v>
      </c>
      <c r="K1" s="432"/>
      <c r="L1" s="432"/>
      <c r="M1" s="432"/>
      <c r="N1" s="432"/>
      <c r="O1" s="432"/>
      <c r="P1" s="433"/>
    </row>
    <row r="2" spans="1:16" s="2" customFormat="1" ht="15" customHeight="1" x14ac:dyDescent="0.3">
      <c r="A2" s="108" t="s">
        <v>3</v>
      </c>
      <c r="B2" s="2" t="s">
        <v>0</v>
      </c>
      <c r="C2" s="438" t="s">
        <v>285</v>
      </c>
      <c r="D2" s="425" t="s">
        <v>286</v>
      </c>
      <c r="E2" s="434" t="s">
        <v>183</v>
      </c>
      <c r="F2" s="434"/>
      <c r="G2" s="434"/>
      <c r="H2" s="434"/>
      <c r="I2" s="435" t="s">
        <v>283</v>
      </c>
      <c r="J2" s="421" t="s">
        <v>287</v>
      </c>
      <c r="K2" s="423" t="s">
        <v>260</v>
      </c>
      <c r="L2" s="423" t="s">
        <v>1</v>
      </c>
      <c r="M2" s="425" t="s">
        <v>187</v>
      </c>
      <c r="N2" s="425" t="s">
        <v>277</v>
      </c>
      <c r="O2" s="445" t="s">
        <v>202</v>
      </c>
      <c r="P2" s="448" t="s">
        <v>203</v>
      </c>
    </row>
    <row r="3" spans="1:16" s="2" customFormat="1" ht="56.25" customHeight="1" x14ac:dyDescent="0.3">
      <c r="C3" s="439"/>
      <c r="D3" s="426"/>
      <c r="E3" s="441" t="s">
        <v>184</v>
      </c>
      <c r="F3" s="444" t="s">
        <v>176</v>
      </c>
      <c r="G3" s="444" t="s">
        <v>186</v>
      </c>
      <c r="H3" s="418" t="s">
        <v>185</v>
      </c>
      <c r="I3" s="436"/>
      <c r="J3" s="422"/>
      <c r="K3" s="424"/>
      <c r="L3" s="424"/>
      <c r="M3" s="426"/>
      <c r="N3" s="426"/>
      <c r="O3" s="446"/>
      <c r="P3" s="449"/>
    </row>
    <row r="4" spans="1:16" s="2" customFormat="1" x14ac:dyDescent="0.3">
      <c r="C4" s="439"/>
      <c r="D4" s="426"/>
      <c r="E4" s="442"/>
      <c r="F4" s="426"/>
      <c r="G4" s="426"/>
      <c r="H4" s="419"/>
      <c r="I4" s="436"/>
      <c r="J4" s="422"/>
      <c r="K4" s="424"/>
      <c r="L4" s="110" t="s">
        <v>182</v>
      </c>
      <c r="M4" s="427"/>
      <c r="N4" s="427"/>
      <c r="O4" s="446"/>
      <c r="P4" s="449"/>
    </row>
    <row r="5" spans="1:16" s="2" customFormat="1" ht="14.5" thickBot="1" x14ac:dyDescent="0.35">
      <c r="B5" s="175" t="s">
        <v>209</v>
      </c>
      <c r="C5" s="440"/>
      <c r="D5" s="427"/>
      <c r="E5" s="443"/>
      <c r="F5" s="427"/>
      <c r="G5" s="427"/>
      <c r="H5" s="420"/>
      <c r="I5" s="436"/>
      <c r="J5" s="422"/>
      <c r="K5" s="111">
        <v>1</v>
      </c>
      <c r="L5" s="111">
        <v>1</v>
      </c>
      <c r="M5" s="111">
        <v>1</v>
      </c>
      <c r="N5" s="112" t="s">
        <v>255</v>
      </c>
      <c r="O5" s="446"/>
      <c r="P5" s="449"/>
    </row>
    <row r="6" spans="1:16" s="2" customFormat="1" ht="14.5" thickBot="1" x14ac:dyDescent="0.35">
      <c r="A6" s="53" t="s">
        <v>7</v>
      </c>
      <c r="B6" s="75" t="s">
        <v>8</v>
      </c>
      <c r="C6" s="74" t="s">
        <v>157</v>
      </c>
      <c r="D6" s="64" t="s">
        <v>157</v>
      </c>
      <c r="E6" s="65" t="s">
        <v>157</v>
      </c>
      <c r="F6" s="64" t="s">
        <v>157</v>
      </c>
      <c r="G6" s="65" t="s">
        <v>157</v>
      </c>
      <c r="H6" s="66" t="s">
        <v>9</v>
      </c>
      <c r="I6" s="437"/>
      <c r="J6" s="74" t="s">
        <v>191</v>
      </c>
      <c r="K6" s="64" t="s">
        <v>9</v>
      </c>
      <c r="L6" s="64" t="s">
        <v>9</v>
      </c>
      <c r="M6" s="64" t="s">
        <v>9</v>
      </c>
      <c r="N6" s="64" t="s">
        <v>9</v>
      </c>
      <c r="O6" s="447"/>
      <c r="P6" s="450"/>
    </row>
    <row r="7" spans="1:16" x14ac:dyDescent="0.3">
      <c r="A7" s="12">
        <v>10005</v>
      </c>
      <c r="B7" s="37" t="s">
        <v>10</v>
      </c>
      <c r="C7" s="55">
        <f>'No Worse Off Ref Data'!R3</f>
        <v>0.65246917808219185</v>
      </c>
      <c r="D7" s="19">
        <f>'No Worse Off Ref Data'!AG3</f>
        <v>0</v>
      </c>
      <c r="E7" s="21">
        <f>'No Worse Off Ref Data'!AP3</f>
        <v>0</v>
      </c>
      <c r="F7" s="19">
        <f>'No Worse Off Ref Data'!AY3</f>
        <v>0</v>
      </c>
      <c r="G7" s="21">
        <f>'No Worse Off Ref Data'!BH3</f>
        <v>0</v>
      </c>
      <c r="H7" s="60">
        <f>'No Worse Off Ref Data'!BI3</f>
        <v>0</v>
      </c>
      <c r="I7" s="62">
        <f>IF((C7-SUM(D7:G7)+H7)&gt;0,C7-SUM(D7:G7)+H7,0)</f>
        <v>0.65246917808219185</v>
      </c>
      <c r="J7" s="55">
        <f>'No Worse Off Ref Data'!BT3</f>
        <v>0.54800000000000004</v>
      </c>
      <c r="K7" s="19">
        <f>'No Worse Off Ref Data'!BW3</f>
        <v>0</v>
      </c>
      <c r="L7" s="19">
        <f>'No Worse Off Ref Data'!BU3</f>
        <v>0</v>
      </c>
      <c r="M7" s="21">
        <f>'No Worse Off Ref Data'!BV3</f>
        <v>0.1044691780821918</v>
      </c>
      <c r="N7" s="189">
        <f>'No Worse Off Ref Data'!BZ3</f>
        <v>-5.8646740726137257E-2</v>
      </c>
      <c r="O7" s="67">
        <f t="shared" ref="O7:O38" si="0">SUM(J7:N7)</f>
        <v>0.59382243735605456</v>
      </c>
      <c r="P7" s="22">
        <f t="shared" ref="P7:P70" si="1">I7-O7</f>
        <v>5.8646740726137292E-2</v>
      </c>
    </row>
    <row r="8" spans="1:16" x14ac:dyDescent="0.3">
      <c r="A8" s="12">
        <v>10015</v>
      </c>
      <c r="B8" s="37" t="s">
        <v>11</v>
      </c>
      <c r="C8" s="55">
        <f>'No Worse Off Ref Data'!R4</f>
        <v>0.58334771689497711</v>
      </c>
      <c r="D8" s="19">
        <f>'No Worse Off Ref Data'!AG4</f>
        <v>0</v>
      </c>
      <c r="E8" s="21">
        <f>'No Worse Off Ref Data'!AP4</f>
        <v>0</v>
      </c>
      <c r="F8" s="19">
        <f>'No Worse Off Ref Data'!AY4</f>
        <v>0</v>
      </c>
      <c r="G8" s="21">
        <f>'No Worse Off Ref Data'!BH4</f>
        <v>0</v>
      </c>
      <c r="H8" s="60">
        <f>'No Worse Off Ref Data'!BI4</f>
        <v>0</v>
      </c>
      <c r="I8" s="62">
        <f t="shared" ref="I8:I71" si="2">IF((C8-SUM(D8:G8)+H8)&gt;0,C8-SUM(D8:G8)+H8,0)</f>
        <v>0.58334771689497711</v>
      </c>
      <c r="J8" s="55">
        <f>'No Worse Off Ref Data'!BT4</f>
        <v>0.57299999999999995</v>
      </c>
      <c r="K8" s="19">
        <f>'No Worse Off Ref Data'!BW4</f>
        <v>0</v>
      </c>
      <c r="L8" s="19">
        <f>'No Worse Off Ref Data'!BU4</f>
        <v>0</v>
      </c>
      <c r="M8" s="21">
        <f>'No Worse Off Ref Data'!BV4</f>
        <v>1.0347716894977155E-2</v>
      </c>
      <c r="N8" s="190">
        <f>'No Worse Off Ref Data'!BZ4</f>
        <v>-5.8089848220088834E-3</v>
      </c>
      <c r="O8" s="67">
        <f t="shared" si="0"/>
        <v>0.57753873207296824</v>
      </c>
      <c r="P8" s="22">
        <f t="shared" si="1"/>
        <v>5.8089848220088669E-3</v>
      </c>
    </row>
    <row r="9" spans="1:16" x14ac:dyDescent="0.3">
      <c r="A9" s="12">
        <v>10024</v>
      </c>
      <c r="B9" s="37" t="s">
        <v>12</v>
      </c>
      <c r="C9" s="55">
        <f>'No Worse Off Ref Data'!R5</f>
        <v>209.98174771689503</v>
      </c>
      <c r="D9" s="19">
        <f>'No Worse Off Ref Data'!AG5</f>
        <v>0</v>
      </c>
      <c r="E9" s="21">
        <f>'No Worse Off Ref Data'!AP5</f>
        <v>0.91883561643835621</v>
      </c>
      <c r="F9" s="19">
        <f>'No Worse Off Ref Data'!AY5</f>
        <v>0</v>
      </c>
      <c r="G9" s="21">
        <f>'No Worse Off Ref Data'!BH5</f>
        <v>0</v>
      </c>
      <c r="H9" s="60">
        <f>'No Worse Off Ref Data'!BI5</f>
        <v>0</v>
      </c>
      <c r="I9" s="62">
        <f t="shared" si="2"/>
        <v>209.06291210045669</v>
      </c>
      <c r="J9" s="55">
        <f>'No Worse Off Ref Data'!BT5</f>
        <v>200.923</v>
      </c>
      <c r="K9" s="19">
        <f>'No Worse Off Ref Data'!BW5</f>
        <v>0</v>
      </c>
      <c r="L9" s="19">
        <f>'No Worse Off Ref Data'!BU5</f>
        <v>0.42125000000000001</v>
      </c>
      <c r="M9" s="21">
        <f>'No Worse Off Ref Data'!BV5</f>
        <v>8.1399121004566837</v>
      </c>
      <c r="N9" s="190">
        <f>'No Worse Off Ref Data'!BZ5</f>
        <v>-4.8060515382335725</v>
      </c>
      <c r="O9" s="67">
        <f t="shared" si="0"/>
        <v>204.67811056222311</v>
      </c>
      <c r="P9" s="22">
        <f t="shared" si="1"/>
        <v>4.3848015382335745</v>
      </c>
    </row>
    <row r="10" spans="1:16" x14ac:dyDescent="0.3">
      <c r="A10" s="12">
        <v>10025</v>
      </c>
      <c r="B10" s="37" t="s">
        <v>13</v>
      </c>
      <c r="C10" s="55">
        <f>'No Worse Off Ref Data'!R6</f>
        <v>67.884982191780807</v>
      </c>
      <c r="D10" s="19">
        <f>'No Worse Off Ref Data'!AG6</f>
        <v>0</v>
      </c>
      <c r="E10" s="21">
        <f>'No Worse Off Ref Data'!AP6</f>
        <v>0</v>
      </c>
      <c r="F10" s="19">
        <f>'No Worse Off Ref Data'!AY6</f>
        <v>0</v>
      </c>
      <c r="G10" s="21">
        <f>'No Worse Off Ref Data'!BH6</f>
        <v>0</v>
      </c>
      <c r="H10" s="60">
        <f>'No Worse Off Ref Data'!BI6</f>
        <v>0</v>
      </c>
      <c r="I10" s="62">
        <f t="shared" si="2"/>
        <v>67.884982191780807</v>
      </c>
      <c r="J10" s="55">
        <f>'No Worse Off Ref Data'!BT6</f>
        <v>59.658999999999999</v>
      </c>
      <c r="K10" s="19">
        <f>'No Worse Off Ref Data'!BW6</f>
        <v>0</v>
      </c>
      <c r="L10" s="19">
        <f>'No Worse Off Ref Data'!BU6</f>
        <v>0.66500000000000004</v>
      </c>
      <c r="M10" s="21">
        <f>'No Worse Off Ref Data'!BV6</f>
        <v>8.2259821917808083</v>
      </c>
      <c r="N10" s="190">
        <f>'No Worse Off Ref Data'!BZ6</f>
        <v>-4.9912054155517138</v>
      </c>
      <c r="O10" s="67">
        <f t="shared" si="0"/>
        <v>63.558776776229088</v>
      </c>
      <c r="P10" s="22">
        <f t="shared" si="1"/>
        <v>4.3262054155517191</v>
      </c>
    </row>
    <row r="11" spans="1:16" x14ac:dyDescent="0.3">
      <c r="A11" s="12">
        <v>10027</v>
      </c>
      <c r="B11" s="37" t="s">
        <v>14</v>
      </c>
      <c r="C11" s="55">
        <f>'No Worse Off Ref Data'!R7</f>
        <v>66.585747945205483</v>
      </c>
      <c r="D11" s="19">
        <f>'No Worse Off Ref Data'!AG7</f>
        <v>0</v>
      </c>
      <c r="E11" s="21">
        <f>'No Worse Off Ref Data'!AP7</f>
        <v>0</v>
      </c>
      <c r="F11" s="19">
        <f>'No Worse Off Ref Data'!AY7</f>
        <v>0</v>
      </c>
      <c r="G11" s="21">
        <f>'No Worse Off Ref Data'!BH7</f>
        <v>0</v>
      </c>
      <c r="H11" s="60">
        <f>'No Worse Off Ref Data'!BI7</f>
        <v>0</v>
      </c>
      <c r="I11" s="62">
        <f t="shared" si="2"/>
        <v>66.585747945205483</v>
      </c>
      <c r="J11" s="55">
        <f>'No Worse Off Ref Data'!BT7</f>
        <v>61.194000000000003</v>
      </c>
      <c r="K11" s="19">
        <f>'No Worse Off Ref Data'!BW7</f>
        <v>0</v>
      </c>
      <c r="L11" s="19">
        <f>'No Worse Off Ref Data'!BU7</f>
        <v>0</v>
      </c>
      <c r="M11" s="21">
        <f>'No Worse Off Ref Data'!BV7</f>
        <v>5.3917479452054806</v>
      </c>
      <c r="N11" s="190">
        <f>'No Worse Off Ref Data'!BZ7</f>
        <v>-3.0268108700383389</v>
      </c>
      <c r="O11" s="67">
        <f t="shared" si="0"/>
        <v>63.558937075167144</v>
      </c>
      <c r="P11" s="22">
        <f t="shared" si="1"/>
        <v>3.0268108700383394</v>
      </c>
    </row>
    <row r="12" spans="1:16" x14ac:dyDescent="0.3">
      <c r="A12" s="12">
        <v>10029</v>
      </c>
      <c r="B12" s="37" t="s">
        <v>15</v>
      </c>
      <c r="C12" s="55">
        <f>'No Worse Off Ref Data'!R8</f>
        <v>20.350107762557077</v>
      </c>
      <c r="D12" s="19">
        <f>'No Worse Off Ref Data'!AG8</f>
        <v>0</v>
      </c>
      <c r="E12" s="21">
        <f>'No Worse Off Ref Data'!AP8</f>
        <v>0</v>
      </c>
      <c r="F12" s="19">
        <f>'No Worse Off Ref Data'!AY8</f>
        <v>0</v>
      </c>
      <c r="G12" s="21">
        <f>'No Worse Off Ref Data'!BH8</f>
        <v>0</v>
      </c>
      <c r="H12" s="60">
        <f>'No Worse Off Ref Data'!BI8</f>
        <v>0</v>
      </c>
      <c r="I12" s="62">
        <f t="shared" si="2"/>
        <v>20.350107762557077</v>
      </c>
      <c r="J12" s="55">
        <f>'No Worse Off Ref Data'!BT8</f>
        <v>17.616</v>
      </c>
      <c r="K12" s="19">
        <f>'No Worse Off Ref Data'!BW8</f>
        <v>0</v>
      </c>
      <c r="L12" s="19">
        <f>'No Worse Off Ref Data'!BU8</f>
        <v>0</v>
      </c>
      <c r="M12" s="21">
        <f>'No Worse Off Ref Data'!BV8</f>
        <v>2.7341077625570769</v>
      </c>
      <c r="N12" s="190">
        <f>'No Worse Off Ref Data'!BZ8</f>
        <v>-1.5348690591003835</v>
      </c>
      <c r="O12" s="67">
        <f t="shared" si="0"/>
        <v>18.815238703456693</v>
      </c>
      <c r="P12" s="22">
        <f t="shared" si="1"/>
        <v>1.5348690591003837</v>
      </c>
    </row>
    <row r="13" spans="1:16" x14ac:dyDescent="0.3">
      <c r="A13" s="12">
        <v>10044</v>
      </c>
      <c r="B13" s="37" t="s">
        <v>16</v>
      </c>
      <c r="C13" s="55">
        <f>'No Worse Off Ref Data'!R9</f>
        <v>21.984089155251144</v>
      </c>
      <c r="D13" s="19">
        <f>'No Worse Off Ref Data'!AG9</f>
        <v>0</v>
      </c>
      <c r="E13" s="21">
        <f>'No Worse Off Ref Data'!AP9</f>
        <v>0</v>
      </c>
      <c r="F13" s="19">
        <f>'No Worse Off Ref Data'!AY9</f>
        <v>0</v>
      </c>
      <c r="G13" s="21">
        <f>'No Worse Off Ref Data'!BH9</f>
        <v>0</v>
      </c>
      <c r="H13" s="60">
        <f>'No Worse Off Ref Data'!BI9</f>
        <v>0</v>
      </c>
      <c r="I13" s="62">
        <f t="shared" si="2"/>
        <v>21.984089155251144</v>
      </c>
      <c r="J13" s="55">
        <f>'No Worse Off Ref Data'!BT9</f>
        <v>20.309000000000001</v>
      </c>
      <c r="K13" s="19">
        <f>'No Worse Off Ref Data'!BW9</f>
        <v>0</v>
      </c>
      <c r="L13" s="19">
        <f>'No Worse Off Ref Data'!BU9</f>
        <v>0</v>
      </c>
      <c r="M13" s="21">
        <f>'No Worse Off Ref Data'!BV9</f>
        <v>1.6750891552511433</v>
      </c>
      <c r="N13" s="190">
        <f>'No Worse Off Ref Data'!BZ9</f>
        <v>-0.94035888081639052</v>
      </c>
      <c r="O13" s="67">
        <f t="shared" si="0"/>
        <v>21.043730274434754</v>
      </c>
      <c r="P13" s="22">
        <f t="shared" si="1"/>
        <v>0.9403588808163903</v>
      </c>
    </row>
    <row r="14" spans="1:16" x14ac:dyDescent="0.3">
      <c r="A14" s="12">
        <v>10046</v>
      </c>
      <c r="B14" s="37" t="s">
        <v>17</v>
      </c>
      <c r="C14" s="55">
        <f>'No Worse Off Ref Data'!R10</f>
        <v>97.423636415525124</v>
      </c>
      <c r="D14" s="19">
        <f>'No Worse Off Ref Data'!AG10</f>
        <v>0</v>
      </c>
      <c r="E14" s="21">
        <f>'No Worse Off Ref Data'!AP10</f>
        <v>0</v>
      </c>
      <c r="F14" s="19">
        <f>'No Worse Off Ref Data'!AY10</f>
        <v>0</v>
      </c>
      <c r="G14" s="21">
        <f>'No Worse Off Ref Data'!BH10</f>
        <v>0</v>
      </c>
      <c r="H14" s="60">
        <f>'No Worse Off Ref Data'!BI10</f>
        <v>0</v>
      </c>
      <c r="I14" s="62">
        <f t="shared" si="2"/>
        <v>97.423636415525124</v>
      </c>
      <c r="J14" s="55">
        <f>'No Worse Off Ref Data'!BT10</f>
        <v>81.850999999999999</v>
      </c>
      <c r="K14" s="19">
        <f>'No Worse Off Ref Data'!BW10</f>
        <v>0</v>
      </c>
      <c r="L14" s="19">
        <f>'No Worse Off Ref Data'!BU10</f>
        <v>0.28749999999999998</v>
      </c>
      <c r="M14" s="21">
        <f>'No Worse Off Ref Data'!BV10</f>
        <v>15.572636415525125</v>
      </c>
      <c r="N14" s="190">
        <f>'No Worse Off Ref Data'!BZ10</f>
        <v>-8.9035381087297516</v>
      </c>
      <c r="O14" s="67">
        <f t="shared" si="0"/>
        <v>88.80759830679537</v>
      </c>
      <c r="P14" s="22">
        <f t="shared" si="1"/>
        <v>8.6160381087297537</v>
      </c>
    </row>
    <row r="15" spans="1:16" x14ac:dyDescent="0.3">
      <c r="A15" s="12">
        <v>10047</v>
      </c>
      <c r="B15" s="37" t="s">
        <v>18</v>
      </c>
      <c r="C15" s="55">
        <f>'No Worse Off Ref Data'!R11</f>
        <v>150.24467705479449</v>
      </c>
      <c r="D15" s="19">
        <f>'No Worse Off Ref Data'!AG11</f>
        <v>0</v>
      </c>
      <c r="E15" s="21">
        <f>'No Worse Off Ref Data'!AP11</f>
        <v>0</v>
      </c>
      <c r="F15" s="19">
        <f>'No Worse Off Ref Data'!AY11</f>
        <v>0</v>
      </c>
      <c r="G15" s="21">
        <f>'No Worse Off Ref Data'!BH11</f>
        <v>0</v>
      </c>
      <c r="H15" s="60">
        <f>'No Worse Off Ref Data'!BI11</f>
        <v>0</v>
      </c>
      <c r="I15" s="62">
        <f t="shared" si="2"/>
        <v>150.24467705479449</v>
      </c>
      <c r="J15" s="55">
        <f>'No Worse Off Ref Data'!BT11</f>
        <v>156.673</v>
      </c>
      <c r="K15" s="19">
        <f>'No Worse Off Ref Data'!BW11</f>
        <v>-6.4283229452055082</v>
      </c>
      <c r="L15" s="19">
        <f>'No Worse Off Ref Data'!BU11</f>
        <v>0.1825</v>
      </c>
      <c r="M15" s="21">
        <f>'No Worse Off Ref Data'!BV11</f>
        <v>0</v>
      </c>
      <c r="N15" s="190">
        <f>'No Worse Off Ref Data'!BZ11</f>
        <v>0</v>
      </c>
      <c r="O15" s="67">
        <f t="shared" si="0"/>
        <v>150.4271770547945</v>
      </c>
      <c r="P15" s="22">
        <f t="shared" si="1"/>
        <v>-0.18250000000000455</v>
      </c>
    </row>
    <row r="16" spans="1:16" x14ac:dyDescent="0.3">
      <c r="A16" s="12">
        <v>10055</v>
      </c>
      <c r="B16" s="37" t="s">
        <v>19</v>
      </c>
      <c r="C16" s="55">
        <f>'No Worse Off Ref Data'!R12</f>
        <v>0.38418984018264846</v>
      </c>
      <c r="D16" s="19">
        <f>'No Worse Off Ref Data'!AG12</f>
        <v>0</v>
      </c>
      <c r="E16" s="21">
        <f>'No Worse Off Ref Data'!AP12</f>
        <v>0</v>
      </c>
      <c r="F16" s="19">
        <f>'No Worse Off Ref Data'!AY12</f>
        <v>0</v>
      </c>
      <c r="G16" s="21">
        <f>'No Worse Off Ref Data'!BH12</f>
        <v>0</v>
      </c>
      <c r="H16" s="60">
        <f>'No Worse Off Ref Data'!BI12</f>
        <v>0</v>
      </c>
      <c r="I16" s="62">
        <f t="shared" si="2"/>
        <v>0.38418984018264846</v>
      </c>
      <c r="J16" s="55">
        <f>'No Worse Off Ref Data'!BT12</f>
        <v>0.39800000000000002</v>
      </c>
      <c r="K16" s="19">
        <f>'No Worse Off Ref Data'!BW12</f>
        <v>-1.3810159817351564E-2</v>
      </c>
      <c r="L16" s="19">
        <f>'No Worse Off Ref Data'!BU12</f>
        <v>0</v>
      </c>
      <c r="M16" s="21">
        <f>'No Worse Off Ref Data'!BV12</f>
        <v>0</v>
      </c>
      <c r="N16" s="190">
        <f>'No Worse Off Ref Data'!BZ12</f>
        <v>0</v>
      </c>
      <c r="O16" s="67">
        <f t="shared" si="0"/>
        <v>0.38418984018264846</v>
      </c>
      <c r="P16" s="22">
        <f t="shared" si="1"/>
        <v>0</v>
      </c>
    </row>
    <row r="17" spans="1:16" x14ac:dyDescent="0.3">
      <c r="A17" s="12">
        <v>10057</v>
      </c>
      <c r="B17" s="37" t="s">
        <v>20</v>
      </c>
      <c r="C17" s="55">
        <f>'No Worse Off Ref Data'!R13</f>
        <v>20.133813242009129</v>
      </c>
      <c r="D17" s="19">
        <f>'No Worse Off Ref Data'!AG13</f>
        <v>0</v>
      </c>
      <c r="E17" s="21">
        <f>'No Worse Off Ref Data'!AP13</f>
        <v>0.15810502283105024</v>
      </c>
      <c r="F17" s="19">
        <f>'No Worse Off Ref Data'!AY13</f>
        <v>0</v>
      </c>
      <c r="G17" s="21">
        <f>'No Worse Off Ref Data'!BH13</f>
        <v>0</v>
      </c>
      <c r="H17" s="60">
        <f>'No Worse Off Ref Data'!BI13</f>
        <v>0</v>
      </c>
      <c r="I17" s="62">
        <f t="shared" si="2"/>
        <v>19.975708219178077</v>
      </c>
      <c r="J17" s="55">
        <f>'No Worse Off Ref Data'!BT13</f>
        <v>21.068999999999999</v>
      </c>
      <c r="K17" s="19">
        <f>'No Worse Off Ref Data'!BW13</f>
        <v>-1.0932917808219216</v>
      </c>
      <c r="L17" s="19">
        <f>'No Worse Off Ref Data'!BU13</f>
        <v>0</v>
      </c>
      <c r="M17" s="21">
        <f>'No Worse Off Ref Data'!BV13</f>
        <v>0</v>
      </c>
      <c r="N17" s="190">
        <f>'No Worse Off Ref Data'!BZ13</f>
        <v>0</v>
      </c>
      <c r="O17" s="67">
        <f t="shared" si="0"/>
        <v>19.975708219178077</v>
      </c>
      <c r="P17" s="22">
        <f t="shared" si="1"/>
        <v>0</v>
      </c>
    </row>
    <row r="18" spans="1:16" x14ac:dyDescent="0.3">
      <c r="A18" s="12">
        <v>10059</v>
      </c>
      <c r="B18" s="37" t="s">
        <v>21</v>
      </c>
      <c r="C18" s="55">
        <f>'No Worse Off Ref Data'!R14</f>
        <v>7.5985666666666685</v>
      </c>
      <c r="D18" s="19">
        <f>'No Worse Off Ref Data'!AG14</f>
        <v>0</v>
      </c>
      <c r="E18" s="21">
        <f>'No Worse Off Ref Data'!AP14</f>
        <v>0</v>
      </c>
      <c r="F18" s="19">
        <f>'No Worse Off Ref Data'!AY14</f>
        <v>0</v>
      </c>
      <c r="G18" s="21">
        <f>'No Worse Off Ref Data'!BH14</f>
        <v>0</v>
      </c>
      <c r="H18" s="60">
        <f>'No Worse Off Ref Data'!BI14</f>
        <v>0</v>
      </c>
      <c r="I18" s="62">
        <f t="shared" si="2"/>
        <v>7.5985666666666685</v>
      </c>
      <c r="J18" s="55">
        <f>'No Worse Off Ref Data'!BT14</f>
        <v>7.6390000000000002</v>
      </c>
      <c r="K18" s="19">
        <f>'No Worse Off Ref Data'!BW14</f>
        <v>-4.0433333333331767E-2</v>
      </c>
      <c r="L18" s="19">
        <f>'No Worse Off Ref Data'!BU14</f>
        <v>0</v>
      </c>
      <c r="M18" s="21">
        <f>'No Worse Off Ref Data'!BV14</f>
        <v>0</v>
      </c>
      <c r="N18" s="190">
        <f>'No Worse Off Ref Data'!BZ14</f>
        <v>0</v>
      </c>
      <c r="O18" s="67">
        <f t="shared" si="0"/>
        <v>7.5985666666666685</v>
      </c>
      <c r="P18" s="22">
        <f t="shared" si="1"/>
        <v>0</v>
      </c>
    </row>
    <row r="19" spans="1:16" x14ac:dyDescent="0.3">
      <c r="A19" s="12">
        <v>10061</v>
      </c>
      <c r="B19" s="37" t="s">
        <v>22</v>
      </c>
      <c r="C19" s="55">
        <f>'No Worse Off Ref Data'!R15</f>
        <v>9.3590023972602747</v>
      </c>
      <c r="D19" s="19">
        <f>'No Worse Off Ref Data'!AG15</f>
        <v>0</v>
      </c>
      <c r="E19" s="21">
        <f>'No Worse Off Ref Data'!AP15</f>
        <v>0</v>
      </c>
      <c r="F19" s="19">
        <f>'No Worse Off Ref Data'!AY15</f>
        <v>0</v>
      </c>
      <c r="G19" s="21">
        <f>'No Worse Off Ref Data'!BH15</f>
        <v>0</v>
      </c>
      <c r="H19" s="60">
        <f>'No Worse Off Ref Data'!BI15</f>
        <v>0</v>
      </c>
      <c r="I19" s="62">
        <f t="shared" si="2"/>
        <v>9.3590023972602747</v>
      </c>
      <c r="J19" s="55">
        <f>'No Worse Off Ref Data'!BT15</f>
        <v>8.7469999999999999</v>
      </c>
      <c r="K19" s="19">
        <f>'No Worse Off Ref Data'!BW15</f>
        <v>0</v>
      </c>
      <c r="L19" s="19">
        <f>'No Worse Off Ref Data'!BU15</f>
        <v>0</v>
      </c>
      <c r="M19" s="21">
        <f>'No Worse Off Ref Data'!BV15</f>
        <v>0.61200239726027483</v>
      </c>
      <c r="N19" s="190">
        <f>'No Worse Off Ref Data'!BZ15</f>
        <v>-0.34356493058325366</v>
      </c>
      <c r="O19" s="67">
        <f t="shared" si="0"/>
        <v>9.015437466677021</v>
      </c>
      <c r="P19" s="22">
        <f t="shared" si="1"/>
        <v>0.34356493058325377</v>
      </c>
    </row>
    <row r="20" spans="1:16" x14ac:dyDescent="0.3">
      <c r="A20" s="12">
        <v>10062</v>
      </c>
      <c r="B20" s="37" t="s">
        <v>23</v>
      </c>
      <c r="C20" s="55">
        <f>'No Worse Off Ref Data'!R16</f>
        <v>9.1465993150684941</v>
      </c>
      <c r="D20" s="19">
        <f>'No Worse Off Ref Data'!AG16</f>
        <v>0</v>
      </c>
      <c r="E20" s="21">
        <f>'No Worse Off Ref Data'!AP16</f>
        <v>1.8811643835616438</v>
      </c>
      <c r="F20" s="19">
        <f>'No Worse Off Ref Data'!AY16</f>
        <v>0</v>
      </c>
      <c r="G20" s="21">
        <f>'No Worse Off Ref Data'!BH16</f>
        <v>0</v>
      </c>
      <c r="H20" s="60">
        <f>'No Worse Off Ref Data'!BI16</f>
        <v>0</v>
      </c>
      <c r="I20" s="62">
        <f t="shared" si="2"/>
        <v>7.2654349315068503</v>
      </c>
      <c r="J20" s="55">
        <f>'No Worse Off Ref Data'!BT16</f>
        <v>5.32</v>
      </c>
      <c r="K20" s="19">
        <f>'No Worse Off Ref Data'!BW16</f>
        <v>0</v>
      </c>
      <c r="L20" s="19">
        <f>'No Worse Off Ref Data'!BU16</f>
        <v>0</v>
      </c>
      <c r="M20" s="21">
        <f>'No Worse Off Ref Data'!BV16</f>
        <v>1.94543493150685</v>
      </c>
      <c r="N20" s="190">
        <f>'No Worse Off Ref Data'!BZ16</f>
        <v>-1.09212516191033</v>
      </c>
      <c r="O20" s="67">
        <f t="shared" si="0"/>
        <v>6.1733097695965204</v>
      </c>
      <c r="P20" s="22">
        <f t="shared" si="1"/>
        <v>1.0921251619103298</v>
      </c>
    </row>
    <row r="21" spans="1:16" x14ac:dyDescent="0.3">
      <c r="A21" s="12">
        <v>10064</v>
      </c>
      <c r="B21" s="37" t="s">
        <v>24</v>
      </c>
      <c r="C21" s="55">
        <f>'No Worse Off Ref Data'!R17</f>
        <v>13.773583219178082</v>
      </c>
      <c r="D21" s="19">
        <f>'No Worse Off Ref Data'!AG17</f>
        <v>0</v>
      </c>
      <c r="E21" s="21">
        <f>'No Worse Off Ref Data'!AP17</f>
        <v>0</v>
      </c>
      <c r="F21" s="19">
        <f>'No Worse Off Ref Data'!AY17</f>
        <v>0</v>
      </c>
      <c r="G21" s="21">
        <f>'No Worse Off Ref Data'!BH17</f>
        <v>0</v>
      </c>
      <c r="H21" s="60">
        <f>'No Worse Off Ref Data'!BI17</f>
        <v>0</v>
      </c>
      <c r="I21" s="62">
        <f t="shared" si="2"/>
        <v>13.773583219178082</v>
      </c>
      <c r="J21" s="55">
        <f>'No Worse Off Ref Data'!BT17</f>
        <v>14.064</v>
      </c>
      <c r="K21" s="19">
        <f>'No Worse Off Ref Data'!BW17</f>
        <v>-0.2904167808219178</v>
      </c>
      <c r="L21" s="19">
        <f>'No Worse Off Ref Data'!BU17</f>
        <v>0</v>
      </c>
      <c r="M21" s="21">
        <f>'No Worse Off Ref Data'!BV17</f>
        <v>0</v>
      </c>
      <c r="N21" s="190">
        <f>'No Worse Off Ref Data'!BZ17</f>
        <v>0</v>
      </c>
      <c r="O21" s="67">
        <f t="shared" si="0"/>
        <v>13.773583219178082</v>
      </c>
      <c r="P21" s="22">
        <f t="shared" si="1"/>
        <v>0</v>
      </c>
    </row>
    <row r="22" spans="1:16" x14ac:dyDescent="0.3">
      <c r="A22" s="12">
        <v>10065</v>
      </c>
      <c r="B22" s="37" t="s">
        <v>25</v>
      </c>
      <c r="C22" s="55">
        <f>'No Worse Off Ref Data'!R18</f>
        <v>5.0936791095890408</v>
      </c>
      <c r="D22" s="19">
        <f>'No Worse Off Ref Data'!AG18</f>
        <v>0</v>
      </c>
      <c r="E22" s="21">
        <f>'No Worse Off Ref Data'!AP18</f>
        <v>0</v>
      </c>
      <c r="F22" s="19">
        <f>'No Worse Off Ref Data'!AY18</f>
        <v>0</v>
      </c>
      <c r="G22" s="21">
        <f>'No Worse Off Ref Data'!BH18</f>
        <v>0</v>
      </c>
      <c r="H22" s="60">
        <f>'No Worse Off Ref Data'!BI18</f>
        <v>0</v>
      </c>
      <c r="I22" s="62">
        <f t="shared" si="2"/>
        <v>5.0936791095890408</v>
      </c>
      <c r="J22" s="55">
        <f>'No Worse Off Ref Data'!BT18</f>
        <v>2.3780000000000001</v>
      </c>
      <c r="K22" s="19">
        <f>'No Worse Off Ref Data'!BW18</f>
        <v>0</v>
      </c>
      <c r="L22" s="19">
        <f>'No Worse Off Ref Data'!BU18</f>
        <v>0</v>
      </c>
      <c r="M22" s="21">
        <f>'No Worse Off Ref Data'!BV18</f>
        <v>2.7156791095890407</v>
      </c>
      <c r="N22" s="190">
        <f>'No Worse Off Ref Data'!BZ18</f>
        <v>-1.5245236112621887</v>
      </c>
      <c r="O22" s="67">
        <f t="shared" si="0"/>
        <v>3.5691554983268521</v>
      </c>
      <c r="P22" s="22">
        <f t="shared" si="1"/>
        <v>1.5245236112621887</v>
      </c>
    </row>
    <row r="23" spans="1:16" x14ac:dyDescent="0.3">
      <c r="A23" s="12">
        <v>10066</v>
      </c>
      <c r="B23" s="37" t="s">
        <v>26</v>
      </c>
      <c r="C23" s="55">
        <f>'No Worse Off Ref Data'!R19</f>
        <v>32.169395776255712</v>
      </c>
      <c r="D23" s="19">
        <f>'No Worse Off Ref Data'!AG19</f>
        <v>0</v>
      </c>
      <c r="E23" s="21">
        <f>'No Worse Off Ref Data'!AP19</f>
        <v>7.1143835616438356</v>
      </c>
      <c r="F23" s="19">
        <f>'No Worse Off Ref Data'!AY19</f>
        <v>0</v>
      </c>
      <c r="G23" s="21">
        <f>'No Worse Off Ref Data'!BH19</f>
        <v>0</v>
      </c>
      <c r="H23" s="60">
        <f>'No Worse Off Ref Data'!BI19</f>
        <v>0</v>
      </c>
      <c r="I23" s="62">
        <f t="shared" si="2"/>
        <v>25.055012214611878</v>
      </c>
      <c r="J23" s="55">
        <f>'No Worse Off Ref Data'!BT19</f>
        <v>24.370999999999999</v>
      </c>
      <c r="K23" s="19">
        <f>'No Worse Off Ref Data'!BW19</f>
        <v>0</v>
      </c>
      <c r="L23" s="19">
        <f>'No Worse Off Ref Data'!BU19</f>
        <v>5.4999999999999993E-2</v>
      </c>
      <c r="M23" s="21">
        <f>'No Worse Off Ref Data'!BV19</f>
        <v>0.68401221461187944</v>
      </c>
      <c r="N23" s="190">
        <f>'No Worse Off Ref Data'!BZ19</f>
        <v>-0.41486549946523782</v>
      </c>
      <c r="O23" s="67">
        <f t="shared" si="0"/>
        <v>24.695146715146642</v>
      </c>
      <c r="P23" s="22">
        <f t="shared" si="1"/>
        <v>0.35986549946523638</v>
      </c>
    </row>
    <row r="24" spans="1:16" x14ac:dyDescent="0.3">
      <c r="A24" s="12">
        <v>10067</v>
      </c>
      <c r="B24" s="37" t="s">
        <v>27</v>
      </c>
      <c r="C24" s="55">
        <f>'No Worse Off Ref Data'!R20</f>
        <v>16.669366552511416</v>
      </c>
      <c r="D24" s="19">
        <f>'No Worse Off Ref Data'!AG20</f>
        <v>0</v>
      </c>
      <c r="E24" s="21">
        <f>'No Worse Off Ref Data'!AP20</f>
        <v>0</v>
      </c>
      <c r="F24" s="19">
        <f>'No Worse Off Ref Data'!AY20</f>
        <v>0</v>
      </c>
      <c r="G24" s="21">
        <f>'No Worse Off Ref Data'!BH20</f>
        <v>0</v>
      </c>
      <c r="H24" s="60">
        <f>'No Worse Off Ref Data'!BI20</f>
        <v>0</v>
      </c>
      <c r="I24" s="62">
        <f t="shared" si="2"/>
        <v>16.669366552511416</v>
      </c>
      <c r="J24" s="55">
        <f>'No Worse Off Ref Data'!BT20</f>
        <v>15.817</v>
      </c>
      <c r="K24" s="19">
        <f>'No Worse Off Ref Data'!BW20</f>
        <v>0</v>
      </c>
      <c r="L24" s="19">
        <f>'No Worse Off Ref Data'!BU20</f>
        <v>0</v>
      </c>
      <c r="M24" s="21">
        <f>'No Worse Off Ref Data'!BV20</f>
        <v>0.85236655251141613</v>
      </c>
      <c r="N24" s="190">
        <f>'No Worse Off Ref Data'!BZ20</f>
        <v>-0.47850017705164377</v>
      </c>
      <c r="O24" s="67">
        <f t="shared" si="0"/>
        <v>16.190866375459773</v>
      </c>
      <c r="P24" s="22">
        <f t="shared" si="1"/>
        <v>0.47850017705164305</v>
      </c>
    </row>
    <row r="25" spans="1:16" x14ac:dyDescent="0.3">
      <c r="A25" s="12">
        <v>10068</v>
      </c>
      <c r="B25" s="37" t="s">
        <v>28</v>
      </c>
      <c r="C25" s="55">
        <f>'No Worse Off Ref Data'!R21</f>
        <v>2.5076860730593613</v>
      </c>
      <c r="D25" s="19">
        <f>'No Worse Off Ref Data'!AG21</f>
        <v>0</v>
      </c>
      <c r="E25" s="21">
        <f>'No Worse Off Ref Data'!AP21</f>
        <v>0</v>
      </c>
      <c r="F25" s="19">
        <f>'No Worse Off Ref Data'!AY21</f>
        <v>0</v>
      </c>
      <c r="G25" s="21">
        <f>'No Worse Off Ref Data'!BH21</f>
        <v>0</v>
      </c>
      <c r="H25" s="60">
        <f>'No Worse Off Ref Data'!BI21</f>
        <v>0</v>
      </c>
      <c r="I25" s="62">
        <f t="shared" si="2"/>
        <v>2.5076860730593613</v>
      </c>
      <c r="J25" s="55">
        <f>'No Worse Off Ref Data'!BT21</f>
        <v>2.77</v>
      </c>
      <c r="K25" s="19">
        <f>'No Worse Off Ref Data'!BW21</f>
        <v>-0.26231392694063871</v>
      </c>
      <c r="L25" s="19">
        <f>'No Worse Off Ref Data'!BU21</f>
        <v>0</v>
      </c>
      <c r="M25" s="21">
        <f>'No Worse Off Ref Data'!BV21</f>
        <v>0</v>
      </c>
      <c r="N25" s="190">
        <f>'No Worse Off Ref Data'!BZ21</f>
        <v>0</v>
      </c>
      <c r="O25" s="67">
        <f t="shared" si="0"/>
        <v>2.5076860730593613</v>
      </c>
      <c r="P25" s="22">
        <f t="shared" si="1"/>
        <v>0</v>
      </c>
    </row>
    <row r="26" spans="1:16" x14ac:dyDescent="0.3">
      <c r="A26" s="12">
        <v>10070</v>
      </c>
      <c r="B26" s="37" t="s">
        <v>29</v>
      </c>
      <c r="C26" s="55">
        <f>'No Worse Off Ref Data'!R22</f>
        <v>0.37800993150684936</v>
      </c>
      <c r="D26" s="19">
        <f>'No Worse Off Ref Data'!AG22</f>
        <v>0</v>
      </c>
      <c r="E26" s="21">
        <f>'No Worse Off Ref Data'!AP22</f>
        <v>0</v>
      </c>
      <c r="F26" s="19">
        <f>'No Worse Off Ref Data'!AY22</f>
        <v>0</v>
      </c>
      <c r="G26" s="21">
        <f>'No Worse Off Ref Data'!BH22</f>
        <v>0</v>
      </c>
      <c r="H26" s="60">
        <f>'No Worse Off Ref Data'!BI22</f>
        <v>0</v>
      </c>
      <c r="I26" s="62">
        <f t="shared" si="2"/>
        <v>0.37800993150684936</v>
      </c>
      <c r="J26" s="55">
        <f>'No Worse Off Ref Data'!BT22</f>
        <v>0.35899999999999999</v>
      </c>
      <c r="K26" s="19">
        <f>'No Worse Off Ref Data'!BW22</f>
        <v>0</v>
      </c>
      <c r="L26" s="19">
        <f>'No Worse Off Ref Data'!BU22</f>
        <v>0</v>
      </c>
      <c r="M26" s="21">
        <f>'No Worse Off Ref Data'!BV22</f>
        <v>1.9009931506849376E-2</v>
      </c>
      <c r="N26" s="190">
        <f>'No Worse Off Ref Data'!BZ22</f>
        <v>-1.0671765058079537E-2</v>
      </c>
      <c r="O26" s="67">
        <f t="shared" si="0"/>
        <v>0.36733816644876982</v>
      </c>
      <c r="P26" s="22">
        <f t="shared" si="1"/>
        <v>1.0671765058079541E-2</v>
      </c>
    </row>
    <row r="27" spans="1:16" x14ac:dyDescent="0.3">
      <c r="A27" s="12">
        <v>10071</v>
      </c>
      <c r="B27" s="37" t="s">
        <v>30</v>
      </c>
      <c r="C27" s="55">
        <f>'No Worse Off Ref Data'!R23</f>
        <v>1.8623764840182646</v>
      </c>
      <c r="D27" s="19">
        <f>'No Worse Off Ref Data'!AG23</f>
        <v>0</v>
      </c>
      <c r="E27" s="21">
        <f>'No Worse Off Ref Data'!AP23</f>
        <v>0</v>
      </c>
      <c r="F27" s="19">
        <f>'No Worse Off Ref Data'!AY23</f>
        <v>0</v>
      </c>
      <c r="G27" s="21">
        <f>'No Worse Off Ref Data'!BH23</f>
        <v>0</v>
      </c>
      <c r="H27" s="60">
        <f>'No Worse Off Ref Data'!BI23</f>
        <v>0</v>
      </c>
      <c r="I27" s="62">
        <f t="shared" si="2"/>
        <v>1.8623764840182646</v>
      </c>
      <c r="J27" s="55">
        <f>'No Worse Off Ref Data'!BT23</f>
        <v>1.9139999999999999</v>
      </c>
      <c r="K27" s="19">
        <f>'No Worse Off Ref Data'!BW23</f>
        <v>-5.1623515981735313E-2</v>
      </c>
      <c r="L27" s="19">
        <f>'No Worse Off Ref Data'!BU23</f>
        <v>0</v>
      </c>
      <c r="M27" s="21">
        <f>'No Worse Off Ref Data'!BV23</f>
        <v>0</v>
      </c>
      <c r="N27" s="190">
        <f>'No Worse Off Ref Data'!BZ23</f>
        <v>0</v>
      </c>
      <c r="O27" s="67">
        <f t="shared" si="0"/>
        <v>1.8623764840182646</v>
      </c>
      <c r="P27" s="22">
        <f t="shared" si="1"/>
        <v>0</v>
      </c>
    </row>
    <row r="28" spans="1:16" x14ac:dyDescent="0.3">
      <c r="A28" s="12">
        <v>10072</v>
      </c>
      <c r="B28" s="37" t="s">
        <v>31</v>
      </c>
      <c r="C28" s="55">
        <f>'No Worse Off Ref Data'!R24</f>
        <v>24.074671004566213</v>
      </c>
      <c r="D28" s="19">
        <f>'No Worse Off Ref Data'!AG24</f>
        <v>0</v>
      </c>
      <c r="E28" s="21">
        <f>'No Worse Off Ref Data'!AP24</f>
        <v>0</v>
      </c>
      <c r="F28" s="19">
        <f>'No Worse Off Ref Data'!AY24</f>
        <v>0</v>
      </c>
      <c r="G28" s="21">
        <f>'No Worse Off Ref Data'!BH24</f>
        <v>0</v>
      </c>
      <c r="H28" s="60">
        <f>'No Worse Off Ref Data'!BI24</f>
        <v>0</v>
      </c>
      <c r="I28" s="62">
        <f t="shared" si="2"/>
        <v>24.074671004566213</v>
      </c>
      <c r="J28" s="55">
        <f>'No Worse Off Ref Data'!BT24</f>
        <v>23.981999999999999</v>
      </c>
      <c r="K28" s="19">
        <f>'No Worse Off Ref Data'!BW24</f>
        <v>0</v>
      </c>
      <c r="L28" s="19">
        <f>'No Worse Off Ref Data'!BU24</f>
        <v>2.5000000000000001E-3</v>
      </c>
      <c r="M28" s="21">
        <f>'No Worse Off Ref Data'!BV24</f>
        <v>9.2671004566213355E-2</v>
      </c>
      <c r="N28" s="190">
        <f>'No Worse Off Ref Data'!BZ24</f>
        <v>-5.3426946893844203E-2</v>
      </c>
      <c r="O28" s="67">
        <f t="shared" si="0"/>
        <v>24.023744057672371</v>
      </c>
      <c r="P28" s="22">
        <f t="shared" si="1"/>
        <v>5.0926946893842029E-2</v>
      </c>
    </row>
    <row r="29" spans="1:16" x14ac:dyDescent="0.3">
      <c r="A29" s="12">
        <v>10074</v>
      </c>
      <c r="B29" s="37" t="s">
        <v>32</v>
      </c>
      <c r="C29" s="55">
        <f>'No Worse Off Ref Data'!R25</f>
        <v>30.437412557077625</v>
      </c>
      <c r="D29" s="19">
        <f>'No Worse Off Ref Data'!AG25</f>
        <v>0</v>
      </c>
      <c r="E29" s="21">
        <f>'No Worse Off Ref Data'!AP25</f>
        <v>2.9414383561643835</v>
      </c>
      <c r="F29" s="19">
        <f>'No Worse Off Ref Data'!AY25</f>
        <v>0</v>
      </c>
      <c r="G29" s="21">
        <f>'No Worse Off Ref Data'!BH25</f>
        <v>0</v>
      </c>
      <c r="H29" s="60">
        <f>'No Worse Off Ref Data'!BI25</f>
        <v>0</v>
      </c>
      <c r="I29" s="62">
        <f t="shared" si="2"/>
        <v>27.495974200913242</v>
      </c>
      <c r="J29" s="55">
        <f>'No Worse Off Ref Data'!BT25</f>
        <v>26.681999999999999</v>
      </c>
      <c r="K29" s="19">
        <f>'No Worse Off Ref Data'!BW25</f>
        <v>0</v>
      </c>
      <c r="L29" s="19">
        <f>'No Worse Off Ref Data'!BU25</f>
        <v>0.13125000000000001</v>
      </c>
      <c r="M29" s="21">
        <f>'No Worse Off Ref Data'!BV25</f>
        <v>0.81397420091324335</v>
      </c>
      <c r="N29" s="190">
        <f>'No Worse Off Ref Data'!BZ25</f>
        <v>-0.53062845574812534</v>
      </c>
      <c r="O29" s="67">
        <f t="shared" si="0"/>
        <v>27.096595745165118</v>
      </c>
      <c r="P29" s="22">
        <f t="shared" si="1"/>
        <v>0.39937845574812414</v>
      </c>
    </row>
    <row r="30" spans="1:16" x14ac:dyDescent="0.3">
      <c r="A30" s="12">
        <v>10076</v>
      </c>
      <c r="B30" s="37" t="s">
        <v>33</v>
      </c>
      <c r="C30" s="55">
        <f>'No Worse Off Ref Data'!R26</f>
        <v>7.8478922374429212</v>
      </c>
      <c r="D30" s="19">
        <f>'No Worse Off Ref Data'!AG26</f>
        <v>0</v>
      </c>
      <c r="E30" s="21">
        <f>'No Worse Off Ref Data'!AP26</f>
        <v>0</v>
      </c>
      <c r="F30" s="19">
        <f>'No Worse Off Ref Data'!AY26</f>
        <v>0</v>
      </c>
      <c r="G30" s="21">
        <f>'No Worse Off Ref Data'!BH26</f>
        <v>0</v>
      </c>
      <c r="H30" s="60">
        <f>'No Worse Off Ref Data'!BI26</f>
        <v>0</v>
      </c>
      <c r="I30" s="62">
        <f t="shared" si="2"/>
        <v>7.8478922374429212</v>
      </c>
      <c r="J30" s="55">
        <f>'No Worse Off Ref Data'!BT26</f>
        <v>4.8170000000000002</v>
      </c>
      <c r="K30" s="19">
        <f>'No Worse Off Ref Data'!BW26</f>
        <v>0</v>
      </c>
      <c r="L30" s="19">
        <f>'No Worse Off Ref Data'!BU26</f>
        <v>7.4999999999999997E-3</v>
      </c>
      <c r="M30" s="21">
        <f>'No Worse Off Ref Data'!BV26</f>
        <v>3.030892237442921</v>
      </c>
      <c r="N30" s="190">
        <f>'No Worse Off Ref Data'!BZ26</f>
        <v>-1.7056877927519398</v>
      </c>
      <c r="O30" s="67">
        <f t="shared" si="0"/>
        <v>6.1497044446909817</v>
      </c>
      <c r="P30" s="22">
        <f t="shared" si="1"/>
        <v>1.6981877927519395</v>
      </c>
    </row>
    <row r="31" spans="1:16" x14ac:dyDescent="0.3">
      <c r="A31" s="12">
        <v>10078</v>
      </c>
      <c r="B31" s="37" t="s">
        <v>34</v>
      </c>
      <c r="C31" s="55">
        <f>'No Worse Off Ref Data'!R27</f>
        <v>3.7119555936073061</v>
      </c>
      <c r="D31" s="19">
        <f>'No Worse Off Ref Data'!AG27</f>
        <v>0</v>
      </c>
      <c r="E31" s="21">
        <f>'No Worse Off Ref Data'!AP27</f>
        <v>0</v>
      </c>
      <c r="F31" s="19">
        <f>'No Worse Off Ref Data'!AY27</f>
        <v>0</v>
      </c>
      <c r="G31" s="21">
        <f>'No Worse Off Ref Data'!BH27</f>
        <v>0</v>
      </c>
      <c r="H31" s="60">
        <f>'No Worse Off Ref Data'!BI27</f>
        <v>0</v>
      </c>
      <c r="I31" s="62">
        <f t="shared" si="2"/>
        <v>3.7119555936073061</v>
      </c>
      <c r="J31" s="55">
        <f>'No Worse Off Ref Data'!BT27</f>
        <v>3.718</v>
      </c>
      <c r="K31" s="19">
        <f>'No Worse Off Ref Data'!BW27</f>
        <v>-6.0444063926938796E-3</v>
      </c>
      <c r="L31" s="19">
        <f>'No Worse Off Ref Data'!BU27</f>
        <v>0</v>
      </c>
      <c r="M31" s="21">
        <f>'No Worse Off Ref Data'!BV27</f>
        <v>0</v>
      </c>
      <c r="N31" s="190">
        <f>'No Worse Off Ref Data'!BZ27</f>
        <v>0</v>
      </c>
      <c r="O31" s="67">
        <f t="shared" si="0"/>
        <v>3.7119555936073061</v>
      </c>
      <c r="P31" s="22">
        <f t="shared" si="1"/>
        <v>0</v>
      </c>
    </row>
    <row r="32" spans="1:16" x14ac:dyDescent="0.3">
      <c r="A32" s="12">
        <v>10079</v>
      </c>
      <c r="B32" s="37" t="s">
        <v>35</v>
      </c>
      <c r="C32" s="55">
        <f>'No Worse Off Ref Data'!R28</f>
        <v>84.355454566210042</v>
      </c>
      <c r="D32" s="19">
        <f>'No Worse Off Ref Data'!AG28</f>
        <v>0</v>
      </c>
      <c r="E32" s="21">
        <f>'No Worse Off Ref Data'!AP28</f>
        <v>2.9414383561643835</v>
      </c>
      <c r="F32" s="19">
        <f>'No Worse Off Ref Data'!AY28</f>
        <v>0</v>
      </c>
      <c r="G32" s="21">
        <f>'No Worse Off Ref Data'!BH28</f>
        <v>4.0152968036529684</v>
      </c>
      <c r="H32" s="60">
        <f>'No Worse Off Ref Data'!BI28</f>
        <v>0</v>
      </c>
      <c r="I32" s="62">
        <f t="shared" si="2"/>
        <v>77.398719406392686</v>
      </c>
      <c r="J32" s="55">
        <f>'No Worse Off Ref Data'!BT28</f>
        <v>88.179000000000002</v>
      </c>
      <c r="K32" s="19">
        <f>'No Worse Off Ref Data'!BW28</f>
        <v>-10.780280593607316</v>
      </c>
      <c r="L32" s="19">
        <f>'No Worse Off Ref Data'!BU28</f>
        <v>0</v>
      </c>
      <c r="M32" s="21">
        <f>'No Worse Off Ref Data'!BV28</f>
        <v>0</v>
      </c>
      <c r="N32" s="190">
        <f>'No Worse Off Ref Data'!BZ28</f>
        <v>0</v>
      </c>
      <c r="O32" s="67">
        <f t="shared" si="0"/>
        <v>77.398719406392686</v>
      </c>
      <c r="P32" s="22">
        <f t="shared" si="1"/>
        <v>0</v>
      </c>
    </row>
    <row r="33" spans="1:16" x14ac:dyDescent="0.3">
      <c r="A33" s="12">
        <v>10080</v>
      </c>
      <c r="B33" s="37" t="s">
        <v>36</v>
      </c>
      <c r="C33" s="55">
        <f>'No Worse Off Ref Data'!R29</f>
        <v>6.6036856164383568</v>
      </c>
      <c r="D33" s="19">
        <f>'No Worse Off Ref Data'!AG29</f>
        <v>0</v>
      </c>
      <c r="E33" s="21">
        <f>'No Worse Off Ref Data'!AP29</f>
        <v>0</v>
      </c>
      <c r="F33" s="19">
        <f>'No Worse Off Ref Data'!AY29</f>
        <v>0</v>
      </c>
      <c r="G33" s="21">
        <f>'No Worse Off Ref Data'!BH29</f>
        <v>0</v>
      </c>
      <c r="H33" s="60">
        <f>'No Worse Off Ref Data'!BI29</f>
        <v>0</v>
      </c>
      <c r="I33" s="62">
        <f t="shared" si="2"/>
        <v>6.6036856164383568</v>
      </c>
      <c r="J33" s="55">
        <f>'No Worse Off Ref Data'!BT29</f>
        <v>7.4370000000000003</v>
      </c>
      <c r="K33" s="19">
        <f>'No Worse Off Ref Data'!BW29</f>
        <v>-0.83331438356164345</v>
      </c>
      <c r="L33" s="19">
        <f>'No Worse Off Ref Data'!BU29</f>
        <v>0</v>
      </c>
      <c r="M33" s="21">
        <f>'No Worse Off Ref Data'!BV29</f>
        <v>0</v>
      </c>
      <c r="N33" s="190">
        <f>'No Worse Off Ref Data'!BZ29</f>
        <v>0</v>
      </c>
      <c r="O33" s="67">
        <f t="shared" si="0"/>
        <v>6.6036856164383568</v>
      </c>
      <c r="P33" s="22">
        <f t="shared" si="1"/>
        <v>0</v>
      </c>
    </row>
    <row r="34" spans="1:16" x14ac:dyDescent="0.3">
      <c r="A34" s="12">
        <v>10081</v>
      </c>
      <c r="B34" s="37" t="s">
        <v>37</v>
      </c>
      <c r="C34" s="55">
        <f>'No Worse Off Ref Data'!R30</f>
        <v>12.051348630136983</v>
      </c>
      <c r="D34" s="19">
        <f>'No Worse Off Ref Data'!AG30</f>
        <v>0</v>
      </c>
      <c r="E34" s="21">
        <f>'No Worse Off Ref Data'!AP30</f>
        <v>2.9414383561643835</v>
      </c>
      <c r="F34" s="19">
        <f>'No Worse Off Ref Data'!AY30</f>
        <v>0</v>
      </c>
      <c r="G34" s="21">
        <f>'No Worse Off Ref Data'!BH30</f>
        <v>0</v>
      </c>
      <c r="H34" s="60">
        <f>'No Worse Off Ref Data'!BI30</f>
        <v>0</v>
      </c>
      <c r="I34" s="62">
        <f t="shared" si="2"/>
        <v>9.1099102739726003</v>
      </c>
      <c r="J34" s="55">
        <f>'No Worse Off Ref Data'!BT30</f>
        <v>10.455</v>
      </c>
      <c r="K34" s="19">
        <f>'No Worse Off Ref Data'!BW30</f>
        <v>-1.3450897260273997</v>
      </c>
      <c r="L34" s="19">
        <f>'No Worse Off Ref Data'!BU30</f>
        <v>1.3749999999999998E-2</v>
      </c>
      <c r="M34" s="21">
        <f>'No Worse Off Ref Data'!BV30</f>
        <v>0</v>
      </c>
      <c r="N34" s="190">
        <f>'No Worse Off Ref Data'!BZ30</f>
        <v>0</v>
      </c>
      <c r="O34" s="67">
        <f t="shared" si="0"/>
        <v>9.1236602739726003</v>
      </c>
      <c r="P34" s="22">
        <f t="shared" si="1"/>
        <v>-1.3749999999999929E-2</v>
      </c>
    </row>
    <row r="35" spans="1:16" x14ac:dyDescent="0.3">
      <c r="A35" s="12">
        <v>10082</v>
      </c>
      <c r="B35" s="37" t="s">
        <v>38</v>
      </c>
      <c r="C35" s="55">
        <f>'No Worse Off Ref Data'!R31</f>
        <v>9.5016095890410976E-2</v>
      </c>
      <c r="D35" s="19">
        <f>'No Worse Off Ref Data'!AG31</f>
        <v>0</v>
      </c>
      <c r="E35" s="21">
        <f>'No Worse Off Ref Data'!AP31</f>
        <v>0</v>
      </c>
      <c r="F35" s="19">
        <f>'No Worse Off Ref Data'!AY31</f>
        <v>0</v>
      </c>
      <c r="G35" s="21">
        <f>'No Worse Off Ref Data'!BH31</f>
        <v>0</v>
      </c>
      <c r="H35" s="60">
        <f>'No Worse Off Ref Data'!BI31</f>
        <v>0</v>
      </c>
      <c r="I35" s="62">
        <f t="shared" si="2"/>
        <v>9.5016095890410976E-2</v>
      </c>
      <c r="J35" s="55">
        <f>'No Worse Off Ref Data'!BT31</f>
        <v>0.11799999999999999</v>
      </c>
      <c r="K35" s="19">
        <f>'No Worse Off Ref Data'!BW31</f>
        <v>-2.2983904109589018E-2</v>
      </c>
      <c r="L35" s="19">
        <f>'No Worse Off Ref Data'!BU31</f>
        <v>0</v>
      </c>
      <c r="M35" s="21">
        <f>'No Worse Off Ref Data'!BV31</f>
        <v>0</v>
      </c>
      <c r="N35" s="190">
        <f>'No Worse Off Ref Data'!BZ31</f>
        <v>0</v>
      </c>
      <c r="O35" s="67">
        <f t="shared" si="0"/>
        <v>9.5016095890410976E-2</v>
      </c>
      <c r="P35" s="22">
        <f t="shared" si="1"/>
        <v>0</v>
      </c>
    </row>
    <row r="36" spans="1:16" x14ac:dyDescent="0.3">
      <c r="A36" s="12">
        <v>10083</v>
      </c>
      <c r="B36" s="37" t="s">
        <v>39</v>
      </c>
      <c r="C36" s="55">
        <f>'No Worse Off Ref Data'!R32</f>
        <v>8.6678964611872154</v>
      </c>
      <c r="D36" s="19">
        <f>'No Worse Off Ref Data'!AG32</f>
        <v>0</v>
      </c>
      <c r="E36" s="21">
        <f>'No Worse Off Ref Data'!AP32</f>
        <v>0</v>
      </c>
      <c r="F36" s="19">
        <f>'No Worse Off Ref Data'!AY32</f>
        <v>0</v>
      </c>
      <c r="G36" s="21">
        <f>'No Worse Off Ref Data'!BH32</f>
        <v>0</v>
      </c>
      <c r="H36" s="60">
        <f>'No Worse Off Ref Data'!BI32</f>
        <v>0</v>
      </c>
      <c r="I36" s="62">
        <f t="shared" si="2"/>
        <v>8.6678964611872154</v>
      </c>
      <c r="J36" s="55">
        <f>'No Worse Off Ref Data'!BT32</f>
        <v>8.3629999999999995</v>
      </c>
      <c r="K36" s="19">
        <f>'No Worse Off Ref Data'!BW32</f>
        <v>0</v>
      </c>
      <c r="L36" s="19">
        <f>'No Worse Off Ref Data'!BU32</f>
        <v>3.2500000000000001E-2</v>
      </c>
      <c r="M36" s="21">
        <f>'No Worse Off Ref Data'!BV32</f>
        <v>0.30489646118721581</v>
      </c>
      <c r="N36" s="190">
        <f>'No Worse Off Ref Data'!BZ32</f>
        <v>-0.1894070877593696</v>
      </c>
      <c r="O36" s="67">
        <f t="shared" si="0"/>
        <v>8.5109893734278472</v>
      </c>
      <c r="P36" s="22">
        <f t="shared" si="1"/>
        <v>0.15690708775936812</v>
      </c>
    </row>
    <row r="37" spans="1:16" x14ac:dyDescent="0.3">
      <c r="A37" s="12">
        <v>10086</v>
      </c>
      <c r="B37" s="37" t="s">
        <v>40</v>
      </c>
      <c r="C37" s="55">
        <f>'No Worse Off Ref Data'!R33</f>
        <v>3.8474228310502281</v>
      </c>
      <c r="D37" s="19">
        <f>'No Worse Off Ref Data'!AG33</f>
        <v>0</v>
      </c>
      <c r="E37" s="21">
        <f>'No Worse Off Ref Data'!AP33</f>
        <v>0</v>
      </c>
      <c r="F37" s="19">
        <f>'No Worse Off Ref Data'!AY33</f>
        <v>0</v>
      </c>
      <c r="G37" s="21">
        <f>'No Worse Off Ref Data'!BH33</f>
        <v>0</v>
      </c>
      <c r="H37" s="60">
        <f>'No Worse Off Ref Data'!BI33</f>
        <v>0</v>
      </c>
      <c r="I37" s="62">
        <f t="shared" si="2"/>
        <v>3.8474228310502281</v>
      </c>
      <c r="J37" s="55">
        <f>'No Worse Off Ref Data'!BT33</f>
        <v>3.9449999999999998</v>
      </c>
      <c r="K37" s="19">
        <f>'No Worse Off Ref Data'!BW33</f>
        <v>-9.7577168949771753E-2</v>
      </c>
      <c r="L37" s="19">
        <f>'No Worse Off Ref Data'!BU33</f>
        <v>0</v>
      </c>
      <c r="M37" s="21">
        <f>'No Worse Off Ref Data'!BV33</f>
        <v>0</v>
      </c>
      <c r="N37" s="190">
        <f>'No Worse Off Ref Data'!BZ33</f>
        <v>0</v>
      </c>
      <c r="O37" s="67">
        <f t="shared" si="0"/>
        <v>3.8474228310502281</v>
      </c>
      <c r="P37" s="22">
        <f t="shared" si="1"/>
        <v>0</v>
      </c>
    </row>
    <row r="38" spans="1:16" x14ac:dyDescent="0.3">
      <c r="A38" s="12">
        <v>10087</v>
      </c>
      <c r="B38" s="37" t="s">
        <v>41</v>
      </c>
      <c r="C38" s="55">
        <f>'No Worse Off Ref Data'!R34</f>
        <v>43.410819977168948</v>
      </c>
      <c r="D38" s="19">
        <f>'No Worse Off Ref Data'!AG34</f>
        <v>0</v>
      </c>
      <c r="E38" s="21">
        <f>'No Worse Off Ref Data'!AP34</f>
        <v>0</v>
      </c>
      <c r="F38" s="19">
        <f>'No Worse Off Ref Data'!AY34</f>
        <v>0</v>
      </c>
      <c r="G38" s="21">
        <f>'No Worse Off Ref Data'!BH34</f>
        <v>0</v>
      </c>
      <c r="H38" s="60">
        <f>'No Worse Off Ref Data'!BI34</f>
        <v>0</v>
      </c>
      <c r="I38" s="62">
        <f t="shared" si="2"/>
        <v>43.410819977168948</v>
      </c>
      <c r="J38" s="55">
        <f>'No Worse Off Ref Data'!BT34</f>
        <v>85.48</v>
      </c>
      <c r="K38" s="19">
        <f>'No Worse Off Ref Data'!BW34</f>
        <v>-42.069180022831056</v>
      </c>
      <c r="L38" s="19">
        <f>'No Worse Off Ref Data'!BU34</f>
        <v>0</v>
      </c>
      <c r="M38" s="21">
        <f>'No Worse Off Ref Data'!BV34</f>
        <v>0</v>
      </c>
      <c r="N38" s="190">
        <f>'No Worse Off Ref Data'!BZ34</f>
        <v>0</v>
      </c>
      <c r="O38" s="67">
        <f t="shared" si="0"/>
        <v>43.410819977168948</v>
      </c>
      <c r="P38" s="22">
        <f t="shared" si="1"/>
        <v>0</v>
      </c>
    </row>
    <row r="39" spans="1:16" x14ac:dyDescent="0.3">
      <c r="A39" s="12">
        <v>10089</v>
      </c>
      <c r="B39" s="37" t="s">
        <v>42</v>
      </c>
      <c r="C39" s="55">
        <f>'No Worse Off Ref Data'!R35</f>
        <v>110.42244657534245</v>
      </c>
      <c r="D39" s="19">
        <f>'No Worse Off Ref Data'!AG35</f>
        <v>0</v>
      </c>
      <c r="E39" s="21">
        <f>'No Worse Off Ref Data'!AP35</f>
        <v>0</v>
      </c>
      <c r="F39" s="19">
        <f>'No Worse Off Ref Data'!AY35</f>
        <v>0</v>
      </c>
      <c r="G39" s="21">
        <f>'No Worse Off Ref Data'!BH35</f>
        <v>0.58230593607305936</v>
      </c>
      <c r="H39" s="60">
        <f>'No Worse Off Ref Data'!BI35</f>
        <v>0</v>
      </c>
      <c r="I39" s="62">
        <f t="shared" si="2"/>
        <v>109.84014063926939</v>
      </c>
      <c r="J39" s="55">
        <f>'No Worse Off Ref Data'!BT35</f>
        <v>104.21299999999999</v>
      </c>
      <c r="K39" s="19">
        <f>'No Worse Off Ref Data'!BW35</f>
        <v>0</v>
      </c>
      <c r="L39" s="19">
        <f>'No Worse Off Ref Data'!BU35</f>
        <v>1.51125</v>
      </c>
      <c r="M39" s="21">
        <f>'No Worse Off Ref Data'!BV35</f>
        <v>5.627140639269399</v>
      </c>
      <c r="N39" s="190">
        <f>'No Worse Off Ref Data'!BZ35</f>
        <v>-4.0073383624569869</v>
      </c>
      <c r="O39" s="67">
        <f t="shared" ref="O39:O70" si="3">SUM(J39:N39)</f>
        <v>107.34405227681241</v>
      </c>
      <c r="P39" s="22">
        <f t="shared" si="1"/>
        <v>2.4960883624569874</v>
      </c>
    </row>
    <row r="40" spans="1:16" x14ac:dyDescent="0.3">
      <c r="A40" s="12">
        <v>10091</v>
      </c>
      <c r="B40" s="37" t="s">
        <v>43</v>
      </c>
      <c r="C40" s="55">
        <f>'No Worse Off Ref Data'!R36</f>
        <v>9.11535410958904</v>
      </c>
      <c r="D40" s="19">
        <f>'No Worse Off Ref Data'!AG36</f>
        <v>0</v>
      </c>
      <c r="E40" s="21">
        <f>'No Worse Off Ref Data'!AP36</f>
        <v>0</v>
      </c>
      <c r="F40" s="19">
        <f>'No Worse Off Ref Data'!AY36</f>
        <v>0</v>
      </c>
      <c r="G40" s="21">
        <f>'No Worse Off Ref Data'!BH36</f>
        <v>0</v>
      </c>
      <c r="H40" s="60">
        <f>'No Worse Off Ref Data'!BI36</f>
        <v>0</v>
      </c>
      <c r="I40" s="62">
        <f t="shared" si="2"/>
        <v>9.11535410958904</v>
      </c>
      <c r="J40" s="55">
        <f>'No Worse Off Ref Data'!BT36</f>
        <v>9.4220000000000006</v>
      </c>
      <c r="K40" s="19">
        <f>'No Worse Off Ref Data'!BW36</f>
        <v>-0.30664589041096058</v>
      </c>
      <c r="L40" s="19">
        <f>'No Worse Off Ref Data'!BU36</f>
        <v>0</v>
      </c>
      <c r="M40" s="21">
        <f>'No Worse Off Ref Data'!BV36</f>
        <v>0</v>
      </c>
      <c r="N40" s="190">
        <f>'No Worse Off Ref Data'!BZ36</f>
        <v>0</v>
      </c>
      <c r="O40" s="67">
        <f t="shared" si="3"/>
        <v>9.11535410958904</v>
      </c>
      <c r="P40" s="22">
        <f t="shared" si="1"/>
        <v>0</v>
      </c>
    </row>
    <row r="41" spans="1:16" x14ac:dyDescent="0.3">
      <c r="A41" s="12">
        <v>10094</v>
      </c>
      <c r="B41" s="37" t="s">
        <v>44</v>
      </c>
      <c r="C41" s="55">
        <f>'No Worse Off Ref Data'!R37</f>
        <v>3.14409303652968</v>
      </c>
      <c r="D41" s="19">
        <f>'No Worse Off Ref Data'!AG37</f>
        <v>0</v>
      </c>
      <c r="E41" s="21">
        <f>'No Worse Off Ref Data'!AP37</f>
        <v>0.11232876712328767</v>
      </c>
      <c r="F41" s="19">
        <f>'No Worse Off Ref Data'!AY37</f>
        <v>0</v>
      </c>
      <c r="G41" s="21">
        <f>'No Worse Off Ref Data'!BH37</f>
        <v>0</v>
      </c>
      <c r="H41" s="60">
        <f>'No Worse Off Ref Data'!BI37</f>
        <v>0</v>
      </c>
      <c r="I41" s="62">
        <f t="shared" si="2"/>
        <v>3.0317642694063922</v>
      </c>
      <c r="J41" s="55">
        <f>'No Worse Off Ref Data'!BT37</f>
        <v>3.0369999999999999</v>
      </c>
      <c r="K41" s="19">
        <f>'No Worse Off Ref Data'!BW37</f>
        <v>-5.2357305936077125E-3</v>
      </c>
      <c r="L41" s="19">
        <f>'No Worse Off Ref Data'!BU37</f>
        <v>0</v>
      </c>
      <c r="M41" s="21">
        <f>'No Worse Off Ref Data'!BV37</f>
        <v>0</v>
      </c>
      <c r="N41" s="190">
        <f>'No Worse Off Ref Data'!BZ37</f>
        <v>0</v>
      </c>
      <c r="O41" s="67">
        <f t="shared" si="3"/>
        <v>3.0317642694063922</v>
      </c>
      <c r="P41" s="22">
        <f t="shared" si="1"/>
        <v>0</v>
      </c>
    </row>
    <row r="42" spans="1:16" x14ac:dyDescent="0.3">
      <c r="A42" s="12">
        <v>10095</v>
      </c>
      <c r="B42" s="37" t="s">
        <v>45</v>
      </c>
      <c r="C42" s="55">
        <f>'No Worse Off Ref Data'!R38</f>
        <v>3.7678392694063922</v>
      </c>
      <c r="D42" s="19">
        <f>'No Worse Off Ref Data'!AG38</f>
        <v>0</v>
      </c>
      <c r="E42" s="21">
        <f>'No Worse Off Ref Data'!AP38</f>
        <v>0</v>
      </c>
      <c r="F42" s="19">
        <f>'No Worse Off Ref Data'!AY38</f>
        <v>0</v>
      </c>
      <c r="G42" s="21">
        <f>'No Worse Off Ref Data'!BH38</f>
        <v>0</v>
      </c>
      <c r="H42" s="60">
        <f>'No Worse Off Ref Data'!BI38</f>
        <v>0</v>
      </c>
      <c r="I42" s="62">
        <f t="shared" si="2"/>
        <v>3.7678392694063922</v>
      </c>
      <c r="J42" s="55">
        <f>'No Worse Off Ref Data'!BT38</f>
        <v>3.6429999999999998</v>
      </c>
      <c r="K42" s="19">
        <f>'No Worse Off Ref Data'!BW38</f>
        <v>0</v>
      </c>
      <c r="L42" s="19">
        <f>'No Worse Off Ref Data'!BU38</f>
        <v>0</v>
      </c>
      <c r="M42" s="21">
        <f>'No Worse Off Ref Data'!BV38</f>
        <v>0.12483926940639245</v>
      </c>
      <c r="N42" s="190">
        <f>'No Worse Off Ref Data'!BZ38</f>
        <v>-7.0082070135144794E-2</v>
      </c>
      <c r="O42" s="67">
        <f t="shared" si="3"/>
        <v>3.6977571992712472</v>
      </c>
      <c r="P42" s="22">
        <f t="shared" si="1"/>
        <v>7.0082070135145003E-2</v>
      </c>
    </row>
    <row r="43" spans="1:16" x14ac:dyDescent="0.3">
      <c r="A43" s="12">
        <v>10097</v>
      </c>
      <c r="B43" s="37" t="s">
        <v>46</v>
      </c>
      <c r="C43" s="55">
        <f>'No Worse Off Ref Data'!R39</f>
        <v>1.9894253424657535</v>
      </c>
      <c r="D43" s="19">
        <f>'No Worse Off Ref Data'!AG39</f>
        <v>0</v>
      </c>
      <c r="E43" s="21">
        <f>'No Worse Off Ref Data'!AP39</f>
        <v>0</v>
      </c>
      <c r="F43" s="19">
        <f>'No Worse Off Ref Data'!AY39</f>
        <v>0</v>
      </c>
      <c r="G43" s="21">
        <f>'No Worse Off Ref Data'!BH39</f>
        <v>0</v>
      </c>
      <c r="H43" s="60">
        <f>'No Worse Off Ref Data'!BI39</f>
        <v>0</v>
      </c>
      <c r="I43" s="62">
        <f t="shared" si="2"/>
        <v>1.9894253424657535</v>
      </c>
      <c r="J43" s="55">
        <f>'No Worse Off Ref Data'!BT39</f>
        <v>2.0379999999999998</v>
      </c>
      <c r="K43" s="19">
        <f>'No Worse Off Ref Data'!BW39</f>
        <v>-4.8574657534246279E-2</v>
      </c>
      <c r="L43" s="19">
        <f>'No Worse Off Ref Data'!BU39</f>
        <v>0</v>
      </c>
      <c r="M43" s="21">
        <f>'No Worse Off Ref Data'!BV39</f>
        <v>0</v>
      </c>
      <c r="N43" s="190">
        <f>'No Worse Off Ref Data'!BZ39</f>
        <v>0</v>
      </c>
      <c r="O43" s="67">
        <f t="shared" si="3"/>
        <v>1.9894253424657535</v>
      </c>
      <c r="P43" s="22">
        <f t="shared" si="1"/>
        <v>0</v>
      </c>
    </row>
    <row r="44" spans="1:16" x14ac:dyDescent="0.3">
      <c r="A44" s="12">
        <v>10101</v>
      </c>
      <c r="B44" s="37" t="s">
        <v>47</v>
      </c>
      <c r="C44" s="55">
        <f>'No Worse Off Ref Data'!R40</f>
        <v>76.769821689497704</v>
      </c>
      <c r="D44" s="19">
        <f>'No Worse Off Ref Data'!AG40</f>
        <v>0</v>
      </c>
      <c r="E44" s="21">
        <f>'No Worse Off Ref Data'!AP40</f>
        <v>0</v>
      </c>
      <c r="F44" s="19">
        <f>'No Worse Off Ref Data'!AY40</f>
        <v>0</v>
      </c>
      <c r="G44" s="21">
        <f>'No Worse Off Ref Data'!BH40</f>
        <v>0.67317351598173514</v>
      </c>
      <c r="H44" s="60">
        <f>'No Worse Off Ref Data'!BI40</f>
        <v>0</v>
      </c>
      <c r="I44" s="62">
        <f t="shared" si="2"/>
        <v>76.096648173515973</v>
      </c>
      <c r="J44" s="55">
        <f>'No Worse Off Ref Data'!BT40</f>
        <v>76.028000000000006</v>
      </c>
      <c r="K44" s="19">
        <f>'No Worse Off Ref Data'!BW40</f>
        <v>0</v>
      </c>
      <c r="L44" s="19">
        <f>'No Worse Off Ref Data'!BU40</f>
        <v>0.76374999999999993</v>
      </c>
      <c r="M44" s="21">
        <f>'No Worse Off Ref Data'!BV40</f>
        <v>6.8648173515967414E-2</v>
      </c>
      <c r="N44" s="190">
        <f>'No Worse Off Ref Data'!BZ40</f>
        <v>-0.46729036026964638</v>
      </c>
      <c r="O44" s="67">
        <f t="shared" si="3"/>
        <v>76.393107813246331</v>
      </c>
      <c r="P44" s="22">
        <f t="shared" si="1"/>
        <v>-0.29645963973035805</v>
      </c>
    </row>
    <row r="45" spans="1:16" x14ac:dyDescent="0.3">
      <c r="A45" s="12">
        <v>10103</v>
      </c>
      <c r="B45" s="37" t="s">
        <v>48</v>
      </c>
      <c r="C45" s="55">
        <f>'No Worse Off Ref Data'!R41</f>
        <v>534.31346369863013</v>
      </c>
      <c r="D45" s="19">
        <f>'No Worse Off Ref Data'!AG41</f>
        <v>0</v>
      </c>
      <c r="E45" s="21">
        <f>'No Worse Off Ref Data'!AP41</f>
        <v>225.94851598173517</v>
      </c>
      <c r="F45" s="19">
        <f>'No Worse Off Ref Data'!AY41</f>
        <v>0</v>
      </c>
      <c r="G45" s="21">
        <f>'No Worse Off Ref Data'!BH41</f>
        <v>0</v>
      </c>
      <c r="H45" s="60">
        <f>'No Worse Off Ref Data'!BI41</f>
        <v>123</v>
      </c>
      <c r="I45" s="62">
        <f t="shared" si="2"/>
        <v>431.36494771689496</v>
      </c>
      <c r="J45" s="55">
        <f>'No Worse Off Ref Data'!BT41</f>
        <v>318.49400000000003</v>
      </c>
      <c r="K45" s="19">
        <f>'No Worse Off Ref Data'!BW41</f>
        <v>0</v>
      </c>
      <c r="L45" s="19">
        <f>'No Worse Off Ref Data'!BU41</f>
        <v>16.954999999999998</v>
      </c>
      <c r="M45" s="21">
        <f>'No Worse Off Ref Data'!BV41</f>
        <v>112.87094771689493</v>
      </c>
      <c r="N45" s="190">
        <f>'No Worse Off Ref Data'!BZ41</f>
        <v>-72.881483659108781</v>
      </c>
      <c r="O45" s="67">
        <f t="shared" si="3"/>
        <v>375.43846405778618</v>
      </c>
      <c r="P45" s="22">
        <f t="shared" si="1"/>
        <v>55.926483659108783</v>
      </c>
    </row>
    <row r="46" spans="1:16" x14ac:dyDescent="0.3">
      <c r="A46" s="12">
        <v>10105</v>
      </c>
      <c r="B46" s="37" t="s">
        <v>49</v>
      </c>
      <c r="C46" s="55">
        <f>'No Worse Off Ref Data'!R42</f>
        <v>83.237930365296805</v>
      </c>
      <c r="D46" s="19">
        <f>'No Worse Off Ref Data'!AG42</f>
        <v>0</v>
      </c>
      <c r="E46" s="21">
        <f>'No Worse Off Ref Data'!AP42</f>
        <v>0</v>
      </c>
      <c r="F46" s="19">
        <f>'No Worse Off Ref Data'!AY42</f>
        <v>0</v>
      </c>
      <c r="G46" s="21">
        <f>'No Worse Off Ref Data'!BH42</f>
        <v>0</v>
      </c>
      <c r="H46" s="60">
        <f>'No Worse Off Ref Data'!BI42</f>
        <v>0</v>
      </c>
      <c r="I46" s="62">
        <f t="shared" si="2"/>
        <v>83.237930365296805</v>
      </c>
      <c r="J46" s="55">
        <f>'No Worse Off Ref Data'!BT42</f>
        <v>92.837999999999994</v>
      </c>
      <c r="K46" s="19">
        <f>'No Worse Off Ref Data'!BW42</f>
        <v>-9.6000696347031891</v>
      </c>
      <c r="L46" s="19">
        <f>'No Worse Off Ref Data'!BU42</f>
        <v>0</v>
      </c>
      <c r="M46" s="21">
        <f>'No Worse Off Ref Data'!BV42</f>
        <v>0</v>
      </c>
      <c r="N46" s="190">
        <f>'No Worse Off Ref Data'!BZ42</f>
        <v>0</v>
      </c>
      <c r="O46" s="67">
        <f t="shared" si="3"/>
        <v>83.237930365296805</v>
      </c>
      <c r="P46" s="22">
        <f t="shared" si="1"/>
        <v>0</v>
      </c>
    </row>
    <row r="47" spans="1:16" x14ac:dyDescent="0.3">
      <c r="A47" s="12">
        <v>10106</v>
      </c>
      <c r="B47" s="37" t="s">
        <v>50</v>
      </c>
      <c r="C47" s="55">
        <f>'No Worse Off Ref Data'!R43</f>
        <v>23.794894520547945</v>
      </c>
      <c r="D47" s="19">
        <f>'No Worse Off Ref Data'!AG43</f>
        <v>0</v>
      </c>
      <c r="E47" s="21">
        <f>'No Worse Off Ref Data'!AP43</f>
        <v>0</v>
      </c>
      <c r="F47" s="19">
        <f>'No Worse Off Ref Data'!AY43</f>
        <v>0</v>
      </c>
      <c r="G47" s="21">
        <f>'No Worse Off Ref Data'!BH43</f>
        <v>0</v>
      </c>
      <c r="H47" s="60">
        <f>'No Worse Off Ref Data'!BI43</f>
        <v>0</v>
      </c>
      <c r="I47" s="62">
        <f t="shared" si="2"/>
        <v>23.794894520547945</v>
      </c>
      <c r="J47" s="55">
        <f>'No Worse Off Ref Data'!BT43</f>
        <v>23.879000000000001</v>
      </c>
      <c r="K47" s="19">
        <f>'No Worse Off Ref Data'!BW43</f>
        <v>-8.4105479452055931E-2</v>
      </c>
      <c r="L47" s="19">
        <f>'No Worse Off Ref Data'!BU43</f>
        <v>0</v>
      </c>
      <c r="M47" s="21">
        <f>'No Worse Off Ref Data'!BV43</f>
        <v>0</v>
      </c>
      <c r="N47" s="190">
        <f>'No Worse Off Ref Data'!BZ43</f>
        <v>0</v>
      </c>
      <c r="O47" s="67">
        <f t="shared" si="3"/>
        <v>23.794894520547945</v>
      </c>
      <c r="P47" s="22">
        <f t="shared" si="1"/>
        <v>0</v>
      </c>
    </row>
    <row r="48" spans="1:16" x14ac:dyDescent="0.3">
      <c r="A48" s="12">
        <v>10109</v>
      </c>
      <c r="B48" s="37" t="s">
        <v>51</v>
      </c>
      <c r="C48" s="55">
        <f>'No Worse Off Ref Data'!R44</f>
        <v>14.048723287671232</v>
      </c>
      <c r="D48" s="19">
        <f>'No Worse Off Ref Data'!AG44</f>
        <v>0</v>
      </c>
      <c r="E48" s="21">
        <f>'No Worse Off Ref Data'!AP44</f>
        <v>0</v>
      </c>
      <c r="F48" s="19">
        <f>'No Worse Off Ref Data'!AY44</f>
        <v>0</v>
      </c>
      <c r="G48" s="21">
        <f>'No Worse Off Ref Data'!BH44</f>
        <v>0</v>
      </c>
      <c r="H48" s="60">
        <f>'No Worse Off Ref Data'!BI44</f>
        <v>0</v>
      </c>
      <c r="I48" s="62">
        <f t="shared" si="2"/>
        <v>14.048723287671232</v>
      </c>
      <c r="J48" s="55">
        <f>'No Worse Off Ref Data'!BT44</f>
        <v>12.118</v>
      </c>
      <c r="K48" s="19">
        <f>'No Worse Off Ref Data'!BW44</f>
        <v>0</v>
      </c>
      <c r="L48" s="19">
        <f>'No Worse Off Ref Data'!BU44</f>
        <v>4.4999999999999998E-2</v>
      </c>
      <c r="M48" s="21">
        <f>'No Worse Off Ref Data'!BV44</f>
        <v>1.9307232876712312</v>
      </c>
      <c r="N48" s="190">
        <f>'No Worse Off Ref Data'!BZ44</f>
        <v>-1.109128391031132</v>
      </c>
      <c r="O48" s="67">
        <f t="shared" si="3"/>
        <v>12.9845948966401</v>
      </c>
      <c r="P48" s="22">
        <f t="shared" si="1"/>
        <v>1.0641283910311312</v>
      </c>
    </row>
    <row r="49" spans="1:16" x14ac:dyDescent="0.3">
      <c r="A49" s="12">
        <v>10111</v>
      </c>
      <c r="B49" s="37" t="s">
        <v>52</v>
      </c>
      <c r="C49" s="55">
        <f>'No Worse Off Ref Data'!R45</f>
        <v>3.0337641552511418</v>
      </c>
      <c r="D49" s="19">
        <f>'No Worse Off Ref Data'!AG45</f>
        <v>0</v>
      </c>
      <c r="E49" s="21">
        <f>'No Worse Off Ref Data'!AP45</f>
        <v>0</v>
      </c>
      <c r="F49" s="19">
        <f>'No Worse Off Ref Data'!AY45</f>
        <v>0</v>
      </c>
      <c r="G49" s="21">
        <f>'No Worse Off Ref Data'!BH45</f>
        <v>0</v>
      </c>
      <c r="H49" s="60">
        <f>'No Worse Off Ref Data'!BI45</f>
        <v>0</v>
      </c>
      <c r="I49" s="62">
        <f t="shared" si="2"/>
        <v>3.0337641552511418</v>
      </c>
      <c r="J49" s="55">
        <f>'No Worse Off Ref Data'!BT45</f>
        <v>3.2349999999999999</v>
      </c>
      <c r="K49" s="19">
        <f>'No Worse Off Ref Data'!BW45</f>
        <v>-0.20123584474885803</v>
      </c>
      <c r="L49" s="19">
        <f>'No Worse Off Ref Data'!BU45</f>
        <v>0</v>
      </c>
      <c r="M49" s="21">
        <f>'No Worse Off Ref Data'!BV45</f>
        <v>0</v>
      </c>
      <c r="N49" s="190">
        <f>'No Worse Off Ref Data'!BZ45</f>
        <v>0</v>
      </c>
      <c r="O49" s="67">
        <f t="shared" si="3"/>
        <v>3.0337641552511418</v>
      </c>
      <c r="P49" s="22">
        <f t="shared" si="1"/>
        <v>0</v>
      </c>
    </row>
    <row r="50" spans="1:16" x14ac:dyDescent="0.3">
      <c r="A50" s="12">
        <v>10112</v>
      </c>
      <c r="B50" s="37" t="s">
        <v>53</v>
      </c>
      <c r="C50" s="55">
        <f>'No Worse Off Ref Data'!R46</f>
        <v>58.825668378995424</v>
      </c>
      <c r="D50" s="19">
        <f>'No Worse Off Ref Data'!AG46</f>
        <v>0</v>
      </c>
      <c r="E50" s="21">
        <f>'No Worse Off Ref Data'!AP46</f>
        <v>0</v>
      </c>
      <c r="F50" s="19">
        <f>'No Worse Off Ref Data'!AY46</f>
        <v>0</v>
      </c>
      <c r="G50" s="21">
        <f>'No Worse Off Ref Data'!BH46</f>
        <v>0</v>
      </c>
      <c r="H50" s="60">
        <f>'No Worse Off Ref Data'!BI46</f>
        <v>0</v>
      </c>
      <c r="I50" s="62">
        <f t="shared" si="2"/>
        <v>58.825668378995424</v>
      </c>
      <c r="J50" s="55">
        <f>'No Worse Off Ref Data'!BT46</f>
        <v>58.25</v>
      </c>
      <c r="K50" s="19">
        <f>'No Worse Off Ref Data'!BW46</f>
        <v>0</v>
      </c>
      <c r="L50" s="19">
        <f>'No Worse Off Ref Data'!BU46</f>
        <v>4.8750000000000002E-2</v>
      </c>
      <c r="M50" s="21">
        <f>'No Worse Off Ref Data'!BV46</f>
        <v>0.57566837899542378</v>
      </c>
      <c r="N50" s="190">
        <f>'No Worse Off Ref Data'!BZ46</f>
        <v>-0.3505349946255758</v>
      </c>
      <c r="O50" s="67">
        <f t="shared" si="3"/>
        <v>58.523883384369846</v>
      </c>
      <c r="P50" s="22">
        <f t="shared" si="1"/>
        <v>0.30178499462557795</v>
      </c>
    </row>
    <row r="51" spans="1:16" x14ac:dyDescent="0.3">
      <c r="A51" s="12">
        <v>10113</v>
      </c>
      <c r="B51" s="37" t="s">
        <v>54</v>
      </c>
      <c r="C51" s="55">
        <f>'No Worse Off Ref Data'!R47</f>
        <v>42.523579109589051</v>
      </c>
      <c r="D51" s="19">
        <f>'No Worse Off Ref Data'!AG47</f>
        <v>0</v>
      </c>
      <c r="E51" s="21">
        <f>'No Worse Off Ref Data'!AP47</f>
        <v>0</v>
      </c>
      <c r="F51" s="19">
        <f>'No Worse Off Ref Data'!AY47</f>
        <v>0</v>
      </c>
      <c r="G51" s="21">
        <f>'No Worse Off Ref Data'!BH47</f>
        <v>0.3057077625570776</v>
      </c>
      <c r="H51" s="60">
        <f>'No Worse Off Ref Data'!BI47</f>
        <v>0</v>
      </c>
      <c r="I51" s="62">
        <f t="shared" si="2"/>
        <v>42.217871347031974</v>
      </c>
      <c r="J51" s="55">
        <f>'No Worse Off Ref Data'!BT47</f>
        <v>37.692999999999998</v>
      </c>
      <c r="K51" s="19">
        <f>'No Worse Off Ref Data'!BW47</f>
        <v>0</v>
      </c>
      <c r="L51" s="19">
        <f>'No Worse Off Ref Data'!BU47</f>
        <v>4.2500000000000003E-2</v>
      </c>
      <c r="M51" s="21">
        <f>'No Worse Off Ref Data'!BV47</f>
        <v>4.5248713470319757</v>
      </c>
      <c r="N51" s="190">
        <f>'No Worse Off Ref Data'!BZ47</f>
        <v>-2.564023648952523</v>
      </c>
      <c r="O51" s="67">
        <f t="shared" si="3"/>
        <v>39.69634769807945</v>
      </c>
      <c r="P51" s="22">
        <f t="shared" si="1"/>
        <v>2.5215236489525239</v>
      </c>
    </row>
    <row r="52" spans="1:16" x14ac:dyDescent="0.3">
      <c r="A52" s="12">
        <v>10116</v>
      </c>
      <c r="B52" s="37" t="s">
        <v>55</v>
      </c>
      <c r="C52" s="55">
        <f>'No Worse Off Ref Data'!R48</f>
        <v>0.23030216894977168</v>
      </c>
      <c r="D52" s="19">
        <f>'No Worse Off Ref Data'!AG48</f>
        <v>0</v>
      </c>
      <c r="E52" s="21">
        <f>'No Worse Off Ref Data'!AP48</f>
        <v>0</v>
      </c>
      <c r="F52" s="19">
        <f>'No Worse Off Ref Data'!AY48</f>
        <v>0</v>
      </c>
      <c r="G52" s="21">
        <f>'No Worse Off Ref Data'!BH48</f>
        <v>0</v>
      </c>
      <c r="H52" s="60">
        <f>'No Worse Off Ref Data'!BI48</f>
        <v>0</v>
      </c>
      <c r="I52" s="62">
        <f t="shared" si="2"/>
        <v>0.23030216894977168</v>
      </c>
      <c r="J52" s="55">
        <f>'No Worse Off Ref Data'!BT48</f>
        <v>0.22800000000000001</v>
      </c>
      <c r="K52" s="19">
        <f>'No Worse Off Ref Data'!BW48</f>
        <v>0</v>
      </c>
      <c r="L52" s="19">
        <f>'No Worse Off Ref Data'!BU48</f>
        <v>1.25E-3</v>
      </c>
      <c r="M52" s="21">
        <f>'No Worse Off Ref Data'!BV48</f>
        <v>2.3021689497716713E-3</v>
      </c>
      <c r="N52" s="190">
        <f>'No Worse Off Ref Data'!BZ48</f>
        <v>-1.9941109448453299E-3</v>
      </c>
      <c r="O52" s="67">
        <f t="shared" si="3"/>
        <v>0.22955805800492635</v>
      </c>
      <c r="P52" s="22">
        <f t="shared" si="1"/>
        <v>7.4411094484533313E-4</v>
      </c>
    </row>
    <row r="53" spans="1:16" x14ac:dyDescent="0.3">
      <c r="A53" s="12">
        <v>10118</v>
      </c>
      <c r="B53" s="37" t="s">
        <v>56</v>
      </c>
      <c r="C53" s="55">
        <f>'No Worse Off Ref Data'!R49</f>
        <v>50.211344406392691</v>
      </c>
      <c r="D53" s="19">
        <f>'No Worse Off Ref Data'!AG49</f>
        <v>0</v>
      </c>
      <c r="E53" s="21">
        <f>'No Worse Off Ref Data'!AP49</f>
        <v>2.362785388127854</v>
      </c>
      <c r="F53" s="19">
        <f>'No Worse Off Ref Data'!AY49</f>
        <v>0</v>
      </c>
      <c r="G53" s="21">
        <f>'No Worse Off Ref Data'!BH49</f>
        <v>0</v>
      </c>
      <c r="H53" s="60">
        <f>'No Worse Off Ref Data'!BI49</f>
        <v>0</v>
      </c>
      <c r="I53" s="62">
        <f t="shared" si="2"/>
        <v>47.848559018264837</v>
      </c>
      <c r="J53" s="55">
        <f>'No Worse Off Ref Data'!BT49</f>
        <v>45.673999999999999</v>
      </c>
      <c r="K53" s="19">
        <f>'No Worse Off Ref Data'!BW49</f>
        <v>0</v>
      </c>
      <c r="L53" s="19">
        <f>'No Worse Off Ref Data'!BU49</f>
        <v>0.40625</v>
      </c>
      <c r="M53" s="21">
        <f>'No Worse Off Ref Data'!BV49</f>
        <v>2.1745590182648371</v>
      </c>
      <c r="N53" s="190">
        <f>'No Worse Off Ref Data'!BZ49</f>
        <v>-1.4488104543023625</v>
      </c>
      <c r="O53" s="67">
        <f t="shared" si="3"/>
        <v>46.805998563962476</v>
      </c>
      <c r="P53" s="22">
        <f t="shared" si="1"/>
        <v>1.042560454302361</v>
      </c>
    </row>
    <row r="54" spans="1:16" x14ac:dyDescent="0.3">
      <c r="A54" s="12">
        <v>10121</v>
      </c>
      <c r="B54" s="37" t="s">
        <v>57</v>
      </c>
      <c r="C54" s="55">
        <f>'No Worse Off Ref Data'!R50</f>
        <v>39.242356506849319</v>
      </c>
      <c r="D54" s="19">
        <f>'No Worse Off Ref Data'!AG50</f>
        <v>0</v>
      </c>
      <c r="E54" s="21">
        <f>'No Worse Off Ref Data'!AP50</f>
        <v>0</v>
      </c>
      <c r="F54" s="19">
        <f>'No Worse Off Ref Data'!AY50</f>
        <v>0</v>
      </c>
      <c r="G54" s="21">
        <f>'No Worse Off Ref Data'!BH50</f>
        <v>0</v>
      </c>
      <c r="H54" s="60">
        <f>'No Worse Off Ref Data'!BI50</f>
        <v>0</v>
      </c>
      <c r="I54" s="62">
        <f t="shared" si="2"/>
        <v>39.242356506849319</v>
      </c>
      <c r="J54" s="55">
        <f>'No Worse Off Ref Data'!BT50</f>
        <v>40.875</v>
      </c>
      <c r="K54" s="19">
        <f>'No Worse Off Ref Data'!BW50</f>
        <v>-1.632643493150681</v>
      </c>
      <c r="L54" s="19">
        <f>'No Worse Off Ref Data'!BU50</f>
        <v>0</v>
      </c>
      <c r="M54" s="21">
        <f>'No Worse Off Ref Data'!BV50</f>
        <v>0</v>
      </c>
      <c r="N54" s="190">
        <f>'No Worse Off Ref Data'!BZ50</f>
        <v>0</v>
      </c>
      <c r="O54" s="67">
        <f t="shared" si="3"/>
        <v>39.242356506849319</v>
      </c>
      <c r="P54" s="22">
        <f t="shared" si="1"/>
        <v>0</v>
      </c>
    </row>
    <row r="55" spans="1:16" x14ac:dyDescent="0.3">
      <c r="A55" s="12">
        <v>10123</v>
      </c>
      <c r="B55" s="37" t="s">
        <v>58</v>
      </c>
      <c r="C55" s="55">
        <f>'No Worse Off Ref Data'!R51</f>
        <v>518.68483869863019</v>
      </c>
      <c r="D55" s="19">
        <f>'No Worse Off Ref Data'!AG51</f>
        <v>26</v>
      </c>
      <c r="E55" s="21">
        <f>'No Worse Off Ref Data'!AP51</f>
        <v>15.719977168949772</v>
      </c>
      <c r="F55" s="19">
        <f>'No Worse Off Ref Data'!AY51</f>
        <v>0</v>
      </c>
      <c r="G55" s="21">
        <f>'No Worse Off Ref Data'!BH51</f>
        <v>0</v>
      </c>
      <c r="H55" s="60">
        <f>'No Worse Off Ref Data'!BI51</f>
        <v>0</v>
      </c>
      <c r="I55" s="62">
        <f t="shared" si="2"/>
        <v>476.96486152968043</v>
      </c>
      <c r="J55" s="55">
        <f>'No Worse Off Ref Data'!BT51</f>
        <v>549.19899999999996</v>
      </c>
      <c r="K55" s="19">
        <f>'No Worse Off Ref Data'!BW51</f>
        <v>-72.234138470319522</v>
      </c>
      <c r="L55" s="19">
        <f>'No Worse Off Ref Data'!BU51</f>
        <v>1.5262500000000001</v>
      </c>
      <c r="M55" s="21">
        <f>'No Worse Off Ref Data'!BV51</f>
        <v>0</v>
      </c>
      <c r="N55" s="190">
        <f>'No Worse Off Ref Data'!BZ51</f>
        <v>0</v>
      </c>
      <c r="O55" s="67">
        <f t="shared" si="3"/>
        <v>478.49111152968044</v>
      </c>
      <c r="P55" s="22">
        <f t="shared" si="1"/>
        <v>-1.5262500000000045</v>
      </c>
    </row>
    <row r="56" spans="1:16" x14ac:dyDescent="0.3">
      <c r="A56" s="12">
        <v>10136</v>
      </c>
      <c r="B56" s="37" t="s">
        <v>59</v>
      </c>
      <c r="C56" s="55">
        <f>'No Worse Off Ref Data'!R52</f>
        <v>18.341732305936066</v>
      </c>
      <c r="D56" s="19">
        <f>'No Worse Off Ref Data'!AG52</f>
        <v>0</v>
      </c>
      <c r="E56" s="21">
        <f>'No Worse Off Ref Data'!AP52</f>
        <v>0</v>
      </c>
      <c r="F56" s="19">
        <f>'No Worse Off Ref Data'!AY52</f>
        <v>0</v>
      </c>
      <c r="G56" s="21">
        <f>'No Worse Off Ref Data'!BH52</f>
        <v>0</v>
      </c>
      <c r="H56" s="60">
        <f>'No Worse Off Ref Data'!BI52</f>
        <v>0</v>
      </c>
      <c r="I56" s="62">
        <f t="shared" si="2"/>
        <v>18.341732305936066</v>
      </c>
      <c r="J56" s="55">
        <f>'No Worse Off Ref Data'!BT52</f>
        <v>18.536999999999999</v>
      </c>
      <c r="K56" s="19">
        <f>'No Worse Off Ref Data'!BW52</f>
        <v>-0.19526769406393285</v>
      </c>
      <c r="L56" s="19">
        <f>'No Worse Off Ref Data'!BU52</f>
        <v>2.5000000000000001E-3</v>
      </c>
      <c r="M56" s="21">
        <f>'No Worse Off Ref Data'!BV52</f>
        <v>0</v>
      </c>
      <c r="N56" s="190">
        <f>'No Worse Off Ref Data'!BZ52</f>
        <v>0</v>
      </c>
      <c r="O56" s="67">
        <f t="shared" si="3"/>
        <v>18.344232305936067</v>
      </c>
      <c r="P56" s="22">
        <f t="shared" si="1"/>
        <v>-2.500000000001279E-3</v>
      </c>
    </row>
    <row r="57" spans="1:16" x14ac:dyDescent="0.3">
      <c r="A57" s="12">
        <v>10142</v>
      </c>
      <c r="B57" s="37" t="s">
        <v>60</v>
      </c>
      <c r="C57" s="55">
        <f>'No Worse Off Ref Data'!R53</f>
        <v>3.2431816210045668</v>
      </c>
      <c r="D57" s="19">
        <f>'No Worse Off Ref Data'!AG53</f>
        <v>0</v>
      </c>
      <c r="E57" s="21">
        <f>'No Worse Off Ref Data'!AP53</f>
        <v>0</v>
      </c>
      <c r="F57" s="19">
        <f>'No Worse Off Ref Data'!AY53</f>
        <v>0</v>
      </c>
      <c r="G57" s="21">
        <f>'No Worse Off Ref Data'!BH53</f>
        <v>0</v>
      </c>
      <c r="H57" s="60">
        <f>'No Worse Off Ref Data'!BI53</f>
        <v>0</v>
      </c>
      <c r="I57" s="62">
        <f t="shared" si="2"/>
        <v>3.2431816210045668</v>
      </c>
      <c r="J57" s="55">
        <f>'No Worse Off Ref Data'!BT53</f>
        <v>2.6869999999999998</v>
      </c>
      <c r="K57" s="19">
        <f>'No Worse Off Ref Data'!BW53</f>
        <v>0</v>
      </c>
      <c r="L57" s="19">
        <f>'No Worse Off Ref Data'!BU53</f>
        <v>0</v>
      </c>
      <c r="M57" s="21">
        <f>'No Worse Off Ref Data'!BV53</f>
        <v>0.55618162100456692</v>
      </c>
      <c r="N57" s="190">
        <f>'No Worse Off Ref Data'!BZ53</f>
        <v>-0.31222835215602979</v>
      </c>
      <c r="O57" s="67">
        <f t="shared" si="3"/>
        <v>2.9309532688485369</v>
      </c>
      <c r="P57" s="22">
        <f t="shared" si="1"/>
        <v>0.31222835215602984</v>
      </c>
    </row>
    <row r="58" spans="1:16" x14ac:dyDescent="0.3">
      <c r="A58" s="12">
        <v>10144</v>
      </c>
      <c r="B58" s="37" t="s">
        <v>61</v>
      </c>
      <c r="C58" s="55">
        <f>'No Worse Off Ref Data'!R54</f>
        <v>3.2988320776255713</v>
      </c>
      <c r="D58" s="19">
        <f>'No Worse Off Ref Data'!AG54</f>
        <v>0</v>
      </c>
      <c r="E58" s="21">
        <f>'No Worse Off Ref Data'!AP54</f>
        <v>0</v>
      </c>
      <c r="F58" s="19">
        <f>'No Worse Off Ref Data'!AY54</f>
        <v>0</v>
      </c>
      <c r="G58" s="21">
        <f>'No Worse Off Ref Data'!BH54</f>
        <v>0</v>
      </c>
      <c r="H58" s="60">
        <f>'No Worse Off Ref Data'!BI54</f>
        <v>0</v>
      </c>
      <c r="I58" s="62">
        <f t="shared" si="2"/>
        <v>3.2988320776255713</v>
      </c>
      <c r="J58" s="55">
        <f>'No Worse Off Ref Data'!BT54</f>
        <v>3.3679999999999999</v>
      </c>
      <c r="K58" s="19">
        <f>'No Worse Off Ref Data'!BW54</f>
        <v>-6.9167922374428592E-2</v>
      </c>
      <c r="L58" s="19">
        <f>'No Worse Off Ref Data'!BU54</f>
        <v>0</v>
      </c>
      <c r="M58" s="21">
        <f>'No Worse Off Ref Data'!BV54</f>
        <v>0</v>
      </c>
      <c r="N58" s="190">
        <f>'No Worse Off Ref Data'!BZ54</f>
        <v>0</v>
      </c>
      <c r="O58" s="67">
        <f t="shared" si="3"/>
        <v>3.2988320776255713</v>
      </c>
      <c r="P58" s="22">
        <f t="shared" si="1"/>
        <v>0</v>
      </c>
    </row>
    <row r="59" spans="1:16" x14ac:dyDescent="0.3">
      <c r="A59" s="12">
        <v>10156</v>
      </c>
      <c r="B59" s="37" t="s">
        <v>62</v>
      </c>
      <c r="C59" s="55">
        <f>'No Worse Off Ref Data'!R55</f>
        <v>32.599669748858453</v>
      </c>
      <c r="D59" s="19">
        <f>'No Worse Off Ref Data'!AG55</f>
        <v>0</v>
      </c>
      <c r="E59" s="21">
        <f>'No Worse Off Ref Data'!AP55</f>
        <v>0</v>
      </c>
      <c r="F59" s="19">
        <f>'No Worse Off Ref Data'!AY55</f>
        <v>0</v>
      </c>
      <c r="G59" s="21">
        <f>'No Worse Off Ref Data'!BH55</f>
        <v>0</v>
      </c>
      <c r="H59" s="60">
        <f>'No Worse Off Ref Data'!BI55</f>
        <v>0</v>
      </c>
      <c r="I59" s="62">
        <f t="shared" si="2"/>
        <v>32.599669748858453</v>
      </c>
      <c r="J59" s="55">
        <f>'No Worse Off Ref Data'!BT55</f>
        <v>32.238</v>
      </c>
      <c r="K59" s="19">
        <f>'No Worse Off Ref Data'!BW55</f>
        <v>0</v>
      </c>
      <c r="L59" s="19">
        <f>'No Worse Off Ref Data'!BU55</f>
        <v>5.0000000000000001E-3</v>
      </c>
      <c r="M59" s="21">
        <f>'No Worse Off Ref Data'!BV55</f>
        <v>0.36166974885845349</v>
      </c>
      <c r="N59" s="190">
        <f>'No Worse Off Ref Data'!BZ55</f>
        <v>-0.20584047934694513</v>
      </c>
      <c r="O59" s="67">
        <f t="shared" si="3"/>
        <v>32.398829269511509</v>
      </c>
      <c r="P59" s="22">
        <f t="shared" si="1"/>
        <v>0.20084047934694382</v>
      </c>
    </row>
    <row r="60" spans="1:16" x14ac:dyDescent="0.3">
      <c r="A60" s="12">
        <v>10157</v>
      </c>
      <c r="B60" s="37" t="s">
        <v>63</v>
      </c>
      <c r="C60" s="55">
        <f>'No Worse Off Ref Data'!R56</f>
        <v>91.300539155251158</v>
      </c>
      <c r="D60" s="19">
        <f>'No Worse Off Ref Data'!AG56</f>
        <v>38.466880136986305</v>
      </c>
      <c r="E60" s="21">
        <f>'No Worse Off Ref Data'!AP56</f>
        <v>2.5490867579908674</v>
      </c>
      <c r="F60" s="19">
        <f>'No Worse Off Ref Data'!AY56</f>
        <v>0</v>
      </c>
      <c r="G60" s="21">
        <f>'No Worse Off Ref Data'!BH56</f>
        <v>0</v>
      </c>
      <c r="H60" s="60">
        <f>'No Worse Off Ref Data'!BI56</f>
        <v>0</v>
      </c>
      <c r="I60" s="62">
        <f t="shared" si="2"/>
        <v>50.28457226027399</v>
      </c>
      <c r="J60" s="55">
        <f>'No Worse Off Ref Data'!BT56</f>
        <v>49.957999999999998</v>
      </c>
      <c r="K60" s="19">
        <f>'No Worse Off Ref Data'!BW56</f>
        <v>0</v>
      </c>
      <c r="L60" s="19">
        <f>'No Worse Off Ref Data'!BU56</f>
        <v>0.33625000000000005</v>
      </c>
      <c r="M60" s="21">
        <f>'No Worse Off Ref Data'!BV56</f>
        <v>0.32657226027399133</v>
      </c>
      <c r="N60" s="190">
        <f>'No Worse Off Ref Data'!BZ56</f>
        <v>-0.37209410430335665</v>
      </c>
      <c r="O60" s="67">
        <f t="shared" si="3"/>
        <v>50.248728155970632</v>
      </c>
      <c r="P60" s="22">
        <f t="shared" si="1"/>
        <v>3.5844104303357938E-2</v>
      </c>
    </row>
    <row r="61" spans="1:16" x14ac:dyDescent="0.3">
      <c r="A61" s="12">
        <v>10158</v>
      </c>
      <c r="B61" s="37" t="s">
        <v>64</v>
      </c>
      <c r="C61" s="55">
        <f>'No Worse Off Ref Data'!R57</f>
        <v>2.2678702054794524</v>
      </c>
      <c r="D61" s="19">
        <f>'No Worse Off Ref Data'!AG57</f>
        <v>0</v>
      </c>
      <c r="E61" s="21">
        <f>'No Worse Off Ref Data'!AP57</f>
        <v>0</v>
      </c>
      <c r="F61" s="19">
        <f>'No Worse Off Ref Data'!AY57</f>
        <v>0</v>
      </c>
      <c r="G61" s="21">
        <f>'No Worse Off Ref Data'!BH57</f>
        <v>0</v>
      </c>
      <c r="H61" s="60">
        <f>'No Worse Off Ref Data'!BI57</f>
        <v>0</v>
      </c>
      <c r="I61" s="62">
        <f t="shared" si="2"/>
        <v>2.2678702054794524</v>
      </c>
      <c r="J61" s="55">
        <f>'No Worse Off Ref Data'!BT57</f>
        <v>2.7909999999999999</v>
      </c>
      <c r="K61" s="19">
        <f>'No Worse Off Ref Data'!BW57</f>
        <v>-0.52312979452054753</v>
      </c>
      <c r="L61" s="19">
        <f>'No Worse Off Ref Data'!BU57</f>
        <v>0</v>
      </c>
      <c r="M61" s="21">
        <f>'No Worse Off Ref Data'!BV57</f>
        <v>0</v>
      </c>
      <c r="N61" s="190">
        <f>'No Worse Off Ref Data'!BZ57</f>
        <v>0</v>
      </c>
      <c r="O61" s="67">
        <f t="shared" si="3"/>
        <v>2.2678702054794524</v>
      </c>
      <c r="P61" s="22">
        <f t="shared" si="1"/>
        <v>0</v>
      </c>
    </row>
    <row r="62" spans="1:16" x14ac:dyDescent="0.3">
      <c r="A62" s="12">
        <v>10170</v>
      </c>
      <c r="B62" s="37" t="s">
        <v>65</v>
      </c>
      <c r="C62" s="55">
        <f>'No Worse Off Ref Data'!R58</f>
        <v>271.47466381278548</v>
      </c>
      <c r="D62" s="19">
        <f>'No Worse Off Ref Data'!AG58</f>
        <v>1</v>
      </c>
      <c r="E62" s="21">
        <f>'No Worse Off Ref Data'!AP58</f>
        <v>42.389611872146119</v>
      </c>
      <c r="F62" s="19">
        <f>'No Worse Off Ref Data'!AY58</f>
        <v>0</v>
      </c>
      <c r="G62" s="21">
        <f>'No Worse Off Ref Data'!BH58</f>
        <v>0</v>
      </c>
      <c r="H62" s="60">
        <f>'No Worse Off Ref Data'!BI58</f>
        <v>0</v>
      </c>
      <c r="I62" s="62">
        <f t="shared" si="2"/>
        <v>228.08505194063935</v>
      </c>
      <c r="J62" s="55">
        <f>'No Worse Off Ref Data'!BT58</f>
        <v>251.09700000000001</v>
      </c>
      <c r="K62" s="19">
        <f>'No Worse Off Ref Data'!BW58</f>
        <v>-23.011948059360662</v>
      </c>
      <c r="L62" s="19">
        <f>'No Worse Off Ref Data'!BU58</f>
        <v>0.27</v>
      </c>
      <c r="M62" s="21">
        <f>'No Worse Off Ref Data'!BV58</f>
        <v>0</v>
      </c>
      <c r="N62" s="190">
        <f>'No Worse Off Ref Data'!BZ58</f>
        <v>0</v>
      </c>
      <c r="O62" s="67">
        <f t="shared" si="3"/>
        <v>228.35505194063936</v>
      </c>
      <c r="P62" s="22">
        <f t="shared" si="1"/>
        <v>-0.27000000000001023</v>
      </c>
    </row>
    <row r="63" spans="1:16" x14ac:dyDescent="0.3">
      <c r="A63" s="12">
        <v>10172</v>
      </c>
      <c r="B63" s="37" t="s">
        <v>66</v>
      </c>
      <c r="C63" s="55">
        <f>'No Worse Off Ref Data'!R59</f>
        <v>5.2763498858447493</v>
      </c>
      <c r="D63" s="19">
        <f>'No Worse Off Ref Data'!AG59</f>
        <v>0</v>
      </c>
      <c r="E63" s="21">
        <f>'No Worse Off Ref Data'!AP59</f>
        <v>0</v>
      </c>
      <c r="F63" s="19">
        <f>'No Worse Off Ref Data'!AY59</f>
        <v>0</v>
      </c>
      <c r="G63" s="21">
        <f>'No Worse Off Ref Data'!BH59</f>
        <v>0</v>
      </c>
      <c r="H63" s="60">
        <f>'No Worse Off Ref Data'!BI59</f>
        <v>0</v>
      </c>
      <c r="I63" s="62">
        <f t="shared" si="2"/>
        <v>5.2763498858447493</v>
      </c>
      <c r="J63" s="55">
        <f>'No Worse Off Ref Data'!BT59</f>
        <v>6.1020000000000003</v>
      </c>
      <c r="K63" s="19">
        <f>'No Worse Off Ref Data'!BW59</f>
        <v>-0.82565011415525102</v>
      </c>
      <c r="L63" s="19">
        <f>'No Worse Off Ref Data'!BU59</f>
        <v>0</v>
      </c>
      <c r="M63" s="21">
        <f>'No Worse Off Ref Data'!BV59</f>
        <v>0</v>
      </c>
      <c r="N63" s="190">
        <f>'No Worse Off Ref Data'!BZ59</f>
        <v>0</v>
      </c>
      <c r="O63" s="67">
        <f t="shared" si="3"/>
        <v>5.2763498858447493</v>
      </c>
      <c r="P63" s="22">
        <f t="shared" si="1"/>
        <v>0</v>
      </c>
    </row>
    <row r="64" spans="1:16" x14ac:dyDescent="0.3">
      <c r="A64" s="12">
        <v>10173</v>
      </c>
      <c r="B64" s="37" t="s">
        <v>67</v>
      </c>
      <c r="C64" s="55">
        <f>'No Worse Off Ref Data'!R60</f>
        <v>41.657167922374434</v>
      </c>
      <c r="D64" s="19">
        <f>'No Worse Off Ref Data'!AG60</f>
        <v>0</v>
      </c>
      <c r="E64" s="21">
        <f>'No Worse Off Ref Data'!AP60</f>
        <v>1.127054794520548</v>
      </c>
      <c r="F64" s="19">
        <f>'No Worse Off Ref Data'!AY60</f>
        <v>0.96655251141552512</v>
      </c>
      <c r="G64" s="21">
        <f>'No Worse Off Ref Data'!BH60</f>
        <v>0</v>
      </c>
      <c r="H64" s="60">
        <f>'No Worse Off Ref Data'!BI60</f>
        <v>0</v>
      </c>
      <c r="I64" s="62">
        <f t="shared" si="2"/>
        <v>39.563560616438359</v>
      </c>
      <c r="J64" s="55">
        <f>'No Worse Off Ref Data'!BT60</f>
        <v>33.130000000000003</v>
      </c>
      <c r="K64" s="19">
        <f>'No Worse Off Ref Data'!BW60</f>
        <v>0</v>
      </c>
      <c r="L64" s="19">
        <f>'No Worse Off Ref Data'!BU60</f>
        <v>0</v>
      </c>
      <c r="M64" s="21">
        <f>'No Worse Off Ref Data'!BV60</f>
        <v>6.4335606164383563</v>
      </c>
      <c r="N64" s="190">
        <f>'No Worse Off Ref Data'!BZ60</f>
        <v>-3.6116620073463106</v>
      </c>
      <c r="O64" s="67">
        <f t="shared" si="3"/>
        <v>35.951898609092048</v>
      </c>
      <c r="P64" s="22">
        <f t="shared" si="1"/>
        <v>3.611662007346311</v>
      </c>
    </row>
    <row r="65" spans="1:16" x14ac:dyDescent="0.3">
      <c r="A65" s="12">
        <v>10174</v>
      </c>
      <c r="B65" s="37" t="s">
        <v>68</v>
      </c>
      <c r="C65" s="55">
        <f>'No Worse Off Ref Data'!R61</f>
        <v>0.49262568493150671</v>
      </c>
      <c r="D65" s="19">
        <f>'No Worse Off Ref Data'!AG61</f>
        <v>0</v>
      </c>
      <c r="E65" s="21">
        <f>'No Worse Off Ref Data'!AP61</f>
        <v>0</v>
      </c>
      <c r="F65" s="19">
        <f>'No Worse Off Ref Data'!AY61</f>
        <v>0</v>
      </c>
      <c r="G65" s="21">
        <f>'No Worse Off Ref Data'!BH61</f>
        <v>0</v>
      </c>
      <c r="H65" s="60">
        <f>'No Worse Off Ref Data'!BI61</f>
        <v>0</v>
      </c>
      <c r="I65" s="62">
        <f t="shared" si="2"/>
        <v>0.49262568493150671</v>
      </c>
      <c r="J65" s="55">
        <f>'No Worse Off Ref Data'!BT61</f>
        <v>0.50700000000000001</v>
      </c>
      <c r="K65" s="19">
        <f>'No Worse Off Ref Data'!BW61</f>
        <v>-1.4374315068493293E-2</v>
      </c>
      <c r="L65" s="19">
        <f>'No Worse Off Ref Data'!BU61</f>
        <v>0</v>
      </c>
      <c r="M65" s="21">
        <f>'No Worse Off Ref Data'!BV61</f>
        <v>0</v>
      </c>
      <c r="N65" s="190">
        <f>'No Worse Off Ref Data'!BZ61</f>
        <v>0</v>
      </c>
      <c r="O65" s="67">
        <f t="shared" si="3"/>
        <v>0.49262568493150671</v>
      </c>
      <c r="P65" s="22">
        <f t="shared" si="1"/>
        <v>0</v>
      </c>
    </row>
    <row r="66" spans="1:16" x14ac:dyDescent="0.3">
      <c r="A66" s="12">
        <v>10177</v>
      </c>
      <c r="B66" s="37" t="s">
        <v>69</v>
      </c>
      <c r="C66" s="55">
        <f>'No Worse Off Ref Data'!R62</f>
        <v>8.2642351598173516</v>
      </c>
      <c r="D66" s="19">
        <f>'No Worse Off Ref Data'!AG62</f>
        <v>0</v>
      </c>
      <c r="E66" s="21">
        <f>'No Worse Off Ref Data'!AP62</f>
        <v>0</v>
      </c>
      <c r="F66" s="19">
        <f>'No Worse Off Ref Data'!AY62</f>
        <v>0</v>
      </c>
      <c r="G66" s="21">
        <f>'No Worse Off Ref Data'!BH62</f>
        <v>0</v>
      </c>
      <c r="H66" s="60">
        <f>'No Worse Off Ref Data'!BI62</f>
        <v>0</v>
      </c>
      <c r="I66" s="62">
        <f t="shared" si="2"/>
        <v>8.2642351598173516</v>
      </c>
      <c r="J66" s="55">
        <f>'No Worse Off Ref Data'!BT62</f>
        <v>11.664999999999999</v>
      </c>
      <c r="K66" s="19">
        <f>'No Worse Off Ref Data'!BW62</f>
        <v>-3.4007648401826476</v>
      </c>
      <c r="L66" s="19">
        <f>'No Worse Off Ref Data'!BU62</f>
        <v>0</v>
      </c>
      <c r="M66" s="21">
        <f>'No Worse Off Ref Data'!BV62</f>
        <v>0</v>
      </c>
      <c r="N66" s="190">
        <f>'No Worse Off Ref Data'!BZ62</f>
        <v>0</v>
      </c>
      <c r="O66" s="67">
        <f t="shared" si="3"/>
        <v>8.2642351598173516</v>
      </c>
      <c r="P66" s="22">
        <f t="shared" si="1"/>
        <v>0</v>
      </c>
    </row>
    <row r="67" spans="1:16" x14ac:dyDescent="0.3">
      <c r="A67" s="12">
        <v>10179</v>
      </c>
      <c r="B67" s="37" t="s">
        <v>70</v>
      </c>
      <c r="C67" s="55">
        <f>'No Worse Off Ref Data'!R63</f>
        <v>190.18913264840182</v>
      </c>
      <c r="D67" s="19">
        <f>'No Worse Off Ref Data'!AG63</f>
        <v>0</v>
      </c>
      <c r="E67" s="21">
        <f>'No Worse Off Ref Data'!AP63</f>
        <v>0</v>
      </c>
      <c r="F67" s="19">
        <f>'No Worse Off Ref Data'!AY63</f>
        <v>9.4042237442922367</v>
      </c>
      <c r="G67" s="21">
        <f>'No Worse Off Ref Data'!BH63</f>
        <v>3.5765981735159817</v>
      </c>
      <c r="H67" s="60">
        <f>'No Worse Off Ref Data'!BI63</f>
        <v>0</v>
      </c>
      <c r="I67" s="62">
        <f t="shared" si="2"/>
        <v>177.20831073059361</v>
      </c>
      <c r="J67" s="55">
        <f>'No Worse Off Ref Data'!BT63</f>
        <v>166.822</v>
      </c>
      <c r="K67" s="19">
        <f>'No Worse Off Ref Data'!BW63</f>
        <v>0</v>
      </c>
      <c r="L67" s="19">
        <f>'No Worse Off Ref Data'!BU63</f>
        <v>0.63375000000000004</v>
      </c>
      <c r="M67" s="21">
        <f>'No Worse Off Ref Data'!BV63</f>
        <v>10.386310730593607</v>
      </c>
      <c r="N67" s="190">
        <f>'No Worse Off Ref Data'!BZ63</f>
        <v>-6.186424133105902</v>
      </c>
      <c r="O67" s="67">
        <f t="shared" si="3"/>
        <v>171.6556365974877</v>
      </c>
      <c r="P67" s="22">
        <f t="shared" si="1"/>
        <v>5.55267413310591</v>
      </c>
    </row>
    <row r="68" spans="1:16" x14ac:dyDescent="0.3">
      <c r="A68" s="12">
        <v>10183</v>
      </c>
      <c r="B68" s="37" t="s">
        <v>71</v>
      </c>
      <c r="C68" s="55">
        <f>'No Worse Off Ref Data'!R64</f>
        <v>124.76126015981733</v>
      </c>
      <c r="D68" s="19">
        <f>'No Worse Off Ref Data'!AG64</f>
        <v>0</v>
      </c>
      <c r="E68" s="21">
        <f>'No Worse Off Ref Data'!AP64</f>
        <v>0.68926940639269407</v>
      </c>
      <c r="F68" s="19">
        <f>'No Worse Off Ref Data'!AY64</f>
        <v>0</v>
      </c>
      <c r="G68" s="21">
        <f>'No Worse Off Ref Data'!BH64</f>
        <v>0</v>
      </c>
      <c r="H68" s="60">
        <f>'No Worse Off Ref Data'!BI64</f>
        <v>0</v>
      </c>
      <c r="I68" s="62">
        <f t="shared" si="2"/>
        <v>124.07199075342463</v>
      </c>
      <c r="J68" s="55">
        <f>'No Worse Off Ref Data'!BT64</f>
        <v>117.351</v>
      </c>
      <c r="K68" s="19">
        <f>'No Worse Off Ref Data'!BW64</f>
        <v>0</v>
      </c>
      <c r="L68" s="19">
        <f>'No Worse Off Ref Data'!BU64</f>
        <v>0.78749999999999998</v>
      </c>
      <c r="M68" s="21">
        <f>'No Worse Off Ref Data'!BV64</f>
        <v>6.7209907534246298</v>
      </c>
      <c r="N68" s="190">
        <f>'No Worse Off Ref Data'!BZ64</f>
        <v>-4.2151045748081399</v>
      </c>
      <c r="O68" s="67">
        <f t="shared" si="3"/>
        <v>120.64438617861649</v>
      </c>
      <c r="P68" s="22">
        <f t="shared" si="1"/>
        <v>3.427604574808143</v>
      </c>
    </row>
    <row r="69" spans="1:16" x14ac:dyDescent="0.3">
      <c r="A69" s="12">
        <v>10186</v>
      </c>
      <c r="B69" s="37" t="s">
        <v>72</v>
      </c>
      <c r="C69" s="55">
        <f>'No Worse Off Ref Data'!R65</f>
        <v>20.870014041095892</v>
      </c>
      <c r="D69" s="19">
        <f>'No Worse Off Ref Data'!AG65</f>
        <v>0</v>
      </c>
      <c r="E69" s="21">
        <f>'No Worse Off Ref Data'!AP65</f>
        <v>3.3162100456621006</v>
      </c>
      <c r="F69" s="19">
        <f>'No Worse Off Ref Data'!AY65</f>
        <v>0</v>
      </c>
      <c r="G69" s="21">
        <f>'No Worse Off Ref Data'!BH65</f>
        <v>0</v>
      </c>
      <c r="H69" s="60">
        <f>'No Worse Off Ref Data'!BI65</f>
        <v>0</v>
      </c>
      <c r="I69" s="62">
        <f t="shared" si="2"/>
        <v>17.553803995433793</v>
      </c>
      <c r="J69" s="55">
        <f>'No Worse Off Ref Data'!BT65</f>
        <v>21.317</v>
      </c>
      <c r="K69" s="19">
        <f>'No Worse Off Ref Data'!BW65</f>
        <v>-3.7631960045662076</v>
      </c>
      <c r="L69" s="19">
        <f>'No Worse Off Ref Data'!BU65</f>
        <v>3.7499999999999999E-3</v>
      </c>
      <c r="M69" s="21">
        <f>'No Worse Off Ref Data'!BV65</f>
        <v>0</v>
      </c>
      <c r="N69" s="190">
        <f>'No Worse Off Ref Data'!BZ65</f>
        <v>0</v>
      </c>
      <c r="O69" s="67">
        <f t="shared" si="3"/>
        <v>17.557553995433793</v>
      </c>
      <c r="P69" s="22">
        <f t="shared" si="1"/>
        <v>-3.7500000000001421E-3</v>
      </c>
    </row>
    <row r="70" spans="1:16" x14ac:dyDescent="0.3">
      <c r="A70" s="12">
        <v>10190</v>
      </c>
      <c r="B70" s="37" t="s">
        <v>73</v>
      </c>
      <c r="C70" s="55">
        <f>'No Worse Off Ref Data'!R66</f>
        <v>747.54</v>
      </c>
      <c r="D70" s="19">
        <f>'No Worse Off Ref Data'!AG66</f>
        <v>233.21</v>
      </c>
      <c r="E70" s="21">
        <f>'No Worse Off Ref Data'!AP66</f>
        <v>264.45999999999998</v>
      </c>
      <c r="F70" s="19">
        <f>'No Worse Off Ref Data'!AY66</f>
        <v>0</v>
      </c>
      <c r="G70" s="21">
        <f>'No Worse Off Ref Data'!BH66</f>
        <v>0</v>
      </c>
      <c r="H70" s="60">
        <f>'No Worse Off Ref Data'!BI66</f>
        <v>3.4</v>
      </c>
      <c r="I70" s="62">
        <f t="shared" si="2"/>
        <v>253.27</v>
      </c>
      <c r="J70" s="55">
        <f>'No Worse Off Ref Data'!BT66</f>
        <v>187.059</v>
      </c>
      <c r="K70" s="19">
        <f>'No Worse Off Ref Data'!BW66</f>
        <v>0</v>
      </c>
      <c r="L70" s="19">
        <f>'No Worse Off Ref Data'!BU66</f>
        <v>0</v>
      </c>
      <c r="M70" s="21">
        <f>'No Worse Off Ref Data'!BV66</f>
        <v>66.211000000000013</v>
      </c>
      <c r="N70" s="190">
        <f>'No Worse Off Ref Data'!BZ66</f>
        <v>-37.169425676568956</v>
      </c>
      <c r="O70" s="67">
        <f t="shared" si="3"/>
        <v>216.10057432343106</v>
      </c>
      <c r="P70" s="22">
        <f t="shared" si="1"/>
        <v>37.169425676568949</v>
      </c>
    </row>
    <row r="71" spans="1:16" x14ac:dyDescent="0.3">
      <c r="A71" s="12">
        <v>10191</v>
      </c>
      <c r="B71" s="37" t="s">
        <v>74</v>
      </c>
      <c r="C71" s="55">
        <f>'No Worse Off Ref Data'!R67</f>
        <v>129.16990650684932</v>
      </c>
      <c r="D71" s="19">
        <f>'No Worse Off Ref Data'!AG67</f>
        <v>0</v>
      </c>
      <c r="E71" s="21">
        <f>'No Worse Off Ref Data'!AP67</f>
        <v>0</v>
      </c>
      <c r="F71" s="19">
        <f>'No Worse Off Ref Data'!AY67</f>
        <v>0</v>
      </c>
      <c r="G71" s="21">
        <f>'No Worse Off Ref Data'!BH67</f>
        <v>0</v>
      </c>
      <c r="H71" s="60">
        <f>'No Worse Off Ref Data'!BI67</f>
        <v>0</v>
      </c>
      <c r="I71" s="62">
        <f t="shared" si="2"/>
        <v>129.16990650684932</v>
      </c>
      <c r="J71" s="55">
        <f>'No Worse Off Ref Data'!BT67</f>
        <v>131.21700000000001</v>
      </c>
      <c r="K71" s="19">
        <f>'No Worse Off Ref Data'!BW67</f>
        <v>-2.0470934931506974</v>
      </c>
      <c r="L71" s="19">
        <f>'No Worse Off Ref Data'!BU67</f>
        <v>0.19875000000000001</v>
      </c>
      <c r="M71" s="21">
        <f>'No Worse Off Ref Data'!BV67</f>
        <v>0</v>
      </c>
      <c r="N71" s="190">
        <f>'No Worse Off Ref Data'!BZ67</f>
        <v>0</v>
      </c>
      <c r="O71" s="67">
        <f t="shared" ref="O71:O102" si="4">SUM(J71:N71)</f>
        <v>129.36865650684931</v>
      </c>
      <c r="P71" s="22">
        <f t="shared" ref="P71:P134" si="5">I71-O71</f>
        <v>-0.19874999999998977</v>
      </c>
    </row>
    <row r="72" spans="1:16" x14ac:dyDescent="0.3">
      <c r="A72" s="12">
        <v>10197</v>
      </c>
      <c r="B72" s="37" t="s">
        <v>75</v>
      </c>
      <c r="C72" s="55">
        <f>'No Worse Off Ref Data'!R68</f>
        <v>26.556640981735153</v>
      </c>
      <c r="D72" s="19">
        <f>'No Worse Off Ref Data'!AG68</f>
        <v>0</v>
      </c>
      <c r="E72" s="21">
        <f>'No Worse Off Ref Data'!AP68</f>
        <v>0</v>
      </c>
      <c r="F72" s="19">
        <f>'No Worse Off Ref Data'!AY68</f>
        <v>0</v>
      </c>
      <c r="G72" s="21">
        <f>'No Worse Off Ref Data'!BH68</f>
        <v>0</v>
      </c>
      <c r="H72" s="60">
        <f>'No Worse Off Ref Data'!BI68</f>
        <v>0</v>
      </c>
      <c r="I72" s="62">
        <f t="shared" ref="I72:I135" si="6">IF((C72-SUM(D72:G72)+H72)&gt;0,C72-SUM(D72:G72)+H72,0)</f>
        <v>26.556640981735153</v>
      </c>
      <c r="J72" s="55">
        <f>'No Worse Off Ref Data'!BT68</f>
        <v>22.753</v>
      </c>
      <c r="K72" s="19">
        <f>'No Worse Off Ref Data'!BW68</f>
        <v>0</v>
      </c>
      <c r="L72" s="19">
        <f>'No Worse Off Ref Data'!BU68</f>
        <v>0</v>
      </c>
      <c r="M72" s="21">
        <f>'No Worse Off Ref Data'!BV68</f>
        <v>3.8036409817351533</v>
      </c>
      <c r="N72" s="190">
        <f>'No Worse Off Ref Data'!BZ68</f>
        <v>-2.135281913442729</v>
      </c>
      <c r="O72" s="67">
        <f t="shared" si="4"/>
        <v>24.421359068292425</v>
      </c>
      <c r="P72" s="22">
        <f t="shared" si="5"/>
        <v>2.1352819134427286</v>
      </c>
    </row>
    <row r="73" spans="1:16" x14ac:dyDescent="0.3">
      <c r="A73" s="12">
        <v>10202</v>
      </c>
      <c r="B73" s="37" t="s">
        <v>76</v>
      </c>
      <c r="C73" s="55">
        <f>'No Worse Off Ref Data'!R69</f>
        <v>15.434859589041096</v>
      </c>
      <c r="D73" s="19">
        <f>'No Worse Off Ref Data'!AG69</f>
        <v>0</v>
      </c>
      <c r="E73" s="21">
        <f>'No Worse Off Ref Data'!AP69</f>
        <v>0</v>
      </c>
      <c r="F73" s="19">
        <f>'No Worse Off Ref Data'!AY69</f>
        <v>0</v>
      </c>
      <c r="G73" s="21">
        <f>'No Worse Off Ref Data'!BH69</f>
        <v>0</v>
      </c>
      <c r="H73" s="60">
        <f>'No Worse Off Ref Data'!BI69</f>
        <v>0</v>
      </c>
      <c r="I73" s="62">
        <f t="shared" si="6"/>
        <v>15.434859589041096</v>
      </c>
      <c r="J73" s="55">
        <f>'No Worse Off Ref Data'!BT69</f>
        <v>13.099</v>
      </c>
      <c r="K73" s="19">
        <f>'No Worse Off Ref Data'!BW69</f>
        <v>0</v>
      </c>
      <c r="L73" s="19">
        <f>'No Worse Off Ref Data'!BU69</f>
        <v>0.49625000000000002</v>
      </c>
      <c r="M73" s="21">
        <f>'No Worse Off Ref Data'!BV69</f>
        <v>2.335859589041096</v>
      </c>
      <c r="N73" s="190">
        <f>'No Worse Off Ref Data'!BZ69</f>
        <v>-1.5898851682916924</v>
      </c>
      <c r="O73" s="67">
        <f t="shared" si="4"/>
        <v>14.341224420749404</v>
      </c>
      <c r="P73" s="22">
        <f t="shared" si="5"/>
        <v>1.0936351682916925</v>
      </c>
    </row>
    <row r="74" spans="1:16" x14ac:dyDescent="0.3">
      <c r="A74" s="12">
        <v>10203</v>
      </c>
      <c r="B74" s="37" t="s">
        <v>77</v>
      </c>
      <c r="C74" s="55">
        <f>'No Worse Off Ref Data'!R70</f>
        <v>6.5003239726027413</v>
      </c>
      <c r="D74" s="19">
        <f>'No Worse Off Ref Data'!AG70</f>
        <v>0</v>
      </c>
      <c r="E74" s="21">
        <f>'No Worse Off Ref Data'!AP70</f>
        <v>0</v>
      </c>
      <c r="F74" s="19">
        <f>'No Worse Off Ref Data'!AY70</f>
        <v>0</v>
      </c>
      <c r="G74" s="21">
        <f>'No Worse Off Ref Data'!BH70</f>
        <v>0</v>
      </c>
      <c r="H74" s="60">
        <f>'No Worse Off Ref Data'!BI70</f>
        <v>0</v>
      </c>
      <c r="I74" s="62">
        <f t="shared" si="6"/>
        <v>6.5003239726027413</v>
      </c>
      <c r="J74" s="55">
        <f>'No Worse Off Ref Data'!BT70</f>
        <v>6.2130000000000001</v>
      </c>
      <c r="K74" s="19">
        <f>'No Worse Off Ref Data'!BW70</f>
        <v>0</v>
      </c>
      <c r="L74" s="19">
        <f>'No Worse Off Ref Data'!BU70</f>
        <v>0</v>
      </c>
      <c r="M74" s="21">
        <f>'No Worse Off Ref Data'!BV70</f>
        <v>0.28732397260274123</v>
      </c>
      <c r="N74" s="190">
        <f>'No Worse Off Ref Data'!BZ70</f>
        <v>-0.16129747390545562</v>
      </c>
      <c r="O74" s="67">
        <f t="shared" si="4"/>
        <v>6.3390264986972857</v>
      </c>
      <c r="P74" s="22">
        <f t="shared" si="5"/>
        <v>0.16129747390545557</v>
      </c>
    </row>
    <row r="75" spans="1:16" x14ac:dyDescent="0.3">
      <c r="A75" s="12">
        <v>10204</v>
      </c>
      <c r="B75" s="37" t="s">
        <v>78</v>
      </c>
      <c r="C75" s="55">
        <f>'No Worse Off Ref Data'!R71</f>
        <v>80.383963926940638</v>
      </c>
      <c r="D75" s="19">
        <f>'No Worse Off Ref Data'!AG71</f>
        <v>0</v>
      </c>
      <c r="E75" s="21">
        <f>'No Worse Off Ref Data'!AP71</f>
        <v>17.322146118721463</v>
      </c>
      <c r="F75" s="19">
        <f>'No Worse Off Ref Data'!AY71</f>
        <v>0</v>
      </c>
      <c r="G75" s="21">
        <f>'No Worse Off Ref Data'!BH71</f>
        <v>0.51792237442922373</v>
      </c>
      <c r="H75" s="60">
        <f>'No Worse Off Ref Data'!BI71</f>
        <v>0</v>
      </c>
      <c r="I75" s="62">
        <f t="shared" si="6"/>
        <v>62.543895433789956</v>
      </c>
      <c r="J75" s="55">
        <f>'No Worse Off Ref Data'!BT71</f>
        <v>79.555999999999997</v>
      </c>
      <c r="K75" s="19">
        <f>'No Worse Off Ref Data'!BW71</f>
        <v>-17.012104566210041</v>
      </c>
      <c r="L75" s="19">
        <f>'No Worse Off Ref Data'!BU71</f>
        <v>0.28125</v>
      </c>
      <c r="M75" s="21">
        <f>'No Worse Off Ref Data'!BV71</f>
        <v>0</v>
      </c>
      <c r="N75" s="190">
        <f>'No Worse Off Ref Data'!BZ71</f>
        <v>0</v>
      </c>
      <c r="O75" s="67">
        <f t="shared" si="4"/>
        <v>62.825145433789956</v>
      </c>
      <c r="P75" s="22">
        <f t="shared" si="5"/>
        <v>-0.28125</v>
      </c>
    </row>
    <row r="76" spans="1:16" x14ac:dyDescent="0.3">
      <c r="A76" s="12">
        <v>10209</v>
      </c>
      <c r="B76" s="37" t="s">
        <v>79</v>
      </c>
      <c r="C76" s="55">
        <f>'No Worse Off Ref Data'!R72</f>
        <v>124.17198630136987</v>
      </c>
      <c r="D76" s="19">
        <f>'No Worse Off Ref Data'!AG72</f>
        <v>0</v>
      </c>
      <c r="E76" s="21">
        <f>'No Worse Off Ref Data'!AP72</f>
        <v>0</v>
      </c>
      <c r="F76" s="19">
        <f>'No Worse Off Ref Data'!AY72</f>
        <v>0</v>
      </c>
      <c r="G76" s="21">
        <f>'No Worse Off Ref Data'!BH72</f>
        <v>0</v>
      </c>
      <c r="H76" s="60">
        <f>'No Worse Off Ref Data'!BI72</f>
        <v>0</v>
      </c>
      <c r="I76" s="62">
        <f t="shared" si="6"/>
        <v>124.17198630136987</v>
      </c>
      <c r="J76" s="55">
        <f>'No Worse Off Ref Data'!BT72</f>
        <v>104.89</v>
      </c>
      <c r="K76" s="19">
        <f>'No Worse Off Ref Data'!BW72</f>
        <v>0</v>
      </c>
      <c r="L76" s="19">
        <f>'No Worse Off Ref Data'!BU72</f>
        <v>3.3750000000000002E-2</v>
      </c>
      <c r="M76" s="21">
        <f>'No Worse Off Ref Data'!BV72</f>
        <v>19.281986301369869</v>
      </c>
      <c r="N76" s="190">
        <f>'No Worse Off Ref Data'!BZ72</f>
        <v>-10.843437266345049</v>
      </c>
      <c r="O76" s="67">
        <f t="shared" si="4"/>
        <v>113.36229903502482</v>
      </c>
      <c r="P76" s="22">
        <f t="shared" si="5"/>
        <v>10.809687266345051</v>
      </c>
    </row>
    <row r="77" spans="1:16" x14ac:dyDescent="0.3">
      <c r="A77" s="12">
        <v>10230</v>
      </c>
      <c r="B77" s="37" t="s">
        <v>80</v>
      </c>
      <c r="C77" s="55">
        <f>'No Worse Off Ref Data'!R73</f>
        <v>12.802464041095893</v>
      </c>
      <c r="D77" s="19">
        <f>'No Worse Off Ref Data'!AG73</f>
        <v>0</v>
      </c>
      <c r="E77" s="21">
        <f>'No Worse Off Ref Data'!AP73</f>
        <v>0.98036529680365292</v>
      </c>
      <c r="F77" s="19">
        <f>'No Worse Off Ref Data'!AY73</f>
        <v>0</v>
      </c>
      <c r="G77" s="21">
        <f>'No Worse Off Ref Data'!BH73</f>
        <v>0</v>
      </c>
      <c r="H77" s="60">
        <f>'No Worse Off Ref Data'!BI73</f>
        <v>0</v>
      </c>
      <c r="I77" s="62">
        <f t="shared" si="6"/>
        <v>11.822098744292241</v>
      </c>
      <c r="J77" s="55">
        <f>'No Worse Off Ref Data'!BT73</f>
        <v>9.702</v>
      </c>
      <c r="K77" s="19">
        <f>'No Worse Off Ref Data'!BW73</f>
        <v>0</v>
      </c>
      <c r="L77" s="19">
        <f>'No Worse Off Ref Data'!BU73</f>
        <v>3.5000000000000003E-2</v>
      </c>
      <c r="M77" s="21">
        <f>'No Worse Off Ref Data'!BV73</f>
        <v>2.1200987442922408</v>
      </c>
      <c r="N77" s="190">
        <f>'No Worse Off Ref Data'!BZ73</f>
        <v>-1.2098258990445321</v>
      </c>
      <c r="O77" s="67">
        <f t="shared" si="4"/>
        <v>10.647272845247709</v>
      </c>
      <c r="P77" s="22">
        <f t="shared" si="5"/>
        <v>1.1748258990445315</v>
      </c>
    </row>
    <row r="78" spans="1:16" x14ac:dyDescent="0.3">
      <c r="A78" s="12">
        <v>10231</v>
      </c>
      <c r="B78" s="37" t="s">
        <v>81</v>
      </c>
      <c r="C78" s="55">
        <f>'No Worse Off Ref Data'!R74</f>
        <v>59.129227283105017</v>
      </c>
      <c r="D78" s="19">
        <f>'No Worse Off Ref Data'!AG74</f>
        <v>0</v>
      </c>
      <c r="E78" s="21">
        <f>'No Worse Off Ref Data'!AP74</f>
        <v>4.4187214611872143</v>
      </c>
      <c r="F78" s="19">
        <f>'No Worse Off Ref Data'!AY74</f>
        <v>0</v>
      </c>
      <c r="G78" s="21">
        <f>'No Worse Off Ref Data'!BH74</f>
        <v>0</v>
      </c>
      <c r="H78" s="60">
        <f>'No Worse Off Ref Data'!BI74</f>
        <v>0</v>
      </c>
      <c r="I78" s="62">
        <f t="shared" si="6"/>
        <v>54.710505821917806</v>
      </c>
      <c r="J78" s="55">
        <f>'No Worse Off Ref Data'!BT74</f>
        <v>36.658999999999999</v>
      </c>
      <c r="K78" s="19">
        <f>'No Worse Off Ref Data'!BW74</f>
        <v>0</v>
      </c>
      <c r="L78" s="19">
        <f>'No Worse Off Ref Data'!BU74</f>
        <v>1.7500000000000002E-2</v>
      </c>
      <c r="M78" s="21">
        <f>'No Worse Off Ref Data'!BV74</f>
        <v>18.051505821917807</v>
      </c>
      <c r="N78" s="190">
        <f>'No Worse Off Ref Data'!BZ74</f>
        <v>-10.143549696383765</v>
      </c>
      <c r="O78" s="67">
        <f t="shared" si="4"/>
        <v>44.584456125534039</v>
      </c>
      <c r="P78" s="22">
        <f t="shared" si="5"/>
        <v>10.126049696383767</v>
      </c>
    </row>
    <row r="79" spans="1:16" x14ac:dyDescent="0.3">
      <c r="A79" s="12">
        <v>10234</v>
      </c>
      <c r="B79" s="37" t="s">
        <v>82</v>
      </c>
      <c r="C79" s="55">
        <f>'No Worse Off Ref Data'!R75</f>
        <v>63.607759703196358</v>
      </c>
      <c r="D79" s="19">
        <f>'No Worse Off Ref Data'!AG75</f>
        <v>0</v>
      </c>
      <c r="E79" s="21">
        <f>'No Worse Off Ref Data'!AP75</f>
        <v>0</v>
      </c>
      <c r="F79" s="19">
        <f>'No Worse Off Ref Data'!AY75</f>
        <v>0</v>
      </c>
      <c r="G79" s="21">
        <f>'No Worse Off Ref Data'!BH75</f>
        <v>0</v>
      </c>
      <c r="H79" s="60">
        <f>'No Worse Off Ref Data'!BI75</f>
        <v>0</v>
      </c>
      <c r="I79" s="62">
        <f t="shared" si="6"/>
        <v>63.607759703196358</v>
      </c>
      <c r="J79" s="55">
        <f>'No Worse Off Ref Data'!BT75</f>
        <v>50.999000000000002</v>
      </c>
      <c r="K79" s="19">
        <f>'No Worse Off Ref Data'!BW75</f>
        <v>0</v>
      </c>
      <c r="L79" s="19">
        <f>'No Worse Off Ref Data'!BU75</f>
        <v>8.3750000000000005E-2</v>
      </c>
      <c r="M79" s="21">
        <f>'No Worse Off Ref Data'!BV75</f>
        <v>12.608759703196355</v>
      </c>
      <c r="N79" s="190">
        <f>'No Worse Off Ref Data'!BZ75</f>
        <v>-7.1253008723941216</v>
      </c>
      <c r="O79" s="67">
        <f t="shared" si="4"/>
        <v>56.566208830802239</v>
      </c>
      <c r="P79" s="22">
        <f t="shared" si="5"/>
        <v>7.0415508723941187</v>
      </c>
    </row>
    <row r="80" spans="1:16" x14ac:dyDescent="0.3">
      <c r="A80" s="12">
        <v>10235</v>
      </c>
      <c r="B80" s="37" t="s">
        <v>83</v>
      </c>
      <c r="C80" s="55">
        <f>'No Worse Off Ref Data'!R76</f>
        <v>30.154643949771689</v>
      </c>
      <c r="D80" s="19">
        <f>'No Worse Off Ref Data'!AG76</f>
        <v>0</v>
      </c>
      <c r="E80" s="21">
        <f>'No Worse Off Ref Data'!AP76</f>
        <v>0</v>
      </c>
      <c r="F80" s="19">
        <f>'No Worse Off Ref Data'!AY76</f>
        <v>0</v>
      </c>
      <c r="G80" s="21">
        <f>'No Worse Off Ref Data'!BH76</f>
        <v>0</v>
      </c>
      <c r="H80" s="60">
        <f>'No Worse Off Ref Data'!BI76</f>
        <v>0</v>
      </c>
      <c r="I80" s="62">
        <f t="shared" si="6"/>
        <v>30.154643949771689</v>
      </c>
      <c r="J80" s="55">
        <f>'No Worse Off Ref Data'!BT76</f>
        <v>33.113</v>
      </c>
      <c r="K80" s="19">
        <f>'No Worse Off Ref Data'!BW76</f>
        <v>-2.9583560502283106</v>
      </c>
      <c r="L80" s="19">
        <f>'No Worse Off Ref Data'!BU76</f>
        <v>0</v>
      </c>
      <c r="M80" s="21">
        <f>'No Worse Off Ref Data'!BV76</f>
        <v>0</v>
      </c>
      <c r="N80" s="190">
        <f>'No Worse Off Ref Data'!BZ76</f>
        <v>0</v>
      </c>
      <c r="O80" s="67">
        <f t="shared" si="4"/>
        <v>30.154643949771689</v>
      </c>
      <c r="P80" s="22">
        <f t="shared" si="5"/>
        <v>0</v>
      </c>
    </row>
    <row r="81" spans="1:16" x14ac:dyDescent="0.3">
      <c r="A81" s="12">
        <v>10236</v>
      </c>
      <c r="B81" s="37" t="s">
        <v>84</v>
      </c>
      <c r="C81" s="55">
        <f>'No Worse Off Ref Data'!R77</f>
        <v>28.188405821917804</v>
      </c>
      <c r="D81" s="19">
        <f>'No Worse Off Ref Data'!AG77</f>
        <v>0</v>
      </c>
      <c r="E81" s="21">
        <f>'No Worse Off Ref Data'!AP77</f>
        <v>0</v>
      </c>
      <c r="F81" s="19">
        <f>'No Worse Off Ref Data'!AY77</f>
        <v>0.13242009132420091</v>
      </c>
      <c r="G81" s="21">
        <f>'No Worse Off Ref Data'!BH77</f>
        <v>0</v>
      </c>
      <c r="H81" s="60">
        <f>'No Worse Off Ref Data'!BI77</f>
        <v>0</v>
      </c>
      <c r="I81" s="62">
        <f t="shared" si="6"/>
        <v>28.055985730593605</v>
      </c>
      <c r="J81" s="55">
        <f>'No Worse Off Ref Data'!BT77</f>
        <v>29.103000000000002</v>
      </c>
      <c r="K81" s="19">
        <f>'No Worse Off Ref Data'!BW77</f>
        <v>-1.0470142694063966</v>
      </c>
      <c r="L81" s="19">
        <f>'No Worse Off Ref Data'!BU77</f>
        <v>0</v>
      </c>
      <c r="M81" s="21">
        <f>'No Worse Off Ref Data'!BV77</f>
        <v>0</v>
      </c>
      <c r="N81" s="190">
        <f>'No Worse Off Ref Data'!BZ77</f>
        <v>0</v>
      </c>
      <c r="O81" s="67">
        <f t="shared" si="4"/>
        <v>28.055985730593605</v>
      </c>
      <c r="P81" s="22">
        <f t="shared" si="5"/>
        <v>0</v>
      </c>
    </row>
    <row r="82" spans="1:16" x14ac:dyDescent="0.3">
      <c r="A82" s="12">
        <v>10237</v>
      </c>
      <c r="B82" s="37" t="s">
        <v>85</v>
      </c>
      <c r="C82" s="55">
        <f>'No Worse Off Ref Data'!R78</f>
        <v>106.11690547945204</v>
      </c>
      <c r="D82" s="19">
        <f>'No Worse Off Ref Data'!AG78</f>
        <v>0</v>
      </c>
      <c r="E82" s="21">
        <f>'No Worse Off Ref Data'!AP78</f>
        <v>1.1896118721461186</v>
      </c>
      <c r="F82" s="19">
        <f>'No Worse Off Ref Data'!AY78</f>
        <v>0</v>
      </c>
      <c r="G82" s="21">
        <f>'No Worse Off Ref Data'!BH78</f>
        <v>0</v>
      </c>
      <c r="H82" s="60">
        <f>'No Worse Off Ref Data'!BI78</f>
        <v>0</v>
      </c>
      <c r="I82" s="62">
        <f t="shared" si="6"/>
        <v>104.92729360730593</v>
      </c>
      <c r="J82" s="55">
        <f>'No Worse Off Ref Data'!BT78</f>
        <v>113.732</v>
      </c>
      <c r="K82" s="19">
        <f>'No Worse Off Ref Data'!BW78</f>
        <v>-8.8047063926940723</v>
      </c>
      <c r="L82" s="19">
        <f>'No Worse Off Ref Data'!BU78</f>
        <v>0.20499999999999996</v>
      </c>
      <c r="M82" s="21">
        <f>'No Worse Off Ref Data'!BV78</f>
        <v>0</v>
      </c>
      <c r="N82" s="190">
        <f>'No Worse Off Ref Data'!BZ78</f>
        <v>0</v>
      </c>
      <c r="O82" s="67">
        <f t="shared" si="4"/>
        <v>105.13229360730593</v>
      </c>
      <c r="P82" s="22">
        <f t="shared" si="5"/>
        <v>-0.20499999999999829</v>
      </c>
    </row>
    <row r="83" spans="1:16" x14ac:dyDescent="0.3">
      <c r="A83" s="12">
        <v>10239</v>
      </c>
      <c r="B83" s="37" t="s">
        <v>86</v>
      </c>
      <c r="C83" s="55">
        <f>'No Worse Off Ref Data'!R79</f>
        <v>14.428961415525112</v>
      </c>
      <c r="D83" s="19">
        <f>'No Worse Off Ref Data'!AG79</f>
        <v>0</v>
      </c>
      <c r="E83" s="21">
        <f>'No Worse Off Ref Data'!AP79</f>
        <v>0</v>
      </c>
      <c r="F83" s="19">
        <f>'No Worse Off Ref Data'!AY79</f>
        <v>0</v>
      </c>
      <c r="G83" s="21">
        <f>'No Worse Off Ref Data'!BH79</f>
        <v>0</v>
      </c>
      <c r="H83" s="60">
        <f>'No Worse Off Ref Data'!BI79</f>
        <v>0</v>
      </c>
      <c r="I83" s="62">
        <f t="shared" si="6"/>
        <v>14.428961415525112</v>
      </c>
      <c r="J83" s="55">
        <f>'No Worse Off Ref Data'!BT79</f>
        <v>14</v>
      </c>
      <c r="K83" s="19">
        <f>'No Worse Off Ref Data'!BW79</f>
        <v>0</v>
      </c>
      <c r="L83" s="19">
        <f>'No Worse Off Ref Data'!BU79</f>
        <v>0</v>
      </c>
      <c r="M83" s="21">
        <f>'No Worse Off Ref Data'!BV79</f>
        <v>0.42896141552511224</v>
      </c>
      <c r="N83" s="190">
        <f>'No Worse Off Ref Data'!BZ79</f>
        <v>-0.24080967592207439</v>
      </c>
      <c r="O83" s="67">
        <f t="shared" si="4"/>
        <v>14.188151739603038</v>
      </c>
      <c r="P83" s="22">
        <f t="shared" si="5"/>
        <v>0.24080967592207436</v>
      </c>
    </row>
    <row r="84" spans="1:16" x14ac:dyDescent="0.3">
      <c r="A84" s="12">
        <v>10242</v>
      </c>
      <c r="B84" s="37" t="s">
        <v>87</v>
      </c>
      <c r="C84" s="55">
        <f>'No Worse Off Ref Data'!R80</f>
        <v>10.073473972602738</v>
      </c>
      <c r="D84" s="19">
        <f>'No Worse Off Ref Data'!AG80</f>
        <v>0</v>
      </c>
      <c r="E84" s="21">
        <f>'No Worse Off Ref Data'!AP80</f>
        <v>0</v>
      </c>
      <c r="F84" s="19">
        <f>'No Worse Off Ref Data'!AY80</f>
        <v>0</v>
      </c>
      <c r="G84" s="21">
        <f>'No Worse Off Ref Data'!BH80</f>
        <v>0</v>
      </c>
      <c r="H84" s="60">
        <f>'No Worse Off Ref Data'!BI80</f>
        <v>0</v>
      </c>
      <c r="I84" s="62">
        <f t="shared" si="6"/>
        <v>10.073473972602738</v>
      </c>
      <c r="J84" s="55">
        <f>'No Worse Off Ref Data'!BT80</f>
        <v>9.5259999999999998</v>
      </c>
      <c r="K84" s="19">
        <f>'No Worse Off Ref Data'!BW80</f>
        <v>0</v>
      </c>
      <c r="L84" s="19">
        <f>'No Worse Off Ref Data'!BU80</f>
        <v>0</v>
      </c>
      <c r="M84" s="21">
        <f>'No Worse Off Ref Data'!BV80</f>
        <v>0.547473972602738</v>
      </c>
      <c r="N84" s="190">
        <f>'No Worse Off Ref Data'!BZ80</f>
        <v>-0.30734006637134936</v>
      </c>
      <c r="O84" s="67">
        <f t="shared" si="4"/>
        <v>9.7661339062313886</v>
      </c>
      <c r="P84" s="22">
        <f t="shared" si="5"/>
        <v>0.30734006637134925</v>
      </c>
    </row>
    <row r="85" spans="1:16" x14ac:dyDescent="0.3">
      <c r="A85" s="12">
        <v>10244</v>
      </c>
      <c r="B85" s="37" t="s">
        <v>88</v>
      </c>
      <c r="C85" s="55">
        <f>'No Worse Off Ref Data'!R81</f>
        <v>101.25024748858445</v>
      </c>
      <c r="D85" s="19">
        <f>'No Worse Off Ref Data'!AG81</f>
        <v>0</v>
      </c>
      <c r="E85" s="21">
        <f>'No Worse Off Ref Data'!AP81</f>
        <v>1.0300228310502284</v>
      </c>
      <c r="F85" s="19">
        <f>'No Worse Off Ref Data'!AY81</f>
        <v>0.74771689497716898</v>
      </c>
      <c r="G85" s="21">
        <f>'No Worse Off Ref Data'!BH81</f>
        <v>2.5729452054794519</v>
      </c>
      <c r="H85" s="60">
        <f>'No Worse Off Ref Data'!BI81</f>
        <v>0</v>
      </c>
      <c r="I85" s="62">
        <f t="shared" si="6"/>
        <v>96.899562557077601</v>
      </c>
      <c r="J85" s="55">
        <f>'No Worse Off Ref Data'!BT81</f>
        <v>86.037999999999997</v>
      </c>
      <c r="K85" s="19">
        <f>'No Worse Off Ref Data'!BW81</f>
        <v>0</v>
      </c>
      <c r="L85" s="19">
        <f>'No Worse Off Ref Data'!BU81</f>
        <v>8.6249999999999993E-2</v>
      </c>
      <c r="M85" s="21">
        <f>'No Worse Off Ref Data'!BV81</f>
        <v>10.861562557077605</v>
      </c>
      <c r="N85" s="190">
        <f>'No Worse Off Ref Data'!BZ81</f>
        <v>-6.1458655685808177</v>
      </c>
      <c r="O85" s="67">
        <f t="shared" si="4"/>
        <v>90.839946988496791</v>
      </c>
      <c r="P85" s="22">
        <f t="shared" si="5"/>
        <v>6.05961556858081</v>
      </c>
    </row>
    <row r="86" spans="1:16" x14ac:dyDescent="0.3">
      <c r="A86" s="12">
        <v>10246</v>
      </c>
      <c r="B86" s="37" t="s">
        <v>89</v>
      </c>
      <c r="C86" s="55">
        <f>'No Worse Off Ref Data'!R82</f>
        <v>9.3850675799086751</v>
      </c>
      <c r="D86" s="19">
        <f>'No Worse Off Ref Data'!AG82</f>
        <v>0</v>
      </c>
      <c r="E86" s="21">
        <f>'No Worse Off Ref Data'!AP82</f>
        <v>0.54189497716894974</v>
      </c>
      <c r="F86" s="19">
        <f>'No Worse Off Ref Data'!AY82</f>
        <v>0</v>
      </c>
      <c r="G86" s="21">
        <f>'No Worse Off Ref Data'!BH82</f>
        <v>0</v>
      </c>
      <c r="H86" s="60">
        <f>'No Worse Off Ref Data'!BI82</f>
        <v>0</v>
      </c>
      <c r="I86" s="62">
        <f t="shared" si="6"/>
        <v>8.8431726027397257</v>
      </c>
      <c r="J86" s="55">
        <f>'No Worse Off Ref Data'!BT82</f>
        <v>8.9870000000000001</v>
      </c>
      <c r="K86" s="19">
        <f>'No Worse Off Ref Data'!BW82</f>
        <v>-0.14382739726027438</v>
      </c>
      <c r="L86" s="19">
        <f>'No Worse Off Ref Data'!BU82</f>
        <v>0</v>
      </c>
      <c r="M86" s="21">
        <f>'No Worse Off Ref Data'!BV82</f>
        <v>0</v>
      </c>
      <c r="N86" s="190">
        <f>'No Worse Off Ref Data'!BZ82</f>
        <v>0</v>
      </c>
      <c r="O86" s="67">
        <f t="shared" si="4"/>
        <v>8.8431726027397257</v>
      </c>
      <c r="P86" s="22">
        <f t="shared" si="5"/>
        <v>0</v>
      </c>
    </row>
    <row r="87" spans="1:16" x14ac:dyDescent="0.3">
      <c r="A87" s="12">
        <v>10247</v>
      </c>
      <c r="B87" s="37" t="s">
        <v>90</v>
      </c>
      <c r="C87" s="55">
        <f>'No Worse Off Ref Data'!R83</f>
        <v>80.287311073059371</v>
      </c>
      <c r="D87" s="19">
        <f>'No Worse Off Ref Data'!AG83</f>
        <v>0</v>
      </c>
      <c r="E87" s="21">
        <f>'No Worse Off Ref Data'!AP83</f>
        <v>0.65627853881278542</v>
      </c>
      <c r="F87" s="19">
        <f>'No Worse Off Ref Data'!AY83</f>
        <v>0</v>
      </c>
      <c r="G87" s="21">
        <f>'No Worse Off Ref Data'!BH83</f>
        <v>1.7284246575342466</v>
      </c>
      <c r="H87" s="60">
        <f>'No Worse Off Ref Data'!BI83</f>
        <v>0</v>
      </c>
      <c r="I87" s="62">
        <f t="shared" si="6"/>
        <v>77.902607876712338</v>
      </c>
      <c r="J87" s="55">
        <f>'No Worse Off Ref Data'!BT83</f>
        <v>79.929000000000002</v>
      </c>
      <c r="K87" s="19">
        <f>'No Worse Off Ref Data'!BW83</f>
        <v>-2.026392123287664</v>
      </c>
      <c r="L87" s="19">
        <f>'No Worse Off Ref Data'!BU83</f>
        <v>0.1275</v>
      </c>
      <c r="M87" s="21">
        <f>'No Worse Off Ref Data'!BV83</f>
        <v>0</v>
      </c>
      <c r="N87" s="190">
        <f>'No Worse Off Ref Data'!BZ83</f>
        <v>0</v>
      </c>
      <c r="O87" s="67">
        <f t="shared" si="4"/>
        <v>78.030107876712336</v>
      </c>
      <c r="P87" s="22">
        <f t="shared" si="5"/>
        <v>-0.12749999999999773</v>
      </c>
    </row>
    <row r="88" spans="1:16" x14ac:dyDescent="0.3">
      <c r="A88" s="12">
        <v>10256</v>
      </c>
      <c r="B88" s="37" t="s">
        <v>91</v>
      </c>
      <c r="C88" s="55">
        <f>'No Worse Off Ref Data'!R84</f>
        <v>52.178222374429225</v>
      </c>
      <c r="D88" s="19">
        <f>'No Worse Off Ref Data'!AG84</f>
        <v>0</v>
      </c>
      <c r="E88" s="21">
        <f>'No Worse Off Ref Data'!AP84</f>
        <v>0</v>
      </c>
      <c r="F88" s="19">
        <f>'No Worse Off Ref Data'!AY84</f>
        <v>0.52180365296803655</v>
      </c>
      <c r="G88" s="21">
        <f>'No Worse Off Ref Data'!BH84</f>
        <v>0</v>
      </c>
      <c r="H88" s="60">
        <f>'No Worse Off Ref Data'!BI84</f>
        <v>0</v>
      </c>
      <c r="I88" s="62">
        <f t="shared" si="6"/>
        <v>51.656418721461186</v>
      </c>
      <c r="J88" s="55">
        <f>'No Worse Off Ref Data'!BT84</f>
        <v>46.746000000000002</v>
      </c>
      <c r="K88" s="19">
        <f>'No Worse Off Ref Data'!BW84</f>
        <v>0</v>
      </c>
      <c r="L88" s="19">
        <f>'No Worse Off Ref Data'!BU84</f>
        <v>0</v>
      </c>
      <c r="M88" s="21">
        <f>'No Worse Off Ref Data'!BV84</f>
        <v>4.9104187214611841</v>
      </c>
      <c r="N88" s="190">
        <f>'No Worse Off Ref Data'!BZ84</f>
        <v>-2.7566030373832775</v>
      </c>
      <c r="O88" s="67">
        <f t="shared" si="4"/>
        <v>48.899815684077907</v>
      </c>
      <c r="P88" s="22">
        <f t="shared" si="5"/>
        <v>2.7566030373832788</v>
      </c>
    </row>
    <row r="89" spans="1:16" x14ac:dyDescent="0.3">
      <c r="A89" s="12">
        <v>10258</v>
      </c>
      <c r="B89" s="37" t="s">
        <v>92</v>
      </c>
      <c r="C89" s="55">
        <f>'No Worse Off Ref Data'!R85</f>
        <v>48.501571803652986</v>
      </c>
      <c r="D89" s="19">
        <f>'No Worse Off Ref Data'!AG85</f>
        <v>0</v>
      </c>
      <c r="E89" s="21">
        <f>'No Worse Off Ref Data'!AP85</f>
        <v>9.7512557077625566</v>
      </c>
      <c r="F89" s="19">
        <f>'No Worse Off Ref Data'!AY85</f>
        <v>0</v>
      </c>
      <c r="G89" s="21">
        <f>'No Worse Off Ref Data'!BH85</f>
        <v>0</v>
      </c>
      <c r="H89" s="60">
        <f>'No Worse Off Ref Data'!BI85</f>
        <v>0</v>
      </c>
      <c r="I89" s="62">
        <f t="shared" si="6"/>
        <v>38.750316095890426</v>
      </c>
      <c r="J89" s="55">
        <f>'No Worse Off Ref Data'!BT85</f>
        <v>37.951999999999998</v>
      </c>
      <c r="K89" s="19">
        <f>'No Worse Off Ref Data'!BW85</f>
        <v>0</v>
      </c>
      <c r="L89" s="19">
        <f>'No Worse Off Ref Data'!BU85</f>
        <v>7.4999999999999997E-2</v>
      </c>
      <c r="M89" s="21">
        <f>'No Worse Off Ref Data'!BV85</f>
        <v>0.79831609589042785</v>
      </c>
      <c r="N89" s="190">
        <f>'No Worse Off Ref Data'!BZ85</f>
        <v>-0.49026079833185909</v>
      </c>
      <c r="O89" s="67">
        <f t="shared" si="4"/>
        <v>38.335055297558569</v>
      </c>
      <c r="P89" s="22">
        <f t="shared" si="5"/>
        <v>0.41526079833185747</v>
      </c>
    </row>
    <row r="90" spans="1:16" x14ac:dyDescent="0.3">
      <c r="A90" s="12">
        <v>10259</v>
      </c>
      <c r="B90" s="37" t="s">
        <v>93</v>
      </c>
      <c r="C90" s="55">
        <f>'No Worse Off Ref Data'!R86</f>
        <v>30.140494977168959</v>
      </c>
      <c r="D90" s="19">
        <f>'No Worse Off Ref Data'!AG86</f>
        <v>0</v>
      </c>
      <c r="E90" s="21">
        <f>'No Worse Off Ref Data'!AP86</f>
        <v>0</v>
      </c>
      <c r="F90" s="19">
        <f>'No Worse Off Ref Data'!AY86</f>
        <v>0</v>
      </c>
      <c r="G90" s="21">
        <f>'No Worse Off Ref Data'!BH86</f>
        <v>0</v>
      </c>
      <c r="H90" s="60">
        <f>'No Worse Off Ref Data'!BI86</f>
        <v>0</v>
      </c>
      <c r="I90" s="62">
        <f t="shared" si="6"/>
        <v>30.140494977168959</v>
      </c>
      <c r="J90" s="55">
        <f>'No Worse Off Ref Data'!BT86</f>
        <v>26.984999999999999</v>
      </c>
      <c r="K90" s="19">
        <f>'No Worse Off Ref Data'!BW86</f>
        <v>0</v>
      </c>
      <c r="L90" s="19">
        <f>'No Worse Off Ref Data'!BU86</f>
        <v>0</v>
      </c>
      <c r="M90" s="21">
        <f>'No Worse Off Ref Data'!BV86</f>
        <v>3.15549497716896</v>
      </c>
      <c r="N90" s="190">
        <f>'No Worse Off Ref Data'!BZ86</f>
        <v>-1.771426742182844</v>
      </c>
      <c r="O90" s="67">
        <f t="shared" si="4"/>
        <v>28.369068234986116</v>
      </c>
      <c r="P90" s="22">
        <f t="shared" si="5"/>
        <v>1.7714267421828431</v>
      </c>
    </row>
    <row r="91" spans="1:16" x14ac:dyDescent="0.3">
      <c r="A91" s="12">
        <v>10260</v>
      </c>
      <c r="B91" s="37" t="s">
        <v>94</v>
      </c>
      <c r="C91" s="55">
        <f>'No Worse Off Ref Data'!R87</f>
        <v>26.793847831050225</v>
      </c>
      <c r="D91" s="19">
        <f>'No Worse Off Ref Data'!AG87</f>
        <v>0</v>
      </c>
      <c r="E91" s="21">
        <f>'No Worse Off Ref Data'!AP87</f>
        <v>0</v>
      </c>
      <c r="F91" s="19">
        <f>'No Worse Off Ref Data'!AY87</f>
        <v>0</v>
      </c>
      <c r="G91" s="21">
        <f>'No Worse Off Ref Data'!BH87</f>
        <v>0</v>
      </c>
      <c r="H91" s="60">
        <f>'No Worse Off Ref Data'!BI87</f>
        <v>0</v>
      </c>
      <c r="I91" s="62">
        <f t="shared" si="6"/>
        <v>26.793847831050225</v>
      </c>
      <c r="J91" s="55">
        <f>'No Worse Off Ref Data'!BT87</f>
        <v>26.285</v>
      </c>
      <c r="K91" s="19">
        <f>'No Worse Off Ref Data'!BW87</f>
        <v>0</v>
      </c>
      <c r="L91" s="19">
        <f>'No Worse Off Ref Data'!BU87</f>
        <v>0</v>
      </c>
      <c r="M91" s="21">
        <f>'No Worse Off Ref Data'!BV87</f>
        <v>0.50884783105022535</v>
      </c>
      <c r="N91" s="190">
        <f>'No Worse Off Ref Data'!BZ87</f>
        <v>-0.28565618457514103</v>
      </c>
      <c r="O91" s="67">
        <f t="shared" si="4"/>
        <v>26.508191646475083</v>
      </c>
      <c r="P91" s="22">
        <f t="shared" si="5"/>
        <v>0.28565618457514219</v>
      </c>
    </row>
    <row r="92" spans="1:16" x14ac:dyDescent="0.3">
      <c r="A92" s="12">
        <v>10273</v>
      </c>
      <c r="B92" s="37" t="s">
        <v>95</v>
      </c>
      <c r="C92" s="55">
        <f>'No Worse Off Ref Data'!R88</f>
        <v>8.5909462328767123</v>
      </c>
      <c r="D92" s="19">
        <f>'No Worse Off Ref Data'!AG88</f>
        <v>0</v>
      </c>
      <c r="E92" s="21">
        <f>'No Worse Off Ref Data'!AP88</f>
        <v>0</v>
      </c>
      <c r="F92" s="19">
        <f>'No Worse Off Ref Data'!AY88</f>
        <v>0</v>
      </c>
      <c r="G92" s="21">
        <f>'No Worse Off Ref Data'!BH88</f>
        <v>0</v>
      </c>
      <c r="H92" s="60">
        <f>'No Worse Off Ref Data'!BI88</f>
        <v>0</v>
      </c>
      <c r="I92" s="62">
        <f t="shared" si="6"/>
        <v>8.5909462328767123</v>
      </c>
      <c r="J92" s="55">
        <f>'No Worse Off Ref Data'!BT88</f>
        <v>5.8810000000000002</v>
      </c>
      <c r="K92" s="19">
        <f>'No Worse Off Ref Data'!BW88</f>
        <v>0</v>
      </c>
      <c r="L92" s="19">
        <f>'No Worse Off Ref Data'!BU88</f>
        <v>0</v>
      </c>
      <c r="M92" s="21">
        <f>'No Worse Off Ref Data'!BV88</f>
        <v>2.7099462328767121</v>
      </c>
      <c r="N92" s="190">
        <f>'No Worse Off Ref Data'!BZ88</f>
        <v>-1.5213052980684321</v>
      </c>
      <c r="O92" s="67">
        <f t="shared" si="4"/>
        <v>7.0696409348082803</v>
      </c>
      <c r="P92" s="22">
        <f t="shared" si="5"/>
        <v>1.5213052980684321</v>
      </c>
    </row>
    <row r="93" spans="1:16" x14ac:dyDescent="0.3">
      <c r="A93" s="12">
        <v>10278</v>
      </c>
      <c r="B93" s="37" t="s">
        <v>96</v>
      </c>
      <c r="C93" s="55">
        <f>'No Worse Off Ref Data'!R89</f>
        <v>40.538996004566215</v>
      </c>
      <c r="D93" s="19">
        <f>'No Worse Off Ref Data'!AG89</f>
        <v>0</v>
      </c>
      <c r="E93" s="21">
        <f>'No Worse Off Ref Data'!AP89</f>
        <v>1.5296803652968036</v>
      </c>
      <c r="F93" s="19">
        <f>'No Worse Off Ref Data'!AY89</f>
        <v>0</v>
      </c>
      <c r="G93" s="21">
        <f>'No Worse Off Ref Data'!BH89</f>
        <v>0</v>
      </c>
      <c r="H93" s="60">
        <f>'No Worse Off Ref Data'!BI89</f>
        <v>0</v>
      </c>
      <c r="I93" s="62">
        <f t="shared" si="6"/>
        <v>39.00931563926941</v>
      </c>
      <c r="J93" s="55">
        <f>'No Worse Off Ref Data'!BT89</f>
        <v>35.927999999999997</v>
      </c>
      <c r="K93" s="19">
        <f>'No Worse Off Ref Data'!BW89</f>
        <v>0</v>
      </c>
      <c r="L93" s="19">
        <f>'No Worse Off Ref Data'!BU89</f>
        <v>3.7499999999999999E-3</v>
      </c>
      <c r="M93" s="21">
        <f>'No Worse Off Ref Data'!BV89</f>
        <v>3.0813156392694125</v>
      </c>
      <c r="N93" s="190">
        <f>'No Worse Off Ref Data'!BZ89</f>
        <v>-1.7318892326979047</v>
      </c>
      <c r="O93" s="67">
        <f t="shared" si="4"/>
        <v>37.281176406571504</v>
      </c>
      <c r="P93" s="22">
        <f t="shared" si="5"/>
        <v>1.7281392326979059</v>
      </c>
    </row>
    <row r="94" spans="1:16" x14ac:dyDescent="0.3">
      <c r="A94" s="12">
        <v>10279</v>
      </c>
      <c r="B94" s="37" t="s">
        <v>97</v>
      </c>
      <c r="C94" s="55">
        <f>'No Worse Off Ref Data'!R90</f>
        <v>163.57611347031963</v>
      </c>
      <c r="D94" s="19">
        <f>'No Worse Off Ref Data'!AG90</f>
        <v>87.570579908675796</v>
      </c>
      <c r="E94" s="21">
        <f>'No Worse Off Ref Data'!AP90</f>
        <v>4.404452054794521</v>
      </c>
      <c r="F94" s="19">
        <f>'No Worse Off Ref Data'!AY90</f>
        <v>0</v>
      </c>
      <c r="G94" s="21">
        <f>'No Worse Off Ref Data'!BH90</f>
        <v>0</v>
      </c>
      <c r="H94" s="60">
        <f>'No Worse Off Ref Data'!BI90</f>
        <v>0</v>
      </c>
      <c r="I94" s="62">
        <f t="shared" si="6"/>
        <v>71.601081506849312</v>
      </c>
      <c r="J94" s="55">
        <f>'No Worse Off Ref Data'!BT90</f>
        <v>64.765000000000001</v>
      </c>
      <c r="K94" s="19">
        <f>'No Worse Off Ref Data'!BW90</f>
        <v>0</v>
      </c>
      <c r="L94" s="19">
        <f>'No Worse Off Ref Data'!BU90</f>
        <v>0.15375</v>
      </c>
      <c r="M94" s="21">
        <f>'No Worse Off Ref Data'!BV90</f>
        <v>6.836081506849311</v>
      </c>
      <c r="N94" s="190">
        <f>'No Worse Off Ref Data'!BZ90</f>
        <v>-3.9239404734194543</v>
      </c>
      <c r="O94" s="67">
        <f t="shared" si="4"/>
        <v>67.830891033429864</v>
      </c>
      <c r="P94" s="22">
        <f t="shared" si="5"/>
        <v>3.7701904734194471</v>
      </c>
    </row>
    <row r="95" spans="1:16" x14ac:dyDescent="0.3">
      <c r="A95" s="12">
        <v>10284</v>
      </c>
      <c r="B95" s="37" t="s">
        <v>98</v>
      </c>
      <c r="C95" s="55">
        <f>'No Worse Off Ref Data'!R91</f>
        <v>10.666957990867582</v>
      </c>
      <c r="D95" s="19">
        <f>'No Worse Off Ref Data'!AG91</f>
        <v>0</v>
      </c>
      <c r="E95" s="21">
        <f>'No Worse Off Ref Data'!AP91</f>
        <v>0</v>
      </c>
      <c r="F95" s="19">
        <f>'No Worse Off Ref Data'!AY91</f>
        <v>0</v>
      </c>
      <c r="G95" s="21">
        <f>'No Worse Off Ref Data'!BH91</f>
        <v>0</v>
      </c>
      <c r="H95" s="60">
        <f>'No Worse Off Ref Data'!BI91</f>
        <v>0</v>
      </c>
      <c r="I95" s="62">
        <f t="shared" si="6"/>
        <v>10.666957990867582</v>
      </c>
      <c r="J95" s="55">
        <f>'No Worse Off Ref Data'!BT91</f>
        <v>10.157999999999999</v>
      </c>
      <c r="K95" s="19">
        <f>'No Worse Off Ref Data'!BW91</f>
        <v>0</v>
      </c>
      <c r="L95" s="19">
        <f>'No Worse Off Ref Data'!BU91</f>
        <v>0</v>
      </c>
      <c r="M95" s="21">
        <f>'No Worse Off Ref Data'!BV91</f>
        <v>0.50895799086758231</v>
      </c>
      <c r="N95" s="190">
        <f>'No Worse Off Ref Data'!BZ91</f>
        <v>-0.28571802591787554</v>
      </c>
      <c r="O95" s="67">
        <f t="shared" si="4"/>
        <v>10.381239964949707</v>
      </c>
      <c r="P95" s="22">
        <f t="shared" si="5"/>
        <v>0.2857180259178751</v>
      </c>
    </row>
    <row r="96" spans="1:16" x14ac:dyDescent="0.3">
      <c r="A96" s="12">
        <v>10285</v>
      </c>
      <c r="B96" s="37" t="s">
        <v>99</v>
      </c>
      <c r="C96" s="55">
        <f>'No Worse Off Ref Data'!R92</f>
        <v>7.5150105022831033</v>
      </c>
      <c r="D96" s="19">
        <f>'No Worse Off Ref Data'!AG92</f>
        <v>0</v>
      </c>
      <c r="E96" s="21">
        <f>'No Worse Off Ref Data'!AP92</f>
        <v>0</v>
      </c>
      <c r="F96" s="19">
        <f>'No Worse Off Ref Data'!AY92</f>
        <v>0</v>
      </c>
      <c r="G96" s="21">
        <f>'No Worse Off Ref Data'!BH92</f>
        <v>0</v>
      </c>
      <c r="H96" s="60">
        <f>'No Worse Off Ref Data'!BI92</f>
        <v>0</v>
      </c>
      <c r="I96" s="62">
        <f t="shared" si="6"/>
        <v>7.5150105022831033</v>
      </c>
      <c r="J96" s="55">
        <f>'No Worse Off Ref Data'!BT92</f>
        <v>6.5289999999999999</v>
      </c>
      <c r="K96" s="19">
        <f>'No Worse Off Ref Data'!BW92</f>
        <v>0</v>
      </c>
      <c r="L96" s="19">
        <f>'No Worse Off Ref Data'!BU92</f>
        <v>0</v>
      </c>
      <c r="M96" s="21">
        <f>'No Worse Off Ref Data'!BV92</f>
        <v>0.98601050228310338</v>
      </c>
      <c r="N96" s="190">
        <f>'No Worse Off Ref Data'!BZ92</f>
        <v>-0.55352500462050458</v>
      </c>
      <c r="O96" s="67">
        <f t="shared" si="4"/>
        <v>6.9614854976625988</v>
      </c>
      <c r="P96" s="22">
        <f t="shared" si="5"/>
        <v>0.55352500462050447</v>
      </c>
    </row>
    <row r="97" spans="1:16" x14ac:dyDescent="0.3">
      <c r="A97" s="12">
        <v>10286</v>
      </c>
      <c r="B97" s="37" t="s">
        <v>100</v>
      </c>
      <c r="C97" s="55">
        <f>'No Worse Off Ref Data'!R93</f>
        <v>72.803236643835618</v>
      </c>
      <c r="D97" s="19">
        <f>'No Worse Off Ref Data'!AG93</f>
        <v>0</v>
      </c>
      <c r="E97" s="21">
        <f>'No Worse Off Ref Data'!AP93</f>
        <v>24.130707762557076</v>
      </c>
      <c r="F97" s="19">
        <f>'No Worse Off Ref Data'!AY93</f>
        <v>0</v>
      </c>
      <c r="G97" s="21">
        <f>'No Worse Off Ref Data'!BH93</f>
        <v>0</v>
      </c>
      <c r="H97" s="60">
        <f>'No Worse Off Ref Data'!BI93</f>
        <v>0</v>
      </c>
      <c r="I97" s="62">
        <f t="shared" si="6"/>
        <v>48.672528881278538</v>
      </c>
      <c r="J97" s="55">
        <f>'No Worse Off Ref Data'!BT93</f>
        <v>45.911000000000001</v>
      </c>
      <c r="K97" s="19">
        <f>'No Worse Off Ref Data'!BW93</f>
        <v>0</v>
      </c>
      <c r="L97" s="19">
        <f>'No Worse Off Ref Data'!BU93</f>
        <v>0.40250000000000002</v>
      </c>
      <c r="M97" s="21">
        <f>'No Worse Off Ref Data'!BV93</f>
        <v>2.7615288812785366</v>
      </c>
      <c r="N97" s="190">
        <f>'No Worse Off Ref Data'!BZ93</f>
        <v>-1.7762174916735933</v>
      </c>
      <c r="O97" s="67">
        <f t="shared" si="4"/>
        <v>47.29881138960495</v>
      </c>
      <c r="P97" s="22">
        <f t="shared" si="5"/>
        <v>1.3737174916735881</v>
      </c>
    </row>
    <row r="98" spans="1:16" x14ac:dyDescent="0.3">
      <c r="A98" s="12">
        <v>10288</v>
      </c>
      <c r="B98" s="37" t="s">
        <v>101</v>
      </c>
      <c r="C98" s="55">
        <f>'No Worse Off Ref Data'!R94</f>
        <v>27.538715410958904</v>
      </c>
      <c r="D98" s="19">
        <f>'No Worse Off Ref Data'!AG94</f>
        <v>0</v>
      </c>
      <c r="E98" s="21">
        <f>'No Worse Off Ref Data'!AP94</f>
        <v>6.6210045662100453E-2</v>
      </c>
      <c r="F98" s="19">
        <f>'No Worse Off Ref Data'!AY94</f>
        <v>0</v>
      </c>
      <c r="G98" s="21">
        <f>'No Worse Off Ref Data'!BH94</f>
        <v>0</v>
      </c>
      <c r="H98" s="60">
        <f>'No Worse Off Ref Data'!BI94</f>
        <v>0</v>
      </c>
      <c r="I98" s="62">
        <f t="shared" si="6"/>
        <v>27.472505365296804</v>
      </c>
      <c r="J98" s="55">
        <f>'No Worse Off Ref Data'!BT94</f>
        <v>24.734000000000002</v>
      </c>
      <c r="K98" s="19">
        <f>'No Worse Off Ref Data'!BW94</f>
        <v>0</v>
      </c>
      <c r="L98" s="19">
        <f>'No Worse Off Ref Data'!BU94</f>
        <v>4.2500000000000003E-2</v>
      </c>
      <c r="M98" s="21">
        <f>'No Worse Off Ref Data'!BV94</f>
        <v>2.7385053652968026</v>
      </c>
      <c r="N98" s="190">
        <f>'No Worse Off Ref Data'!BZ94</f>
        <v>-1.5611963605977706</v>
      </c>
      <c r="O98" s="67">
        <f t="shared" si="4"/>
        <v>25.953809004699036</v>
      </c>
      <c r="P98" s="22">
        <f t="shared" si="5"/>
        <v>1.5186963605977688</v>
      </c>
    </row>
    <row r="99" spans="1:16" x14ac:dyDescent="0.3">
      <c r="A99" s="12">
        <v>10291</v>
      </c>
      <c r="B99" s="37" t="s">
        <v>102</v>
      </c>
      <c r="C99" s="55">
        <f>'No Worse Off Ref Data'!R95</f>
        <v>76.837270433789968</v>
      </c>
      <c r="D99" s="19">
        <f>'No Worse Off Ref Data'!AG95</f>
        <v>0</v>
      </c>
      <c r="E99" s="21">
        <f>'No Worse Off Ref Data'!AP95</f>
        <v>0</v>
      </c>
      <c r="F99" s="19">
        <f>'No Worse Off Ref Data'!AY95</f>
        <v>0</v>
      </c>
      <c r="G99" s="21">
        <f>'No Worse Off Ref Data'!BH95</f>
        <v>0</v>
      </c>
      <c r="H99" s="60">
        <f>'No Worse Off Ref Data'!BI95</f>
        <v>0</v>
      </c>
      <c r="I99" s="62">
        <f t="shared" si="6"/>
        <v>76.837270433789968</v>
      </c>
      <c r="J99" s="55">
        <f>'No Worse Off Ref Data'!BT95</f>
        <v>79.182000000000002</v>
      </c>
      <c r="K99" s="19">
        <f>'No Worse Off Ref Data'!BW95</f>
        <v>-2.3447295662100345</v>
      </c>
      <c r="L99" s="19">
        <f>'No Worse Off Ref Data'!BU95</f>
        <v>0</v>
      </c>
      <c r="M99" s="21">
        <f>'No Worse Off Ref Data'!BV95</f>
        <v>0</v>
      </c>
      <c r="N99" s="190">
        <f>'No Worse Off Ref Data'!BZ95</f>
        <v>0</v>
      </c>
      <c r="O99" s="67">
        <f t="shared" si="4"/>
        <v>76.837270433789968</v>
      </c>
      <c r="P99" s="22">
        <f t="shared" si="5"/>
        <v>0</v>
      </c>
    </row>
    <row r="100" spans="1:16" x14ac:dyDescent="0.3">
      <c r="A100" s="12">
        <v>10294</v>
      </c>
      <c r="B100" s="37" t="s">
        <v>103</v>
      </c>
      <c r="C100" s="55">
        <f>'No Worse Off Ref Data'!R96</f>
        <v>36.041515753424662</v>
      </c>
      <c r="D100" s="19">
        <f>'No Worse Off Ref Data'!AG96</f>
        <v>0</v>
      </c>
      <c r="E100" s="21">
        <f>'No Worse Off Ref Data'!AP96</f>
        <v>0</v>
      </c>
      <c r="F100" s="19">
        <f>'No Worse Off Ref Data'!AY96</f>
        <v>0</v>
      </c>
      <c r="G100" s="21">
        <f>'No Worse Off Ref Data'!BH96</f>
        <v>0</v>
      </c>
      <c r="H100" s="60">
        <f>'No Worse Off Ref Data'!BI96</f>
        <v>0</v>
      </c>
      <c r="I100" s="62">
        <f t="shared" si="6"/>
        <v>36.041515753424662</v>
      </c>
      <c r="J100" s="55">
        <f>'No Worse Off Ref Data'!BT96</f>
        <v>36.326999999999998</v>
      </c>
      <c r="K100" s="19">
        <f>'No Worse Off Ref Data'!BW96</f>
        <v>-0.28548424657533644</v>
      </c>
      <c r="L100" s="19">
        <f>'No Worse Off Ref Data'!BU96</f>
        <v>6.1249999999999999E-2</v>
      </c>
      <c r="M100" s="21">
        <f>'No Worse Off Ref Data'!BV96</f>
        <v>0</v>
      </c>
      <c r="N100" s="190">
        <f>'No Worse Off Ref Data'!BZ96</f>
        <v>0</v>
      </c>
      <c r="O100" s="67">
        <f t="shared" si="4"/>
        <v>36.102765753424663</v>
      </c>
      <c r="P100" s="22">
        <f t="shared" si="5"/>
        <v>-6.1250000000001137E-2</v>
      </c>
    </row>
    <row r="101" spans="1:16" x14ac:dyDescent="0.3">
      <c r="A101" s="12">
        <v>10304</v>
      </c>
      <c r="B101" s="37" t="s">
        <v>104</v>
      </c>
      <c r="C101" s="55">
        <f>'No Worse Off Ref Data'!R97</f>
        <v>13.38260799086758</v>
      </c>
      <c r="D101" s="19">
        <f>'No Worse Off Ref Data'!AG97</f>
        <v>0</v>
      </c>
      <c r="E101" s="21">
        <f>'No Worse Off Ref Data'!AP97</f>
        <v>0</v>
      </c>
      <c r="F101" s="19">
        <f>'No Worse Off Ref Data'!AY97</f>
        <v>0</v>
      </c>
      <c r="G101" s="21">
        <f>'No Worse Off Ref Data'!BH97</f>
        <v>0</v>
      </c>
      <c r="H101" s="60">
        <f>'No Worse Off Ref Data'!BI97</f>
        <v>0</v>
      </c>
      <c r="I101" s="62">
        <f t="shared" si="6"/>
        <v>13.38260799086758</v>
      </c>
      <c r="J101" s="55">
        <f>'No Worse Off Ref Data'!BT97</f>
        <v>14.068</v>
      </c>
      <c r="K101" s="19">
        <f>'No Worse Off Ref Data'!BW97</f>
        <v>-0.68539200913241949</v>
      </c>
      <c r="L101" s="19">
        <f>'No Worse Off Ref Data'!BU97</f>
        <v>0</v>
      </c>
      <c r="M101" s="21">
        <f>'No Worse Off Ref Data'!BV97</f>
        <v>0</v>
      </c>
      <c r="N101" s="190">
        <f>'No Worse Off Ref Data'!BZ97</f>
        <v>0</v>
      </c>
      <c r="O101" s="67">
        <f t="shared" si="4"/>
        <v>13.38260799086758</v>
      </c>
      <c r="P101" s="22">
        <f t="shared" si="5"/>
        <v>0</v>
      </c>
    </row>
    <row r="102" spans="1:16" x14ac:dyDescent="0.3">
      <c r="A102" s="12">
        <v>10306</v>
      </c>
      <c r="B102" s="37" t="s">
        <v>105</v>
      </c>
      <c r="C102" s="55">
        <f>'No Worse Off Ref Data'!R98</f>
        <v>34.332959817351608</v>
      </c>
      <c r="D102" s="19">
        <f>'No Worse Off Ref Data'!AG98</f>
        <v>0</v>
      </c>
      <c r="E102" s="21">
        <f>'No Worse Off Ref Data'!AP98</f>
        <v>29.999771689497717</v>
      </c>
      <c r="F102" s="19">
        <f>'No Worse Off Ref Data'!AY98</f>
        <v>57.46</v>
      </c>
      <c r="G102" s="21">
        <f>'No Worse Off Ref Data'!BH98</f>
        <v>0</v>
      </c>
      <c r="H102" s="60">
        <f>'No Worse Off Ref Data'!BI98</f>
        <v>0</v>
      </c>
      <c r="I102" s="62">
        <f t="shared" si="6"/>
        <v>0</v>
      </c>
      <c r="J102" s="55">
        <f>'No Worse Off Ref Data'!BT98</f>
        <v>25.768999999999998</v>
      </c>
      <c r="K102" s="19">
        <f>'No Worse Off Ref Data'!BW98</f>
        <v>-25.768999999999998</v>
      </c>
      <c r="L102" s="19">
        <f>'No Worse Off Ref Data'!BU98</f>
        <v>5.0000000000000001E-3</v>
      </c>
      <c r="M102" s="21">
        <f>'No Worse Off Ref Data'!BV98</f>
        <v>0</v>
      </c>
      <c r="N102" s="190">
        <f>'No Worse Off Ref Data'!BZ98</f>
        <v>0</v>
      </c>
      <c r="O102" s="67">
        <f t="shared" si="4"/>
        <v>5.0000000000000001E-3</v>
      </c>
      <c r="P102" s="22">
        <f t="shared" si="5"/>
        <v>-5.0000000000000001E-3</v>
      </c>
    </row>
    <row r="103" spans="1:16" x14ac:dyDescent="0.3">
      <c r="A103" s="12">
        <v>10307</v>
      </c>
      <c r="B103" s="37" t="s">
        <v>106</v>
      </c>
      <c r="C103" s="55">
        <f>'No Worse Off Ref Data'!R99</f>
        <v>68.283675000000002</v>
      </c>
      <c r="D103" s="19">
        <f>'No Worse Off Ref Data'!AG99</f>
        <v>0</v>
      </c>
      <c r="E103" s="21">
        <f>'No Worse Off Ref Data'!AP99</f>
        <v>0</v>
      </c>
      <c r="F103" s="19">
        <f>'No Worse Off Ref Data'!AY99</f>
        <v>0</v>
      </c>
      <c r="G103" s="21">
        <f>'No Worse Off Ref Data'!BH99</f>
        <v>0</v>
      </c>
      <c r="H103" s="60">
        <f>'No Worse Off Ref Data'!BI99</f>
        <v>0</v>
      </c>
      <c r="I103" s="62">
        <f t="shared" si="6"/>
        <v>68.283675000000002</v>
      </c>
      <c r="J103" s="55">
        <f>'No Worse Off Ref Data'!BT99</f>
        <v>71.984999999999999</v>
      </c>
      <c r="K103" s="19">
        <f>'No Worse Off Ref Data'!BW99</f>
        <v>-3.7013249999999971</v>
      </c>
      <c r="L103" s="19">
        <f>'No Worse Off Ref Data'!BU99</f>
        <v>0.05</v>
      </c>
      <c r="M103" s="21">
        <f>'No Worse Off Ref Data'!BV99</f>
        <v>0</v>
      </c>
      <c r="N103" s="190">
        <f>'No Worse Off Ref Data'!BZ99</f>
        <v>0</v>
      </c>
      <c r="O103" s="67">
        <f t="shared" ref="O103:O134" si="7">SUM(J103:N103)</f>
        <v>68.333674999999999</v>
      </c>
      <c r="P103" s="22">
        <f t="shared" si="5"/>
        <v>-4.9999999999997158E-2</v>
      </c>
    </row>
    <row r="104" spans="1:16" x14ac:dyDescent="0.3">
      <c r="A104" s="12">
        <v>10326</v>
      </c>
      <c r="B104" s="37" t="s">
        <v>107</v>
      </c>
      <c r="C104" s="55">
        <f>'No Worse Off Ref Data'!R100</f>
        <v>27.848501027397258</v>
      </c>
      <c r="D104" s="19">
        <f>'No Worse Off Ref Data'!AG100</f>
        <v>0</v>
      </c>
      <c r="E104" s="21">
        <f>'No Worse Off Ref Data'!AP100</f>
        <v>0</v>
      </c>
      <c r="F104" s="19">
        <f>'No Worse Off Ref Data'!AY100</f>
        <v>0</v>
      </c>
      <c r="G104" s="21">
        <f>'No Worse Off Ref Data'!BH100</f>
        <v>0</v>
      </c>
      <c r="H104" s="60">
        <f>'No Worse Off Ref Data'!BI100</f>
        <v>0</v>
      </c>
      <c r="I104" s="62">
        <f t="shared" si="6"/>
        <v>27.848501027397258</v>
      </c>
      <c r="J104" s="55">
        <f>'No Worse Off Ref Data'!BT100</f>
        <v>30.46</v>
      </c>
      <c r="K104" s="19">
        <f>'No Worse Off Ref Data'!BW100</f>
        <v>-2.6114989726027424</v>
      </c>
      <c r="L104" s="19">
        <f>'No Worse Off Ref Data'!BU100</f>
        <v>0</v>
      </c>
      <c r="M104" s="21">
        <f>'No Worse Off Ref Data'!BV100</f>
        <v>0</v>
      </c>
      <c r="N104" s="190">
        <f>'No Worse Off Ref Data'!BZ100</f>
        <v>0</v>
      </c>
      <c r="O104" s="67">
        <f t="shared" si="7"/>
        <v>27.848501027397258</v>
      </c>
      <c r="P104" s="22">
        <f t="shared" si="5"/>
        <v>0</v>
      </c>
    </row>
    <row r="105" spans="1:16" x14ac:dyDescent="0.3">
      <c r="A105" s="12">
        <v>10331</v>
      </c>
      <c r="B105" s="37" t="s">
        <v>108</v>
      </c>
      <c r="C105" s="55">
        <f>'No Worse Off Ref Data'!R101</f>
        <v>35.407541210045665</v>
      </c>
      <c r="D105" s="19">
        <f>'No Worse Off Ref Data'!AG101</f>
        <v>0</v>
      </c>
      <c r="E105" s="21">
        <f>'No Worse Off Ref Data'!AP101</f>
        <v>0</v>
      </c>
      <c r="F105" s="19">
        <f>'No Worse Off Ref Data'!AY101</f>
        <v>0</v>
      </c>
      <c r="G105" s="21">
        <f>'No Worse Off Ref Data'!BH101</f>
        <v>0</v>
      </c>
      <c r="H105" s="60">
        <f>'No Worse Off Ref Data'!BI101</f>
        <v>0</v>
      </c>
      <c r="I105" s="62">
        <f t="shared" si="6"/>
        <v>35.407541210045665</v>
      </c>
      <c r="J105" s="55">
        <f>'No Worse Off Ref Data'!BT101</f>
        <v>36.601999999999997</v>
      </c>
      <c r="K105" s="19">
        <f>'No Worse Off Ref Data'!BW101</f>
        <v>-1.1944587899543322</v>
      </c>
      <c r="L105" s="19">
        <f>'No Worse Off Ref Data'!BU101</f>
        <v>0</v>
      </c>
      <c r="M105" s="21">
        <f>'No Worse Off Ref Data'!BV101</f>
        <v>0</v>
      </c>
      <c r="N105" s="190">
        <f>'No Worse Off Ref Data'!BZ101</f>
        <v>0</v>
      </c>
      <c r="O105" s="67">
        <f t="shared" si="7"/>
        <v>35.407541210045665</v>
      </c>
      <c r="P105" s="22">
        <f t="shared" si="5"/>
        <v>0</v>
      </c>
    </row>
    <row r="106" spans="1:16" x14ac:dyDescent="0.3">
      <c r="A106" s="12">
        <v>10333</v>
      </c>
      <c r="B106" s="37" t="s">
        <v>109</v>
      </c>
      <c r="C106" s="55">
        <f>'No Worse Off Ref Data'!R102</f>
        <v>20.228649086757997</v>
      </c>
      <c r="D106" s="19">
        <f>'No Worse Off Ref Data'!AG102</f>
        <v>0</v>
      </c>
      <c r="E106" s="21">
        <f>'No Worse Off Ref Data'!AP102</f>
        <v>0</v>
      </c>
      <c r="F106" s="19">
        <f>'No Worse Off Ref Data'!AY102</f>
        <v>0</v>
      </c>
      <c r="G106" s="21">
        <f>'No Worse Off Ref Data'!BH102</f>
        <v>0</v>
      </c>
      <c r="H106" s="60">
        <f>'No Worse Off Ref Data'!BI102</f>
        <v>0</v>
      </c>
      <c r="I106" s="62">
        <f t="shared" si="6"/>
        <v>20.228649086757997</v>
      </c>
      <c r="J106" s="55">
        <f>'No Worse Off Ref Data'!BT102</f>
        <v>18.515000000000001</v>
      </c>
      <c r="K106" s="19">
        <f>'No Worse Off Ref Data'!BW102</f>
        <v>0</v>
      </c>
      <c r="L106" s="19">
        <f>'No Worse Off Ref Data'!BU102</f>
        <v>0</v>
      </c>
      <c r="M106" s="21">
        <f>'No Worse Off Ref Data'!BV102</f>
        <v>1.7136490867579965</v>
      </c>
      <c r="N106" s="190">
        <f>'No Worse Off Ref Data'!BZ102</f>
        <v>-0.96200559372266847</v>
      </c>
      <c r="O106" s="67">
        <f t="shared" si="7"/>
        <v>19.266643493035328</v>
      </c>
      <c r="P106" s="22">
        <f t="shared" si="5"/>
        <v>0.96200559372266881</v>
      </c>
    </row>
    <row r="107" spans="1:16" x14ac:dyDescent="0.3">
      <c r="A107" s="12">
        <v>10338</v>
      </c>
      <c r="B107" s="37" t="s">
        <v>110</v>
      </c>
      <c r="C107" s="55">
        <f>'No Worse Off Ref Data'!R103</f>
        <v>2.5923039954337899</v>
      </c>
      <c r="D107" s="19">
        <f>'No Worse Off Ref Data'!AG103</f>
        <v>0</v>
      </c>
      <c r="E107" s="21">
        <f>'No Worse Off Ref Data'!AP103</f>
        <v>0</v>
      </c>
      <c r="F107" s="19">
        <f>'No Worse Off Ref Data'!AY103</f>
        <v>0</v>
      </c>
      <c r="G107" s="21">
        <f>'No Worse Off Ref Data'!BH103</f>
        <v>0</v>
      </c>
      <c r="H107" s="60">
        <f>'No Worse Off Ref Data'!BI103</f>
        <v>0</v>
      </c>
      <c r="I107" s="62">
        <f t="shared" si="6"/>
        <v>2.5923039954337899</v>
      </c>
      <c r="J107" s="55">
        <f>'No Worse Off Ref Data'!BT103</f>
        <v>2.3730000000000002</v>
      </c>
      <c r="K107" s="19">
        <f>'No Worse Off Ref Data'!BW103</f>
        <v>0</v>
      </c>
      <c r="L107" s="19">
        <f>'No Worse Off Ref Data'!BU103</f>
        <v>0</v>
      </c>
      <c r="M107" s="21">
        <f>'No Worse Off Ref Data'!BV103</f>
        <v>0.21930399543378964</v>
      </c>
      <c r="N107" s="190">
        <f>'No Worse Off Ref Data'!BZ103</f>
        <v>-0.123112527508282</v>
      </c>
      <c r="O107" s="67">
        <f t="shared" si="7"/>
        <v>2.469191467925508</v>
      </c>
      <c r="P107" s="22">
        <f t="shared" si="5"/>
        <v>0.12311252750828183</v>
      </c>
    </row>
    <row r="108" spans="1:16" x14ac:dyDescent="0.3">
      <c r="A108" s="12">
        <v>10342</v>
      </c>
      <c r="B108" s="37" t="s">
        <v>111</v>
      </c>
      <c r="C108" s="55">
        <f>'No Worse Off Ref Data'!R104</f>
        <v>37.91742511415525</v>
      </c>
      <c r="D108" s="19">
        <f>'No Worse Off Ref Data'!AG104</f>
        <v>0</v>
      </c>
      <c r="E108" s="21">
        <f>'No Worse Off Ref Data'!AP104</f>
        <v>0</v>
      </c>
      <c r="F108" s="19">
        <f>'No Worse Off Ref Data'!AY104</f>
        <v>0</v>
      </c>
      <c r="G108" s="21">
        <f>'No Worse Off Ref Data'!BH104</f>
        <v>0</v>
      </c>
      <c r="H108" s="60">
        <f>'No Worse Off Ref Data'!BI104</f>
        <v>0</v>
      </c>
      <c r="I108" s="62">
        <f t="shared" si="6"/>
        <v>37.91742511415525</v>
      </c>
      <c r="J108" s="55">
        <f>'No Worse Off Ref Data'!BT104</f>
        <v>38.691000000000003</v>
      </c>
      <c r="K108" s="19">
        <f>'No Worse Off Ref Data'!BW104</f>
        <v>-0.7735748858447522</v>
      </c>
      <c r="L108" s="19">
        <f>'No Worse Off Ref Data'!BU104</f>
        <v>5.3749999999999992E-2</v>
      </c>
      <c r="M108" s="21">
        <f>'No Worse Off Ref Data'!BV104</f>
        <v>0</v>
      </c>
      <c r="N108" s="190">
        <f>'No Worse Off Ref Data'!BZ104</f>
        <v>0</v>
      </c>
      <c r="O108" s="67">
        <f t="shared" si="7"/>
        <v>37.971175114155251</v>
      </c>
      <c r="P108" s="22">
        <f t="shared" si="5"/>
        <v>-5.3750000000000853E-2</v>
      </c>
    </row>
    <row r="109" spans="1:16" x14ac:dyDescent="0.3">
      <c r="A109" s="12">
        <v>10343</v>
      </c>
      <c r="B109" s="37" t="s">
        <v>112</v>
      </c>
      <c r="C109" s="55">
        <f>'No Worse Off Ref Data'!R105</f>
        <v>12.031853424657534</v>
      </c>
      <c r="D109" s="19">
        <f>'No Worse Off Ref Data'!AG105</f>
        <v>0</v>
      </c>
      <c r="E109" s="21">
        <f>'No Worse Off Ref Data'!AP105</f>
        <v>7.9223744292237441E-2</v>
      </c>
      <c r="F109" s="19">
        <f>'No Worse Off Ref Data'!AY105</f>
        <v>0</v>
      </c>
      <c r="G109" s="21">
        <f>'No Worse Off Ref Data'!BH105</f>
        <v>0</v>
      </c>
      <c r="H109" s="60">
        <f>'No Worse Off Ref Data'!BI105</f>
        <v>0</v>
      </c>
      <c r="I109" s="62">
        <f t="shared" si="6"/>
        <v>11.952629680365296</v>
      </c>
      <c r="J109" s="55">
        <f>'No Worse Off Ref Data'!BT105</f>
        <v>31.388999999999999</v>
      </c>
      <c r="K109" s="19">
        <f>'No Worse Off Ref Data'!BW105</f>
        <v>-19.436370319634705</v>
      </c>
      <c r="L109" s="19">
        <f>'No Worse Off Ref Data'!BU105</f>
        <v>0</v>
      </c>
      <c r="M109" s="21">
        <f>'No Worse Off Ref Data'!BV105</f>
        <v>0</v>
      </c>
      <c r="N109" s="190">
        <f>'No Worse Off Ref Data'!BZ105</f>
        <v>0</v>
      </c>
      <c r="O109" s="67">
        <f t="shared" si="7"/>
        <v>11.952629680365295</v>
      </c>
      <c r="P109" s="22">
        <f t="shared" si="5"/>
        <v>0</v>
      </c>
    </row>
    <row r="110" spans="1:16" x14ac:dyDescent="0.3">
      <c r="A110" s="12">
        <v>10349</v>
      </c>
      <c r="B110" s="37" t="s">
        <v>113</v>
      </c>
      <c r="C110" s="55">
        <f>'No Worse Off Ref Data'!R106</f>
        <v>1043.6762560502284</v>
      </c>
      <c r="D110" s="19">
        <f>'No Worse Off Ref Data'!AG106</f>
        <v>0</v>
      </c>
      <c r="E110" s="21">
        <f>'No Worse Off Ref Data'!AP106</f>
        <v>614.37397260273974</v>
      </c>
      <c r="F110" s="19">
        <f>'No Worse Off Ref Data'!AY106</f>
        <v>0</v>
      </c>
      <c r="G110" s="21">
        <f>'No Worse Off Ref Data'!BH106</f>
        <v>0</v>
      </c>
      <c r="H110" s="60">
        <f>'No Worse Off Ref Data'!BI106</f>
        <v>27.02</v>
      </c>
      <c r="I110" s="62">
        <f t="shared" si="6"/>
        <v>456.32228344748864</v>
      </c>
      <c r="J110" s="55">
        <f>'No Worse Off Ref Data'!BT106</f>
        <v>523.91099999999994</v>
      </c>
      <c r="K110" s="19">
        <f>'No Worse Off Ref Data'!BW106</f>
        <v>-67.588716552511301</v>
      </c>
      <c r="L110" s="19">
        <f>'No Worse Off Ref Data'!BU106</f>
        <v>14.7075</v>
      </c>
      <c r="M110" s="21">
        <f>'No Worse Off Ref Data'!BV106</f>
        <v>0</v>
      </c>
      <c r="N110" s="190">
        <f>'No Worse Off Ref Data'!BZ106</f>
        <v>0</v>
      </c>
      <c r="O110" s="67">
        <f t="shared" si="7"/>
        <v>471.02978344748863</v>
      </c>
      <c r="P110" s="22">
        <f t="shared" si="5"/>
        <v>-14.707499999999982</v>
      </c>
    </row>
    <row r="111" spans="1:16" x14ac:dyDescent="0.3">
      <c r="A111" s="12">
        <v>10352</v>
      </c>
      <c r="B111" s="37" t="s">
        <v>114</v>
      </c>
      <c r="C111" s="55">
        <f>'No Worse Off Ref Data'!R107</f>
        <v>16.804611187214615</v>
      </c>
      <c r="D111" s="19">
        <f>'No Worse Off Ref Data'!AG107</f>
        <v>0</v>
      </c>
      <c r="E111" s="21">
        <f>'No Worse Off Ref Data'!AP107</f>
        <v>0</v>
      </c>
      <c r="F111" s="19">
        <f>'No Worse Off Ref Data'!AY107</f>
        <v>0</v>
      </c>
      <c r="G111" s="21">
        <f>'No Worse Off Ref Data'!BH107</f>
        <v>0</v>
      </c>
      <c r="H111" s="60">
        <f>'No Worse Off Ref Data'!BI107</f>
        <v>0</v>
      </c>
      <c r="I111" s="62">
        <f t="shared" si="6"/>
        <v>16.804611187214615</v>
      </c>
      <c r="J111" s="55">
        <f>'No Worse Off Ref Data'!BT107</f>
        <v>15.907</v>
      </c>
      <c r="K111" s="19">
        <f>'No Worse Off Ref Data'!BW107</f>
        <v>0</v>
      </c>
      <c r="L111" s="19">
        <f>'No Worse Off Ref Data'!BU107</f>
        <v>0</v>
      </c>
      <c r="M111" s="21">
        <f>'No Worse Off Ref Data'!BV107</f>
        <v>0.89761118721461486</v>
      </c>
      <c r="N111" s="190">
        <f>'No Worse Off Ref Data'!BZ107</f>
        <v>-0.50389953798659504</v>
      </c>
      <c r="O111" s="67">
        <f t="shared" si="7"/>
        <v>16.30071164922802</v>
      </c>
      <c r="P111" s="22">
        <f t="shared" si="5"/>
        <v>0.50389953798659448</v>
      </c>
    </row>
    <row r="112" spans="1:16" x14ac:dyDescent="0.3">
      <c r="A112" s="12">
        <v>10354</v>
      </c>
      <c r="B112" s="37" t="s">
        <v>115</v>
      </c>
      <c r="C112" s="55">
        <f>'No Worse Off Ref Data'!R108</f>
        <v>731.90388356164374</v>
      </c>
      <c r="D112" s="19">
        <f>'No Worse Off Ref Data'!AG108</f>
        <v>0</v>
      </c>
      <c r="E112" s="21">
        <f>'No Worse Off Ref Data'!AP108</f>
        <v>30.827739726027396</v>
      </c>
      <c r="F112" s="19">
        <f>'No Worse Off Ref Data'!AY108</f>
        <v>0</v>
      </c>
      <c r="G112" s="21">
        <f>'No Worse Off Ref Data'!BH108</f>
        <v>1.3688356164383562</v>
      </c>
      <c r="H112" s="60">
        <f>'No Worse Off Ref Data'!BI108</f>
        <v>0</v>
      </c>
      <c r="I112" s="62">
        <f t="shared" si="6"/>
        <v>699.707308219178</v>
      </c>
      <c r="J112" s="55">
        <f>'No Worse Off Ref Data'!BT108</f>
        <v>799.07</v>
      </c>
      <c r="K112" s="19">
        <f>'No Worse Off Ref Data'!BW108</f>
        <v>-99.362691780822047</v>
      </c>
      <c r="L112" s="19">
        <f>'No Worse Off Ref Data'!BU108</f>
        <v>4.3537499999999998</v>
      </c>
      <c r="M112" s="21">
        <f>'No Worse Off Ref Data'!BV108</f>
        <v>0</v>
      </c>
      <c r="N112" s="190">
        <f>'No Worse Off Ref Data'!BZ108</f>
        <v>0</v>
      </c>
      <c r="O112" s="67">
        <f t="shared" si="7"/>
        <v>704.06105821917799</v>
      </c>
      <c r="P112" s="22">
        <f t="shared" si="5"/>
        <v>-4.3537499999999909</v>
      </c>
    </row>
    <row r="113" spans="1:16" x14ac:dyDescent="0.3">
      <c r="A113" s="12">
        <v>10360</v>
      </c>
      <c r="B113" s="37" t="s">
        <v>116</v>
      </c>
      <c r="C113" s="55">
        <f>'No Worse Off Ref Data'!R109</f>
        <v>7.1959055936073071</v>
      </c>
      <c r="D113" s="19">
        <f>'No Worse Off Ref Data'!AG109</f>
        <v>0</v>
      </c>
      <c r="E113" s="21">
        <f>'No Worse Off Ref Data'!AP109</f>
        <v>0</v>
      </c>
      <c r="F113" s="19">
        <f>'No Worse Off Ref Data'!AY109</f>
        <v>0</v>
      </c>
      <c r="G113" s="21">
        <f>'No Worse Off Ref Data'!BH109</f>
        <v>0</v>
      </c>
      <c r="H113" s="60">
        <f>'No Worse Off Ref Data'!BI109</f>
        <v>0</v>
      </c>
      <c r="I113" s="62">
        <f t="shared" si="6"/>
        <v>7.1959055936073071</v>
      </c>
      <c r="J113" s="55">
        <f>'No Worse Off Ref Data'!BT109</f>
        <v>6.7649999999999997</v>
      </c>
      <c r="K113" s="19">
        <f>'No Worse Off Ref Data'!BW109</f>
        <v>0</v>
      </c>
      <c r="L113" s="19">
        <f>'No Worse Off Ref Data'!BU109</f>
        <v>0</v>
      </c>
      <c r="M113" s="21">
        <f>'No Worse Off Ref Data'!BV109</f>
        <v>0.4309055936073074</v>
      </c>
      <c r="N113" s="190">
        <f>'No Worse Off Ref Data'!BZ109</f>
        <v>-0.24190109551592084</v>
      </c>
      <c r="O113" s="67">
        <f t="shared" si="7"/>
        <v>6.9540044980913862</v>
      </c>
      <c r="P113" s="22">
        <f t="shared" si="5"/>
        <v>0.24190109551592087</v>
      </c>
    </row>
    <row r="114" spans="1:16" x14ac:dyDescent="0.3">
      <c r="A114" s="12">
        <v>10363</v>
      </c>
      <c r="B114" s="37" t="s">
        <v>117</v>
      </c>
      <c r="C114" s="55">
        <f>'No Worse Off Ref Data'!R110</f>
        <v>90.912869634703199</v>
      </c>
      <c r="D114" s="19">
        <f>'No Worse Off Ref Data'!AG110</f>
        <v>0</v>
      </c>
      <c r="E114" s="21">
        <f>'No Worse Off Ref Data'!AP110</f>
        <v>0</v>
      </c>
      <c r="F114" s="19">
        <f>'No Worse Off Ref Data'!AY110</f>
        <v>0</v>
      </c>
      <c r="G114" s="21">
        <f>'No Worse Off Ref Data'!BH110</f>
        <v>0</v>
      </c>
      <c r="H114" s="60">
        <f>'No Worse Off Ref Data'!BI110</f>
        <v>0</v>
      </c>
      <c r="I114" s="62">
        <f t="shared" si="6"/>
        <v>90.912869634703199</v>
      </c>
      <c r="J114" s="55">
        <f>'No Worse Off Ref Data'!BT110</f>
        <v>100.706</v>
      </c>
      <c r="K114" s="19">
        <f>'No Worse Off Ref Data'!BW110</f>
        <v>-9.793130365296804</v>
      </c>
      <c r="L114" s="19">
        <f>'No Worse Off Ref Data'!BU110</f>
        <v>0.15375</v>
      </c>
      <c r="M114" s="21">
        <f>'No Worse Off Ref Data'!BV110</f>
        <v>0</v>
      </c>
      <c r="N114" s="190">
        <f>'No Worse Off Ref Data'!BZ110</f>
        <v>0</v>
      </c>
      <c r="O114" s="67">
        <f t="shared" si="7"/>
        <v>91.066619634703201</v>
      </c>
      <c r="P114" s="22">
        <f t="shared" si="5"/>
        <v>-0.15375000000000227</v>
      </c>
    </row>
    <row r="115" spans="1:16" x14ac:dyDescent="0.3">
      <c r="A115" s="12">
        <v>10369</v>
      </c>
      <c r="B115" s="37" t="s">
        <v>118</v>
      </c>
      <c r="C115" s="55">
        <f>'No Worse Off Ref Data'!R111</f>
        <v>17.310770319634702</v>
      </c>
      <c r="D115" s="19">
        <f>'No Worse Off Ref Data'!AG111</f>
        <v>0</v>
      </c>
      <c r="E115" s="21">
        <f>'No Worse Off Ref Data'!AP111</f>
        <v>0</v>
      </c>
      <c r="F115" s="19">
        <f>'No Worse Off Ref Data'!AY111</f>
        <v>0</v>
      </c>
      <c r="G115" s="21">
        <f>'No Worse Off Ref Data'!BH111</f>
        <v>0</v>
      </c>
      <c r="H115" s="60">
        <f>'No Worse Off Ref Data'!BI111</f>
        <v>0</v>
      </c>
      <c r="I115" s="62">
        <f t="shared" si="6"/>
        <v>17.310770319634702</v>
      </c>
      <c r="J115" s="55">
        <f>'No Worse Off Ref Data'!BT111</f>
        <v>16.431999999999999</v>
      </c>
      <c r="K115" s="19">
        <f>'No Worse Off Ref Data'!BW111</f>
        <v>0</v>
      </c>
      <c r="L115" s="19">
        <f>'No Worse Off Ref Data'!BU111</f>
        <v>0</v>
      </c>
      <c r="M115" s="21">
        <f>'No Worse Off Ref Data'!BV111</f>
        <v>0.87877031963470387</v>
      </c>
      <c r="N115" s="190">
        <f>'No Worse Off Ref Data'!BZ111</f>
        <v>-0.49332268176642646</v>
      </c>
      <c r="O115" s="67">
        <f t="shared" si="7"/>
        <v>16.817447637868277</v>
      </c>
      <c r="P115" s="22">
        <f t="shared" si="5"/>
        <v>0.49332268176642557</v>
      </c>
    </row>
    <row r="116" spans="1:16" x14ac:dyDescent="0.3">
      <c r="A116" s="12">
        <v>10370</v>
      </c>
      <c r="B116" s="37" t="s">
        <v>119</v>
      </c>
      <c r="C116" s="55">
        <f>'No Worse Off Ref Data'!R112</f>
        <v>541.72165057077632</v>
      </c>
      <c r="D116" s="19">
        <f>'No Worse Off Ref Data'!AG112</f>
        <v>0</v>
      </c>
      <c r="E116" s="21">
        <f>'No Worse Off Ref Data'!AP112</f>
        <v>178.42568493150685</v>
      </c>
      <c r="F116" s="19">
        <f>'No Worse Off Ref Data'!AY112</f>
        <v>0</v>
      </c>
      <c r="G116" s="21">
        <f>'No Worse Off Ref Data'!BH112</f>
        <v>29.188584474885843</v>
      </c>
      <c r="H116" s="60">
        <f>'No Worse Off Ref Data'!BI112</f>
        <v>27.02</v>
      </c>
      <c r="I116" s="62">
        <f t="shared" si="6"/>
        <v>361.12738116438362</v>
      </c>
      <c r="J116" s="55">
        <f>'No Worse Off Ref Data'!BT112</f>
        <v>402.39</v>
      </c>
      <c r="K116" s="19">
        <f>'No Worse Off Ref Data'!BW112</f>
        <v>-41.262618835616365</v>
      </c>
      <c r="L116" s="19">
        <f>'No Worse Off Ref Data'!BU112</f>
        <v>12.258749999999999</v>
      </c>
      <c r="M116" s="21">
        <f>'No Worse Off Ref Data'!BV112</f>
        <v>0</v>
      </c>
      <c r="N116" s="190">
        <f>'No Worse Off Ref Data'!BZ112</f>
        <v>0</v>
      </c>
      <c r="O116" s="67">
        <f t="shared" si="7"/>
        <v>373.38613116438364</v>
      </c>
      <c r="P116" s="22">
        <f t="shared" si="5"/>
        <v>-12.25875000000002</v>
      </c>
    </row>
    <row r="117" spans="1:16" x14ac:dyDescent="0.3">
      <c r="A117" s="12">
        <v>10371</v>
      </c>
      <c r="B117" s="37" t="s">
        <v>120</v>
      </c>
      <c r="C117" s="55">
        <f>'No Worse Off Ref Data'!R113</f>
        <v>11.271588356164383</v>
      </c>
      <c r="D117" s="19">
        <f>'No Worse Off Ref Data'!AG113</f>
        <v>0</v>
      </c>
      <c r="E117" s="21">
        <f>'No Worse Off Ref Data'!AP113</f>
        <v>0</v>
      </c>
      <c r="F117" s="19">
        <f>'No Worse Off Ref Data'!AY113</f>
        <v>0</v>
      </c>
      <c r="G117" s="21">
        <f>'No Worse Off Ref Data'!BH113</f>
        <v>0</v>
      </c>
      <c r="H117" s="60">
        <f>'No Worse Off Ref Data'!BI113</f>
        <v>0</v>
      </c>
      <c r="I117" s="62">
        <f t="shared" si="6"/>
        <v>11.271588356164383</v>
      </c>
      <c r="J117" s="55">
        <f>'No Worse Off Ref Data'!BT113</f>
        <v>11.032</v>
      </c>
      <c r="K117" s="19">
        <f>'No Worse Off Ref Data'!BW113</f>
        <v>0</v>
      </c>
      <c r="L117" s="19">
        <f>'No Worse Off Ref Data'!BU113</f>
        <v>0</v>
      </c>
      <c r="M117" s="21">
        <f>'No Worse Off Ref Data'!BV113</f>
        <v>0.23958835616438279</v>
      </c>
      <c r="N117" s="190">
        <f>'No Worse Off Ref Data'!BZ113</f>
        <v>-0.13449972961325693</v>
      </c>
      <c r="O117" s="67">
        <f t="shared" si="7"/>
        <v>11.137088626551126</v>
      </c>
      <c r="P117" s="22">
        <f t="shared" si="5"/>
        <v>0.13449972961325685</v>
      </c>
    </row>
    <row r="118" spans="1:16" x14ac:dyDescent="0.3">
      <c r="A118" s="12">
        <v>10376</v>
      </c>
      <c r="B118" s="37" t="s">
        <v>121</v>
      </c>
      <c r="C118" s="55">
        <f>'No Worse Off Ref Data'!R114</f>
        <v>55.938610273972607</v>
      </c>
      <c r="D118" s="19">
        <f>'No Worse Off Ref Data'!AG114</f>
        <v>0</v>
      </c>
      <c r="E118" s="21">
        <f>'No Worse Off Ref Data'!AP114</f>
        <v>0</v>
      </c>
      <c r="F118" s="19">
        <f>'No Worse Off Ref Data'!AY114</f>
        <v>0.69737442922374426</v>
      </c>
      <c r="G118" s="21">
        <f>'No Worse Off Ref Data'!BH114</f>
        <v>0</v>
      </c>
      <c r="H118" s="60">
        <f>'No Worse Off Ref Data'!BI114</f>
        <v>0</v>
      </c>
      <c r="I118" s="62">
        <f t="shared" si="6"/>
        <v>55.241235844748864</v>
      </c>
      <c r="J118" s="55">
        <f>'No Worse Off Ref Data'!BT114</f>
        <v>56.029000000000003</v>
      </c>
      <c r="K118" s="19">
        <f>'No Worse Off Ref Data'!BW114</f>
        <v>-0.78776415525113919</v>
      </c>
      <c r="L118" s="19">
        <f>'No Worse Off Ref Data'!BU114</f>
        <v>0</v>
      </c>
      <c r="M118" s="21">
        <f>'No Worse Off Ref Data'!BV114</f>
        <v>0</v>
      </c>
      <c r="N118" s="190">
        <f>'No Worse Off Ref Data'!BZ114</f>
        <v>0</v>
      </c>
      <c r="O118" s="67">
        <f t="shared" si="7"/>
        <v>55.241235844748864</v>
      </c>
      <c r="P118" s="22">
        <f t="shared" si="5"/>
        <v>0</v>
      </c>
    </row>
    <row r="119" spans="1:16" x14ac:dyDescent="0.3">
      <c r="A119" s="12">
        <v>10378</v>
      </c>
      <c r="B119" s="37" t="s">
        <v>122</v>
      </c>
      <c r="C119" s="55">
        <f>'No Worse Off Ref Data'!R115</f>
        <v>2.0274664383561647</v>
      </c>
      <c r="D119" s="19">
        <f>'No Worse Off Ref Data'!AG115</f>
        <v>0</v>
      </c>
      <c r="E119" s="21">
        <f>'No Worse Off Ref Data'!AP115</f>
        <v>0</v>
      </c>
      <c r="F119" s="19">
        <f>'No Worse Off Ref Data'!AY115</f>
        <v>0</v>
      </c>
      <c r="G119" s="21">
        <f>'No Worse Off Ref Data'!BH115</f>
        <v>0</v>
      </c>
      <c r="H119" s="60">
        <f>'No Worse Off Ref Data'!BI115</f>
        <v>0</v>
      </c>
      <c r="I119" s="62">
        <f t="shared" si="6"/>
        <v>2.0274664383561647</v>
      </c>
      <c r="J119" s="55">
        <f>'No Worse Off Ref Data'!BT115</f>
        <v>2.0209999999999999</v>
      </c>
      <c r="K119" s="19">
        <f>'No Worse Off Ref Data'!BW115</f>
        <v>0</v>
      </c>
      <c r="L119" s="19">
        <f>'No Worse Off Ref Data'!BU115</f>
        <v>0</v>
      </c>
      <c r="M119" s="21">
        <f>'No Worse Off Ref Data'!BV115</f>
        <v>6.4664383561647831E-3</v>
      </c>
      <c r="N119" s="190">
        <f>'No Worse Off Ref Data'!BZ115</f>
        <v>-3.6301188604851396E-3</v>
      </c>
      <c r="O119" s="67">
        <f t="shared" si="7"/>
        <v>2.0238363194956794</v>
      </c>
      <c r="P119" s="22">
        <f t="shared" si="5"/>
        <v>3.6301188604852541E-3</v>
      </c>
    </row>
    <row r="120" spans="1:16" x14ac:dyDescent="0.3">
      <c r="A120" s="12">
        <v>10379</v>
      </c>
      <c r="B120" s="37" t="s">
        <v>123</v>
      </c>
      <c r="C120" s="55">
        <f>'No Worse Off Ref Data'!R116</f>
        <v>4.5046874429223731</v>
      </c>
      <c r="D120" s="19">
        <f>'No Worse Off Ref Data'!AG116</f>
        <v>0</v>
      </c>
      <c r="E120" s="21">
        <f>'No Worse Off Ref Data'!AP116</f>
        <v>0</v>
      </c>
      <c r="F120" s="19">
        <f>'No Worse Off Ref Data'!AY116</f>
        <v>0</v>
      </c>
      <c r="G120" s="21">
        <f>'No Worse Off Ref Data'!BH116</f>
        <v>0</v>
      </c>
      <c r="H120" s="60">
        <f>'No Worse Off Ref Data'!BI116</f>
        <v>0</v>
      </c>
      <c r="I120" s="62">
        <f t="shared" si="6"/>
        <v>4.5046874429223731</v>
      </c>
      <c r="J120" s="55">
        <f>'No Worse Off Ref Data'!BT116</f>
        <v>4.8079999999999998</v>
      </c>
      <c r="K120" s="19">
        <f>'No Worse Off Ref Data'!BW116</f>
        <v>-0.30331255707762672</v>
      </c>
      <c r="L120" s="19">
        <f>'No Worse Off Ref Data'!BU116</f>
        <v>0</v>
      </c>
      <c r="M120" s="21">
        <f>'No Worse Off Ref Data'!BV116</f>
        <v>0</v>
      </c>
      <c r="N120" s="190">
        <f>'No Worse Off Ref Data'!BZ116</f>
        <v>0</v>
      </c>
      <c r="O120" s="67">
        <f t="shared" si="7"/>
        <v>4.5046874429223731</v>
      </c>
      <c r="P120" s="22">
        <f t="shared" si="5"/>
        <v>0</v>
      </c>
    </row>
    <row r="121" spans="1:16" x14ac:dyDescent="0.3">
      <c r="A121" s="12">
        <v>10388</v>
      </c>
      <c r="B121" s="37" t="s">
        <v>124</v>
      </c>
      <c r="C121" s="55">
        <f>'No Worse Off Ref Data'!R117</f>
        <v>702.48813721461204</v>
      </c>
      <c r="D121" s="19">
        <f>'No Worse Off Ref Data'!AG117</f>
        <v>480.17416312785394</v>
      </c>
      <c r="E121" s="21">
        <f>'No Worse Off Ref Data'!AP117</f>
        <v>0</v>
      </c>
      <c r="F121" s="19">
        <f>'No Worse Off Ref Data'!AY117</f>
        <v>0.2321917808219178</v>
      </c>
      <c r="G121" s="21">
        <f>'No Worse Off Ref Data'!BH117</f>
        <v>0</v>
      </c>
      <c r="H121" s="60">
        <f>'No Worse Off Ref Data'!BI117</f>
        <v>0</v>
      </c>
      <c r="I121" s="62">
        <f t="shared" si="6"/>
        <v>222.0817823059362</v>
      </c>
      <c r="J121" s="55">
        <f>'No Worse Off Ref Data'!BT117</f>
        <v>113.223</v>
      </c>
      <c r="K121" s="19">
        <f>'No Worse Off Ref Data'!BW117</f>
        <v>0</v>
      </c>
      <c r="L121" s="19">
        <f>'No Worse Off Ref Data'!BU117</f>
        <v>6.0374999999999996</v>
      </c>
      <c r="M121" s="21">
        <f>'No Worse Off Ref Data'!BV117</f>
        <v>108.8587823059362</v>
      </c>
      <c r="N121" s="190">
        <f>'No Worse Off Ref Data'!BZ117</f>
        <v>-64.500291880270339</v>
      </c>
      <c r="O121" s="67">
        <f t="shared" si="7"/>
        <v>163.61899042566586</v>
      </c>
      <c r="P121" s="22">
        <f t="shared" si="5"/>
        <v>58.462791880270345</v>
      </c>
    </row>
    <row r="122" spans="1:16" x14ac:dyDescent="0.3">
      <c r="A122" s="12">
        <v>10391</v>
      </c>
      <c r="B122" s="37" t="s">
        <v>125</v>
      </c>
      <c r="C122" s="55">
        <f>'No Worse Off Ref Data'!R118</f>
        <v>33.017314383561647</v>
      </c>
      <c r="D122" s="19">
        <f>'No Worse Off Ref Data'!AG118</f>
        <v>0</v>
      </c>
      <c r="E122" s="21">
        <f>'No Worse Off Ref Data'!AP118</f>
        <v>0</v>
      </c>
      <c r="F122" s="19">
        <f>'No Worse Off Ref Data'!AY118</f>
        <v>0</v>
      </c>
      <c r="G122" s="21">
        <f>'No Worse Off Ref Data'!BH118</f>
        <v>0</v>
      </c>
      <c r="H122" s="60">
        <f>'No Worse Off Ref Data'!BI118</f>
        <v>0</v>
      </c>
      <c r="I122" s="62">
        <f t="shared" si="6"/>
        <v>33.017314383561647</v>
      </c>
      <c r="J122" s="55">
        <f>'No Worse Off Ref Data'!BT118</f>
        <v>29.977</v>
      </c>
      <c r="K122" s="19">
        <f>'No Worse Off Ref Data'!BW118</f>
        <v>0</v>
      </c>
      <c r="L122" s="19">
        <f>'No Worse Off Ref Data'!BU118</f>
        <v>0.26</v>
      </c>
      <c r="M122" s="21">
        <f>'No Worse Off Ref Data'!BV118</f>
        <v>3.0403143835616468</v>
      </c>
      <c r="N122" s="190">
        <f>'No Worse Off Ref Data'!BZ118</f>
        <v>-1.8527252297821513</v>
      </c>
      <c r="O122" s="67">
        <f t="shared" si="7"/>
        <v>31.424589153779493</v>
      </c>
      <c r="P122" s="22">
        <f t="shared" si="5"/>
        <v>1.5927252297821539</v>
      </c>
    </row>
    <row r="123" spans="1:16" x14ac:dyDescent="0.3">
      <c r="A123" s="12">
        <v>10406</v>
      </c>
      <c r="B123" s="37" t="s">
        <v>126</v>
      </c>
      <c r="C123" s="55">
        <f>'No Worse Off Ref Data'!R119</f>
        <v>0.71784543378995447</v>
      </c>
      <c r="D123" s="19">
        <f>'No Worse Off Ref Data'!AG119</f>
        <v>0</v>
      </c>
      <c r="E123" s="21">
        <f>'No Worse Off Ref Data'!AP119</f>
        <v>0</v>
      </c>
      <c r="F123" s="19">
        <f>'No Worse Off Ref Data'!AY119</f>
        <v>0</v>
      </c>
      <c r="G123" s="21">
        <f>'No Worse Off Ref Data'!BH119</f>
        <v>0</v>
      </c>
      <c r="H123" s="60">
        <f>'No Worse Off Ref Data'!BI119</f>
        <v>0</v>
      </c>
      <c r="I123" s="62">
        <f t="shared" si="6"/>
        <v>0.71784543378995447</v>
      </c>
      <c r="J123" s="55">
        <f>'No Worse Off Ref Data'!BT119</f>
        <v>0.45800000000000002</v>
      </c>
      <c r="K123" s="19">
        <f>'No Worse Off Ref Data'!BW119</f>
        <v>0</v>
      </c>
      <c r="L123" s="19">
        <f>'No Worse Off Ref Data'!BU119</f>
        <v>0</v>
      </c>
      <c r="M123" s="21">
        <f>'No Worse Off Ref Data'!BV119</f>
        <v>0.25984543378995445</v>
      </c>
      <c r="N123" s="190">
        <f>'No Worse Off Ref Data'!BZ119</f>
        <v>-0.14587161557220898</v>
      </c>
      <c r="O123" s="67">
        <f t="shared" si="7"/>
        <v>0.57197381821774551</v>
      </c>
      <c r="P123" s="22">
        <f t="shared" si="5"/>
        <v>0.14587161557220896</v>
      </c>
    </row>
    <row r="124" spans="1:16" x14ac:dyDescent="0.3">
      <c r="A124" s="12">
        <v>10408</v>
      </c>
      <c r="B124" s="37" t="s">
        <v>127</v>
      </c>
      <c r="C124" s="55">
        <f>'No Worse Off Ref Data'!R120</f>
        <v>1.6404974885844752</v>
      </c>
      <c r="D124" s="19">
        <f>'No Worse Off Ref Data'!AG120</f>
        <v>0</v>
      </c>
      <c r="E124" s="21">
        <f>'No Worse Off Ref Data'!AP120</f>
        <v>0</v>
      </c>
      <c r="F124" s="19">
        <f>'No Worse Off Ref Data'!AY120</f>
        <v>0</v>
      </c>
      <c r="G124" s="21">
        <f>'No Worse Off Ref Data'!BH120</f>
        <v>0</v>
      </c>
      <c r="H124" s="60">
        <f>'No Worse Off Ref Data'!BI120</f>
        <v>0</v>
      </c>
      <c r="I124" s="62">
        <f t="shared" si="6"/>
        <v>1.6404974885844752</v>
      </c>
      <c r="J124" s="55">
        <f>'No Worse Off Ref Data'!BT120</f>
        <v>1.5269999999999999</v>
      </c>
      <c r="K124" s="19">
        <f>'No Worse Off Ref Data'!BW120</f>
        <v>0</v>
      </c>
      <c r="L124" s="19">
        <f>'No Worse Off Ref Data'!BU120</f>
        <v>0</v>
      </c>
      <c r="M124" s="21">
        <f>'No Worse Off Ref Data'!BV120</f>
        <v>0.11349748858447528</v>
      </c>
      <c r="N124" s="190">
        <f>'No Worse Off Ref Data'!BZ120</f>
        <v>-6.3715039289814174E-2</v>
      </c>
      <c r="O124" s="67">
        <f t="shared" si="7"/>
        <v>1.5767824492946609</v>
      </c>
      <c r="P124" s="22">
        <f t="shared" si="5"/>
        <v>6.3715039289814257E-2</v>
      </c>
    </row>
    <row r="125" spans="1:16" x14ac:dyDescent="0.3">
      <c r="A125" s="12">
        <v>10409</v>
      </c>
      <c r="B125" s="37" t="s">
        <v>128</v>
      </c>
      <c r="C125" s="55">
        <f>'No Worse Off Ref Data'!R121</f>
        <v>25.485007305936072</v>
      </c>
      <c r="D125" s="19">
        <f>'No Worse Off Ref Data'!AG121</f>
        <v>0</v>
      </c>
      <c r="E125" s="21">
        <f>'No Worse Off Ref Data'!AP121</f>
        <v>0</v>
      </c>
      <c r="F125" s="19">
        <f>'No Worse Off Ref Data'!AY121</f>
        <v>0</v>
      </c>
      <c r="G125" s="21">
        <f>'No Worse Off Ref Data'!BH121</f>
        <v>0</v>
      </c>
      <c r="H125" s="60">
        <f>'No Worse Off Ref Data'!BI121</f>
        <v>0</v>
      </c>
      <c r="I125" s="62">
        <f t="shared" si="6"/>
        <v>25.485007305936072</v>
      </c>
      <c r="J125" s="55">
        <f>'No Worse Off Ref Data'!BT121</f>
        <v>20.420999999999999</v>
      </c>
      <c r="K125" s="19">
        <f>'No Worse Off Ref Data'!BW121</f>
        <v>0</v>
      </c>
      <c r="L125" s="19">
        <f>'No Worse Off Ref Data'!BU121</f>
        <v>0</v>
      </c>
      <c r="M125" s="21">
        <f>'No Worse Off Ref Data'!BV121</f>
        <v>5.0640073059360731</v>
      </c>
      <c r="N125" s="190">
        <f>'No Worse Off Ref Data'!BZ121</f>
        <v>-2.8428243522011902</v>
      </c>
      <c r="O125" s="67">
        <f t="shared" si="7"/>
        <v>22.642182953734881</v>
      </c>
      <c r="P125" s="22">
        <f t="shared" si="5"/>
        <v>2.8428243522011911</v>
      </c>
    </row>
    <row r="126" spans="1:16" x14ac:dyDescent="0.3">
      <c r="A126" s="12">
        <v>10426</v>
      </c>
      <c r="B126" s="37" t="s">
        <v>129</v>
      </c>
      <c r="C126" s="55">
        <f>'No Worse Off Ref Data'!R122</f>
        <v>15.818367123287665</v>
      </c>
      <c r="D126" s="19">
        <f>'No Worse Off Ref Data'!AG122</f>
        <v>0</v>
      </c>
      <c r="E126" s="21">
        <f>'No Worse Off Ref Data'!AP122</f>
        <v>0</v>
      </c>
      <c r="F126" s="19">
        <f>'No Worse Off Ref Data'!AY122</f>
        <v>0</v>
      </c>
      <c r="G126" s="21">
        <f>'No Worse Off Ref Data'!BH122</f>
        <v>0</v>
      </c>
      <c r="H126" s="60">
        <f>'No Worse Off Ref Data'!BI122</f>
        <v>0</v>
      </c>
      <c r="I126" s="62">
        <f t="shared" si="6"/>
        <v>15.818367123287665</v>
      </c>
      <c r="J126" s="55">
        <f>'No Worse Off Ref Data'!BT122</f>
        <v>36.539000000000001</v>
      </c>
      <c r="K126" s="19">
        <f>'No Worse Off Ref Data'!BW122</f>
        <v>-20.720632876712337</v>
      </c>
      <c r="L126" s="19">
        <f>'No Worse Off Ref Data'!BU122</f>
        <v>0</v>
      </c>
      <c r="M126" s="21">
        <f>'No Worse Off Ref Data'!BV122</f>
        <v>0</v>
      </c>
      <c r="N126" s="190">
        <f>'No Worse Off Ref Data'!BZ122</f>
        <v>0</v>
      </c>
      <c r="O126" s="67">
        <f t="shared" si="7"/>
        <v>15.818367123287665</v>
      </c>
      <c r="P126" s="22">
        <f t="shared" si="5"/>
        <v>0</v>
      </c>
    </row>
    <row r="127" spans="1:16" x14ac:dyDescent="0.3">
      <c r="A127" s="12">
        <v>10434</v>
      </c>
      <c r="B127" s="37" t="s">
        <v>130</v>
      </c>
      <c r="C127" s="55">
        <f>'No Worse Off Ref Data'!R123</f>
        <v>26.469575228310493</v>
      </c>
      <c r="D127" s="19">
        <f>'No Worse Off Ref Data'!AG123</f>
        <v>0</v>
      </c>
      <c r="E127" s="21">
        <f>'No Worse Off Ref Data'!AP123</f>
        <v>0</v>
      </c>
      <c r="F127" s="19">
        <f>'No Worse Off Ref Data'!AY123</f>
        <v>0</v>
      </c>
      <c r="G127" s="21">
        <f>'No Worse Off Ref Data'!BH123</f>
        <v>0</v>
      </c>
      <c r="H127" s="60">
        <f>'No Worse Off Ref Data'!BI123</f>
        <v>0</v>
      </c>
      <c r="I127" s="62">
        <f t="shared" si="6"/>
        <v>26.469575228310493</v>
      </c>
      <c r="J127" s="55">
        <f>'No Worse Off Ref Data'!BT123</f>
        <v>27.157</v>
      </c>
      <c r="K127" s="19">
        <f>'No Worse Off Ref Data'!BW123</f>
        <v>-0.687424771689507</v>
      </c>
      <c r="L127" s="19">
        <f>'No Worse Off Ref Data'!BU123</f>
        <v>0</v>
      </c>
      <c r="M127" s="21">
        <f>'No Worse Off Ref Data'!BV123</f>
        <v>0</v>
      </c>
      <c r="N127" s="190">
        <f>'No Worse Off Ref Data'!BZ123</f>
        <v>0</v>
      </c>
      <c r="O127" s="67">
        <f t="shared" si="7"/>
        <v>26.469575228310493</v>
      </c>
      <c r="P127" s="22">
        <f t="shared" si="5"/>
        <v>0</v>
      </c>
    </row>
    <row r="128" spans="1:16" x14ac:dyDescent="0.3">
      <c r="A128" s="12">
        <v>10436</v>
      </c>
      <c r="B128" s="37" t="s">
        <v>131</v>
      </c>
      <c r="C128" s="55">
        <f>'No Worse Off Ref Data'!R124</f>
        <v>23.738132077625568</v>
      </c>
      <c r="D128" s="19">
        <f>'No Worse Off Ref Data'!AG124</f>
        <v>0</v>
      </c>
      <c r="E128" s="21">
        <f>'No Worse Off Ref Data'!AP124</f>
        <v>0</v>
      </c>
      <c r="F128" s="19">
        <f>'No Worse Off Ref Data'!AY124</f>
        <v>0</v>
      </c>
      <c r="G128" s="21">
        <f>'No Worse Off Ref Data'!BH124</f>
        <v>0</v>
      </c>
      <c r="H128" s="60">
        <f>'No Worse Off Ref Data'!BI124</f>
        <v>0</v>
      </c>
      <c r="I128" s="62">
        <f t="shared" si="6"/>
        <v>23.738132077625568</v>
      </c>
      <c r="J128" s="55">
        <f>'No Worse Off Ref Data'!BT124</f>
        <v>19.152000000000001</v>
      </c>
      <c r="K128" s="19">
        <f>'No Worse Off Ref Data'!BW124</f>
        <v>0</v>
      </c>
      <c r="L128" s="19">
        <f>'No Worse Off Ref Data'!BU124</f>
        <v>5.0000000000000001E-3</v>
      </c>
      <c r="M128" s="21">
        <f>'No Worse Off Ref Data'!BV124</f>
        <v>4.5861320776255674</v>
      </c>
      <c r="N128" s="190">
        <f>'No Worse Off Ref Data'!BZ124</f>
        <v>-2.5773624100317933</v>
      </c>
      <c r="O128" s="67">
        <f t="shared" si="7"/>
        <v>21.165769667593775</v>
      </c>
      <c r="P128" s="22">
        <f t="shared" si="5"/>
        <v>2.5723624100317934</v>
      </c>
    </row>
    <row r="129" spans="1:16" x14ac:dyDescent="0.3">
      <c r="A129" s="12">
        <v>10440</v>
      </c>
      <c r="B129" s="37" t="s">
        <v>132</v>
      </c>
      <c r="C129" s="55">
        <f>'No Worse Off Ref Data'!R125</f>
        <v>5.1939965753424646</v>
      </c>
      <c r="D129" s="19">
        <f>'No Worse Off Ref Data'!AG125</f>
        <v>0</v>
      </c>
      <c r="E129" s="21">
        <f>'No Worse Off Ref Data'!AP125</f>
        <v>0</v>
      </c>
      <c r="F129" s="19">
        <f>'No Worse Off Ref Data'!AY125</f>
        <v>0</v>
      </c>
      <c r="G129" s="21">
        <f>'No Worse Off Ref Data'!BH125</f>
        <v>0</v>
      </c>
      <c r="H129" s="60">
        <f>'No Worse Off Ref Data'!BI125</f>
        <v>0</v>
      </c>
      <c r="I129" s="62">
        <f t="shared" si="6"/>
        <v>5.1939965753424646</v>
      </c>
      <c r="J129" s="55">
        <f>'No Worse Off Ref Data'!BT125</f>
        <v>5.0049999999999999</v>
      </c>
      <c r="K129" s="19">
        <f>'No Worse Off Ref Data'!BW125</f>
        <v>0</v>
      </c>
      <c r="L129" s="19">
        <f>'No Worse Off Ref Data'!BU125</f>
        <v>0</v>
      </c>
      <c r="M129" s="21">
        <f>'No Worse Off Ref Data'!BV125</f>
        <v>0.18899657534246472</v>
      </c>
      <c r="N129" s="190">
        <f>'No Worse Off Ref Data'!BZ125</f>
        <v>-0.1060985963105497</v>
      </c>
      <c r="O129" s="67">
        <f t="shared" si="7"/>
        <v>5.087897979031915</v>
      </c>
      <c r="P129" s="22">
        <f t="shared" si="5"/>
        <v>0.10609859631054963</v>
      </c>
    </row>
    <row r="130" spans="1:16" x14ac:dyDescent="0.3">
      <c r="A130" s="12">
        <v>10442</v>
      </c>
      <c r="B130" s="37" t="s">
        <v>133</v>
      </c>
      <c r="C130" s="55">
        <f>'No Worse Off Ref Data'!R126</f>
        <v>11.459271118721457</v>
      </c>
      <c r="D130" s="19">
        <f>'No Worse Off Ref Data'!AG126</f>
        <v>0</v>
      </c>
      <c r="E130" s="21">
        <f>'No Worse Off Ref Data'!AP126</f>
        <v>0</v>
      </c>
      <c r="F130" s="19">
        <f>'No Worse Off Ref Data'!AY126</f>
        <v>0</v>
      </c>
      <c r="G130" s="21">
        <f>'No Worse Off Ref Data'!BH126</f>
        <v>0</v>
      </c>
      <c r="H130" s="60">
        <f>'No Worse Off Ref Data'!BI126</f>
        <v>0</v>
      </c>
      <c r="I130" s="62">
        <f t="shared" si="6"/>
        <v>11.459271118721457</v>
      </c>
      <c r="J130" s="55">
        <f>'No Worse Off Ref Data'!BT126</f>
        <v>13.396000000000001</v>
      </c>
      <c r="K130" s="19">
        <f>'No Worse Off Ref Data'!BW126</f>
        <v>-1.9367288812785439</v>
      </c>
      <c r="L130" s="19">
        <f>'No Worse Off Ref Data'!BU126</f>
        <v>0</v>
      </c>
      <c r="M130" s="21">
        <f>'No Worse Off Ref Data'!BV126</f>
        <v>0</v>
      </c>
      <c r="N130" s="190">
        <f>'No Worse Off Ref Data'!BZ126</f>
        <v>0</v>
      </c>
      <c r="O130" s="67">
        <f t="shared" si="7"/>
        <v>11.459271118721457</v>
      </c>
      <c r="P130" s="22">
        <f t="shared" si="5"/>
        <v>0</v>
      </c>
    </row>
    <row r="131" spans="1:16" x14ac:dyDescent="0.3">
      <c r="A131" s="12">
        <v>10446</v>
      </c>
      <c r="B131" s="37" t="s">
        <v>134</v>
      </c>
      <c r="C131" s="55">
        <f>'No Worse Off Ref Data'!R127</f>
        <v>101.62078401826484</v>
      </c>
      <c r="D131" s="19">
        <f>'No Worse Off Ref Data'!AG127</f>
        <v>0</v>
      </c>
      <c r="E131" s="21">
        <f>'No Worse Off Ref Data'!AP127</f>
        <v>0</v>
      </c>
      <c r="F131" s="19">
        <f>'No Worse Off Ref Data'!AY127</f>
        <v>0</v>
      </c>
      <c r="G131" s="21">
        <f>'No Worse Off Ref Data'!BH127</f>
        <v>0</v>
      </c>
      <c r="H131" s="60">
        <f>'No Worse Off Ref Data'!BI127</f>
        <v>0</v>
      </c>
      <c r="I131" s="62">
        <f t="shared" si="6"/>
        <v>101.62078401826484</v>
      </c>
      <c r="J131" s="55">
        <f>'No Worse Off Ref Data'!BT127</f>
        <v>95.771000000000001</v>
      </c>
      <c r="K131" s="19">
        <f>'No Worse Off Ref Data'!BW127</f>
        <v>0</v>
      </c>
      <c r="L131" s="19">
        <f>'No Worse Off Ref Data'!BU127</f>
        <v>0</v>
      </c>
      <c r="M131" s="21">
        <f>'No Worse Off Ref Data'!BV127</f>
        <v>5.8497840182648417</v>
      </c>
      <c r="N131" s="190">
        <f>'No Worse Off Ref Data'!BZ127</f>
        <v>-3.2839424308781906</v>
      </c>
      <c r="O131" s="67">
        <f t="shared" si="7"/>
        <v>98.336841587386658</v>
      </c>
      <c r="P131" s="22">
        <f t="shared" si="5"/>
        <v>3.2839424308781844</v>
      </c>
    </row>
    <row r="132" spans="1:16" x14ac:dyDescent="0.3">
      <c r="A132" s="12">
        <v>10448</v>
      </c>
      <c r="B132" s="37" t="s">
        <v>135</v>
      </c>
      <c r="C132" s="55">
        <f>'No Worse Off Ref Data'!R128</f>
        <v>8.2358578767123287</v>
      </c>
      <c r="D132" s="19">
        <f>'No Worse Off Ref Data'!AG128</f>
        <v>0</v>
      </c>
      <c r="E132" s="21">
        <f>'No Worse Off Ref Data'!AP128</f>
        <v>0</v>
      </c>
      <c r="F132" s="19">
        <f>'No Worse Off Ref Data'!AY128</f>
        <v>0</v>
      </c>
      <c r="G132" s="21">
        <f>'No Worse Off Ref Data'!BH128</f>
        <v>0</v>
      </c>
      <c r="H132" s="60">
        <f>'No Worse Off Ref Data'!BI128</f>
        <v>0</v>
      </c>
      <c r="I132" s="62">
        <f t="shared" si="6"/>
        <v>8.2358578767123287</v>
      </c>
      <c r="J132" s="55">
        <f>'No Worse Off Ref Data'!BT128</f>
        <v>8.4809999999999999</v>
      </c>
      <c r="K132" s="19">
        <f>'No Worse Off Ref Data'!BW128</f>
        <v>-0.24514212328767115</v>
      </c>
      <c r="L132" s="19">
        <f>'No Worse Off Ref Data'!BU128</f>
        <v>0</v>
      </c>
      <c r="M132" s="21">
        <f>'No Worse Off Ref Data'!BV128</f>
        <v>0</v>
      </c>
      <c r="N132" s="190">
        <f>'No Worse Off Ref Data'!BZ128</f>
        <v>0</v>
      </c>
      <c r="O132" s="67">
        <f t="shared" si="7"/>
        <v>8.2358578767123287</v>
      </c>
      <c r="P132" s="22">
        <f t="shared" si="5"/>
        <v>0</v>
      </c>
    </row>
    <row r="133" spans="1:16" x14ac:dyDescent="0.3">
      <c r="A133" s="12">
        <v>10451</v>
      </c>
      <c r="B133" s="37" t="s">
        <v>136</v>
      </c>
      <c r="C133" s="55">
        <f>'No Worse Off Ref Data'!R129</f>
        <v>31.108805593607304</v>
      </c>
      <c r="D133" s="19">
        <f>'No Worse Off Ref Data'!AG129</f>
        <v>0</v>
      </c>
      <c r="E133" s="21">
        <f>'No Worse Off Ref Data'!AP129</f>
        <v>0</v>
      </c>
      <c r="F133" s="19">
        <f>'No Worse Off Ref Data'!AY129</f>
        <v>0</v>
      </c>
      <c r="G133" s="21">
        <f>'No Worse Off Ref Data'!BH129</f>
        <v>0</v>
      </c>
      <c r="H133" s="60">
        <f>'No Worse Off Ref Data'!BI129</f>
        <v>0</v>
      </c>
      <c r="I133" s="62">
        <f t="shared" si="6"/>
        <v>31.108805593607304</v>
      </c>
      <c r="J133" s="55">
        <f>'No Worse Off Ref Data'!BT129</f>
        <v>26.832999999999998</v>
      </c>
      <c r="K133" s="19">
        <f>'No Worse Off Ref Data'!BW129</f>
        <v>0</v>
      </c>
      <c r="L133" s="19">
        <f>'No Worse Off Ref Data'!BU129</f>
        <v>0</v>
      </c>
      <c r="M133" s="21">
        <f>'No Worse Off Ref Data'!BV129</f>
        <v>4.2758055936073056</v>
      </c>
      <c r="N133" s="190">
        <f>'No Worse Off Ref Data'!BZ129</f>
        <v>-2.4003449308882892</v>
      </c>
      <c r="O133" s="67">
        <f t="shared" si="7"/>
        <v>28.708460662719016</v>
      </c>
      <c r="P133" s="22">
        <f t="shared" si="5"/>
        <v>2.4003449308882878</v>
      </c>
    </row>
    <row r="134" spans="1:16" x14ac:dyDescent="0.3">
      <c r="A134" s="12">
        <v>10482</v>
      </c>
      <c r="B134" s="37" t="s">
        <v>137</v>
      </c>
      <c r="C134" s="55">
        <f>'No Worse Off Ref Data'!R130</f>
        <v>2.8096676940639269</v>
      </c>
      <c r="D134" s="19">
        <f>'No Worse Off Ref Data'!AG130</f>
        <v>0</v>
      </c>
      <c r="E134" s="21">
        <f>'No Worse Off Ref Data'!AP130</f>
        <v>0</v>
      </c>
      <c r="F134" s="19">
        <f>'No Worse Off Ref Data'!AY130</f>
        <v>0</v>
      </c>
      <c r="G134" s="21">
        <f>'No Worse Off Ref Data'!BH130</f>
        <v>0</v>
      </c>
      <c r="H134" s="60">
        <f>'No Worse Off Ref Data'!BI130</f>
        <v>0</v>
      </c>
      <c r="I134" s="62">
        <f t="shared" si="6"/>
        <v>2.8096676940639269</v>
      </c>
      <c r="J134" s="55">
        <f>'No Worse Off Ref Data'!BT130</f>
        <v>4.1139999999999999</v>
      </c>
      <c r="K134" s="19">
        <f>'No Worse Off Ref Data'!BW130</f>
        <v>-1.304332305936073</v>
      </c>
      <c r="L134" s="19">
        <f>'No Worse Off Ref Data'!BU130</f>
        <v>0</v>
      </c>
      <c r="M134" s="21">
        <f>'No Worse Off Ref Data'!BV130</f>
        <v>0</v>
      </c>
      <c r="N134" s="190">
        <f>'No Worse Off Ref Data'!BZ130</f>
        <v>0</v>
      </c>
      <c r="O134" s="67">
        <f t="shared" si="7"/>
        <v>2.8096676940639269</v>
      </c>
      <c r="P134" s="22">
        <f t="shared" si="5"/>
        <v>0</v>
      </c>
    </row>
    <row r="135" spans="1:16" x14ac:dyDescent="0.3">
      <c r="A135" s="12">
        <v>10502</v>
      </c>
      <c r="B135" s="37" t="s">
        <v>138</v>
      </c>
      <c r="C135" s="55">
        <f>'No Worse Off Ref Data'!R131</f>
        <v>18.845553082191781</v>
      </c>
      <c r="D135" s="19">
        <f>'No Worse Off Ref Data'!AG131</f>
        <v>0</v>
      </c>
      <c r="E135" s="21">
        <f>'No Worse Off Ref Data'!AP131</f>
        <v>0</v>
      </c>
      <c r="F135" s="19">
        <f>'No Worse Off Ref Data'!AY131</f>
        <v>0</v>
      </c>
      <c r="G135" s="21">
        <f>'No Worse Off Ref Data'!BH131</f>
        <v>0</v>
      </c>
      <c r="H135" s="60">
        <f>'No Worse Off Ref Data'!BI131</f>
        <v>0</v>
      </c>
      <c r="I135" s="62">
        <f t="shared" si="6"/>
        <v>18.845553082191781</v>
      </c>
      <c r="J135" s="55">
        <f>'No Worse Off Ref Data'!BT131</f>
        <v>18.707000000000001</v>
      </c>
      <c r="K135" s="19">
        <f>'No Worse Off Ref Data'!BW131</f>
        <v>0</v>
      </c>
      <c r="L135" s="19">
        <f>'No Worse Off Ref Data'!BU131</f>
        <v>0</v>
      </c>
      <c r="M135" s="21">
        <f>'No Worse Off Ref Data'!BV131</f>
        <v>0.13855308219178042</v>
      </c>
      <c r="N135" s="190">
        <f>'No Worse Off Ref Data'!BZ131</f>
        <v>-7.778070850443175E-2</v>
      </c>
      <c r="O135" s="67">
        <f t="shared" ref="O135:O141" si="8">SUM(J135:N135)</f>
        <v>18.76777237368735</v>
      </c>
      <c r="P135" s="22">
        <f t="shared" ref="P135:P141" si="9">I135-O135</f>
        <v>7.7780708504430862E-2</v>
      </c>
    </row>
    <row r="136" spans="1:16" x14ac:dyDescent="0.3">
      <c r="A136" s="12">
        <v>13927</v>
      </c>
      <c r="B136" s="37" t="s">
        <v>139</v>
      </c>
      <c r="C136" s="55">
        <f>'No Worse Off Ref Data'!R132</f>
        <v>3.4731445205479456</v>
      </c>
      <c r="D136" s="19">
        <f>'No Worse Off Ref Data'!AG132</f>
        <v>0</v>
      </c>
      <c r="E136" s="21">
        <f>'No Worse Off Ref Data'!AP132</f>
        <v>0</v>
      </c>
      <c r="F136" s="19">
        <f>'No Worse Off Ref Data'!AY132</f>
        <v>0</v>
      </c>
      <c r="G136" s="21">
        <f>'No Worse Off Ref Data'!BH132</f>
        <v>0</v>
      </c>
      <c r="H136" s="60">
        <f>'No Worse Off Ref Data'!BI132</f>
        <v>0</v>
      </c>
      <c r="I136" s="62">
        <f t="shared" ref="I136:I141" si="10">IF((C136-SUM(D136:G136)+H136)&gt;0,C136-SUM(D136:G136)+H136,0)</f>
        <v>3.4731445205479456</v>
      </c>
      <c r="J136" s="55">
        <f>'No Worse Off Ref Data'!BT132</f>
        <v>4.0730000000000004</v>
      </c>
      <c r="K136" s="19">
        <f>'No Worse Off Ref Data'!BW132</f>
        <v>-0.59985547945205475</v>
      </c>
      <c r="L136" s="19">
        <f>'No Worse Off Ref Data'!BU132</f>
        <v>0</v>
      </c>
      <c r="M136" s="21">
        <f>'No Worse Off Ref Data'!BV132</f>
        <v>0</v>
      </c>
      <c r="N136" s="190">
        <f>'No Worse Off Ref Data'!BZ132</f>
        <v>0</v>
      </c>
      <c r="O136" s="67">
        <f t="shared" si="8"/>
        <v>3.4731445205479456</v>
      </c>
      <c r="P136" s="22">
        <f t="shared" si="9"/>
        <v>0</v>
      </c>
    </row>
    <row r="137" spans="1:16" x14ac:dyDescent="0.3">
      <c r="A137" s="12">
        <v>10597</v>
      </c>
      <c r="B137" s="37" t="s">
        <v>140</v>
      </c>
      <c r="C137" s="55">
        <f>'No Worse Off Ref Data'!R133</f>
        <v>12.313948287671234</v>
      </c>
      <c r="D137" s="19">
        <f>'No Worse Off Ref Data'!AG133</f>
        <v>0</v>
      </c>
      <c r="E137" s="21">
        <f>'No Worse Off Ref Data'!AP133</f>
        <v>0</v>
      </c>
      <c r="F137" s="19">
        <f>'No Worse Off Ref Data'!AY133</f>
        <v>0</v>
      </c>
      <c r="G137" s="21">
        <f>'No Worse Off Ref Data'!BH133</f>
        <v>0</v>
      </c>
      <c r="H137" s="60">
        <f>'No Worse Off Ref Data'!BI133</f>
        <v>0</v>
      </c>
      <c r="I137" s="62">
        <f t="shared" si="10"/>
        <v>12.313948287671234</v>
      </c>
      <c r="J137" s="55">
        <f>'No Worse Off Ref Data'!BT133</f>
        <v>12.936999999999999</v>
      </c>
      <c r="K137" s="19">
        <f>'No Worse Off Ref Data'!BW133</f>
        <v>-0.62305171232876511</v>
      </c>
      <c r="L137" s="19">
        <f>'No Worse Off Ref Data'!BU133</f>
        <v>0</v>
      </c>
      <c r="M137" s="21">
        <f>'No Worse Off Ref Data'!BV133</f>
        <v>0</v>
      </c>
      <c r="N137" s="190">
        <f>'No Worse Off Ref Data'!BZ133</f>
        <v>0</v>
      </c>
      <c r="O137" s="67">
        <f t="shared" si="8"/>
        <v>12.313948287671234</v>
      </c>
      <c r="P137" s="22">
        <f t="shared" si="9"/>
        <v>0</v>
      </c>
    </row>
    <row r="138" spans="1:16" x14ac:dyDescent="0.3">
      <c r="A138" s="12">
        <v>10706</v>
      </c>
      <c r="B138" s="37" t="s">
        <v>141</v>
      </c>
      <c r="C138" s="55">
        <f>'No Worse Off Ref Data'!R134</f>
        <v>16.208503082191779</v>
      </c>
      <c r="D138" s="19">
        <f>'No Worse Off Ref Data'!AG134</f>
        <v>0</v>
      </c>
      <c r="E138" s="21">
        <f>'No Worse Off Ref Data'!AP134</f>
        <v>0</v>
      </c>
      <c r="F138" s="19">
        <f>'No Worse Off Ref Data'!AY134</f>
        <v>0</v>
      </c>
      <c r="G138" s="21">
        <f>'No Worse Off Ref Data'!BH134</f>
        <v>0</v>
      </c>
      <c r="H138" s="60">
        <f>'No Worse Off Ref Data'!BI134</f>
        <v>0</v>
      </c>
      <c r="I138" s="62">
        <f t="shared" si="10"/>
        <v>16.208503082191779</v>
      </c>
      <c r="J138" s="55">
        <f>'No Worse Off Ref Data'!BT134</f>
        <v>17.277999999999999</v>
      </c>
      <c r="K138" s="19">
        <f>'No Worse Off Ref Data'!BW134</f>
        <v>-1.0694969178082196</v>
      </c>
      <c r="L138" s="19">
        <f>'No Worse Off Ref Data'!BU134</f>
        <v>0</v>
      </c>
      <c r="M138" s="21">
        <f>'No Worse Off Ref Data'!BV134</f>
        <v>0</v>
      </c>
      <c r="N138" s="190">
        <f>'No Worse Off Ref Data'!BZ134</f>
        <v>0</v>
      </c>
      <c r="O138" s="67">
        <f t="shared" si="8"/>
        <v>16.208503082191779</v>
      </c>
      <c r="P138" s="22">
        <f t="shared" si="9"/>
        <v>0</v>
      </c>
    </row>
    <row r="139" spans="1:16" x14ac:dyDescent="0.3">
      <c r="A139" s="12">
        <v>11680</v>
      </c>
      <c r="B139" s="37" t="s">
        <v>142</v>
      </c>
      <c r="C139" s="55">
        <f>'No Worse Off Ref Data'!R135</f>
        <v>6.4221215753424667</v>
      </c>
      <c r="D139" s="19">
        <f>'No Worse Off Ref Data'!AG135</f>
        <v>0</v>
      </c>
      <c r="E139" s="21">
        <f>'No Worse Off Ref Data'!AP135</f>
        <v>0</v>
      </c>
      <c r="F139" s="19">
        <f>'No Worse Off Ref Data'!AY135</f>
        <v>0</v>
      </c>
      <c r="G139" s="21">
        <f>'No Worse Off Ref Data'!BH135</f>
        <v>0</v>
      </c>
      <c r="H139" s="60">
        <f>'No Worse Off Ref Data'!BI135</f>
        <v>0</v>
      </c>
      <c r="I139" s="62">
        <f t="shared" si="10"/>
        <v>6.4221215753424667</v>
      </c>
      <c r="J139" s="55">
        <f>'No Worse Off Ref Data'!BT135</f>
        <v>6.3289999999999997</v>
      </c>
      <c r="K139" s="19">
        <f>'No Worse Off Ref Data'!BW135</f>
        <v>0</v>
      </c>
      <c r="L139" s="19">
        <f>'No Worse Off Ref Data'!BU135</f>
        <v>0</v>
      </c>
      <c r="M139" s="21">
        <f>'No Worse Off Ref Data'!BV135</f>
        <v>9.3121575342467011E-2</v>
      </c>
      <c r="N139" s="190">
        <f>'No Worse Off Ref Data'!BZ135</f>
        <v>-5.2276441581864688E-2</v>
      </c>
      <c r="O139" s="67">
        <f t="shared" si="8"/>
        <v>6.3698451337606024</v>
      </c>
      <c r="P139" s="22">
        <f t="shared" si="9"/>
        <v>5.2276441581864397E-2</v>
      </c>
    </row>
    <row r="140" spans="1:16" x14ac:dyDescent="0.3">
      <c r="A140" s="12">
        <v>12026</v>
      </c>
      <c r="B140" s="37" t="s">
        <v>143</v>
      </c>
      <c r="C140" s="55">
        <f>'No Worse Off Ref Data'!R136</f>
        <v>45.611939383561634</v>
      </c>
      <c r="D140" s="19">
        <f>'No Worse Off Ref Data'!AG136</f>
        <v>0</v>
      </c>
      <c r="E140" s="21">
        <f>'No Worse Off Ref Data'!AP136</f>
        <v>0</v>
      </c>
      <c r="F140" s="19">
        <f>'No Worse Off Ref Data'!AY136</f>
        <v>0</v>
      </c>
      <c r="G140" s="21">
        <f>'No Worse Off Ref Data'!BH136</f>
        <v>0</v>
      </c>
      <c r="H140" s="60">
        <f>'No Worse Off Ref Data'!BI136</f>
        <v>0</v>
      </c>
      <c r="I140" s="62">
        <f t="shared" si="10"/>
        <v>45.611939383561634</v>
      </c>
      <c r="J140" s="55">
        <f>'No Worse Off Ref Data'!BT136</f>
        <v>45.173000000000002</v>
      </c>
      <c r="K140" s="19">
        <f>'No Worse Off Ref Data'!BW136</f>
        <v>0</v>
      </c>
      <c r="L140" s="19">
        <f>'No Worse Off Ref Data'!BU136</f>
        <v>0.30875000000000002</v>
      </c>
      <c r="M140" s="21">
        <f>'No Worse Off Ref Data'!BV136</f>
        <v>0.43893938356163176</v>
      </c>
      <c r="N140" s="190">
        <f>'No Worse Off Ref Data'!BZ136</f>
        <v>-0.41973667474368082</v>
      </c>
      <c r="O140" s="67">
        <f t="shared" si="8"/>
        <v>45.500952708817955</v>
      </c>
      <c r="P140" s="22">
        <f t="shared" si="9"/>
        <v>0.11098667474367829</v>
      </c>
    </row>
    <row r="141" spans="1:16" ht="14.5" thickBot="1" x14ac:dyDescent="0.35">
      <c r="A141" s="13" t="s">
        <v>144</v>
      </c>
      <c r="B141" s="38" t="s">
        <v>0</v>
      </c>
      <c r="C141" s="55">
        <f>'No Worse Off Ref Data'!R137</f>
        <v>0</v>
      </c>
      <c r="D141" s="19">
        <f>'No Worse Off Ref Data'!AG137</f>
        <v>0</v>
      </c>
      <c r="E141" s="21">
        <f>'No Worse Off Ref Data'!AP137</f>
        <v>0</v>
      </c>
      <c r="F141" s="19">
        <f>'No Worse Off Ref Data'!AY137</f>
        <v>0</v>
      </c>
      <c r="G141" s="21">
        <f>'No Worse Off Ref Data'!BH137</f>
        <v>0</v>
      </c>
      <c r="H141" s="60">
        <f>'No Worse Off Ref Data'!BI137</f>
        <v>0</v>
      </c>
      <c r="I141" s="62">
        <f t="shared" si="10"/>
        <v>0</v>
      </c>
      <c r="J141" s="55">
        <f>'No Worse Off Ref Data'!BT137</f>
        <v>0</v>
      </c>
      <c r="K141" s="19">
        <f>'No Worse Off Ref Data'!BW137</f>
        <v>0</v>
      </c>
      <c r="L141" s="19">
        <f>'No Worse Off Ref Data'!BU137</f>
        <v>0</v>
      </c>
      <c r="M141" s="21">
        <f>'No Worse Off Ref Data'!BV137</f>
        <v>0</v>
      </c>
      <c r="N141" s="191">
        <f>'No Worse Off Ref Data'!BZ137</f>
        <v>0</v>
      </c>
      <c r="O141" s="67">
        <f t="shared" si="8"/>
        <v>0</v>
      </c>
      <c r="P141" s="22">
        <f t="shared" si="9"/>
        <v>0</v>
      </c>
    </row>
    <row r="142" spans="1:16" ht="14.5" thickBot="1" x14ac:dyDescent="0.35">
      <c r="B142" s="54" t="s">
        <v>145</v>
      </c>
      <c r="C142" s="56">
        <f>SUM(C7:C141)</f>
        <v>9482.1411027397226</v>
      </c>
      <c r="D142" s="57">
        <f t="shared" ref="D142:P142" si="11">SUM(D7:D141)</f>
        <v>866.42162317351608</v>
      </c>
      <c r="E142" s="58">
        <f t="shared" si="11"/>
        <v>1497.2993835616437</v>
      </c>
      <c r="F142" s="57">
        <f t="shared" si="11"/>
        <v>70.162283105022837</v>
      </c>
      <c r="G142" s="58">
        <f t="shared" si="11"/>
        <v>44.529794520547938</v>
      </c>
      <c r="H142" s="61">
        <f t="shared" si="11"/>
        <v>180.44000000000003</v>
      </c>
      <c r="I142" s="63">
        <f t="shared" si="11"/>
        <v>7237.2948302511404</v>
      </c>
      <c r="J142" s="56">
        <f t="shared" si="11"/>
        <v>7245.2340000000013</v>
      </c>
      <c r="K142" s="57">
        <f t="shared" si="11"/>
        <v>-516.37705799086734</v>
      </c>
      <c r="L142" s="57">
        <f t="shared" si="11"/>
        <v>65.634999999999991</v>
      </c>
      <c r="M142" s="58">
        <f t="shared" si="11"/>
        <v>508.43788824200931</v>
      </c>
      <c r="N142" s="192">
        <f t="shared" si="11"/>
        <v>-302.92983025114341</v>
      </c>
      <c r="O142" s="68">
        <f t="shared" si="11"/>
        <v>7000</v>
      </c>
      <c r="P142" s="59">
        <f t="shared" si="11"/>
        <v>237.29483025114331</v>
      </c>
    </row>
    <row r="145" spans="9:12" x14ac:dyDescent="0.3">
      <c r="I145" s="21"/>
      <c r="L145" s="21"/>
    </row>
  </sheetData>
  <mergeCells count="17">
    <mergeCell ref="J1:P1"/>
    <mergeCell ref="C2:C5"/>
    <mergeCell ref="D2:D5"/>
    <mergeCell ref="E2:H2"/>
    <mergeCell ref="I2:I6"/>
    <mergeCell ref="J2:J5"/>
    <mergeCell ref="K2:K4"/>
    <mergeCell ref="L2:L3"/>
    <mergeCell ref="M2:M4"/>
    <mergeCell ref="N2:N4"/>
    <mergeCell ref="O2:O6"/>
    <mergeCell ref="P2:P6"/>
    <mergeCell ref="E3:E5"/>
    <mergeCell ref="F3:F5"/>
    <mergeCell ref="G3:G5"/>
    <mergeCell ref="H3:H5"/>
    <mergeCell ref="C1:I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391E116F-ECE2-46F0-88B8-A94F1A264D2E}">
          <x14:formula1>
            <xm:f>Lists!$B$2:$B$16</xm:f>
          </x14:formula1>
          <xm:sqref>C6:D6</xm:sqref>
        </x14:dataValidation>
        <x14:dataValidation type="list" allowBlank="1" showInputMessage="1" showErrorMessage="1" xr:uid="{BCA166DC-EE34-4042-9792-E7F1D1679768}">
          <x14:formula1>
            <xm:f>Lists!$H$2:$H$3</xm:f>
          </x14:formula1>
          <xm:sqref>N5</xm:sqref>
        </x14:dataValidation>
        <x14:dataValidation type="list" allowBlank="1" showInputMessage="1" showErrorMessage="1" xr:uid="{09A62CBF-B518-49A3-8946-EA6451C72156}">
          <x14:formula1>
            <xm:f>Lists!$G$3:$G$6</xm:f>
          </x14:formula1>
          <xm:sqref>J6</xm:sqref>
        </x14:dataValidation>
        <x14:dataValidation type="list" allowBlank="1" showInputMessage="1" showErrorMessage="1" xr:uid="{AAC2914D-4D28-4688-B57B-0EEAB53680C3}">
          <x14:formula1>
            <xm:f>Lists!$F$2:$F$6</xm:f>
          </x14:formula1>
          <xm:sqref>L4</xm:sqref>
        </x14:dataValidation>
        <x14:dataValidation type="list" allowBlank="1" showInputMessage="1" showErrorMessage="1" xr:uid="{6969B610-BB3C-43E9-990A-8C97CE03CB24}">
          <x14:formula1>
            <xm:f>Lists!$A$2:$A$3</xm:f>
          </x14:formula1>
          <xm:sqref>H6 A2 K6:N6</xm:sqref>
        </x14:dataValidation>
        <x14:dataValidation type="list" allowBlank="1" showInputMessage="1" showErrorMessage="1" xr:uid="{DC4AA18A-21C5-4B6F-B3B0-862B47A3EDED}">
          <x14:formula1>
            <xm:f>Lists!$D$2:$D$9</xm:f>
          </x14:formula1>
          <xm:sqref>E6:G6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4C15E-7CE6-46BA-8225-C69F54BCEDBB}">
  <sheetPr>
    <tabColor rgb="FFF49100"/>
  </sheetPr>
  <dimension ref="A1:U173"/>
  <sheetViews>
    <sheetView tabSelected="1" zoomScaleNormal="100" workbookViewId="0">
      <pane xSplit="2" ySplit="6" topLeftCell="C7" activePane="bottomRight" state="frozen"/>
      <selection activeCell="C2" sqref="C2"/>
      <selection pane="topRight" activeCell="C2" sqref="C2"/>
      <selection pane="bottomLeft" activeCell="C2" sqref="C2"/>
      <selection pane="bottomRight" activeCell="A7" sqref="A7"/>
    </sheetView>
  </sheetViews>
  <sheetFormatPr defaultColWidth="8.81640625" defaultRowHeight="14.5" x14ac:dyDescent="0.35"/>
  <cols>
    <col min="1" max="1" width="8.81640625" style="1" bestFit="1" customWidth="1"/>
    <col min="2" max="2" width="32.453125" style="1" bestFit="1" customWidth="1"/>
    <col min="3" max="9" width="13.453125" style="1" customWidth="1"/>
    <col min="10" max="13" width="17.453125" style="1" customWidth="1"/>
    <col min="14" max="14" width="22.81640625" style="1" customWidth="1"/>
    <col min="15" max="15" width="15.1796875" style="1" customWidth="1"/>
    <col min="16" max="16" width="13.81640625" style="1" customWidth="1"/>
    <col min="17" max="17" width="9.81640625" style="1" customWidth="1"/>
    <col min="18" max="18" width="15.81640625" customWidth="1"/>
    <col min="19" max="19" width="17.453125" customWidth="1"/>
    <col min="20" max="20" width="14.1796875" customWidth="1"/>
    <col min="21" max="21" width="17" customWidth="1"/>
    <col min="22" max="16384" width="8.81640625" style="1"/>
  </cols>
  <sheetData>
    <row r="1" spans="1:21" s="2" customFormat="1" ht="15" customHeight="1" thickBot="1" x14ac:dyDescent="0.35">
      <c r="A1" s="109">
        <v>7500</v>
      </c>
      <c r="B1" s="2" t="s">
        <v>199</v>
      </c>
      <c r="C1" s="428" t="s">
        <v>284</v>
      </c>
      <c r="D1" s="429"/>
      <c r="E1" s="429"/>
      <c r="F1" s="429"/>
      <c r="G1" s="429"/>
      <c r="H1" s="429"/>
      <c r="I1" s="430"/>
      <c r="J1" s="431" t="s">
        <v>188</v>
      </c>
      <c r="K1" s="432"/>
      <c r="L1" s="432"/>
      <c r="M1" s="432"/>
      <c r="N1" s="432"/>
      <c r="O1" s="432"/>
      <c r="P1" s="433"/>
    </row>
    <row r="2" spans="1:21" s="2" customFormat="1" ht="15" customHeight="1" x14ac:dyDescent="0.3">
      <c r="A2" s="108" t="s">
        <v>3</v>
      </c>
      <c r="B2" s="2" t="s">
        <v>0</v>
      </c>
      <c r="C2" s="438" t="s">
        <v>285</v>
      </c>
      <c r="D2" s="425" t="s">
        <v>286</v>
      </c>
      <c r="E2" s="434" t="s">
        <v>183</v>
      </c>
      <c r="F2" s="434"/>
      <c r="G2" s="434"/>
      <c r="H2" s="434"/>
      <c r="I2" s="435" t="s">
        <v>283</v>
      </c>
      <c r="J2" s="421" t="s">
        <v>287</v>
      </c>
      <c r="K2" s="423" t="s">
        <v>260</v>
      </c>
      <c r="L2" s="423" t="s">
        <v>1</v>
      </c>
      <c r="M2" s="425" t="s">
        <v>187</v>
      </c>
      <c r="N2" s="425" t="s">
        <v>277</v>
      </c>
      <c r="O2" s="445" t="s">
        <v>202</v>
      </c>
      <c r="P2" s="448" t="s">
        <v>203</v>
      </c>
    </row>
    <row r="3" spans="1:21" s="2" customFormat="1" ht="56.25" customHeight="1" x14ac:dyDescent="0.3">
      <c r="C3" s="439"/>
      <c r="D3" s="426"/>
      <c r="E3" s="441" t="s">
        <v>184</v>
      </c>
      <c r="F3" s="444" t="s">
        <v>176</v>
      </c>
      <c r="G3" s="444" t="s">
        <v>322</v>
      </c>
      <c r="H3" s="418" t="s">
        <v>185</v>
      </c>
      <c r="I3" s="436"/>
      <c r="J3" s="422"/>
      <c r="K3" s="424"/>
      <c r="L3" s="424"/>
      <c r="M3" s="426"/>
      <c r="N3" s="426"/>
      <c r="O3" s="446"/>
      <c r="P3" s="449"/>
    </row>
    <row r="4" spans="1:21" s="2" customFormat="1" ht="14" x14ac:dyDescent="0.3">
      <c r="C4" s="439"/>
      <c r="D4" s="426"/>
      <c r="E4" s="442"/>
      <c r="F4" s="426"/>
      <c r="G4" s="426"/>
      <c r="H4" s="419"/>
      <c r="I4" s="436"/>
      <c r="J4" s="422"/>
      <c r="K4" s="424"/>
      <c r="L4" s="110" t="s">
        <v>178</v>
      </c>
      <c r="M4" s="427"/>
      <c r="N4" s="427"/>
      <c r="O4" s="446"/>
      <c r="P4" s="449"/>
    </row>
    <row r="5" spans="1:21" s="2" customFormat="1" thickBot="1" x14ac:dyDescent="0.35">
      <c r="B5" s="175" t="s">
        <v>209</v>
      </c>
      <c r="C5" s="440"/>
      <c r="D5" s="427"/>
      <c r="E5" s="443"/>
      <c r="F5" s="427"/>
      <c r="G5" s="427"/>
      <c r="H5" s="420"/>
      <c r="I5" s="436"/>
      <c r="J5" s="422"/>
      <c r="K5" s="111">
        <v>1</v>
      </c>
      <c r="L5" s="111">
        <v>0.5</v>
      </c>
      <c r="M5" s="111">
        <v>0.5</v>
      </c>
      <c r="N5" s="112" t="s">
        <v>154</v>
      </c>
      <c r="O5" s="446"/>
      <c r="P5" s="449"/>
    </row>
    <row r="6" spans="1:21" s="2" customFormat="1" thickBot="1" x14ac:dyDescent="0.35">
      <c r="A6" s="53" t="s">
        <v>7</v>
      </c>
      <c r="B6" s="75" t="s">
        <v>8</v>
      </c>
      <c r="C6" s="74" t="s">
        <v>157</v>
      </c>
      <c r="D6" s="64" t="s">
        <v>157</v>
      </c>
      <c r="E6" s="65" t="s">
        <v>157</v>
      </c>
      <c r="F6" s="64" t="s">
        <v>157</v>
      </c>
      <c r="G6" s="65" t="s">
        <v>3</v>
      </c>
      <c r="H6" s="66" t="s">
        <v>9</v>
      </c>
      <c r="I6" s="437"/>
      <c r="J6" s="74" t="s">
        <v>191</v>
      </c>
      <c r="K6" s="64" t="s">
        <v>9</v>
      </c>
      <c r="L6" s="64" t="s">
        <v>9</v>
      </c>
      <c r="M6" s="64" t="s">
        <v>9</v>
      </c>
      <c r="N6" s="64" t="s">
        <v>9</v>
      </c>
      <c r="O6" s="447"/>
      <c r="P6" s="450"/>
      <c r="R6" s="291" t="s">
        <v>298</v>
      </c>
      <c r="S6" s="293" t="s">
        <v>321</v>
      </c>
      <c r="T6" s="292" t="s">
        <v>299</v>
      </c>
      <c r="U6" s="196" t="s">
        <v>319</v>
      </c>
    </row>
    <row r="7" spans="1:21" ht="15.5" x14ac:dyDescent="0.35">
      <c r="A7" s="12">
        <v>10005</v>
      </c>
      <c r="B7" s="37" t="s">
        <v>10</v>
      </c>
      <c r="C7" s="55">
        <f>'NRU Ref Data'!R3</f>
        <v>0.65246917808219185</v>
      </c>
      <c r="D7" s="19">
        <f>'NRU Ref Data'!AG3</f>
        <v>0</v>
      </c>
      <c r="E7" s="21">
        <f>'NRU Ref Data'!AP3</f>
        <v>0</v>
      </c>
      <c r="F7" s="19">
        <f>'NRU Ref Data'!AY3</f>
        <v>0</v>
      </c>
      <c r="G7" s="21">
        <f>'NRU Ref Data'!BH3</f>
        <v>0</v>
      </c>
      <c r="H7" s="60">
        <f>'NRU Ref Data'!BI3</f>
        <v>0</v>
      </c>
      <c r="I7" s="62">
        <f>IF((C7-SUM(D7:G7)+H7)&gt;0,C7-SUM(D7:G7)+H7,0)</f>
        <v>0.65246917808219185</v>
      </c>
      <c r="J7" s="55">
        <f>'NRU Ref Data'!BU3</f>
        <v>0.54800000000000004</v>
      </c>
      <c r="K7" s="19">
        <f>'NRU Ref Data'!BX3</f>
        <v>0</v>
      </c>
      <c r="L7" s="19">
        <f>'NRU Ref Data'!BV3</f>
        <v>0</v>
      </c>
      <c r="M7" s="21">
        <f>'NRU Ref Data'!BW3</f>
        <v>5.2234589041095902E-2</v>
      </c>
      <c r="N7" s="189">
        <f>'NRU Ref Data'!CA3</f>
        <v>3.1620309349015836E-2</v>
      </c>
      <c r="O7" s="67">
        <f t="shared" ref="O7:O38" si="0">SUM(J7:N7)</f>
        <v>0.63185489839011177</v>
      </c>
      <c r="P7" s="22">
        <f t="shared" ref="P7:P70" si="1">I7-O7</f>
        <v>2.0614279692080073E-2</v>
      </c>
      <c r="R7" s="198">
        <f>IF(P7&gt;0,1,0)</f>
        <v>1</v>
      </c>
      <c r="S7" s="199">
        <f t="shared" ref="S7:S70" si="2">IF(AND(P7&gt;0,P7&lt;1),0,P7)</f>
        <v>0</v>
      </c>
      <c r="T7" s="200">
        <f>IF(S7&gt;0,1,0)</f>
        <v>0</v>
      </c>
      <c r="U7" s="201">
        <f>IF(S7&lt;0,1,0)</f>
        <v>0</v>
      </c>
    </row>
    <row r="8" spans="1:21" ht="15.5" x14ac:dyDescent="0.35">
      <c r="A8" s="12">
        <v>10015</v>
      </c>
      <c r="B8" s="37" t="s">
        <v>11</v>
      </c>
      <c r="C8" s="55">
        <f>'NRU Ref Data'!R4</f>
        <v>0.58334771689497711</v>
      </c>
      <c r="D8" s="19">
        <f>'NRU Ref Data'!AG4</f>
        <v>0</v>
      </c>
      <c r="E8" s="21">
        <f>'NRU Ref Data'!AP4</f>
        <v>0</v>
      </c>
      <c r="F8" s="19">
        <f>'NRU Ref Data'!AY4</f>
        <v>0</v>
      </c>
      <c r="G8" s="21">
        <f>'NRU Ref Data'!BH4</f>
        <v>0</v>
      </c>
      <c r="H8" s="60">
        <f>'NRU Ref Data'!BI4</f>
        <v>0</v>
      </c>
      <c r="I8" s="62">
        <f t="shared" ref="I8:I71" si="3">IF((C8-SUM(D8:G8)+H8)&gt;0,C8-SUM(D8:G8)+H8,0)</f>
        <v>0.58334771689497711</v>
      </c>
      <c r="J8" s="55">
        <f>'NRU Ref Data'!BU4</f>
        <v>0.57299999999999995</v>
      </c>
      <c r="K8" s="19">
        <f>'NRU Ref Data'!BX4</f>
        <v>0</v>
      </c>
      <c r="L8" s="19">
        <f>'NRU Ref Data'!BV4</f>
        <v>0</v>
      </c>
      <c r="M8" s="21">
        <f>'NRU Ref Data'!BW4</f>
        <v>5.1738584474885774E-3</v>
      </c>
      <c r="N8" s="190">
        <f>'NRU Ref Data'!CA4</f>
        <v>3.0458151854977439E-2</v>
      </c>
      <c r="O8" s="67">
        <f>SUM(J8:N8)</f>
        <v>0.60863201030246594</v>
      </c>
      <c r="P8" s="22">
        <f t="shared" si="1"/>
        <v>-2.5284293407488834E-2</v>
      </c>
      <c r="R8" s="202">
        <f t="shared" ref="R8:R71" si="4">IF(P8&gt;0,1,0)</f>
        <v>0</v>
      </c>
      <c r="S8" s="203">
        <f t="shared" si="2"/>
        <v>-2.5284293407488834E-2</v>
      </c>
      <c r="T8" s="204">
        <f t="shared" ref="T8:T71" si="5">IF(S8&gt;0,1,0)</f>
        <v>0</v>
      </c>
      <c r="U8" s="205">
        <f t="shared" ref="U8:U71" si="6">IF(S8&lt;0,1,0)</f>
        <v>1</v>
      </c>
    </row>
    <row r="9" spans="1:21" ht="15.5" x14ac:dyDescent="0.35">
      <c r="A9" s="12">
        <v>10024</v>
      </c>
      <c r="B9" s="37" t="s">
        <v>12</v>
      </c>
      <c r="C9" s="55">
        <f>'NRU Ref Data'!R5</f>
        <v>209.98174771689503</v>
      </c>
      <c r="D9" s="19">
        <f>'NRU Ref Data'!AG5</f>
        <v>0</v>
      </c>
      <c r="E9" s="21">
        <f>'NRU Ref Data'!AP5</f>
        <v>0.91883561643835621</v>
      </c>
      <c r="F9" s="19">
        <f>'NRU Ref Data'!AY5</f>
        <v>0</v>
      </c>
      <c r="G9" s="21">
        <f>'NRU Ref Data'!BH5</f>
        <v>0</v>
      </c>
      <c r="H9" s="60">
        <f>'NRU Ref Data'!BI5</f>
        <v>0</v>
      </c>
      <c r="I9" s="62">
        <f t="shared" si="3"/>
        <v>209.06291210045669</v>
      </c>
      <c r="J9" s="55">
        <f>'NRU Ref Data'!BU5</f>
        <v>200.923</v>
      </c>
      <c r="K9" s="19">
        <f>'NRU Ref Data'!BX5</f>
        <v>0</v>
      </c>
      <c r="L9" s="19">
        <f>'NRU Ref Data'!BV5</f>
        <v>1.5097500000000001</v>
      </c>
      <c r="M9" s="21">
        <f>'NRU Ref Data'!BW5</f>
        <v>4.0699560502283418</v>
      </c>
      <c r="N9" s="190">
        <f>'NRU Ref Data'!CA5</f>
        <v>10.87854576516256</v>
      </c>
      <c r="O9" s="67">
        <f t="shared" si="0"/>
        <v>217.3812518153909</v>
      </c>
      <c r="P9" s="22">
        <f t="shared" si="1"/>
        <v>-8.3183397149342113</v>
      </c>
      <c r="R9" s="202">
        <f t="shared" si="4"/>
        <v>0</v>
      </c>
      <c r="S9" s="203">
        <f t="shared" si="2"/>
        <v>-8.3183397149342113</v>
      </c>
      <c r="T9" s="204">
        <f t="shared" si="5"/>
        <v>0</v>
      </c>
      <c r="U9" s="205">
        <f t="shared" si="6"/>
        <v>1</v>
      </c>
    </row>
    <row r="10" spans="1:21" ht="15.5" x14ac:dyDescent="0.35">
      <c r="A10" s="12">
        <v>10025</v>
      </c>
      <c r="B10" s="37" t="s">
        <v>13</v>
      </c>
      <c r="C10" s="55">
        <f>'NRU Ref Data'!R6</f>
        <v>67.884982191780807</v>
      </c>
      <c r="D10" s="19">
        <f>'NRU Ref Data'!AG6</f>
        <v>0</v>
      </c>
      <c r="E10" s="21">
        <f>'NRU Ref Data'!AP6</f>
        <v>0</v>
      </c>
      <c r="F10" s="19">
        <f>'NRU Ref Data'!AY6</f>
        <v>0</v>
      </c>
      <c r="G10" s="21">
        <f>'NRU Ref Data'!BH6</f>
        <v>0</v>
      </c>
      <c r="H10" s="60">
        <f>'NRU Ref Data'!BI6</f>
        <v>0</v>
      </c>
      <c r="I10" s="62">
        <f t="shared" si="3"/>
        <v>67.884982191780807</v>
      </c>
      <c r="J10" s="55">
        <f>'NRU Ref Data'!BU6</f>
        <v>59.658999999999999</v>
      </c>
      <c r="K10" s="19">
        <f>'NRU Ref Data'!BX6</f>
        <v>0</v>
      </c>
      <c r="L10" s="19">
        <f>'NRU Ref Data'!BV6</f>
        <v>0.43000000000000005</v>
      </c>
      <c r="M10" s="21">
        <f>'NRU Ref Data'!BW6</f>
        <v>4.1129910958904041</v>
      </c>
      <c r="N10" s="190">
        <f>'NRU Ref Data'!CA6</f>
        <v>3.3821556710318501</v>
      </c>
      <c r="O10" s="67">
        <f t="shared" si="0"/>
        <v>67.58414676692226</v>
      </c>
      <c r="P10" s="22">
        <f t="shared" si="1"/>
        <v>0.30083542485854764</v>
      </c>
      <c r="R10" s="202">
        <f t="shared" si="4"/>
        <v>1</v>
      </c>
      <c r="S10" s="203">
        <f t="shared" si="2"/>
        <v>0</v>
      </c>
      <c r="T10" s="204">
        <f t="shared" si="5"/>
        <v>0</v>
      </c>
      <c r="U10" s="205">
        <f t="shared" si="6"/>
        <v>0</v>
      </c>
    </row>
    <row r="11" spans="1:21" ht="15.5" x14ac:dyDescent="0.35">
      <c r="A11" s="12">
        <v>10027</v>
      </c>
      <c r="B11" s="37" t="s">
        <v>14</v>
      </c>
      <c r="C11" s="55">
        <f>'NRU Ref Data'!R7</f>
        <v>66.585747945205483</v>
      </c>
      <c r="D11" s="19">
        <f>'NRU Ref Data'!AG7</f>
        <v>0</v>
      </c>
      <c r="E11" s="21">
        <f>'NRU Ref Data'!AP7</f>
        <v>0</v>
      </c>
      <c r="F11" s="19">
        <f>'NRU Ref Data'!AY7</f>
        <v>0</v>
      </c>
      <c r="G11" s="21">
        <f>'NRU Ref Data'!BH7</f>
        <v>0</v>
      </c>
      <c r="H11" s="60">
        <f>'NRU Ref Data'!BI7</f>
        <v>0</v>
      </c>
      <c r="I11" s="62">
        <f t="shared" si="3"/>
        <v>66.585747945205483</v>
      </c>
      <c r="J11" s="55">
        <f>'NRU Ref Data'!BU7</f>
        <v>61.194000000000003</v>
      </c>
      <c r="K11" s="19">
        <f>'NRU Ref Data'!BX7</f>
        <v>0</v>
      </c>
      <c r="L11" s="19">
        <f>'NRU Ref Data'!BV7</f>
        <v>3.0000000000000001E-3</v>
      </c>
      <c r="M11" s="21">
        <f>'NRU Ref Data'!BW7</f>
        <v>2.6958739726027403</v>
      </c>
      <c r="N11" s="190">
        <f>'NRU Ref Data'!CA7</f>
        <v>3.3658714061096155</v>
      </c>
      <c r="O11" s="67">
        <f t="shared" si="0"/>
        <v>67.258745378712362</v>
      </c>
      <c r="P11" s="22">
        <f>I11-O11</f>
        <v>-0.67299743350687891</v>
      </c>
      <c r="R11" s="202">
        <f t="shared" si="4"/>
        <v>0</v>
      </c>
      <c r="S11" s="203">
        <f t="shared" si="2"/>
        <v>-0.67299743350687891</v>
      </c>
      <c r="T11" s="204">
        <f t="shared" si="5"/>
        <v>0</v>
      </c>
      <c r="U11" s="205">
        <f t="shared" si="6"/>
        <v>1</v>
      </c>
    </row>
    <row r="12" spans="1:21" ht="15.5" x14ac:dyDescent="0.35">
      <c r="A12" s="12">
        <v>10029</v>
      </c>
      <c r="B12" s="37" t="s">
        <v>15</v>
      </c>
      <c r="C12" s="55">
        <f>'NRU Ref Data'!R8</f>
        <v>20.350107762557077</v>
      </c>
      <c r="D12" s="19">
        <f>'NRU Ref Data'!AG8</f>
        <v>0</v>
      </c>
      <c r="E12" s="21">
        <f>'NRU Ref Data'!AP8</f>
        <v>0</v>
      </c>
      <c r="F12" s="19">
        <f>'NRU Ref Data'!AY8</f>
        <v>0</v>
      </c>
      <c r="G12" s="21">
        <f>'NRU Ref Data'!BH8</f>
        <v>0</v>
      </c>
      <c r="H12" s="60">
        <f>'NRU Ref Data'!BI8</f>
        <v>0</v>
      </c>
      <c r="I12" s="62">
        <f t="shared" si="3"/>
        <v>20.350107762557077</v>
      </c>
      <c r="J12" s="55">
        <f>'NRU Ref Data'!BU8</f>
        <v>17.616</v>
      </c>
      <c r="K12" s="19">
        <f>'NRU Ref Data'!BX8</f>
        <v>0</v>
      </c>
      <c r="L12" s="19">
        <f>'NRU Ref Data'!BV8</f>
        <v>0</v>
      </c>
      <c r="M12" s="21">
        <f>'NRU Ref Data'!BW8</f>
        <v>1.3670538812785384</v>
      </c>
      <c r="N12" s="190">
        <f>'NRU Ref Data'!CA8</f>
        <v>1.0000257350613395</v>
      </c>
      <c r="O12" s="67">
        <f t="shared" si="0"/>
        <v>19.983079616339875</v>
      </c>
      <c r="P12" s="22">
        <f t="shared" si="1"/>
        <v>0.36702814621720137</v>
      </c>
      <c r="R12" s="202">
        <f t="shared" si="4"/>
        <v>1</v>
      </c>
      <c r="S12" s="203">
        <f t="shared" si="2"/>
        <v>0</v>
      </c>
      <c r="T12" s="204">
        <f t="shared" si="5"/>
        <v>0</v>
      </c>
      <c r="U12" s="205">
        <f t="shared" si="6"/>
        <v>0</v>
      </c>
    </row>
    <row r="13" spans="1:21" ht="15.5" x14ac:dyDescent="0.35">
      <c r="A13" s="12">
        <v>10044</v>
      </c>
      <c r="B13" s="37" t="s">
        <v>16</v>
      </c>
      <c r="C13" s="55">
        <f>'NRU Ref Data'!R9</f>
        <v>21.984089155251144</v>
      </c>
      <c r="D13" s="19">
        <f>'NRU Ref Data'!AG9</f>
        <v>0</v>
      </c>
      <c r="E13" s="21">
        <f>'NRU Ref Data'!AP9</f>
        <v>0</v>
      </c>
      <c r="F13" s="19">
        <f>'NRU Ref Data'!AY9</f>
        <v>0</v>
      </c>
      <c r="G13" s="21">
        <f>'NRU Ref Data'!BH9</f>
        <v>0</v>
      </c>
      <c r="H13" s="60">
        <f>'NRU Ref Data'!BI9</f>
        <v>0</v>
      </c>
      <c r="I13" s="62">
        <f t="shared" si="3"/>
        <v>21.984089155251144</v>
      </c>
      <c r="J13" s="55">
        <f>'NRU Ref Data'!BU9</f>
        <v>20.309000000000001</v>
      </c>
      <c r="K13" s="19">
        <f>'NRU Ref Data'!BX9</f>
        <v>0</v>
      </c>
      <c r="L13" s="19">
        <f>'NRU Ref Data'!BV9</f>
        <v>0</v>
      </c>
      <c r="M13" s="21">
        <f>'NRU Ref Data'!BW9</f>
        <v>0.83754457762557166</v>
      </c>
      <c r="N13" s="190">
        <f>'NRU Ref Data'!CA9</f>
        <v>1.113998249043747</v>
      </c>
      <c r="O13" s="67">
        <f t="shared" si="0"/>
        <v>22.260542826669319</v>
      </c>
      <c r="P13" s="22">
        <f t="shared" si="1"/>
        <v>-0.27645367141817445</v>
      </c>
      <c r="R13" s="202">
        <f t="shared" si="4"/>
        <v>0</v>
      </c>
      <c r="S13" s="203">
        <f t="shared" si="2"/>
        <v>-0.27645367141817445</v>
      </c>
      <c r="T13" s="204">
        <f t="shared" si="5"/>
        <v>0</v>
      </c>
      <c r="U13" s="205">
        <f t="shared" si="6"/>
        <v>1</v>
      </c>
    </row>
    <row r="14" spans="1:21" ht="15.5" x14ac:dyDescent="0.35">
      <c r="A14" s="12">
        <v>10046</v>
      </c>
      <c r="B14" s="37" t="s">
        <v>17</v>
      </c>
      <c r="C14" s="55">
        <f>'NRU Ref Data'!R10</f>
        <v>97.423636415525124</v>
      </c>
      <c r="D14" s="19">
        <f>'NRU Ref Data'!AG10</f>
        <v>0</v>
      </c>
      <c r="E14" s="21">
        <f>'NRU Ref Data'!AP10</f>
        <v>0</v>
      </c>
      <c r="F14" s="19">
        <f>'NRU Ref Data'!AY10</f>
        <v>0</v>
      </c>
      <c r="G14" s="21">
        <f>'NRU Ref Data'!BH10</f>
        <v>0</v>
      </c>
      <c r="H14" s="60">
        <f>'NRU Ref Data'!BI10</f>
        <v>0</v>
      </c>
      <c r="I14" s="62">
        <f t="shared" si="3"/>
        <v>97.423636415525124</v>
      </c>
      <c r="J14" s="55">
        <f>'NRU Ref Data'!BU10</f>
        <v>81.850999999999999</v>
      </c>
      <c r="K14" s="19">
        <f>'NRU Ref Data'!BX10</f>
        <v>0</v>
      </c>
      <c r="L14" s="19">
        <f>'NRU Ref Data'!BV10</f>
        <v>0.20400000000000001</v>
      </c>
      <c r="M14" s="21">
        <f>'NRU Ref Data'!BW10</f>
        <v>7.7863182077625623</v>
      </c>
      <c r="N14" s="190">
        <f>'NRU Ref Data'!CA10</f>
        <v>4.7328333386970485</v>
      </c>
      <c r="O14" s="67">
        <f t="shared" si="0"/>
        <v>94.574151546459603</v>
      </c>
      <c r="P14" s="22">
        <f t="shared" si="1"/>
        <v>2.8494848690655203</v>
      </c>
      <c r="R14" s="202">
        <f t="shared" si="4"/>
        <v>1</v>
      </c>
      <c r="S14" s="203">
        <f t="shared" si="2"/>
        <v>2.8494848690655203</v>
      </c>
      <c r="T14" s="204">
        <f t="shared" si="5"/>
        <v>1</v>
      </c>
      <c r="U14" s="205">
        <f t="shared" si="6"/>
        <v>0</v>
      </c>
    </row>
    <row r="15" spans="1:21" ht="15.5" x14ac:dyDescent="0.35">
      <c r="A15" s="12">
        <v>10047</v>
      </c>
      <c r="B15" s="37" t="s">
        <v>18</v>
      </c>
      <c r="C15" s="55">
        <f>'NRU Ref Data'!R11</f>
        <v>150.24467705479449</v>
      </c>
      <c r="D15" s="19">
        <f>'NRU Ref Data'!AG11</f>
        <v>0</v>
      </c>
      <c r="E15" s="21">
        <f>'NRU Ref Data'!AP11</f>
        <v>0</v>
      </c>
      <c r="F15" s="19">
        <f>'NRU Ref Data'!AY11</f>
        <v>0</v>
      </c>
      <c r="G15" s="21">
        <f>'NRU Ref Data'!BH11</f>
        <v>0</v>
      </c>
      <c r="H15" s="60">
        <f>'NRU Ref Data'!BI11</f>
        <v>0</v>
      </c>
      <c r="I15" s="62">
        <f t="shared" si="3"/>
        <v>150.24467705479449</v>
      </c>
      <c r="J15" s="55">
        <f>'NRU Ref Data'!BU11</f>
        <v>156.673</v>
      </c>
      <c r="K15" s="19">
        <f>'NRU Ref Data'!BX11</f>
        <v>-6.4283229452055082</v>
      </c>
      <c r="L15" s="19">
        <f>'NRU Ref Data'!BV11</f>
        <v>0.11050000000000001</v>
      </c>
      <c r="M15" s="21">
        <f>'NRU Ref Data'!BW11</f>
        <v>0</v>
      </c>
      <c r="N15" s="190">
        <f>'NRU Ref Data'!CA11</f>
        <v>7.9206985027201435</v>
      </c>
      <c r="O15" s="67">
        <f t="shared" si="0"/>
        <v>158.27587555751464</v>
      </c>
      <c r="P15" s="22">
        <f t="shared" si="1"/>
        <v>-8.0311985027201445</v>
      </c>
      <c r="R15" s="202">
        <f t="shared" si="4"/>
        <v>0</v>
      </c>
      <c r="S15" s="203">
        <f t="shared" si="2"/>
        <v>-8.0311985027201445</v>
      </c>
      <c r="T15" s="204">
        <f t="shared" si="5"/>
        <v>0</v>
      </c>
      <c r="U15" s="205">
        <f t="shared" si="6"/>
        <v>1</v>
      </c>
    </row>
    <row r="16" spans="1:21" ht="15.5" x14ac:dyDescent="0.35">
      <c r="A16" s="12">
        <v>10055</v>
      </c>
      <c r="B16" s="37" t="s">
        <v>19</v>
      </c>
      <c r="C16" s="55">
        <f>'NRU Ref Data'!R12</f>
        <v>0.38418984018264846</v>
      </c>
      <c r="D16" s="19">
        <f>'NRU Ref Data'!AG12</f>
        <v>0</v>
      </c>
      <c r="E16" s="21">
        <f>'NRU Ref Data'!AP12</f>
        <v>0</v>
      </c>
      <c r="F16" s="19">
        <f>'NRU Ref Data'!AY12</f>
        <v>0</v>
      </c>
      <c r="G16" s="21">
        <f>'NRU Ref Data'!BH12</f>
        <v>0</v>
      </c>
      <c r="H16" s="60">
        <f>'NRU Ref Data'!BI12</f>
        <v>0</v>
      </c>
      <c r="I16" s="62">
        <f t="shared" si="3"/>
        <v>0.38418984018264846</v>
      </c>
      <c r="J16" s="55">
        <f>'NRU Ref Data'!BU12</f>
        <v>0.39800000000000002</v>
      </c>
      <c r="K16" s="19">
        <f>'NRU Ref Data'!BX12</f>
        <v>-1.3810159817351564E-2</v>
      </c>
      <c r="L16" s="19">
        <f>'NRU Ref Data'!BV12</f>
        <v>0</v>
      </c>
      <c r="M16" s="21">
        <f>'NRU Ref Data'!BW12</f>
        <v>0</v>
      </c>
      <c r="N16" s="190">
        <f>'NRU Ref Data'!CA12</f>
        <v>2.0239089544525656E-2</v>
      </c>
      <c r="O16" s="67">
        <f t="shared" si="0"/>
        <v>0.40442892972717409</v>
      </c>
      <c r="P16" s="22">
        <f t="shared" si="1"/>
        <v>-2.0239089544525635E-2</v>
      </c>
      <c r="R16" s="202">
        <f t="shared" si="4"/>
        <v>0</v>
      </c>
      <c r="S16" s="203">
        <f t="shared" si="2"/>
        <v>-2.0239089544525635E-2</v>
      </c>
      <c r="T16" s="204">
        <f t="shared" si="5"/>
        <v>0</v>
      </c>
      <c r="U16" s="205">
        <f t="shared" si="6"/>
        <v>1</v>
      </c>
    </row>
    <row r="17" spans="1:21" ht="15.5" x14ac:dyDescent="0.35">
      <c r="A17" s="12">
        <v>10057</v>
      </c>
      <c r="B17" s="37" t="s">
        <v>20</v>
      </c>
      <c r="C17" s="55">
        <f>'NRU Ref Data'!R13</f>
        <v>20.133813242009129</v>
      </c>
      <c r="D17" s="19">
        <f>'NRU Ref Data'!AG13</f>
        <v>0</v>
      </c>
      <c r="E17" s="21">
        <f>'NRU Ref Data'!AP13</f>
        <v>0.15810502283105024</v>
      </c>
      <c r="F17" s="19">
        <f>'NRU Ref Data'!AY13</f>
        <v>0</v>
      </c>
      <c r="G17" s="21">
        <f>'NRU Ref Data'!BH13</f>
        <v>0</v>
      </c>
      <c r="H17" s="60">
        <f>'NRU Ref Data'!BI13</f>
        <v>0</v>
      </c>
      <c r="I17" s="62">
        <f t="shared" si="3"/>
        <v>19.975708219178077</v>
      </c>
      <c r="J17" s="55">
        <f>'NRU Ref Data'!BU13</f>
        <v>21.068999999999999</v>
      </c>
      <c r="K17" s="19">
        <f>'NRU Ref Data'!BX13</f>
        <v>-1.0932917808219216</v>
      </c>
      <c r="L17" s="19">
        <f>'NRU Ref Data'!BV13</f>
        <v>0</v>
      </c>
      <c r="M17" s="21">
        <f>'NRU Ref Data'!BW13</f>
        <v>0</v>
      </c>
      <c r="N17" s="190">
        <f>'NRU Ref Data'!CA13</f>
        <v>1.0523186848747947</v>
      </c>
      <c r="O17" s="67">
        <f t="shared" si="0"/>
        <v>21.028026904052872</v>
      </c>
      <c r="P17" s="22">
        <f t="shared" si="1"/>
        <v>-1.0523186848747947</v>
      </c>
      <c r="R17" s="202">
        <f t="shared" si="4"/>
        <v>0</v>
      </c>
      <c r="S17" s="203">
        <f t="shared" si="2"/>
        <v>-1.0523186848747947</v>
      </c>
      <c r="T17" s="204">
        <f t="shared" si="5"/>
        <v>0</v>
      </c>
      <c r="U17" s="205">
        <f t="shared" si="6"/>
        <v>1</v>
      </c>
    </row>
    <row r="18" spans="1:21" ht="15.5" x14ac:dyDescent="0.35">
      <c r="A18" s="12">
        <v>10059</v>
      </c>
      <c r="B18" s="37" t="s">
        <v>21</v>
      </c>
      <c r="C18" s="55">
        <f>'NRU Ref Data'!R14</f>
        <v>7.5985666666666685</v>
      </c>
      <c r="D18" s="19">
        <f>'NRU Ref Data'!AG14</f>
        <v>0</v>
      </c>
      <c r="E18" s="21">
        <f>'NRU Ref Data'!AP14</f>
        <v>0</v>
      </c>
      <c r="F18" s="19">
        <f>'NRU Ref Data'!AY14</f>
        <v>0</v>
      </c>
      <c r="G18" s="21">
        <f>'NRU Ref Data'!BH14</f>
        <v>0</v>
      </c>
      <c r="H18" s="60">
        <f>'NRU Ref Data'!BI14</f>
        <v>0</v>
      </c>
      <c r="I18" s="62">
        <f t="shared" si="3"/>
        <v>7.5985666666666685</v>
      </c>
      <c r="J18" s="55">
        <f>'NRU Ref Data'!BU14</f>
        <v>7.6390000000000002</v>
      </c>
      <c r="K18" s="19">
        <f>'NRU Ref Data'!BX14</f>
        <v>-4.0433333333331767E-2</v>
      </c>
      <c r="L18" s="19">
        <f>'NRU Ref Data'!BV14</f>
        <v>0</v>
      </c>
      <c r="M18" s="21">
        <f>'NRU Ref Data'!BW14</f>
        <v>0</v>
      </c>
      <c r="N18" s="190">
        <f>'NRU Ref Data'!CA14</f>
        <v>0.40029187420365364</v>
      </c>
      <c r="O18" s="67">
        <f t="shared" si="0"/>
        <v>7.9988585408703221</v>
      </c>
      <c r="P18" s="22">
        <f t="shared" si="1"/>
        <v>-0.40029187420365364</v>
      </c>
      <c r="R18" s="202">
        <f t="shared" si="4"/>
        <v>0</v>
      </c>
      <c r="S18" s="203">
        <f t="shared" si="2"/>
        <v>-0.40029187420365364</v>
      </c>
      <c r="T18" s="204">
        <f t="shared" si="5"/>
        <v>0</v>
      </c>
      <c r="U18" s="205">
        <f t="shared" si="6"/>
        <v>1</v>
      </c>
    </row>
    <row r="19" spans="1:21" ht="15.5" x14ac:dyDescent="0.35">
      <c r="A19" s="12">
        <v>10061</v>
      </c>
      <c r="B19" s="37" t="s">
        <v>22</v>
      </c>
      <c r="C19" s="55">
        <f>'NRU Ref Data'!R15</f>
        <v>9.3590023972602747</v>
      </c>
      <c r="D19" s="19">
        <f>'NRU Ref Data'!AG15</f>
        <v>0</v>
      </c>
      <c r="E19" s="21">
        <f>'NRU Ref Data'!AP15</f>
        <v>0</v>
      </c>
      <c r="F19" s="19">
        <f>'NRU Ref Data'!AY15</f>
        <v>0</v>
      </c>
      <c r="G19" s="21">
        <f>'NRU Ref Data'!BH15</f>
        <v>0</v>
      </c>
      <c r="H19" s="60">
        <f>'NRU Ref Data'!BI15</f>
        <v>0</v>
      </c>
      <c r="I19" s="62">
        <f t="shared" si="3"/>
        <v>9.3590023972602747</v>
      </c>
      <c r="J19" s="55">
        <f>'NRU Ref Data'!BU15</f>
        <v>8.7469999999999999</v>
      </c>
      <c r="K19" s="19">
        <f>'NRU Ref Data'!BX15</f>
        <v>0</v>
      </c>
      <c r="L19" s="19">
        <f>'NRU Ref Data'!BV15</f>
        <v>0</v>
      </c>
      <c r="M19" s="21">
        <f>'NRU Ref Data'!BW15</f>
        <v>0.30600119863013742</v>
      </c>
      <c r="N19" s="190">
        <f>'NRU Ref Data'!CA15</f>
        <v>0.47691136709566895</v>
      </c>
      <c r="O19" s="67">
        <f t="shared" si="0"/>
        <v>9.529912565725807</v>
      </c>
      <c r="P19" s="22">
        <f t="shared" si="1"/>
        <v>-0.17091016846553231</v>
      </c>
      <c r="R19" s="202">
        <f t="shared" si="4"/>
        <v>0</v>
      </c>
      <c r="S19" s="203">
        <f t="shared" si="2"/>
        <v>-0.17091016846553231</v>
      </c>
      <c r="T19" s="204">
        <f t="shared" si="5"/>
        <v>0</v>
      </c>
      <c r="U19" s="205">
        <f t="shared" si="6"/>
        <v>1</v>
      </c>
    </row>
    <row r="20" spans="1:21" ht="15.5" x14ac:dyDescent="0.35">
      <c r="A20" s="12">
        <v>10062</v>
      </c>
      <c r="B20" s="37" t="s">
        <v>23</v>
      </c>
      <c r="C20" s="55">
        <f>'NRU Ref Data'!R16</f>
        <v>9.1465993150684941</v>
      </c>
      <c r="D20" s="19">
        <f>'NRU Ref Data'!AG16</f>
        <v>0</v>
      </c>
      <c r="E20" s="21">
        <f>'NRU Ref Data'!AP16</f>
        <v>1.8811643835616438</v>
      </c>
      <c r="F20" s="19">
        <f>'NRU Ref Data'!AY16</f>
        <v>0</v>
      </c>
      <c r="G20" s="21">
        <f>'NRU Ref Data'!BH16</f>
        <v>0</v>
      </c>
      <c r="H20" s="60">
        <f>'NRU Ref Data'!BI16</f>
        <v>0</v>
      </c>
      <c r="I20" s="62">
        <f t="shared" si="3"/>
        <v>7.2654349315068503</v>
      </c>
      <c r="J20" s="55">
        <f>'NRU Ref Data'!BU16</f>
        <v>5.32</v>
      </c>
      <c r="K20" s="19">
        <f>'NRU Ref Data'!BX16</f>
        <v>0</v>
      </c>
      <c r="L20" s="19">
        <f>'NRU Ref Data'!BV16</f>
        <v>0</v>
      </c>
      <c r="M20" s="21">
        <f>'NRU Ref Data'!BW16</f>
        <v>0.97271746575342499</v>
      </c>
      <c r="N20" s="190">
        <f>'NRU Ref Data'!CA16</f>
        <v>0.331499844470734</v>
      </c>
      <c r="O20" s="67">
        <f t="shared" si="0"/>
        <v>6.624217310224159</v>
      </c>
      <c r="P20" s="22">
        <f t="shared" si="1"/>
        <v>0.64121762128269122</v>
      </c>
      <c r="R20" s="202">
        <f t="shared" si="4"/>
        <v>1</v>
      </c>
      <c r="S20" s="203">
        <f t="shared" si="2"/>
        <v>0</v>
      </c>
      <c r="T20" s="204">
        <f t="shared" si="5"/>
        <v>0</v>
      </c>
      <c r="U20" s="205">
        <f t="shared" si="6"/>
        <v>0</v>
      </c>
    </row>
    <row r="21" spans="1:21" ht="15.5" x14ac:dyDescent="0.35">
      <c r="A21" s="12">
        <v>10064</v>
      </c>
      <c r="B21" s="37" t="s">
        <v>24</v>
      </c>
      <c r="C21" s="55">
        <f>'NRU Ref Data'!R17</f>
        <v>13.773583219178082</v>
      </c>
      <c r="D21" s="19">
        <f>'NRU Ref Data'!AG17</f>
        <v>0</v>
      </c>
      <c r="E21" s="21">
        <f>'NRU Ref Data'!AP17</f>
        <v>0</v>
      </c>
      <c r="F21" s="19">
        <f>'NRU Ref Data'!AY17</f>
        <v>0</v>
      </c>
      <c r="G21" s="21">
        <f>'NRU Ref Data'!BH17</f>
        <v>0</v>
      </c>
      <c r="H21" s="60">
        <f>'NRU Ref Data'!BI17</f>
        <v>0</v>
      </c>
      <c r="I21" s="62">
        <f t="shared" si="3"/>
        <v>13.773583219178082</v>
      </c>
      <c r="J21" s="55">
        <f>'NRU Ref Data'!BU17</f>
        <v>14.064</v>
      </c>
      <c r="K21" s="19">
        <f>'NRU Ref Data'!BX17</f>
        <v>-0.2904167808219178</v>
      </c>
      <c r="L21" s="19">
        <f>'NRU Ref Data'!BV17</f>
        <v>0</v>
      </c>
      <c r="M21" s="21">
        <f>'NRU Ref Data'!BW17</f>
        <v>0</v>
      </c>
      <c r="N21" s="190">
        <f>'NRU Ref Data'!CA17</f>
        <v>0.72559124413439202</v>
      </c>
      <c r="O21" s="67">
        <f t="shared" si="0"/>
        <v>14.499174463312475</v>
      </c>
      <c r="P21" s="22">
        <f>I21-O21</f>
        <v>-0.72559124413439235</v>
      </c>
      <c r="R21" s="202">
        <f t="shared" si="4"/>
        <v>0</v>
      </c>
      <c r="S21" s="203">
        <f t="shared" si="2"/>
        <v>-0.72559124413439235</v>
      </c>
      <c r="T21" s="204">
        <f t="shared" si="5"/>
        <v>0</v>
      </c>
      <c r="U21" s="205">
        <f t="shared" si="6"/>
        <v>1</v>
      </c>
    </row>
    <row r="22" spans="1:21" ht="15.5" x14ac:dyDescent="0.35">
      <c r="A22" s="12">
        <v>10065</v>
      </c>
      <c r="B22" s="37" t="s">
        <v>25</v>
      </c>
      <c r="C22" s="55">
        <f>'NRU Ref Data'!R18</f>
        <v>5.0936791095890408</v>
      </c>
      <c r="D22" s="19">
        <f>'NRU Ref Data'!AG18</f>
        <v>0</v>
      </c>
      <c r="E22" s="21">
        <f>'NRU Ref Data'!AP18</f>
        <v>0</v>
      </c>
      <c r="F22" s="19">
        <f>'NRU Ref Data'!AY18</f>
        <v>0</v>
      </c>
      <c r="G22" s="21">
        <f>'NRU Ref Data'!BH18</f>
        <v>0</v>
      </c>
      <c r="H22" s="60">
        <f>'NRU Ref Data'!BI18</f>
        <v>0</v>
      </c>
      <c r="I22" s="62">
        <f t="shared" si="3"/>
        <v>5.0936791095890408</v>
      </c>
      <c r="J22" s="55">
        <f>'NRU Ref Data'!BU18</f>
        <v>2.3780000000000001</v>
      </c>
      <c r="K22" s="19">
        <f>'NRU Ref Data'!BX18</f>
        <v>0</v>
      </c>
      <c r="L22" s="19">
        <f>'NRU Ref Data'!BV18</f>
        <v>0</v>
      </c>
      <c r="M22" s="21">
        <f>'NRU Ref Data'!BW18</f>
        <v>1.3578395547945203</v>
      </c>
      <c r="N22" s="190">
        <f>'NRU Ref Data'!CA18</f>
        <v>0.19680372400665583</v>
      </c>
      <c r="O22" s="67">
        <f t="shared" si="0"/>
        <v>3.9326432788011765</v>
      </c>
      <c r="P22" s="22">
        <f t="shared" si="1"/>
        <v>1.1610358307878643</v>
      </c>
      <c r="R22" s="202">
        <f t="shared" si="4"/>
        <v>1</v>
      </c>
      <c r="S22" s="203">
        <f t="shared" si="2"/>
        <v>1.1610358307878643</v>
      </c>
      <c r="T22" s="204">
        <f t="shared" si="5"/>
        <v>1</v>
      </c>
      <c r="U22" s="205">
        <f t="shared" si="6"/>
        <v>0</v>
      </c>
    </row>
    <row r="23" spans="1:21" ht="15.5" x14ac:dyDescent="0.35">
      <c r="A23" s="12">
        <v>10066</v>
      </c>
      <c r="B23" s="37" t="s">
        <v>26</v>
      </c>
      <c r="C23" s="55">
        <f>'NRU Ref Data'!R19</f>
        <v>32.169395776255712</v>
      </c>
      <c r="D23" s="19">
        <f>'NRU Ref Data'!AG19</f>
        <v>0</v>
      </c>
      <c r="E23" s="21">
        <f>'NRU Ref Data'!AP19</f>
        <v>7.1143835616438356</v>
      </c>
      <c r="F23" s="19">
        <f>'NRU Ref Data'!AY19</f>
        <v>0</v>
      </c>
      <c r="G23" s="21">
        <f>'NRU Ref Data'!BH19</f>
        <v>0</v>
      </c>
      <c r="H23" s="60">
        <f>'NRU Ref Data'!BI19</f>
        <v>0</v>
      </c>
      <c r="I23" s="62">
        <f t="shared" si="3"/>
        <v>25.055012214611878</v>
      </c>
      <c r="J23" s="55">
        <f>'NRU Ref Data'!BU19</f>
        <v>24.370999999999999</v>
      </c>
      <c r="K23" s="19">
        <f>'NRU Ref Data'!BX19</f>
        <v>0</v>
      </c>
      <c r="L23" s="19">
        <f>'NRU Ref Data'!BV19</f>
        <v>3.3000000000000002E-2</v>
      </c>
      <c r="M23" s="21">
        <f>'NRU Ref Data'!BW19</f>
        <v>0.34200610730593972</v>
      </c>
      <c r="N23" s="190">
        <f>'NRU Ref Data'!CA19</f>
        <v>1.3036175897755127</v>
      </c>
      <c r="O23" s="67">
        <f t="shared" si="0"/>
        <v>26.049623697081451</v>
      </c>
      <c r="P23" s="22">
        <f t="shared" si="1"/>
        <v>-0.99461148246957265</v>
      </c>
      <c r="R23" s="202">
        <f t="shared" si="4"/>
        <v>0</v>
      </c>
      <c r="S23" s="203">
        <f t="shared" si="2"/>
        <v>-0.99461148246957265</v>
      </c>
      <c r="T23" s="204">
        <f t="shared" si="5"/>
        <v>0</v>
      </c>
      <c r="U23" s="205">
        <f t="shared" si="6"/>
        <v>1</v>
      </c>
    </row>
    <row r="24" spans="1:21" ht="15.5" x14ac:dyDescent="0.35">
      <c r="A24" s="12">
        <v>10067</v>
      </c>
      <c r="B24" s="37" t="s">
        <v>27</v>
      </c>
      <c r="C24" s="55">
        <f>'NRU Ref Data'!R20</f>
        <v>16.669366552511416</v>
      </c>
      <c r="D24" s="19">
        <f>'NRU Ref Data'!AG20</f>
        <v>0</v>
      </c>
      <c r="E24" s="21">
        <f>'NRU Ref Data'!AP20</f>
        <v>0</v>
      </c>
      <c r="F24" s="19">
        <f>'NRU Ref Data'!AY20</f>
        <v>0</v>
      </c>
      <c r="G24" s="21">
        <f>'NRU Ref Data'!BH20</f>
        <v>0</v>
      </c>
      <c r="H24" s="60">
        <f>'NRU Ref Data'!BI20</f>
        <v>0</v>
      </c>
      <c r="I24" s="62">
        <f t="shared" si="3"/>
        <v>16.669366552511416</v>
      </c>
      <c r="J24" s="55">
        <f>'NRU Ref Data'!BU20</f>
        <v>15.817</v>
      </c>
      <c r="K24" s="19">
        <f>'NRU Ref Data'!BX20</f>
        <v>0</v>
      </c>
      <c r="L24" s="19">
        <f>'NRU Ref Data'!BV20</f>
        <v>4.0000000000000001E-3</v>
      </c>
      <c r="M24" s="21">
        <f>'NRU Ref Data'!BW20</f>
        <v>0.42618327625570807</v>
      </c>
      <c r="N24" s="190">
        <f>'NRU Ref Data'!CA20</f>
        <v>0.8559002940268543</v>
      </c>
      <c r="O24" s="67">
        <f t="shared" si="0"/>
        <v>17.103083570282561</v>
      </c>
      <c r="P24" s="22">
        <f t="shared" si="1"/>
        <v>-0.43371701777114424</v>
      </c>
      <c r="R24" s="202">
        <f t="shared" si="4"/>
        <v>0</v>
      </c>
      <c r="S24" s="203">
        <f t="shared" si="2"/>
        <v>-0.43371701777114424</v>
      </c>
      <c r="T24" s="204">
        <f t="shared" si="5"/>
        <v>0</v>
      </c>
      <c r="U24" s="205">
        <f t="shared" si="6"/>
        <v>1</v>
      </c>
    </row>
    <row r="25" spans="1:21" ht="15.5" x14ac:dyDescent="0.35">
      <c r="A25" s="12">
        <v>10068</v>
      </c>
      <c r="B25" s="37" t="s">
        <v>28</v>
      </c>
      <c r="C25" s="55">
        <f>'NRU Ref Data'!R21</f>
        <v>2.5076860730593613</v>
      </c>
      <c r="D25" s="19">
        <f>'NRU Ref Data'!AG21</f>
        <v>0</v>
      </c>
      <c r="E25" s="21">
        <f>'NRU Ref Data'!AP21</f>
        <v>0</v>
      </c>
      <c r="F25" s="19">
        <f>'NRU Ref Data'!AY21</f>
        <v>0</v>
      </c>
      <c r="G25" s="21">
        <f>'NRU Ref Data'!BH21</f>
        <v>0</v>
      </c>
      <c r="H25" s="60">
        <f>'NRU Ref Data'!BI21</f>
        <v>0</v>
      </c>
      <c r="I25" s="62">
        <f t="shared" si="3"/>
        <v>2.5076860730593613</v>
      </c>
      <c r="J25" s="55">
        <f>'NRU Ref Data'!BU21</f>
        <v>2.77</v>
      </c>
      <c r="K25" s="19">
        <f>'NRU Ref Data'!BX21</f>
        <v>-0.26231392694063871</v>
      </c>
      <c r="L25" s="19">
        <f>'NRU Ref Data'!BV21</f>
        <v>0</v>
      </c>
      <c r="M25" s="21">
        <f>'NRU Ref Data'!BW21</f>
        <v>0</v>
      </c>
      <c r="N25" s="190">
        <f>'NRU Ref Data'!CA21</f>
        <v>0.13210469844303951</v>
      </c>
      <c r="O25" s="67">
        <f t="shared" si="0"/>
        <v>2.6397907715024007</v>
      </c>
      <c r="P25" s="22">
        <f t="shared" si="1"/>
        <v>-0.1321046984430394</v>
      </c>
      <c r="R25" s="202">
        <f t="shared" si="4"/>
        <v>0</v>
      </c>
      <c r="S25" s="203">
        <f t="shared" si="2"/>
        <v>-0.1321046984430394</v>
      </c>
      <c r="T25" s="204">
        <f t="shared" si="5"/>
        <v>0</v>
      </c>
      <c r="U25" s="205">
        <f t="shared" si="6"/>
        <v>1</v>
      </c>
    </row>
    <row r="26" spans="1:21" ht="15.5" x14ac:dyDescent="0.35">
      <c r="A26" s="12">
        <v>10070</v>
      </c>
      <c r="B26" s="37" t="s">
        <v>29</v>
      </c>
      <c r="C26" s="55">
        <f>'NRU Ref Data'!R22</f>
        <v>0.37800993150684936</v>
      </c>
      <c r="D26" s="19">
        <f>'NRU Ref Data'!AG22</f>
        <v>0</v>
      </c>
      <c r="E26" s="21">
        <f>'NRU Ref Data'!AP22</f>
        <v>0</v>
      </c>
      <c r="F26" s="19">
        <f>'NRU Ref Data'!AY22</f>
        <v>0</v>
      </c>
      <c r="G26" s="21">
        <f>'NRU Ref Data'!BH22</f>
        <v>0</v>
      </c>
      <c r="H26" s="60">
        <f>'NRU Ref Data'!BI22</f>
        <v>0</v>
      </c>
      <c r="I26" s="62">
        <f t="shared" si="3"/>
        <v>0.37800993150684936</v>
      </c>
      <c r="J26" s="55">
        <f>'NRU Ref Data'!BU22</f>
        <v>0.35899999999999999</v>
      </c>
      <c r="K26" s="19">
        <f>'NRU Ref Data'!BX22</f>
        <v>0</v>
      </c>
      <c r="L26" s="19">
        <f>'NRU Ref Data'!BV22</f>
        <v>0</v>
      </c>
      <c r="M26" s="21">
        <f>'NRU Ref Data'!BW22</f>
        <v>9.5049657534246879E-3</v>
      </c>
      <c r="N26" s="190">
        <f>'NRU Ref Data'!CA22</f>
        <v>1.9412811634842299E-2</v>
      </c>
      <c r="O26" s="67">
        <f t="shared" si="0"/>
        <v>0.38791777738826699</v>
      </c>
      <c r="P26" s="22">
        <f t="shared" si="1"/>
        <v>-9.9078458814176318E-3</v>
      </c>
      <c r="R26" s="202">
        <f t="shared" si="4"/>
        <v>0</v>
      </c>
      <c r="S26" s="203">
        <f t="shared" si="2"/>
        <v>-9.9078458814176318E-3</v>
      </c>
      <c r="T26" s="204">
        <f t="shared" si="5"/>
        <v>0</v>
      </c>
      <c r="U26" s="205">
        <f t="shared" si="6"/>
        <v>1</v>
      </c>
    </row>
    <row r="27" spans="1:21" ht="15.5" x14ac:dyDescent="0.35">
      <c r="A27" s="12">
        <v>10071</v>
      </c>
      <c r="B27" s="37" t="s">
        <v>30</v>
      </c>
      <c r="C27" s="55">
        <f>'NRU Ref Data'!R23</f>
        <v>1.8623764840182646</v>
      </c>
      <c r="D27" s="19">
        <f>'NRU Ref Data'!AG23</f>
        <v>0</v>
      </c>
      <c r="E27" s="21">
        <f>'NRU Ref Data'!AP23</f>
        <v>0</v>
      </c>
      <c r="F27" s="19">
        <f>'NRU Ref Data'!AY23</f>
        <v>0</v>
      </c>
      <c r="G27" s="21">
        <f>'NRU Ref Data'!BH23</f>
        <v>0</v>
      </c>
      <c r="H27" s="60">
        <f>'NRU Ref Data'!BI23</f>
        <v>0</v>
      </c>
      <c r="I27" s="62">
        <f t="shared" si="3"/>
        <v>1.8623764840182646</v>
      </c>
      <c r="J27" s="55">
        <f>'NRU Ref Data'!BU23</f>
        <v>1.9139999999999999</v>
      </c>
      <c r="K27" s="19">
        <f>'NRU Ref Data'!BX23</f>
        <v>-5.1623515981735313E-2</v>
      </c>
      <c r="L27" s="19">
        <f>'NRU Ref Data'!BV23</f>
        <v>0</v>
      </c>
      <c r="M27" s="21">
        <f>'NRU Ref Data'!BW23</f>
        <v>0</v>
      </c>
      <c r="N27" s="190">
        <f>'NRU Ref Data'!CA23</f>
        <v>9.8109841758816152E-2</v>
      </c>
      <c r="O27" s="67">
        <f t="shared" si="0"/>
        <v>1.9604863257770808</v>
      </c>
      <c r="P27" s="22">
        <f t="shared" si="1"/>
        <v>-9.8109841758816208E-2</v>
      </c>
      <c r="R27" s="202">
        <f t="shared" si="4"/>
        <v>0</v>
      </c>
      <c r="S27" s="203">
        <f t="shared" si="2"/>
        <v>-9.8109841758816208E-2</v>
      </c>
      <c r="T27" s="204">
        <f t="shared" si="5"/>
        <v>0</v>
      </c>
      <c r="U27" s="205">
        <f t="shared" si="6"/>
        <v>1</v>
      </c>
    </row>
    <row r="28" spans="1:21" ht="15.5" x14ac:dyDescent="0.35">
      <c r="A28" s="12">
        <v>10072</v>
      </c>
      <c r="B28" s="37" t="s">
        <v>31</v>
      </c>
      <c r="C28" s="55">
        <f>'NRU Ref Data'!R24</f>
        <v>24.074671004566213</v>
      </c>
      <c r="D28" s="19">
        <f>'NRU Ref Data'!AG24</f>
        <v>0</v>
      </c>
      <c r="E28" s="21">
        <f>'NRU Ref Data'!AP24</f>
        <v>0</v>
      </c>
      <c r="F28" s="19">
        <f>'NRU Ref Data'!AY24</f>
        <v>0</v>
      </c>
      <c r="G28" s="21">
        <f>'NRU Ref Data'!BH24</f>
        <v>0</v>
      </c>
      <c r="H28" s="60">
        <f>'NRU Ref Data'!BI24</f>
        <v>0</v>
      </c>
      <c r="I28" s="62">
        <f t="shared" si="3"/>
        <v>24.074671004566213</v>
      </c>
      <c r="J28" s="55">
        <f>'NRU Ref Data'!BU24</f>
        <v>23.981999999999999</v>
      </c>
      <c r="K28" s="19">
        <f>'NRU Ref Data'!BX24</f>
        <v>0</v>
      </c>
      <c r="L28" s="19">
        <f>'NRU Ref Data'!BV24</f>
        <v>8.3500000000000005E-2</v>
      </c>
      <c r="M28" s="21">
        <f>'NRU Ref Data'!BW24</f>
        <v>4.6335502283106678E-2</v>
      </c>
      <c r="N28" s="190">
        <f>'NRU Ref Data'!CA24</f>
        <v>1.270209533863724</v>
      </c>
      <c r="O28" s="67">
        <f t="shared" si="0"/>
        <v>25.382045036146831</v>
      </c>
      <c r="P28" s="22">
        <f t="shared" si="1"/>
        <v>-1.3073740315806184</v>
      </c>
      <c r="R28" s="202">
        <f t="shared" si="4"/>
        <v>0</v>
      </c>
      <c r="S28" s="203">
        <f t="shared" si="2"/>
        <v>-1.3073740315806184</v>
      </c>
      <c r="T28" s="204">
        <f t="shared" si="5"/>
        <v>0</v>
      </c>
      <c r="U28" s="205">
        <f t="shared" si="6"/>
        <v>1</v>
      </c>
    </row>
    <row r="29" spans="1:21" ht="15.5" x14ac:dyDescent="0.35">
      <c r="A29" s="12">
        <v>10074</v>
      </c>
      <c r="B29" s="37" t="s">
        <v>32</v>
      </c>
      <c r="C29" s="55">
        <f>'NRU Ref Data'!R25</f>
        <v>30.437412557077625</v>
      </c>
      <c r="D29" s="19">
        <f>'NRU Ref Data'!AG25</f>
        <v>0</v>
      </c>
      <c r="E29" s="21">
        <f>'NRU Ref Data'!AP25</f>
        <v>2.9414383561643835</v>
      </c>
      <c r="F29" s="19">
        <f>'NRU Ref Data'!AY25</f>
        <v>0</v>
      </c>
      <c r="G29" s="21">
        <f>'NRU Ref Data'!BH25</f>
        <v>0</v>
      </c>
      <c r="H29" s="60">
        <f>'NRU Ref Data'!BI25</f>
        <v>0</v>
      </c>
      <c r="I29" s="62">
        <f t="shared" si="3"/>
        <v>27.495974200913242</v>
      </c>
      <c r="J29" s="55">
        <f>'NRU Ref Data'!BU25</f>
        <v>26.681999999999999</v>
      </c>
      <c r="K29" s="19">
        <f>'NRU Ref Data'!BX25</f>
        <v>0</v>
      </c>
      <c r="L29" s="19">
        <f>'NRU Ref Data'!BV25</f>
        <v>7.9250000000000001E-2</v>
      </c>
      <c r="M29" s="21">
        <f>'NRU Ref Data'!BW25</f>
        <v>0.40698710045662168</v>
      </c>
      <c r="N29" s="190">
        <f>'NRU Ref Data'!CA25</f>
        <v>1.4312205215568305</v>
      </c>
      <c r="O29" s="67">
        <f t="shared" si="0"/>
        <v>28.59945762201345</v>
      </c>
      <c r="P29" s="22">
        <f t="shared" si="1"/>
        <v>-1.1034834211002078</v>
      </c>
      <c r="R29" s="202">
        <f t="shared" si="4"/>
        <v>0</v>
      </c>
      <c r="S29" s="203">
        <f t="shared" si="2"/>
        <v>-1.1034834211002078</v>
      </c>
      <c r="T29" s="204">
        <f t="shared" si="5"/>
        <v>0</v>
      </c>
      <c r="U29" s="205">
        <f t="shared" si="6"/>
        <v>1</v>
      </c>
    </row>
    <row r="30" spans="1:21" ht="15.5" x14ac:dyDescent="0.35">
      <c r="A30" s="12">
        <v>10076</v>
      </c>
      <c r="B30" s="37" t="s">
        <v>33</v>
      </c>
      <c r="C30" s="55">
        <f>'NRU Ref Data'!R26</f>
        <v>7.8478922374429212</v>
      </c>
      <c r="D30" s="19">
        <f>'NRU Ref Data'!AG26</f>
        <v>0</v>
      </c>
      <c r="E30" s="21">
        <f>'NRU Ref Data'!AP26</f>
        <v>0</v>
      </c>
      <c r="F30" s="19">
        <f>'NRU Ref Data'!AY26</f>
        <v>0</v>
      </c>
      <c r="G30" s="21">
        <f>'NRU Ref Data'!BH26</f>
        <v>0</v>
      </c>
      <c r="H30" s="60">
        <f>'NRU Ref Data'!BI26</f>
        <v>0</v>
      </c>
      <c r="I30" s="62">
        <f t="shared" si="3"/>
        <v>7.8478922374429212</v>
      </c>
      <c r="J30" s="55">
        <f>'NRU Ref Data'!BU26</f>
        <v>4.8170000000000002</v>
      </c>
      <c r="K30" s="19">
        <f>'NRU Ref Data'!BX26</f>
        <v>0</v>
      </c>
      <c r="L30" s="19">
        <f>'NRU Ref Data'!BV26</f>
        <v>4.5000000000000005E-3</v>
      </c>
      <c r="M30" s="21">
        <f>'NRU Ref Data'!BW26</f>
        <v>1.5154461187214605</v>
      </c>
      <c r="N30" s="190">
        <f>'NRU Ref Data'!CA26</f>
        <v>0.33382980631310927</v>
      </c>
      <c r="O30" s="67">
        <f t="shared" si="0"/>
        <v>6.6707759250345697</v>
      </c>
      <c r="P30" s="22">
        <f t="shared" si="1"/>
        <v>1.1771163124083515</v>
      </c>
      <c r="R30" s="202">
        <f t="shared" si="4"/>
        <v>1</v>
      </c>
      <c r="S30" s="203">
        <f t="shared" si="2"/>
        <v>1.1771163124083515</v>
      </c>
      <c r="T30" s="204">
        <f t="shared" si="5"/>
        <v>1</v>
      </c>
      <c r="U30" s="205">
        <f t="shared" si="6"/>
        <v>0</v>
      </c>
    </row>
    <row r="31" spans="1:21" ht="15.5" x14ac:dyDescent="0.35">
      <c r="A31" s="12">
        <v>10078</v>
      </c>
      <c r="B31" s="37" t="s">
        <v>34</v>
      </c>
      <c r="C31" s="55">
        <f>'NRU Ref Data'!R27</f>
        <v>3.7119555936073061</v>
      </c>
      <c r="D31" s="19">
        <f>'NRU Ref Data'!AG27</f>
        <v>0</v>
      </c>
      <c r="E31" s="21">
        <f>'NRU Ref Data'!AP27</f>
        <v>0</v>
      </c>
      <c r="F31" s="19">
        <f>'NRU Ref Data'!AY27</f>
        <v>0</v>
      </c>
      <c r="G31" s="21">
        <f>'NRU Ref Data'!BH27</f>
        <v>0</v>
      </c>
      <c r="H31" s="60">
        <f>'NRU Ref Data'!BI27</f>
        <v>0</v>
      </c>
      <c r="I31" s="62">
        <f t="shared" si="3"/>
        <v>3.7119555936073061</v>
      </c>
      <c r="J31" s="55">
        <f>'NRU Ref Data'!BU27</f>
        <v>3.718</v>
      </c>
      <c r="K31" s="19">
        <f>'NRU Ref Data'!BX27</f>
        <v>-6.0444063926938796E-3</v>
      </c>
      <c r="L31" s="19">
        <f>'NRU Ref Data'!BV27</f>
        <v>5.0000000000000001E-4</v>
      </c>
      <c r="M31" s="21">
        <f>'NRU Ref Data'!BW27</f>
        <v>0</v>
      </c>
      <c r="N31" s="190">
        <f>'NRU Ref Data'!CA27</f>
        <v>0.19557185883253059</v>
      </c>
      <c r="O31" s="67">
        <f t="shared" si="0"/>
        <v>3.9080274524398368</v>
      </c>
      <c r="P31" s="22">
        <f t="shared" si="1"/>
        <v>-0.19607185883253075</v>
      </c>
      <c r="R31" s="202">
        <f t="shared" si="4"/>
        <v>0</v>
      </c>
      <c r="S31" s="203">
        <f t="shared" si="2"/>
        <v>-0.19607185883253075</v>
      </c>
      <c r="T31" s="204">
        <f t="shared" si="5"/>
        <v>0</v>
      </c>
      <c r="U31" s="205">
        <f t="shared" si="6"/>
        <v>1</v>
      </c>
    </row>
    <row r="32" spans="1:21" ht="15.5" x14ac:dyDescent="0.35">
      <c r="A32" s="12">
        <v>10079</v>
      </c>
      <c r="B32" s="37" t="s">
        <v>35</v>
      </c>
      <c r="C32" s="55">
        <f>'NRU Ref Data'!R28</f>
        <v>84.355454566210042</v>
      </c>
      <c r="D32" s="19">
        <f>'NRU Ref Data'!AG28</f>
        <v>0</v>
      </c>
      <c r="E32" s="21">
        <f>'NRU Ref Data'!AP28</f>
        <v>2.9414383561643835</v>
      </c>
      <c r="F32" s="19">
        <f>'NRU Ref Data'!AY28</f>
        <v>0</v>
      </c>
      <c r="G32" s="21">
        <f>'NRU Ref Data'!BH28</f>
        <v>0</v>
      </c>
      <c r="H32" s="60">
        <f>'NRU Ref Data'!BI28</f>
        <v>0</v>
      </c>
      <c r="I32" s="62">
        <f t="shared" si="3"/>
        <v>81.414016210045659</v>
      </c>
      <c r="J32" s="55">
        <f>'NRU Ref Data'!BU28</f>
        <v>88.179000000000002</v>
      </c>
      <c r="K32" s="19">
        <f>'NRU Ref Data'!BX28</f>
        <v>-6.7649837899543428</v>
      </c>
      <c r="L32" s="19">
        <f>'NRU Ref Data'!BV28</f>
        <v>0</v>
      </c>
      <c r="M32" s="21">
        <f>'NRU Ref Data'!BW28</f>
        <v>0</v>
      </c>
      <c r="N32" s="190">
        <f>'NRU Ref Data'!CA28</f>
        <v>4.2888837546334369</v>
      </c>
      <c r="O32" s="67">
        <f t="shared" si="0"/>
        <v>85.702899964679091</v>
      </c>
      <c r="P32" s="22">
        <f t="shared" si="1"/>
        <v>-4.2888837546334315</v>
      </c>
      <c r="R32" s="202">
        <f t="shared" si="4"/>
        <v>0</v>
      </c>
      <c r="S32" s="203">
        <f t="shared" si="2"/>
        <v>-4.2888837546334315</v>
      </c>
      <c r="T32" s="204">
        <f t="shared" si="5"/>
        <v>0</v>
      </c>
      <c r="U32" s="205">
        <f t="shared" si="6"/>
        <v>1</v>
      </c>
    </row>
    <row r="33" spans="1:21" ht="15.5" x14ac:dyDescent="0.35">
      <c r="A33" s="12">
        <v>10080</v>
      </c>
      <c r="B33" s="37" t="s">
        <v>36</v>
      </c>
      <c r="C33" s="55">
        <f>'NRU Ref Data'!R29</f>
        <v>6.6036856164383568</v>
      </c>
      <c r="D33" s="19">
        <f>'NRU Ref Data'!AG29</f>
        <v>0</v>
      </c>
      <c r="E33" s="21">
        <f>'NRU Ref Data'!AP29</f>
        <v>0</v>
      </c>
      <c r="F33" s="19">
        <f>'NRU Ref Data'!AY29</f>
        <v>0</v>
      </c>
      <c r="G33" s="21">
        <f>'NRU Ref Data'!BH29</f>
        <v>0</v>
      </c>
      <c r="H33" s="60">
        <f>'NRU Ref Data'!BI29</f>
        <v>0</v>
      </c>
      <c r="I33" s="62">
        <f t="shared" si="3"/>
        <v>6.6036856164383568</v>
      </c>
      <c r="J33" s="55">
        <f>'NRU Ref Data'!BU29</f>
        <v>7.4370000000000003</v>
      </c>
      <c r="K33" s="19">
        <f>'NRU Ref Data'!BX29</f>
        <v>-0.83331438356164345</v>
      </c>
      <c r="L33" s="19">
        <f>'NRU Ref Data'!BV29</f>
        <v>0</v>
      </c>
      <c r="M33" s="21">
        <f>'NRU Ref Data'!BW29</f>
        <v>0</v>
      </c>
      <c r="N33" s="190">
        <f>'NRU Ref Data'!CA29</f>
        <v>0.34788162136576012</v>
      </c>
      <c r="O33" s="67">
        <f t="shared" si="0"/>
        <v>6.9515672378041167</v>
      </c>
      <c r="P33" s="22">
        <f t="shared" si="1"/>
        <v>-0.34788162136575984</v>
      </c>
      <c r="R33" s="202">
        <f t="shared" si="4"/>
        <v>0</v>
      </c>
      <c r="S33" s="203">
        <f t="shared" si="2"/>
        <v>-0.34788162136575984</v>
      </c>
      <c r="T33" s="204">
        <f t="shared" si="5"/>
        <v>0</v>
      </c>
      <c r="U33" s="205">
        <f t="shared" si="6"/>
        <v>1</v>
      </c>
    </row>
    <row r="34" spans="1:21" ht="15.5" x14ac:dyDescent="0.35">
      <c r="A34" s="12">
        <v>10081</v>
      </c>
      <c r="B34" s="37" t="s">
        <v>37</v>
      </c>
      <c r="C34" s="55">
        <f>'NRU Ref Data'!R30</f>
        <v>12.051348630136983</v>
      </c>
      <c r="D34" s="19">
        <f>'NRU Ref Data'!AG30</f>
        <v>0</v>
      </c>
      <c r="E34" s="21">
        <f>'NRU Ref Data'!AP30</f>
        <v>2.9414383561643835</v>
      </c>
      <c r="F34" s="19">
        <f>'NRU Ref Data'!AY30</f>
        <v>0</v>
      </c>
      <c r="G34" s="21">
        <f>'NRU Ref Data'!BH30</f>
        <v>0</v>
      </c>
      <c r="H34" s="60">
        <f>'NRU Ref Data'!BI30</f>
        <v>0</v>
      </c>
      <c r="I34" s="62">
        <f t="shared" si="3"/>
        <v>9.1099102739726003</v>
      </c>
      <c r="J34" s="55">
        <f>'NRU Ref Data'!BU30</f>
        <v>10.455</v>
      </c>
      <c r="K34" s="19">
        <f>'NRU Ref Data'!BX30</f>
        <v>-1.3450897260273997</v>
      </c>
      <c r="L34" s="19">
        <f>'NRU Ref Data'!BV30</f>
        <v>8.7500000000000008E-3</v>
      </c>
      <c r="M34" s="21">
        <f>'NRU Ref Data'!BW30</f>
        <v>0</v>
      </c>
      <c r="N34" s="190">
        <f>'NRU Ref Data'!CA30</f>
        <v>0.48037028184634289</v>
      </c>
      <c r="O34" s="67">
        <f t="shared" si="0"/>
        <v>9.5990305558189419</v>
      </c>
      <c r="P34" s="22">
        <f t="shared" si="1"/>
        <v>-0.4891202818463416</v>
      </c>
      <c r="R34" s="202">
        <f t="shared" si="4"/>
        <v>0</v>
      </c>
      <c r="S34" s="203">
        <f t="shared" si="2"/>
        <v>-0.4891202818463416</v>
      </c>
      <c r="T34" s="204">
        <f t="shared" si="5"/>
        <v>0</v>
      </c>
      <c r="U34" s="205">
        <f t="shared" si="6"/>
        <v>1</v>
      </c>
    </row>
    <row r="35" spans="1:21" ht="15.5" x14ac:dyDescent="0.35">
      <c r="A35" s="12">
        <v>10082</v>
      </c>
      <c r="B35" s="37" t="s">
        <v>38</v>
      </c>
      <c r="C35" s="55">
        <f>'NRU Ref Data'!R31</f>
        <v>9.5016095890410976E-2</v>
      </c>
      <c r="D35" s="19">
        <f>'NRU Ref Data'!AG31</f>
        <v>0</v>
      </c>
      <c r="E35" s="21">
        <f>'NRU Ref Data'!AP31</f>
        <v>0</v>
      </c>
      <c r="F35" s="19">
        <f>'NRU Ref Data'!AY31</f>
        <v>0</v>
      </c>
      <c r="G35" s="21">
        <f>'NRU Ref Data'!BH31</f>
        <v>0</v>
      </c>
      <c r="H35" s="60">
        <f>'NRU Ref Data'!BI31</f>
        <v>0</v>
      </c>
      <c r="I35" s="62">
        <f t="shared" si="3"/>
        <v>9.5016095890410976E-2</v>
      </c>
      <c r="J35" s="55">
        <f>'NRU Ref Data'!BU31</f>
        <v>0.11799999999999999</v>
      </c>
      <c r="K35" s="19">
        <f>'NRU Ref Data'!BX31</f>
        <v>-2.2983904109589018E-2</v>
      </c>
      <c r="L35" s="19">
        <f>'NRU Ref Data'!BV31</f>
        <v>0</v>
      </c>
      <c r="M35" s="21">
        <f>'NRU Ref Data'!BW31</f>
        <v>0</v>
      </c>
      <c r="N35" s="190">
        <f>'NRU Ref Data'!CA31</f>
        <v>5.0054402062871522E-3</v>
      </c>
      <c r="O35" s="67">
        <f t="shared" si="0"/>
        <v>0.10002153609669813</v>
      </c>
      <c r="P35" s="22">
        <f t="shared" si="1"/>
        <v>-5.0054402062871539E-3</v>
      </c>
      <c r="R35" s="202">
        <f t="shared" si="4"/>
        <v>0</v>
      </c>
      <c r="S35" s="203">
        <f t="shared" si="2"/>
        <v>-5.0054402062871539E-3</v>
      </c>
      <c r="T35" s="204">
        <f t="shared" si="5"/>
        <v>0</v>
      </c>
      <c r="U35" s="205">
        <f t="shared" si="6"/>
        <v>1</v>
      </c>
    </row>
    <row r="36" spans="1:21" ht="15.5" x14ac:dyDescent="0.35">
      <c r="A36" s="12">
        <v>10083</v>
      </c>
      <c r="B36" s="37" t="s">
        <v>39</v>
      </c>
      <c r="C36" s="55">
        <f>'NRU Ref Data'!R32</f>
        <v>8.6678964611872154</v>
      </c>
      <c r="D36" s="19">
        <f>'NRU Ref Data'!AG32</f>
        <v>0</v>
      </c>
      <c r="E36" s="21">
        <f>'NRU Ref Data'!AP32</f>
        <v>0</v>
      </c>
      <c r="F36" s="19">
        <f>'NRU Ref Data'!AY32</f>
        <v>0</v>
      </c>
      <c r="G36" s="21">
        <f>'NRU Ref Data'!BH32</f>
        <v>0</v>
      </c>
      <c r="H36" s="60">
        <f>'NRU Ref Data'!BI32</f>
        <v>0</v>
      </c>
      <c r="I36" s="62">
        <f t="shared" si="3"/>
        <v>8.6678964611872154</v>
      </c>
      <c r="J36" s="55">
        <f>'NRU Ref Data'!BU32</f>
        <v>8.3629999999999995</v>
      </c>
      <c r="K36" s="19">
        <f>'NRU Ref Data'!BX32</f>
        <v>0</v>
      </c>
      <c r="L36" s="19">
        <f>'NRU Ref Data'!BV32</f>
        <v>2.4E-2</v>
      </c>
      <c r="M36" s="21">
        <f>'NRU Ref Data'!BW32</f>
        <v>0.1524482305936079</v>
      </c>
      <c r="N36" s="190">
        <f>'NRU Ref Data'!CA32</f>
        <v>0.44985743849358273</v>
      </c>
      <c r="O36" s="67">
        <f t="shared" si="0"/>
        <v>8.9893056690871891</v>
      </c>
      <c r="P36" s="22">
        <f t="shared" si="1"/>
        <v>-0.32140920789997374</v>
      </c>
      <c r="R36" s="202">
        <f t="shared" si="4"/>
        <v>0</v>
      </c>
      <c r="S36" s="203">
        <f t="shared" si="2"/>
        <v>-0.32140920789997374</v>
      </c>
      <c r="T36" s="204">
        <f t="shared" si="5"/>
        <v>0</v>
      </c>
      <c r="U36" s="205">
        <f t="shared" si="6"/>
        <v>1</v>
      </c>
    </row>
    <row r="37" spans="1:21" ht="15.5" x14ac:dyDescent="0.35">
      <c r="A37" s="12">
        <v>10086</v>
      </c>
      <c r="B37" s="37" t="s">
        <v>40</v>
      </c>
      <c r="C37" s="55">
        <f>'NRU Ref Data'!R33</f>
        <v>3.8474228310502281</v>
      </c>
      <c r="D37" s="19">
        <f>'NRU Ref Data'!AG33</f>
        <v>0</v>
      </c>
      <c r="E37" s="21">
        <f>'NRU Ref Data'!AP33</f>
        <v>0</v>
      </c>
      <c r="F37" s="19">
        <f>'NRU Ref Data'!AY33</f>
        <v>0</v>
      </c>
      <c r="G37" s="21">
        <f>'NRU Ref Data'!BH33</f>
        <v>0</v>
      </c>
      <c r="H37" s="60">
        <f>'NRU Ref Data'!BI33</f>
        <v>0</v>
      </c>
      <c r="I37" s="62">
        <f t="shared" si="3"/>
        <v>3.8474228310502281</v>
      </c>
      <c r="J37" s="55">
        <f>'NRU Ref Data'!BU33</f>
        <v>3.9449999999999998</v>
      </c>
      <c r="K37" s="19">
        <f>'NRU Ref Data'!BX33</f>
        <v>-9.7577168949771753E-2</v>
      </c>
      <c r="L37" s="19">
        <f>'NRU Ref Data'!BV33</f>
        <v>0</v>
      </c>
      <c r="M37" s="21">
        <f>'NRU Ref Data'!BW33</f>
        <v>0</v>
      </c>
      <c r="N37" s="190">
        <f>'NRU Ref Data'!CA33</f>
        <v>0.20268192192760334</v>
      </c>
      <c r="O37" s="67">
        <f t="shared" si="0"/>
        <v>4.0501047529778313</v>
      </c>
      <c r="P37" s="22">
        <f t="shared" si="1"/>
        <v>-0.20268192192760326</v>
      </c>
      <c r="R37" s="202">
        <f t="shared" si="4"/>
        <v>0</v>
      </c>
      <c r="S37" s="203">
        <f t="shared" si="2"/>
        <v>-0.20268192192760326</v>
      </c>
      <c r="T37" s="204">
        <f t="shared" si="5"/>
        <v>0</v>
      </c>
      <c r="U37" s="205">
        <f t="shared" si="6"/>
        <v>1</v>
      </c>
    </row>
    <row r="38" spans="1:21" ht="15.5" x14ac:dyDescent="0.35">
      <c r="A38" s="12">
        <v>10087</v>
      </c>
      <c r="B38" s="37" t="s">
        <v>41</v>
      </c>
      <c r="C38" s="55">
        <f>'NRU Ref Data'!R34</f>
        <v>43.410819977168948</v>
      </c>
      <c r="D38" s="19">
        <f>'NRU Ref Data'!AG34</f>
        <v>0</v>
      </c>
      <c r="E38" s="21">
        <f>'NRU Ref Data'!AP34</f>
        <v>0</v>
      </c>
      <c r="F38" s="19">
        <f>'NRU Ref Data'!AY34</f>
        <v>0</v>
      </c>
      <c r="G38" s="21">
        <f>'NRU Ref Data'!BH34</f>
        <v>0</v>
      </c>
      <c r="H38" s="60">
        <f>'NRU Ref Data'!BI34</f>
        <v>0</v>
      </c>
      <c r="I38" s="62">
        <f t="shared" si="3"/>
        <v>43.410819977168948</v>
      </c>
      <c r="J38" s="55">
        <f>'NRU Ref Data'!BU34</f>
        <v>85.48</v>
      </c>
      <c r="K38" s="19">
        <f>'NRU Ref Data'!BX34</f>
        <v>-42.069180022831056</v>
      </c>
      <c r="L38" s="19">
        <f>'NRU Ref Data'!BV34</f>
        <v>0</v>
      </c>
      <c r="M38" s="21">
        <f>'NRU Ref Data'!BW34</f>
        <v>0</v>
      </c>
      <c r="N38" s="190">
        <f>'NRU Ref Data'!CA34</f>
        <v>2.2868784669097719</v>
      </c>
      <c r="O38" s="67">
        <f t="shared" si="0"/>
        <v>45.697698444078718</v>
      </c>
      <c r="P38" s="22">
        <f t="shared" si="1"/>
        <v>-2.2868784669097693</v>
      </c>
      <c r="R38" s="202">
        <f t="shared" si="4"/>
        <v>0</v>
      </c>
      <c r="S38" s="203">
        <f t="shared" si="2"/>
        <v>-2.2868784669097693</v>
      </c>
      <c r="T38" s="204">
        <f t="shared" si="5"/>
        <v>0</v>
      </c>
      <c r="U38" s="205">
        <f t="shared" si="6"/>
        <v>1</v>
      </c>
    </row>
    <row r="39" spans="1:21" ht="15.5" x14ac:dyDescent="0.35">
      <c r="A39" s="12">
        <v>10089</v>
      </c>
      <c r="B39" s="37" t="s">
        <v>42</v>
      </c>
      <c r="C39" s="55">
        <f>'NRU Ref Data'!R35</f>
        <v>110.42244657534245</v>
      </c>
      <c r="D39" s="19">
        <f>'NRU Ref Data'!AG35</f>
        <v>0</v>
      </c>
      <c r="E39" s="21">
        <f>'NRU Ref Data'!AP35</f>
        <v>0</v>
      </c>
      <c r="F39" s="19">
        <f>'NRU Ref Data'!AY35</f>
        <v>0</v>
      </c>
      <c r="G39" s="21">
        <f>'NRU Ref Data'!BH35</f>
        <v>0</v>
      </c>
      <c r="H39" s="60">
        <f>'NRU Ref Data'!BI35</f>
        <v>0</v>
      </c>
      <c r="I39" s="62">
        <f t="shared" si="3"/>
        <v>110.42244657534245</v>
      </c>
      <c r="J39" s="55">
        <f>'NRU Ref Data'!BU35</f>
        <v>104.21299999999999</v>
      </c>
      <c r="K39" s="19">
        <f>'NRU Ref Data'!BX35</f>
        <v>0</v>
      </c>
      <c r="L39" s="19">
        <f>'NRU Ref Data'!BV35</f>
        <v>0.92075000000000007</v>
      </c>
      <c r="M39" s="21">
        <f>'NRU Ref Data'!BW35</f>
        <v>3.1047232876712272</v>
      </c>
      <c r="N39" s="190">
        <f>'NRU Ref Data'!CA35</f>
        <v>5.7019939725383297</v>
      </c>
      <c r="O39" s="67">
        <f t="shared" ref="O39:O70" si="7">SUM(J39:N39)</f>
        <v>113.94046726020954</v>
      </c>
      <c r="P39" s="22">
        <f t="shared" si="1"/>
        <v>-3.5180206848670963</v>
      </c>
      <c r="R39" s="202">
        <f t="shared" si="4"/>
        <v>0</v>
      </c>
      <c r="S39" s="203">
        <f t="shared" si="2"/>
        <v>-3.5180206848670963</v>
      </c>
      <c r="T39" s="204">
        <f t="shared" si="5"/>
        <v>0</v>
      </c>
      <c r="U39" s="205">
        <f t="shared" si="6"/>
        <v>1</v>
      </c>
    </row>
    <row r="40" spans="1:21" ht="15.5" x14ac:dyDescent="0.35">
      <c r="A40" s="12">
        <v>10091</v>
      </c>
      <c r="B40" s="37" t="s">
        <v>43</v>
      </c>
      <c r="C40" s="55">
        <f>'NRU Ref Data'!R36</f>
        <v>9.11535410958904</v>
      </c>
      <c r="D40" s="19">
        <f>'NRU Ref Data'!AG36</f>
        <v>0</v>
      </c>
      <c r="E40" s="21">
        <f>'NRU Ref Data'!AP36</f>
        <v>0</v>
      </c>
      <c r="F40" s="19">
        <f>'NRU Ref Data'!AY36</f>
        <v>0</v>
      </c>
      <c r="G40" s="21">
        <f>'NRU Ref Data'!BH36</f>
        <v>0</v>
      </c>
      <c r="H40" s="60">
        <f>'NRU Ref Data'!BI36</f>
        <v>0</v>
      </c>
      <c r="I40" s="62">
        <f t="shared" si="3"/>
        <v>9.11535410958904</v>
      </c>
      <c r="J40" s="55">
        <f>'NRU Ref Data'!BU36</f>
        <v>9.4220000000000006</v>
      </c>
      <c r="K40" s="19">
        <f>'NRU Ref Data'!BX36</f>
        <v>-0.30664589041096058</v>
      </c>
      <c r="L40" s="19">
        <f>'NRU Ref Data'!BV36</f>
        <v>6.4999999999999997E-3</v>
      </c>
      <c r="M40" s="21">
        <f>'NRU Ref Data'!BW36</f>
        <v>0</v>
      </c>
      <c r="N40" s="190">
        <f>'NRU Ref Data'!CA36</f>
        <v>0.48053853284694437</v>
      </c>
      <c r="O40" s="67">
        <f t="shared" si="7"/>
        <v>9.6023926424359853</v>
      </c>
      <c r="P40" s="22">
        <f t="shared" si="1"/>
        <v>-0.48703853284694532</v>
      </c>
      <c r="R40" s="202">
        <f t="shared" si="4"/>
        <v>0</v>
      </c>
      <c r="S40" s="203">
        <f t="shared" si="2"/>
        <v>-0.48703853284694532</v>
      </c>
      <c r="T40" s="204">
        <f t="shared" si="5"/>
        <v>0</v>
      </c>
      <c r="U40" s="205">
        <f t="shared" si="6"/>
        <v>1</v>
      </c>
    </row>
    <row r="41" spans="1:21" ht="15.5" x14ac:dyDescent="0.35">
      <c r="A41" s="12">
        <v>10094</v>
      </c>
      <c r="B41" s="37" t="s">
        <v>44</v>
      </c>
      <c r="C41" s="55">
        <f>'NRU Ref Data'!R37</f>
        <v>3.14409303652968</v>
      </c>
      <c r="D41" s="19">
        <f>'NRU Ref Data'!AG37</f>
        <v>0</v>
      </c>
      <c r="E41" s="21">
        <f>'NRU Ref Data'!AP37</f>
        <v>0.11232876712328767</v>
      </c>
      <c r="F41" s="19">
        <f>'NRU Ref Data'!AY37</f>
        <v>0</v>
      </c>
      <c r="G41" s="21">
        <f>'NRU Ref Data'!BH37</f>
        <v>0</v>
      </c>
      <c r="H41" s="60">
        <f>'NRU Ref Data'!BI37</f>
        <v>0</v>
      </c>
      <c r="I41" s="62">
        <f t="shared" si="3"/>
        <v>3.0317642694063922</v>
      </c>
      <c r="J41" s="55">
        <f>'NRU Ref Data'!BU37</f>
        <v>3.0369999999999999</v>
      </c>
      <c r="K41" s="19">
        <f>'NRU Ref Data'!BX37</f>
        <v>-5.2357305936077125E-3</v>
      </c>
      <c r="L41" s="19">
        <f>'NRU Ref Data'!BV37</f>
        <v>0</v>
      </c>
      <c r="M41" s="21">
        <f>'NRU Ref Data'!BW37</f>
        <v>0</v>
      </c>
      <c r="N41" s="190">
        <f>'NRU Ref Data'!CA37</f>
        <v>0.15971309521677621</v>
      </c>
      <c r="O41" s="67">
        <f t="shared" si="7"/>
        <v>3.1914773646231684</v>
      </c>
      <c r="P41" s="22">
        <f t="shared" si="1"/>
        <v>-0.15971309521677624</v>
      </c>
      <c r="R41" s="202">
        <f t="shared" si="4"/>
        <v>0</v>
      </c>
      <c r="S41" s="203">
        <f t="shared" si="2"/>
        <v>-0.15971309521677624</v>
      </c>
      <c r="T41" s="204">
        <f t="shared" si="5"/>
        <v>0</v>
      </c>
      <c r="U41" s="205">
        <f t="shared" si="6"/>
        <v>1</v>
      </c>
    </row>
    <row r="42" spans="1:21" ht="15.5" x14ac:dyDescent="0.35">
      <c r="A42" s="12">
        <v>10095</v>
      </c>
      <c r="B42" s="37" t="s">
        <v>45</v>
      </c>
      <c r="C42" s="55">
        <f>'NRU Ref Data'!R38</f>
        <v>3.7678392694063922</v>
      </c>
      <c r="D42" s="19">
        <f>'NRU Ref Data'!AG38</f>
        <v>0</v>
      </c>
      <c r="E42" s="21">
        <f>'NRU Ref Data'!AP38</f>
        <v>0</v>
      </c>
      <c r="F42" s="19">
        <f>'NRU Ref Data'!AY38</f>
        <v>0</v>
      </c>
      <c r="G42" s="21">
        <f>'NRU Ref Data'!BH38</f>
        <v>0</v>
      </c>
      <c r="H42" s="60">
        <f>'NRU Ref Data'!BI38</f>
        <v>0</v>
      </c>
      <c r="I42" s="62">
        <f t="shared" si="3"/>
        <v>3.7678392694063922</v>
      </c>
      <c r="J42" s="55">
        <f>'NRU Ref Data'!BU38</f>
        <v>3.6429999999999998</v>
      </c>
      <c r="K42" s="19">
        <f>'NRU Ref Data'!BX38</f>
        <v>0</v>
      </c>
      <c r="L42" s="19">
        <f>'NRU Ref Data'!BV38</f>
        <v>0</v>
      </c>
      <c r="M42" s="21">
        <f>'NRU Ref Data'!BW38</f>
        <v>6.2419634703196225E-2</v>
      </c>
      <c r="N42" s="190">
        <f>'NRU Ref Data'!CA38</f>
        <v>0.19520120508951597</v>
      </c>
      <c r="O42" s="67">
        <f t="shared" si="7"/>
        <v>3.9006208397927118</v>
      </c>
      <c r="P42" s="22">
        <f t="shared" si="1"/>
        <v>-0.13278157038631955</v>
      </c>
      <c r="R42" s="202">
        <f t="shared" si="4"/>
        <v>0</v>
      </c>
      <c r="S42" s="203">
        <f t="shared" si="2"/>
        <v>-0.13278157038631955</v>
      </c>
      <c r="T42" s="204">
        <f t="shared" si="5"/>
        <v>0</v>
      </c>
      <c r="U42" s="205">
        <f t="shared" si="6"/>
        <v>1</v>
      </c>
    </row>
    <row r="43" spans="1:21" ht="15.5" x14ac:dyDescent="0.35">
      <c r="A43" s="12">
        <v>10097</v>
      </c>
      <c r="B43" s="37" t="s">
        <v>46</v>
      </c>
      <c r="C43" s="55">
        <f>'NRU Ref Data'!R39</f>
        <v>1.9894253424657535</v>
      </c>
      <c r="D43" s="19">
        <f>'NRU Ref Data'!AG39</f>
        <v>0</v>
      </c>
      <c r="E43" s="21">
        <f>'NRU Ref Data'!AP39</f>
        <v>0</v>
      </c>
      <c r="F43" s="19">
        <f>'NRU Ref Data'!AY39</f>
        <v>0</v>
      </c>
      <c r="G43" s="21">
        <f>'NRU Ref Data'!BH39</f>
        <v>0</v>
      </c>
      <c r="H43" s="60">
        <f>'NRU Ref Data'!BI39</f>
        <v>0</v>
      </c>
      <c r="I43" s="62">
        <f t="shared" si="3"/>
        <v>1.9894253424657535</v>
      </c>
      <c r="J43" s="55">
        <f>'NRU Ref Data'!BU39</f>
        <v>2.0379999999999998</v>
      </c>
      <c r="K43" s="19">
        <f>'NRU Ref Data'!BX39</f>
        <v>-4.8574657534246279E-2</v>
      </c>
      <c r="L43" s="19">
        <f>'NRU Ref Data'!BV39</f>
        <v>0</v>
      </c>
      <c r="M43" s="21">
        <f>'NRU Ref Data'!BW39</f>
        <v>0</v>
      </c>
      <c r="N43" s="190">
        <f>'NRU Ref Data'!CA39</f>
        <v>0.10480276529220799</v>
      </c>
      <c r="O43" s="67">
        <f t="shared" si="7"/>
        <v>2.0942281077579614</v>
      </c>
      <c r="P43" s="22">
        <f t="shared" si="1"/>
        <v>-0.10480276529220789</v>
      </c>
      <c r="R43" s="202">
        <f t="shared" si="4"/>
        <v>0</v>
      </c>
      <c r="S43" s="203">
        <f t="shared" si="2"/>
        <v>-0.10480276529220789</v>
      </c>
      <c r="T43" s="204">
        <f t="shared" si="5"/>
        <v>0</v>
      </c>
      <c r="U43" s="205">
        <f t="shared" si="6"/>
        <v>1</v>
      </c>
    </row>
    <row r="44" spans="1:21" ht="15.5" x14ac:dyDescent="0.35">
      <c r="A44" s="12">
        <v>10101</v>
      </c>
      <c r="B44" s="37" t="s">
        <v>47</v>
      </c>
      <c r="C44" s="55">
        <f>'NRU Ref Data'!R40</f>
        <v>76.769821689497704</v>
      </c>
      <c r="D44" s="19">
        <f>'NRU Ref Data'!AG40</f>
        <v>0</v>
      </c>
      <c r="E44" s="21">
        <f>'NRU Ref Data'!AP40</f>
        <v>0</v>
      </c>
      <c r="F44" s="19">
        <f>'NRU Ref Data'!AY40</f>
        <v>0</v>
      </c>
      <c r="G44" s="21">
        <f>'NRU Ref Data'!BH40</f>
        <v>0</v>
      </c>
      <c r="H44" s="60">
        <f>'NRU Ref Data'!BI40</f>
        <v>0</v>
      </c>
      <c r="I44" s="62">
        <f t="shared" si="3"/>
        <v>76.769821689497704</v>
      </c>
      <c r="J44" s="55">
        <f>'NRU Ref Data'!BU40</f>
        <v>76.028000000000006</v>
      </c>
      <c r="K44" s="19">
        <f>'NRU Ref Data'!BX40</f>
        <v>0</v>
      </c>
      <c r="L44" s="19">
        <f>'NRU Ref Data'!BV40</f>
        <v>1.2647499999999998</v>
      </c>
      <c r="M44" s="21">
        <f>'NRU Ref Data'!BW40</f>
        <v>0.37091084474884894</v>
      </c>
      <c r="N44" s="190">
        <f>'NRU Ref Data'!CA40</f>
        <v>4.0913153389097188</v>
      </c>
      <c r="O44" s="67">
        <f t="shared" si="7"/>
        <v>81.754976183658584</v>
      </c>
      <c r="P44" s="22">
        <f t="shared" si="1"/>
        <v>-4.9851544941608807</v>
      </c>
      <c r="R44" s="202">
        <f t="shared" si="4"/>
        <v>0</v>
      </c>
      <c r="S44" s="203">
        <f t="shared" si="2"/>
        <v>-4.9851544941608807</v>
      </c>
      <c r="T44" s="204">
        <f t="shared" si="5"/>
        <v>0</v>
      </c>
      <c r="U44" s="205">
        <f t="shared" si="6"/>
        <v>1</v>
      </c>
    </row>
    <row r="45" spans="1:21" ht="15.5" x14ac:dyDescent="0.35">
      <c r="A45" s="12">
        <v>10103</v>
      </c>
      <c r="B45" s="37" t="s">
        <v>48</v>
      </c>
      <c r="C45" s="55">
        <f>'NRU Ref Data'!R41</f>
        <v>534.31346369863013</v>
      </c>
      <c r="D45" s="19">
        <f>'NRU Ref Data'!AG41</f>
        <v>0</v>
      </c>
      <c r="E45" s="21">
        <f>'NRU Ref Data'!AP41</f>
        <v>225.94851598173517</v>
      </c>
      <c r="F45" s="19">
        <f>'NRU Ref Data'!AY41</f>
        <v>0</v>
      </c>
      <c r="G45" s="21">
        <f>'NRU Ref Data'!BH41</f>
        <v>0</v>
      </c>
      <c r="H45" s="60">
        <f>'NRU Ref Data'!BI41</f>
        <v>123</v>
      </c>
      <c r="I45" s="62">
        <f t="shared" si="3"/>
        <v>431.36494771689496</v>
      </c>
      <c r="J45" s="55">
        <f>'NRU Ref Data'!BU41</f>
        <v>318.49400000000003</v>
      </c>
      <c r="K45" s="19">
        <f>'NRU Ref Data'!BX41</f>
        <v>0</v>
      </c>
      <c r="L45" s="19">
        <f>'NRU Ref Data'!BV41</f>
        <v>20.904499999999999</v>
      </c>
      <c r="M45" s="21">
        <f>'NRU Ref Data'!BW41</f>
        <v>56.435473858447466</v>
      </c>
      <c r="N45" s="190">
        <f>'NRU Ref Data'!CA41</f>
        <v>20.852501559848299</v>
      </c>
      <c r="O45" s="67">
        <f t="shared" si="7"/>
        <v>416.6864754182958</v>
      </c>
      <c r="P45" s="22">
        <f t="shared" si="1"/>
        <v>14.678472298599161</v>
      </c>
      <c r="R45" s="202">
        <f t="shared" si="4"/>
        <v>1</v>
      </c>
      <c r="S45" s="203">
        <f t="shared" si="2"/>
        <v>14.678472298599161</v>
      </c>
      <c r="T45" s="204">
        <f t="shared" si="5"/>
        <v>1</v>
      </c>
      <c r="U45" s="205">
        <f t="shared" si="6"/>
        <v>0</v>
      </c>
    </row>
    <row r="46" spans="1:21" ht="15.5" x14ac:dyDescent="0.35">
      <c r="A46" s="12">
        <v>10105</v>
      </c>
      <c r="B46" s="37" t="s">
        <v>49</v>
      </c>
      <c r="C46" s="55">
        <f>'NRU Ref Data'!R42</f>
        <v>83.237930365296805</v>
      </c>
      <c r="D46" s="19">
        <f>'NRU Ref Data'!AG42</f>
        <v>0</v>
      </c>
      <c r="E46" s="21">
        <f>'NRU Ref Data'!AP42</f>
        <v>0</v>
      </c>
      <c r="F46" s="19">
        <f>'NRU Ref Data'!AY42</f>
        <v>0</v>
      </c>
      <c r="G46" s="21">
        <f>'NRU Ref Data'!BH42</f>
        <v>0</v>
      </c>
      <c r="H46" s="60">
        <f>'NRU Ref Data'!BI42</f>
        <v>0</v>
      </c>
      <c r="I46" s="62">
        <f t="shared" si="3"/>
        <v>83.237930365296805</v>
      </c>
      <c r="J46" s="55">
        <f>'NRU Ref Data'!BU42</f>
        <v>92.837999999999994</v>
      </c>
      <c r="K46" s="19">
        <f>'NRU Ref Data'!BX42</f>
        <v>-9.6000696347031891</v>
      </c>
      <c r="L46" s="19">
        <f>'NRU Ref Data'!BV42</f>
        <v>0</v>
      </c>
      <c r="M46" s="21">
        <f>'NRU Ref Data'!BW42</f>
        <v>0</v>
      </c>
      <c r="N46" s="190">
        <f>'NRU Ref Data'!CA42</f>
        <v>4.3849674040399549</v>
      </c>
      <c r="O46" s="67">
        <f t="shared" si="7"/>
        <v>87.62289776933676</v>
      </c>
      <c r="P46" s="22">
        <f t="shared" si="1"/>
        <v>-4.3849674040399549</v>
      </c>
      <c r="R46" s="202">
        <f t="shared" si="4"/>
        <v>0</v>
      </c>
      <c r="S46" s="203">
        <f t="shared" si="2"/>
        <v>-4.3849674040399549</v>
      </c>
      <c r="T46" s="204">
        <f t="shared" si="5"/>
        <v>0</v>
      </c>
      <c r="U46" s="205">
        <f t="shared" si="6"/>
        <v>1</v>
      </c>
    </row>
    <row r="47" spans="1:21" ht="15.5" x14ac:dyDescent="0.35">
      <c r="A47" s="12">
        <v>10106</v>
      </c>
      <c r="B47" s="37" t="s">
        <v>50</v>
      </c>
      <c r="C47" s="55">
        <f>'NRU Ref Data'!R43</f>
        <v>23.794894520547945</v>
      </c>
      <c r="D47" s="19">
        <f>'NRU Ref Data'!AG43</f>
        <v>0</v>
      </c>
      <c r="E47" s="21">
        <f>'NRU Ref Data'!AP43</f>
        <v>0</v>
      </c>
      <c r="F47" s="19">
        <f>'NRU Ref Data'!AY43</f>
        <v>0</v>
      </c>
      <c r="G47" s="21">
        <f>'NRU Ref Data'!BH43</f>
        <v>0</v>
      </c>
      <c r="H47" s="60">
        <f>'NRU Ref Data'!BI43</f>
        <v>0</v>
      </c>
      <c r="I47" s="62">
        <f t="shared" si="3"/>
        <v>23.794894520547945</v>
      </c>
      <c r="J47" s="55">
        <f>'NRU Ref Data'!BU43</f>
        <v>23.879000000000001</v>
      </c>
      <c r="K47" s="19">
        <f>'NRU Ref Data'!BX43</f>
        <v>-8.4105479452055931E-2</v>
      </c>
      <c r="L47" s="19">
        <f>'NRU Ref Data'!BV43</f>
        <v>0</v>
      </c>
      <c r="M47" s="21">
        <f>'NRU Ref Data'!BW43</f>
        <v>0</v>
      </c>
      <c r="N47" s="190">
        <f>'NRU Ref Data'!CA43</f>
        <v>1.2535131087145888</v>
      </c>
      <c r="O47" s="67">
        <f t="shared" si="7"/>
        <v>25.048407629262535</v>
      </c>
      <c r="P47" s="22">
        <f t="shared" si="1"/>
        <v>-1.2535131087145892</v>
      </c>
      <c r="R47" s="202">
        <f t="shared" si="4"/>
        <v>0</v>
      </c>
      <c r="S47" s="203">
        <f t="shared" si="2"/>
        <v>-1.2535131087145892</v>
      </c>
      <c r="T47" s="204">
        <f t="shared" si="5"/>
        <v>0</v>
      </c>
      <c r="U47" s="205">
        <f t="shared" si="6"/>
        <v>1</v>
      </c>
    </row>
    <row r="48" spans="1:21" ht="15.5" x14ac:dyDescent="0.35">
      <c r="A48" s="12">
        <v>10109</v>
      </c>
      <c r="B48" s="37" t="s">
        <v>51</v>
      </c>
      <c r="C48" s="55">
        <f>'NRU Ref Data'!R44</f>
        <v>14.048723287671232</v>
      </c>
      <c r="D48" s="19">
        <f>'NRU Ref Data'!AG44</f>
        <v>0</v>
      </c>
      <c r="E48" s="21">
        <f>'NRU Ref Data'!AP44</f>
        <v>0</v>
      </c>
      <c r="F48" s="19">
        <f>'NRU Ref Data'!AY44</f>
        <v>0</v>
      </c>
      <c r="G48" s="21">
        <f>'NRU Ref Data'!BH44</f>
        <v>0</v>
      </c>
      <c r="H48" s="60">
        <f>'NRU Ref Data'!BI44</f>
        <v>0</v>
      </c>
      <c r="I48" s="62">
        <f t="shared" si="3"/>
        <v>14.048723287671232</v>
      </c>
      <c r="J48" s="55">
        <f>'NRU Ref Data'!BU44</f>
        <v>12.118</v>
      </c>
      <c r="K48" s="19">
        <f>'NRU Ref Data'!BX44</f>
        <v>0</v>
      </c>
      <c r="L48" s="19">
        <f>'NRU Ref Data'!BV44</f>
        <v>2.6999999999999996E-2</v>
      </c>
      <c r="M48" s="21">
        <f>'NRU Ref Data'!BW44</f>
        <v>0.96536164383561562</v>
      </c>
      <c r="N48" s="190">
        <f>'NRU Ref Data'!CA44</f>
        <v>0.69065278546813447</v>
      </c>
      <c r="O48" s="67">
        <f t="shared" si="7"/>
        <v>13.80101442930375</v>
      </c>
      <c r="P48" s="22">
        <f t="shared" si="1"/>
        <v>0.24770885836748135</v>
      </c>
      <c r="R48" s="202">
        <f t="shared" si="4"/>
        <v>1</v>
      </c>
      <c r="S48" s="203">
        <f t="shared" si="2"/>
        <v>0</v>
      </c>
      <c r="T48" s="204">
        <f t="shared" si="5"/>
        <v>0</v>
      </c>
      <c r="U48" s="205">
        <f t="shared" si="6"/>
        <v>0</v>
      </c>
    </row>
    <row r="49" spans="1:21" ht="15.5" x14ac:dyDescent="0.35">
      <c r="A49" s="12">
        <v>10111</v>
      </c>
      <c r="B49" s="37" t="s">
        <v>52</v>
      </c>
      <c r="C49" s="55">
        <f>'NRU Ref Data'!R45</f>
        <v>3.0337641552511418</v>
      </c>
      <c r="D49" s="19">
        <f>'NRU Ref Data'!AG45</f>
        <v>0</v>
      </c>
      <c r="E49" s="21">
        <f>'NRU Ref Data'!AP45</f>
        <v>0</v>
      </c>
      <c r="F49" s="19">
        <f>'NRU Ref Data'!AY45</f>
        <v>0</v>
      </c>
      <c r="G49" s="21">
        <f>'NRU Ref Data'!BH45</f>
        <v>0</v>
      </c>
      <c r="H49" s="60">
        <f>'NRU Ref Data'!BI45</f>
        <v>0</v>
      </c>
      <c r="I49" s="62">
        <f t="shared" si="3"/>
        <v>3.0337641552511418</v>
      </c>
      <c r="J49" s="55">
        <f>'NRU Ref Data'!BU45</f>
        <v>3.2349999999999999</v>
      </c>
      <c r="K49" s="19">
        <f>'NRU Ref Data'!BX45</f>
        <v>-0.20123584474885803</v>
      </c>
      <c r="L49" s="19">
        <f>'NRU Ref Data'!BV45</f>
        <v>0</v>
      </c>
      <c r="M49" s="21">
        <f>'NRU Ref Data'!BW45</f>
        <v>0</v>
      </c>
      <c r="N49" s="190">
        <f>'NRU Ref Data'!CA45</f>
        <v>0.15981844904047826</v>
      </c>
      <c r="O49" s="67">
        <f t="shared" si="7"/>
        <v>3.19358260429162</v>
      </c>
      <c r="P49" s="22">
        <f t="shared" si="1"/>
        <v>-0.15981844904047815</v>
      </c>
      <c r="R49" s="202">
        <f t="shared" si="4"/>
        <v>0</v>
      </c>
      <c r="S49" s="203">
        <f t="shared" si="2"/>
        <v>-0.15981844904047815</v>
      </c>
      <c r="T49" s="204">
        <f t="shared" si="5"/>
        <v>0</v>
      </c>
      <c r="U49" s="205">
        <f t="shared" si="6"/>
        <v>1</v>
      </c>
    </row>
    <row r="50" spans="1:21" ht="15.5" x14ac:dyDescent="0.35">
      <c r="A50" s="12">
        <v>10112</v>
      </c>
      <c r="B50" s="37" t="s">
        <v>53</v>
      </c>
      <c r="C50" s="55">
        <f>'NRU Ref Data'!R46</f>
        <v>58.825668378995424</v>
      </c>
      <c r="D50" s="19">
        <f>'NRU Ref Data'!AG46</f>
        <v>0</v>
      </c>
      <c r="E50" s="21">
        <f>'NRU Ref Data'!AP46</f>
        <v>0</v>
      </c>
      <c r="F50" s="19">
        <f>'NRU Ref Data'!AY46</f>
        <v>0</v>
      </c>
      <c r="G50" s="21">
        <f>'NRU Ref Data'!BH46</f>
        <v>0</v>
      </c>
      <c r="H50" s="60">
        <f>'NRU Ref Data'!BI46</f>
        <v>0</v>
      </c>
      <c r="I50" s="62">
        <f t="shared" si="3"/>
        <v>58.825668378995424</v>
      </c>
      <c r="J50" s="55">
        <f>'NRU Ref Data'!BU46</f>
        <v>58.25</v>
      </c>
      <c r="K50" s="19">
        <f>'NRU Ref Data'!BX46</f>
        <v>0</v>
      </c>
      <c r="L50" s="19">
        <f>'NRU Ref Data'!BV46</f>
        <v>0.47575000000000001</v>
      </c>
      <c r="M50" s="21">
        <f>'NRU Ref Data'!BW46</f>
        <v>0.28783418949771189</v>
      </c>
      <c r="N50" s="190">
        <f>'NRU Ref Data'!CA46</f>
        <v>3.1088308170430126</v>
      </c>
      <c r="O50" s="67">
        <f t="shared" si="7"/>
        <v>62.12241500654072</v>
      </c>
      <c r="P50" s="22">
        <f t="shared" si="1"/>
        <v>-3.2967466275452963</v>
      </c>
      <c r="R50" s="202">
        <f t="shared" si="4"/>
        <v>0</v>
      </c>
      <c r="S50" s="203">
        <f t="shared" si="2"/>
        <v>-3.2967466275452963</v>
      </c>
      <c r="T50" s="204">
        <f t="shared" si="5"/>
        <v>0</v>
      </c>
      <c r="U50" s="205">
        <f t="shared" si="6"/>
        <v>1</v>
      </c>
    </row>
    <row r="51" spans="1:21" ht="15.5" x14ac:dyDescent="0.35">
      <c r="A51" s="12">
        <v>10113</v>
      </c>
      <c r="B51" s="37" t="s">
        <v>54</v>
      </c>
      <c r="C51" s="55">
        <f>'NRU Ref Data'!R47</f>
        <v>42.523579109589051</v>
      </c>
      <c r="D51" s="19">
        <f>'NRU Ref Data'!AG47</f>
        <v>0</v>
      </c>
      <c r="E51" s="21">
        <f>'NRU Ref Data'!AP47</f>
        <v>0</v>
      </c>
      <c r="F51" s="19">
        <f>'NRU Ref Data'!AY47</f>
        <v>0</v>
      </c>
      <c r="G51" s="21">
        <f>'NRU Ref Data'!BH47</f>
        <v>0</v>
      </c>
      <c r="H51" s="60">
        <f>'NRU Ref Data'!BI47</f>
        <v>0</v>
      </c>
      <c r="I51" s="62">
        <f t="shared" si="3"/>
        <v>42.523579109589051</v>
      </c>
      <c r="J51" s="55">
        <f>'NRU Ref Data'!BU47</f>
        <v>37.692999999999998</v>
      </c>
      <c r="K51" s="19">
        <f>'NRU Ref Data'!BX47</f>
        <v>0</v>
      </c>
      <c r="L51" s="19">
        <f>'NRU Ref Data'!BV47</f>
        <v>2.5500000000000002E-2</v>
      </c>
      <c r="M51" s="21">
        <f>'NRU Ref Data'!BW47</f>
        <v>2.4152895547945263</v>
      </c>
      <c r="N51" s="190">
        <f>'NRU Ref Data'!CA47</f>
        <v>2.1142447706958394</v>
      </c>
      <c r="O51" s="67">
        <f t="shared" si="7"/>
        <v>42.248034325490366</v>
      </c>
      <c r="P51" s="22">
        <f t="shared" si="1"/>
        <v>0.27554478409868466</v>
      </c>
      <c r="R51" s="202">
        <f t="shared" si="4"/>
        <v>1</v>
      </c>
      <c r="S51" s="203">
        <f t="shared" si="2"/>
        <v>0</v>
      </c>
      <c r="T51" s="204">
        <f t="shared" si="5"/>
        <v>0</v>
      </c>
      <c r="U51" s="205">
        <f t="shared" si="6"/>
        <v>0</v>
      </c>
    </row>
    <row r="52" spans="1:21" ht="15.5" x14ac:dyDescent="0.35">
      <c r="A52" s="12">
        <v>10116</v>
      </c>
      <c r="B52" s="37" t="s">
        <v>55</v>
      </c>
      <c r="C52" s="55">
        <f>'NRU Ref Data'!R48</f>
        <v>0.23030216894977168</v>
      </c>
      <c r="D52" s="19">
        <f>'NRU Ref Data'!AG48</f>
        <v>0</v>
      </c>
      <c r="E52" s="21">
        <f>'NRU Ref Data'!AP48</f>
        <v>0</v>
      </c>
      <c r="F52" s="19">
        <f>'NRU Ref Data'!AY48</f>
        <v>0</v>
      </c>
      <c r="G52" s="21">
        <f>'NRU Ref Data'!BH48</f>
        <v>0</v>
      </c>
      <c r="H52" s="60">
        <f>'NRU Ref Data'!BI48</f>
        <v>0</v>
      </c>
      <c r="I52" s="62">
        <f t="shared" si="3"/>
        <v>0.23030216894977168</v>
      </c>
      <c r="J52" s="55">
        <f>'NRU Ref Data'!BU48</f>
        <v>0.22800000000000001</v>
      </c>
      <c r="K52" s="19">
        <f>'NRU Ref Data'!BX48</f>
        <v>0</v>
      </c>
      <c r="L52" s="19">
        <f>'NRU Ref Data'!BV48</f>
        <v>3.2500000000000003E-3</v>
      </c>
      <c r="M52" s="21">
        <f>'NRU Ref Data'!BW48</f>
        <v>1.1510844748858357E-3</v>
      </c>
      <c r="N52" s="190">
        <f>'NRU Ref Data'!CA48</f>
        <v>1.2242870234923297E-2</v>
      </c>
      <c r="O52" s="67">
        <f t="shared" si="7"/>
        <v>0.24464395470980912</v>
      </c>
      <c r="P52" s="22">
        <f t="shared" si="1"/>
        <v>-1.4341785760037445E-2</v>
      </c>
      <c r="R52" s="202">
        <f t="shared" si="4"/>
        <v>0</v>
      </c>
      <c r="S52" s="203">
        <f t="shared" si="2"/>
        <v>-1.4341785760037445E-2</v>
      </c>
      <c r="T52" s="204">
        <f t="shared" si="5"/>
        <v>0</v>
      </c>
      <c r="U52" s="205">
        <f t="shared" si="6"/>
        <v>1</v>
      </c>
    </row>
    <row r="53" spans="1:21" ht="15.5" x14ac:dyDescent="0.35">
      <c r="A53" s="12">
        <v>10118</v>
      </c>
      <c r="B53" s="37" t="s">
        <v>56</v>
      </c>
      <c r="C53" s="55">
        <f>'NRU Ref Data'!R49</f>
        <v>50.211344406392691</v>
      </c>
      <c r="D53" s="19">
        <f>'NRU Ref Data'!AG49</f>
        <v>0</v>
      </c>
      <c r="E53" s="21">
        <f>'NRU Ref Data'!AP49</f>
        <v>2.362785388127854</v>
      </c>
      <c r="F53" s="19">
        <f>'NRU Ref Data'!AY49</f>
        <v>0</v>
      </c>
      <c r="G53" s="21">
        <f>'NRU Ref Data'!BH49</f>
        <v>0</v>
      </c>
      <c r="H53" s="60">
        <f>'NRU Ref Data'!BI49</f>
        <v>0</v>
      </c>
      <c r="I53" s="62">
        <f t="shared" si="3"/>
        <v>47.848559018264837</v>
      </c>
      <c r="J53" s="55">
        <f>'NRU Ref Data'!BU49</f>
        <v>45.673999999999999</v>
      </c>
      <c r="K53" s="19">
        <f>'NRU Ref Data'!BX49</f>
        <v>0</v>
      </c>
      <c r="L53" s="19">
        <f>'NRU Ref Data'!BV49</f>
        <v>0.27474999999999999</v>
      </c>
      <c r="M53" s="21">
        <f>'NRU Ref Data'!BW49</f>
        <v>1.0872795091324186</v>
      </c>
      <c r="N53" s="190">
        <f>'NRU Ref Data'!CA49</f>
        <v>2.4778542103083878</v>
      </c>
      <c r="O53" s="67">
        <f t="shared" si="7"/>
        <v>49.513883719440805</v>
      </c>
      <c r="P53" s="22">
        <f t="shared" si="1"/>
        <v>-1.6653247011759689</v>
      </c>
      <c r="R53" s="202">
        <f t="shared" si="4"/>
        <v>0</v>
      </c>
      <c r="S53" s="203">
        <f t="shared" si="2"/>
        <v>-1.6653247011759689</v>
      </c>
      <c r="T53" s="204">
        <f t="shared" si="5"/>
        <v>0</v>
      </c>
      <c r="U53" s="205">
        <f t="shared" si="6"/>
        <v>1</v>
      </c>
    </row>
    <row r="54" spans="1:21" ht="15.5" x14ac:dyDescent="0.35">
      <c r="A54" s="12">
        <v>10121</v>
      </c>
      <c r="B54" s="37" t="s">
        <v>57</v>
      </c>
      <c r="C54" s="55">
        <f>'NRU Ref Data'!R50</f>
        <v>39.242356506849319</v>
      </c>
      <c r="D54" s="19">
        <f>'NRU Ref Data'!AG50</f>
        <v>0</v>
      </c>
      <c r="E54" s="21">
        <f>'NRU Ref Data'!AP50</f>
        <v>0</v>
      </c>
      <c r="F54" s="19">
        <f>'NRU Ref Data'!AY50</f>
        <v>0</v>
      </c>
      <c r="G54" s="21">
        <f>'NRU Ref Data'!BH50</f>
        <v>0</v>
      </c>
      <c r="H54" s="60">
        <f>'NRU Ref Data'!BI50</f>
        <v>0</v>
      </c>
      <c r="I54" s="62">
        <f t="shared" si="3"/>
        <v>39.242356506849319</v>
      </c>
      <c r="J54" s="55">
        <f>'NRU Ref Data'!BU50</f>
        <v>40.875</v>
      </c>
      <c r="K54" s="19">
        <f>'NRU Ref Data'!BX50</f>
        <v>-1.632643493150681</v>
      </c>
      <c r="L54" s="19">
        <f>'NRU Ref Data'!BV50</f>
        <v>0</v>
      </c>
      <c r="M54" s="21">
        <f>'NRU Ref Data'!BW50</f>
        <v>0</v>
      </c>
      <c r="N54" s="190">
        <f>'NRU Ref Data'!CA50</f>
        <v>2.0672841502074495</v>
      </c>
      <c r="O54" s="67">
        <f t="shared" si="7"/>
        <v>41.309640657056768</v>
      </c>
      <c r="P54" s="22">
        <f t="shared" si="1"/>
        <v>-2.067284150207449</v>
      </c>
      <c r="R54" s="202">
        <f t="shared" si="4"/>
        <v>0</v>
      </c>
      <c r="S54" s="203">
        <f t="shared" si="2"/>
        <v>-2.067284150207449</v>
      </c>
      <c r="T54" s="204">
        <f t="shared" si="5"/>
        <v>0</v>
      </c>
      <c r="U54" s="205">
        <f t="shared" si="6"/>
        <v>1</v>
      </c>
    </row>
    <row r="55" spans="1:21" ht="15.5" x14ac:dyDescent="0.35">
      <c r="A55" s="12">
        <v>10123</v>
      </c>
      <c r="B55" s="37" t="s">
        <v>58</v>
      </c>
      <c r="C55" s="55">
        <f>'NRU Ref Data'!R51</f>
        <v>518.68483869863019</v>
      </c>
      <c r="D55" s="19">
        <f>'NRU Ref Data'!AG51</f>
        <v>26</v>
      </c>
      <c r="E55" s="21">
        <f>'NRU Ref Data'!AP51</f>
        <v>15.719977168949772</v>
      </c>
      <c r="F55" s="19">
        <f>'NRU Ref Data'!AY51</f>
        <v>0</v>
      </c>
      <c r="G55" s="21">
        <f>'NRU Ref Data'!BH51</f>
        <v>0</v>
      </c>
      <c r="H55" s="60">
        <f>'NRU Ref Data'!BI51</f>
        <v>0</v>
      </c>
      <c r="I55" s="62">
        <f t="shared" si="3"/>
        <v>476.96486152968043</v>
      </c>
      <c r="J55" s="55">
        <f>'NRU Ref Data'!BU51</f>
        <v>549.19899999999996</v>
      </c>
      <c r="K55" s="19">
        <f>'NRU Ref Data'!BX51</f>
        <v>-72.234138470319522</v>
      </c>
      <c r="L55" s="19">
        <f>'NRU Ref Data'!BV51</f>
        <v>4.7842500000000001</v>
      </c>
      <c r="M55" s="21">
        <f>'NRU Ref Data'!BW51</f>
        <v>0</v>
      </c>
      <c r="N55" s="190">
        <f>'NRU Ref Data'!CA51</f>
        <v>25.378504027096433</v>
      </c>
      <c r="O55" s="67">
        <f t="shared" si="7"/>
        <v>507.12761555677685</v>
      </c>
      <c r="P55" s="22">
        <f t="shared" si="1"/>
        <v>-30.162754027096412</v>
      </c>
      <c r="R55" s="202">
        <f t="shared" si="4"/>
        <v>0</v>
      </c>
      <c r="S55" s="203">
        <f t="shared" si="2"/>
        <v>-30.162754027096412</v>
      </c>
      <c r="T55" s="204">
        <f t="shared" si="5"/>
        <v>0</v>
      </c>
      <c r="U55" s="205">
        <f t="shared" si="6"/>
        <v>1</v>
      </c>
    </row>
    <row r="56" spans="1:21" ht="15.5" x14ac:dyDescent="0.35">
      <c r="A56" s="12">
        <v>10136</v>
      </c>
      <c r="B56" s="37" t="s">
        <v>59</v>
      </c>
      <c r="C56" s="55">
        <f>'NRU Ref Data'!R52</f>
        <v>18.341732305936066</v>
      </c>
      <c r="D56" s="19">
        <f>'NRU Ref Data'!AG52</f>
        <v>0</v>
      </c>
      <c r="E56" s="21">
        <f>'NRU Ref Data'!AP52</f>
        <v>0</v>
      </c>
      <c r="F56" s="19">
        <f>'NRU Ref Data'!AY52</f>
        <v>0</v>
      </c>
      <c r="G56" s="21">
        <f>'NRU Ref Data'!BH52</f>
        <v>0</v>
      </c>
      <c r="H56" s="60">
        <f>'NRU Ref Data'!BI52</f>
        <v>0</v>
      </c>
      <c r="I56" s="62">
        <f t="shared" si="3"/>
        <v>18.341732305936066</v>
      </c>
      <c r="J56" s="55">
        <f>'NRU Ref Data'!BU52</f>
        <v>18.536999999999999</v>
      </c>
      <c r="K56" s="19">
        <f>'NRU Ref Data'!BX52</f>
        <v>-0.19526769406393285</v>
      </c>
      <c r="L56" s="19">
        <f>'NRU Ref Data'!BV52</f>
        <v>1.5E-3</v>
      </c>
      <c r="M56" s="21">
        <f>'NRU Ref Data'!BW52</f>
        <v>0</v>
      </c>
      <c r="N56" s="190">
        <f>'NRU Ref Data'!CA52</f>
        <v>0.96631998649256057</v>
      </c>
      <c r="O56" s="67">
        <f t="shared" si="7"/>
        <v>19.309552292428627</v>
      </c>
      <c r="P56" s="22">
        <f t="shared" si="1"/>
        <v>-0.96781998649256096</v>
      </c>
      <c r="R56" s="202">
        <f t="shared" si="4"/>
        <v>0</v>
      </c>
      <c r="S56" s="203">
        <f t="shared" si="2"/>
        <v>-0.96781998649256096</v>
      </c>
      <c r="T56" s="204">
        <f t="shared" si="5"/>
        <v>0</v>
      </c>
      <c r="U56" s="205">
        <f t="shared" si="6"/>
        <v>1</v>
      </c>
    </row>
    <row r="57" spans="1:21" ht="15.5" x14ac:dyDescent="0.35">
      <c r="A57" s="12">
        <v>10142</v>
      </c>
      <c r="B57" s="37" t="s">
        <v>60</v>
      </c>
      <c r="C57" s="55">
        <f>'NRU Ref Data'!R53</f>
        <v>3.2431816210045668</v>
      </c>
      <c r="D57" s="19">
        <f>'NRU Ref Data'!AG53</f>
        <v>0</v>
      </c>
      <c r="E57" s="21">
        <f>'NRU Ref Data'!AP53</f>
        <v>0</v>
      </c>
      <c r="F57" s="19">
        <f>'NRU Ref Data'!AY53</f>
        <v>0</v>
      </c>
      <c r="G57" s="21">
        <f>'NRU Ref Data'!BH53</f>
        <v>0</v>
      </c>
      <c r="H57" s="60">
        <f>'NRU Ref Data'!BI53</f>
        <v>0</v>
      </c>
      <c r="I57" s="62">
        <f t="shared" si="3"/>
        <v>3.2431816210045668</v>
      </c>
      <c r="J57" s="55">
        <f>'NRU Ref Data'!BU53</f>
        <v>2.6869999999999998</v>
      </c>
      <c r="K57" s="19">
        <f>'NRU Ref Data'!BX53</f>
        <v>0</v>
      </c>
      <c r="L57" s="19">
        <f>'NRU Ref Data'!BV53</f>
        <v>0</v>
      </c>
      <c r="M57" s="21">
        <f>'NRU Ref Data'!BW53</f>
        <v>0.27809081050228346</v>
      </c>
      <c r="N57" s="190">
        <f>'NRU Ref Data'!CA53</f>
        <v>0.15620074282254842</v>
      </c>
      <c r="O57" s="67">
        <f t="shared" si="7"/>
        <v>3.1212915533248315</v>
      </c>
      <c r="P57" s="22">
        <f t="shared" si="1"/>
        <v>0.1218900676797352</v>
      </c>
      <c r="R57" s="202">
        <f t="shared" si="4"/>
        <v>1</v>
      </c>
      <c r="S57" s="203">
        <f t="shared" si="2"/>
        <v>0</v>
      </c>
      <c r="T57" s="204">
        <f t="shared" si="5"/>
        <v>0</v>
      </c>
      <c r="U57" s="205">
        <f t="shared" si="6"/>
        <v>0</v>
      </c>
    </row>
    <row r="58" spans="1:21" ht="15.5" x14ac:dyDescent="0.35">
      <c r="A58" s="12">
        <v>10144</v>
      </c>
      <c r="B58" s="37" t="s">
        <v>61</v>
      </c>
      <c r="C58" s="55">
        <f>'NRU Ref Data'!R54</f>
        <v>3.2988320776255713</v>
      </c>
      <c r="D58" s="19">
        <f>'NRU Ref Data'!AG54</f>
        <v>0</v>
      </c>
      <c r="E58" s="21">
        <f>'NRU Ref Data'!AP54</f>
        <v>0</v>
      </c>
      <c r="F58" s="19">
        <f>'NRU Ref Data'!AY54</f>
        <v>0</v>
      </c>
      <c r="G58" s="21">
        <f>'NRU Ref Data'!BH54</f>
        <v>0</v>
      </c>
      <c r="H58" s="60">
        <f>'NRU Ref Data'!BI54</f>
        <v>0</v>
      </c>
      <c r="I58" s="62">
        <f t="shared" si="3"/>
        <v>3.2988320776255713</v>
      </c>
      <c r="J58" s="55">
        <f>'NRU Ref Data'!BU54</f>
        <v>3.3679999999999999</v>
      </c>
      <c r="K58" s="19">
        <f>'NRU Ref Data'!BX54</f>
        <v>-6.9167922374428592E-2</v>
      </c>
      <c r="L58" s="19">
        <f>'NRU Ref Data'!BV54</f>
        <v>0</v>
      </c>
      <c r="M58" s="21">
        <f>'NRU Ref Data'!BW54</f>
        <v>0</v>
      </c>
      <c r="N58" s="190">
        <f>'NRU Ref Data'!CA54</f>
        <v>0.17378220563999425</v>
      </c>
      <c r="O58" s="67">
        <f t="shared" si="7"/>
        <v>3.4726142832655658</v>
      </c>
      <c r="P58" s="22">
        <f t="shared" si="1"/>
        <v>-0.17378220563999447</v>
      </c>
      <c r="R58" s="202">
        <f t="shared" si="4"/>
        <v>0</v>
      </c>
      <c r="S58" s="203">
        <f t="shared" si="2"/>
        <v>-0.17378220563999447</v>
      </c>
      <c r="T58" s="204">
        <f t="shared" si="5"/>
        <v>0</v>
      </c>
      <c r="U58" s="205">
        <f t="shared" si="6"/>
        <v>1</v>
      </c>
    </row>
    <row r="59" spans="1:21" ht="15.5" x14ac:dyDescent="0.35">
      <c r="A59" s="12">
        <v>10156</v>
      </c>
      <c r="B59" s="37" t="s">
        <v>62</v>
      </c>
      <c r="C59" s="55">
        <f>'NRU Ref Data'!R55</f>
        <v>32.599669748858453</v>
      </c>
      <c r="D59" s="19">
        <f>'NRU Ref Data'!AG55</f>
        <v>0</v>
      </c>
      <c r="E59" s="21">
        <f>'NRU Ref Data'!AP55</f>
        <v>0</v>
      </c>
      <c r="F59" s="19">
        <f>'NRU Ref Data'!AY55</f>
        <v>0</v>
      </c>
      <c r="G59" s="21">
        <f>'NRU Ref Data'!BH55</f>
        <v>0</v>
      </c>
      <c r="H59" s="60">
        <f>'NRU Ref Data'!BI55</f>
        <v>0</v>
      </c>
      <c r="I59" s="62">
        <f t="shared" si="3"/>
        <v>32.599669748858453</v>
      </c>
      <c r="J59" s="55">
        <f>'NRU Ref Data'!BU55</f>
        <v>32.238</v>
      </c>
      <c r="K59" s="19">
        <f>'NRU Ref Data'!BX55</f>
        <v>0</v>
      </c>
      <c r="L59" s="19">
        <f>'NRU Ref Data'!BV55</f>
        <v>3.0000000000000001E-3</v>
      </c>
      <c r="M59" s="21">
        <f>'NRU Ref Data'!BW55</f>
        <v>0.18083487442922674</v>
      </c>
      <c r="N59" s="190">
        <f>'NRU Ref Data'!CA55</f>
        <v>1.7079796251494779</v>
      </c>
      <c r="O59" s="67">
        <f t="shared" si="7"/>
        <v>34.1298144995787</v>
      </c>
      <c r="P59" s="22">
        <f t="shared" si="1"/>
        <v>-1.5301447507202468</v>
      </c>
      <c r="R59" s="202">
        <f t="shared" si="4"/>
        <v>0</v>
      </c>
      <c r="S59" s="203">
        <f t="shared" si="2"/>
        <v>-1.5301447507202468</v>
      </c>
      <c r="T59" s="204">
        <f t="shared" si="5"/>
        <v>0</v>
      </c>
      <c r="U59" s="205">
        <f t="shared" si="6"/>
        <v>1</v>
      </c>
    </row>
    <row r="60" spans="1:21" ht="15.5" x14ac:dyDescent="0.35">
      <c r="A60" s="12">
        <v>10157</v>
      </c>
      <c r="B60" s="37" t="s">
        <v>63</v>
      </c>
      <c r="C60" s="55">
        <f>'NRU Ref Data'!R56</f>
        <v>91.300539155251158</v>
      </c>
      <c r="D60" s="19">
        <f>'NRU Ref Data'!AG56</f>
        <v>38.466880136986305</v>
      </c>
      <c r="E60" s="21">
        <f>'NRU Ref Data'!AP56</f>
        <v>2.5490867579908674</v>
      </c>
      <c r="F60" s="19">
        <f>'NRU Ref Data'!AY56</f>
        <v>0</v>
      </c>
      <c r="G60" s="21">
        <f>'NRU Ref Data'!BH56</f>
        <v>0</v>
      </c>
      <c r="H60" s="60">
        <f>'NRU Ref Data'!BI56</f>
        <v>0</v>
      </c>
      <c r="I60" s="62">
        <f t="shared" si="3"/>
        <v>50.28457226027399</v>
      </c>
      <c r="J60" s="55">
        <f>'NRU Ref Data'!BU56</f>
        <v>49.957999999999998</v>
      </c>
      <c r="K60" s="19">
        <f>'NRU Ref Data'!BX56</f>
        <v>0</v>
      </c>
      <c r="L60" s="19">
        <f>'NRU Ref Data'!BV56</f>
        <v>0.29325000000000001</v>
      </c>
      <c r="M60" s="21">
        <f>'NRU Ref Data'!BW56</f>
        <v>0.16328613013699567</v>
      </c>
      <c r="N60" s="190">
        <f>'NRU Ref Data'!CA56</f>
        <v>2.6558336644157028</v>
      </c>
      <c r="O60" s="67">
        <f t="shared" si="7"/>
        <v>53.070369794552697</v>
      </c>
      <c r="P60" s="22">
        <f t="shared" si="1"/>
        <v>-2.7857975342787071</v>
      </c>
      <c r="R60" s="202">
        <f t="shared" si="4"/>
        <v>0</v>
      </c>
      <c r="S60" s="203">
        <f t="shared" si="2"/>
        <v>-2.7857975342787071</v>
      </c>
      <c r="T60" s="204">
        <f t="shared" si="5"/>
        <v>0</v>
      </c>
      <c r="U60" s="205">
        <f t="shared" si="6"/>
        <v>1</v>
      </c>
    </row>
    <row r="61" spans="1:21" ht="15.5" x14ac:dyDescent="0.35">
      <c r="A61" s="12">
        <v>10158</v>
      </c>
      <c r="B61" s="37" t="s">
        <v>64</v>
      </c>
      <c r="C61" s="55">
        <f>'NRU Ref Data'!R57</f>
        <v>2.2678702054794524</v>
      </c>
      <c r="D61" s="19">
        <f>'NRU Ref Data'!AG57</f>
        <v>0</v>
      </c>
      <c r="E61" s="21">
        <f>'NRU Ref Data'!AP57</f>
        <v>0</v>
      </c>
      <c r="F61" s="19">
        <f>'NRU Ref Data'!AY57</f>
        <v>0</v>
      </c>
      <c r="G61" s="21">
        <f>'NRU Ref Data'!BH57</f>
        <v>0</v>
      </c>
      <c r="H61" s="60">
        <f>'NRU Ref Data'!BI57</f>
        <v>0</v>
      </c>
      <c r="I61" s="62">
        <f t="shared" si="3"/>
        <v>2.2678702054794524</v>
      </c>
      <c r="J61" s="55">
        <f>'NRU Ref Data'!BU57</f>
        <v>2.7909999999999999</v>
      </c>
      <c r="K61" s="19">
        <f>'NRU Ref Data'!BX57</f>
        <v>-0.52312979452054753</v>
      </c>
      <c r="L61" s="19">
        <f>'NRU Ref Data'!BV57</f>
        <v>0</v>
      </c>
      <c r="M61" s="21">
        <f>'NRU Ref Data'!BW57</f>
        <v>0</v>
      </c>
      <c r="N61" s="190">
        <f>'NRU Ref Data'!CA57</f>
        <v>0.11947121803699753</v>
      </c>
      <c r="O61" s="67">
        <f t="shared" si="7"/>
        <v>2.3873414235164501</v>
      </c>
      <c r="P61" s="22">
        <f t="shared" si="1"/>
        <v>-0.11947121803699767</v>
      </c>
      <c r="R61" s="202">
        <f t="shared" si="4"/>
        <v>0</v>
      </c>
      <c r="S61" s="203">
        <f t="shared" si="2"/>
        <v>-0.11947121803699767</v>
      </c>
      <c r="T61" s="204">
        <f t="shared" si="5"/>
        <v>0</v>
      </c>
      <c r="U61" s="205">
        <f t="shared" si="6"/>
        <v>1</v>
      </c>
    </row>
    <row r="62" spans="1:21" ht="15.5" x14ac:dyDescent="0.35">
      <c r="A62" s="12">
        <v>10170</v>
      </c>
      <c r="B62" s="37" t="s">
        <v>65</v>
      </c>
      <c r="C62" s="55">
        <f>'NRU Ref Data'!R58</f>
        <v>271.47466381278548</v>
      </c>
      <c r="D62" s="19">
        <f>'NRU Ref Data'!AG58</f>
        <v>1</v>
      </c>
      <c r="E62" s="21">
        <f>'NRU Ref Data'!AP58</f>
        <v>42.389611872146119</v>
      </c>
      <c r="F62" s="19">
        <f>'NRU Ref Data'!AY58</f>
        <v>0</v>
      </c>
      <c r="G62" s="21">
        <f>'NRU Ref Data'!BH58</f>
        <v>0</v>
      </c>
      <c r="H62" s="60">
        <f>'NRU Ref Data'!BI58</f>
        <v>0</v>
      </c>
      <c r="I62" s="62">
        <f t="shared" si="3"/>
        <v>228.08505194063935</v>
      </c>
      <c r="J62" s="55">
        <f>'NRU Ref Data'!BU58</f>
        <v>251.09700000000001</v>
      </c>
      <c r="K62" s="19">
        <f>'NRU Ref Data'!BX58</f>
        <v>-23.011948059360662</v>
      </c>
      <c r="L62" s="19">
        <f>'NRU Ref Data'!BV58</f>
        <v>1.4805000000000001</v>
      </c>
      <c r="M62" s="21">
        <f>'NRU Ref Data'!BW58</f>
        <v>0</v>
      </c>
      <c r="N62" s="190">
        <f>'NRU Ref Data'!CA58</f>
        <v>12.093494611560256</v>
      </c>
      <c r="O62" s="67">
        <f t="shared" si="7"/>
        <v>241.65904655219961</v>
      </c>
      <c r="P62" s="22">
        <f t="shared" si="1"/>
        <v>-13.573994611560266</v>
      </c>
      <c r="R62" s="202">
        <f t="shared" si="4"/>
        <v>0</v>
      </c>
      <c r="S62" s="203">
        <f t="shared" si="2"/>
        <v>-13.573994611560266</v>
      </c>
      <c r="T62" s="204">
        <f t="shared" si="5"/>
        <v>0</v>
      </c>
      <c r="U62" s="205">
        <f t="shared" si="6"/>
        <v>1</v>
      </c>
    </row>
    <row r="63" spans="1:21" ht="15.5" x14ac:dyDescent="0.35">
      <c r="A63" s="12">
        <v>10172</v>
      </c>
      <c r="B63" s="37" t="s">
        <v>66</v>
      </c>
      <c r="C63" s="55">
        <f>'NRU Ref Data'!R59</f>
        <v>5.2763498858447493</v>
      </c>
      <c r="D63" s="19">
        <f>'NRU Ref Data'!AG59</f>
        <v>0</v>
      </c>
      <c r="E63" s="21">
        <f>'NRU Ref Data'!AP59</f>
        <v>0</v>
      </c>
      <c r="F63" s="19">
        <f>'NRU Ref Data'!AY59</f>
        <v>0</v>
      </c>
      <c r="G63" s="21">
        <f>'NRU Ref Data'!BH59</f>
        <v>0</v>
      </c>
      <c r="H63" s="60">
        <f>'NRU Ref Data'!BI59</f>
        <v>0</v>
      </c>
      <c r="I63" s="62">
        <f t="shared" si="3"/>
        <v>5.2763498858447493</v>
      </c>
      <c r="J63" s="55">
        <f>'NRU Ref Data'!BU59</f>
        <v>6.1020000000000003</v>
      </c>
      <c r="K63" s="19">
        <f>'NRU Ref Data'!BX59</f>
        <v>-0.82565011415525102</v>
      </c>
      <c r="L63" s="19">
        <f>'NRU Ref Data'!BV59</f>
        <v>0</v>
      </c>
      <c r="M63" s="21">
        <f>'NRU Ref Data'!BW59</f>
        <v>0</v>
      </c>
      <c r="N63" s="190">
        <f>'NRU Ref Data'!CA59</f>
        <v>0.2779576829962267</v>
      </c>
      <c r="O63" s="67">
        <f t="shared" si="7"/>
        <v>5.5543075688409758</v>
      </c>
      <c r="P63" s="22">
        <f t="shared" si="1"/>
        <v>-0.27795768299622647</v>
      </c>
      <c r="R63" s="202">
        <f t="shared" si="4"/>
        <v>0</v>
      </c>
      <c r="S63" s="203">
        <f t="shared" si="2"/>
        <v>-0.27795768299622647</v>
      </c>
      <c r="T63" s="204">
        <f t="shared" si="5"/>
        <v>0</v>
      </c>
      <c r="U63" s="205">
        <f t="shared" si="6"/>
        <v>1</v>
      </c>
    </row>
    <row r="64" spans="1:21" ht="15.5" x14ac:dyDescent="0.35">
      <c r="A64" s="12">
        <v>10173</v>
      </c>
      <c r="B64" s="37" t="s">
        <v>67</v>
      </c>
      <c r="C64" s="55">
        <f>'NRU Ref Data'!R60</f>
        <v>41.657167922374434</v>
      </c>
      <c r="D64" s="19">
        <f>'NRU Ref Data'!AG60</f>
        <v>0</v>
      </c>
      <c r="E64" s="21">
        <f>'NRU Ref Data'!AP60</f>
        <v>1.127054794520548</v>
      </c>
      <c r="F64" s="19">
        <f>'NRU Ref Data'!AY60</f>
        <v>0.96655251141552512</v>
      </c>
      <c r="G64" s="21">
        <f>'NRU Ref Data'!BH60</f>
        <v>0</v>
      </c>
      <c r="H64" s="60">
        <f>'NRU Ref Data'!BI60</f>
        <v>0</v>
      </c>
      <c r="I64" s="62">
        <f t="shared" si="3"/>
        <v>39.563560616438359</v>
      </c>
      <c r="J64" s="55">
        <f>'NRU Ref Data'!BU60</f>
        <v>33.130000000000003</v>
      </c>
      <c r="K64" s="19">
        <f>'NRU Ref Data'!BX60</f>
        <v>0</v>
      </c>
      <c r="L64" s="19">
        <f>'NRU Ref Data'!BV60</f>
        <v>0</v>
      </c>
      <c r="M64" s="21">
        <f>'NRU Ref Data'!BW60</f>
        <v>3.2167803082191782</v>
      </c>
      <c r="N64" s="190">
        <f>'NRU Ref Data'!CA60</f>
        <v>1.9147454314864871</v>
      </c>
      <c r="O64" s="67">
        <f t="shared" si="7"/>
        <v>38.261525739705668</v>
      </c>
      <c r="P64" s="22">
        <f t="shared" si="1"/>
        <v>1.3020348767326908</v>
      </c>
      <c r="R64" s="202">
        <f t="shared" si="4"/>
        <v>1</v>
      </c>
      <c r="S64" s="203">
        <f t="shared" si="2"/>
        <v>1.3020348767326908</v>
      </c>
      <c r="T64" s="204">
        <f t="shared" si="5"/>
        <v>1</v>
      </c>
      <c r="U64" s="205">
        <f t="shared" si="6"/>
        <v>0</v>
      </c>
    </row>
    <row r="65" spans="1:21" ht="15.5" x14ac:dyDescent="0.35">
      <c r="A65" s="12">
        <v>10174</v>
      </c>
      <c r="B65" s="37" t="s">
        <v>68</v>
      </c>
      <c r="C65" s="55">
        <f>'NRU Ref Data'!R61</f>
        <v>0.49262568493150671</v>
      </c>
      <c r="D65" s="19">
        <f>'NRU Ref Data'!AG61</f>
        <v>0</v>
      </c>
      <c r="E65" s="21">
        <f>'NRU Ref Data'!AP61</f>
        <v>0</v>
      </c>
      <c r="F65" s="19">
        <f>'NRU Ref Data'!AY61</f>
        <v>0</v>
      </c>
      <c r="G65" s="21">
        <f>'NRU Ref Data'!BH61</f>
        <v>0</v>
      </c>
      <c r="H65" s="60">
        <f>'NRU Ref Data'!BI61</f>
        <v>0</v>
      </c>
      <c r="I65" s="62">
        <f t="shared" si="3"/>
        <v>0.49262568493150671</v>
      </c>
      <c r="J65" s="55">
        <f>'NRU Ref Data'!BU61</f>
        <v>0.50700000000000001</v>
      </c>
      <c r="K65" s="19">
        <f>'NRU Ref Data'!BX61</f>
        <v>-1.4374315068493293E-2</v>
      </c>
      <c r="L65" s="19">
        <f>'NRU Ref Data'!BV61</f>
        <v>0</v>
      </c>
      <c r="M65" s="21">
        <f>'NRU Ref Data'!BW61</f>
        <v>0</v>
      </c>
      <c r="N65" s="190">
        <f>'NRU Ref Data'!CA61</f>
        <v>2.5951481029592164E-2</v>
      </c>
      <c r="O65" s="67">
        <f t="shared" si="7"/>
        <v>0.51857716596109893</v>
      </c>
      <c r="P65" s="22">
        <f t="shared" si="1"/>
        <v>-2.5951481029592216E-2</v>
      </c>
      <c r="R65" s="202">
        <f t="shared" si="4"/>
        <v>0</v>
      </c>
      <c r="S65" s="203">
        <f t="shared" si="2"/>
        <v>-2.5951481029592216E-2</v>
      </c>
      <c r="T65" s="204">
        <f t="shared" si="5"/>
        <v>0</v>
      </c>
      <c r="U65" s="205">
        <f t="shared" si="6"/>
        <v>1</v>
      </c>
    </row>
    <row r="66" spans="1:21" ht="15.5" x14ac:dyDescent="0.35">
      <c r="A66" s="12">
        <v>10177</v>
      </c>
      <c r="B66" s="37" t="s">
        <v>69</v>
      </c>
      <c r="C66" s="55">
        <f>'NRU Ref Data'!R62</f>
        <v>8.2642351598173516</v>
      </c>
      <c r="D66" s="19">
        <f>'NRU Ref Data'!AG62</f>
        <v>0</v>
      </c>
      <c r="E66" s="21">
        <f>'NRU Ref Data'!AP62</f>
        <v>0</v>
      </c>
      <c r="F66" s="19">
        <f>'NRU Ref Data'!AY62</f>
        <v>0</v>
      </c>
      <c r="G66" s="21">
        <f>'NRU Ref Data'!BH62</f>
        <v>0</v>
      </c>
      <c r="H66" s="60">
        <f>'NRU Ref Data'!BI62</f>
        <v>0</v>
      </c>
      <c r="I66" s="62">
        <f t="shared" si="3"/>
        <v>8.2642351598173516</v>
      </c>
      <c r="J66" s="55">
        <f>'NRU Ref Data'!BU62</f>
        <v>11.664999999999999</v>
      </c>
      <c r="K66" s="19">
        <f>'NRU Ref Data'!BX62</f>
        <v>-3.4007648401826476</v>
      </c>
      <c r="L66" s="19">
        <f>'NRU Ref Data'!BV62</f>
        <v>0</v>
      </c>
      <c r="M66" s="21">
        <f>'NRU Ref Data'!BW62</f>
        <v>0</v>
      </c>
      <c r="N66" s="190">
        <f>'NRU Ref Data'!CA62</f>
        <v>0.43535923630110301</v>
      </c>
      <c r="O66" s="67">
        <f t="shared" si="7"/>
        <v>8.6995943961184548</v>
      </c>
      <c r="P66" s="22">
        <f t="shared" si="1"/>
        <v>-0.43535923630110318</v>
      </c>
      <c r="R66" s="202">
        <f t="shared" si="4"/>
        <v>0</v>
      </c>
      <c r="S66" s="203">
        <f t="shared" si="2"/>
        <v>-0.43535923630110318</v>
      </c>
      <c r="T66" s="204">
        <f t="shared" si="5"/>
        <v>0</v>
      </c>
      <c r="U66" s="205">
        <f t="shared" si="6"/>
        <v>1</v>
      </c>
    </row>
    <row r="67" spans="1:21" ht="15.5" x14ac:dyDescent="0.35">
      <c r="A67" s="12">
        <v>10179</v>
      </c>
      <c r="B67" s="37" t="s">
        <v>70</v>
      </c>
      <c r="C67" s="55">
        <f>'NRU Ref Data'!R63</f>
        <v>190.18913264840182</v>
      </c>
      <c r="D67" s="19">
        <f>'NRU Ref Data'!AG63</f>
        <v>0</v>
      </c>
      <c r="E67" s="21">
        <f>'NRU Ref Data'!AP63</f>
        <v>0</v>
      </c>
      <c r="F67" s="19">
        <f>'NRU Ref Data'!AY63</f>
        <v>9.4042237442922367</v>
      </c>
      <c r="G67" s="21">
        <f>'NRU Ref Data'!BH63</f>
        <v>0</v>
      </c>
      <c r="H67" s="60">
        <f>'NRU Ref Data'!BI63</f>
        <v>0</v>
      </c>
      <c r="I67" s="62">
        <f t="shared" si="3"/>
        <v>180.78490890410959</v>
      </c>
      <c r="J67" s="55">
        <f>'NRU Ref Data'!BU63</f>
        <v>166.822</v>
      </c>
      <c r="K67" s="19">
        <f>'NRU Ref Data'!BX63</f>
        <v>0</v>
      </c>
      <c r="L67" s="19">
        <f>'NRU Ref Data'!BV63</f>
        <v>1.4437499999999999</v>
      </c>
      <c r="M67" s="21">
        <f>'NRU Ref Data'!BW63</f>
        <v>6.9814544520547912</v>
      </c>
      <c r="N67" s="190">
        <f>'NRU Ref Data'!CA63</f>
        <v>9.2320084821782888</v>
      </c>
      <c r="O67" s="67">
        <f t="shared" si="7"/>
        <v>184.47921293423309</v>
      </c>
      <c r="P67" s="22">
        <f t="shared" si="1"/>
        <v>-3.6943040301235044</v>
      </c>
      <c r="R67" s="202">
        <f t="shared" si="4"/>
        <v>0</v>
      </c>
      <c r="S67" s="203">
        <f t="shared" si="2"/>
        <v>-3.6943040301235044</v>
      </c>
      <c r="T67" s="204">
        <f t="shared" si="5"/>
        <v>0</v>
      </c>
      <c r="U67" s="205">
        <f t="shared" si="6"/>
        <v>1</v>
      </c>
    </row>
    <row r="68" spans="1:21" ht="15.5" x14ac:dyDescent="0.35">
      <c r="A68" s="12">
        <v>10183</v>
      </c>
      <c r="B68" s="37" t="s">
        <v>71</v>
      </c>
      <c r="C68" s="55">
        <f>'NRU Ref Data'!R64</f>
        <v>124.76126015981733</v>
      </c>
      <c r="D68" s="19">
        <f>'NRU Ref Data'!AG64</f>
        <v>0</v>
      </c>
      <c r="E68" s="21">
        <f>'NRU Ref Data'!AP64</f>
        <v>0.68926940639269407</v>
      </c>
      <c r="F68" s="19">
        <f>'NRU Ref Data'!AY64</f>
        <v>0</v>
      </c>
      <c r="G68" s="21">
        <f>'NRU Ref Data'!BH64</f>
        <v>0</v>
      </c>
      <c r="H68" s="60">
        <f>'NRU Ref Data'!BI64</f>
        <v>0</v>
      </c>
      <c r="I68" s="62">
        <f t="shared" si="3"/>
        <v>124.07199075342463</v>
      </c>
      <c r="J68" s="55">
        <f>'NRU Ref Data'!BU64</f>
        <v>117.351</v>
      </c>
      <c r="K68" s="19">
        <f>'NRU Ref Data'!BX64</f>
        <v>0</v>
      </c>
      <c r="L68" s="19">
        <f>'NRU Ref Data'!BV64</f>
        <v>1.3385</v>
      </c>
      <c r="M68" s="21">
        <f>'NRU Ref Data'!BW64</f>
        <v>3.3604953767123149</v>
      </c>
      <c r="N68" s="190">
        <f>'NRU Ref Data'!CA64</f>
        <v>6.4295838332525106</v>
      </c>
      <c r="O68" s="67">
        <f t="shared" si="7"/>
        <v>128.47957920996481</v>
      </c>
      <c r="P68" s="22">
        <f t="shared" si="1"/>
        <v>-4.4075884565401822</v>
      </c>
      <c r="R68" s="202">
        <f t="shared" si="4"/>
        <v>0</v>
      </c>
      <c r="S68" s="203">
        <f t="shared" si="2"/>
        <v>-4.4075884565401822</v>
      </c>
      <c r="T68" s="204">
        <f t="shared" si="5"/>
        <v>0</v>
      </c>
      <c r="U68" s="205">
        <f t="shared" si="6"/>
        <v>1</v>
      </c>
    </row>
    <row r="69" spans="1:21" ht="15.5" x14ac:dyDescent="0.35">
      <c r="A69" s="12">
        <v>10186</v>
      </c>
      <c r="B69" s="37" t="s">
        <v>72</v>
      </c>
      <c r="C69" s="55">
        <f>'NRU Ref Data'!R65</f>
        <v>20.870014041095892</v>
      </c>
      <c r="D69" s="19">
        <f>'NRU Ref Data'!AG65</f>
        <v>0</v>
      </c>
      <c r="E69" s="21">
        <f>'NRU Ref Data'!AP65</f>
        <v>3.3162100456621006</v>
      </c>
      <c r="F69" s="19">
        <f>'NRU Ref Data'!AY65</f>
        <v>0</v>
      </c>
      <c r="G69" s="21">
        <f>'NRU Ref Data'!BH65</f>
        <v>0</v>
      </c>
      <c r="H69" s="60">
        <f>'NRU Ref Data'!BI65</f>
        <v>0</v>
      </c>
      <c r="I69" s="62">
        <f t="shared" si="3"/>
        <v>17.553803995433793</v>
      </c>
      <c r="J69" s="55">
        <f>'NRU Ref Data'!BU65</f>
        <v>21.317</v>
      </c>
      <c r="K69" s="19">
        <f>'NRU Ref Data'!BX65</f>
        <v>-3.7631960045662076</v>
      </c>
      <c r="L69" s="19">
        <f>'NRU Ref Data'!BV65</f>
        <v>2.2500000000000003E-3</v>
      </c>
      <c r="M69" s="21">
        <f>'NRU Ref Data'!BW65</f>
        <v>0</v>
      </c>
      <c r="N69" s="190">
        <f>'NRU Ref Data'!CA65</f>
        <v>0.92485149709630321</v>
      </c>
      <c r="O69" s="67">
        <f t="shared" si="7"/>
        <v>18.480905492530095</v>
      </c>
      <c r="P69" s="22">
        <f t="shared" si="1"/>
        <v>-0.9271014970963023</v>
      </c>
      <c r="R69" s="202">
        <f t="shared" si="4"/>
        <v>0</v>
      </c>
      <c r="S69" s="203">
        <f t="shared" si="2"/>
        <v>-0.9271014970963023</v>
      </c>
      <c r="T69" s="204">
        <f t="shared" si="5"/>
        <v>0</v>
      </c>
      <c r="U69" s="205">
        <f t="shared" si="6"/>
        <v>1</v>
      </c>
    </row>
    <row r="70" spans="1:21" ht="15.5" x14ac:dyDescent="0.35">
      <c r="A70" s="12">
        <v>10190</v>
      </c>
      <c r="B70" s="37" t="s">
        <v>73</v>
      </c>
      <c r="C70" s="55">
        <f>'NRU Ref Data'!R66</f>
        <v>747.54</v>
      </c>
      <c r="D70" s="19">
        <f>'NRU Ref Data'!AG66</f>
        <v>233.21</v>
      </c>
      <c r="E70" s="21">
        <f>'NRU Ref Data'!AP66</f>
        <v>264.45999999999998</v>
      </c>
      <c r="F70" s="19">
        <f>'NRU Ref Data'!AY66</f>
        <v>0</v>
      </c>
      <c r="G70" s="21">
        <f>'NRU Ref Data'!BH66</f>
        <v>0</v>
      </c>
      <c r="H70" s="60">
        <f>'NRU Ref Data'!BI66</f>
        <v>3.4</v>
      </c>
      <c r="I70" s="62">
        <f t="shared" si="3"/>
        <v>253.27</v>
      </c>
      <c r="J70" s="55">
        <f>'NRU Ref Data'!BU66</f>
        <v>187.059</v>
      </c>
      <c r="K70" s="19">
        <f>'NRU Ref Data'!BX66</f>
        <v>0</v>
      </c>
      <c r="L70" s="19">
        <f>'NRU Ref Data'!BV66</f>
        <v>8.9999999999999993E-3</v>
      </c>
      <c r="M70" s="21">
        <f>'NRU Ref Data'!BW66</f>
        <v>33.105500000000006</v>
      </c>
      <c r="N70" s="190">
        <f>'NRU Ref Data'!CA66</f>
        <v>11.598722078941833</v>
      </c>
      <c r="O70" s="67">
        <f t="shared" si="7"/>
        <v>231.77222207894181</v>
      </c>
      <c r="P70" s="22">
        <f t="shared" si="1"/>
        <v>21.497777921058201</v>
      </c>
      <c r="R70" s="202">
        <f t="shared" si="4"/>
        <v>1</v>
      </c>
      <c r="S70" s="203">
        <f t="shared" si="2"/>
        <v>21.497777921058201</v>
      </c>
      <c r="T70" s="204">
        <f t="shared" si="5"/>
        <v>1</v>
      </c>
      <c r="U70" s="205">
        <f t="shared" si="6"/>
        <v>0</v>
      </c>
    </row>
    <row r="71" spans="1:21" ht="15.5" x14ac:dyDescent="0.35">
      <c r="A71" s="12">
        <v>10191</v>
      </c>
      <c r="B71" s="37" t="s">
        <v>74</v>
      </c>
      <c r="C71" s="55">
        <f>'NRU Ref Data'!R67</f>
        <v>129.16990650684932</v>
      </c>
      <c r="D71" s="19">
        <f>'NRU Ref Data'!AG67</f>
        <v>0</v>
      </c>
      <c r="E71" s="21">
        <f>'NRU Ref Data'!AP67</f>
        <v>0</v>
      </c>
      <c r="F71" s="19">
        <f>'NRU Ref Data'!AY67</f>
        <v>0</v>
      </c>
      <c r="G71" s="21">
        <f>'NRU Ref Data'!BH67</f>
        <v>0</v>
      </c>
      <c r="H71" s="60">
        <f>'NRU Ref Data'!BI67</f>
        <v>0</v>
      </c>
      <c r="I71" s="62">
        <f t="shared" si="3"/>
        <v>129.16990650684932</v>
      </c>
      <c r="J71" s="55">
        <f>'NRU Ref Data'!BU67</f>
        <v>131.21700000000001</v>
      </c>
      <c r="K71" s="19">
        <f>'NRU Ref Data'!BX67</f>
        <v>-2.0470934931506974</v>
      </c>
      <c r="L71" s="19">
        <f>'NRU Ref Data'!BV67</f>
        <v>0.12175</v>
      </c>
      <c r="M71" s="21">
        <f>'NRU Ref Data'!BW67</f>
        <v>0</v>
      </c>
      <c r="N71" s="190">
        <f>'NRU Ref Data'!CA67</f>
        <v>6.8110739528097461</v>
      </c>
      <c r="O71" s="67">
        <f t="shared" ref="O71:O102" si="8">SUM(J71:N71)</f>
        <v>136.10273045965906</v>
      </c>
      <c r="P71" s="22">
        <f t="shared" ref="P71:P134" si="9">I71-O71</f>
        <v>-6.9328239528097413</v>
      </c>
      <c r="R71" s="202">
        <f t="shared" si="4"/>
        <v>0</v>
      </c>
      <c r="S71" s="203">
        <f t="shared" ref="S71:S134" si="10">IF(AND(P71&gt;0,P71&lt;1),0,P71)</f>
        <v>-6.9328239528097413</v>
      </c>
      <c r="T71" s="204">
        <f t="shared" si="5"/>
        <v>0</v>
      </c>
      <c r="U71" s="205">
        <f t="shared" si="6"/>
        <v>1</v>
      </c>
    </row>
    <row r="72" spans="1:21" ht="15.5" x14ac:dyDescent="0.35">
      <c r="A72" s="12">
        <v>10197</v>
      </c>
      <c r="B72" s="37" t="s">
        <v>75</v>
      </c>
      <c r="C72" s="55">
        <f>'NRU Ref Data'!R68</f>
        <v>26.556640981735153</v>
      </c>
      <c r="D72" s="19">
        <f>'NRU Ref Data'!AG68</f>
        <v>0</v>
      </c>
      <c r="E72" s="21">
        <f>'NRU Ref Data'!AP68</f>
        <v>0</v>
      </c>
      <c r="F72" s="19">
        <f>'NRU Ref Data'!AY68</f>
        <v>0</v>
      </c>
      <c r="G72" s="21">
        <f>'NRU Ref Data'!BH68</f>
        <v>0</v>
      </c>
      <c r="H72" s="60">
        <f>'NRU Ref Data'!BI68</f>
        <v>0</v>
      </c>
      <c r="I72" s="62">
        <f t="shared" ref="I72:I135" si="11">IF((C72-SUM(D72:G72)+H72)&gt;0,C72-SUM(D72:G72)+H72,0)</f>
        <v>26.556640981735153</v>
      </c>
      <c r="J72" s="55">
        <f>'NRU Ref Data'!BU68</f>
        <v>22.753</v>
      </c>
      <c r="K72" s="19">
        <f>'NRU Ref Data'!BX68</f>
        <v>0</v>
      </c>
      <c r="L72" s="19">
        <f>'NRU Ref Data'!BV68</f>
        <v>0</v>
      </c>
      <c r="M72" s="21">
        <f>'NRU Ref Data'!BW68</f>
        <v>1.9018204908675767</v>
      </c>
      <c r="N72" s="190">
        <f>'NRU Ref Data'!CA68</f>
        <v>1.298813938915325</v>
      </c>
      <c r="O72" s="67">
        <f t="shared" si="8"/>
        <v>25.953634429782902</v>
      </c>
      <c r="P72" s="22">
        <f t="shared" si="9"/>
        <v>0.60300655195225161</v>
      </c>
      <c r="R72" s="202">
        <f t="shared" ref="R72:R135" si="12">IF(P72&gt;0,1,0)</f>
        <v>1</v>
      </c>
      <c r="S72" s="203">
        <f t="shared" si="10"/>
        <v>0</v>
      </c>
      <c r="T72" s="204">
        <f t="shared" ref="T72:T135" si="13">IF(S72&gt;0,1,0)</f>
        <v>0</v>
      </c>
      <c r="U72" s="205">
        <f t="shared" ref="U72:U135" si="14">IF(S72&lt;0,1,0)</f>
        <v>0</v>
      </c>
    </row>
    <row r="73" spans="1:21" ht="15.5" x14ac:dyDescent="0.35">
      <c r="A73" s="12">
        <v>10202</v>
      </c>
      <c r="B73" s="37" t="s">
        <v>76</v>
      </c>
      <c r="C73" s="55">
        <f>'NRU Ref Data'!R69</f>
        <v>15.434859589041096</v>
      </c>
      <c r="D73" s="19">
        <f>'NRU Ref Data'!AG69</f>
        <v>0</v>
      </c>
      <c r="E73" s="21">
        <f>'NRU Ref Data'!AP69</f>
        <v>0</v>
      </c>
      <c r="F73" s="19">
        <f>'NRU Ref Data'!AY69</f>
        <v>0</v>
      </c>
      <c r="G73" s="21">
        <f>'NRU Ref Data'!BH69</f>
        <v>0</v>
      </c>
      <c r="H73" s="60">
        <f>'NRU Ref Data'!BI69</f>
        <v>0</v>
      </c>
      <c r="I73" s="62">
        <f t="shared" si="11"/>
        <v>15.434859589041096</v>
      </c>
      <c r="J73" s="55">
        <f>'NRU Ref Data'!BU69</f>
        <v>13.099</v>
      </c>
      <c r="K73" s="19">
        <f>'NRU Ref Data'!BX69</f>
        <v>0</v>
      </c>
      <c r="L73" s="19">
        <f>'NRU Ref Data'!BV69</f>
        <v>0.29774999999999996</v>
      </c>
      <c r="M73" s="21">
        <f>'NRU Ref Data'!BW69</f>
        <v>1.167929794520548</v>
      </c>
      <c r="N73" s="190">
        <f>'NRU Ref Data'!CA69</f>
        <v>0.76726614740385879</v>
      </c>
      <c r="O73" s="67">
        <f t="shared" si="8"/>
        <v>15.331945941924408</v>
      </c>
      <c r="P73" s="22">
        <f t="shared" si="9"/>
        <v>0.10291364711668827</v>
      </c>
      <c r="R73" s="202">
        <f t="shared" si="12"/>
        <v>1</v>
      </c>
      <c r="S73" s="203">
        <f t="shared" si="10"/>
        <v>0</v>
      </c>
      <c r="T73" s="204">
        <f t="shared" si="13"/>
        <v>0</v>
      </c>
      <c r="U73" s="205">
        <f t="shared" si="14"/>
        <v>0</v>
      </c>
    </row>
    <row r="74" spans="1:21" ht="15.5" x14ac:dyDescent="0.35">
      <c r="A74" s="12">
        <v>10203</v>
      </c>
      <c r="B74" s="37" t="s">
        <v>77</v>
      </c>
      <c r="C74" s="55">
        <f>'NRU Ref Data'!R70</f>
        <v>6.5003239726027413</v>
      </c>
      <c r="D74" s="19">
        <f>'NRU Ref Data'!AG70</f>
        <v>0</v>
      </c>
      <c r="E74" s="21">
        <f>'NRU Ref Data'!AP70</f>
        <v>0</v>
      </c>
      <c r="F74" s="19">
        <f>'NRU Ref Data'!AY70</f>
        <v>0</v>
      </c>
      <c r="G74" s="21">
        <f>'NRU Ref Data'!BH70</f>
        <v>0</v>
      </c>
      <c r="H74" s="60">
        <f>'NRU Ref Data'!BI70</f>
        <v>0</v>
      </c>
      <c r="I74" s="62">
        <f t="shared" si="11"/>
        <v>6.5003239726027413</v>
      </c>
      <c r="J74" s="55">
        <f>'NRU Ref Data'!BU70</f>
        <v>6.2130000000000001</v>
      </c>
      <c r="K74" s="19">
        <f>'NRU Ref Data'!BX70</f>
        <v>0</v>
      </c>
      <c r="L74" s="19">
        <f>'NRU Ref Data'!BV70</f>
        <v>0</v>
      </c>
      <c r="M74" s="21">
        <f>'NRU Ref Data'!BW70</f>
        <v>0.14366198630137061</v>
      </c>
      <c r="N74" s="190">
        <f>'NRU Ref Data'!CA70</f>
        <v>0.33486843661423354</v>
      </c>
      <c r="O74" s="67">
        <f t="shared" si="8"/>
        <v>6.6915304229156041</v>
      </c>
      <c r="P74" s="22">
        <f t="shared" si="9"/>
        <v>-0.19120645031286276</v>
      </c>
      <c r="R74" s="202">
        <f t="shared" si="12"/>
        <v>0</v>
      </c>
      <c r="S74" s="203">
        <f t="shared" si="10"/>
        <v>-0.19120645031286276</v>
      </c>
      <c r="T74" s="204">
        <f t="shared" si="13"/>
        <v>0</v>
      </c>
      <c r="U74" s="205">
        <f t="shared" si="14"/>
        <v>1</v>
      </c>
    </row>
    <row r="75" spans="1:21" ht="15.5" x14ac:dyDescent="0.35">
      <c r="A75" s="12">
        <v>10204</v>
      </c>
      <c r="B75" s="37" t="s">
        <v>78</v>
      </c>
      <c r="C75" s="55">
        <f>'NRU Ref Data'!R71</f>
        <v>80.383963926940638</v>
      </c>
      <c r="D75" s="19">
        <f>'NRU Ref Data'!AG71</f>
        <v>0</v>
      </c>
      <c r="E75" s="21">
        <f>'NRU Ref Data'!AP71</f>
        <v>17.322146118721463</v>
      </c>
      <c r="F75" s="19">
        <f>'NRU Ref Data'!AY71</f>
        <v>0</v>
      </c>
      <c r="G75" s="21">
        <f>'NRU Ref Data'!BH71</f>
        <v>0</v>
      </c>
      <c r="H75" s="60">
        <f>'NRU Ref Data'!BI71</f>
        <v>0</v>
      </c>
      <c r="I75" s="62">
        <f t="shared" si="11"/>
        <v>63.061817808219175</v>
      </c>
      <c r="J75" s="55">
        <f>'NRU Ref Data'!BU71</f>
        <v>79.555999999999997</v>
      </c>
      <c r="K75" s="19">
        <f>'NRU Ref Data'!BX71</f>
        <v>-16.494182191780823</v>
      </c>
      <c r="L75" s="19">
        <f>'NRU Ref Data'!BV71</f>
        <v>0.39325000000000004</v>
      </c>
      <c r="M75" s="21">
        <f>'NRU Ref Data'!BW71</f>
        <v>0</v>
      </c>
      <c r="N75" s="190">
        <f>'NRU Ref Data'!CA71</f>
        <v>3.3428078129654248</v>
      </c>
      <c r="O75" s="67">
        <f t="shared" si="8"/>
        <v>66.797875621184602</v>
      </c>
      <c r="P75" s="22">
        <f t="shared" si="9"/>
        <v>-3.7360578129654272</v>
      </c>
      <c r="R75" s="202">
        <f t="shared" si="12"/>
        <v>0</v>
      </c>
      <c r="S75" s="203">
        <f t="shared" si="10"/>
        <v>-3.7360578129654272</v>
      </c>
      <c r="T75" s="204">
        <f t="shared" si="13"/>
        <v>0</v>
      </c>
      <c r="U75" s="205">
        <f t="shared" si="14"/>
        <v>1</v>
      </c>
    </row>
    <row r="76" spans="1:21" ht="15.5" x14ac:dyDescent="0.35">
      <c r="A76" s="12">
        <v>10209</v>
      </c>
      <c r="B76" s="37" t="s">
        <v>79</v>
      </c>
      <c r="C76" s="55">
        <f>'NRU Ref Data'!R72</f>
        <v>124.17198630136987</v>
      </c>
      <c r="D76" s="19">
        <f>'NRU Ref Data'!AG72</f>
        <v>0</v>
      </c>
      <c r="E76" s="21">
        <f>'NRU Ref Data'!AP72</f>
        <v>0</v>
      </c>
      <c r="F76" s="19">
        <f>'NRU Ref Data'!AY72</f>
        <v>0</v>
      </c>
      <c r="G76" s="21">
        <f>'NRU Ref Data'!BH72</f>
        <v>0</v>
      </c>
      <c r="H76" s="60">
        <f>'NRU Ref Data'!BI72</f>
        <v>0</v>
      </c>
      <c r="I76" s="62">
        <f t="shared" si="11"/>
        <v>124.17198630136987</v>
      </c>
      <c r="J76" s="55">
        <f>'NRU Ref Data'!BU72</f>
        <v>104.89</v>
      </c>
      <c r="K76" s="19">
        <f>'NRU Ref Data'!BX72</f>
        <v>0</v>
      </c>
      <c r="L76" s="19">
        <f>'NRU Ref Data'!BV72</f>
        <v>0.13325000000000001</v>
      </c>
      <c r="M76" s="21">
        <f>'NRU Ref Data'!BW72</f>
        <v>9.6409931506849347</v>
      </c>
      <c r="N76" s="190">
        <f>'NRU Ref Data'!CA72</f>
        <v>6.0405030064790006</v>
      </c>
      <c r="O76" s="67">
        <f t="shared" si="8"/>
        <v>120.70474615716394</v>
      </c>
      <c r="P76" s="22">
        <f t="shared" si="9"/>
        <v>3.4672401442059311</v>
      </c>
      <c r="R76" s="202">
        <f t="shared" si="12"/>
        <v>1</v>
      </c>
      <c r="S76" s="203">
        <f t="shared" si="10"/>
        <v>3.4672401442059311</v>
      </c>
      <c r="T76" s="204">
        <f t="shared" si="13"/>
        <v>1</v>
      </c>
      <c r="U76" s="205">
        <f t="shared" si="14"/>
        <v>0</v>
      </c>
    </row>
    <row r="77" spans="1:21" ht="15.5" x14ac:dyDescent="0.35">
      <c r="A77" s="12">
        <v>10230</v>
      </c>
      <c r="B77" s="37" t="s">
        <v>80</v>
      </c>
      <c r="C77" s="55">
        <f>'NRU Ref Data'!R73</f>
        <v>12.802464041095893</v>
      </c>
      <c r="D77" s="19">
        <f>'NRU Ref Data'!AG73</f>
        <v>0</v>
      </c>
      <c r="E77" s="21">
        <f>'NRU Ref Data'!AP73</f>
        <v>0.98036529680365292</v>
      </c>
      <c r="F77" s="19">
        <f>'NRU Ref Data'!AY73</f>
        <v>0</v>
      </c>
      <c r="G77" s="21">
        <f>'NRU Ref Data'!BH73</f>
        <v>0</v>
      </c>
      <c r="H77" s="60">
        <f>'NRU Ref Data'!BI73</f>
        <v>0</v>
      </c>
      <c r="I77" s="62">
        <f t="shared" si="11"/>
        <v>11.822098744292241</v>
      </c>
      <c r="J77" s="55">
        <f>'NRU Ref Data'!BU73</f>
        <v>9.702</v>
      </c>
      <c r="K77" s="19">
        <f>'NRU Ref Data'!BX73</f>
        <v>0</v>
      </c>
      <c r="L77" s="19">
        <f>'NRU Ref Data'!BV73</f>
        <v>2.1000000000000001E-2</v>
      </c>
      <c r="M77" s="21">
        <f>'NRU Ref Data'!BW73</f>
        <v>1.0600493721461204</v>
      </c>
      <c r="N77" s="190">
        <f>'NRU Ref Data'!CA73</f>
        <v>0.568050164216089</v>
      </c>
      <c r="O77" s="67">
        <f t="shared" si="8"/>
        <v>11.351099536362209</v>
      </c>
      <c r="P77" s="22">
        <f t="shared" si="9"/>
        <v>0.47099920793003136</v>
      </c>
      <c r="R77" s="202">
        <f t="shared" si="12"/>
        <v>1</v>
      </c>
      <c r="S77" s="203">
        <f t="shared" si="10"/>
        <v>0</v>
      </c>
      <c r="T77" s="204">
        <f t="shared" si="13"/>
        <v>0</v>
      </c>
      <c r="U77" s="205">
        <f t="shared" si="14"/>
        <v>0</v>
      </c>
    </row>
    <row r="78" spans="1:21" ht="15.5" x14ac:dyDescent="0.35">
      <c r="A78" s="12">
        <v>10231</v>
      </c>
      <c r="B78" s="37" t="s">
        <v>81</v>
      </c>
      <c r="C78" s="55">
        <f>'NRU Ref Data'!R74</f>
        <v>59.129227283105017</v>
      </c>
      <c r="D78" s="19">
        <f>'NRU Ref Data'!AG74</f>
        <v>0</v>
      </c>
      <c r="E78" s="21">
        <f>'NRU Ref Data'!AP74</f>
        <v>4.4187214611872143</v>
      </c>
      <c r="F78" s="19">
        <f>'NRU Ref Data'!AY74</f>
        <v>0</v>
      </c>
      <c r="G78" s="21">
        <f>'NRU Ref Data'!BH74</f>
        <v>0</v>
      </c>
      <c r="H78" s="60">
        <f>'NRU Ref Data'!BI74</f>
        <v>0</v>
      </c>
      <c r="I78" s="62">
        <f t="shared" si="11"/>
        <v>54.710505821917806</v>
      </c>
      <c r="J78" s="55">
        <f>'NRU Ref Data'!BU74</f>
        <v>36.658999999999999</v>
      </c>
      <c r="K78" s="19">
        <f>'NRU Ref Data'!BX74</f>
        <v>0</v>
      </c>
      <c r="L78" s="19">
        <f>'NRU Ref Data'!BV74</f>
        <v>1.0500000000000001E-2</v>
      </c>
      <c r="M78" s="21">
        <f>'NRU Ref Data'!BW74</f>
        <v>9.0257529109589036</v>
      </c>
      <c r="N78" s="190">
        <f>'NRU Ref Data'!CA74</f>
        <v>2.4072222081275454</v>
      </c>
      <c r="O78" s="67">
        <f t="shared" si="8"/>
        <v>48.102475119086442</v>
      </c>
      <c r="P78" s="22">
        <f t="shared" si="9"/>
        <v>6.6080307028313641</v>
      </c>
      <c r="R78" s="202">
        <f t="shared" si="12"/>
        <v>1</v>
      </c>
      <c r="S78" s="203">
        <f t="shared" si="10"/>
        <v>6.6080307028313641</v>
      </c>
      <c r="T78" s="204">
        <f t="shared" si="13"/>
        <v>1</v>
      </c>
      <c r="U78" s="205">
        <f t="shared" si="14"/>
        <v>0</v>
      </c>
    </row>
    <row r="79" spans="1:21" ht="15.5" x14ac:dyDescent="0.35">
      <c r="A79" s="12">
        <v>10234</v>
      </c>
      <c r="B79" s="37" t="s">
        <v>82</v>
      </c>
      <c r="C79" s="55">
        <f>'NRU Ref Data'!R75</f>
        <v>63.607759703196358</v>
      </c>
      <c r="D79" s="19">
        <f>'NRU Ref Data'!AG75</f>
        <v>0</v>
      </c>
      <c r="E79" s="21">
        <f>'NRU Ref Data'!AP75</f>
        <v>0</v>
      </c>
      <c r="F79" s="19">
        <f>'NRU Ref Data'!AY75</f>
        <v>0</v>
      </c>
      <c r="G79" s="21">
        <f>'NRU Ref Data'!BH75</f>
        <v>0</v>
      </c>
      <c r="H79" s="60">
        <f>'NRU Ref Data'!BI75</f>
        <v>0</v>
      </c>
      <c r="I79" s="62">
        <f t="shared" si="11"/>
        <v>63.607759703196358</v>
      </c>
      <c r="J79" s="55">
        <f>'NRU Ref Data'!BU75</f>
        <v>50.999000000000002</v>
      </c>
      <c r="K79" s="19">
        <f>'NRU Ref Data'!BX75</f>
        <v>0</v>
      </c>
      <c r="L79" s="19">
        <f>'NRU Ref Data'!BV75</f>
        <v>0.13674999999999998</v>
      </c>
      <c r="M79" s="21">
        <f>'NRU Ref Data'!BW75</f>
        <v>6.3043798515981777</v>
      </c>
      <c r="N79" s="190">
        <f>'NRU Ref Data'!CA75</f>
        <v>3.0259413704511111</v>
      </c>
      <c r="O79" s="67">
        <f t="shared" si="8"/>
        <v>60.466071222049294</v>
      </c>
      <c r="P79" s="22">
        <f t="shared" si="9"/>
        <v>3.1416884811470638</v>
      </c>
      <c r="R79" s="202">
        <f t="shared" si="12"/>
        <v>1</v>
      </c>
      <c r="S79" s="203">
        <f t="shared" si="10"/>
        <v>3.1416884811470638</v>
      </c>
      <c r="T79" s="204">
        <f t="shared" si="13"/>
        <v>1</v>
      </c>
      <c r="U79" s="205">
        <f t="shared" si="14"/>
        <v>0</v>
      </c>
    </row>
    <row r="80" spans="1:21" ht="15.5" x14ac:dyDescent="0.35">
      <c r="A80" s="12">
        <v>10235</v>
      </c>
      <c r="B80" s="37" t="s">
        <v>83</v>
      </c>
      <c r="C80" s="55">
        <f>'NRU Ref Data'!R76</f>
        <v>30.154643949771689</v>
      </c>
      <c r="D80" s="19">
        <f>'NRU Ref Data'!AG76</f>
        <v>0</v>
      </c>
      <c r="E80" s="21">
        <f>'NRU Ref Data'!AP76</f>
        <v>0</v>
      </c>
      <c r="F80" s="19">
        <f>'NRU Ref Data'!AY76</f>
        <v>0</v>
      </c>
      <c r="G80" s="21">
        <f>'NRU Ref Data'!BH76</f>
        <v>0</v>
      </c>
      <c r="H80" s="60">
        <f>'NRU Ref Data'!BI76</f>
        <v>0</v>
      </c>
      <c r="I80" s="62">
        <f t="shared" si="11"/>
        <v>30.154643949771689</v>
      </c>
      <c r="J80" s="55">
        <f>'NRU Ref Data'!BU76</f>
        <v>33.113</v>
      </c>
      <c r="K80" s="19">
        <f>'NRU Ref Data'!BX76</f>
        <v>-2.9583560502283106</v>
      </c>
      <c r="L80" s="19">
        <f>'NRU Ref Data'!BV76</f>
        <v>0</v>
      </c>
      <c r="M80" s="21">
        <f>'NRU Ref Data'!BW76</f>
        <v>0</v>
      </c>
      <c r="N80" s="190">
        <f>'NRU Ref Data'!CA76</f>
        <v>1.5885441915709504</v>
      </c>
      <c r="O80" s="67">
        <f t="shared" si="8"/>
        <v>31.743188141342639</v>
      </c>
      <c r="P80" s="22">
        <f t="shared" si="9"/>
        <v>-1.5885441915709499</v>
      </c>
      <c r="R80" s="202">
        <f t="shared" si="12"/>
        <v>0</v>
      </c>
      <c r="S80" s="203">
        <f t="shared" si="10"/>
        <v>-1.5885441915709499</v>
      </c>
      <c r="T80" s="204">
        <f t="shared" si="13"/>
        <v>0</v>
      </c>
      <c r="U80" s="205">
        <f t="shared" si="14"/>
        <v>1</v>
      </c>
    </row>
    <row r="81" spans="1:21" ht="15.5" x14ac:dyDescent="0.35">
      <c r="A81" s="12">
        <v>10236</v>
      </c>
      <c r="B81" s="37" t="s">
        <v>84</v>
      </c>
      <c r="C81" s="55">
        <f>'NRU Ref Data'!R77</f>
        <v>28.188405821917804</v>
      </c>
      <c r="D81" s="19">
        <f>'NRU Ref Data'!AG77</f>
        <v>0</v>
      </c>
      <c r="E81" s="21">
        <f>'NRU Ref Data'!AP77</f>
        <v>0</v>
      </c>
      <c r="F81" s="19">
        <f>'NRU Ref Data'!AY77</f>
        <v>0.13242009132420091</v>
      </c>
      <c r="G81" s="21">
        <f>'NRU Ref Data'!BH77</f>
        <v>0</v>
      </c>
      <c r="H81" s="60">
        <f>'NRU Ref Data'!BI77</f>
        <v>0</v>
      </c>
      <c r="I81" s="62">
        <f t="shared" si="11"/>
        <v>28.055985730593605</v>
      </c>
      <c r="J81" s="55">
        <f>'NRU Ref Data'!BU77</f>
        <v>29.103000000000002</v>
      </c>
      <c r="K81" s="19">
        <f>'NRU Ref Data'!BX77</f>
        <v>-1.0470142694063966</v>
      </c>
      <c r="L81" s="19">
        <f>'NRU Ref Data'!BV77</f>
        <v>0</v>
      </c>
      <c r="M81" s="21">
        <f>'NRU Ref Data'!BW77</f>
        <v>0</v>
      </c>
      <c r="N81" s="190">
        <f>'NRU Ref Data'!CA77</f>
        <v>1.4779870472146424</v>
      </c>
      <c r="O81" s="67">
        <f t="shared" si="8"/>
        <v>29.533972777808248</v>
      </c>
      <c r="P81" s="22">
        <f t="shared" si="9"/>
        <v>-1.4779870472146435</v>
      </c>
      <c r="R81" s="202">
        <f t="shared" si="12"/>
        <v>0</v>
      </c>
      <c r="S81" s="203">
        <f t="shared" si="10"/>
        <v>-1.4779870472146435</v>
      </c>
      <c r="T81" s="204">
        <f t="shared" si="13"/>
        <v>0</v>
      </c>
      <c r="U81" s="205">
        <f t="shared" si="14"/>
        <v>1</v>
      </c>
    </row>
    <row r="82" spans="1:21" ht="15.5" x14ac:dyDescent="0.35">
      <c r="A82" s="12">
        <v>10237</v>
      </c>
      <c r="B82" s="37" t="s">
        <v>85</v>
      </c>
      <c r="C82" s="55">
        <f>'NRU Ref Data'!R78</f>
        <v>106.11690547945204</v>
      </c>
      <c r="D82" s="19">
        <f>'NRU Ref Data'!AG78</f>
        <v>0</v>
      </c>
      <c r="E82" s="21">
        <f>'NRU Ref Data'!AP78</f>
        <v>1.1896118721461186</v>
      </c>
      <c r="F82" s="19">
        <f>'NRU Ref Data'!AY78</f>
        <v>0</v>
      </c>
      <c r="G82" s="21">
        <f>'NRU Ref Data'!BH78</f>
        <v>0</v>
      </c>
      <c r="H82" s="60">
        <f>'NRU Ref Data'!BI78</f>
        <v>0</v>
      </c>
      <c r="I82" s="62">
        <f t="shared" si="11"/>
        <v>104.92729360730593</v>
      </c>
      <c r="J82" s="55">
        <f>'NRU Ref Data'!BU78</f>
        <v>113.732</v>
      </c>
      <c r="K82" s="19">
        <f>'NRU Ref Data'!BX78</f>
        <v>-8.8047063926940723</v>
      </c>
      <c r="L82" s="19">
        <f>'NRU Ref Data'!BV78</f>
        <v>0.12299999999999998</v>
      </c>
      <c r="M82" s="21">
        <f>'NRU Ref Data'!BW78</f>
        <v>0</v>
      </c>
      <c r="N82" s="190">
        <f>'NRU Ref Data'!CA78</f>
        <v>5.5340409261894887</v>
      </c>
      <c r="O82" s="67">
        <f t="shared" si="8"/>
        <v>110.58433453349542</v>
      </c>
      <c r="P82" s="22">
        <f t="shared" si="9"/>
        <v>-5.6570409261894952</v>
      </c>
      <c r="R82" s="202">
        <f t="shared" si="12"/>
        <v>0</v>
      </c>
      <c r="S82" s="203">
        <f t="shared" si="10"/>
        <v>-5.6570409261894952</v>
      </c>
      <c r="T82" s="204">
        <f t="shared" si="13"/>
        <v>0</v>
      </c>
      <c r="U82" s="205">
        <f t="shared" si="14"/>
        <v>1</v>
      </c>
    </row>
    <row r="83" spans="1:21" ht="15.5" x14ac:dyDescent="0.35">
      <c r="A83" s="12">
        <v>10239</v>
      </c>
      <c r="B83" s="37" t="s">
        <v>86</v>
      </c>
      <c r="C83" s="55">
        <f>'NRU Ref Data'!R79</f>
        <v>14.428961415525112</v>
      </c>
      <c r="D83" s="19">
        <f>'NRU Ref Data'!AG79</f>
        <v>0</v>
      </c>
      <c r="E83" s="21">
        <f>'NRU Ref Data'!AP79</f>
        <v>0</v>
      </c>
      <c r="F83" s="19">
        <f>'NRU Ref Data'!AY79</f>
        <v>0</v>
      </c>
      <c r="G83" s="21">
        <f>'NRU Ref Data'!BH79</f>
        <v>0</v>
      </c>
      <c r="H83" s="60">
        <f>'NRU Ref Data'!BI79</f>
        <v>0</v>
      </c>
      <c r="I83" s="62">
        <f t="shared" si="11"/>
        <v>14.428961415525112</v>
      </c>
      <c r="J83" s="55">
        <f>'NRU Ref Data'!BU79</f>
        <v>14</v>
      </c>
      <c r="K83" s="19">
        <f>'NRU Ref Data'!BX79</f>
        <v>0</v>
      </c>
      <c r="L83" s="19">
        <f>'NRU Ref Data'!BV79</f>
        <v>0</v>
      </c>
      <c r="M83" s="21">
        <f>'NRU Ref Data'!BW79</f>
        <v>0.21448070776255612</v>
      </c>
      <c r="N83" s="190">
        <f>'NRU Ref Data'!CA79</f>
        <v>0.74881768798614867</v>
      </c>
      <c r="O83" s="67">
        <f t="shared" si="8"/>
        <v>14.963298395748705</v>
      </c>
      <c r="P83" s="22">
        <f t="shared" si="9"/>
        <v>-0.53433698022359266</v>
      </c>
      <c r="R83" s="202">
        <f t="shared" si="12"/>
        <v>0</v>
      </c>
      <c r="S83" s="203">
        <f t="shared" si="10"/>
        <v>-0.53433698022359266</v>
      </c>
      <c r="T83" s="204">
        <f t="shared" si="13"/>
        <v>0</v>
      </c>
      <c r="U83" s="205">
        <f t="shared" si="14"/>
        <v>1</v>
      </c>
    </row>
    <row r="84" spans="1:21" ht="15.5" x14ac:dyDescent="0.35">
      <c r="A84" s="12">
        <v>10242</v>
      </c>
      <c r="B84" s="37" t="s">
        <v>87</v>
      </c>
      <c r="C84" s="55">
        <f>'NRU Ref Data'!R80</f>
        <v>10.073473972602738</v>
      </c>
      <c r="D84" s="19">
        <f>'NRU Ref Data'!AG80</f>
        <v>0</v>
      </c>
      <c r="E84" s="21">
        <f>'NRU Ref Data'!AP80</f>
        <v>0</v>
      </c>
      <c r="F84" s="19">
        <f>'NRU Ref Data'!AY80</f>
        <v>0</v>
      </c>
      <c r="G84" s="21">
        <f>'NRU Ref Data'!BH80</f>
        <v>0</v>
      </c>
      <c r="H84" s="60">
        <f>'NRU Ref Data'!BI80</f>
        <v>0</v>
      </c>
      <c r="I84" s="62">
        <f t="shared" si="11"/>
        <v>10.073473972602738</v>
      </c>
      <c r="J84" s="55">
        <f>'NRU Ref Data'!BU80</f>
        <v>9.5259999999999998</v>
      </c>
      <c r="K84" s="19">
        <f>'NRU Ref Data'!BX80</f>
        <v>0</v>
      </c>
      <c r="L84" s="19">
        <f>'NRU Ref Data'!BV80</f>
        <v>0</v>
      </c>
      <c r="M84" s="21">
        <f>'NRU Ref Data'!BW80</f>
        <v>0.273736986301369</v>
      </c>
      <c r="N84" s="190">
        <f>'NRU Ref Data'!CA80</f>
        <v>0.51624934767733899</v>
      </c>
      <c r="O84" s="67">
        <f t="shared" si="8"/>
        <v>10.315986333978708</v>
      </c>
      <c r="P84" s="22">
        <f t="shared" si="9"/>
        <v>-0.24251236137597054</v>
      </c>
      <c r="R84" s="202">
        <f t="shared" si="12"/>
        <v>0</v>
      </c>
      <c r="S84" s="203">
        <f t="shared" si="10"/>
        <v>-0.24251236137597054</v>
      </c>
      <c r="T84" s="204">
        <f t="shared" si="13"/>
        <v>0</v>
      </c>
      <c r="U84" s="205">
        <f t="shared" si="14"/>
        <v>1</v>
      </c>
    </row>
    <row r="85" spans="1:21" ht="15.5" x14ac:dyDescent="0.35">
      <c r="A85" s="12">
        <v>10244</v>
      </c>
      <c r="B85" s="37" t="s">
        <v>88</v>
      </c>
      <c r="C85" s="55">
        <f>'NRU Ref Data'!R81</f>
        <v>101.25024748858445</v>
      </c>
      <c r="D85" s="19">
        <f>'NRU Ref Data'!AG81</f>
        <v>0</v>
      </c>
      <c r="E85" s="21">
        <f>'NRU Ref Data'!AP81</f>
        <v>1.0300228310502284</v>
      </c>
      <c r="F85" s="19">
        <f>'NRU Ref Data'!AY81</f>
        <v>0.74771689497716898</v>
      </c>
      <c r="G85" s="21">
        <f>'NRU Ref Data'!BH81</f>
        <v>0</v>
      </c>
      <c r="H85" s="60">
        <f>'NRU Ref Data'!BI81</f>
        <v>0</v>
      </c>
      <c r="I85" s="62">
        <f t="shared" si="11"/>
        <v>99.472507762557058</v>
      </c>
      <c r="J85" s="55">
        <f>'NRU Ref Data'!BU81</f>
        <v>86.037999999999997</v>
      </c>
      <c r="K85" s="19">
        <f>'NRU Ref Data'!BX81</f>
        <v>0</v>
      </c>
      <c r="L85" s="19">
        <f>'NRU Ref Data'!BV81</f>
        <v>5.1750000000000004E-2</v>
      </c>
      <c r="M85" s="21">
        <f>'NRU Ref Data'!BW81</f>
        <v>6.7172538812785305</v>
      </c>
      <c r="N85" s="190">
        <f>'NRU Ref Data'!CA81</f>
        <v>4.8890654188547922</v>
      </c>
      <c r="O85" s="67">
        <f t="shared" si="8"/>
        <v>97.696069300133317</v>
      </c>
      <c r="P85" s="22">
        <f t="shared" si="9"/>
        <v>1.7764384624237408</v>
      </c>
      <c r="R85" s="202">
        <f t="shared" si="12"/>
        <v>1</v>
      </c>
      <c r="S85" s="203">
        <f t="shared" si="10"/>
        <v>1.7764384624237408</v>
      </c>
      <c r="T85" s="204">
        <f t="shared" si="13"/>
        <v>1</v>
      </c>
      <c r="U85" s="205">
        <f t="shared" si="14"/>
        <v>0</v>
      </c>
    </row>
    <row r="86" spans="1:21" ht="15.5" x14ac:dyDescent="0.35">
      <c r="A86" s="12">
        <v>10246</v>
      </c>
      <c r="B86" s="37" t="s">
        <v>89</v>
      </c>
      <c r="C86" s="55">
        <f>'NRU Ref Data'!R82</f>
        <v>9.3850675799086751</v>
      </c>
      <c r="D86" s="19">
        <f>'NRU Ref Data'!AG82</f>
        <v>0</v>
      </c>
      <c r="E86" s="21">
        <f>'NRU Ref Data'!AP82</f>
        <v>0.54189497716894974</v>
      </c>
      <c r="F86" s="19">
        <f>'NRU Ref Data'!AY82</f>
        <v>0</v>
      </c>
      <c r="G86" s="21">
        <f>'NRU Ref Data'!BH82</f>
        <v>0</v>
      </c>
      <c r="H86" s="60">
        <f>'NRU Ref Data'!BI82</f>
        <v>0</v>
      </c>
      <c r="I86" s="62">
        <f t="shared" si="11"/>
        <v>8.8431726027397257</v>
      </c>
      <c r="J86" s="55">
        <f>'NRU Ref Data'!BU82</f>
        <v>8.9870000000000001</v>
      </c>
      <c r="K86" s="19">
        <f>'NRU Ref Data'!BX82</f>
        <v>-0.14382739726027438</v>
      </c>
      <c r="L86" s="19">
        <f>'NRU Ref Data'!BV82</f>
        <v>0</v>
      </c>
      <c r="M86" s="21">
        <f>'NRU Ref Data'!BW82</f>
        <v>0</v>
      </c>
      <c r="N86" s="190">
        <f>'NRU Ref Data'!CA82</f>
        <v>0.4658576137241347</v>
      </c>
      <c r="O86" s="67">
        <f t="shared" si="8"/>
        <v>9.3090302164638601</v>
      </c>
      <c r="P86" s="22">
        <f t="shared" si="9"/>
        <v>-0.46585761372413437</v>
      </c>
      <c r="R86" s="202">
        <f t="shared" si="12"/>
        <v>0</v>
      </c>
      <c r="S86" s="203">
        <f t="shared" si="10"/>
        <v>-0.46585761372413437</v>
      </c>
      <c r="T86" s="204">
        <f t="shared" si="13"/>
        <v>0</v>
      </c>
      <c r="U86" s="205">
        <f t="shared" si="14"/>
        <v>1</v>
      </c>
    </row>
    <row r="87" spans="1:21" ht="15.5" x14ac:dyDescent="0.35">
      <c r="A87" s="12">
        <v>10247</v>
      </c>
      <c r="B87" s="37" t="s">
        <v>90</v>
      </c>
      <c r="C87" s="55">
        <f>'NRU Ref Data'!R83</f>
        <v>80.287311073059371</v>
      </c>
      <c r="D87" s="19">
        <f>'NRU Ref Data'!AG83</f>
        <v>0</v>
      </c>
      <c r="E87" s="21">
        <f>'NRU Ref Data'!AP83</f>
        <v>0.65627853881278542</v>
      </c>
      <c r="F87" s="19">
        <f>'NRU Ref Data'!AY83</f>
        <v>0</v>
      </c>
      <c r="G87" s="21">
        <f>'NRU Ref Data'!BH83</f>
        <v>0</v>
      </c>
      <c r="H87" s="60">
        <f>'NRU Ref Data'!BI83</f>
        <v>0</v>
      </c>
      <c r="I87" s="62">
        <f t="shared" si="11"/>
        <v>79.631032534246586</v>
      </c>
      <c r="J87" s="55">
        <f>'NRU Ref Data'!BU83</f>
        <v>79.929000000000002</v>
      </c>
      <c r="K87" s="19">
        <f>'NRU Ref Data'!BX83</f>
        <v>-0.29796746575341615</v>
      </c>
      <c r="L87" s="19">
        <f>'NRU Ref Data'!BV83</f>
        <v>0.25650000000000001</v>
      </c>
      <c r="M87" s="21">
        <f>'NRU Ref Data'!BW83</f>
        <v>0</v>
      </c>
      <c r="N87" s="190">
        <f>'NRU Ref Data'!CA83</f>
        <v>4.2084687187020693</v>
      </c>
      <c r="O87" s="67">
        <f t="shared" si="8"/>
        <v>84.096001252948653</v>
      </c>
      <c r="P87" s="22">
        <f t="shared" si="9"/>
        <v>-4.4649687187020675</v>
      </c>
      <c r="R87" s="202">
        <f t="shared" si="12"/>
        <v>0</v>
      </c>
      <c r="S87" s="203">
        <f t="shared" si="10"/>
        <v>-4.4649687187020675</v>
      </c>
      <c r="T87" s="204">
        <f t="shared" si="13"/>
        <v>0</v>
      </c>
      <c r="U87" s="205">
        <f t="shared" si="14"/>
        <v>1</v>
      </c>
    </row>
    <row r="88" spans="1:21" ht="15.5" x14ac:dyDescent="0.35">
      <c r="A88" s="12">
        <v>10256</v>
      </c>
      <c r="B88" s="37" t="s">
        <v>91</v>
      </c>
      <c r="C88" s="55">
        <f>'NRU Ref Data'!R84</f>
        <v>52.178222374429225</v>
      </c>
      <c r="D88" s="19">
        <f>'NRU Ref Data'!AG84</f>
        <v>0</v>
      </c>
      <c r="E88" s="21">
        <f>'NRU Ref Data'!AP84</f>
        <v>0</v>
      </c>
      <c r="F88" s="19">
        <f>'NRU Ref Data'!AY84</f>
        <v>0.52180365296803655</v>
      </c>
      <c r="G88" s="21">
        <f>'NRU Ref Data'!BH84</f>
        <v>0</v>
      </c>
      <c r="H88" s="60">
        <f>'NRU Ref Data'!BI84</f>
        <v>0</v>
      </c>
      <c r="I88" s="62">
        <f t="shared" si="11"/>
        <v>51.656418721461186</v>
      </c>
      <c r="J88" s="55">
        <f>'NRU Ref Data'!BU84</f>
        <v>46.746000000000002</v>
      </c>
      <c r="K88" s="19">
        <f>'NRU Ref Data'!BX84</f>
        <v>0</v>
      </c>
      <c r="L88" s="19">
        <f>'NRU Ref Data'!BV84</f>
        <v>0</v>
      </c>
      <c r="M88" s="21">
        <f>'NRU Ref Data'!BW84</f>
        <v>2.455209360730592</v>
      </c>
      <c r="N88" s="190">
        <f>'NRU Ref Data'!CA84</f>
        <v>2.5919157088520897</v>
      </c>
      <c r="O88" s="67">
        <f t="shared" si="8"/>
        <v>51.793125069582686</v>
      </c>
      <c r="P88" s="22">
        <f t="shared" si="9"/>
        <v>-0.13670634812149984</v>
      </c>
      <c r="R88" s="202">
        <f t="shared" si="12"/>
        <v>0</v>
      </c>
      <c r="S88" s="203">
        <f t="shared" si="10"/>
        <v>-0.13670634812149984</v>
      </c>
      <c r="T88" s="204">
        <f t="shared" si="13"/>
        <v>0</v>
      </c>
      <c r="U88" s="205">
        <f t="shared" si="14"/>
        <v>1</v>
      </c>
    </row>
    <row r="89" spans="1:21" ht="15.5" x14ac:dyDescent="0.35">
      <c r="A89" s="12">
        <v>10258</v>
      </c>
      <c r="B89" s="37" t="s">
        <v>92</v>
      </c>
      <c r="C89" s="55">
        <f>'NRU Ref Data'!R85</f>
        <v>48.501571803652986</v>
      </c>
      <c r="D89" s="19">
        <f>'NRU Ref Data'!AG85</f>
        <v>0</v>
      </c>
      <c r="E89" s="21">
        <f>'NRU Ref Data'!AP85</f>
        <v>9.7512557077625566</v>
      </c>
      <c r="F89" s="19">
        <f>'NRU Ref Data'!AY85</f>
        <v>0</v>
      </c>
      <c r="G89" s="21">
        <f>'NRU Ref Data'!BH85</f>
        <v>0</v>
      </c>
      <c r="H89" s="60">
        <f>'NRU Ref Data'!BI85</f>
        <v>0</v>
      </c>
      <c r="I89" s="62">
        <f t="shared" si="11"/>
        <v>38.750316095890426</v>
      </c>
      <c r="J89" s="55">
        <f>'NRU Ref Data'!BU85</f>
        <v>37.951999999999998</v>
      </c>
      <c r="K89" s="19">
        <f>'NRU Ref Data'!BX85</f>
        <v>0</v>
      </c>
      <c r="L89" s="19">
        <f>'NRU Ref Data'!BV85</f>
        <v>4.9999999999999996E-2</v>
      </c>
      <c r="M89" s="21">
        <f>'NRU Ref Data'!BW85</f>
        <v>0.39915804794521392</v>
      </c>
      <c r="N89" s="190">
        <f>'NRU Ref Data'!CA85</f>
        <v>2.0229698837854553</v>
      </c>
      <c r="O89" s="67">
        <f t="shared" si="8"/>
        <v>40.424127931730666</v>
      </c>
      <c r="P89" s="22">
        <f t="shared" si="9"/>
        <v>-1.6738118358402403</v>
      </c>
      <c r="R89" s="202">
        <f t="shared" si="12"/>
        <v>0</v>
      </c>
      <c r="S89" s="203">
        <f t="shared" si="10"/>
        <v>-1.6738118358402403</v>
      </c>
      <c r="T89" s="204">
        <f t="shared" si="13"/>
        <v>0</v>
      </c>
      <c r="U89" s="205">
        <f t="shared" si="14"/>
        <v>1</v>
      </c>
    </row>
    <row r="90" spans="1:21" ht="15.5" x14ac:dyDescent="0.35">
      <c r="A90" s="12">
        <v>10259</v>
      </c>
      <c r="B90" s="37" t="s">
        <v>93</v>
      </c>
      <c r="C90" s="55">
        <f>'NRU Ref Data'!R86</f>
        <v>30.140494977168959</v>
      </c>
      <c r="D90" s="19">
        <f>'NRU Ref Data'!AG86</f>
        <v>0</v>
      </c>
      <c r="E90" s="21">
        <f>'NRU Ref Data'!AP86</f>
        <v>0</v>
      </c>
      <c r="F90" s="19">
        <f>'NRU Ref Data'!AY86</f>
        <v>0</v>
      </c>
      <c r="G90" s="21">
        <f>'NRU Ref Data'!BH86</f>
        <v>0</v>
      </c>
      <c r="H90" s="60">
        <f>'NRU Ref Data'!BI86</f>
        <v>0</v>
      </c>
      <c r="I90" s="62">
        <f t="shared" si="11"/>
        <v>30.140494977168959</v>
      </c>
      <c r="J90" s="55">
        <f>'NRU Ref Data'!BU86</f>
        <v>26.984999999999999</v>
      </c>
      <c r="K90" s="19">
        <f>'NRU Ref Data'!BX86</f>
        <v>0</v>
      </c>
      <c r="L90" s="19">
        <f>'NRU Ref Data'!BV86</f>
        <v>0</v>
      </c>
      <c r="M90" s="21">
        <f>'NRU Ref Data'!BW86</f>
        <v>1.57774748858448</v>
      </c>
      <c r="N90" s="190">
        <f>'NRU Ref Data'!CA86</f>
        <v>1.504683215423678</v>
      </c>
      <c r="O90" s="67">
        <f t="shared" si="8"/>
        <v>30.067430704008157</v>
      </c>
      <c r="P90" s="22">
        <f t="shared" si="9"/>
        <v>7.3064273160802884E-2</v>
      </c>
      <c r="R90" s="202">
        <f t="shared" si="12"/>
        <v>1</v>
      </c>
      <c r="S90" s="203">
        <f t="shared" si="10"/>
        <v>0</v>
      </c>
      <c r="T90" s="204">
        <f t="shared" si="13"/>
        <v>0</v>
      </c>
      <c r="U90" s="205">
        <f t="shared" si="14"/>
        <v>0</v>
      </c>
    </row>
    <row r="91" spans="1:21" ht="15.5" x14ac:dyDescent="0.35">
      <c r="A91" s="12">
        <v>10260</v>
      </c>
      <c r="B91" s="37" t="s">
        <v>94</v>
      </c>
      <c r="C91" s="55">
        <f>'NRU Ref Data'!R87</f>
        <v>26.793847831050225</v>
      </c>
      <c r="D91" s="19">
        <f>'NRU Ref Data'!AG87</f>
        <v>0</v>
      </c>
      <c r="E91" s="21">
        <f>'NRU Ref Data'!AP87</f>
        <v>0</v>
      </c>
      <c r="F91" s="19">
        <f>'NRU Ref Data'!AY87</f>
        <v>0</v>
      </c>
      <c r="G91" s="21">
        <f>'NRU Ref Data'!BH87</f>
        <v>0</v>
      </c>
      <c r="H91" s="60">
        <f>'NRU Ref Data'!BI87</f>
        <v>0</v>
      </c>
      <c r="I91" s="62">
        <f t="shared" si="11"/>
        <v>26.793847831050225</v>
      </c>
      <c r="J91" s="55">
        <f>'NRU Ref Data'!BU87</f>
        <v>26.285</v>
      </c>
      <c r="K91" s="19">
        <f>'NRU Ref Data'!BX87</f>
        <v>0</v>
      </c>
      <c r="L91" s="19">
        <f>'NRU Ref Data'!BV87</f>
        <v>0</v>
      </c>
      <c r="M91" s="21">
        <f>'NRU Ref Data'!BW87</f>
        <v>0.25442391552511268</v>
      </c>
      <c r="N91" s="190">
        <f>'NRU Ref Data'!CA87</f>
        <v>1.3980946940998715</v>
      </c>
      <c r="O91" s="67">
        <f t="shared" si="8"/>
        <v>27.937518609624984</v>
      </c>
      <c r="P91" s="22">
        <f t="shared" si="9"/>
        <v>-1.1436707785747586</v>
      </c>
      <c r="R91" s="202">
        <f t="shared" si="12"/>
        <v>0</v>
      </c>
      <c r="S91" s="203">
        <f t="shared" si="10"/>
        <v>-1.1436707785747586</v>
      </c>
      <c r="T91" s="204">
        <f t="shared" si="13"/>
        <v>0</v>
      </c>
      <c r="U91" s="205">
        <f t="shared" si="14"/>
        <v>1</v>
      </c>
    </row>
    <row r="92" spans="1:21" ht="15.5" x14ac:dyDescent="0.35">
      <c r="A92" s="12">
        <v>10273</v>
      </c>
      <c r="B92" s="37" t="s">
        <v>95</v>
      </c>
      <c r="C92" s="55">
        <f>'NRU Ref Data'!R88</f>
        <v>8.5909462328767123</v>
      </c>
      <c r="D92" s="19">
        <f>'NRU Ref Data'!AG88</f>
        <v>0</v>
      </c>
      <c r="E92" s="21">
        <f>'NRU Ref Data'!AP88</f>
        <v>0</v>
      </c>
      <c r="F92" s="19">
        <f>'NRU Ref Data'!AY88</f>
        <v>0</v>
      </c>
      <c r="G92" s="21">
        <f>'NRU Ref Data'!BH88</f>
        <v>0</v>
      </c>
      <c r="H92" s="60">
        <f>'NRU Ref Data'!BI88</f>
        <v>0</v>
      </c>
      <c r="I92" s="62">
        <f t="shared" si="11"/>
        <v>8.5909462328767123</v>
      </c>
      <c r="J92" s="55">
        <f>'NRU Ref Data'!BU88</f>
        <v>5.8810000000000002</v>
      </c>
      <c r="K92" s="19">
        <f>'NRU Ref Data'!BX88</f>
        <v>0</v>
      </c>
      <c r="L92" s="19">
        <f>'NRU Ref Data'!BV88</f>
        <v>0</v>
      </c>
      <c r="M92" s="21">
        <f>'NRU Ref Data'!BW88</f>
        <v>1.3549731164383561</v>
      </c>
      <c r="N92" s="190">
        <f>'NRU Ref Data'!CA88</f>
        <v>0.38119047545805063</v>
      </c>
      <c r="O92" s="67">
        <f t="shared" si="8"/>
        <v>7.6171635918964071</v>
      </c>
      <c r="P92" s="22">
        <f t="shared" si="9"/>
        <v>0.9737826409803052</v>
      </c>
      <c r="R92" s="202">
        <f t="shared" si="12"/>
        <v>1</v>
      </c>
      <c r="S92" s="203">
        <f t="shared" si="10"/>
        <v>0</v>
      </c>
      <c r="T92" s="204">
        <f t="shared" si="13"/>
        <v>0</v>
      </c>
      <c r="U92" s="205">
        <f t="shared" si="14"/>
        <v>0</v>
      </c>
    </row>
    <row r="93" spans="1:21" ht="15.5" x14ac:dyDescent="0.35">
      <c r="A93" s="12">
        <v>10278</v>
      </c>
      <c r="B93" s="37" t="s">
        <v>96</v>
      </c>
      <c r="C93" s="55">
        <f>'NRU Ref Data'!R89</f>
        <v>40.538996004566215</v>
      </c>
      <c r="D93" s="19">
        <f>'NRU Ref Data'!AG89</f>
        <v>0</v>
      </c>
      <c r="E93" s="21">
        <f>'NRU Ref Data'!AP89</f>
        <v>1.5296803652968036</v>
      </c>
      <c r="F93" s="19">
        <f>'NRU Ref Data'!AY89</f>
        <v>0</v>
      </c>
      <c r="G93" s="21">
        <f>'NRU Ref Data'!BH89</f>
        <v>0</v>
      </c>
      <c r="H93" s="60">
        <f>'NRU Ref Data'!BI89</f>
        <v>0</v>
      </c>
      <c r="I93" s="62">
        <f t="shared" si="11"/>
        <v>39.00931563926941</v>
      </c>
      <c r="J93" s="55">
        <f>'NRU Ref Data'!BU89</f>
        <v>35.927999999999997</v>
      </c>
      <c r="K93" s="19">
        <f>'NRU Ref Data'!BX89</f>
        <v>0</v>
      </c>
      <c r="L93" s="19">
        <f>'NRU Ref Data'!BV89</f>
        <v>3.6250000000000004E-2</v>
      </c>
      <c r="M93" s="21">
        <f>'NRU Ref Data'!BW89</f>
        <v>1.5406578196347063</v>
      </c>
      <c r="N93" s="190">
        <f>'NRU Ref Data'!CA89</f>
        <v>1.9757554946270797</v>
      </c>
      <c r="O93" s="67">
        <f t="shared" si="8"/>
        <v>39.48066331426179</v>
      </c>
      <c r="P93" s="22">
        <f t="shared" si="9"/>
        <v>-0.47134767499237995</v>
      </c>
      <c r="R93" s="202">
        <f t="shared" si="12"/>
        <v>0</v>
      </c>
      <c r="S93" s="203">
        <f t="shared" si="10"/>
        <v>-0.47134767499237995</v>
      </c>
      <c r="T93" s="204">
        <f t="shared" si="13"/>
        <v>0</v>
      </c>
      <c r="U93" s="205">
        <f t="shared" si="14"/>
        <v>1</v>
      </c>
    </row>
    <row r="94" spans="1:21" ht="15.5" x14ac:dyDescent="0.35">
      <c r="A94" s="12">
        <v>10279</v>
      </c>
      <c r="B94" s="37" t="s">
        <v>97</v>
      </c>
      <c r="C94" s="55">
        <f>'NRU Ref Data'!R90</f>
        <v>163.57611347031963</v>
      </c>
      <c r="D94" s="19">
        <f>'NRU Ref Data'!AG90</f>
        <v>87.570579908675796</v>
      </c>
      <c r="E94" s="21">
        <f>'NRU Ref Data'!AP90</f>
        <v>4.404452054794521</v>
      </c>
      <c r="F94" s="19">
        <f>'NRU Ref Data'!AY90</f>
        <v>0</v>
      </c>
      <c r="G94" s="21">
        <f>'NRU Ref Data'!BH90</f>
        <v>0</v>
      </c>
      <c r="H94" s="60">
        <f>'NRU Ref Data'!BI90</f>
        <v>0</v>
      </c>
      <c r="I94" s="62">
        <f t="shared" si="11"/>
        <v>71.601081506849312</v>
      </c>
      <c r="J94" s="55">
        <f>'NRU Ref Data'!BU90</f>
        <v>64.765000000000001</v>
      </c>
      <c r="K94" s="19">
        <f>'NRU Ref Data'!BX90</f>
        <v>0</v>
      </c>
      <c r="L94" s="19">
        <f>'NRU Ref Data'!BV90</f>
        <v>0.14674999999999999</v>
      </c>
      <c r="M94" s="21">
        <f>'NRU Ref Data'!BW90</f>
        <v>3.4180407534246555</v>
      </c>
      <c r="N94" s="190">
        <f>'NRU Ref Data'!CA90</f>
        <v>3.599607821382782</v>
      </c>
      <c r="O94" s="67">
        <f t="shared" si="8"/>
        <v>71.929398574807422</v>
      </c>
      <c r="P94" s="22">
        <f t="shared" si="9"/>
        <v>-0.32831706795811044</v>
      </c>
      <c r="R94" s="202">
        <f t="shared" si="12"/>
        <v>0</v>
      </c>
      <c r="S94" s="203">
        <f t="shared" si="10"/>
        <v>-0.32831706795811044</v>
      </c>
      <c r="T94" s="204">
        <f t="shared" si="13"/>
        <v>0</v>
      </c>
      <c r="U94" s="205">
        <f t="shared" si="14"/>
        <v>1</v>
      </c>
    </row>
    <row r="95" spans="1:21" ht="15.5" x14ac:dyDescent="0.35">
      <c r="A95" s="12">
        <v>10284</v>
      </c>
      <c r="B95" s="37" t="s">
        <v>98</v>
      </c>
      <c r="C95" s="55">
        <f>'NRU Ref Data'!R91</f>
        <v>10.666957990867582</v>
      </c>
      <c r="D95" s="19">
        <f>'NRU Ref Data'!AG91</f>
        <v>0</v>
      </c>
      <c r="E95" s="21">
        <f>'NRU Ref Data'!AP91</f>
        <v>0</v>
      </c>
      <c r="F95" s="19">
        <f>'NRU Ref Data'!AY91</f>
        <v>0</v>
      </c>
      <c r="G95" s="21">
        <f>'NRU Ref Data'!BH91</f>
        <v>0</v>
      </c>
      <c r="H95" s="60">
        <f>'NRU Ref Data'!BI91</f>
        <v>0</v>
      </c>
      <c r="I95" s="62">
        <f t="shared" si="11"/>
        <v>10.666957990867582</v>
      </c>
      <c r="J95" s="55">
        <f>'NRU Ref Data'!BU91</f>
        <v>10.157999999999999</v>
      </c>
      <c r="K95" s="19">
        <f>'NRU Ref Data'!BX91</f>
        <v>0</v>
      </c>
      <c r="L95" s="19">
        <f>'NRU Ref Data'!BV91</f>
        <v>0</v>
      </c>
      <c r="M95" s="21">
        <f>'NRU Ref Data'!BW91</f>
        <v>0.25447899543379116</v>
      </c>
      <c r="N95" s="190">
        <f>'NRU Ref Data'!CA91</f>
        <v>0.54852854689985853</v>
      </c>
      <c r="O95" s="67">
        <f t="shared" si="8"/>
        <v>10.961007542333649</v>
      </c>
      <c r="P95" s="22">
        <f t="shared" si="9"/>
        <v>-0.29404955146606682</v>
      </c>
      <c r="R95" s="202">
        <f t="shared" si="12"/>
        <v>0</v>
      </c>
      <c r="S95" s="203">
        <f t="shared" si="10"/>
        <v>-0.29404955146606682</v>
      </c>
      <c r="T95" s="204">
        <f t="shared" si="13"/>
        <v>0</v>
      </c>
      <c r="U95" s="205">
        <f t="shared" si="14"/>
        <v>1</v>
      </c>
    </row>
    <row r="96" spans="1:21" ht="15.5" x14ac:dyDescent="0.35">
      <c r="A96" s="12">
        <v>10285</v>
      </c>
      <c r="B96" s="37" t="s">
        <v>99</v>
      </c>
      <c r="C96" s="55">
        <f>'NRU Ref Data'!R92</f>
        <v>7.5150105022831033</v>
      </c>
      <c r="D96" s="19">
        <f>'NRU Ref Data'!AG92</f>
        <v>0</v>
      </c>
      <c r="E96" s="21">
        <f>'NRU Ref Data'!AP92</f>
        <v>0</v>
      </c>
      <c r="F96" s="19">
        <f>'NRU Ref Data'!AY92</f>
        <v>0</v>
      </c>
      <c r="G96" s="21">
        <f>'NRU Ref Data'!BH92</f>
        <v>0</v>
      </c>
      <c r="H96" s="60">
        <f>'NRU Ref Data'!BI92</f>
        <v>0</v>
      </c>
      <c r="I96" s="62">
        <f t="shared" si="11"/>
        <v>7.5150105022831033</v>
      </c>
      <c r="J96" s="55">
        <f>'NRU Ref Data'!BU92</f>
        <v>6.5289999999999999</v>
      </c>
      <c r="K96" s="19">
        <f>'NRU Ref Data'!BX92</f>
        <v>0</v>
      </c>
      <c r="L96" s="19">
        <f>'NRU Ref Data'!BV92</f>
        <v>0</v>
      </c>
      <c r="M96" s="21">
        <f>'NRU Ref Data'!BW92</f>
        <v>0.49300525114155169</v>
      </c>
      <c r="N96" s="190">
        <f>'NRU Ref Data'!CA92</f>
        <v>0.36991866571072818</v>
      </c>
      <c r="O96" s="67">
        <f t="shared" si="8"/>
        <v>7.3919239168522806</v>
      </c>
      <c r="P96" s="22">
        <f t="shared" si="9"/>
        <v>0.12308658543082274</v>
      </c>
      <c r="R96" s="202">
        <f t="shared" si="12"/>
        <v>1</v>
      </c>
      <c r="S96" s="203">
        <f t="shared" si="10"/>
        <v>0</v>
      </c>
      <c r="T96" s="204">
        <f t="shared" si="13"/>
        <v>0</v>
      </c>
      <c r="U96" s="205">
        <f t="shared" si="14"/>
        <v>0</v>
      </c>
    </row>
    <row r="97" spans="1:21" ht="15.5" x14ac:dyDescent="0.35">
      <c r="A97" s="12">
        <v>10286</v>
      </c>
      <c r="B97" s="37" t="s">
        <v>100</v>
      </c>
      <c r="C97" s="55">
        <f>'NRU Ref Data'!R93</f>
        <v>72.803236643835618</v>
      </c>
      <c r="D97" s="19">
        <f>'NRU Ref Data'!AG93</f>
        <v>0</v>
      </c>
      <c r="E97" s="21">
        <f>'NRU Ref Data'!AP93</f>
        <v>24.130707762557076</v>
      </c>
      <c r="F97" s="19">
        <f>'NRU Ref Data'!AY93</f>
        <v>0</v>
      </c>
      <c r="G97" s="21">
        <f>'NRU Ref Data'!BH93</f>
        <v>0</v>
      </c>
      <c r="H97" s="60">
        <f>'NRU Ref Data'!BI93</f>
        <v>0</v>
      </c>
      <c r="I97" s="62">
        <f t="shared" si="11"/>
        <v>48.672528881278538</v>
      </c>
      <c r="J97" s="55">
        <f>'NRU Ref Data'!BU93</f>
        <v>45.911000000000001</v>
      </c>
      <c r="K97" s="19">
        <f>'NRU Ref Data'!BX93</f>
        <v>0</v>
      </c>
      <c r="L97" s="19">
        <f>'NRU Ref Data'!BV93</f>
        <v>0.24149999999999999</v>
      </c>
      <c r="M97" s="21">
        <f>'NRU Ref Data'!BW93</f>
        <v>1.3807644406392683</v>
      </c>
      <c r="N97" s="190">
        <f>'NRU Ref Data'!CA93</f>
        <v>2.5040485060728175</v>
      </c>
      <c r="O97" s="67">
        <f t="shared" si="8"/>
        <v>50.037312946712092</v>
      </c>
      <c r="P97" s="22">
        <f t="shared" si="9"/>
        <v>-1.3647840654335539</v>
      </c>
      <c r="R97" s="202">
        <f t="shared" si="12"/>
        <v>0</v>
      </c>
      <c r="S97" s="203">
        <f t="shared" si="10"/>
        <v>-1.3647840654335539</v>
      </c>
      <c r="T97" s="204">
        <f t="shared" si="13"/>
        <v>0</v>
      </c>
      <c r="U97" s="205">
        <f t="shared" si="14"/>
        <v>1</v>
      </c>
    </row>
    <row r="98" spans="1:21" ht="15.5" x14ac:dyDescent="0.35">
      <c r="A98" s="12">
        <v>10288</v>
      </c>
      <c r="B98" s="37" t="s">
        <v>101</v>
      </c>
      <c r="C98" s="55">
        <f>'NRU Ref Data'!R94</f>
        <v>27.538715410958904</v>
      </c>
      <c r="D98" s="19">
        <f>'NRU Ref Data'!AG94</f>
        <v>0</v>
      </c>
      <c r="E98" s="21">
        <f>'NRU Ref Data'!AP94</f>
        <v>6.6210045662100453E-2</v>
      </c>
      <c r="F98" s="19">
        <f>'NRU Ref Data'!AY94</f>
        <v>0</v>
      </c>
      <c r="G98" s="21">
        <f>'NRU Ref Data'!BH94</f>
        <v>0</v>
      </c>
      <c r="H98" s="60">
        <f>'NRU Ref Data'!BI94</f>
        <v>0</v>
      </c>
      <c r="I98" s="62">
        <f t="shared" si="11"/>
        <v>27.472505365296804</v>
      </c>
      <c r="J98" s="55">
        <f>'NRU Ref Data'!BU94</f>
        <v>24.734000000000002</v>
      </c>
      <c r="K98" s="19">
        <f>'NRU Ref Data'!BX94</f>
        <v>0</v>
      </c>
      <c r="L98" s="19">
        <f>'NRU Ref Data'!BV94</f>
        <v>3.3000000000000002E-2</v>
      </c>
      <c r="M98" s="21">
        <f>'NRU Ref Data'!BW94</f>
        <v>1.3692526826484013</v>
      </c>
      <c r="N98" s="190">
        <f>'NRU Ref Data'!CA94</f>
        <v>1.3768556663314921</v>
      </c>
      <c r="O98" s="67">
        <f t="shared" si="8"/>
        <v>27.513108348979898</v>
      </c>
      <c r="P98" s="22">
        <f t="shared" si="9"/>
        <v>-4.0602983683093896E-2</v>
      </c>
      <c r="R98" s="202">
        <f t="shared" si="12"/>
        <v>0</v>
      </c>
      <c r="S98" s="203">
        <f t="shared" si="10"/>
        <v>-4.0602983683093896E-2</v>
      </c>
      <c r="T98" s="204">
        <f t="shared" si="13"/>
        <v>0</v>
      </c>
      <c r="U98" s="205">
        <f t="shared" si="14"/>
        <v>1</v>
      </c>
    </row>
    <row r="99" spans="1:21" ht="15.5" x14ac:dyDescent="0.35">
      <c r="A99" s="12">
        <v>10291</v>
      </c>
      <c r="B99" s="37" t="s">
        <v>102</v>
      </c>
      <c r="C99" s="55">
        <f>'NRU Ref Data'!R95</f>
        <v>76.837270433789968</v>
      </c>
      <c r="D99" s="19">
        <f>'NRU Ref Data'!AG95</f>
        <v>0</v>
      </c>
      <c r="E99" s="21">
        <f>'NRU Ref Data'!AP95</f>
        <v>0</v>
      </c>
      <c r="F99" s="19">
        <f>'NRU Ref Data'!AY95</f>
        <v>0</v>
      </c>
      <c r="G99" s="21">
        <f>'NRU Ref Data'!BH95</f>
        <v>0</v>
      </c>
      <c r="H99" s="60">
        <f>'NRU Ref Data'!BI95</f>
        <v>0</v>
      </c>
      <c r="I99" s="62">
        <f t="shared" si="11"/>
        <v>76.837270433789968</v>
      </c>
      <c r="J99" s="55">
        <f>'NRU Ref Data'!BU95</f>
        <v>79.182000000000002</v>
      </c>
      <c r="K99" s="19">
        <f>'NRU Ref Data'!BX95</f>
        <v>-2.3447295662100345</v>
      </c>
      <c r="L99" s="19">
        <f>'NRU Ref Data'!BV95</f>
        <v>0</v>
      </c>
      <c r="M99" s="21">
        <f>'NRU Ref Data'!BW95</f>
        <v>0</v>
      </c>
      <c r="N99" s="190">
        <f>'NRU Ref Data'!CA95</f>
        <v>4.0477811592495199</v>
      </c>
      <c r="O99" s="67">
        <f t="shared" si="8"/>
        <v>80.885051593039492</v>
      </c>
      <c r="P99" s="22">
        <f t="shared" si="9"/>
        <v>-4.0477811592495243</v>
      </c>
      <c r="R99" s="202">
        <f t="shared" si="12"/>
        <v>0</v>
      </c>
      <c r="S99" s="203">
        <f t="shared" si="10"/>
        <v>-4.0477811592495243</v>
      </c>
      <c r="T99" s="204">
        <f t="shared" si="13"/>
        <v>0</v>
      </c>
      <c r="U99" s="205">
        <f t="shared" si="14"/>
        <v>1</v>
      </c>
    </row>
    <row r="100" spans="1:21" ht="15.5" x14ac:dyDescent="0.35">
      <c r="A100" s="12">
        <v>10294</v>
      </c>
      <c r="B100" s="37" t="s">
        <v>103</v>
      </c>
      <c r="C100" s="55">
        <f>'NRU Ref Data'!R96</f>
        <v>36.041515753424662</v>
      </c>
      <c r="D100" s="19">
        <f>'NRU Ref Data'!AG96</f>
        <v>0</v>
      </c>
      <c r="E100" s="21">
        <f>'NRU Ref Data'!AP96</f>
        <v>0</v>
      </c>
      <c r="F100" s="19">
        <f>'NRU Ref Data'!AY96</f>
        <v>0</v>
      </c>
      <c r="G100" s="21">
        <f>'NRU Ref Data'!BH96</f>
        <v>0</v>
      </c>
      <c r="H100" s="60">
        <f>'NRU Ref Data'!BI96</f>
        <v>0</v>
      </c>
      <c r="I100" s="62">
        <f t="shared" si="11"/>
        <v>36.041515753424662</v>
      </c>
      <c r="J100" s="55">
        <f>'NRU Ref Data'!BU96</f>
        <v>36.326999999999998</v>
      </c>
      <c r="K100" s="19">
        <f>'NRU Ref Data'!BX96</f>
        <v>-0.28548424657533644</v>
      </c>
      <c r="L100" s="19">
        <f>'NRU Ref Data'!BV96</f>
        <v>6.7750000000000005E-2</v>
      </c>
      <c r="M100" s="21">
        <f>'NRU Ref Data'!BW96</f>
        <v>0</v>
      </c>
      <c r="N100" s="190">
        <f>'NRU Ref Data'!CA96</f>
        <v>1.9022331840508726</v>
      </c>
      <c r="O100" s="67">
        <f t="shared" si="8"/>
        <v>38.01149893747553</v>
      </c>
      <c r="P100" s="22">
        <f t="shared" si="9"/>
        <v>-1.9699831840508679</v>
      </c>
      <c r="R100" s="202">
        <f t="shared" si="12"/>
        <v>0</v>
      </c>
      <c r="S100" s="203">
        <f t="shared" si="10"/>
        <v>-1.9699831840508679</v>
      </c>
      <c r="T100" s="204">
        <f t="shared" si="13"/>
        <v>0</v>
      </c>
      <c r="U100" s="205">
        <f t="shared" si="14"/>
        <v>1</v>
      </c>
    </row>
    <row r="101" spans="1:21" ht="15.5" x14ac:dyDescent="0.35">
      <c r="A101" s="12">
        <v>10304</v>
      </c>
      <c r="B101" s="37" t="s">
        <v>104</v>
      </c>
      <c r="C101" s="55">
        <f>'NRU Ref Data'!R97</f>
        <v>13.38260799086758</v>
      </c>
      <c r="D101" s="19">
        <f>'NRU Ref Data'!AG97</f>
        <v>0</v>
      </c>
      <c r="E101" s="21">
        <f>'NRU Ref Data'!AP97</f>
        <v>0</v>
      </c>
      <c r="F101" s="19">
        <f>'NRU Ref Data'!AY97</f>
        <v>0</v>
      </c>
      <c r="G101" s="21">
        <f>'NRU Ref Data'!BH97</f>
        <v>0</v>
      </c>
      <c r="H101" s="60">
        <f>'NRU Ref Data'!BI97</f>
        <v>0</v>
      </c>
      <c r="I101" s="62">
        <f t="shared" si="11"/>
        <v>13.38260799086758</v>
      </c>
      <c r="J101" s="55">
        <f>'NRU Ref Data'!BU97</f>
        <v>14.068</v>
      </c>
      <c r="K101" s="19">
        <f>'NRU Ref Data'!BX97</f>
        <v>-0.68539200913241949</v>
      </c>
      <c r="L101" s="19">
        <f>'NRU Ref Data'!BV97</f>
        <v>0</v>
      </c>
      <c r="M101" s="21">
        <f>'NRU Ref Data'!BW97</f>
        <v>0</v>
      </c>
      <c r="N101" s="190">
        <f>'NRU Ref Data'!CA97</f>
        <v>0.7049947008949724</v>
      </c>
      <c r="O101" s="67">
        <f t="shared" si="8"/>
        <v>14.087602691762552</v>
      </c>
      <c r="P101" s="22">
        <f t="shared" si="9"/>
        <v>-0.70499470089497152</v>
      </c>
      <c r="R101" s="202">
        <f t="shared" si="12"/>
        <v>0</v>
      </c>
      <c r="S101" s="203">
        <f t="shared" si="10"/>
        <v>-0.70499470089497152</v>
      </c>
      <c r="T101" s="204">
        <f t="shared" si="13"/>
        <v>0</v>
      </c>
      <c r="U101" s="205">
        <f t="shared" si="14"/>
        <v>1</v>
      </c>
    </row>
    <row r="102" spans="1:21" ht="15.5" x14ac:dyDescent="0.35">
      <c r="A102" s="12">
        <v>10306</v>
      </c>
      <c r="B102" s="37" t="s">
        <v>105</v>
      </c>
      <c r="C102" s="55">
        <f>'NRU Ref Data'!R98</f>
        <v>34.332959817351608</v>
      </c>
      <c r="D102" s="19">
        <f>'NRU Ref Data'!AG98</f>
        <v>0</v>
      </c>
      <c r="E102" s="21">
        <f>'NRU Ref Data'!AP98</f>
        <v>29.999771689497717</v>
      </c>
      <c r="F102" s="19">
        <f>'NRU Ref Data'!AY98</f>
        <v>57.46</v>
      </c>
      <c r="G102" s="21">
        <f>'NRU Ref Data'!BH98</f>
        <v>0</v>
      </c>
      <c r="H102" s="60">
        <f>'NRU Ref Data'!BI98</f>
        <v>0</v>
      </c>
      <c r="I102" s="62">
        <f t="shared" si="11"/>
        <v>0</v>
      </c>
      <c r="J102" s="55">
        <f>'NRU Ref Data'!BU98</f>
        <v>25.768999999999998</v>
      </c>
      <c r="K102" s="19">
        <f>'NRU Ref Data'!BX98</f>
        <v>-25.768999999999998</v>
      </c>
      <c r="L102" s="19">
        <f>'NRU Ref Data'!BV98</f>
        <v>3.0000000000000001E-3</v>
      </c>
      <c r="M102" s="21">
        <f>'NRU Ref Data'!BW98</f>
        <v>0</v>
      </c>
      <c r="N102" s="190">
        <f>'NRU Ref Data'!CA98</f>
        <v>1.5803975608702002E-4</v>
      </c>
      <c r="O102" s="67">
        <f t="shared" si="8"/>
        <v>3.1580397560870199E-3</v>
      </c>
      <c r="P102" s="22">
        <f t="shared" si="9"/>
        <v>-3.1580397560870199E-3</v>
      </c>
      <c r="R102" s="202">
        <f t="shared" si="12"/>
        <v>0</v>
      </c>
      <c r="S102" s="203">
        <f t="shared" si="10"/>
        <v>-3.1580397560870199E-3</v>
      </c>
      <c r="T102" s="204">
        <f t="shared" si="13"/>
        <v>0</v>
      </c>
      <c r="U102" s="205">
        <f t="shared" si="14"/>
        <v>1</v>
      </c>
    </row>
    <row r="103" spans="1:21" ht="15.5" x14ac:dyDescent="0.35">
      <c r="A103" s="12">
        <v>10307</v>
      </c>
      <c r="B103" s="37" t="s">
        <v>106</v>
      </c>
      <c r="C103" s="55">
        <f>'NRU Ref Data'!R99</f>
        <v>68.283675000000002</v>
      </c>
      <c r="D103" s="19">
        <f>'NRU Ref Data'!AG99</f>
        <v>0</v>
      </c>
      <c r="E103" s="21">
        <f>'NRU Ref Data'!AP99</f>
        <v>0</v>
      </c>
      <c r="F103" s="19">
        <f>'NRU Ref Data'!AY99</f>
        <v>0</v>
      </c>
      <c r="G103" s="21">
        <f>'NRU Ref Data'!BH99</f>
        <v>0</v>
      </c>
      <c r="H103" s="60">
        <f>'NRU Ref Data'!BI99</f>
        <v>0</v>
      </c>
      <c r="I103" s="62">
        <f t="shared" si="11"/>
        <v>68.283675000000002</v>
      </c>
      <c r="J103" s="55">
        <f>'NRU Ref Data'!BU99</f>
        <v>71.984999999999999</v>
      </c>
      <c r="K103" s="19">
        <f>'NRU Ref Data'!BX99</f>
        <v>-3.7013249999999971</v>
      </c>
      <c r="L103" s="19">
        <f>'NRU Ref Data'!BV99</f>
        <v>0.30600000000000005</v>
      </c>
      <c r="M103" s="21">
        <f>'NRU Ref Data'!BW99</f>
        <v>0</v>
      </c>
      <c r="N103" s="190">
        <f>'NRU Ref Data'!CA99</f>
        <v>3.613298502362658</v>
      </c>
      <c r="O103" s="67">
        <f t="shared" ref="O103:O134" si="15">SUM(J103:N103)</f>
        <v>72.202973502362653</v>
      </c>
      <c r="P103" s="22">
        <f t="shared" si="9"/>
        <v>-3.9192985023626505</v>
      </c>
      <c r="R103" s="202">
        <f t="shared" si="12"/>
        <v>0</v>
      </c>
      <c r="S103" s="203">
        <f t="shared" si="10"/>
        <v>-3.9192985023626505</v>
      </c>
      <c r="T103" s="204">
        <f t="shared" si="13"/>
        <v>0</v>
      </c>
      <c r="U103" s="205">
        <f t="shared" si="14"/>
        <v>1</v>
      </c>
    </row>
    <row r="104" spans="1:21" ht="15.5" x14ac:dyDescent="0.35">
      <c r="A104" s="12">
        <v>10326</v>
      </c>
      <c r="B104" s="37" t="s">
        <v>107</v>
      </c>
      <c r="C104" s="55">
        <f>'NRU Ref Data'!R100</f>
        <v>27.848501027397258</v>
      </c>
      <c r="D104" s="19">
        <f>'NRU Ref Data'!AG100</f>
        <v>0</v>
      </c>
      <c r="E104" s="21">
        <f>'NRU Ref Data'!AP100</f>
        <v>0</v>
      </c>
      <c r="F104" s="19">
        <f>'NRU Ref Data'!AY100</f>
        <v>0</v>
      </c>
      <c r="G104" s="21">
        <f>'NRU Ref Data'!BH100</f>
        <v>0</v>
      </c>
      <c r="H104" s="60">
        <f>'NRU Ref Data'!BI100</f>
        <v>0</v>
      </c>
      <c r="I104" s="62">
        <f t="shared" si="11"/>
        <v>27.848501027397258</v>
      </c>
      <c r="J104" s="55">
        <f>'NRU Ref Data'!BU100</f>
        <v>30.46</v>
      </c>
      <c r="K104" s="19">
        <f>'NRU Ref Data'!BX100</f>
        <v>-2.6114989726027424</v>
      </c>
      <c r="L104" s="19">
        <f>'NRU Ref Data'!BV100</f>
        <v>0</v>
      </c>
      <c r="M104" s="21">
        <f>'NRU Ref Data'!BW100</f>
        <v>0</v>
      </c>
      <c r="N104" s="190">
        <f>'NRU Ref Data'!CA100</f>
        <v>1.4670567699196631</v>
      </c>
      <c r="O104" s="67">
        <f t="shared" si="15"/>
        <v>29.31555779731692</v>
      </c>
      <c r="P104" s="22">
        <f t="shared" si="9"/>
        <v>-1.4670567699196617</v>
      </c>
      <c r="R104" s="202">
        <f t="shared" si="12"/>
        <v>0</v>
      </c>
      <c r="S104" s="203">
        <f t="shared" si="10"/>
        <v>-1.4670567699196617</v>
      </c>
      <c r="T104" s="204">
        <f t="shared" si="13"/>
        <v>0</v>
      </c>
      <c r="U104" s="205">
        <f t="shared" si="14"/>
        <v>1</v>
      </c>
    </row>
    <row r="105" spans="1:21" ht="15.5" x14ac:dyDescent="0.35">
      <c r="A105" s="12">
        <v>10331</v>
      </c>
      <c r="B105" s="37" t="s">
        <v>108</v>
      </c>
      <c r="C105" s="55">
        <f>'NRU Ref Data'!R101</f>
        <v>35.407541210045665</v>
      </c>
      <c r="D105" s="19">
        <f>'NRU Ref Data'!AG101</f>
        <v>0</v>
      </c>
      <c r="E105" s="21">
        <f>'NRU Ref Data'!AP101</f>
        <v>0</v>
      </c>
      <c r="F105" s="19">
        <f>'NRU Ref Data'!AY101</f>
        <v>0</v>
      </c>
      <c r="G105" s="21">
        <f>'NRU Ref Data'!BH101</f>
        <v>0</v>
      </c>
      <c r="H105" s="60">
        <f>'NRU Ref Data'!BI101</f>
        <v>0</v>
      </c>
      <c r="I105" s="62">
        <f t="shared" si="11"/>
        <v>35.407541210045665</v>
      </c>
      <c r="J105" s="55">
        <f>'NRU Ref Data'!BU101</f>
        <v>36.601999999999997</v>
      </c>
      <c r="K105" s="19">
        <f>'NRU Ref Data'!BX101</f>
        <v>-1.1944587899543322</v>
      </c>
      <c r="L105" s="19">
        <f>'NRU Ref Data'!BV101</f>
        <v>7.6999999999999999E-2</v>
      </c>
      <c r="M105" s="21">
        <f>'NRU Ref Data'!BW101</f>
        <v>0</v>
      </c>
      <c r="N105" s="190">
        <f>'NRU Ref Data'!CA101</f>
        <v>1.8693227458984756</v>
      </c>
      <c r="O105" s="67">
        <f t="shared" si="15"/>
        <v>37.353863955944135</v>
      </c>
      <c r="P105" s="22">
        <f t="shared" si="9"/>
        <v>-1.9463227458984704</v>
      </c>
      <c r="R105" s="202">
        <f t="shared" si="12"/>
        <v>0</v>
      </c>
      <c r="S105" s="203">
        <f t="shared" si="10"/>
        <v>-1.9463227458984704</v>
      </c>
      <c r="T105" s="204">
        <f t="shared" si="13"/>
        <v>0</v>
      </c>
      <c r="U105" s="205">
        <f t="shared" si="14"/>
        <v>1</v>
      </c>
    </row>
    <row r="106" spans="1:21" ht="15.5" x14ac:dyDescent="0.35">
      <c r="A106" s="12">
        <v>10333</v>
      </c>
      <c r="B106" s="37" t="s">
        <v>109</v>
      </c>
      <c r="C106" s="55">
        <f>'NRU Ref Data'!R102</f>
        <v>20.228649086757997</v>
      </c>
      <c r="D106" s="19">
        <f>'NRU Ref Data'!AG102</f>
        <v>0</v>
      </c>
      <c r="E106" s="21">
        <f>'NRU Ref Data'!AP102</f>
        <v>0</v>
      </c>
      <c r="F106" s="19">
        <f>'NRU Ref Data'!AY102</f>
        <v>0</v>
      </c>
      <c r="G106" s="21">
        <f>'NRU Ref Data'!BH102</f>
        <v>0</v>
      </c>
      <c r="H106" s="60">
        <f>'NRU Ref Data'!BI102</f>
        <v>0</v>
      </c>
      <c r="I106" s="62">
        <f t="shared" si="11"/>
        <v>20.228649086757997</v>
      </c>
      <c r="J106" s="55">
        <f>'NRU Ref Data'!BU102</f>
        <v>18.515000000000001</v>
      </c>
      <c r="K106" s="19">
        <f>'NRU Ref Data'!BX102</f>
        <v>0</v>
      </c>
      <c r="L106" s="19">
        <f>'NRU Ref Data'!BV102</f>
        <v>1.5E-3</v>
      </c>
      <c r="M106" s="21">
        <f>'NRU Ref Data'!BW102</f>
        <v>0.85682454337899827</v>
      </c>
      <c r="N106" s="190">
        <f>'NRU Ref Data'!CA102</f>
        <v>1.0205851618100985</v>
      </c>
      <c r="O106" s="67">
        <f t="shared" si="15"/>
        <v>20.393909705189099</v>
      </c>
      <c r="P106" s="22">
        <f t="shared" si="9"/>
        <v>-0.16526061843110185</v>
      </c>
      <c r="R106" s="202">
        <f t="shared" si="12"/>
        <v>0</v>
      </c>
      <c r="S106" s="203">
        <f t="shared" si="10"/>
        <v>-0.16526061843110185</v>
      </c>
      <c r="T106" s="204">
        <f t="shared" si="13"/>
        <v>0</v>
      </c>
      <c r="U106" s="205">
        <f t="shared" si="14"/>
        <v>1</v>
      </c>
    </row>
    <row r="107" spans="1:21" ht="15.5" x14ac:dyDescent="0.35">
      <c r="A107" s="12">
        <v>10338</v>
      </c>
      <c r="B107" s="37" t="s">
        <v>110</v>
      </c>
      <c r="C107" s="55">
        <f>'NRU Ref Data'!R103</f>
        <v>2.5923039954337899</v>
      </c>
      <c r="D107" s="19">
        <f>'NRU Ref Data'!AG103</f>
        <v>0</v>
      </c>
      <c r="E107" s="21">
        <f>'NRU Ref Data'!AP103</f>
        <v>0</v>
      </c>
      <c r="F107" s="19">
        <f>'NRU Ref Data'!AY103</f>
        <v>0</v>
      </c>
      <c r="G107" s="21">
        <f>'NRU Ref Data'!BH103</f>
        <v>0</v>
      </c>
      <c r="H107" s="60">
        <f>'NRU Ref Data'!BI103</f>
        <v>0</v>
      </c>
      <c r="I107" s="62">
        <f t="shared" si="11"/>
        <v>2.5923039954337899</v>
      </c>
      <c r="J107" s="55">
        <f>'NRU Ref Data'!BU103</f>
        <v>2.3730000000000002</v>
      </c>
      <c r="K107" s="19">
        <f>'NRU Ref Data'!BX103</f>
        <v>0</v>
      </c>
      <c r="L107" s="19">
        <f>'NRU Ref Data'!BV103</f>
        <v>0</v>
      </c>
      <c r="M107" s="21">
        <f>'NRU Ref Data'!BW103</f>
        <v>0.10965199771689482</v>
      </c>
      <c r="N107" s="190">
        <f>'NRU Ref Data'!CA103</f>
        <v>0.13078590538937701</v>
      </c>
      <c r="O107" s="67">
        <f t="shared" si="15"/>
        <v>2.6134379031062722</v>
      </c>
      <c r="P107" s="22">
        <f t="shared" si="9"/>
        <v>-2.1133907672482355E-2</v>
      </c>
      <c r="R107" s="202">
        <f t="shared" si="12"/>
        <v>0</v>
      </c>
      <c r="S107" s="203">
        <f t="shared" si="10"/>
        <v>-2.1133907672482355E-2</v>
      </c>
      <c r="T107" s="204">
        <f t="shared" si="13"/>
        <v>0</v>
      </c>
      <c r="U107" s="205">
        <f t="shared" si="14"/>
        <v>1</v>
      </c>
    </row>
    <row r="108" spans="1:21" ht="15.5" x14ac:dyDescent="0.35">
      <c r="A108" s="12">
        <v>10342</v>
      </c>
      <c r="B108" s="37" t="s">
        <v>111</v>
      </c>
      <c r="C108" s="55">
        <f>'NRU Ref Data'!R104</f>
        <v>37.91742511415525</v>
      </c>
      <c r="D108" s="19">
        <f>'NRU Ref Data'!AG104</f>
        <v>0</v>
      </c>
      <c r="E108" s="21">
        <f>'NRU Ref Data'!AP104</f>
        <v>0</v>
      </c>
      <c r="F108" s="19">
        <f>'NRU Ref Data'!AY104</f>
        <v>0</v>
      </c>
      <c r="G108" s="21">
        <f>'NRU Ref Data'!BH104</f>
        <v>0</v>
      </c>
      <c r="H108" s="60">
        <f>'NRU Ref Data'!BI104</f>
        <v>0</v>
      </c>
      <c r="I108" s="62">
        <f t="shared" si="11"/>
        <v>37.91742511415525</v>
      </c>
      <c r="J108" s="55">
        <f>'NRU Ref Data'!BU104</f>
        <v>38.691000000000003</v>
      </c>
      <c r="K108" s="19">
        <f>'NRU Ref Data'!BX104</f>
        <v>-0.7735748858447522</v>
      </c>
      <c r="L108" s="19">
        <f>'NRU Ref Data'!BV104</f>
        <v>0.21525</v>
      </c>
      <c r="M108" s="21">
        <f>'NRU Ref Data'!BW104</f>
        <v>0</v>
      </c>
      <c r="N108" s="190">
        <f>'NRU Ref Data'!CA104</f>
        <v>2.0088262246622244</v>
      </c>
      <c r="O108" s="67">
        <f t="shared" si="15"/>
        <v>40.14150133881747</v>
      </c>
      <c r="P108" s="22">
        <f t="shared" si="9"/>
        <v>-2.2240762246622197</v>
      </c>
      <c r="R108" s="202">
        <f t="shared" si="12"/>
        <v>0</v>
      </c>
      <c r="S108" s="203">
        <f t="shared" si="10"/>
        <v>-2.2240762246622197</v>
      </c>
      <c r="T108" s="204">
        <f t="shared" si="13"/>
        <v>0</v>
      </c>
      <c r="U108" s="205">
        <f t="shared" si="14"/>
        <v>1</v>
      </c>
    </row>
    <row r="109" spans="1:21" ht="15.5" x14ac:dyDescent="0.35">
      <c r="A109" s="12">
        <v>10343</v>
      </c>
      <c r="B109" s="37" t="s">
        <v>112</v>
      </c>
      <c r="C109" s="55">
        <f>'NRU Ref Data'!R105</f>
        <v>12.031853424657534</v>
      </c>
      <c r="D109" s="19">
        <f>'NRU Ref Data'!AG105</f>
        <v>0</v>
      </c>
      <c r="E109" s="21">
        <f>'NRU Ref Data'!AP105</f>
        <v>7.9223744292237441E-2</v>
      </c>
      <c r="F109" s="19">
        <f>'NRU Ref Data'!AY105</f>
        <v>0</v>
      </c>
      <c r="G109" s="21">
        <f>'NRU Ref Data'!BH105</f>
        <v>0</v>
      </c>
      <c r="H109" s="60">
        <f>'NRU Ref Data'!BI105</f>
        <v>0</v>
      </c>
      <c r="I109" s="62">
        <f t="shared" si="11"/>
        <v>11.952629680365296</v>
      </c>
      <c r="J109" s="55">
        <f>'NRU Ref Data'!BU105</f>
        <v>31.388999999999999</v>
      </c>
      <c r="K109" s="19">
        <f>'NRU Ref Data'!BX105</f>
        <v>-19.436370319634705</v>
      </c>
      <c r="L109" s="19">
        <f>'NRU Ref Data'!BV105</f>
        <v>0</v>
      </c>
      <c r="M109" s="21">
        <f>'NRU Ref Data'!BW105</f>
        <v>0</v>
      </c>
      <c r="N109" s="190">
        <f>'NRU Ref Data'!CA105</f>
        <v>0.62966355976113575</v>
      </c>
      <c r="O109" s="67">
        <f t="shared" si="15"/>
        <v>12.582293240126431</v>
      </c>
      <c r="P109" s="22">
        <f t="shared" si="9"/>
        <v>-0.6296635597611342</v>
      </c>
      <c r="R109" s="202">
        <f t="shared" si="12"/>
        <v>0</v>
      </c>
      <c r="S109" s="203">
        <f t="shared" si="10"/>
        <v>-0.6296635597611342</v>
      </c>
      <c r="T109" s="204">
        <f t="shared" si="13"/>
        <v>0</v>
      </c>
      <c r="U109" s="205">
        <f t="shared" si="14"/>
        <v>1</v>
      </c>
    </row>
    <row r="110" spans="1:21" ht="15.5" x14ac:dyDescent="0.35">
      <c r="A110" s="12">
        <v>10349</v>
      </c>
      <c r="B110" s="37" t="s">
        <v>113</v>
      </c>
      <c r="C110" s="55">
        <f>'NRU Ref Data'!R106</f>
        <v>1043.6762560502284</v>
      </c>
      <c r="D110" s="19">
        <f>'NRU Ref Data'!AG106</f>
        <v>0</v>
      </c>
      <c r="E110" s="21">
        <f>'NRU Ref Data'!AP106</f>
        <v>614.37397260273974</v>
      </c>
      <c r="F110" s="19">
        <f>'NRU Ref Data'!AY106</f>
        <v>0</v>
      </c>
      <c r="G110" s="21">
        <f>'NRU Ref Data'!BH106</f>
        <v>0</v>
      </c>
      <c r="H110" s="60">
        <f>'NRU Ref Data'!BI106</f>
        <v>27.02</v>
      </c>
      <c r="I110" s="62">
        <f t="shared" si="11"/>
        <v>456.32228344748864</v>
      </c>
      <c r="J110" s="55">
        <f>'NRU Ref Data'!BU106</f>
        <v>523.91099999999994</v>
      </c>
      <c r="K110" s="19">
        <f>'NRU Ref Data'!BX106</f>
        <v>-67.588716552511301</v>
      </c>
      <c r="L110" s="19">
        <f>'NRU Ref Data'!BV106</f>
        <v>32.075499999999998</v>
      </c>
      <c r="M110" s="21">
        <f>'NRU Ref Data'!BW106</f>
        <v>0</v>
      </c>
      <c r="N110" s="190">
        <f>'NRU Ref Data'!CA106</f>
        <v>25.728755523160775</v>
      </c>
      <c r="O110" s="67">
        <f t="shared" si="15"/>
        <v>514.12653897064945</v>
      </c>
      <c r="P110" s="22">
        <f t="shared" si="9"/>
        <v>-57.804255523160805</v>
      </c>
      <c r="R110" s="202">
        <f t="shared" si="12"/>
        <v>0</v>
      </c>
      <c r="S110" s="203">
        <f t="shared" si="10"/>
        <v>-57.804255523160805</v>
      </c>
      <c r="T110" s="204">
        <f t="shared" si="13"/>
        <v>0</v>
      </c>
      <c r="U110" s="205">
        <f t="shared" si="14"/>
        <v>1</v>
      </c>
    </row>
    <row r="111" spans="1:21" ht="15.5" x14ac:dyDescent="0.35">
      <c r="A111" s="12">
        <v>10352</v>
      </c>
      <c r="B111" s="37" t="s">
        <v>114</v>
      </c>
      <c r="C111" s="55">
        <f>'NRU Ref Data'!R107</f>
        <v>16.804611187214615</v>
      </c>
      <c r="D111" s="19">
        <f>'NRU Ref Data'!AG107</f>
        <v>0</v>
      </c>
      <c r="E111" s="21">
        <f>'NRU Ref Data'!AP107</f>
        <v>0</v>
      </c>
      <c r="F111" s="19">
        <f>'NRU Ref Data'!AY107</f>
        <v>0</v>
      </c>
      <c r="G111" s="21">
        <f>'NRU Ref Data'!BH107</f>
        <v>0</v>
      </c>
      <c r="H111" s="60">
        <f>'NRU Ref Data'!BI107</f>
        <v>0</v>
      </c>
      <c r="I111" s="62">
        <f t="shared" si="11"/>
        <v>16.804611187214615</v>
      </c>
      <c r="J111" s="55">
        <f>'NRU Ref Data'!BU107</f>
        <v>15.907</v>
      </c>
      <c r="K111" s="19">
        <f>'NRU Ref Data'!BX107</f>
        <v>0</v>
      </c>
      <c r="L111" s="19">
        <f>'NRU Ref Data'!BV107</f>
        <v>0</v>
      </c>
      <c r="M111" s="21">
        <f>'NRU Ref Data'!BW107</f>
        <v>0.44880559360730743</v>
      </c>
      <c r="N111" s="190">
        <f>'NRU Ref Data'!CA107</f>
        <v>0.86162250887347214</v>
      </c>
      <c r="O111" s="67">
        <f t="shared" si="15"/>
        <v>17.217428102480781</v>
      </c>
      <c r="P111" s="22">
        <f t="shared" si="9"/>
        <v>-0.41281691526616626</v>
      </c>
      <c r="R111" s="202">
        <f t="shared" si="12"/>
        <v>0</v>
      </c>
      <c r="S111" s="203">
        <f t="shared" si="10"/>
        <v>-0.41281691526616626</v>
      </c>
      <c r="T111" s="204">
        <f t="shared" si="13"/>
        <v>0</v>
      </c>
      <c r="U111" s="205">
        <f t="shared" si="14"/>
        <v>1</v>
      </c>
    </row>
    <row r="112" spans="1:21" ht="15.5" x14ac:dyDescent="0.35">
      <c r="A112" s="12">
        <v>10354</v>
      </c>
      <c r="B112" s="37" t="s">
        <v>115</v>
      </c>
      <c r="C112" s="55">
        <f>'NRU Ref Data'!R108</f>
        <v>731.90388356164374</v>
      </c>
      <c r="D112" s="19">
        <f>'NRU Ref Data'!AG108</f>
        <v>0</v>
      </c>
      <c r="E112" s="21">
        <f>'NRU Ref Data'!AP108</f>
        <v>30.827739726027396</v>
      </c>
      <c r="F112" s="19">
        <f>'NRU Ref Data'!AY108</f>
        <v>0</v>
      </c>
      <c r="G112" s="21">
        <f>'NRU Ref Data'!BH108</f>
        <v>0</v>
      </c>
      <c r="H112" s="60">
        <f>'NRU Ref Data'!BI108</f>
        <v>0</v>
      </c>
      <c r="I112" s="62">
        <f t="shared" si="11"/>
        <v>701.07614383561634</v>
      </c>
      <c r="J112" s="55">
        <f>'NRU Ref Data'!BU108</f>
        <v>799.07</v>
      </c>
      <c r="K112" s="19">
        <f>'NRU Ref Data'!BX108</f>
        <v>-97.993856164383715</v>
      </c>
      <c r="L112" s="19">
        <f>'NRU Ref Data'!BV108</f>
        <v>5.3982500000000009</v>
      </c>
      <c r="M112" s="21">
        <f>'NRU Ref Data'!BW108</f>
        <v>0</v>
      </c>
      <c r="N112" s="190">
        <f>'NRU Ref Data'!CA108</f>
        <v>37.217013627835371</v>
      </c>
      <c r="O112" s="67">
        <f t="shared" si="15"/>
        <v>743.6914074634517</v>
      </c>
      <c r="P112" s="22">
        <f t="shared" si="9"/>
        <v>-42.615263627835361</v>
      </c>
      <c r="R112" s="202">
        <f t="shared" si="12"/>
        <v>0</v>
      </c>
      <c r="S112" s="203">
        <f t="shared" si="10"/>
        <v>-42.615263627835361</v>
      </c>
      <c r="T112" s="204">
        <f t="shared" si="13"/>
        <v>0</v>
      </c>
      <c r="U112" s="205">
        <f t="shared" si="14"/>
        <v>1</v>
      </c>
    </row>
    <row r="113" spans="1:21" ht="15.5" x14ac:dyDescent="0.35">
      <c r="A113" s="12">
        <v>10360</v>
      </c>
      <c r="B113" s="37" t="s">
        <v>116</v>
      </c>
      <c r="C113" s="55">
        <f>'NRU Ref Data'!R109</f>
        <v>7.1959055936073071</v>
      </c>
      <c r="D113" s="19">
        <f>'NRU Ref Data'!AG109</f>
        <v>0</v>
      </c>
      <c r="E113" s="21">
        <f>'NRU Ref Data'!AP109</f>
        <v>0</v>
      </c>
      <c r="F113" s="19">
        <f>'NRU Ref Data'!AY109</f>
        <v>0</v>
      </c>
      <c r="G113" s="21">
        <f>'NRU Ref Data'!BH109</f>
        <v>0</v>
      </c>
      <c r="H113" s="60">
        <f>'NRU Ref Data'!BI109</f>
        <v>0</v>
      </c>
      <c r="I113" s="62">
        <f t="shared" si="11"/>
        <v>7.1959055936073071</v>
      </c>
      <c r="J113" s="55">
        <f>'NRU Ref Data'!BU109</f>
        <v>6.7649999999999997</v>
      </c>
      <c r="K113" s="19">
        <f>'NRU Ref Data'!BX109</f>
        <v>0</v>
      </c>
      <c r="L113" s="19">
        <f>'NRU Ref Data'!BV109</f>
        <v>0</v>
      </c>
      <c r="M113" s="21">
        <f>'NRU Ref Data'!BW109</f>
        <v>0.2154527968036537</v>
      </c>
      <c r="N113" s="190">
        <f>'NRU Ref Data'!CA109</f>
        <v>0.36772968579460202</v>
      </c>
      <c r="O113" s="67">
        <f t="shared" si="15"/>
        <v>7.348182482598256</v>
      </c>
      <c r="P113" s="22">
        <f t="shared" si="9"/>
        <v>-0.15227688899094893</v>
      </c>
      <c r="R113" s="202">
        <f t="shared" si="12"/>
        <v>0</v>
      </c>
      <c r="S113" s="203">
        <f t="shared" si="10"/>
        <v>-0.15227688899094893</v>
      </c>
      <c r="T113" s="204">
        <f t="shared" si="13"/>
        <v>0</v>
      </c>
      <c r="U113" s="205">
        <f t="shared" si="14"/>
        <v>1</v>
      </c>
    </row>
    <row r="114" spans="1:21" ht="15.5" x14ac:dyDescent="0.35">
      <c r="A114" s="12">
        <v>10363</v>
      </c>
      <c r="B114" s="37" t="s">
        <v>117</v>
      </c>
      <c r="C114" s="55">
        <f>'NRU Ref Data'!R110</f>
        <v>90.912869634703199</v>
      </c>
      <c r="D114" s="19">
        <f>'NRU Ref Data'!AG110</f>
        <v>0</v>
      </c>
      <c r="E114" s="21">
        <f>'NRU Ref Data'!AP110</f>
        <v>0</v>
      </c>
      <c r="F114" s="19">
        <f>'NRU Ref Data'!AY110</f>
        <v>0</v>
      </c>
      <c r="G114" s="21">
        <f>'NRU Ref Data'!BH110</f>
        <v>0</v>
      </c>
      <c r="H114" s="60">
        <f>'NRU Ref Data'!BI110</f>
        <v>0</v>
      </c>
      <c r="I114" s="62">
        <f t="shared" si="11"/>
        <v>90.912869634703199</v>
      </c>
      <c r="J114" s="55">
        <f>'NRU Ref Data'!BU110</f>
        <v>100.706</v>
      </c>
      <c r="K114" s="19">
        <f>'NRU Ref Data'!BX110</f>
        <v>-9.793130365296804</v>
      </c>
      <c r="L114" s="19">
        <f>'NRU Ref Data'!BV110</f>
        <v>9.2249999999999999E-2</v>
      </c>
      <c r="M114" s="21">
        <f>'NRU Ref Data'!BW110</f>
        <v>0</v>
      </c>
      <c r="N114" s="190">
        <f>'NRU Ref Data'!CA110</f>
        <v>4.7941423032461898</v>
      </c>
      <c r="O114" s="67">
        <f t="shared" si="15"/>
        <v>95.799261937949396</v>
      </c>
      <c r="P114" s="22">
        <f t="shared" si="9"/>
        <v>-4.8863923032461969</v>
      </c>
      <c r="R114" s="202">
        <f t="shared" si="12"/>
        <v>0</v>
      </c>
      <c r="S114" s="203">
        <f t="shared" si="10"/>
        <v>-4.8863923032461969</v>
      </c>
      <c r="T114" s="204">
        <f t="shared" si="13"/>
        <v>0</v>
      </c>
      <c r="U114" s="205">
        <f t="shared" si="14"/>
        <v>1</v>
      </c>
    </row>
    <row r="115" spans="1:21" ht="15.5" x14ac:dyDescent="0.35">
      <c r="A115" s="12">
        <v>10369</v>
      </c>
      <c r="B115" s="37" t="s">
        <v>118</v>
      </c>
      <c r="C115" s="55">
        <f>'NRU Ref Data'!R111</f>
        <v>17.310770319634702</v>
      </c>
      <c r="D115" s="19">
        <f>'NRU Ref Data'!AG111</f>
        <v>0</v>
      </c>
      <c r="E115" s="21">
        <f>'NRU Ref Data'!AP111</f>
        <v>0</v>
      </c>
      <c r="F115" s="19">
        <f>'NRU Ref Data'!AY111</f>
        <v>0</v>
      </c>
      <c r="G115" s="21">
        <f>'NRU Ref Data'!BH111</f>
        <v>0</v>
      </c>
      <c r="H115" s="60">
        <f>'NRU Ref Data'!BI111</f>
        <v>0</v>
      </c>
      <c r="I115" s="62">
        <f t="shared" si="11"/>
        <v>17.310770319634702</v>
      </c>
      <c r="J115" s="55">
        <f>'NRU Ref Data'!BU111</f>
        <v>16.431999999999999</v>
      </c>
      <c r="K115" s="19">
        <f>'NRU Ref Data'!BX111</f>
        <v>0</v>
      </c>
      <c r="L115" s="19">
        <f>'NRU Ref Data'!BV111</f>
        <v>0</v>
      </c>
      <c r="M115" s="21">
        <f>'NRU Ref Data'!BW111</f>
        <v>0.43938515981735193</v>
      </c>
      <c r="N115" s="190">
        <f>'NRU Ref Data'!CA111</f>
        <v>0.88878319850256771</v>
      </c>
      <c r="O115" s="67">
        <f t="shared" si="15"/>
        <v>17.76016835831992</v>
      </c>
      <c r="P115" s="22">
        <f t="shared" si="9"/>
        <v>-0.44939803868521722</v>
      </c>
      <c r="R115" s="202">
        <f t="shared" si="12"/>
        <v>0</v>
      </c>
      <c r="S115" s="203">
        <f t="shared" si="10"/>
        <v>-0.44939803868521722</v>
      </c>
      <c r="T115" s="204">
        <f t="shared" si="13"/>
        <v>0</v>
      </c>
      <c r="U115" s="205">
        <f t="shared" si="14"/>
        <v>1</v>
      </c>
    </row>
    <row r="116" spans="1:21" ht="15.5" x14ac:dyDescent="0.35">
      <c r="A116" s="12">
        <v>10370</v>
      </c>
      <c r="B116" s="37" t="s">
        <v>119</v>
      </c>
      <c r="C116" s="55">
        <f>'NRU Ref Data'!R112</f>
        <v>541.72165057077632</v>
      </c>
      <c r="D116" s="19">
        <f>'NRU Ref Data'!AG112</f>
        <v>0</v>
      </c>
      <c r="E116" s="21">
        <f>'NRU Ref Data'!AP112</f>
        <v>178.42568493150685</v>
      </c>
      <c r="F116" s="19">
        <f>'NRU Ref Data'!AY112</f>
        <v>0</v>
      </c>
      <c r="G116" s="21">
        <f>'NRU Ref Data'!BH112</f>
        <v>0</v>
      </c>
      <c r="H116" s="60">
        <f>'NRU Ref Data'!BI112</f>
        <v>27.02</v>
      </c>
      <c r="I116" s="62">
        <f t="shared" si="11"/>
        <v>390.31596563926945</v>
      </c>
      <c r="J116" s="55">
        <f>'NRU Ref Data'!BU112</f>
        <v>402.39</v>
      </c>
      <c r="K116" s="19">
        <f>'NRU Ref Data'!BX112</f>
        <v>-12.074034360730536</v>
      </c>
      <c r="L116" s="19">
        <f>'NRU Ref Data'!BV112</f>
        <v>18.009250000000002</v>
      </c>
      <c r="M116" s="21">
        <f>'NRU Ref Data'!BW112</f>
        <v>0</v>
      </c>
      <c r="N116" s="190">
        <f>'NRU Ref Data'!CA112</f>
        <v>21.51053916127</v>
      </c>
      <c r="O116" s="67">
        <f t="shared" si="15"/>
        <v>429.83575480053946</v>
      </c>
      <c r="P116" s="22">
        <f t="shared" si="9"/>
        <v>-39.519789161270012</v>
      </c>
      <c r="R116" s="202">
        <f t="shared" si="12"/>
        <v>0</v>
      </c>
      <c r="S116" s="203">
        <f t="shared" si="10"/>
        <v>-39.519789161270012</v>
      </c>
      <c r="T116" s="204">
        <f t="shared" si="13"/>
        <v>0</v>
      </c>
      <c r="U116" s="205">
        <f t="shared" si="14"/>
        <v>1</v>
      </c>
    </row>
    <row r="117" spans="1:21" ht="15.5" x14ac:dyDescent="0.35">
      <c r="A117" s="12">
        <v>10371</v>
      </c>
      <c r="B117" s="37" t="s">
        <v>120</v>
      </c>
      <c r="C117" s="55">
        <f>'NRU Ref Data'!R113</f>
        <v>11.271588356164383</v>
      </c>
      <c r="D117" s="19">
        <f>'NRU Ref Data'!AG113</f>
        <v>0</v>
      </c>
      <c r="E117" s="21">
        <f>'NRU Ref Data'!AP113</f>
        <v>0</v>
      </c>
      <c r="F117" s="19">
        <f>'NRU Ref Data'!AY113</f>
        <v>0</v>
      </c>
      <c r="G117" s="21">
        <f>'NRU Ref Data'!BH113</f>
        <v>0</v>
      </c>
      <c r="H117" s="60">
        <f>'NRU Ref Data'!BI113</f>
        <v>0</v>
      </c>
      <c r="I117" s="62">
        <f t="shared" si="11"/>
        <v>11.271588356164383</v>
      </c>
      <c r="J117" s="55">
        <f>'NRU Ref Data'!BU113</f>
        <v>11.032</v>
      </c>
      <c r="K117" s="19">
        <f>'NRU Ref Data'!BX113</f>
        <v>0</v>
      </c>
      <c r="L117" s="19">
        <f>'NRU Ref Data'!BV113</f>
        <v>0</v>
      </c>
      <c r="M117" s="21">
        <f>'NRU Ref Data'!BW113</f>
        <v>0.11979417808219139</v>
      </c>
      <c r="N117" s="190">
        <f>'NRU Ref Data'!CA113</f>
        <v>0.58747561061225306</v>
      </c>
      <c r="O117" s="67">
        <f t="shared" si="15"/>
        <v>11.739269788694445</v>
      </c>
      <c r="P117" s="22">
        <f t="shared" si="9"/>
        <v>-0.46768143253006222</v>
      </c>
      <c r="R117" s="202">
        <f t="shared" si="12"/>
        <v>0</v>
      </c>
      <c r="S117" s="203">
        <f t="shared" si="10"/>
        <v>-0.46768143253006222</v>
      </c>
      <c r="T117" s="204">
        <f t="shared" si="13"/>
        <v>0</v>
      </c>
      <c r="U117" s="205">
        <f t="shared" si="14"/>
        <v>1</v>
      </c>
    </row>
    <row r="118" spans="1:21" ht="15.5" x14ac:dyDescent="0.35">
      <c r="A118" s="12">
        <v>10376</v>
      </c>
      <c r="B118" s="37" t="s">
        <v>121</v>
      </c>
      <c r="C118" s="55">
        <f>'NRU Ref Data'!R114</f>
        <v>55.938610273972607</v>
      </c>
      <c r="D118" s="19">
        <f>'NRU Ref Data'!AG114</f>
        <v>0</v>
      </c>
      <c r="E118" s="21">
        <f>'NRU Ref Data'!AP114</f>
        <v>0</v>
      </c>
      <c r="F118" s="19">
        <f>'NRU Ref Data'!AY114</f>
        <v>0.69737442922374426</v>
      </c>
      <c r="G118" s="21">
        <f>'NRU Ref Data'!BH114</f>
        <v>0</v>
      </c>
      <c r="H118" s="60">
        <f>'NRU Ref Data'!BI114</f>
        <v>0</v>
      </c>
      <c r="I118" s="62">
        <f t="shared" si="11"/>
        <v>55.241235844748864</v>
      </c>
      <c r="J118" s="55">
        <f>'NRU Ref Data'!BU114</f>
        <v>56.029000000000003</v>
      </c>
      <c r="K118" s="19">
        <f>'NRU Ref Data'!BX114</f>
        <v>-0.78776415525113919</v>
      </c>
      <c r="L118" s="19">
        <f>'NRU Ref Data'!BV114</f>
        <v>0.1545</v>
      </c>
      <c r="M118" s="21">
        <f>'NRU Ref Data'!BW114</f>
        <v>0</v>
      </c>
      <c r="N118" s="190">
        <f>'NRU Ref Data'!CA114</f>
        <v>2.9182428603883674</v>
      </c>
      <c r="O118" s="67">
        <f t="shared" si="15"/>
        <v>58.313978705137231</v>
      </c>
      <c r="P118" s="22">
        <f t="shared" si="9"/>
        <v>-3.0727428603883666</v>
      </c>
      <c r="R118" s="202">
        <f t="shared" si="12"/>
        <v>0</v>
      </c>
      <c r="S118" s="203">
        <f t="shared" si="10"/>
        <v>-3.0727428603883666</v>
      </c>
      <c r="T118" s="204">
        <f t="shared" si="13"/>
        <v>0</v>
      </c>
      <c r="U118" s="205">
        <f t="shared" si="14"/>
        <v>1</v>
      </c>
    </row>
    <row r="119" spans="1:21" ht="15.5" x14ac:dyDescent="0.35">
      <c r="A119" s="12">
        <v>10378</v>
      </c>
      <c r="B119" s="37" t="s">
        <v>122</v>
      </c>
      <c r="C119" s="55">
        <f>'NRU Ref Data'!R115</f>
        <v>2.0274664383561647</v>
      </c>
      <c r="D119" s="19">
        <f>'NRU Ref Data'!AG115</f>
        <v>0</v>
      </c>
      <c r="E119" s="21">
        <f>'NRU Ref Data'!AP115</f>
        <v>0</v>
      </c>
      <c r="F119" s="19">
        <f>'NRU Ref Data'!AY115</f>
        <v>0</v>
      </c>
      <c r="G119" s="21">
        <f>'NRU Ref Data'!BH115</f>
        <v>0</v>
      </c>
      <c r="H119" s="60">
        <f>'NRU Ref Data'!BI115</f>
        <v>0</v>
      </c>
      <c r="I119" s="62">
        <f t="shared" si="11"/>
        <v>2.0274664383561647</v>
      </c>
      <c r="J119" s="55">
        <f>'NRU Ref Data'!BU115</f>
        <v>2.0209999999999999</v>
      </c>
      <c r="K119" s="19">
        <f>'NRU Ref Data'!BX115</f>
        <v>0</v>
      </c>
      <c r="L119" s="19">
        <f>'NRU Ref Data'!BV115</f>
        <v>0</v>
      </c>
      <c r="M119" s="21">
        <f>'NRU Ref Data'!BW115</f>
        <v>3.2332191780823916E-3</v>
      </c>
      <c r="N119" s="190">
        <f>'NRU Ref Data'!CA115</f>
        <v>0.10663644140738249</v>
      </c>
      <c r="O119" s="67">
        <f t="shared" si="15"/>
        <v>2.1308696605854651</v>
      </c>
      <c r="P119" s="22">
        <f t="shared" si="9"/>
        <v>-0.10340322222930043</v>
      </c>
      <c r="R119" s="202">
        <f t="shared" si="12"/>
        <v>0</v>
      </c>
      <c r="S119" s="203">
        <f t="shared" si="10"/>
        <v>-0.10340322222930043</v>
      </c>
      <c r="T119" s="204">
        <f t="shared" si="13"/>
        <v>0</v>
      </c>
      <c r="U119" s="205">
        <f t="shared" si="14"/>
        <v>1</v>
      </c>
    </row>
    <row r="120" spans="1:21" ht="15.5" x14ac:dyDescent="0.35">
      <c r="A120" s="12">
        <v>10379</v>
      </c>
      <c r="B120" s="37" t="s">
        <v>123</v>
      </c>
      <c r="C120" s="55">
        <f>'NRU Ref Data'!R116</f>
        <v>4.5046874429223731</v>
      </c>
      <c r="D120" s="19">
        <f>'NRU Ref Data'!AG116</f>
        <v>0</v>
      </c>
      <c r="E120" s="21">
        <f>'NRU Ref Data'!AP116</f>
        <v>0</v>
      </c>
      <c r="F120" s="19">
        <f>'NRU Ref Data'!AY116</f>
        <v>0</v>
      </c>
      <c r="G120" s="21">
        <f>'NRU Ref Data'!BH116</f>
        <v>0</v>
      </c>
      <c r="H120" s="60">
        <f>'NRU Ref Data'!BI116</f>
        <v>0</v>
      </c>
      <c r="I120" s="62">
        <f t="shared" si="11"/>
        <v>4.5046874429223731</v>
      </c>
      <c r="J120" s="55">
        <f>'NRU Ref Data'!BU116</f>
        <v>4.8079999999999998</v>
      </c>
      <c r="K120" s="19">
        <f>'NRU Ref Data'!BX116</f>
        <v>-0.30331255707762672</v>
      </c>
      <c r="L120" s="19">
        <f>'NRU Ref Data'!BV116</f>
        <v>0</v>
      </c>
      <c r="M120" s="21">
        <f>'NRU Ref Data'!BW116</f>
        <v>0</v>
      </c>
      <c r="N120" s="190">
        <f>'NRU Ref Data'!CA116</f>
        <v>0.23730656824257124</v>
      </c>
      <c r="O120" s="67">
        <f t="shared" si="15"/>
        <v>4.7419940111649446</v>
      </c>
      <c r="P120" s="22">
        <f t="shared" si="9"/>
        <v>-0.23730656824257146</v>
      </c>
      <c r="R120" s="202">
        <f t="shared" si="12"/>
        <v>0</v>
      </c>
      <c r="S120" s="203">
        <f t="shared" si="10"/>
        <v>-0.23730656824257146</v>
      </c>
      <c r="T120" s="204">
        <f t="shared" si="13"/>
        <v>0</v>
      </c>
      <c r="U120" s="205">
        <f t="shared" si="14"/>
        <v>1</v>
      </c>
    </row>
    <row r="121" spans="1:21" ht="15.5" x14ac:dyDescent="0.35">
      <c r="A121" s="12">
        <v>10388</v>
      </c>
      <c r="B121" s="37" t="s">
        <v>124</v>
      </c>
      <c r="C121" s="55">
        <f>'NRU Ref Data'!R117</f>
        <v>702.48813721461204</v>
      </c>
      <c r="D121" s="19">
        <f>'NRU Ref Data'!AG117</f>
        <v>480.17416312785394</v>
      </c>
      <c r="E121" s="21">
        <f>'NRU Ref Data'!AP117</f>
        <v>0</v>
      </c>
      <c r="F121" s="19">
        <f>'NRU Ref Data'!AY117</f>
        <v>0.2321917808219178</v>
      </c>
      <c r="G121" s="21">
        <f>'NRU Ref Data'!BH117</f>
        <v>0</v>
      </c>
      <c r="H121" s="60">
        <f>'NRU Ref Data'!BI117</f>
        <v>0</v>
      </c>
      <c r="I121" s="62">
        <f t="shared" si="11"/>
        <v>222.0817823059362</v>
      </c>
      <c r="J121" s="55">
        <f>'NRU Ref Data'!BU117</f>
        <v>113.223</v>
      </c>
      <c r="K121" s="19">
        <f>'NRU Ref Data'!BX117</f>
        <v>0</v>
      </c>
      <c r="L121" s="19">
        <f>'NRU Ref Data'!BV117</f>
        <v>6.1624999999999996</v>
      </c>
      <c r="M121" s="21">
        <f>'NRU Ref Data'!BW117</f>
        <v>54.429391152968101</v>
      </c>
      <c r="N121" s="190">
        <f>'NRU Ref Data'!CA117</f>
        <v>9.1565543340356701</v>
      </c>
      <c r="O121" s="67">
        <f t="shared" si="15"/>
        <v>182.97144548700376</v>
      </c>
      <c r="P121" s="22">
        <f t="shared" si="9"/>
        <v>39.110336818932439</v>
      </c>
      <c r="R121" s="202">
        <f t="shared" si="12"/>
        <v>1</v>
      </c>
      <c r="S121" s="203">
        <f t="shared" si="10"/>
        <v>39.110336818932439</v>
      </c>
      <c r="T121" s="204">
        <f t="shared" si="13"/>
        <v>1</v>
      </c>
      <c r="U121" s="205">
        <f t="shared" si="14"/>
        <v>0</v>
      </c>
    </row>
    <row r="122" spans="1:21" ht="15.5" x14ac:dyDescent="0.35">
      <c r="A122" s="12">
        <v>10391</v>
      </c>
      <c r="B122" s="37" t="s">
        <v>125</v>
      </c>
      <c r="C122" s="55">
        <f>'NRU Ref Data'!R118</f>
        <v>33.017314383561647</v>
      </c>
      <c r="D122" s="19">
        <f>'NRU Ref Data'!AG118</f>
        <v>0</v>
      </c>
      <c r="E122" s="21">
        <f>'NRU Ref Data'!AP118</f>
        <v>0</v>
      </c>
      <c r="F122" s="19">
        <f>'NRU Ref Data'!AY118</f>
        <v>0</v>
      </c>
      <c r="G122" s="21">
        <f>'NRU Ref Data'!BH118</f>
        <v>0</v>
      </c>
      <c r="H122" s="60">
        <f>'NRU Ref Data'!BI118</f>
        <v>0</v>
      </c>
      <c r="I122" s="62">
        <f t="shared" si="11"/>
        <v>33.017314383561647</v>
      </c>
      <c r="J122" s="55">
        <f>'NRU Ref Data'!BU118</f>
        <v>29.977</v>
      </c>
      <c r="K122" s="19">
        <f>'NRU Ref Data'!BX118</f>
        <v>0</v>
      </c>
      <c r="L122" s="19">
        <f>'NRU Ref Data'!BV118</f>
        <v>0.156</v>
      </c>
      <c r="M122" s="21">
        <f>'NRU Ref Data'!BW118</f>
        <v>1.5201571917808234</v>
      </c>
      <c r="N122" s="190">
        <f>'NRU Ref Data'!CA118</f>
        <v>1.6674857473243814</v>
      </c>
      <c r="O122" s="67">
        <f t="shared" si="15"/>
        <v>33.320642939105205</v>
      </c>
      <c r="P122" s="22">
        <f t="shared" si="9"/>
        <v>-0.30332855554355831</v>
      </c>
      <c r="R122" s="202">
        <f t="shared" si="12"/>
        <v>0</v>
      </c>
      <c r="S122" s="203">
        <f t="shared" si="10"/>
        <v>-0.30332855554355831</v>
      </c>
      <c r="T122" s="204">
        <f t="shared" si="13"/>
        <v>0</v>
      </c>
      <c r="U122" s="205">
        <f t="shared" si="14"/>
        <v>1</v>
      </c>
    </row>
    <row r="123" spans="1:21" ht="15.5" x14ac:dyDescent="0.35">
      <c r="A123" s="12">
        <v>10406</v>
      </c>
      <c r="B123" s="37" t="s">
        <v>126</v>
      </c>
      <c r="C123" s="55">
        <f>'NRU Ref Data'!R119</f>
        <v>0.71784543378995447</v>
      </c>
      <c r="D123" s="19">
        <f>'NRU Ref Data'!AG119</f>
        <v>0</v>
      </c>
      <c r="E123" s="21">
        <f>'NRU Ref Data'!AP119</f>
        <v>0</v>
      </c>
      <c r="F123" s="19">
        <f>'NRU Ref Data'!AY119</f>
        <v>0</v>
      </c>
      <c r="G123" s="21">
        <f>'NRU Ref Data'!BH119</f>
        <v>0</v>
      </c>
      <c r="H123" s="60">
        <f>'NRU Ref Data'!BI119</f>
        <v>0</v>
      </c>
      <c r="I123" s="62">
        <f t="shared" si="11"/>
        <v>0.71784543378995447</v>
      </c>
      <c r="J123" s="55">
        <f>'NRU Ref Data'!BU119</f>
        <v>0.45800000000000002</v>
      </c>
      <c r="K123" s="19">
        <f>'NRU Ref Data'!BX119</f>
        <v>0</v>
      </c>
      <c r="L123" s="19">
        <f>'NRU Ref Data'!BV119</f>
        <v>0</v>
      </c>
      <c r="M123" s="21">
        <f>'NRU Ref Data'!BW119</f>
        <v>0.12992271689497722</v>
      </c>
      <c r="N123" s="190">
        <f>'NRU Ref Data'!CA119</f>
        <v>3.0971720925366774E-2</v>
      </c>
      <c r="O123" s="67">
        <f t="shared" si="15"/>
        <v>0.61889443782034403</v>
      </c>
      <c r="P123" s="22">
        <f t="shared" si="9"/>
        <v>9.8950995969610434E-2</v>
      </c>
      <c r="R123" s="202">
        <f t="shared" si="12"/>
        <v>1</v>
      </c>
      <c r="S123" s="203">
        <f t="shared" si="10"/>
        <v>0</v>
      </c>
      <c r="T123" s="204">
        <f t="shared" si="13"/>
        <v>0</v>
      </c>
      <c r="U123" s="205">
        <f t="shared" si="14"/>
        <v>0</v>
      </c>
    </row>
    <row r="124" spans="1:21" ht="15.5" x14ac:dyDescent="0.35">
      <c r="A124" s="12">
        <v>10408</v>
      </c>
      <c r="B124" s="37" t="s">
        <v>127</v>
      </c>
      <c r="C124" s="55">
        <f>'NRU Ref Data'!R120</f>
        <v>1.6404974885844752</v>
      </c>
      <c r="D124" s="19">
        <f>'NRU Ref Data'!AG120</f>
        <v>0</v>
      </c>
      <c r="E124" s="21">
        <f>'NRU Ref Data'!AP120</f>
        <v>0</v>
      </c>
      <c r="F124" s="19">
        <f>'NRU Ref Data'!AY120</f>
        <v>0</v>
      </c>
      <c r="G124" s="21">
        <f>'NRU Ref Data'!BH120</f>
        <v>0</v>
      </c>
      <c r="H124" s="60">
        <f>'NRU Ref Data'!BI120</f>
        <v>0</v>
      </c>
      <c r="I124" s="62">
        <f t="shared" si="11"/>
        <v>1.6404974885844752</v>
      </c>
      <c r="J124" s="55">
        <f>'NRU Ref Data'!BU120</f>
        <v>1.5269999999999999</v>
      </c>
      <c r="K124" s="19">
        <f>'NRU Ref Data'!BX120</f>
        <v>0</v>
      </c>
      <c r="L124" s="19">
        <f>'NRU Ref Data'!BV120</f>
        <v>0</v>
      </c>
      <c r="M124" s="21">
        <f>'NRU Ref Data'!BW120</f>
        <v>5.6748744292237641E-2</v>
      </c>
      <c r="N124" s="190">
        <f>'NRU Ref Data'!CA120</f>
        <v>8.3431755083689815E-2</v>
      </c>
      <c r="O124" s="67">
        <f t="shared" si="15"/>
        <v>1.6671804993759274</v>
      </c>
      <c r="P124" s="22">
        <f t="shared" si="9"/>
        <v>-2.6683010791452189E-2</v>
      </c>
      <c r="R124" s="202">
        <f t="shared" si="12"/>
        <v>0</v>
      </c>
      <c r="S124" s="203">
        <f t="shared" si="10"/>
        <v>-2.6683010791452189E-2</v>
      </c>
      <c r="T124" s="204">
        <f t="shared" si="13"/>
        <v>0</v>
      </c>
      <c r="U124" s="205">
        <f t="shared" si="14"/>
        <v>1</v>
      </c>
    </row>
    <row r="125" spans="1:21" ht="15.5" x14ac:dyDescent="0.35">
      <c r="A125" s="12">
        <v>10409</v>
      </c>
      <c r="B125" s="37" t="s">
        <v>128</v>
      </c>
      <c r="C125" s="55">
        <f>'NRU Ref Data'!R121</f>
        <v>25.485007305936072</v>
      </c>
      <c r="D125" s="19">
        <f>'NRU Ref Data'!AG121</f>
        <v>0</v>
      </c>
      <c r="E125" s="21">
        <f>'NRU Ref Data'!AP121</f>
        <v>0</v>
      </c>
      <c r="F125" s="19">
        <f>'NRU Ref Data'!AY121</f>
        <v>0</v>
      </c>
      <c r="G125" s="21">
        <f>'NRU Ref Data'!BH121</f>
        <v>0</v>
      </c>
      <c r="H125" s="60">
        <f>'NRU Ref Data'!BI121</f>
        <v>0</v>
      </c>
      <c r="I125" s="62">
        <f t="shared" si="11"/>
        <v>25.485007305936072</v>
      </c>
      <c r="J125" s="55">
        <f>'NRU Ref Data'!BU121</f>
        <v>20.420999999999999</v>
      </c>
      <c r="K125" s="19">
        <f>'NRU Ref Data'!BX121</f>
        <v>0</v>
      </c>
      <c r="L125" s="19">
        <f>'NRU Ref Data'!BV121</f>
        <v>0</v>
      </c>
      <c r="M125" s="21">
        <f>'NRU Ref Data'!BW121</f>
        <v>2.5320036529680365</v>
      </c>
      <c r="N125" s="190">
        <f>'NRU Ref Data'!CA121</f>
        <v>1.2091623662598492</v>
      </c>
      <c r="O125" s="67">
        <f t="shared" si="15"/>
        <v>24.162166019227886</v>
      </c>
      <c r="P125" s="22">
        <f t="shared" si="9"/>
        <v>1.3228412867081865</v>
      </c>
      <c r="R125" s="202">
        <f t="shared" si="12"/>
        <v>1</v>
      </c>
      <c r="S125" s="203">
        <f t="shared" si="10"/>
        <v>1.3228412867081865</v>
      </c>
      <c r="T125" s="204">
        <f t="shared" si="13"/>
        <v>1</v>
      </c>
      <c r="U125" s="205">
        <f t="shared" si="14"/>
        <v>0</v>
      </c>
    </row>
    <row r="126" spans="1:21" ht="15.5" x14ac:dyDescent="0.35">
      <c r="A126" s="12">
        <v>10426</v>
      </c>
      <c r="B126" s="37" t="s">
        <v>129</v>
      </c>
      <c r="C126" s="55">
        <f>'NRU Ref Data'!R122</f>
        <v>15.818367123287665</v>
      </c>
      <c r="D126" s="19">
        <f>'NRU Ref Data'!AG122</f>
        <v>0</v>
      </c>
      <c r="E126" s="21">
        <f>'NRU Ref Data'!AP122</f>
        <v>0</v>
      </c>
      <c r="F126" s="19">
        <f>'NRU Ref Data'!AY122</f>
        <v>0</v>
      </c>
      <c r="G126" s="21">
        <f>'NRU Ref Data'!BH122</f>
        <v>0</v>
      </c>
      <c r="H126" s="60">
        <f>'NRU Ref Data'!BI122</f>
        <v>0</v>
      </c>
      <c r="I126" s="62">
        <f t="shared" si="11"/>
        <v>15.818367123287665</v>
      </c>
      <c r="J126" s="55">
        <f>'NRU Ref Data'!BU122</f>
        <v>36.539000000000001</v>
      </c>
      <c r="K126" s="19">
        <f>'NRU Ref Data'!BX122</f>
        <v>-20.720632876712337</v>
      </c>
      <c r="L126" s="19">
        <f>'NRU Ref Data'!BV122</f>
        <v>0</v>
      </c>
      <c r="M126" s="21">
        <f>'NRU Ref Data'!BW122</f>
        <v>0</v>
      </c>
      <c r="N126" s="190">
        <f>'NRU Ref Data'!CA122</f>
        <v>0.8333102939531063</v>
      </c>
      <c r="O126" s="67">
        <f t="shared" si="15"/>
        <v>16.651677417240769</v>
      </c>
      <c r="P126" s="22">
        <f t="shared" si="9"/>
        <v>-0.83331029395310452</v>
      </c>
      <c r="R126" s="202">
        <f t="shared" si="12"/>
        <v>0</v>
      </c>
      <c r="S126" s="203">
        <f t="shared" si="10"/>
        <v>-0.83331029395310452</v>
      </c>
      <c r="T126" s="204">
        <f t="shared" si="13"/>
        <v>0</v>
      </c>
      <c r="U126" s="205">
        <f t="shared" si="14"/>
        <v>1</v>
      </c>
    </row>
    <row r="127" spans="1:21" ht="15.5" x14ac:dyDescent="0.35">
      <c r="A127" s="12">
        <v>10434</v>
      </c>
      <c r="B127" s="37" t="s">
        <v>130</v>
      </c>
      <c r="C127" s="55">
        <f>'NRU Ref Data'!R123</f>
        <v>26.469575228310493</v>
      </c>
      <c r="D127" s="19">
        <f>'NRU Ref Data'!AG123</f>
        <v>0</v>
      </c>
      <c r="E127" s="21">
        <f>'NRU Ref Data'!AP123</f>
        <v>0</v>
      </c>
      <c r="F127" s="19">
        <f>'NRU Ref Data'!AY123</f>
        <v>0</v>
      </c>
      <c r="G127" s="21">
        <f>'NRU Ref Data'!BH123</f>
        <v>0</v>
      </c>
      <c r="H127" s="60">
        <f>'NRU Ref Data'!BI123</f>
        <v>0</v>
      </c>
      <c r="I127" s="62">
        <f t="shared" si="11"/>
        <v>26.469575228310493</v>
      </c>
      <c r="J127" s="55">
        <f>'NRU Ref Data'!BU123</f>
        <v>27.157</v>
      </c>
      <c r="K127" s="19">
        <f>'NRU Ref Data'!BX123</f>
        <v>-0.687424771689507</v>
      </c>
      <c r="L127" s="19">
        <f>'NRU Ref Data'!BV123</f>
        <v>0</v>
      </c>
      <c r="M127" s="21">
        <f>'NRU Ref Data'!BW123</f>
        <v>0</v>
      </c>
      <c r="N127" s="190">
        <f>'NRU Ref Data'!CA123</f>
        <v>1.3944150709364058</v>
      </c>
      <c r="O127" s="67">
        <f t="shared" si="15"/>
        <v>27.8639902992469</v>
      </c>
      <c r="P127" s="22">
        <f t="shared" si="9"/>
        <v>-1.3944150709364074</v>
      </c>
      <c r="R127" s="202">
        <f t="shared" si="12"/>
        <v>0</v>
      </c>
      <c r="S127" s="203">
        <f t="shared" si="10"/>
        <v>-1.3944150709364074</v>
      </c>
      <c r="T127" s="204">
        <f t="shared" si="13"/>
        <v>0</v>
      </c>
      <c r="U127" s="205">
        <f t="shared" si="14"/>
        <v>1</v>
      </c>
    </row>
    <row r="128" spans="1:21" ht="15.5" x14ac:dyDescent="0.35">
      <c r="A128" s="12">
        <v>10436</v>
      </c>
      <c r="B128" s="37" t="s">
        <v>131</v>
      </c>
      <c r="C128" s="55">
        <f>'NRU Ref Data'!R124</f>
        <v>23.738132077625568</v>
      </c>
      <c r="D128" s="19">
        <f>'NRU Ref Data'!AG124</f>
        <v>0</v>
      </c>
      <c r="E128" s="21">
        <f>'NRU Ref Data'!AP124</f>
        <v>0</v>
      </c>
      <c r="F128" s="19">
        <f>'NRU Ref Data'!AY124</f>
        <v>0</v>
      </c>
      <c r="G128" s="21">
        <f>'NRU Ref Data'!BH124</f>
        <v>0</v>
      </c>
      <c r="H128" s="60">
        <f>'NRU Ref Data'!BI124</f>
        <v>0</v>
      </c>
      <c r="I128" s="62">
        <f t="shared" si="11"/>
        <v>23.738132077625568</v>
      </c>
      <c r="J128" s="55">
        <f>'NRU Ref Data'!BU124</f>
        <v>19.152000000000001</v>
      </c>
      <c r="K128" s="19">
        <f>'NRU Ref Data'!BX124</f>
        <v>0</v>
      </c>
      <c r="L128" s="19">
        <f>'NRU Ref Data'!BV124</f>
        <v>3.0000000000000001E-3</v>
      </c>
      <c r="M128" s="21">
        <f>'NRU Ref Data'!BW124</f>
        <v>2.2930660388127837</v>
      </c>
      <c r="N128" s="190">
        <f>'NRU Ref Data'!CA124</f>
        <v>1.1298823751040898</v>
      </c>
      <c r="O128" s="67">
        <f t="shared" si="15"/>
        <v>22.577948413916872</v>
      </c>
      <c r="P128" s="22">
        <f t="shared" si="9"/>
        <v>1.1601836637086969</v>
      </c>
      <c r="R128" s="202">
        <f t="shared" si="12"/>
        <v>1</v>
      </c>
      <c r="S128" s="203">
        <f t="shared" si="10"/>
        <v>1.1601836637086969</v>
      </c>
      <c r="T128" s="204">
        <f t="shared" si="13"/>
        <v>1</v>
      </c>
      <c r="U128" s="205">
        <f t="shared" si="14"/>
        <v>0</v>
      </c>
    </row>
    <row r="129" spans="1:21" ht="15.5" x14ac:dyDescent="0.35">
      <c r="A129" s="12">
        <v>10440</v>
      </c>
      <c r="B129" s="37" t="s">
        <v>132</v>
      </c>
      <c r="C129" s="55">
        <f>'NRU Ref Data'!R125</f>
        <v>5.1939965753424646</v>
      </c>
      <c r="D129" s="19">
        <f>'NRU Ref Data'!AG125</f>
        <v>0</v>
      </c>
      <c r="E129" s="21">
        <f>'NRU Ref Data'!AP125</f>
        <v>0</v>
      </c>
      <c r="F129" s="19">
        <f>'NRU Ref Data'!AY125</f>
        <v>0</v>
      </c>
      <c r="G129" s="21">
        <f>'NRU Ref Data'!BH125</f>
        <v>0</v>
      </c>
      <c r="H129" s="60">
        <f>'NRU Ref Data'!BI125</f>
        <v>0</v>
      </c>
      <c r="I129" s="62">
        <f t="shared" si="11"/>
        <v>5.1939965753424646</v>
      </c>
      <c r="J129" s="55">
        <f>'NRU Ref Data'!BU125</f>
        <v>5.0049999999999999</v>
      </c>
      <c r="K129" s="19">
        <f>'NRU Ref Data'!BX125</f>
        <v>0</v>
      </c>
      <c r="L129" s="19">
        <f>'NRU Ref Data'!BV125</f>
        <v>0</v>
      </c>
      <c r="M129" s="21">
        <f>'NRU Ref Data'!BW125</f>
        <v>9.4498287671232362E-2</v>
      </c>
      <c r="N129" s="190">
        <f>'NRU Ref Data'!CA125</f>
        <v>0.26864115518324594</v>
      </c>
      <c r="O129" s="67">
        <f t="shared" si="15"/>
        <v>5.3681394428544777</v>
      </c>
      <c r="P129" s="22">
        <f t="shared" si="9"/>
        <v>-0.17414286751201313</v>
      </c>
      <c r="R129" s="202">
        <f t="shared" si="12"/>
        <v>0</v>
      </c>
      <c r="S129" s="203">
        <f t="shared" si="10"/>
        <v>-0.17414286751201313</v>
      </c>
      <c r="T129" s="204">
        <f t="shared" si="13"/>
        <v>0</v>
      </c>
      <c r="U129" s="205">
        <f t="shared" si="14"/>
        <v>1</v>
      </c>
    </row>
    <row r="130" spans="1:21" ht="15.5" x14ac:dyDescent="0.35">
      <c r="A130" s="12">
        <v>10442</v>
      </c>
      <c r="B130" s="37" t="s">
        <v>133</v>
      </c>
      <c r="C130" s="55">
        <f>'NRU Ref Data'!R126</f>
        <v>11.459271118721457</v>
      </c>
      <c r="D130" s="19">
        <f>'NRU Ref Data'!AG126</f>
        <v>0</v>
      </c>
      <c r="E130" s="21">
        <f>'NRU Ref Data'!AP126</f>
        <v>0</v>
      </c>
      <c r="F130" s="19">
        <f>'NRU Ref Data'!AY126</f>
        <v>0</v>
      </c>
      <c r="G130" s="21">
        <f>'NRU Ref Data'!BH126</f>
        <v>0</v>
      </c>
      <c r="H130" s="60">
        <f>'NRU Ref Data'!BI126</f>
        <v>0</v>
      </c>
      <c r="I130" s="62">
        <f t="shared" si="11"/>
        <v>11.459271118721457</v>
      </c>
      <c r="J130" s="55">
        <f>'NRU Ref Data'!BU126</f>
        <v>13.396000000000001</v>
      </c>
      <c r="K130" s="19">
        <f>'NRU Ref Data'!BX126</f>
        <v>-1.9367288812785439</v>
      </c>
      <c r="L130" s="19">
        <f>'NRU Ref Data'!BV126</f>
        <v>2.5000000000000001E-3</v>
      </c>
      <c r="M130" s="21">
        <f>'NRU Ref Data'!BW126</f>
        <v>0</v>
      </c>
      <c r="N130" s="190">
        <f>'NRU Ref Data'!CA126</f>
        <v>0.60380517064266315</v>
      </c>
      <c r="O130" s="67">
        <f t="shared" si="15"/>
        <v>12.06557628936412</v>
      </c>
      <c r="P130" s="22">
        <f t="shared" si="9"/>
        <v>-0.60630517064266343</v>
      </c>
      <c r="R130" s="202">
        <f t="shared" si="12"/>
        <v>0</v>
      </c>
      <c r="S130" s="203">
        <f t="shared" si="10"/>
        <v>-0.60630517064266343</v>
      </c>
      <c r="T130" s="204">
        <f t="shared" si="13"/>
        <v>0</v>
      </c>
      <c r="U130" s="205">
        <f t="shared" si="14"/>
        <v>1</v>
      </c>
    </row>
    <row r="131" spans="1:21" ht="15.5" x14ac:dyDescent="0.35">
      <c r="A131" s="12">
        <v>10446</v>
      </c>
      <c r="B131" s="37" t="s">
        <v>134</v>
      </c>
      <c r="C131" s="55">
        <f>'NRU Ref Data'!R127</f>
        <v>101.62078401826484</v>
      </c>
      <c r="D131" s="19">
        <f>'NRU Ref Data'!AG127</f>
        <v>0</v>
      </c>
      <c r="E131" s="21">
        <f>'NRU Ref Data'!AP127</f>
        <v>0</v>
      </c>
      <c r="F131" s="19">
        <f>'NRU Ref Data'!AY127</f>
        <v>0</v>
      </c>
      <c r="G131" s="21">
        <f>'NRU Ref Data'!BH127</f>
        <v>0</v>
      </c>
      <c r="H131" s="60">
        <f>'NRU Ref Data'!BI127</f>
        <v>0</v>
      </c>
      <c r="I131" s="62">
        <f t="shared" si="11"/>
        <v>101.62078401826484</v>
      </c>
      <c r="J131" s="55">
        <f>'NRU Ref Data'!BU127</f>
        <v>95.771000000000001</v>
      </c>
      <c r="K131" s="19">
        <f>'NRU Ref Data'!BX127</f>
        <v>0</v>
      </c>
      <c r="L131" s="19">
        <f>'NRU Ref Data'!BV127</f>
        <v>0</v>
      </c>
      <c r="M131" s="21">
        <f>'NRU Ref Data'!BW127</f>
        <v>2.9248920091324209</v>
      </c>
      <c r="N131" s="190">
        <f>'NRU Ref Data'!CA127</f>
        <v>5.1992915666380517</v>
      </c>
      <c r="O131" s="67">
        <f t="shared" si="15"/>
        <v>103.89518357577047</v>
      </c>
      <c r="P131" s="22">
        <f t="shared" si="9"/>
        <v>-2.2743995575056317</v>
      </c>
      <c r="R131" s="202">
        <f t="shared" si="12"/>
        <v>0</v>
      </c>
      <c r="S131" s="203">
        <f t="shared" si="10"/>
        <v>-2.2743995575056317</v>
      </c>
      <c r="T131" s="204">
        <f t="shared" si="13"/>
        <v>0</v>
      </c>
      <c r="U131" s="205">
        <f t="shared" si="14"/>
        <v>1</v>
      </c>
    </row>
    <row r="132" spans="1:21" ht="15.5" x14ac:dyDescent="0.35">
      <c r="A132" s="12">
        <v>10448</v>
      </c>
      <c r="B132" s="37" t="s">
        <v>135</v>
      </c>
      <c r="C132" s="55">
        <f>'NRU Ref Data'!R128</f>
        <v>8.2358578767123287</v>
      </c>
      <c r="D132" s="19">
        <f>'NRU Ref Data'!AG128</f>
        <v>0</v>
      </c>
      <c r="E132" s="21">
        <f>'NRU Ref Data'!AP128</f>
        <v>0</v>
      </c>
      <c r="F132" s="19">
        <f>'NRU Ref Data'!AY128</f>
        <v>0</v>
      </c>
      <c r="G132" s="21">
        <f>'NRU Ref Data'!BH128</f>
        <v>0</v>
      </c>
      <c r="H132" s="60">
        <f>'NRU Ref Data'!BI128</f>
        <v>0</v>
      </c>
      <c r="I132" s="62">
        <f t="shared" si="11"/>
        <v>8.2358578767123287</v>
      </c>
      <c r="J132" s="55">
        <f>'NRU Ref Data'!BU128</f>
        <v>8.4809999999999999</v>
      </c>
      <c r="K132" s="19">
        <f>'NRU Ref Data'!BX128</f>
        <v>-0.24514212328767115</v>
      </c>
      <c r="L132" s="19">
        <f>'NRU Ref Data'!BV128</f>
        <v>0</v>
      </c>
      <c r="M132" s="21">
        <f>'NRU Ref Data'!BW128</f>
        <v>0</v>
      </c>
      <c r="N132" s="190">
        <f>'NRU Ref Data'!CA128</f>
        <v>0.43386432333432634</v>
      </c>
      <c r="O132" s="67">
        <f t="shared" si="15"/>
        <v>8.6697222000466549</v>
      </c>
      <c r="P132" s="22">
        <f t="shared" si="9"/>
        <v>-0.43386432333432623</v>
      </c>
      <c r="R132" s="202">
        <f t="shared" si="12"/>
        <v>0</v>
      </c>
      <c r="S132" s="203">
        <f t="shared" si="10"/>
        <v>-0.43386432333432623</v>
      </c>
      <c r="T132" s="204">
        <f t="shared" si="13"/>
        <v>0</v>
      </c>
      <c r="U132" s="205">
        <f t="shared" si="14"/>
        <v>1</v>
      </c>
    </row>
    <row r="133" spans="1:21" ht="15.5" x14ac:dyDescent="0.35">
      <c r="A133" s="12">
        <v>10451</v>
      </c>
      <c r="B133" s="37" t="s">
        <v>136</v>
      </c>
      <c r="C133" s="55">
        <f>'NRU Ref Data'!R129</f>
        <v>31.108805593607304</v>
      </c>
      <c r="D133" s="19">
        <f>'NRU Ref Data'!AG129</f>
        <v>0</v>
      </c>
      <c r="E133" s="21">
        <f>'NRU Ref Data'!AP129</f>
        <v>0</v>
      </c>
      <c r="F133" s="19">
        <f>'NRU Ref Data'!AY129</f>
        <v>0</v>
      </c>
      <c r="G133" s="21">
        <f>'NRU Ref Data'!BH129</f>
        <v>0</v>
      </c>
      <c r="H133" s="60">
        <f>'NRU Ref Data'!BI129</f>
        <v>0</v>
      </c>
      <c r="I133" s="62">
        <f t="shared" si="11"/>
        <v>31.108805593607304</v>
      </c>
      <c r="J133" s="55">
        <f>'NRU Ref Data'!BU129</f>
        <v>26.832999999999998</v>
      </c>
      <c r="K133" s="19">
        <f>'NRU Ref Data'!BX129</f>
        <v>0</v>
      </c>
      <c r="L133" s="19">
        <f>'NRU Ref Data'!BV129</f>
        <v>0</v>
      </c>
      <c r="M133" s="21">
        <f>'NRU Ref Data'!BW129</f>
        <v>2.1379027968036528</v>
      </c>
      <c r="N133" s="190">
        <f>'NRU Ref Data'!CA129</f>
        <v>1.5261848038758716</v>
      </c>
      <c r="O133" s="67">
        <f t="shared" si="15"/>
        <v>30.497087600679521</v>
      </c>
      <c r="P133" s="22">
        <f t="shared" si="9"/>
        <v>0.61171799292778317</v>
      </c>
      <c r="R133" s="202">
        <f t="shared" si="12"/>
        <v>1</v>
      </c>
      <c r="S133" s="203">
        <f t="shared" si="10"/>
        <v>0</v>
      </c>
      <c r="T133" s="204">
        <f t="shared" si="13"/>
        <v>0</v>
      </c>
      <c r="U133" s="205">
        <f t="shared" si="14"/>
        <v>0</v>
      </c>
    </row>
    <row r="134" spans="1:21" ht="15.5" x14ac:dyDescent="0.35">
      <c r="A134" s="12">
        <v>10482</v>
      </c>
      <c r="B134" s="37" t="s">
        <v>137</v>
      </c>
      <c r="C134" s="55">
        <f>'NRU Ref Data'!R130</f>
        <v>2.8096676940639269</v>
      </c>
      <c r="D134" s="19">
        <f>'NRU Ref Data'!AG130</f>
        <v>0</v>
      </c>
      <c r="E134" s="21">
        <f>'NRU Ref Data'!AP130</f>
        <v>0</v>
      </c>
      <c r="F134" s="19">
        <f>'NRU Ref Data'!AY130</f>
        <v>0</v>
      </c>
      <c r="G134" s="21">
        <f>'NRU Ref Data'!BH130</f>
        <v>0</v>
      </c>
      <c r="H134" s="60">
        <f>'NRU Ref Data'!BI130</f>
        <v>0</v>
      </c>
      <c r="I134" s="62">
        <f t="shared" si="11"/>
        <v>2.8096676940639269</v>
      </c>
      <c r="J134" s="55">
        <f>'NRU Ref Data'!BU130</f>
        <v>4.1139999999999999</v>
      </c>
      <c r="K134" s="19">
        <f>'NRU Ref Data'!BX130</f>
        <v>-1.304332305936073</v>
      </c>
      <c r="L134" s="19">
        <f>'NRU Ref Data'!BV130</f>
        <v>0</v>
      </c>
      <c r="M134" s="21">
        <f>'NRU Ref Data'!BW130</f>
        <v>0</v>
      </c>
      <c r="N134" s="190">
        <f>'NRU Ref Data'!CA130</f>
        <v>0.14801306568514766</v>
      </c>
      <c r="O134" s="67">
        <f t="shared" si="15"/>
        <v>2.9576807597490746</v>
      </c>
      <c r="P134" s="22">
        <f t="shared" si="9"/>
        <v>-0.14801306568514772</v>
      </c>
      <c r="R134" s="202">
        <f t="shared" si="12"/>
        <v>0</v>
      </c>
      <c r="S134" s="203">
        <f t="shared" si="10"/>
        <v>-0.14801306568514772</v>
      </c>
      <c r="T134" s="204">
        <f t="shared" si="13"/>
        <v>0</v>
      </c>
      <c r="U134" s="205">
        <f t="shared" si="14"/>
        <v>1</v>
      </c>
    </row>
    <row r="135" spans="1:21" ht="15.5" x14ac:dyDescent="0.35">
      <c r="A135" s="12">
        <v>10502</v>
      </c>
      <c r="B135" s="37" t="s">
        <v>138</v>
      </c>
      <c r="C135" s="55">
        <f>'NRU Ref Data'!R131</f>
        <v>18.845553082191781</v>
      </c>
      <c r="D135" s="19">
        <f>'NRU Ref Data'!AG131</f>
        <v>0</v>
      </c>
      <c r="E135" s="21">
        <f>'NRU Ref Data'!AP131</f>
        <v>0</v>
      </c>
      <c r="F135" s="19">
        <f>'NRU Ref Data'!AY131</f>
        <v>0</v>
      </c>
      <c r="G135" s="21">
        <f>'NRU Ref Data'!BH131</f>
        <v>0</v>
      </c>
      <c r="H135" s="60">
        <f>'NRU Ref Data'!BI131</f>
        <v>0</v>
      </c>
      <c r="I135" s="62">
        <f t="shared" si="11"/>
        <v>18.845553082191781</v>
      </c>
      <c r="J135" s="55">
        <f>'NRU Ref Data'!BU131</f>
        <v>18.707000000000001</v>
      </c>
      <c r="K135" s="19">
        <f>'NRU Ref Data'!BX131</f>
        <v>0</v>
      </c>
      <c r="L135" s="19">
        <f>'NRU Ref Data'!BV131</f>
        <v>0</v>
      </c>
      <c r="M135" s="21">
        <f>'NRU Ref Data'!BW131</f>
        <v>6.9276541095890209E-2</v>
      </c>
      <c r="N135" s="190">
        <f>'NRU Ref Data'!CA131</f>
        <v>0.98913272159241006</v>
      </c>
      <c r="O135" s="67">
        <f t="shared" ref="O135:O141" si="16">SUM(J135:N135)</f>
        <v>19.765409262688298</v>
      </c>
      <c r="P135" s="22">
        <f t="shared" ref="P135:P141" si="17">I135-O135</f>
        <v>-0.91985618049651663</v>
      </c>
      <c r="R135" s="202">
        <f t="shared" si="12"/>
        <v>0</v>
      </c>
      <c r="S135" s="203">
        <f t="shared" ref="S135:S140" si="18">IF(AND(P135&gt;0,P135&lt;1),0,P135)</f>
        <v>-0.91985618049651663</v>
      </c>
      <c r="T135" s="204">
        <f t="shared" si="13"/>
        <v>0</v>
      </c>
      <c r="U135" s="205">
        <f t="shared" si="14"/>
        <v>1</v>
      </c>
    </row>
    <row r="136" spans="1:21" ht="15.5" x14ac:dyDescent="0.35">
      <c r="A136" s="12">
        <v>13927</v>
      </c>
      <c r="B136" s="37" t="s">
        <v>139</v>
      </c>
      <c r="C136" s="55">
        <f>'NRU Ref Data'!R132</f>
        <v>3.4731445205479456</v>
      </c>
      <c r="D136" s="19">
        <f>'NRU Ref Data'!AG132</f>
        <v>0</v>
      </c>
      <c r="E136" s="21">
        <f>'NRU Ref Data'!AP132</f>
        <v>0</v>
      </c>
      <c r="F136" s="19">
        <f>'NRU Ref Data'!AY132</f>
        <v>0</v>
      </c>
      <c r="G136" s="21">
        <f>'NRU Ref Data'!BH132</f>
        <v>0</v>
      </c>
      <c r="H136" s="60">
        <f>'NRU Ref Data'!BI132</f>
        <v>0</v>
      </c>
      <c r="I136" s="62">
        <f t="shared" ref="I136:I141" si="19">IF((C136-SUM(D136:G136)+H136)&gt;0,C136-SUM(D136:G136)+H136,0)</f>
        <v>3.4731445205479456</v>
      </c>
      <c r="J136" s="55">
        <f>'NRU Ref Data'!BU132</f>
        <v>4.0730000000000004</v>
      </c>
      <c r="K136" s="19">
        <f>'NRU Ref Data'!BX132</f>
        <v>-0.59985547945205475</v>
      </c>
      <c r="L136" s="19">
        <f>'NRU Ref Data'!BV132</f>
        <v>0</v>
      </c>
      <c r="M136" s="21">
        <f>'NRU Ref Data'!BW132</f>
        <v>0</v>
      </c>
      <c r="N136" s="190">
        <f>'NRU Ref Data'!CA132</f>
        <v>0.18296497096078912</v>
      </c>
      <c r="O136" s="67">
        <f t="shared" si="16"/>
        <v>3.6561094915087349</v>
      </c>
      <c r="P136" s="22">
        <f t="shared" si="17"/>
        <v>-0.18296497096078923</v>
      </c>
      <c r="R136" s="202">
        <f t="shared" ref="R136:R140" si="20">IF(P136&gt;0,1,0)</f>
        <v>0</v>
      </c>
      <c r="S136" s="203">
        <f t="shared" si="18"/>
        <v>-0.18296497096078923</v>
      </c>
      <c r="T136" s="204">
        <f t="shared" ref="T136:T140" si="21">IF(S136&gt;0,1,0)</f>
        <v>0</v>
      </c>
      <c r="U136" s="205">
        <f t="shared" ref="U136:U140" si="22">IF(S136&lt;0,1,0)</f>
        <v>1</v>
      </c>
    </row>
    <row r="137" spans="1:21" ht="15.5" x14ac:dyDescent="0.35">
      <c r="A137" s="12">
        <v>10597</v>
      </c>
      <c r="B137" s="37" t="s">
        <v>140</v>
      </c>
      <c r="C137" s="55">
        <f>'NRU Ref Data'!R133</f>
        <v>12.313948287671234</v>
      </c>
      <c r="D137" s="19">
        <f>'NRU Ref Data'!AG133</f>
        <v>0</v>
      </c>
      <c r="E137" s="21">
        <f>'NRU Ref Data'!AP133</f>
        <v>0</v>
      </c>
      <c r="F137" s="19">
        <f>'NRU Ref Data'!AY133</f>
        <v>0</v>
      </c>
      <c r="G137" s="21">
        <f>'NRU Ref Data'!BH133</f>
        <v>0</v>
      </c>
      <c r="H137" s="60">
        <f>'NRU Ref Data'!BI133</f>
        <v>0</v>
      </c>
      <c r="I137" s="62">
        <f t="shared" si="19"/>
        <v>12.313948287671234</v>
      </c>
      <c r="J137" s="55">
        <f>'NRU Ref Data'!BU133</f>
        <v>12.936999999999999</v>
      </c>
      <c r="K137" s="19">
        <f>'NRU Ref Data'!BX133</f>
        <v>-0.62305171232876511</v>
      </c>
      <c r="L137" s="19">
        <f>'NRU Ref Data'!BV133</f>
        <v>3.7000000000000005E-2</v>
      </c>
      <c r="M137" s="21">
        <f>'NRU Ref Data'!BW133</f>
        <v>0</v>
      </c>
      <c r="N137" s="190">
        <f>'NRU Ref Data'!CA133</f>
        <v>0.65064695160898645</v>
      </c>
      <c r="O137" s="67">
        <f t="shared" si="16"/>
        <v>13.001595239280222</v>
      </c>
      <c r="P137" s="22">
        <f t="shared" si="17"/>
        <v>-0.68764695160898803</v>
      </c>
      <c r="R137" s="202">
        <f t="shared" si="20"/>
        <v>0</v>
      </c>
      <c r="S137" s="203">
        <f t="shared" si="18"/>
        <v>-0.68764695160898803</v>
      </c>
      <c r="T137" s="204">
        <f t="shared" si="21"/>
        <v>0</v>
      </c>
      <c r="U137" s="205">
        <f t="shared" si="22"/>
        <v>1</v>
      </c>
    </row>
    <row r="138" spans="1:21" ht="15.5" x14ac:dyDescent="0.35">
      <c r="A138" s="12">
        <v>10706</v>
      </c>
      <c r="B138" s="37" t="s">
        <v>141</v>
      </c>
      <c r="C138" s="55">
        <f>'NRU Ref Data'!R134</f>
        <v>16.208503082191779</v>
      </c>
      <c r="D138" s="19">
        <f>'NRU Ref Data'!AG134</f>
        <v>0</v>
      </c>
      <c r="E138" s="21">
        <f>'NRU Ref Data'!AP134</f>
        <v>0</v>
      </c>
      <c r="F138" s="19">
        <f>'NRU Ref Data'!AY134</f>
        <v>0</v>
      </c>
      <c r="G138" s="21">
        <f>'NRU Ref Data'!BH134</f>
        <v>0</v>
      </c>
      <c r="H138" s="60">
        <f>'NRU Ref Data'!BI134</f>
        <v>0</v>
      </c>
      <c r="I138" s="62">
        <f t="shared" si="19"/>
        <v>16.208503082191779</v>
      </c>
      <c r="J138" s="55">
        <f>'NRU Ref Data'!BU134</f>
        <v>17.277999999999999</v>
      </c>
      <c r="K138" s="19">
        <f>'NRU Ref Data'!BX134</f>
        <v>-1.0694969178082196</v>
      </c>
      <c r="L138" s="19">
        <f>'NRU Ref Data'!BV134</f>
        <v>0.16950000000000001</v>
      </c>
      <c r="M138" s="21">
        <f>'NRU Ref Data'!BW134</f>
        <v>0</v>
      </c>
      <c r="N138" s="190">
        <f>'NRU Ref Data'!CA134</f>
        <v>0.8627918707673502</v>
      </c>
      <c r="O138" s="67">
        <f t="shared" si="16"/>
        <v>17.240794952959128</v>
      </c>
      <c r="P138" s="22">
        <f t="shared" si="17"/>
        <v>-1.0322918707673487</v>
      </c>
      <c r="R138" s="202">
        <f t="shared" si="20"/>
        <v>0</v>
      </c>
      <c r="S138" s="203">
        <f t="shared" si="18"/>
        <v>-1.0322918707673487</v>
      </c>
      <c r="T138" s="204">
        <f t="shared" si="21"/>
        <v>0</v>
      </c>
      <c r="U138" s="205">
        <f t="shared" si="22"/>
        <v>1</v>
      </c>
    </row>
    <row r="139" spans="1:21" ht="15.5" x14ac:dyDescent="0.35">
      <c r="A139" s="12">
        <v>11680</v>
      </c>
      <c r="B139" s="37" t="s">
        <v>142</v>
      </c>
      <c r="C139" s="55">
        <f>'NRU Ref Data'!R135</f>
        <v>6.4221215753424667</v>
      </c>
      <c r="D139" s="19">
        <f>'NRU Ref Data'!AG135</f>
        <v>0</v>
      </c>
      <c r="E139" s="21">
        <f>'NRU Ref Data'!AP135</f>
        <v>0</v>
      </c>
      <c r="F139" s="19">
        <f>'NRU Ref Data'!AY135</f>
        <v>0</v>
      </c>
      <c r="G139" s="21">
        <f>'NRU Ref Data'!BH135</f>
        <v>0</v>
      </c>
      <c r="H139" s="60">
        <f>'NRU Ref Data'!BI135</f>
        <v>0</v>
      </c>
      <c r="I139" s="62">
        <f t="shared" si="19"/>
        <v>6.4221215753424667</v>
      </c>
      <c r="J139" s="55">
        <f>'NRU Ref Data'!BU135</f>
        <v>6.3289999999999997</v>
      </c>
      <c r="K139" s="19">
        <f>'NRU Ref Data'!BX135</f>
        <v>0</v>
      </c>
      <c r="L139" s="19">
        <f>'NRU Ref Data'!BV135</f>
        <v>0</v>
      </c>
      <c r="M139" s="21">
        <f>'NRU Ref Data'!BW135</f>
        <v>4.6560787671233506E-2</v>
      </c>
      <c r="N139" s="190">
        <f>'NRU Ref Data'!CA135</f>
        <v>0.33586402393384363</v>
      </c>
      <c r="O139" s="67">
        <f t="shared" si="16"/>
        <v>6.7114248116050765</v>
      </c>
      <c r="P139" s="22">
        <f t="shared" si="17"/>
        <v>-0.28930323626260979</v>
      </c>
      <c r="R139" s="202">
        <f t="shared" si="20"/>
        <v>0</v>
      </c>
      <c r="S139" s="203">
        <f t="shared" si="18"/>
        <v>-0.28930323626260979</v>
      </c>
      <c r="T139" s="204">
        <f t="shared" si="21"/>
        <v>0</v>
      </c>
      <c r="U139" s="205">
        <f t="shared" si="22"/>
        <v>1</v>
      </c>
    </row>
    <row r="140" spans="1:21" ht="16" thickBot="1" x14ac:dyDescent="0.4">
      <c r="A140" s="12">
        <v>12026</v>
      </c>
      <c r="B140" s="37" t="s">
        <v>143</v>
      </c>
      <c r="C140" s="55">
        <f>'NRU Ref Data'!R136</f>
        <v>45.611939383561634</v>
      </c>
      <c r="D140" s="19">
        <f>'NRU Ref Data'!AG136</f>
        <v>0</v>
      </c>
      <c r="E140" s="21">
        <f>'NRU Ref Data'!AP136</f>
        <v>0</v>
      </c>
      <c r="F140" s="19">
        <f>'NRU Ref Data'!AY136</f>
        <v>0</v>
      </c>
      <c r="G140" s="21">
        <f>'NRU Ref Data'!BH136</f>
        <v>0</v>
      </c>
      <c r="H140" s="60">
        <f>'NRU Ref Data'!BI136</f>
        <v>0</v>
      </c>
      <c r="I140" s="62">
        <f t="shared" si="19"/>
        <v>45.611939383561634</v>
      </c>
      <c r="J140" s="55">
        <f>'NRU Ref Data'!BU136</f>
        <v>45.173000000000002</v>
      </c>
      <c r="K140" s="19">
        <f>'NRU Ref Data'!BX136</f>
        <v>0</v>
      </c>
      <c r="L140" s="19">
        <f>'NRU Ref Data'!BV136</f>
        <v>0.18525</v>
      </c>
      <c r="M140" s="21">
        <f>'NRU Ref Data'!BW136</f>
        <v>0.21946969178081588</v>
      </c>
      <c r="N140" s="190">
        <f>'NRU Ref Data'!CA136</f>
        <v>2.4010305676972035</v>
      </c>
      <c r="O140" s="67">
        <f t="shared" si="16"/>
        <v>47.978750259478026</v>
      </c>
      <c r="P140" s="22">
        <f t="shared" si="17"/>
        <v>-2.3668108759163928</v>
      </c>
      <c r="R140" s="206">
        <f t="shared" si="20"/>
        <v>0</v>
      </c>
      <c r="S140" s="207">
        <f t="shared" si="18"/>
        <v>-2.3668108759163928</v>
      </c>
      <c r="T140" s="208">
        <f t="shared" si="21"/>
        <v>0</v>
      </c>
      <c r="U140" s="209">
        <f t="shared" si="22"/>
        <v>1</v>
      </c>
    </row>
    <row r="141" spans="1:21" thickBot="1" x14ac:dyDescent="0.35">
      <c r="A141" s="13" t="s">
        <v>144</v>
      </c>
      <c r="B141" s="38" t="s">
        <v>0</v>
      </c>
      <c r="C141" s="55">
        <f>'NRU Ref Data'!R137</f>
        <v>0</v>
      </c>
      <c r="D141" s="19">
        <f>'NRU Ref Data'!AG137</f>
        <v>0</v>
      </c>
      <c r="E141" s="21">
        <f>'NRU Ref Data'!AP137</f>
        <v>0</v>
      </c>
      <c r="F141" s="19">
        <f>'NRU Ref Data'!AY137</f>
        <v>0</v>
      </c>
      <c r="G141" s="21">
        <f>'NRU Ref Data'!BH137</f>
        <v>0</v>
      </c>
      <c r="H141" s="60">
        <f>'NRU Ref Data'!BI137</f>
        <v>0</v>
      </c>
      <c r="I141" s="62">
        <f t="shared" si="19"/>
        <v>0</v>
      </c>
      <c r="J141" s="55">
        <f>'NRU Ref Data'!BU137</f>
        <v>0</v>
      </c>
      <c r="K141" s="19">
        <f>'NRU Ref Data'!BX137</f>
        <v>0</v>
      </c>
      <c r="L141" s="19">
        <f>'NRU Ref Data'!BV137</f>
        <v>0</v>
      </c>
      <c r="M141" s="21">
        <f>'NRU Ref Data'!BW137</f>
        <v>0</v>
      </c>
      <c r="N141" s="191">
        <f>'NRU Ref Data'!CA137</f>
        <v>0</v>
      </c>
      <c r="O141" s="67">
        <f t="shared" si="16"/>
        <v>0</v>
      </c>
      <c r="P141" s="22">
        <f t="shared" si="17"/>
        <v>0</v>
      </c>
      <c r="R141" s="210" t="s">
        <v>298</v>
      </c>
      <c r="S141" s="211"/>
      <c r="T141" s="212" t="s">
        <v>299</v>
      </c>
      <c r="U141" s="213" t="s">
        <v>300</v>
      </c>
    </row>
    <row r="142" spans="1:21" ht="16" thickBot="1" x14ac:dyDescent="0.4">
      <c r="B142" s="54" t="s">
        <v>145</v>
      </c>
      <c r="C142" s="56">
        <f>SUM(C7:C141)</f>
        <v>9482.1411027397226</v>
      </c>
      <c r="D142" s="57">
        <f t="shared" ref="D142:P142" si="23">SUM(D7:D141)</f>
        <v>866.42162317351608</v>
      </c>
      <c r="E142" s="58">
        <f t="shared" si="23"/>
        <v>1497.2993835616437</v>
      </c>
      <c r="F142" s="57">
        <f t="shared" si="23"/>
        <v>70.162283105022837</v>
      </c>
      <c r="G142" s="58">
        <f t="shared" si="23"/>
        <v>0</v>
      </c>
      <c r="H142" s="61">
        <f t="shared" si="23"/>
        <v>180.44000000000003</v>
      </c>
      <c r="I142" s="63">
        <f t="shared" si="23"/>
        <v>7281.8246247716888</v>
      </c>
      <c r="J142" s="56">
        <f t="shared" si="23"/>
        <v>7245.2340000000013</v>
      </c>
      <c r="K142" s="57">
        <f t="shared" si="23"/>
        <v>-479.5579940639268</v>
      </c>
      <c r="L142" s="57">
        <f t="shared" si="23"/>
        <v>100.92250000000001</v>
      </c>
      <c r="M142" s="58">
        <f t="shared" si="23"/>
        <v>258.07430941780837</v>
      </c>
      <c r="N142" s="192">
        <f>SUM(N7:N141)</f>
        <v>375.32718464611656</v>
      </c>
      <c r="O142" s="68">
        <f>SUM(O7:O141)</f>
        <v>7499.9999999999927</v>
      </c>
      <c r="P142" s="59">
        <f t="shared" si="23"/>
        <v>-218.17537522830821</v>
      </c>
      <c r="R142" s="214">
        <f>SUM(R7:R140)</f>
        <v>28</v>
      </c>
      <c r="S142" s="197"/>
      <c r="T142" s="206">
        <f>SUM(T7:T140)</f>
        <v>13</v>
      </c>
      <c r="U142" s="215">
        <f>SUM(U7:U140)</f>
        <v>106</v>
      </c>
    </row>
    <row r="144" spans="1:21" x14ac:dyDescent="0.35">
      <c r="O144" s="4"/>
    </row>
    <row r="145" spans="2:21" x14ac:dyDescent="0.35">
      <c r="B145" s="295" t="s">
        <v>368</v>
      </c>
      <c r="I145" s="21"/>
      <c r="L145" s="21"/>
      <c r="O145" s="1" t="s">
        <v>301</v>
      </c>
      <c r="P145" s="4">
        <f>SUMIF(P7:P141,"&lt;0")</f>
        <v>-322.4604179745819</v>
      </c>
    </row>
    <row r="146" spans="2:21" x14ac:dyDescent="0.35">
      <c r="O146" s="1" t="s">
        <v>295</v>
      </c>
      <c r="P146" s="1">
        <f>SUMIF(P7:P141,"&gt;0")</f>
        <v>104.28504274627392</v>
      </c>
    </row>
    <row r="151" spans="2:21" ht="15.5" x14ac:dyDescent="0.35">
      <c r="S151" s="197"/>
      <c r="T151" s="197"/>
      <c r="U151" s="197"/>
    </row>
    <row r="152" spans="2:21" ht="15.5" x14ac:dyDescent="0.35">
      <c r="S152" s="197"/>
      <c r="T152" s="197"/>
      <c r="U152" s="197"/>
    </row>
    <row r="153" spans="2:21" ht="15.5" x14ac:dyDescent="0.35">
      <c r="S153" s="197"/>
      <c r="T153" s="197"/>
      <c r="U153" s="197"/>
    </row>
    <row r="154" spans="2:21" ht="15.5" x14ac:dyDescent="0.35">
      <c r="S154" s="197"/>
      <c r="T154" s="197"/>
      <c r="U154" s="197"/>
    </row>
    <row r="155" spans="2:21" ht="15.5" x14ac:dyDescent="0.35">
      <c r="S155" s="197"/>
      <c r="T155" s="197"/>
      <c r="U155" s="197"/>
    </row>
    <row r="156" spans="2:21" ht="15.5" x14ac:dyDescent="0.35">
      <c r="S156" s="197"/>
      <c r="T156" s="197"/>
      <c r="U156" s="197"/>
    </row>
    <row r="157" spans="2:21" ht="15.5" x14ac:dyDescent="0.35">
      <c r="S157" s="197"/>
      <c r="T157" s="197"/>
      <c r="U157" s="197"/>
    </row>
    <row r="158" spans="2:21" ht="15.5" x14ac:dyDescent="0.35">
      <c r="S158" s="197"/>
      <c r="T158" s="197"/>
      <c r="U158" s="197"/>
    </row>
    <row r="159" spans="2:21" ht="15.5" x14ac:dyDescent="0.35">
      <c r="S159" s="197"/>
      <c r="T159" s="197"/>
      <c r="U159" s="197"/>
    </row>
    <row r="160" spans="2:21" ht="15.5" x14ac:dyDescent="0.35">
      <c r="S160" s="197"/>
      <c r="T160" s="197"/>
      <c r="U160" s="197"/>
    </row>
    <row r="161" spans="19:21" ht="15.5" x14ac:dyDescent="0.35">
      <c r="S161" s="197"/>
      <c r="T161" s="197"/>
      <c r="U161" s="197"/>
    </row>
    <row r="162" spans="19:21" ht="15.5" x14ac:dyDescent="0.35">
      <c r="S162" s="197"/>
      <c r="T162" s="197"/>
      <c r="U162" s="197"/>
    </row>
    <row r="163" spans="19:21" ht="15.5" x14ac:dyDescent="0.35">
      <c r="S163" s="197"/>
      <c r="T163" s="197"/>
      <c r="U163" s="197"/>
    </row>
    <row r="164" spans="19:21" ht="15.5" x14ac:dyDescent="0.35">
      <c r="S164" s="197"/>
      <c r="T164" s="197"/>
      <c r="U164" s="197"/>
    </row>
    <row r="165" spans="19:21" ht="15.5" x14ac:dyDescent="0.35">
      <c r="S165" s="197"/>
      <c r="T165" s="197"/>
      <c r="U165" s="197"/>
    </row>
    <row r="166" spans="19:21" ht="15.5" x14ac:dyDescent="0.35">
      <c r="S166" s="197"/>
      <c r="T166" s="197"/>
      <c r="U166" s="197"/>
    </row>
    <row r="167" spans="19:21" ht="15.5" x14ac:dyDescent="0.35">
      <c r="S167" s="197"/>
      <c r="T167" s="197"/>
      <c r="U167" s="197"/>
    </row>
    <row r="168" spans="19:21" ht="15.5" x14ac:dyDescent="0.35">
      <c r="S168" s="197"/>
      <c r="T168" s="197"/>
      <c r="U168" s="197"/>
    </row>
    <row r="169" spans="19:21" ht="15.5" x14ac:dyDescent="0.35">
      <c r="S169" s="197"/>
      <c r="T169" s="197"/>
      <c r="U169" s="197"/>
    </row>
    <row r="170" spans="19:21" ht="15.5" x14ac:dyDescent="0.35">
      <c r="S170" s="197"/>
      <c r="T170" s="197"/>
      <c r="U170" s="197"/>
    </row>
    <row r="171" spans="19:21" ht="15.5" x14ac:dyDescent="0.35">
      <c r="S171" s="197"/>
      <c r="T171" s="197"/>
      <c r="U171" s="197"/>
    </row>
    <row r="172" spans="19:21" ht="15.5" x14ac:dyDescent="0.35">
      <c r="S172" s="197"/>
      <c r="T172" s="197"/>
      <c r="U172" s="197"/>
    </row>
    <row r="173" spans="19:21" ht="15.5" x14ac:dyDescent="0.35">
      <c r="S173" s="197"/>
      <c r="T173" s="197"/>
      <c r="U173" s="197"/>
    </row>
  </sheetData>
  <mergeCells count="17">
    <mergeCell ref="J1:P1"/>
    <mergeCell ref="C2:C5"/>
    <mergeCell ref="D2:D5"/>
    <mergeCell ref="E2:H2"/>
    <mergeCell ref="I2:I6"/>
    <mergeCell ref="J2:J5"/>
    <mergeCell ref="K2:K4"/>
    <mergeCell ref="L2:L3"/>
    <mergeCell ref="M2:M4"/>
    <mergeCell ref="N2:N4"/>
    <mergeCell ref="O2:O6"/>
    <mergeCell ref="P2:P6"/>
    <mergeCell ref="E3:E5"/>
    <mergeCell ref="F3:F5"/>
    <mergeCell ref="G3:G5"/>
    <mergeCell ref="H3:H5"/>
    <mergeCell ref="C1:I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112A52FE-D288-41A4-8E32-50550B7C905D}">
          <x14:formula1>
            <xm:f>Lists!$D$2:$D$9</xm:f>
          </x14:formula1>
          <xm:sqref>E6:G6</xm:sqref>
        </x14:dataValidation>
        <x14:dataValidation type="list" allowBlank="1" showInputMessage="1" showErrorMessage="1" xr:uid="{13206DC0-C5BC-4788-B4F0-200FC765DB3F}">
          <x14:formula1>
            <xm:f>Lists!$A$2:$A$3</xm:f>
          </x14:formula1>
          <xm:sqref>H6 A2 K6:N6</xm:sqref>
        </x14:dataValidation>
        <x14:dataValidation type="list" allowBlank="1" showInputMessage="1" showErrorMessage="1" xr:uid="{FB06C470-606D-4BE7-9DCD-FFDF96FD5272}">
          <x14:formula1>
            <xm:f>Lists!$F$2:$F$7</xm:f>
          </x14:formula1>
          <xm:sqref>L4</xm:sqref>
        </x14:dataValidation>
        <x14:dataValidation type="list" allowBlank="1" showInputMessage="1" showErrorMessage="1" xr:uid="{AFEFE3FB-6155-403E-86CC-03A458DBC56B}">
          <x14:formula1>
            <xm:f>Lists!$G$3:$G$6</xm:f>
          </x14:formula1>
          <xm:sqref>J6</xm:sqref>
        </x14:dataValidation>
        <x14:dataValidation type="list" allowBlank="1" showInputMessage="1" showErrorMessage="1" xr:uid="{47371685-5188-4576-917C-052149AD505F}">
          <x14:formula1>
            <xm:f>Lists!$H$2:$H$3</xm:f>
          </x14:formula1>
          <xm:sqref>N5</xm:sqref>
        </x14:dataValidation>
        <x14:dataValidation type="list" allowBlank="1" showInputMessage="1" showErrorMessage="1" xr:uid="{DD3BF437-CFBB-428A-874B-9B077ADE1B6D}">
          <x14:formula1>
            <xm:f>Lists!$B$2:$B$16</xm:f>
          </x14:formula1>
          <xm:sqref>C6:D6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F137"/>
  <sheetViews>
    <sheetView zoomScale="110" zoomScaleNormal="110" workbookViewId="0">
      <pane xSplit="2" ySplit="2" topLeftCell="C25" activePane="bottomRight" state="frozen"/>
      <selection activeCell="N6" sqref="N6"/>
      <selection pane="topRight" activeCell="N6" sqref="N6"/>
      <selection pane="bottomLeft" activeCell="N6" sqref="N6"/>
      <selection pane="bottomRight" activeCell="N6" sqref="N6"/>
    </sheetView>
  </sheetViews>
  <sheetFormatPr defaultColWidth="8.81640625" defaultRowHeight="14" x14ac:dyDescent="0.3"/>
  <cols>
    <col min="1" max="1" width="8.81640625" style="1" bestFit="1" customWidth="1"/>
    <col min="2" max="2" width="32.453125" style="1" bestFit="1" customWidth="1"/>
    <col min="3" max="60" width="9.453125" style="1" customWidth="1"/>
    <col min="61" max="61" width="9.453125" style="52" customWidth="1"/>
    <col min="62" max="62" width="9.453125" style="24" customWidth="1"/>
    <col min="63" max="67" width="16.453125" style="1" customWidth="1"/>
    <col min="68" max="74" width="9.453125" style="1" customWidth="1"/>
    <col min="75" max="75" width="11.453125" style="1" customWidth="1"/>
    <col min="76" max="77" width="8.81640625" style="1"/>
    <col min="78" max="78" width="11.81640625" style="1" bestFit="1" customWidth="1"/>
    <col min="79" max="94" width="11.81640625" style="1" customWidth="1"/>
    <col min="95" max="110" width="9.453125" style="1" customWidth="1"/>
    <col min="111" max="16384" width="8.81640625" style="1"/>
  </cols>
  <sheetData>
    <row r="1" spans="1:110" ht="43.4" customHeight="1" thickBot="1" x14ac:dyDescent="0.35">
      <c r="A1" s="454" t="s">
        <v>2</v>
      </c>
      <c r="B1" s="455"/>
      <c r="C1" s="451" t="s">
        <v>4</v>
      </c>
      <c r="D1" s="452"/>
      <c r="E1" s="452"/>
      <c r="F1" s="452"/>
      <c r="G1" s="452"/>
      <c r="H1" s="452"/>
      <c r="I1" s="452"/>
      <c r="J1" s="452"/>
      <c r="K1" s="452"/>
      <c r="L1" s="452"/>
      <c r="M1" s="452"/>
      <c r="N1" s="452"/>
      <c r="O1" s="452"/>
      <c r="P1" s="452"/>
      <c r="Q1" s="452"/>
      <c r="R1" s="453"/>
      <c r="S1" s="451" t="s">
        <v>5</v>
      </c>
      <c r="T1" s="452"/>
      <c r="U1" s="452"/>
      <c r="V1" s="452"/>
      <c r="W1" s="452"/>
      <c r="X1" s="452"/>
      <c r="Y1" s="452"/>
      <c r="Z1" s="452"/>
      <c r="AA1" s="452"/>
      <c r="AB1" s="452"/>
      <c r="AC1" s="452"/>
      <c r="AD1" s="452"/>
      <c r="AE1" s="452"/>
      <c r="AF1" s="452"/>
      <c r="AG1" s="453"/>
      <c r="AH1" s="451" t="s">
        <v>165</v>
      </c>
      <c r="AI1" s="452"/>
      <c r="AJ1" s="452"/>
      <c r="AK1" s="452"/>
      <c r="AL1" s="452"/>
      <c r="AM1" s="452"/>
      <c r="AN1" s="452"/>
      <c r="AO1" s="452"/>
      <c r="AP1" s="453"/>
      <c r="AQ1" s="451" t="s">
        <v>176</v>
      </c>
      <c r="AR1" s="452"/>
      <c r="AS1" s="452"/>
      <c r="AT1" s="452"/>
      <c r="AU1" s="452"/>
      <c r="AV1" s="452"/>
      <c r="AW1" s="452"/>
      <c r="AX1" s="452"/>
      <c r="AY1" s="453"/>
      <c r="AZ1" s="451" t="s">
        <v>166</v>
      </c>
      <c r="BA1" s="452"/>
      <c r="BB1" s="452"/>
      <c r="BC1" s="452"/>
      <c r="BD1" s="452"/>
      <c r="BE1" s="452"/>
      <c r="BF1" s="452"/>
      <c r="BG1" s="452"/>
      <c r="BH1" s="453"/>
      <c r="BI1" s="96" t="s">
        <v>153</v>
      </c>
      <c r="BJ1" s="458" t="s">
        <v>181</v>
      </c>
      <c r="BK1" s="459"/>
      <c r="BL1" s="459"/>
      <c r="BM1" s="459"/>
      <c r="BN1" s="459"/>
      <c r="BO1" s="460"/>
      <c r="BP1" s="456" t="s">
        <v>287</v>
      </c>
      <c r="BQ1" s="456"/>
      <c r="BR1" s="456"/>
      <c r="BS1" s="456"/>
      <c r="BT1" s="457"/>
      <c r="BU1" s="101" t="s">
        <v>1</v>
      </c>
      <c r="BV1" s="101" t="s">
        <v>200</v>
      </c>
      <c r="BW1" s="104" t="s">
        <v>197</v>
      </c>
      <c r="BX1" s="451" t="s">
        <v>201</v>
      </c>
      <c r="BY1" s="452"/>
      <c r="BZ1" s="453"/>
      <c r="CA1" s="94"/>
      <c r="CB1" s="94"/>
      <c r="CC1" s="94"/>
      <c r="CD1" s="94"/>
      <c r="CE1" s="94"/>
      <c r="CF1" s="94"/>
      <c r="CG1" s="94"/>
      <c r="CH1" s="94"/>
      <c r="CI1" s="94"/>
      <c r="CJ1" s="94"/>
      <c r="CK1" s="94"/>
      <c r="CL1" s="94"/>
      <c r="CM1" s="94"/>
      <c r="CN1" s="94"/>
      <c r="CO1" s="94"/>
      <c r="CP1" s="94"/>
      <c r="CQ1" s="451" t="s">
        <v>4</v>
      </c>
      <c r="CR1" s="452"/>
      <c r="CS1" s="452"/>
      <c r="CT1" s="452"/>
      <c r="CU1" s="452"/>
      <c r="CV1" s="452"/>
      <c r="CW1" s="452"/>
      <c r="CX1" s="452"/>
      <c r="CY1" s="452"/>
      <c r="CZ1" s="452"/>
      <c r="DA1" s="452"/>
      <c r="DB1" s="452"/>
      <c r="DC1" s="452"/>
      <c r="DD1" s="452"/>
      <c r="DE1" s="452"/>
      <c r="DF1" s="453"/>
    </row>
    <row r="2" spans="1:110" ht="56.5" thickBot="1" x14ac:dyDescent="0.35">
      <c r="A2" s="8" t="s">
        <v>7</v>
      </c>
      <c r="B2" s="9" t="s">
        <v>8</v>
      </c>
      <c r="C2" s="85" t="s">
        <v>147</v>
      </c>
      <c r="D2" s="86" t="s">
        <v>156</v>
      </c>
      <c r="E2" s="86" t="s">
        <v>157</v>
      </c>
      <c r="F2" s="86" t="s">
        <v>158</v>
      </c>
      <c r="G2" s="86" t="s">
        <v>155</v>
      </c>
      <c r="H2" s="86" t="s">
        <v>6</v>
      </c>
      <c r="I2" s="86" t="s">
        <v>148</v>
      </c>
      <c r="J2" s="86" t="s">
        <v>149</v>
      </c>
      <c r="K2" s="86" t="s">
        <v>150</v>
      </c>
      <c r="L2" s="86" t="s">
        <v>159</v>
      </c>
      <c r="M2" s="86" t="s">
        <v>160</v>
      </c>
      <c r="N2" s="86" t="s">
        <v>161</v>
      </c>
      <c r="O2" s="86" t="s">
        <v>162</v>
      </c>
      <c r="P2" s="86" t="s">
        <v>163</v>
      </c>
      <c r="Q2" s="86" t="s">
        <v>164</v>
      </c>
      <c r="R2" s="87" t="s">
        <v>152</v>
      </c>
      <c r="S2" s="85" t="s">
        <v>156</v>
      </c>
      <c r="T2" s="86" t="s">
        <v>157</v>
      </c>
      <c r="U2" s="86" t="s">
        <v>158</v>
      </c>
      <c r="V2" s="86" t="s">
        <v>155</v>
      </c>
      <c r="W2" s="86" t="s">
        <v>6</v>
      </c>
      <c r="X2" s="86" t="s">
        <v>148</v>
      </c>
      <c r="Y2" s="86" t="s">
        <v>149</v>
      </c>
      <c r="Z2" s="86" t="s">
        <v>150</v>
      </c>
      <c r="AA2" s="86" t="s">
        <v>159</v>
      </c>
      <c r="AB2" s="86" t="s">
        <v>160</v>
      </c>
      <c r="AC2" s="86" t="s">
        <v>161</v>
      </c>
      <c r="AD2" s="86" t="s">
        <v>162</v>
      </c>
      <c r="AE2" s="86" t="s">
        <v>163</v>
      </c>
      <c r="AF2" s="86" t="s">
        <v>164</v>
      </c>
      <c r="AG2" s="87" t="s">
        <v>152</v>
      </c>
      <c r="AH2" s="85" t="s">
        <v>3</v>
      </c>
      <c r="AI2" s="86" t="s">
        <v>156</v>
      </c>
      <c r="AJ2" s="86" t="s">
        <v>157</v>
      </c>
      <c r="AK2" s="86" t="s">
        <v>158</v>
      </c>
      <c r="AL2" s="86" t="s">
        <v>155</v>
      </c>
      <c r="AM2" s="86" t="s">
        <v>6</v>
      </c>
      <c r="AN2" s="86" t="s">
        <v>148</v>
      </c>
      <c r="AO2" s="86" t="s">
        <v>149</v>
      </c>
      <c r="AP2" s="87" t="s">
        <v>152</v>
      </c>
      <c r="AQ2" s="85" t="s">
        <v>3</v>
      </c>
      <c r="AR2" s="86" t="s">
        <v>156</v>
      </c>
      <c r="AS2" s="86" t="s">
        <v>157</v>
      </c>
      <c r="AT2" s="86" t="s">
        <v>158</v>
      </c>
      <c r="AU2" s="86" t="s">
        <v>155</v>
      </c>
      <c r="AV2" s="86" t="s">
        <v>6</v>
      </c>
      <c r="AW2" s="86" t="s">
        <v>148</v>
      </c>
      <c r="AX2" s="86" t="s">
        <v>149</v>
      </c>
      <c r="AY2" s="87" t="s">
        <v>152</v>
      </c>
      <c r="AZ2" s="85" t="s">
        <v>3</v>
      </c>
      <c r="BA2" s="86" t="s">
        <v>156</v>
      </c>
      <c r="BB2" s="86" t="s">
        <v>157</v>
      </c>
      <c r="BC2" s="86" t="s">
        <v>158</v>
      </c>
      <c r="BD2" s="86" t="s">
        <v>155</v>
      </c>
      <c r="BE2" s="86" t="s">
        <v>6</v>
      </c>
      <c r="BF2" s="86" t="s">
        <v>148</v>
      </c>
      <c r="BG2" s="86" t="s">
        <v>149</v>
      </c>
      <c r="BH2" s="87" t="s">
        <v>152</v>
      </c>
      <c r="BI2" s="89" t="s">
        <v>152</v>
      </c>
      <c r="BJ2" s="25" t="s">
        <v>3</v>
      </c>
      <c r="BK2" s="26" t="s">
        <v>179</v>
      </c>
      <c r="BL2" s="26" t="s">
        <v>178</v>
      </c>
      <c r="BM2" s="26" t="s">
        <v>180</v>
      </c>
      <c r="BN2" s="26" t="s">
        <v>182</v>
      </c>
      <c r="BO2" s="31" t="s">
        <v>152</v>
      </c>
      <c r="BP2" s="79" t="s">
        <v>195</v>
      </c>
      <c r="BQ2" s="79" t="s">
        <v>196</v>
      </c>
      <c r="BR2" s="79" t="s">
        <v>190</v>
      </c>
      <c r="BS2" s="79" t="s">
        <v>191</v>
      </c>
      <c r="BT2" s="78" t="s">
        <v>152</v>
      </c>
      <c r="BU2" s="8" t="s">
        <v>152</v>
      </c>
      <c r="BV2" s="8" t="s">
        <v>152</v>
      </c>
      <c r="BW2" s="8" t="s">
        <v>152</v>
      </c>
      <c r="BX2" s="9" t="s">
        <v>154</v>
      </c>
      <c r="BY2" s="79" t="s">
        <v>255</v>
      </c>
      <c r="BZ2" s="78" t="s">
        <v>152</v>
      </c>
      <c r="CA2" s="115"/>
      <c r="CB2" s="115"/>
      <c r="CC2" s="115"/>
      <c r="CD2" s="115"/>
      <c r="CE2" s="115"/>
      <c r="CF2" s="115"/>
      <c r="CG2" s="115"/>
      <c r="CH2" s="115"/>
      <c r="CI2" s="115"/>
      <c r="CJ2" s="115"/>
      <c r="CK2" s="115"/>
      <c r="CL2" s="115"/>
      <c r="CM2" s="115"/>
      <c r="CN2" s="115"/>
      <c r="CO2" s="115"/>
      <c r="CP2" s="115"/>
      <c r="CQ2" s="113" t="s">
        <v>147</v>
      </c>
      <c r="CR2" s="114" t="s">
        <v>156</v>
      </c>
      <c r="CS2" s="114" t="s">
        <v>157</v>
      </c>
      <c r="CT2" s="114" t="s">
        <v>158</v>
      </c>
      <c r="CU2" s="114" t="s">
        <v>155</v>
      </c>
      <c r="CV2" s="114" t="s">
        <v>6</v>
      </c>
      <c r="CW2" s="114" t="s">
        <v>148</v>
      </c>
      <c r="CX2" s="114" t="s">
        <v>149</v>
      </c>
      <c r="CY2" s="114" t="s">
        <v>150</v>
      </c>
      <c r="CZ2" s="114" t="s">
        <v>159</v>
      </c>
      <c r="DA2" s="114" t="s">
        <v>160</v>
      </c>
      <c r="DB2" s="114" t="s">
        <v>161</v>
      </c>
      <c r="DC2" s="114" t="s">
        <v>162</v>
      </c>
      <c r="DD2" s="114" t="s">
        <v>163</v>
      </c>
      <c r="DE2" s="114" t="s">
        <v>164</v>
      </c>
      <c r="DF2" s="87" t="s">
        <v>152</v>
      </c>
    </row>
    <row r="3" spans="1:110" x14ac:dyDescent="0.3">
      <c r="A3" s="12">
        <v>10005</v>
      </c>
      <c r="B3" s="37" t="s">
        <v>10</v>
      </c>
      <c r="C3" s="18">
        <f>IF('BPA CURRENT Calc'!$C$6='BPA CURRENT Ref Data'!C$2,Data!G3,0)</f>
        <v>0</v>
      </c>
      <c r="D3" s="4">
        <f>IF('BPA CURRENT Calc'!$C$6='BPA CURRENT Ref Data'!D$2,Data!H3,0)</f>
        <v>0</v>
      </c>
      <c r="E3" s="4">
        <f>IF('BPA CURRENT Calc'!$C$6='BPA CURRENT Ref Data'!E$2,Data!I3,0)</f>
        <v>0.65246917808219185</v>
      </c>
      <c r="F3" s="4">
        <f>IF('BPA CURRENT Calc'!$C$6='BPA CURRENT Ref Data'!F$2,Data!J3,0)</f>
        <v>0</v>
      </c>
      <c r="G3" s="4">
        <f>IF('BPA CURRENT Calc'!$C$6='BPA CURRENT Ref Data'!G$2,Data!K3,0)</f>
        <v>0</v>
      </c>
      <c r="H3" s="4">
        <f>IF('BPA CURRENT Calc'!$C$6='BPA CURRENT Ref Data'!H$2,Data!L3,0)</f>
        <v>0</v>
      </c>
      <c r="I3" s="4">
        <f>IF('BPA CURRENT Calc'!$C$6='BPA CURRENT Ref Data'!I$2,Data!M3,0)</f>
        <v>0</v>
      </c>
      <c r="J3" s="4">
        <f>IF('BPA CURRENT Calc'!$C$6='BPA CURRENT Ref Data'!J$2,Data!N3,0)</f>
        <v>0</v>
      </c>
      <c r="K3" s="4">
        <f>IF('BPA CURRENT Calc'!$C$6='BPA CURRENT Ref Data'!K$2,Data!O3,0)</f>
        <v>0</v>
      </c>
      <c r="L3" s="4">
        <f>IF('BPA CURRENT Calc'!$C$6='BPA CURRENT Ref Data'!L$2,Data!P3,0)</f>
        <v>0</v>
      </c>
      <c r="M3" s="4">
        <f>IF('BPA CURRENT Calc'!$C$6='BPA CURRENT Ref Data'!M$2,Data!Q3,0)</f>
        <v>0</v>
      </c>
      <c r="N3" s="4">
        <f>IF('BPA CURRENT Calc'!$C$6='BPA CURRENT Ref Data'!N$2,Data!R3,0)</f>
        <v>0</v>
      </c>
      <c r="O3" s="4">
        <f>IF('BPA CURRENT Calc'!$C$6='BPA CURRENT Ref Data'!O$2,Data!S3,0)</f>
        <v>0</v>
      </c>
      <c r="P3" s="4">
        <f>IF('BPA CURRENT Calc'!$C$6='BPA CURRENT Ref Data'!P$2,Data!T3,0)</f>
        <v>0</v>
      </c>
      <c r="Q3" s="4">
        <f>IF('BPA CURRENT Calc'!$C$6='BPA CURRENT Ref Data'!Q$2,Data!U3,0)</f>
        <v>0</v>
      </c>
      <c r="R3" s="22">
        <f>SUM(C3:Q3)</f>
        <v>0.65246917808219185</v>
      </c>
      <c r="S3" s="18">
        <f>IF(S$2='BPA CURRENT Calc'!$D$6,Data!V3,0)</f>
        <v>0</v>
      </c>
      <c r="T3" s="4">
        <f>IF(T$2='BPA CURRENT Calc'!$D$6,Data!W3,0)</f>
        <v>0</v>
      </c>
      <c r="U3" s="4">
        <f>IF(U$2='BPA CURRENT Calc'!$D$6,Data!X3,0)</f>
        <v>0</v>
      </c>
      <c r="V3" s="4">
        <f>IF(V$2='BPA CURRENT Calc'!$D$6,Data!Y3,0)</f>
        <v>0</v>
      </c>
      <c r="W3" s="4">
        <f>IF(W$2='BPA CURRENT Calc'!$D$6,Data!Z3,0)</f>
        <v>0</v>
      </c>
      <c r="X3" s="4">
        <f>IF(X$2='BPA CURRENT Calc'!$D$6,Data!AA3,0)</f>
        <v>0</v>
      </c>
      <c r="Y3" s="4">
        <f>IF(Y$2='BPA CURRENT Calc'!$D$6,Data!AB3,0)</f>
        <v>0</v>
      </c>
      <c r="Z3" s="4">
        <f>IF(Z$2='BPA CURRENT Calc'!$D$6,Data!AC3,0)</f>
        <v>0</v>
      </c>
      <c r="AA3" s="4">
        <f>IF(AA$2='BPA CURRENT Calc'!$D$6,Data!AD3,0)</f>
        <v>0</v>
      </c>
      <c r="AB3" s="4">
        <f>IF(AB$2='BPA CURRENT Calc'!$D$6,Data!AE3,0)</f>
        <v>0</v>
      </c>
      <c r="AC3" s="4">
        <f>IF(AC$2='BPA CURRENT Calc'!$D$6,Data!AF3,0)</f>
        <v>0</v>
      </c>
      <c r="AD3" s="4">
        <f>IF(AD$2='BPA CURRENT Calc'!$D$6,Data!AG3,0)</f>
        <v>0</v>
      </c>
      <c r="AE3" s="4">
        <f>IF(AE$2='BPA CURRENT Calc'!$D$6,Data!AH3,0)</f>
        <v>0</v>
      </c>
      <c r="AF3" s="4">
        <f>IF(AF$2='BPA CURRENT Calc'!$D$6,Data!AI3,0)</f>
        <v>0</v>
      </c>
      <c r="AG3" s="6">
        <f>SUM(S3:AF3)</f>
        <v>0</v>
      </c>
      <c r="AH3" s="18">
        <f>IF(AH$2='BPA CURRENT Calc'!$E$6,0,0)</f>
        <v>0</v>
      </c>
      <c r="AI3" s="4">
        <f>IF(AI$2='BPA CURRENT Calc'!$E$6,Data!AJ3,0)</f>
        <v>0</v>
      </c>
      <c r="AJ3" s="4">
        <f>IF(AJ$2='BPA CURRENT Calc'!$E$6,Data!AK3,0)</f>
        <v>0</v>
      </c>
      <c r="AK3" s="4">
        <f>IF(AK$2='BPA CURRENT Calc'!$E$6,Data!AL3,0)</f>
        <v>0</v>
      </c>
      <c r="AL3" s="4">
        <f>IF(AL$2='BPA CURRENT Calc'!$E$6,Data!AM3,0)</f>
        <v>0</v>
      </c>
      <c r="AM3" s="4">
        <f>IF(AM$2='BPA CURRENT Calc'!$E$6,Data!AN3,0)</f>
        <v>0</v>
      </c>
      <c r="AN3" s="4">
        <f>IF(AN$2='BPA CURRENT Calc'!$E$6,Data!AO3,0)</f>
        <v>0</v>
      </c>
      <c r="AO3" s="4">
        <f>IF(AO$2='BPA CURRENT Calc'!$E$6,Data!AP3,0)</f>
        <v>0</v>
      </c>
      <c r="AP3" s="6">
        <f>SUM(AH3:AO3)</f>
        <v>0</v>
      </c>
      <c r="AQ3" s="18">
        <f>IF(AQ$2='BPA CURRENT Calc'!$F$6,0,0)</f>
        <v>0</v>
      </c>
      <c r="AR3" s="4">
        <f>IF(AR$2='BPA CURRENT Calc'!$F$6,Data!AQ3,0)</f>
        <v>0</v>
      </c>
      <c r="AS3" s="4">
        <f>IF(AS$2='BPA CURRENT Calc'!$F$6,Data!AR3,0)</f>
        <v>0</v>
      </c>
      <c r="AT3" s="4">
        <f>IF(AT$2='BPA CURRENT Calc'!$F$6,Data!AS3,0)</f>
        <v>0</v>
      </c>
      <c r="AU3" s="4">
        <f>IF(AU$2='BPA CURRENT Calc'!$F$6,Data!AT3,0)</f>
        <v>0</v>
      </c>
      <c r="AV3" s="4">
        <f>IF(AV$2='BPA CURRENT Calc'!$F$6,Data!AU3,0)</f>
        <v>0</v>
      </c>
      <c r="AW3" s="4">
        <f>IF(AW$2='BPA CURRENT Calc'!$F$6,Data!AV3,0)</f>
        <v>0</v>
      </c>
      <c r="AX3" s="4">
        <f>IF(AX$2='BPA CURRENT Calc'!$F$6,Data!AW3,0)</f>
        <v>0</v>
      </c>
      <c r="AY3" s="6">
        <f>SUM(AQ3:AX3)</f>
        <v>0</v>
      </c>
      <c r="AZ3" s="18">
        <f>IF(AZ$2='BPA CURRENT Calc'!$G$6,0,0)</f>
        <v>0</v>
      </c>
      <c r="BA3" s="4">
        <f>IF(BA$2='BPA CURRENT Calc'!$G$6,Data!AX3,0)</f>
        <v>0</v>
      </c>
      <c r="BB3" s="4">
        <f>IF(BB$2='BPA CURRENT Calc'!$G$6,Data!AY3,0)</f>
        <v>0</v>
      </c>
      <c r="BC3" s="4">
        <f>IF(BC$2='BPA CURRENT Calc'!$G$6,Data!AZ3,0)</f>
        <v>0</v>
      </c>
      <c r="BD3" s="4">
        <f>IF(BD$2='BPA CURRENT Calc'!$G$6,Data!BA3,0)</f>
        <v>0</v>
      </c>
      <c r="BE3" s="4">
        <f>IF(BE$2='BPA CURRENT Calc'!$G$6,Data!BB3,0)</f>
        <v>0</v>
      </c>
      <c r="BF3" s="4">
        <f>IF(BF$2='BPA CURRENT Calc'!$G$6,Data!BC3,0)</f>
        <v>0</v>
      </c>
      <c r="BG3" s="4">
        <f>IF(BG$2='BPA CURRENT Calc'!$G$6,Data!BD3,0)</f>
        <v>0</v>
      </c>
      <c r="BH3" s="6">
        <f>SUM(AZ3:BG3)</f>
        <v>0</v>
      </c>
      <c r="BI3" s="97">
        <f>IF('BPA CURRENT Calc'!$H$6="Yes",Data!BE3,0)</f>
        <v>0</v>
      </c>
      <c r="BJ3" s="18">
        <f>IF(BJ$2='BPA CURRENT Calc'!$L$4,0,0)</f>
        <v>0</v>
      </c>
      <c r="BK3" s="4">
        <f>IF(BK$2='BPA CURRENT Calc'!$L$4,Data!BV3,0)</f>
        <v>0</v>
      </c>
      <c r="BL3" s="4">
        <f>IF(BL$2='BPA CURRENT Calc'!$L$4,Data!BW3,0)</f>
        <v>0</v>
      </c>
      <c r="BM3" s="4">
        <f>IF(BM$2='BPA CURRENT Calc'!$L$4,Data!BX3,0)</f>
        <v>0</v>
      </c>
      <c r="BN3" s="4">
        <f>IF(BN$2='BPA CURRENT Calc'!$L$4,Data!BY3,0)</f>
        <v>0</v>
      </c>
      <c r="BO3" s="6">
        <f>SUM(BJ3:BN3)</f>
        <v>0</v>
      </c>
      <c r="BP3" s="4">
        <f>IF('BPA CURRENT Calc'!$J$6='BPA CURRENT Ref Data'!BP$2,Data!C3,0)</f>
        <v>0</v>
      </c>
      <c r="BQ3" s="4">
        <f>IF('BPA CURRENT Calc'!$J$6='BPA CURRENT Ref Data'!BQ$2,Data!D3,0)</f>
        <v>0</v>
      </c>
      <c r="BR3" s="4">
        <f>IF('BPA CURRENT Calc'!$J$6='BPA CURRENT Ref Data'!BR$2,Data!E3,0)</f>
        <v>0</v>
      </c>
      <c r="BS3" s="4">
        <f>IF('BPA CURRENT Calc'!$J$6='BPA CURRENT Ref Data'!BS$2,Data!F3,0)</f>
        <v>0.54800000000000004</v>
      </c>
      <c r="BT3" s="99">
        <f t="shared" ref="BT3:BT34" si="0">SUM(BP3:BS3)</f>
        <v>0.54800000000000004</v>
      </c>
      <c r="BU3" s="102">
        <f>IF('BPA CURRENT Calc'!$L$6="Yes",'BPA CURRENT Ref Data'!BO3*'BPA CURRENT Calc'!$L$5,0)</f>
        <v>0</v>
      </c>
      <c r="BV3" s="102">
        <f>IF('BPA CURRENT Calc'!$M$6="Yes",IF(('BPA CURRENT Calc'!I7-'BPA CURRENT Ref Data'!BT3)&gt;0,('BPA CURRENT Calc'!I7-'BPA CURRENT Ref Data'!BT3)*'BPA CURRENT Calc'!$M$5,0),0)</f>
        <v>2.6117294520547951E-2</v>
      </c>
      <c r="BW3" s="80">
        <f>IF('BPA CURRENT Calc'!$K$6="Yes",IF(('BPA CURRENT Calc'!I7)&lt;'BPA CURRENT Calc'!J7,('BPA CURRENT Calc'!I7-'BPA CURRENT Calc'!J7)*'BPA CURRENT Calc'!$K$5,0),0)</f>
        <v>0</v>
      </c>
      <c r="BX3" s="105">
        <f>IF('BPA CURRENT Calc'!$N$5='BPA CURRENT Ref Data'!$BX$2,'BPA CURRENT Scaling'!D6,0)</f>
        <v>3.5577425949877596E-3</v>
      </c>
      <c r="BY3" s="1">
        <f>IF('BPA CURRENT Calc'!$N$5='BPA CURRENT Ref Data'!$BY$2,'BPA CURRENT Scaling'!H6,0)</f>
        <v>0</v>
      </c>
      <c r="BZ3" s="6">
        <f>IF('BPA CURRENT Calc'!$N$6="Yes",SUM('BPA CURRENT Ref Data'!BX3:BY3),0)</f>
        <v>0</v>
      </c>
      <c r="CA3" s="4"/>
      <c r="CB3" s="4"/>
      <c r="CC3" s="4"/>
      <c r="CD3" s="4"/>
      <c r="CE3" s="4"/>
      <c r="CF3" s="4"/>
      <c r="CG3" s="4"/>
      <c r="CH3" s="4"/>
      <c r="CI3" s="4"/>
      <c r="CJ3" s="4"/>
      <c r="CK3" s="4"/>
      <c r="CL3" s="4"/>
      <c r="CM3" s="4"/>
      <c r="CN3" s="4"/>
      <c r="CO3" s="4"/>
      <c r="CP3" s="4"/>
      <c r="CQ3" s="4" t="e">
        <f>IF('BPA CURRENT Calc'!#REF!='BPA CURRENT Ref Data'!CQ$2,Data!G3,0)</f>
        <v>#REF!</v>
      </c>
      <c r="CR3" s="4" t="e">
        <f>IF('BPA CURRENT Calc'!#REF!='BPA CURRENT Ref Data'!CR$2,Data!H3,0)</f>
        <v>#REF!</v>
      </c>
      <c r="CS3" s="4" t="e">
        <f>IF('BPA CURRENT Calc'!#REF!='BPA CURRENT Ref Data'!CS$2,Data!I3,0)</f>
        <v>#REF!</v>
      </c>
      <c r="CT3" s="4" t="e">
        <f>IF('BPA CURRENT Calc'!#REF!='BPA CURRENT Ref Data'!CT$2,Data!J3,0)</f>
        <v>#REF!</v>
      </c>
      <c r="CU3" s="4" t="e">
        <f>IF('BPA CURRENT Calc'!#REF!='BPA CURRENT Ref Data'!CU$2,Data!K3,0)</f>
        <v>#REF!</v>
      </c>
      <c r="CV3" s="4" t="e">
        <f>IF('BPA CURRENT Calc'!#REF!='BPA CURRENT Ref Data'!CV$2,Data!L3,0)</f>
        <v>#REF!</v>
      </c>
      <c r="CW3" s="4" t="e">
        <f>IF('BPA CURRENT Calc'!#REF!='BPA CURRENT Ref Data'!CW$2,Data!M3,0)</f>
        <v>#REF!</v>
      </c>
      <c r="CX3" s="4" t="e">
        <f>IF('BPA CURRENT Calc'!#REF!='BPA CURRENT Ref Data'!CX$2,Data!N3,0)</f>
        <v>#REF!</v>
      </c>
      <c r="CY3" s="4" t="e">
        <f>IF('BPA CURRENT Calc'!#REF!='BPA CURRENT Ref Data'!CY$2,Data!O3,0)</f>
        <v>#REF!</v>
      </c>
      <c r="CZ3" s="4" t="e">
        <f>IF('BPA CURRENT Calc'!#REF!='BPA CURRENT Ref Data'!CZ$2,Data!P3,0)</f>
        <v>#REF!</v>
      </c>
      <c r="DA3" s="4" t="e">
        <f>IF('BPA CURRENT Calc'!#REF!='BPA CURRENT Ref Data'!DA$2,Data!Q3,0)</f>
        <v>#REF!</v>
      </c>
      <c r="DB3" s="4" t="e">
        <f>IF('BPA CURRENT Calc'!#REF!='BPA CURRENT Ref Data'!DB$2,Data!R3,0)</f>
        <v>#REF!</v>
      </c>
      <c r="DC3" s="4" t="e">
        <f>IF('BPA CURRENT Calc'!#REF!='BPA CURRENT Ref Data'!DC$2,Data!S3,0)</f>
        <v>#REF!</v>
      </c>
      <c r="DD3" s="4" t="e">
        <f>IF('BPA CURRENT Calc'!#REF!='BPA CURRENT Ref Data'!DD$2,Data!T3,0)</f>
        <v>#REF!</v>
      </c>
      <c r="DE3" s="4" t="e">
        <f>IF('BPA CURRENT Calc'!#REF!='BPA CURRENT Ref Data'!DE$2,Data!U3,0)</f>
        <v>#REF!</v>
      </c>
      <c r="DF3" s="22" t="e">
        <f>SUM(CQ3:DE3)</f>
        <v>#REF!</v>
      </c>
    </row>
    <row r="4" spans="1:110" x14ac:dyDescent="0.3">
      <c r="A4" s="12">
        <v>10015</v>
      </c>
      <c r="B4" s="37" t="s">
        <v>11</v>
      </c>
      <c r="C4" s="18">
        <f>IF('BPA CURRENT Calc'!$C$6='BPA CURRENT Ref Data'!C$2,Data!G4,0)</f>
        <v>0</v>
      </c>
      <c r="D4" s="4">
        <f>IF('BPA CURRENT Calc'!$C$6='BPA CURRENT Ref Data'!D$2,Data!H4,0)</f>
        <v>0</v>
      </c>
      <c r="E4" s="4">
        <f>IF('BPA CURRENT Calc'!$C$6='BPA CURRENT Ref Data'!E$2,Data!I4,0)</f>
        <v>0.58334771689497711</v>
      </c>
      <c r="F4" s="4">
        <f>IF('BPA CURRENT Calc'!$C$6='BPA CURRENT Ref Data'!F$2,Data!J4,0)</f>
        <v>0</v>
      </c>
      <c r="G4" s="4">
        <f>IF('BPA CURRENT Calc'!$C$6='BPA CURRENT Ref Data'!G$2,Data!K4,0)</f>
        <v>0</v>
      </c>
      <c r="H4" s="4">
        <f>IF('BPA CURRENT Calc'!$C$6='BPA CURRENT Ref Data'!H$2,Data!L4,0)</f>
        <v>0</v>
      </c>
      <c r="I4" s="4">
        <f>IF('BPA CURRENT Calc'!$C$6='BPA CURRENT Ref Data'!I$2,Data!M4,0)</f>
        <v>0</v>
      </c>
      <c r="J4" s="4">
        <f>IF('BPA CURRENT Calc'!$C$6='BPA CURRENT Ref Data'!J$2,Data!N4,0)</f>
        <v>0</v>
      </c>
      <c r="K4" s="4">
        <f>IF('BPA CURRENT Calc'!$C$6='BPA CURRENT Ref Data'!K$2,Data!O4,0)</f>
        <v>0</v>
      </c>
      <c r="L4" s="4">
        <f>IF('BPA CURRENT Calc'!$C$6='BPA CURRENT Ref Data'!L$2,Data!P4,0)</f>
        <v>0</v>
      </c>
      <c r="M4" s="4">
        <f>IF('BPA CURRENT Calc'!$C$6='BPA CURRENT Ref Data'!M$2,Data!Q4,0)</f>
        <v>0</v>
      </c>
      <c r="N4" s="4">
        <f>IF('BPA CURRENT Calc'!$C$6='BPA CURRENT Ref Data'!N$2,Data!R4,0)</f>
        <v>0</v>
      </c>
      <c r="O4" s="4">
        <f>IF('BPA CURRENT Calc'!$C$6='BPA CURRENT Ref Data'!O$2,Data!S4,0)</f>
        <v>0</v>
      </c>
      <c r="P4" s="4">
        <f>IF('BPA CURRENT Calc'!$C$6='BPA CURRENT Ref Data'!P$2,Data!T4,0)</f>
        <v>0</v>
      </c>
      <c r="Q4" s="4">
        <f>IF('BPA CURRENT Calc'!$C$6='BPA CURRENT Ref Data'!Q$2,Data!U4,0)</f>
        <v>0</v>
      </c>
      <c r="R4" s="22">
        <f t="shared" ref="R4:R67" si="1">SUM(C4:Q4)</f>
        <v>0.58334771689497711</v>
      </c>
      <c r="S4" s="18">
        <f>IF(S$2='BPA CURRENT Calc'!$D$6,Data!V4,0)</f>
        <v>0</v>
      </c>
      <c r="T4" s="4">
        <f>IF(T$2='BPA CURRENT Calc'!$D$6,Data!W4,0)</f>
        <v>0</v>
      </c>
      <c r="U4" s="4">
        <f>IF(U$2='BPA CURRENT Calc'!$D$6,Data!X4,0)</f>
        <v>0</v>
      </c>
      <c r="V4" s="4">
        <f>IF(V$2='BPA CURRENT Calc'!$D$6,Data!Y4,0)</f>
        <v>0</v>
      </c>
      <c r="W4" s="4">
        <f>IF(W$2='BPA CURRENT Calc'!$D$6,Data!Z4,0)</f>
        <v>0</v>
      </c>
      <c r="X4" s="4">
        <f>IF(X$2='BPA CURRENT Calc'!$D$6,Data!AA4,0)</f>
        <v>0</v>
      </c>
      <c r="Y4" s="4">
        <f>IF(Y$2='BPA CURRENT Calc'!$D$6,Data!AB4,0)</f>
        <v>0</v>
      </c>
      <c r="Z4" s="4">
        <f>IF(Z$2='BPA CURRENT Calc'!$D$6,Data!AC4,0)</f>
        <v>0</v>
      </c>
      <c r="AA4" s="4">
        <f>IF(AA$2='BPA CURRENT Calc'!$D$6,Data!AD4,0)</f>
        <v>0</v>
      </c>
      <c r="AB4" s="4">
        <f>IF(AB$2='BPA CURRENT Calc'!$D$6,Data!AE4,0)</f>
        <v>0</v>
      </c>
      <c r="AC4" s="4">
        <f>IF(AC$2='BPA CURRENT Calc'!$D$6,Data!AF4,0)</f>
        <v>0</v>
      </c>
      <c r="AD4" s="4">
        <f>IF(AD$2='BPA CURRENT Calc'!$D$6,Data!AG4,0)</f>
        <v>0</v>
      </c>
      <c r="AE4" s="4">
        <f>IF(AE$2='BPA CURRENT Calc'!$D$6,Data!AH4,0)</f>
        <v>0</v>
      </c>
      <c r="AF4" s="4">
        <f>IF(AF$2='BPA CURRENT Calc'!$D$6,Data!AI4,0)</f>
        <v>0</v>
      </c>
      <c r="AG4" s="6">
        <f t="shared" ref="AG4:AG67" si="2">SUM(S4:AF4)</f>
        <v>0</v>
      </c>
      <c r="AH4" s="18">
        <f>IF(AH$2='BPA CURRENT Calc'!$E$6,0,0)</f>
        <v>0</v>
      </c>
      <c r="AI4" s="4">
        <f>IF(AI$2='BPA CURRENT Calc'!$E$6,Data!AJ4,0)</f>
        <v>0</v>
      </c>
      <c r="AJ4" s="4">
        <f>IF(AJ$2='BPA CURRENT Calc'!$E$6,Data!AK4,0)</f>
        <v>0</v>
      </c>
      <c r="AK4" s="4">
        <f>IF(AK$2='BPA CURRENT Calc'!$E$6,Data!AL4,0)</f>
        <v>0</v>
      </c>
      <c r="AL4" s="4">
        <f>IF(AL$2='BPA CURRENT Calc'!$E$6,Data!AM4,0)</f>
        <v>0</v>
      </c>
      <c r="AM4" s="4">
        <f>IF(AM$2='BPA CURRENT Calc'!$E$6,Data!AN4,0)</f>
        <v>0</v>
      </c>
      <c r="AN4" s="4">
        <f>IF(AN$2='BPA CURRENT Calc'!$E$6,Data!AO4,0)</f>
        <v>0</v>
      </c>
      <c r="AO4" s="4">
        <f>IF(AO$2='BPA CURRENT Calc'!$E$6,Data!AP4,0)</f>
        <v>0</v>
      </c>
      <c r="AP4" s="6">
        <f t="shared" ref="AP4:AP67" si="3">SUM(AH4:AO4)</f>
        <v>0</v>
      </c>
      <c r="AQ4" s="18">
        <f>IF(AQ$2='BPA CURRENT Calc'!$F$6,0,0)</f>
        <v>0</v>
      </c>
      <c r="AR4" s="4">
        <f>IF(AR$2='BPA CURRENT Calc'!$F$6,Data!AQ4,0)</f>
        <v>0</v>
      </c>
      <c r="AS4" s="4">
        <f>IF(AS$2='BPA CURRENT Calc'!$F$6,Data!AR4,0)</f>
        <v>0</v>
      </c>
      <c r="AT4" s="4">
        <f>IF(AT$2='BPA CURRENT Calc'!$F$6,Data!AS4,0)</f>
        <v>0</v>
      </c>
      <c r="AU4" s="4">
        <f>IF(AU$2='BPA CURRENT Calc'!$F$6,Data!AT4,0)</f>
        <v>0</v>
      </c>
      <c r="AV4" s="4">
        <f>IF(AV$2='BPA CURRENT Calc'!$F$6,Data!AU4,0)</f>
        <v>0</v>
      </c>
      <c r="AW4" s="4">
        <f>IF(AW$2='BPA CURRENT Calc'!$F$6,Data!AV4,0)</f>
        <v>0</v>
      </c>
      <c r="AX4" s="4">
        <f>IF(AX$2='BPA CURRENT Calc'!$F$6,Data!AW4,0)</f>
        <v>0</v>
      </c>
      <c r="AY4" s="6">
        <f t="shared" ref="AY4:AY67" si="4">SUM(AQ4:AX4)</f>
        <v>0</v>
      </c>
      <c r="AZ4" s="18">
        <f>IF(AZ$2='BPA CURRENT Calc'!$G$6,0,0)</f>
        <v>0</v>
      </c>
      <c r="BA4" s="4">
        <f>IF(BA$2='BPA CURRENT Calc'!$G$6,Data!AX4,0)</f>
        <v>0</v>
      </c>
      <c r="BB4" s="4">
        <f>IF(BB$2='BPA CURRENT Calc'!$G$6,Data!AY4,0)</f>
        <v>0</v>
      </c>
      <c r="BC4" s="4">
        <f>IF(BC$2='BPA CURRENT Calc'!$G$6,Data!AZ4,0)</f>
        <v>0</v>
      </c>
      <c r="BD4" s="4">
        <f>IF(BD$2='BPA CURRENT Calc'!$G$6,Data!BA4,0)</f>
        <v>0</v>
      </c>
      <c r="BE4" s="4">
        <f>IF(BE$2='BPA CURRENT Calc'!$G$6,Data!BB4,0)</f>
        <v>0</v>
      </c>
      <c r="BF4" s="4">
        <f>IF(BF$2='BPA CURRENT Calc'!$G$6,Data!BC4,0)</f>
        <v>0</v>
      </c>
      <c r="BG4" s="4">
        <f>IF(BG$2='BPA CURRENT Calc'!$G$6,Data!BD4,0)</f>
        <v>0</v>
      </c>
      <c r="BH4" s="6">
        <f t="shared" ref="BH4:BH67" si="5">SUM(AZ4:BG4)</f>
        <v>0</v>
      </c>
      <c r="BI4" s="97">
        <f>IF('BPA CURRENT Calc'!$H$6="Yes",Data!BE4,0)</f>
        <v>0</v>
      </c>
      <c r="BJ4" s="18">
        <f>IF(BJ$2='BPA CURRENT Calc'!$L$4,0,0)</f>
        <v>0</v>
      </c>
      <c r="BK4" s="4">
        <f>IF(BK$2='BPA CURRENT Calc'!$L$4,Data!BV4,0)</f>
        <v>0</v>
      </c>
      <c r="BL4" s="4">
        <f>IF(BL$2='BPA CURRENT Calc'!$L$4,Data!BW4,0)</f>
        <v>0</v>
      </c>
      <c r="BM4" s="4">
        <f>IF(BM$2='BPA CURRENT Calc'!$L$4,Data!BX4,0)</f>
        <v>0</v>
      </c>
      <c r="BN4" s="4">
        <f>IF(BN$2='BPA CURRENT Calc'!$L$4,Data!BY4,0)</f>
        <v>0</v>
      </c>
      <c r="BO4" s="6">
        <f t="shared" ref="BO4:BO67" si="6">SUM(BJ4:BN4)</f>
        <v>0</v>
      </c>
      <c r="BP4" s="4">
        <f>IF('BPA CURRENT Calc'!$J$6='BPA CURRENT Ref Data'!BP$2,Data!C4,0)</f>
        <v>0</v>
      </c>
      <c r="BQ4" s="4">
        <f>IF('BPA CURRENT Calc'!$J$6='BPA CURRENT Ref Data'!BQ$2,Data!D4,0)</f>
        <v>0</v>
      </c>
      <c r="BR4" s="4">
        <f>IF('BPA CURRENT Calc'!$J$6='BPA CURRENT Ref Data'!BR$2,Data!E4,0)</f>
        <v>0</v>
      </c>
      <c r="BS4" s="4">
        <f>IF('BPA CURRENT Calc'!$J$6='BPA CURRENT Ref Data'!BS$2,Data!F4,0)</f>
        <v>0.57299999999999995</v>
      </c>
      <c r="BT4" s="99">
        <f t="shared" si="0"/>
        <v>0.57299999999999995</v>
      </c>
      <c r="BU4" s="102">
        <f>IF('BPA CURRENT Calc'!$L$6="Yes",'BPA CURRENT Ref Data'!BO4*'BPA CURRENT Calc'!$L$5,0)</f>
        <v>0</v>
      </c>
      <c r="BV4" s="102">
        <f>IF('BPA CURRENT Calc'!$M$6="Yes",IF(('BPA CURRENT Calc'!I8-'BPA CURRENT Ref Data'!BT4)&gt;0,('BPA CURRENT Calc'!I8-'BPA CURRENT Ref Data'!BT4)*'BPA CURRENT Calc'!$M$5,0),0)</f>
        <v>2.5869292237442887E-3</v>
      </c>
      <c r="BW4" s="80">
        <f>IF('BPA CURRENT Calc'!$K$6="Yes",IF(('BPA CURRENT Calc'!I8)&lt;'BPA CURRENT Calc'!J8,('BPA CURRENT Calc'!I8-'BPA CURRENT Calc'!J8)*'BPA CURRENT Calc'!$K$5,0),0)</f>
        <v>0</v>
      </c>
      <c r="BX4" s="105">
        <f>IF('BPA CURRENT Calc'!$N$5='BPA CURRENT Ref Data'!$BX$2,'BPA CURRENT Scaling'!D7,0)</f>
        <v>3.5668497618202796E-3</v>
      </c>
      <c r="BY4" s="1">
        <f>IF('BPA CURRENT Calc'!$N$5='BPA CURRENT Ref Data'!$BY$2,'BPA CURRENT Scaling'!H7,0)</f>
        <v>0</v>
      </c>
      <c r="BZ4" s="6">
        <f>IF('BPA CURRENT Calc'!$N$6="Yes",SUM('BPA CURRENT Ref Data'!BX4:BY4),0)</f>
        <v>0</v>
      </c>
      <c r="CA4" s="4"/>
      <c r="CB4" s="4"/>
      <c r="CC4" s="4"/>
      <c r="CD4" s="4"/>
      <c r="CE4" s="4"/>
      <c r="CF4" s="4"/>
      <c r="CG4" s="4"/>
      <c r="CH4" s="4"/>
      <c r="CI4" s="4"/>
      <c r="CJ4" s="4"/>
      <c r="CK4" s="4"/>
      <c r="CL4" s="4"/>
      <c r="CM4" s="4"/>
      <c r="CN4" s="4"/>
      <c r="CO4" s="4"/>
      <c r="CP4" s="4"/>
      <c r="CQ4" s="4" t="e">
        <f>IF('BPA CURRENT Calc'!#REF!='BPA CURRENT Ref Data'!CQ$2,Data!G4,0)</f>
        <v>#REF!</v>
      </c>
      <c r="CR4" s="4" t="e">
        <f>IF('BPA CURRENT Calc'!#REF!='BPA CURRENT Ref Data'!CR$2,Data!H4,0)</f>
        <v>#REF!</v>
      </c>
      <c r="CS4" s="4" t="e">
        <f>IF('BPA CURRENT Calc'!#REF!='BPA CURRENT Ref Data'!CS$2,Data!I4,0)</f>
        <v>#REF!</v>
      </c>
      <c r="CT4" s="4" t="e">
        <f>IF('BPA CURRENT Calc'!#REF!='BPA CURRENT Ref Data'!CT$2,Data!J4,0)</f>
        <v>#REF!</v>
      </c>
      <c r="CU4" s="4" t="e">
        <f>IF('BPA CURRENT Calc'!#REF!='BPA CURRENT Ref Data'!CU$2,Data!K4,0)</f>
        <v>#REF!</v>
      </c>
      <c r="CV4" s="4" t="e">
        <f>IF('BPA CURRENT Calc'!#REF!='BPA CURRENT Ref Data'!CV$2,Data!L4,0)</f>
        <v>#REF!</v>
      </c>
      <c r="CW4" s="4" t="e">
        <f>IF('BPA CURRENT Calc'!#REF!='BPA CURRENT Ref Data'!CW$2,Data!M4,0)</f>
        <v>#REF!</v>
      </c>
      <c r="CX4" s="4" t="e">
        <f>IF('BPA CURRENT Calc'!#REF!='BPA CURRENT Ref Data'!CX$2,Data!N4,0)</f>
        <v>#REF!</v>
      </c>
      <c r="CY4" s="4" t="e">
        <f>IF('BPA CURRENT Calc'!#REF!='BPA CURRENT Ref Data'!CY$2,Data!O4,0)</f>
        <v>#REF!</v>
      </c>
      <c r="CZ4" s="4" t="e">
        <f>IF('BPA CURRENT Calc'!#REF!='BPA CURRENT Ref Data'!CZ$2,Data!P4,0)</f>
        <v>#REF!</v>
      </c>
      <c r="DA4" s="4" t="e">
        <f>IF('BPA CURRENT Calc'!#REF!='BPA CURRENT Ref Data'!DA$2,Data!Q4,0)</f>
        <v>#REF!</v>
      </c>
      <c r="DB4" s="4" t="e">
        <f>IF('BPA CURRENT Calc'!#REF!='BPA CURRENT Ref Data'!DB$2,Data!R4,0)</f>
        <v>#REF!</v>
      </c>
      <c r="DC4" s="4" t="e">
        <f>IF('BPA CURRENT Calc'!#REF!='BPA CURRENT Ref Data'!DC$2,Data!S4,0)</f>
        <v>#REF!</v>
      </c>
      <c r="DD4" s="4" t="e">
        <f>IF('BPA CURRENT Calc'!#REF!='BPA CURRENT Ref Data'!DD$2,Data!T4,0)</f>
        <v>#REF!</v>
      </c>
      <c r="DE4" s="4" t="e">
        <f>IF('BPA CURRENT Calc'!#REF!='BPA CURRENT Ref Data'!DE$2,Data!U4,0)</f>
        <v>#REF!</v>
      </c>
      <c r="DF4" s="22" t="e">
        <f t="shared" ref="DF4:DF67" si="7">SUM(CQ4:DE4)</f>
        <v>#REF!</v>
      </c>
    </row>
    <row r="5" spans="1:110" x14ac:dyDescent="0.3">
      <c r="A5" s="12">
        <v>10024</v>
      </c>
      <c r="B5" s="37" t="s">
        <v>12</v>
      </c>
      <c r="C5" s="18">
        <f>IF('BPA CURRENT Calc'!$C$6='BPA CURRENT Ref Data'!C$2,Data!G5,0)</f>
        <v>0</v>
      </c>
      <c r="D5" s="4">
        <f>IF('BPA CURRENT Calc'!$C$6='BPA CURRENT Ref Data'!D$2,Data!H5,0)</f>
        <v>0</v>
      </c>
      <c r="E5" s="4">
        <f>IF('BPA CURRENT Calc'!$C$6='BPA CURRENT Ref Data'!E$2,Data!I5,0)</f>
        <v>209.98174771689503</v>
      </c>
      <c r="F5" s="4">
        <f>IF('BPA CURRENT Calc'!$C$6='BPA CURRENT Ref Data'!F$2,Data!J5,0)</f>
        <v>0</v>
      </c>
      <c r="G5" s="4">
        <f>IF('BPA CURRENT Calc'!$C$6='BPA CURRENT Ref Data'!G$2,Data!K5,0)</f>
        <v>0</v>
      </c>
      <c r="H5" s="4">
        <f>IF('BPA CURRENT Calc'!$C$6='BPA CURRENT Ref Data'!H$2,Data!L5,0)</f>
        <v>0</v>
      </c>
      <c r="I5" s="4">
        <f>IF('BPA CURRENT Calc'!$C$6='BPA CURRENT Ref Data'!I$2,Data!M5,0)</f>
        <v>0</v>
      </c>
      <c r="J5" s="4">
        <f>IF('BPA CURRENT Calc'!$C$6='BPA CURRENT Ref Data'!J$2,Data!N5,0)</f>
        <v>0</v>
      </c>
      <c r="K5" s="4">
        <f>IF('BPA CURRENT Calc'!$C$6='BPA CURRENT Ref Data'!K$2,Data!O5,0)</f>
        <v>0</v>
      </c>
      <c r="L5" s="4">
        <f>IF('BPA CURRENT Calc'!$C$6='BPA CURRENT Ref Data'!L$2,Data!P5,0)</f>
        <v>0</v>
      </c>
      <c r="M5" s="4">
        <f>IF('BPA CURRENT Calc'!$C$6='BPA CURRENT Ref Data'!M$2,Data!Q5,0)</f>
        <v>0</v>
      </c>
      <c r="N5" s="4">
        <f>IF('BPA CURRENT Calc'!$C$6='BPA CURRENT Ref Data'!N$2,Data!R5,0)</f>
        <v>0</v>
      </c>
      <c r="O5" s="4">
        <f>IF('BPA CURRENT Calc'!$C$6='BPA CURRENT Ref Data'!O$2,Data!S5,0)</f>
        <v>0</v>
      </c>
      <c r="P5" s="4">
        <f>IF('BPA CURRENT Calc'!$C$6='BPA CURRENT Ref Data'!P$2,Data!T5,0)</f>
        <v>0</v>
      </c>
      <c r="Q5" s="4">
        <f>IF('BPA CURRENT Calc'!$C$6='BPA CURRENT Ref Data'!Q$2,Data!U5,0)</f>
        <v>0</v>
      </c>
      <c r="R5" s="22">
        <f t="shared" si="1"/>
        <v>209.98174771689503</v>
      </c>
      <c r="S5" s="18">
        <f>IF(S$2='BPA CURRENT Calc'!$D$6,Data!V5,0)</f>
        <v>0</v>
      </c>
      <c r="T5" s="4">
        <f>IF(T$2='BPA CURRENT Calc'!$D$6,Data!W5,0)</f>
        <v>0</v>
      </c>
      <c r="U5" s="4">
        <f>IF(U$2='BPA CURRENT Calc'!$D$6,Data!X5,0)</f>
        <v>0</v>
      </c>
      <c r="V5" s="4">
        <f>IF(V$2='BPA CURRENT Calc'!$D$6,Data!Y5,0)</f>
        <v>0</v>
      </c>
      <c r="W5" s="4">
        <f>IF(W$2='BPA CURRENT Calc'!$D$6,Data!Z5,0)</f>
        <v>0</v>
      </c>
      <c r="X5" s="4">
        <f>IF(X$2='BPA CURRENT Calc'!$D$6,Data!AA5,0)</f>
        <v>0</v>
      </c>
      <c r="Y5" s="4">
        <f>IF(Y$2='BPA CURRENT Calc'!$D$6,Data!AB5,0)</f>
        <v>0</v>
      </c>
      <c r="Z5" s="4">
        <f>IF(Z$2='BPA CURRENT Calc'!$D$6,Data!AC5,0)</f>
        <v>0</v>
      </c>
      <c r="AA5" s="4">
        <f>IF(AA$2='BPA CURRENT Calc'!$D$6,Data!AD5,0)</f>
        <v>0</v>
      </c>
      <c r="AB5" s="4">
        <f>IF(AB$2='BPA CURRENT Calc'!$D$6,Data!AE5,0)</f>
        <v>0</v>
      </c>
      <c r="AC5" s="4">
        <f>IF(AC$2='BPA CURRENT Calc'!$D$6,Data!AF5,0)</f>
        <v>0</v>
      </c>
      <c r="AD5" s="4">
        <f>IF(AD$2='BPA CURRENT Calc'!$D$6,Data!AG5,0)</f>
        <v>0</v>
      </c>
      <c r="AE5" s="4">
        <f>IF(AE$2='BPA CURRENT Calc'!$D$6,Data!AH5,0)</f>
        <v>0</v>
      </c>
      <c r="AF5" s="4">
        <f>IF(AF$2='BPA CURRENT Calc'!$D$6,Data!AI5,0)</f>
        <v>0</v>
      </c>
      <c r="AG5" s="6">
        <f t="shared" si="2"/>
        <v>0</v>
      </c>
      <c r="AH5" s="18">
        <f>IF(AH$2='BPA CURRENT Calc'!$E$6,0,0)</f>
        <v>0</v>
      </c>
      <c r="AI5" s="4">
        <f>IF(AI$2='BPA CURRENT Calc'!$E$6,Data!AJ5,0)</f>
        <v>0</v>
      </c>
      <c r="AJ5" s="4">
        <f>IF(AJ$2='BPA CURRENT Calc'!$E$6,Data!AK5,0)</f>
        <v>0.91883561643835621</v>
      </c>
      <c r="AK5" s="4">
        <f>IF(AK$2='BPA CURRENT Calc'!$E$6,Data!AL5,0)</f>
        <v>0</v>
      </c>
      <c r="AL5" s="4">
        <f>IF(AL$2='BPA CURRENT Calc'!$E$6,Data!AM5,0)</f>
        <v>0</v>
      </c>
      <c r="AM5" s="4">
        <f>IF(AM$2='BPA CURRENT Calc'!$E$6,Data!AN5,0)</f>
        <v>0</v>
      </c>
      <c r="AN5" s="4">
        <f>IF(AN$2='BPA CURRENT Calc'!$E$6,Data!AO5,0)</f>
        <v>0</v>
      </c>
      <c r="AO5" s="4">
        <f>IF(AO$2='BPA CURRENT Calc'!$E$6,Data!AP5,0)</f>
        <v>0</v>
      </c>
      <c r="AP5" s="6">
        <f t="shared" si="3"/>
        <v>0.91883561643835621</v>
      </c>
      <c r="AQ5" s="18">
        <f>IF(AQ$2='BPA CURRENT Calc'!$F$6,0,0)</f>
        <v>0</v>
      </c>
      <c r="AR5" s="4">
        <f>IF(AR$2='BPA CURRENT Calc'!$F$6,Data!AQ5,0)</f>
        <v>0</v>
      </c>
      <c r="AS5" s="4">
        <f>IF(AS$2='BPA CURRENT Calc'!$F$6,Data!AR5,0)</f>
        <v>0</v>
      </c>
      <c r="AT5" s="4">
        <f>IF(AT$2='BPA CURRENT Calc'!$F$6,Data!AS5,0)</f>
        <v>0</v>
      </c>
      <c r="AU5" s="4">
        <f>IF(AU$2='BPA CURRENT Calc'!$F$6,Data!AT5,0)</f>
        <v>0</v>
      </c>
      <c r="AV5" s="4">
        <f>IF(AV$2='BPA CURRENT Calc'!$F$6,Data!AU5,0)</f>
        <v>0</v>
      </c>
      <c r="AW5" s="4">
        <f>IF(AW$2='BPA CURRENT Calc'!$F$6,Data!AV5,0)</f>
        <v>0</v>
      </c>
      <c r="AX5" s="4">
        <f>IF(AX$2='BPA CURRENT Calc'!$F$6,Data!AW5,0)</f>
        <v>0</v>
      </c>
      <c r="AY5" s="6">
        <f t="shared" si="4"/>
        <v>0</v>
      </c>
      <c r="AZ5" s="18">
        <f>IF(AZ$2='BPA CURRENT Calc'!$G$6,0,0)</f>
        <v>0</v>
      </c>
      <c r="BA5" s="4">
        <f>IF(BA$2='BPA CURRENT Calc'!$G$6,Data!AX5,0)</f>
        <v>0</v>
      </c>
      <c r="BB5" s="4">
        <f>IF(BB$2='BPA CURRENT Calc'!$G$6,Data!AY5,0)</f>
        <v>0</v>
      </c>
      <c r="BC5" s="4">
        <f>IF(BC$2='BPA CURRENT Calc'!$G$6,Data!AZ5,0)</f>
        <v>0</v>
      </c>
      <c r="BD5" s="4">
        <f>IF(BD$2='BPA CURRENT Calc'!$G$6,Data!BA5,0)</f>
        <v>0</v>
      </c>
      <c r="BE5" s="4">
        <f>IF(BE$2='BPA CURRENT Calc'!$G$6,Data!BB5,0)</f>
        <v>0</v>
      </c>
      <c r="BF5" s="4">
        <f>IF(BF$2='BPA CURRENT Calc'!$G$6,Data!BC5,0)</f>
        <v>0</v>
      </c>
      <c r="BG5" s="4">
        <f>IF(BG$2='BPA CURRENT Calc'!$G$6,Data!BD5,0)</f>
        <v>0</v>
      </c>
      <c r="BH5" s="6">
        <f t="shared" si="5"/>
        <v>0</v>
      </c>
      <c r="BI5" s="97">
        <f>IF('BPA CURRENT Calc'!$H$6="Yes",Data!BE5,0)</f>
        <v>0</v>
      </c>
      <c r="BJ5" s="18">
        <f>IF(BJ$2='BPA CURRENT Calc'!$L$4,0,0)</f>
        <v>0</v>
      </c>
      <c r="BK5" s="4">
        <f>IF(BK$2='BPA CURRENT Calc'!$L$4,Data!BV5,0)</f>
        <v>0</v>
      </c>
      <c r="BL5" s="4">
        <f>IF(BL$2='BPA CURRENT Calc'!$L$4,Data!BW5,0)</f>
        <v>3.0195000000000003</v>
      </c>
      <c r="BM5" s="4">
        <f>IF(BM$2='BPA CURRENT Calc'!$L$4,Data!BX5,0)</f>
        <v>0</v>
      </c>
      <c r="BN5" s="4">
        <f>IF(BN$2='BPA CURRENT Calc'!$L$4,Data!BY5,0)</f>
        <v>0</v>
      </c>
      <c r="BO5" s="6">
        <f t="shared" si="6"/>
        <v>3.0195000000000003</v>
      </c>
      <c r="BP5" s="4">
        <f>IF('BPA CURRENT Calc'!$J$6='BPA CURRENT Ref Data'!BP$2,Data!C5,0)</f>
        <v>0</v>
      </c>
      <c r="BQ5" s="4">
        <f>IF('BPA CURRENT Calc'!$J$6='BPA CURRENT Ref Data'!BQ$2,Data!D5,0)</f>
        <v>0</v>
      </c>
      <c r="BR5" s="4">
        <f>IF('BPA CURRENT Calc'!$J$6='BPA CURRENT Ref Data'!BR$2,Data!E5,0)</f>
        <v>0</v>
      </c>
      <c r="BS5" s="4">
        <f>IF('BPA CURRENT Calc'!$J$6='BPA CURRENT Ref Data'!BS$2,Data!F5,0)</f>
        <v>200.923</v>
      </c>
      <c r="BT5" s="99">
        <f t="shared" si="0"/>
        <v>200.923</v>
      </c>
      <c r="BU5" s="102">
        <f>IF('BPA CURRENT Calc'!$L$6="Yes",'BPA CURRENT Ref Data'!BO5*'BPA CURRENT Calc'!$L$5,0)</f>
        <v>1.5097500000000001</v>
      </c>
      <c r="BV5" s="102">
        <f>IF('BPA CURRENT Calc'!$M$6="Yes",IF(('BPA CURRENT Calc'!I9-'BPA CURRENT Ref Data'!BT5)&gt;0,('BPA CURRENT Calc'!I9-'BPA CURRENT Ref Data'!BT5)*'BPA CURRENT Calc'!$M$5,0),0)</f>
        <v>2.0349780251141709</v>
      </c>
      <c r="BW5" s="80">
        <f>IF('BPA CURRENT Calc'!$K$6="Yes",IF(('BPA CURRENT Calc'!I9)&lt;'BPA CURRENT Calc'!J9,('BPA CURRENT Calc'!I9-'BPA CURRENT Calc'!J9)*'BPA CURRENT Calc'!$K$5,0),0)</f>
        <v>0</v>
      </c>
      <c r="BX5" s="105">
        <f>IF('BPA CURRENT Calc'!$N$5='BPA CURRENT Ref Data'!$BX$2,'BPA CURRENT Scaling'!D8,0)</f>
        <v>1.2670643302999918</v>
      </c>
      <c r="BY5" s="1">
        <f>IF('BPA CURRENT Calc'!$N$5='BPA CURRENT Ref Data'!$BY$2,'BPA CURRENT Scaling'!H8,0)</f>
        <v>0</v>
      </c>
      <c r="BZ5" s="6">
        <f>IF('BPA CURRENT Calc'!$N$6="Yes",SUM('BPA CURRENT Ref Data'!BX5:BY5),0)</f>
        <v>0</v>
      </c>
      <c r="CA5" s="4"/>
      <c r="CB5" s="4"/>
      <c r="CC5" s="4"/>
      <c r="CD5" s="4"/>
      <c r="CE5" s="4"/>
      <c r="CF5" s="4"/>
      <c r="CG5" s="4"/>
      <c r="CH5" s="4"/>
      <c r="CI5" s="4"/>
      <c r="CJ5" s="4"/>
      <c r="CK5" s="4"/>
      <c r="CL5" s="4"/>
      <c r="CM5" s="4"/>
      <c r="CN5" s="4"/>
      <c r="CO5" s="4"/>
      <c r="CP5" s="4"/>
      <c r="CQ5" s="4" t="e">
        <f>IF('BPA CURRENT Calc'!#REF!='BPA CURRENT Ref Data'!CQ$2,Data!G5,0)</f>
        <v>#REF!</v>
      </c>
      <c r="CR5" s="4" t="e">
        <f>IF('BPA CURRENT Calc'!#REF!='BPA CURRENT Ref Data'!CR$2,Data!H5,0)</f>
        <v>#REF!</v>
      </c>
      <c r="CS5" s="4" t="e">
        <f>IF('BPA CURRENT Calc'!#REF!='BPA CURRENT Ref Data'!CS$2,Data!I5,0)</f>
        <v>#REF!</v>
      </c>
      <c r="CT5" s="4" t="e">
        <f>IF('BPA CURRENT Calc'!#REF!='BPA CURRENT Ref Data'!CT$2,Data!J5,0)</f>
        <v>#REF!</v>
      </c>
      <c r="CU5" s="4" t="e">
        <f>IF('BPA CURRENT Calc'!#REF!='BPA CURRENT Ref Data'!CU$2,Data!K5,0)</f>
        <v>#REF!</v>
      </c>
      <c r="CV5" s="4" t="e">
        <f>IF('BPA CURRENT Calc'!#REF!='BPA CURRENT Ref Data'!CV$2,Data!L5,0)</f>
        <v>#REF!</v>
      </c>
      <c r="CW5" s="4" t="e">
        <f>IF('BPA CURRENT Calc'!#REF!='BPA CURRENT Ref Data'!CW$2,Data!M5,0)</f>
        <v>#REF!</v>
      </c>
      <c r="CX5" s="4" t="e">
        <f>IF('BPA CURRENT Calc'!#REF!='BPA CURRENT Ref Data'!CX$2,Data!N5,0)</f>
        <v>#REF!</v>
      </c>
      <c r="CY5" s="4" t="e">
        <f>IF('BPA CURRENT Calc'!#REF!='BPA CURRENT Ref Data'!CY$2,Data!O5,0)</f>
        <v>#REF!</v>
      </c>
      <c r="CZ5" s="4" t="e">
        <f>IF('BPA CURRENT Calc'!#REF!='BPA CURRENT Ref Data'!CZ$2,Data!P5,0)</f>
        <v>#REF!</v>
      </c>
      <c r="DA5" s="4" t="e">
        <f>IF('BPA CURRENT Calc'!#REF!='BPA CURRENT Ref Data'!DA$2,Data!Q5,0)</f>
        <v>#REF!</v>
      </c>
      <c r="DB5" s="4" t="e">
        <f>IF('BPA CURRENT Calc'!#REF!='BPA CURRENT Ref Data'!DB$2,Data!R5,0)</f>
        <v>#REF!</v>
      </c>
      <c r="DC5" s="4" t="e">
        <f>IF('BPA CURRENT Calc'!#REF!='BPA CURRENT Ref Data'!DC$2,Data!S5,0)</f>
        <v>#REF!</v>
      </c>
      <c r="DD5" s="4" t="e">
        <f>IF('BPA CURRENT Calc'!#REF!='BPA CURRENT Ref Data'!DD$2,Data!T5,0)</f>
        <v>#REF!</v>
      </c>
      <c r="DE5" s="4" t="e">
        <f>IF('BPA CURRENT Calc'!#REF!='BPA CURRENT Ref Data'!DE$2,Data!U5,0)</f>
        <v>#REF!</v>
      </c>
      <c r="DF5" s="22" t="e">
        <f t="shared" si="7"/>
        <v>#REF!</v>
      </c>
    </row>
    <row r="6" spans="1:110" x14ac:dyDescent="0.3">
      <c r="A6" s="12">
        <v>10025</v>
      </c>
      <c r="B6" s="37" t="s">
        <v>13</v>
      </c>
      <c r="C6" s="18">
        <f>IF('BPA CURRENT Calc'!$C$6='BPA CURRENT Ref Data'!C$2,Data!G6,0)</f>
        <v>0</v>
      </c>
      <c r="D6" s="4">
        <f>IF('BPA CURRENT Calc'!$C$6='BPA CURRENT Ref Data'!D$2,Data!H6,0)</f>
        <v>0</v>
      </c>
      <c r="E6" s="4">
        <f>IF('BPA CURRENT Calc'!$C$6='BPA CURRENT Ref Data'!E$2,Data!I6,0)</f>
        <v>67.884982191780807</v>
      </c>
      <c r="F6" s="4">
        <f>IF('BPA CURRENT Calc'!$C$6='BPA CURRENT Ref Data'!F$2,Data!J6,0)</f>
        <v>0</v>
      </c>
      <c r="G6" s="4">
        <f>IF('BPA CURRENT Calc'!$C$6='BPA CURRENT Ref Data'!G$2,Data!K6,0)</f>
        <v>0</v>
      </c>
      <c r="H6" s="4">
        <f>IF('BPA CURRENT Calc'!$C$6='BPA CURRENT Ref Data'!H$2,Data!L6,0)</f>
        <v>0</v>
      </c>
      <c r="I6" s="4">
        <f>IF('BPA CURRENT Calc'!$C$6='BPA CURRENT Ref Data'!I$2,Data!M6,0)</f>
        <v>0</v>
      </c>
      <c r="J6" s="4">
        <f>IF('BPA CURRENT Calc'!$C$6='BPA CURRENT Ref Data'!J$2,Data!N6,0)</f>
        <v>0</v>
      </c>
      <c r="K6" s="4">
        <f>IF('BPA CURRENT Calc'!$C$6='BPA CURRENT Ref Data'!K$2,Data!O6,0)</f>
        <v>0</v>
      </c>
      <c r="L6" s="4">
        <f>IF('BPA CURRENT Calc'!$C$6='BPA CURRENT Ref Data'!L$2,Data!P6,0)</f>
        <v>0</v>
      </c>
      <c r="M6" s="4">
        <f>IF('BPA CURRENT Calc'!$C$6='BPA CURRENT Ref Data'!M$2,Data!Q6,0)</f>
        <v>0</v>
      </c>
      <c r="N6" s="4">
        <f>IF('BPA CURRENT Calc'!$C$6='BPA CURRENT Ref Data'!N$2,Data!R6,0)</f>
        <v>0</v>
      </c>
      <c r="O6" s="4">
        <f>IF('BPA CURRENT Calc'!$C$6='BPA CURRENT Ref Data'!O$2,Data!S6,0)</f>
        <v>0</v>
      </c>
      <c r="P6" s="4">
        <f>IF('BPA CURRENT Calc'!$C$6='BPA CURRENT Ref Data'!P$2,Data!T6,0)</f>
        <v>0</v>
      </c>
      <c r="Q6" s="4">
        <f>IF('BPA CURRENT Calc'!$C$6='BPA CURRENT Ref Data'!Q$2,Data!U6,0)</f>
        <v>0</v>
      </c>
      <c r="R6" s="22">
        <f t="shared" si="1"/>
        <v>67.884982191780807</v>
      </c>
      <c r="S6" s="18">
        <f>IF(S$2='BPA CURRENT Calc'!$D$6,Data!V6,0)</f>
        <v>0</v>
      </c>
      <c r="T6" s="4">
        <f>IF(T$2='BPA CURRENT Calc'!$D$6,Data!W6,0)</f>
        <v>0</v>
      </c>
      <c r="U6" s="4">
        <f>IF(U$2='BPA CURRENT Calc'!$D$6,Data!X6,0)</f>
        <v>0</v>
      </c>
      <c r="V6" s="4">
        <f>IF(V$2='BPA CURRENT Calc'!$D$6,Data!Y6,0)</f>
        <v>0</v>
      </c>
      <c r="W6" s="4">
        <f>IF(W$2='BPA CURRENT Calc'!$D$6,Data!Z6,0)</f>
        <v>0</v>
      </c>
      <c r="X6" s="4">
        <f>IF(X$2='BPA CURRENT Calc'!$D$6,Data!AA6,0)</f>
        <v>0</v>
      </c>
      <c r="Y6" s="4">
        <f>IF(Y$2='BPA CURRENT Calc'!$D$6,Data!AB6,0)</f>
        <v>0</v>
      </c>
      <c r="Z6" s="4">
        <f>IF(Z$2='BPA CURRENT Calc'!$D$6,Data!AC6,0)</f>
        <v>0</v>
      </c>
      <c r="AA6" s="4">
        <f>IF(AA$2='BPA CURRENT Calc'!$D$6,Data!AD6,0)</f>
        <v>0</v>
      </c>
      <c r="AB6" s="4">
        <f>IF(AB$2='BPA CURRENT Calc'!$D$6,Data!AE6,0)</f>
        <v>0</v>
      </c>
      <c r="AC6" s="4">
        <f>IF(AC$2='BPA CURRENT Calc'!$D$6,Data!AF6,0)</f>
        <v>0</v>
      </c>
      <c r="AD6" s="4">
        <f>IF(AD$2='BPA CURRENT Calc'!$D$6,Data!AG6,0)</f>
        <v>0</v>
      </c>
      <c r="AE6" s="4">
        <f>IF(AE$2='BPA CURRENT Calc'!$D$6,Data!AH6,0)</f>
        <v>0</v>
      </c>
      <c r="AF6" s="4">
        <f>IF(AF$2='BPA CURRENT Calc'!$D$6,Data!AI6,0)</f>
        <v>0</v>
      </c>
      <c r="AG6" s="6">
        <f t="shared" si="2"/>
        <v>0</v>
      </c>
      <c r="AH6" s="18">
        <f>IF(AH$2='BPA CURRENT Calc'!$E$6,0,0)</f>
        <v>0</v>
      </c>
      <c r="AI6" s="4">
        <f>IF(AI$2='BPA CURRENT Calc'!$E$6,Data!AJ6,0)</f>
        <v>0</v>
      </c>
      <c r="AJ6" s="4">
        <f>IF(AJ$2='BPA CURRENT Calc'!$E$6,Data!AK6,0)</f>
        <v>0</v>
      </c>
      <c r="AK6" s="4">
        <f>IF(AK$2='BPA CURRENT Calc'!$E$6,Data!AL6,0)</f>
        <v>0</v>
      </c>
      <c r="AL6" s="4">
        <f>IF(AL$2='BPA CURRENT Calc'!$E$6,Data!AM6,0)</f>
        <v>0</v>
      </c>
      <c r="AM6" s="4">
        <f>IF(AM$2='BPA CURRENT Calc'!$E$6,Data!AN6,0)</f>
        <v>0</v>
      </c>
      <c r="AN6" s="4">
        <f>IF(AN$2='BPA CURRENT Calc'!$E$6,Data!AO6,0)</f>
        <v>0</v>
      </c>
      <c r="AO6" s="4">
        <f>IF(AO$2='BPA CURRENT Calc'!$E$6,Data!AP6,0)</f>
        <v>0</v>
      </c>
      <c r="AP6" s="6">
        <f t="shared" si="3"/>
        <v>0</v>
      </c>
      <c r="AQ6" s="18">
        <f>IF(AQ$2='BPA CURRENT Calc'!$F$6,0,0)</f>
        <v>0</v>
      </c>
      <c r="AR6" s="4">
        <f>IF(AR$2='BPA CURRENT Calc'!$F$6,Data!AQ6,0)</f>
        <v>0</v>
      </c>
      <c r="AS6" s="4">
        <f>IF(AS$2='BPA CURRENT Calc'!$F$6,Data!AR6,0)</f>
        <v>0</v>
      </c>
      <c r="AT6" s="4">
        <f>IF(AT$2='BPA CURRENT Calc'!$F$6,Data!AS6,0)</f>
        <v>0</v>
      </c>
      <c r="AU6" s="4">
        <f>IF(AU$2='BPA CURRENT Calc'!$F$6,Data!AT6,0)</f>
        <v>0</v>
      </c>
      <c r="AV6" s="4">
        <f>IF(AV$2='BPA CURRENT Calc'!$F$6,Data!AU6,0)</f>
        <v>0</v>
      </c>
      <c r="AW6" s="4">
        <f>IF(AW$2='BPA CURRENT Calc'!$F$6,Data!AV6,0)</f>
        <v>0</v>
      </c>
      <c r="AX6" s="4">
        <f>IF(AX$2='BPA CURRENT Calc'!$F$6,Data!AW6,0)</f>
        <v>0</v>
      </c>
      <c r="AY6" s="6">
        <f t="shared" si="4"/>
        <v>0</v>
      </c>
      <c r="AZ6" s="18">
        <f>IF(AZ$2='BPA CURRENT Calc'!$G$6,0,0)</f>
        <v>0</v>
      </c>
      <c r="BA6" s="4">
        <f>IF(BA$2='BPA CURRENT Calc'!$G$6,Data!AX6,0)</f>
        <v>0</v>
      </c>
      <c r="BB6" s="4">
        <f>IF(BB$2='BPA CURRENT Calc'!$G$6,Data!AY6,0)</f>
        <v>0</v>
      </c>
      <c r="BC6" s="4">
        <f>IF(BC$2='BPA CURRENT Calc'!$G$6,Data!AZ6,0)</f>
        <v>0</v>
      </c>
      <c r="BD6" s="4">
        <f>IF(BD$2='BPA CURRENT Calc'!$G$6,Data!BA6,0)</f>
        <v>0</v>
      </c>
      <c r="BE6" s="4">
        <f>IF(BE$2='BPA CURRENT Calc'!$G$6,Data!BB6,0)</f>
        <v>0</v>
      </c>
      <c r="BF6" s="4">
        <f>IF(BF$2='BPA CURRENT Calc'!$G$6,Data!BC6,0)</f>
        <v>0</v>
      </c>
      <c r="BG6" s="4">
        <f>IF(BG$2='BPA CURRENT Calc'!$G$6,Data!BD6,0)</f>
        <v>0</v>
      </c>
      <c r="BH6" s="6">
        <f t="shared" si="5"/>
        <v>0</v>
      </c>
      <c r="BI6" s="97">
        <f>IF('BPA CURRENT Calc'!$H$6="Yes",Data!BE6,0)</f>
        <v>0</v>
      </c>
      <c r="BJ6" s="18">
        <f>IF(BJ$2='BPA CURRENT Calc'!$L$4,0,0)</f>
        <v>0</v>
      </c>
      <c r="BK6" s="4">
        <f>IF(BK$2='BPA CURRENT Calc'!$L$4,Data!BV6,0)</f>
        <v>0</v>
      </c>
      <c r="BL6" s="4">
        <f>IF(BL$2='BPA CURRENT Calc'!$L$4,Data!BW6,0)</f>
        <v>0.8600000000000001</v>
      </c>
      <c r="BM6" s="4">
        <f>IF(BM$2='BPA CURRENT Calc'!$L$4,Data!BX6,0)</f>
        <v>0</v>
      </c>
      <c r="BN6" s="4">
        <f>IF(BN$2='BPA CURRENT Calc'!$L$4,Data!BY6,0)</f>
        <v>0</v>
      </c>
      <c r="BO6" s="6">
        <f t="shared" si="6"/>
        <v>0.8600000000000001</v>
      </c>
      <c r="BP6" s="4">
        <f>IF('BPA CURRENT Calc'!$J$6='BPA CURRENT Ref Data'!BP$2,Data!C6,0)</f>
        <v>0</v>
      </c>
      <c r="BQ6" s="4">
        <f>IF('BPA CURRENT Calc'!$J$6='BPA CURRENT Ref Data'!BQ$2,Data!D6,0)</f>
        <v>0</v>
      </c>
      <c r="BR6" s="4">
        <f>IF('BPA CURRENT Calc'!$J$6='BPA CURRENT Ref Data'!BR$2,Data!E6,0)</f>
        <v>0</v>
      </c>
      <c r="BS6" s="4">
        <f>IF('BPA CURRENT Calc'!$J$6='BPA CURRENT Ref Data'!BS$2,Data!F6,0)</f>
        <v>59.658999999999999</v>
      </c>
      <c r="BT6" s="99">
        <f t="shared" si="0"/>
        <v>59.658999999999999</v>
      </c>
      <c r="BU6" s="102">
        <f>IF('BPA CURRENT Calc'!$L$6="Yes",'BPA CURRENT Ref Data'!BO6*'BPA CURRENT Calc'!$L$5,0)</f>
        <v>0.43000000000000005</v>
      </c>
      <c r="BV6" s="102">
        <f>IF('BPA CURRENT Calc'!$M$6="Yes",IF(('BPA CURRENT Calc'!I10-'BPA CURRENT Ref Data'!BT6)&gt;0,('BPA CURRENT Calc'!I10-'BPA CURRENT Ref Data'!BT6)*'BPA CURRENT Calc'!$M$5,0),0)</f>
        <v>2.0564955479452021</v>
      </c>
      <c r="BW6" s="80">
        <f>IF('BPA CURRENT Calc'!$K$6="Yes",IF(('BPA CURRENT Calc'!I10)&lt;'BPA CURRENT Calc'!J10,('BPA CURRENT Calc'!I10-'BPA CURRENT Calc'!J10)*'BPA CURRENT Calc'!$K$5,0),0)</f>
        <v>0</v>
      </c>
      <c r="BX6" s="105">
        <f>IF('BPA CURRENT Calc'!$N$5='BPA CURRENT Ref Data'!$BX$2,'BPA CURRENT Scaling'!D9,0)</f>
        <v>0.38510889448503394</v>
      </c>
      <c r="BY6" s="1">
        <f>IF('BPA CURRENT Calc'!$N$5='BPA CURRENT Ref Data'!$BY$2,'BPA CURRENT Scaling'!H9,0)</f>
        <v>0</v>
      </c>
      <c r="BZ6" s="6">
        <f>IF('BPA CURRENT Calc'!$N$6="Yes",SUM('BPA CURRENT Ref Data'!BX6:BY6),0)</f>
        <v>0</v>
      </c>
      <c r="CA6" s="4"/>
      <c r="CB6" s="4"/>
      <c r="CC6" s="4"/>
      <c r="CD6" s="4"/>
      <c r="CE6" s="4"/>
      <c r="CF6" s="4"/>
      <c r="CG6" s="4"/>
      <c r="CH6" s="4"/>
      <c r="CI6" s="4"/>
      <c r="CJ6" s="4"/>
      <c r="CK6" s="4"/>
      <c r="CL6" s="4"/>
      <c r="CM6" s="4"/>
      <c r="CN6" s="4"/>
      <c r="CO6" s="4"/>
      <c r="CP6" s="4"/>
      <c r="CQ6" s="4" t="e">
        <f>IF('BPA CURRENT Calc'!#REF!='BPA CURRENT Ref Data'!CQ$2,Data!G6,0)</f>
        <v>#REF!</v>
      </c>
      <c r="CR6" s="4" t="e">
        <f>IF('BPA CURRENT Calc'!#REF!='BPA CURRENT Ref Data'!CR$2,Data!H6,0)</f>
        <v>#REF!</v>
      </c>
      <c r="CS6" s="4" t="e">
        <f>IF('BPA CURRENT Calc'!#REF!='BPA CURRENT Ref Data'!CS$2,Data!I6,0)</f>
        <v>#REF!</v>
      </c>
      <c r="CT6" s="4" t="e">
        <f>IF('BPA CURRENT Calc'!#REF!='BPA CURRENT Ref Data'!CT$2,Data!J6,0)</f>
        <v>#REF!</v>
      </c>
      <c r="CU6" s="4" t="e">
        <f>IF('BPA CURRENT Calc'!#REF!='BPA CURRENT Ref Data'!CU$2,Data!K6,0)</f>
        <v>#REF!</v>
      </c>
      <c r="CV6" s="4" t="e">
        <f>IF('BPA CURRENT Calc'!#REF!='BPA CURRENT Ref Data'!CV$2,Data!L6,0)</f>
        <v>#REF!</v>
      </c>
      <c r="CW6" s="4" t="e">
        <f>IF('BPA CURRENT Calc'!#REF!='BPA CURRENT Ref Data'!CW$2,Data!M6,0)</f>
        <v>#REF!</v>
      </c>
      <c r="CX6" s="4" t="e">
        <f>IF('BPA CURRENT Calc'!#REF!='BPA CURRENT Ref Data'!CX$2,Data!N6,0)</f>
        <v>#REF!</v>
      </c>
      <c r="CY6" s="4" t="e">
        <f>IF('BPA CURRENT Calc'!#REF!='BPA CURRENT Ref Data'!CY$2,Data!O6,0)</f>
        <v>#REF!</v>
      </c>
      <c r="CZ6" s="4" t="e">
        <f>IF('BPA CURRENT Calc'!#REF!='BPA CURRENT Ref Data'!CZ$2,Data!P6,0)</f>
        <v>#REF!</v>
      </c>
      <c r="DA6" s="4" t="e">
        <f>IF('BPA CURRENT Calc'!#REF!='BPA CURRENT Ref Data'!DA$2,Data!Q6,0)</f>
        <v>#REF!</v>
      </c>
      <c r="DB6" s="4" t="e">
        <f>IF('BPA CURRENT Calc'!#REF!='BPA CURRENT Ref Data'!DB$2,Data!R6,0)</f>
        <v>#REF!</v>
      </c>
      <c r="DC6" s="4" t="e">
        <f>IF('BPA CURRENT Calc'!#REF!='BPA CURRENT Ref Data'!DC$2,Data!S6,0)</f>
        <v>#REF!</v>
      </c>
      <c r="DD6" s="4" t="e">
        <f>IF('BPA CURRENT Calc'!#REF!='BPA CURRENT Ref Data'!DD$2,Data!T6,0)</f>
        <v>#REF!</v>
      </c>
      <c r="DE6" s="4" t="e">
        <f>IF('BPA CURRENT Calc'!#REF!='BPA CURRENT Ref Data'!DE$2,Data!U6,0)</f>
        <v>#REF!</v>
      </c>
      <c r="DF6" s="22" t="e">
        <f t="shared" si="7"/>
        <v>#REF!</v>
      </c>
    </row>
    <row r="7" spans="1:110" x14ac:dyDescent="0.3">
      <c r="A7" s="12">
        <v>10027</v>
      </c>
      <c r="B7" s="37" t="s">
        <v>14</v>
      </c>
      <c r="C7" s="18">
        <f>IF('BPA CURRENT Calc'!$C$6='BPA CURRENT Ref Data'!C$2,Data!G7,0)</f>
        <v>0</v>
      </c>
      <c r="D7" s="4">
        <f>IF('BPA CURRENT Calc'!$C$6='BPA CURRENT Ref Data'!D$2,Data!H7,0)</f>
        <v>0</v>
      </c>
      <c r="E7" s="4">
        <f>IF('BPA CURRENT Calc'!$C$6='BPA CURRENT Ref Data'!E$2,Data!I7,0)</f>
        <v>66.585747945205483</v>
      </c>
      <c r="F7" s="4">
        <f>IF('BPA CURRENT Calc'!$C$6='BPA CURRENT Ref Data'!F$2,Data!J7,0)</f>
        <v>0</v>
      </c>
      <c r="G7" s="4">
        <f>IF('BPA CURRENT Calc'!$C$6='BPA CURRENT Ref Data'!G$2,Data!K7,0)</f>
        <v>0</v>
      </c>
      <c r="H7" s="4">
        <f>IF('BPA CURRENT Calc'!$C$6='BPA CURRENT Ref Data'!H$2,Data!L7,0)</f>
        <v>0</v>
      </c>
      <c r="I7" s="4">
        <f>IF('BPA CURRENT Calc'!$C$6='BPA CURRENT Ref Data'!I$2,Data!M7,0)</f>
        <v>0</v>
      </c>
      <c r="J7" s="4">
        <f>IF('BPA CURRENT Calc'!$C$6='BPA CURRENT Ref Data'!J$2,Data!N7,0)</f>
        <v>0</v>
      </c>
      <c r="K7" s="4">
        <f>IF('BPA CURRENT Calc'!$C$6='BPA CURRENT Ref Data'!K$2,Data!O7,0)</f>
        <v>0</v>
      </c>
      <c r="L7" s="4">
        <f>IF('BPA CURRENT Calc'!$C$6='BPA CURRENT Ref Data'!L$2,Data!P7,0)</f>
        <v>0</v>
      </c>
      <c r="M7" s="4">
        <f>IF('BPA CURRENT Calc'!$C$6='BPA CURRENT Ref Data'!M$2,Data!Q7,0)</f>
        <v>0</v>
      </c>
      <c r="N7" s="4">
        <f>IF('BPA CURRENT Calc'!$C$6='BPA CURRENT Ref Data'!N$2,Data!R7,0)</f>
        <v>0</v>
      </c>
      <c r="O7" s="4">
        <f>IF('BPA CURRENT Calc'!$C$6='BPA CURRENT Ref Data'!O$2,Data!S7,0)</f>
        <v>0</v>
      </c>
      <c r="P7" s="4">
        <f>IF('BPA CURRENT Calc'!$C$6='BPA CURRENT Ref Data'!P$2,Data!T7,0)</f>
        <v>0</v>
      </c>
      <c r="Q7" s="4">
        <f>IF('BPA CURRENT Calc'!$C$6='BPA CURRENT Ref Data'!Q$2,Data!U7,0)</f>
        <v>0</v>
      </c>
      <c r="R7" s="22">
        <f t="shared" si="1"/>
        <v>66.585747945205483</v>
      </c>
      <c r="S7" s="18">
        <f>IF(S$2='BPA CURRENT Calc'!$D$6,Data!V7,0)</f>
        <v>0</v>
      </c>
      <c r="T7" s="4">
        <f>IF(T$2='BPA CURRENT Calc'!$D$6,Data!W7,0)</f>
        <v>0</v>
      </c>
      <c r="U7" s="4">
        <f>IF(U$2='BPA CURRENT Calc'!$D$6,Data!X7,0)</f>
        <v>0</v>
      </c>
      <c r="V7" s="4">
        <f>IF(V$2='BPA CURRENT Calc'!$D$6,Data!Y7,0)</f>
        <v>0</v>
      </c>
      <c r="W7" s="4">
        <f>IF(W$2='BPA CURRENT Calc'!$D$6,Data!Z7,0)</f>
        <v>0</v>
      </c>
      <c r="X7" s="4">
        <f>IF(X$2='BPA CURRENT Calc'!$D$6,Data!AA7,0)</f>
        <v>0</v>
      </c>
      <c r="Y7" s="4">
        <f>IF(Y$2='BPA CURRENT Calc'!$D$6,Data!AB7,0)</f>
        <v>0</v>
      </c>
      <c r="Z7" s="4">
        <f>IF(Z$2='BPA CURRENT Calc'!$D$6,Data!AC7,0)</f>
        <v>0</v>
      </c>
      <c r="AA7" s="4">
        <f>IF(AA$2='BPA CURRENT Calc'!$D$6,Data!AD7,0)</f>
        <v>0</v>
      </c>
      <c r="AB7" s="4">
        <f>IF(AB$2='BPA CURRENT Calc'!$D$6,Data!AE7,0)</f>
        <v>0</v>
      </c>
      <c r="AC7" s="4">
        <f>IF(AC$2='BPA CURRENT Calc'!$D$6,Data!AF7,0)</f>
        <v>0</v>
      </c>
      <c r="AD7" s="4">
        <f>IF(AD$2='BPA CURRENT Calc'!$D$6,Data!AG7,0)</f>
        <v>0</v>
      </c>
      <c r="AE7" s="4">
        <f>IF(AE$2='BPA CURRENT Calc'!$D$6,Data!AH7,0)</f>
        <v>0</v>
      </c>
      <c r="AF7" s="4">
        <f>IF(AF$2='BPA CURRENT Calc'!$D$6,Data!AI7,0)</f>
        <v>0</v>
      </c>
      <c r="AG7" s="6">
        <f t="shared" si="2"/>
        <v>0</v>
      </c>
      <c r="AH7" s="18">
        <f>IF(AH$2='BPA CURRENT Calc'!$E$6,0,0)</f>
        <v>0</v>
      </c>
      <c r="AI7" s="4">
        <f>IF(AI$2='BPA CURRENT Calc'!$E$6,Data!AJ7,0)</f>
        <v>0</v>
      </c>
      <c r="AJ7" s="4">
        <f>IF(AJ$2='BPA CURRENT Calc'!$E$6,Data!AK7,0)</f>
        <v>0</v>
      </c>
      <c r="AK7" s="4">
        <f>IF(AK$2='BPA CURRENT Calc'!$E$6,Data!AL7,0)</f>
        <v>0</v>
      </c>
      <c r="AL7" s="4">
        <f>IF(AL$2='BPA CURRENT Calc'!$E$6,Data!AM7,0)</f>
        <v>0</v>
      </c>
      <c r="AM7" s="4">
        <f>IF(AM$2='BPA CURRENT Calc'!$E$6,Data!AN7,0)</f>
        <v>0</v>
      </c>
      <c r="AN7" s="4">
        <f>IF(AN$2='BPA CURRENT Calc'!$E$6,Data!AO7,0)</f>
        <v>0</v>
      </c>
      <c r="AO7" s="4">
        <f>IF(AO$2='BPA CURRENT Calc'!$E$6,Data!AP7,0)</f>
        <v>0</v>
      </c>
      <c r="AP7" s="6">
        <f t="shared" si="3"/>
        <v>0</v>
      </c>
      <c r="AQ7" s="18">
        <f>IF(AQ$2='BPA CURRENT Calc'!$F$6,0,0)</f>
        <v>0</v>
      </c>
      <c r="AR7" s="4">
        <f>IF(AR$2='BPA CURRENT Calc'!$F$6,Data!AQ7,0)</f>
        <v>0</v>
      </c>
      <c r="AS7" s="4">
        <f>IF(AS$2='BPA CURRENT Calc'!$F$6,Data!AR7,0)</f>
        <v>0</v>
      </c>
      <c r="AT7" s="4">
        <f>IF(AT$2='BPA CURRENT Calc'!$F$6,Data!AS7,0)</f>
        <v>0</v>
      </c>
      <c r="AU7" s="4">
        <f>IF(AU$2='BPA CURRENT Calc'!$F$6,Data!AT7,0)</f>
        <v>0</v>
      </c>
      <c r="AV7" s="4">
        <f>IF(AV$2='BPA CURRENT Calc'!$F$6,Data!AU7,0)</f>
        <v>0</v>
      </c>
      <c r="AW7" s="4">
        <f>IF(AW$2='BPA CURRENT Calc'!$F$6,Data!AV7,0)</f>
        <v>0</v>
      </c>
      <c r="AX7" s="4">
        <f>IF(AX$2='BPA CURRENT Calc'!$F$6,Data!AW7,0)</f>
        <v>0</v>
      </c>
      <c r="AY7" s="6">
        <f t="shared" si="4"/>
        <v>0</v>
      </c>
      <c r="AZ7" s="18">
        <f>IF(AZ$2='BPA CURRENT Calc'!$G$6,0,0)</f>
        <v>0</v>
      </c>
      <c r="BA7" s="4">
        <f>IF(BA$2='BPA CURRENT Calc'!$G$6,Data!AX7,0)</f>
        <v>0</v>
      </c>
      <c r="BB7" s="4">
        <f>IF(BB$2='BPA CURRENT Calc'!$G$6,Data!AY7,0)</f>
        <v>0</v>
      </c>
      <c r="BC7" s="4">
        <f>IF(BC$2='BPA CURRENT Calc'!$G$6,Data!AZ7,0)</f>
        <v>0</v>
      </c>
      <c r="BD7" s="4">
        <f>IF(BD$2='BPA CURRENT Calc'!$G$6,Data!BA7,0)</f>
        <v>0</v>
      </c>
      <c r="BE7" s="4">
        <f>IF(BE$2='BPA CURRENT Calc'!$G$6,Data!BB7,0)</f>
        <v>0</v>
      </c>
      <c r="BF7" s="4">
        <f>IF(BF$2='BPA CURRENT Calc'!$G$6,Data!BC7,0)</f>
        <v>0</v>
      </c>
      <c r="BG7" s="4">
        <f>IF(BG$2='BPA CURRENT Calc'!$G$6,Data!BD7,0)</f>
        <v>0</v>
      </c>
      <c r="BH7" s="6">
        <f t="shared" si="5"/>
        <v>0</v>
      </c>
      <c r="BI7" s="97">
        <f>IF('BPA CURRENT Calc'!$H$6="Yes",Data!BE7,0)</f>
        <v>0</v>
      </c>
      <c r="BJ7" s="18">
        <f>IF(BJ$2='BPA CURRENT Calc'!$L$4,0,0)</f>
        <v>0</v>
      </c>
      <c r="BK7" s="4">
        <f>IF(BK$2='BPA CURRENT Calc'!$L$4,Data!BV7,0)</f>
        <v>0</v>
      </c>
      <c r="BL7" s="4">
        <f>IF(BL$2='BPA CURRENT Calc'!$L$4,Data!BW7,0)</f>
        <v>6.0000000000000001E-3</v>
      </c>
      <c r="BM7" s="4">
        <f>IF(BM$2='BPA CURRENT Calc'!$L$4,Data!BX7,0)</f>
        <v>0</v>
      </c>
      <c r="BN7" s="4">
        <f>IF(BN$2='BPA CURRENT Calc'!$L$4,Data!BY7,0)</f>
        <v>0</v>
      </c>
      <c r="BO7" s="6">
        <f t="shared" si="6"/>
        <v>6.0000000000000001E-3</v>
      </c>
      <c r="BP7" s="4">
        <f>IF('BPA CURRENT Calc'!$J$6='BPA CURRENT Ref Data'!BP$2,Data!C7,0)</f>
        <v>0</v>
      </c>
      <c r="BQ7" s="4">
        <f>IF('BPA CURRENT Calc'!$J$6='BPA CURRENT Ref Data'!BQ$2,Data!D7,0)</f>
        <v>0</v>
      </c>
      <c r="BR7" s="4">
        <f>IF('BPA CURRENT Calc'!$J$6='BPA CURRENT Ref Data'!BR$2,Data!E7,0)</f>
        <v>0</v>
      </c>
      <c r="BS7" s="4">
        <f>IF('BPA CURRENT Calc'!$J$6='BPA CURRENT Ref Data'!BS$2,Data!F7,0)</f>
        <v>61.194000000000003</v>
      </c>
      <c r="BT7" s="99">
        <f t="shared" si="0"/>
        <v>61.194000000000003</v>
      </c>
      <c r="BU7" s="102">
        <f>IF('BPA CURRENT Calc'!$L$6="Yes",'BPA CURRENT Ref Data'!BO7*'BPA CURRENT Calc'!$L$5,0)</f>
        <v>3.0000000000000001E-3</v>
      </c>
      <c r="BV7" s="102">
        <f>IF('BPA CURRENT Calc'!$M$6="Yes",IF(('BPA CURRENT Calc'!I11-'BPA CURRENT Ref Data'!BT7)&gt;0,('BPA CURRENT Calc'!I11-'BPA CURRENT Ref Data'!BT7)*'BPA CURRENT Calc'!$M$5,0),0)</f>
        <v>1.3479369863013702</v>
      </c>
      <c r="BW7" s="80">
        <f>IF('BPA CURRENT Calc'!$K$6="Yes",IF(('BPA CURRENT Calc'!I11)&lt;'BPA CURRENT Calc'!J11,('BPA CURRENT Calc'!I11-'BPA CURRENT Calc'!J11)*'BPA CURRENT Calc'!$K$5,0),0)</f>
        <v>0</v>
      </c>
      <c r="BX7" s="105">
        <f>IF('BPA CURRENT Calc'!$N$5='BPA CURRENT Ref Data'!$BX$2,'BPA CURRENT Scaling'!D10,0)</f>
        <v>0.38758418974787689</v>
      </c>
      <c r="BY7" s="1">
        <f>IF('BPA CURRENT Calc'!$N$5='BPA CURRENT Ref Data'!$BY$2,'BPA CURRENT Scaling'!H10,0)</f>
        <v>0</v>
      </c>
      <c r="BZ7" s="6">
        <f>IF('BPA CURRENT Calc'!$N$6="Yes",SUM('BPA CURRENT Ref Data'!BX7:BY7),0)</f>
        <v>0</v>
      </c>
      <c r="CA7" s="4"/>
      <c r="CB7" s="4"/>
      <c r="CC7" s="4"/>
      <c r="CD7" s="4"/>
      <c r="CE7" s="4"/>
      <c r="CF7" s="4"/>
      <c r="CG7" s="4"/>
      <c r="CH7" s="4"/>
      <c r="CI7" s="4"/>
      <c r="CJ7" s="4"/>
      <c r="CK7" s="4"/>
      <c r="CL7" s="4"/>
      <c r="CM7" s="4"/>
      <c r="CN7" s="4"/>
      <c r="CO7" s="4"/>
      <c r="CP7" s="4"/>
      <c r="CQ7" s="4" t="e">
        <f>IF('BPA CURRENT Calc'!#REF!='BPA CURRENT Ref Data'!CQ$2,Data!G7,0)</f>
        <v>#REF!</v>
      </c>
      <c r="CR7" s="4" t="e">
        <f>IF('BPA CURRENT Calc'!#REF!='BPA CURRENT Ref Data'!CR$2,Data!H7,0)</f>
        <v>#REF!</v>
      </c>
      <c r="CS7" s="4" t="e">
        <f>IF('BPA CURRENT Calc'!#REF!='BPA CURRENT Ref Data'!CS$2,Data!I7,0)</f>
        <v>#REF!</v>
      </c>
      <c r="CT7" s="4" t="e">
        <f>IF('BPA CURRENT Calc'!#REF!='BPA CURRENT Ref Data'!CT$2,Data!J7,0)</f>
        <v>#REF!</v>
      </c>
      <c r="CU7" s="4" t="e">
        <f>IF('BPA CURRENT Calc'!#REF!='BPA CURRENT Ref Data'!CU$2,Data!K7,0)</f>
        <v>#REF!</v>
      </c>
      <c r="CV7" s="4" t="e">
        <f>IF('BPA CURRENT Calc'!#REF!='BPA CURRENT Ref Data'!CV$2,Data!L7,0)</f>
        <v>#REF!</v>
      </c>
      <c r="CW7" s="4" t="e">
        <f>IF('BPA CURRENT Calc'!#REF!='BPA CURRENT Ref Data'!CW$2,Data!M7,0)</f>
        <v>#REF!</v>
      </c>
      <c r="CX7" s="4" t="e">
        <f>IF('BPA CURRENT Calc'!#REF!='BPA CURRENT Ref Data'!CX$2,Data!N7,0)</f>
        <v>#REF!</v>
      </c>
      <c r="CY7" s="4" t="e">
        <f>IF('BPA CURRENT Calc'!#REF!='BPA CURRENT Ref Data'!CY$2,Data!O7,0)</f>
        <v>#REF!</v>
      </c>
      <c r="CZ7" s="4" t="e">
        <f>IF('BPA CURRENT Calc'!#REF!='BPA CURRENT Ref Data'!CZ$2,Data!P7,0)</f>
        <v>#REF!</v>
      </c>
      <c r="DA7" s="4" t="e">
        <f>IF('BPA CURRENT Calc'!#REF!='BPA CURRENT Ref Data'!DA$2,Data!Q7,0)</f>
        <v>#REF!</v>
      </c>
      <c r="DB7" s="4" t="e">
        <f>IF('BPA CURRENT Calc'!#REF!='BPA CURRENT Ref Data'!DB$2,Data!R7,0)</f>
        <v>#REF!</v>
      </c>
      <c r="DC7" s="4" t="e">
        <f>IF('BPA CURRENT Calc'!#REF!='BPA CURRENT Ref Data'!DC$2,Data!S7,0)</f>
        <v>#REF!</v>
      </c>
      <c r="DD7" s="4" t="e">
        <f>IF('BPA CURRENT Calc'!#REF!='BPA CURRENT Ref Data'!DD$2,Data!T7,0)</f>
        <v>#REF!</v>
      </c>
      <c r="DE7" s="4" t="e">
        <f>IF('BPA CURRENT Calc'!#REF!='BPA CURRENT Ref Data'!DE$2,Data!U7,0)</f>
        <v>#REF!</v>
      </c>
      <c r="DF7" s="22" t="e">
        <f t="shared" si="7"/>
        <v>#REF!</v>
      </c>
    </row>
    <row r="8" spans="1:110" x14ac:dyDescent="0.3">
      <c r="A8" s="12">
        <v>10029</v>
      </c>
      <c r="B8" s="37" t="s">
        <v>15</v>
      </c>
      <c r="C8" s="18">
        <f>IF('BPA CURRENT Calc'!$C$6='BPA CURRENT Ref Data'!C$2,Data!G8,0)</f>
        <v>0</v>
      </c>
      <c r="D8" s="4">
        <f>IF('BPA CURRENT Calc'!$C$6='BPA CURRENT Ref Data'!D$2,Data!H8,0)</f>
        <v>0</v>
      </c>
      <c r="E8" s="4">
        <f>IF('BPA CURRENT Calc'!$C$6='BPA CURRENT Ref Data'!E$2,Data!I8,0)</f>
        <v>20.350107762557077</v>
      </c>
      <c r="F8" s="4">
        <f>IF('BPA CURRENT Calc'!$C$6='BPA CURRENT Ref Data'!F$2,Data!J8,0)</f>
        <v>0</v>
      </c>
      <c r="G8" s="4">
        <f>IF('BPA CURRENT Calc'!$C$6='BPA CURRENT Ref Data'!G$2,Data!K8,0)</f>
        <v>0</v>
      </c>
      <c r="H8" s="4">
        <f>IF('BPA CURRENT Calc'!$C$6='BPA CURRENT Ref Data'!H$2,Data!L8,0)</f>
        <v>0</v>
      </c>
      <c r="I8" s="4">
        <f>IF('BPA CURRENT Calc'!$C$6='BPA CURRENT Ref Data'!I$2,Data!M8,0)</f>
        <v>0</v>
      </c>
      <c r="J8" s="4">
        <f>IF('BPA CURRENT Calc'!$C$6='BPA CURRENT Ref Data'!J$2,Data!N8,0)</f>
        <v>0</v>
      </c>
      <c r="K8" s="4">
        <f>IF('BPA CURRENT Calc'!$C$6='BPA CURRENT Ref Data'!K$2,Data!O8,0)</f>
        <v>0</v>
      </c>
      <c r="L8" s="4">
        <f>IF('BPA CURRENT Calc'!$C$6='BPA CURRENT Ref Data'!L$2,Data!P8,0)</f>
        <v>0</v>
      </c>
      <c r="M8" s="4">
        <f>IF('BPA CURRENT Calc'!$C$6='BPA CURRENT Ref Data'!M$2,Data!Q8,0)</f>
        <v>0</v>
      </c>
      <c r="N8" s="4">
        <f>IF('BPA CURRENT Calc'!$C$6='BPA CURRENT Ref Data'!N$2,Data!R8,0)</f>
        <v>0</v>
      </c>
      <c r="O8" s="4">
        <f>IF('BPA CURRENT Calc'!$C$6='BPA CURRENT Ref Data'!O$2,Data!S8,0)</f>
        <v>0</v>
      </c>
      <c r="P8" s="4">
        <f>IF('BPA CURRENT Calc'!$C$6='BPA CURRENT Ref Data'!P$2,Data!T8,0)</f>
        <v>0</v>
      </c>
      <c r="Q8" s="4">
        <f>IF('BPA CURRENT Calc'!$C$6='BPA CURRENT Ref Data'!Q$2,Data!U8,0)</f>
        <v>0</v>
      </c>
      <c r="R8" s="22">
        <f t="shared" si="1"/>
        <v>20.350107762557077</v>
      </c>
      <c r="S8" s="18">
        <f>IF(S$2='BPA CURRENT Calc'!$D$6,Data!V8,0)</f>
        <v>0</v>
      </c>
      <c r="T8" s="4">
        <f>IF(T$2='BPA CURRENT Calc'!$D$6,Data!W8,0)</f>
        <v>0</v>
      </c>
      <c r="U8" s="4">
        <f>IF(U$2='BPA CURRENT Calc'!$D$6,Data!X8,0)</f>
        <v>0</v>
      </c>
      <c r="V8" s="4">
        <f>IF(V$2='BPA CURRENT Calc'!$D$6,Data!Y8,0)</f>
        <v>0</v>
      </c>
      <c r="W8" s="4">
        <f>IF(W$2='BPA CURRENT Calc'!$D$6,Data!Z8,0)</f>
        <v>0</v>
      </c>
      <c r="X8" s="4">
        <f>IF(X$2='BPA CURRENT Calc'!$D$6,Data!AA8,0)</f>
        <v>0</v>
      </c>
      <c r="Y8" s="4">
        <f>IF(Y$2='BPA CURRENT Calc'!$D$6,Data!AB8,0)</f>
        <v>0</v>
      </c>
      <c r="Z8" s="4">
        <f>IF(Z$2='BPA CURRENT Calc'!$D$6,Data!AC8,0)</f>
        <v>0</v>
      </c>
      <c r="AA8" s="4">
        <f>IF(AA$2='BPA CURRENT Calc'!$D$6,Data!AD8,0)</f>
        <v>0</v>
      </c>
      <c r="AB8" s="4">
        <f>IF(AB$2='BPA CURRENT Calc'!$D$6,Data!AE8,0)</f>
        <v>0</v>
      </c>
      <c r="AC8" s="4">
        <f>IF(AC$2='BPA CURRENT Calc'!$D$6,Data!AF8,0)</f>
        <v>0</v>
      </c>
      <c r="AD8" s="4">
        <f>IF(AD$2='BPA CURRENT Calc'!$D$6,Data!AG8,0)</f>
        <v>0</v>
      </c>
      <c r="AE8" s="4">
        <f>IF(AE$2='BPA CURRENT Calc'!$D$6,Data!AH8,0)</f>
        <v>0</v>
      </c>
      <c r="AF8" s="4">
        <f>IF(AF$2='BPA CURRENT Calc'!$D$6,Data!AI8,0)</f>
        <v>0</v>
      </c>
      <c r="AG8" s="6">
        <f t="shared" si="2"/>
        <v>0</v>
      </c>
      <c r="AH8" s="18">
        <f>IF(AH$2='BPA CURRENT Calc'!$E$6,0,0)</f>
        <v>0</v>
      </c>
      <c r="AI8" s="4">
        <f>IF(AI$2='BPA CURRENT Calc'!$E$6,Data!AJ8,0)</f>
        <v>0</v>
      </c>
      <c r="AJ8" s="4">
        <f>IF(AJ$2='BPA CURRENT Calc'!$E$6,Data!AK8,0)</f>
        <v>0</v>
      </c>
      <c r="AK8" s="4">
        <f>IF(AK$2='BPA CURRENT Calc'!$E$6,Data!AL8,0)</f>
        <v>0</v>
      </c>
      <c r="AL8" s="4">
        <f>IF(AL$2='BPA CURRENT Calc'!$E$6,Data!AM8,0)</f>
        <v>0</v>
      </c>
      <c r="AM8" s="4">
        <f>IF(AM$2='BPA CURRENT Calc'!$E$6,Data!AN8,0)</f>
        <v>0</v>
      </c>
      <c r="AN8" s="4">
        <f>IF(AN$2='BPA CURRENT Calc'!$E$6,Data!AO8,0)</f>
        <v>0</v>
      </c>
      <c r="AO8" s="4">
        <f>IF(AO$2='BPA CURRENT Calc'!$E$6,Data!AP8,0)</f>
        <v>0</v>
      </c>
      <c r="AP8" s="6">
        <f t="shared" si="3"/>
        <v>0</v>
      </c>
      <c r="AQ8" s="18">
        <f>IF(AQ$2='BPA CURRENT Calc'!$F$6,0,0)</f>
        <v>0</v>
      </c>
      <c r="AR8" s="4">
        <f>IF(AR$2='BPA CURRENT Calc'!$F$6,Data!AQ8,0)</f>
        <v>0</v>
      </c>
      <c r="AS8" s="4">
        <f>IF(AS$2='BPA CURRENT Calc'!$F$6,Data!AR8,0)</f>
        <v>0</v>
      </c>
      <c r="AT8" s="4">
        <f>IF(AT$2='BPA CURRENT Calc'!$F$6,Data!AS8,0)</f>
        <v>0</v>
      </c>
      <c r="AU8" s="4">
        <f>IF(AU$2='BPA CURRENT Calc'!$F$6,Data!AT8,0)</f>
        <v>0</v>
      </c>
      <c r="AV8" s="4">
        <f>IF(AV$2='BPA CURRENT Calc'!$F$6,Data!AU8,0)</f>
        <v>0</v>
      </c>
      <c r="AW8" s="4">
        <f>IF(AW$2='BPA CURRENT Calc'!$F$6,Data!AV8,0)</f>
        <v>0</v>
      </c>
      <c r="AX8" s="4">
        <f>IF(AX$2='BPA CURRENT Calc'!$F$6,Data!AW8,0)</f>
        <v>0</v>
      </c>
      <c r="AY8" s="6">
        <f t="shared" si="4"/>
        <v>0</v>
      </c>
      <c r="AZ8" s="18">
        <f>IF(AZ$2='BPA CURRENT Calc'!$G$6,0,0)</f>
        <v>0</v>
      </c>
      <c r="BA8" s="4">
        <f>IF(BA$2='BPA CURRENT Calc'!$G$6,Data!AX8,0)</f>
        <v>0</v>
      </c>
      <c r="BB8" s="4">
        <f>IF(BB$2='BPA CURRENT Calc'!$G$6,Data!AY8,0)</f>
        <v>0</v>
      </c>
      <c r="BC8" s="4">
        <f>IF(BC$2='BPA CURRENT Calc'!$G$6,Data!AZ8,0)</f>
        <v>0</v>
      </c>
      <c r="BD8" s="4">
        <f>IF(BD$2='BPA CURRENT Calc'!$G$6,Data!BA8,0)</f>
        <v>0</v>
      </c>
      <c r="BE8" s="4">
        <f>IF(BE$2='BPA CURRENT Calc'!$G$6,Data!BB8,0)</f>
        <v>0</v>
      </c>
      <c r="BF8" s="4">
        <f>IF(BF$2='BPA CURRENT Calc'!$G$6,Data!BC8,0)</f>
        <v>0</v>
      </c>
      <c r="BG8" s="4">
        <f>IF(BG$2='BPA CURRENT Calc'!$G$6,Data!BD8,0)</f>
        <v>0</v>
      </c>
      <c r="BH8" s="6">
        <f t="shared" si="5"/>
        <v>0</v>
      </c>
      <c r="BI8" s="97">
        <f>IF('BPA CURRENT Calc'!$H$6="Yes",Data!BE8,0)</f>
        <v>0</v>
      </c>
      <c r="BJ8" s="18">
        <f>IF(BJ$2='BPA CURRENT Calc'!$L$4,0,0)</f>
        <v>0</v>
      </c>
      <c r="BK8" s="4">
        <f>IF(BK$2='BPA CURRENT Calc'!$L$4,Data!BV8,0)</f>
        <v>0</v>
      </c>
      <c r="BL8" s="4">
        <f>IF(BL$2='BPA CURRENT Calc'!$L$4,Data!BW8,0)</f>
        <v>0</v>
      </c>
      <c r="BM8" s="4">
        <f>IF(BM$2='BPA CURRENT Calc'!$L$4,Data!BX8,0)</f>
        <v>0</v>
      </c>
      <c r="BN8" s="4">
        <f>IF(BN$2='BPA CURRENT Calc'!$L$4,Data!BY8,0)</f>
        <v>0</v>
      </c>
      <c r="BO8" s="6">
        <f t="shared" si="6"/>
        <v>0</v>
      </c>
      <c r="BP8" s="4">
        <f>IF('BPA CURRENT Calc'!$J$6='BPA CURRENT Ref Data'!BP$2,Data!C8,0)</f>
        <v>0</v>
      </c>
      <c r="BQ8" s="4">
        <f>IF('BPA CURRENT Calc'!$J$6='BPA CURRENT Ref Data'!BQ$2,Data!D8,0)</f>
        <v>0</v>
      </c>
      <c r="BR8" s="4">
        <f>IF('BPA CURRENT Calc'!$J$6='BPA CURRENT Ref Data'!BR$2,Data!E8,0)</f>
        <v>0</v>
      </c>
      <c r="BS8" s="4">
        <f>IF('BPA CURRENT Calc'!$J$6='BPA CURRENT Ref Data'!BS$2,Data!F8,0)</f>
        <v>17.616</v>
      </c>
      <c r="BT8" s="99">
        <f t="shared" si="0"/>
        <v>17.616</v>
      </c>
      <c r="BU8" s="102">
        <f>IF('BPA CURRENT Calc'!$L$6="Yes",'BPA CURRENT Ref Data'!BO8*'BPA CURRENT Calc'!$L$5,0)</f>
        <v>0</v>
      </c>
      <c r="BV8" s="102">
        <f>IF('BPA CURRENT Calc'!$M$6="Yes",IF(('BPA CURRENT Calc'!I12-'BPA CURRENT Ref Data'!BT8)&gt;0,('BPA CURRENT Calc'!I12-'BPA CURRENT Ref Data'!BT8)*'BPA CURRENT Calc'!$M$5,0),0)</f>
        <v>0.68352694063926922</v>
      </c>
      <c r="BW8" s="80">
        <f>IF('BPA CURRENT Calc'!$K$6="Yes",IF(('BPA CURRENT Calc'!I12)&lt;'BPA CURRENT Calc'!J12,('BPA CURRENT Calc'!I12-'BPA CURRENT Calc'!J12)*'BPA CURRENT Calc'!$K$5,0),0)</f>
        <v>0</v>
      </c>
      <c r="BX8" s="105">
        <f>IF('BPA CURRENT Calc'!$N$5='BPA CURRENT Ref Data'!$BX$2,'BPA CURRENT Scaling'!D11,0)</f>
        <v>0.11340018335313923</v>
      </c>
      <c r="BY8" s="1">
        <f>IF('BPA CURRENT Calc'!$N$5='BPA CURRENT Ref Data'!$BY$2,'BPA CURRENT Scaling'!H11,0)</f>
        <v>0</v>
      </c>
      <c r="BZ8" s="6">
        <f>IF('BPA CURRENT Calc'!$N$6="Yes",SUM('BPA CURRENT Ref Data'!BX8:BY8),0)</f>
        <v>0</v>
      </c>
      <c r="CA8" s="4"/>
      <c r="CB8" s="4"/>
      <c r="CC8" s="4"/>
      <c r="CD8" s="4"/>
      <c r="CE8" s="4"/>
      <c r="CF8" s="4"/>
      <c r="CG8" s="4"/>
      <c r="CH8" s="4"/>
      <c r="CI8" s="4"/>
      <c r="CJ8" s="4"/>
      <c r="CK8" s="4"/>
      <c r="CL8" s="4"/>
      <c r="CM8" s="4"/>
      <c r="CN8" s="4"/>
      <c r="CO8" s="4"/>
      <c r="CP8" s="4"/>
      <c r="CQ8" s="4" t="e">
        <f>IF('BPA CURRENT Calc'!#REF!='BPA CURRENT Ref Data'!CQ$2,Data!G8,0)</f>
        <v>#REF!</v>
      </c>
      <c r="CR8" s="4" t="e">
        <f>IF('BPA CURRENT Calc'!#REF!='BPA CURRENT Ref Data'!CR$2,Data!H8,0)</f>
        <v>#REF!</v>
      </c>
      <c r="CS8" s="4" t="e">
        <f>IF('BPA CURRENT Calc'!#REF!='BPA CURRENT Ref Data'!CS$2,Data!I8,0)</f>
        <v>#REF!</v>
      </c>
      <c r="CT8" s="4" t="e">
        <f>IF('BPA CURRENT Calc'!#REF!='BPA CURRENT Ref Data'!CT$2,Data!J8,0)</f>
        <v>#REF!</v>
      </c>
      <c r="CU8" s="4" t="e">
        <f>IF('BPA CURRENT Calc'!#REF!='BPA CURRENT Ref Data'!CU$2,Data!K8,0)</f>
        <v>#REF!</v>
      </c>
      <c r="CV8" s="4" t="e">
        <f>IF('BPA CURRENT Calc'!#REF!='BPA CURRENT Ref Data'!CV$2,Data!L8,0)</f>
        <v>#REF!</v>
      </c>
      <c r="CW8" s="4" t="e">
        <f>IF('BPA CURRENT Calc'!#REF!='BPA CURRENT Ref Data'!CW$2,Data!M8,0)</f>
        <v>#REF!</v>
      </c>
      <c r="CX8" s="4" t="e">
        <f>IF('BPA CURRENT Calc'!#REF!='BPA CURRENT Ref Data'!CX$2,Data!N8,0)</f>
        <v>#REF!</v>
      </c>
      <c r="CY8" s="4" t="e">
        <f>IF('BPA CURRENT Calc'!#REF!='BPA CURRENT Ref Data'!CY$2,Data!O8,0)</f>
        <v>#REF!</v>
      </c>
      <c r="CZ8" s="4" t="e">
        <f>IF('BPA CURRENT Calc'!#REF!='BPA CURRENT Ref Data'!CZ$2,Data!P8,0)</f>
        <v>#REF!</v>
      </c>
      <c r="DA8" s="4" t="e">
        <f>IF('BPA CURRENT Calc'!#REF!='BPA CURRENT Ref Data'!DA$2,Data!Q8,0)</f>
        <v>#REF!</v>
      </c>
      <c r="DB8" s="4" t="e">
        <f>IF('BPA CURRENT Calc'!#REF!='BPA CURRENT Ref Data'!DB$2,Data!R8,0)</f>
        <v>#REF!</v>
      </c>
      <c r="DC8" s="4" t="e">
        <f>IF('BPA CURRENT Calc'!#REF!='BPA CURRENT Ref Data'!DC$2,Data!S8,0)</f>
        <v>#REF!</v>
      </c>
      <c r="DD8" s="4" t="e">
        <f>IF('BPA CURRENT Calc'!#REF!='BPA CURRENT Ref Data'!DD$2,Data!T8,0)</f>
        <v>#REF!</v>
      </c>
      <c r="DE8" s="4" t="e">
        <f>IF('BPA CURRENT Calc'!#REF!='BPA CURRENT Ref Data'!DE$2,Data!U8,0)</f>
        <v>#REF!</v>
      </c>
      <c r="DF8" s="22" t="e">
        <f t="shared" si="7"/>
        <v>#REF!</v>
      </c>
    </row>
    <row r="9" spans="1:110" x14ac:dyDescent="0.3">
      <c r="A9" s="12">
        <v>10044</v>
      </c>
      <c r="B9" s="37" t="s">
        <v>16</v>
      </c>
      <c r="C9" s="18">
        <f>IF('BPA CURRENT Calc'!$C$6='BPA CURRENT Ref Data'!C$2,Data!G9,0)</f>
        <v>0</v>
      </c>
      <c r="D9" s="4">
        <f>IF('BPA CURRENT Calc'!$C$6='BPA CURRENT Ref Data'!D$2,Data!H9,0)</f>
        <v>0</v>
      </c>
      <c r="E9" s="4">
        <f>IF('BPA CURRENT Calc'!$C$6='BPA CURRENT Ref Data'!E$2,Data!I9,0)</f>
        <v>21.984089155251144</v>
      </c>
      <c r="F9" s="4">
        <f>IF('BPA CURRENT Calc'!$C$6='BPA CURRENT Ref Data'!F$2,Data!J9,0)</f>
        <v>0</v>
      </c>
      <c r="G9" s="4">
        <f>IF('BPA CURRENT Calc'!$C$6='BPA CURRENT Ref Data'!G$2,Data!K9,0)</f>
        <v>0</v>
      </c>
      <c r="H9" s="4">
        <f>IF('BPA CURRENT Calc'!$C$6='BPA CURRENT Ref Data'!H$2,Data!L9,0)</f>
        <v>0</v>
      </c>
      <c r="I9" s="4">
        <f>IF('BPA CURRENT Calc'!$C$6='BPA CURRENT Ref Data'!I$2,Data!M9,0)</f>
        <v>0</v>
      </c>
      <c r="J9" s="4">
        <f>IF('BPA CURRENT Calc'!$C$6='BPA CURRENT Ref Data'!J$2,Data!N9,0)</f>
        <v>0</v>
      </c>
      <c r="K9" s="4">
        <f>IF('BPA CURRENT Calc'!$C$6='BPA CURRENT Ref Data'!K$2,Data!O9,0)</f>
        <v>0</v>
      </c>
      <c r="L9" s="4">
        <f>IF('BPA CURRENT Calc'!$C$6='BPA CURRENT Ref Data'!L$2,Data!P9,0)</f>
        <v>0</v>
      </c>
      <c r="M9" s="4">
        <f>IF('BPA CURRENT Calc'!$C$6='BPA CURRENT Ref Data'!M$2,Data!Q9,0)</f>
        <v>0</v>
      </c>
      <c r="N9" s="4">
        <f>IF('BPA CURRENT Calc'!$C$6='BPA CURRENT Ref Data'!N$2,Data!R9,0)</f>
        <v>0</v>
      </c>
      <c r="O9" s="4">
        <f>IF('BPA CURRENT Calc'!$C$6='BPA CURRENT Ref Data'!O$2,Data!S9,0)</f>
        <v>0</v>
      </c>
      <c r="P9" s="4">
        <f>IF('BPA CURRENT Calc'!$C$6='BPA CURRENT Ref Data'!P$2,Data!T9,0)</f>
        <v>0</v>
      </c>
      <c r="Q9" s="4">
        <f>IF('BPA CURRENT Calc'!$C$6='BPA CURRENT Ref Data'!Q$2,Data!U9,0)</f>
        <v>0</v>
      </c>
      <c r="R9" s="22">
        <f t="shared" si="1"/>
        <v>21.984089155251144</v>
      </c>
      <c r="S9" s="18">
        <f>IF(S$2='BPA CURRENT Calc'!$D$6,Data!V9,0)</f>
        <v>0</v>
      </c>
      <c r="T9" s="4">
        <f>IF(T$2='BPA CURRENT Calc'!$D$6,Data!W9,0)</f>
        <v>0</v>
      </c>
      <c r="U9" s="4">
        <f>IF(U$2='BPA CURRENT Calc'!$D$6,Data!X9,0)</f>
        <v>0</v>
      </c>
      <c r="V9" s="4">
        <f>IF(V$2='BPA CURRENT Calc'!$D$6,Data!Y9,0)</f>
        <v>0</v>
      </c>
      <c r="W9" s="4">
        <f>IF(W$2='BPA CURRENT Calc'!$D$6,Data!Z9,0)</f>
        <v>0</v>
      </c>
      <c r="X9" s="4">
        <f>IF(X$2='BPA CURRENT Calc'!$D$6,Data!AA9,0)</f>
        <v>0</v>
      </c>
      <c r="Y9" s="4">
        <f>IF(Y$2='BPA CURRENT Calc'!$D$6,Data!AB9,0)</f>
        <v>0</v>
      </c>
      <c r="Z9" s="4">
        <f>IF(Z$2='BPA CURRENT Calc'!$D$6,Data!AC9,0)</f>
        <v>0</v>
      </c>
      <c r="AA9" s="4">
        <f>IF(AA$2='BPA CURRENT Calc'!$D$6,Data!AD9,0)</f>
        <v>0</v>
      </c>
      <c r="AB9" s="4">
        <f>IF(AB$2='BPA CURRENT Calc'!$D$6,Data!AE9,0)</f>
        <v>0</v>
      </c>
      <c r="AC9" s="4">
        <f>IF(AC$2='BPA CURRENT Calc'!$D$6,Data!AF9,0)</f>
        <v>0</v>
      </c>
      <c r="AD9" s="4">
        <f>IF(AD$2='BPA CURRENT Calc'!$D$6,Data!AG9,0)</f>
        <v>0</v>
      </c>
      <c r="AE9" s="4">
        <f>IF(AE$2='BPA CURRENT Calc'!$D$6,Data!AH9,0)</f>
        <v>0</v>
      </c>
      <c r="AF9" s="4">
        <f>IF(AF$2='BPA CURRENT Calc'!$D$6,Data!AI9,0)</f>
        <v>0</v>
      </c>
      <c r="AG9" s="6">
        <f t="shared" si="2"/>
        <v>0</v>
      </c>
      <c r="AH9" s="18">
        <f>IF(AH$2='BPA CURRENT Calc'!$E$6,0,0)</f>
        <v>0</v>
      </c>
      <c r="AI9" s="4">
        <f>IF(AI$2='BPA CURRENT Calc'!$E$6,Data!AJ9,0)</f>
        <v>0</v>
      </c>
      <c r="AJ9" s="4">
        <f>IF(AJ$2='BPA CURRENT Calc'!$E$6,Data!AK9,0)</f>
        <v>0</v>
      </c>
      <c r="AK9" s="4">
        <f>IF(AK$2='BPA CURRENT Calc'!$E$6,Data!AL9,0)</f>
        <v>0</v>
      </c>
      <c r="AL9" s="4">
        <f>IF(AL$2='BPA CURRENT Calc'!$E$6,Data!AM9,0)</f>
        <v>0</v>
      </c>
      <c r="AM9" s="4">
        <f>IF(AM$2='BPA CURRENT Calc'!$E$6,Data!AN9,0)</f>
        <v>0</v>
      </c>
      <c r="AN9" s="4">
        <f>IF(AN$2='BPA CURRENT Calc'!$E$6,Data!AO9,0)</f>
        <v>0</v>
      </c>
      <c r="AO9" s="4">
        <f>IF(AO$2='BPA CURRENT Calc'!$E$6,Data!AP9,0)</f>
        <v>0</v>
      </c>
      <c r="AP9" s="6">
        <f t="shared" si="3"/>
        <v>0</v>
      </c>
      <c r="AQ9" s="18">
        <f>IF(AQ$2='BPA CURRENT Calc'!$F$6,0,0)</f>
        <v>0</v>
      </c>
      <c r="AR9" s="4">
        <f>IF(AR$2='BPA CURRENT Calc'!$F$6,Data!AQ9,0)</f>
        <v>0</v>
      </c>
      <c r="AS9" s="4">
        <f>IF(AS$2='BPA CURRENT Calc'!$F$6,Data!AR9,0)</f>
        <v>0</v>
      </c>
      <c r="AT9" s="4">
        <f>IF(AT$2='BPA CURRENT Calc'!$F$6,Data!AS9,0)</f>
        <v>0</v>
      </c>
      <c r="AU9" s="4">
        <f>IF(AU$2='BPA CURRENT Calc'!$F$6,Data!AT9,0)</f>
        <v>0</v>
      </c>
      <c r="AV9" s="4">
        <f>IF(AV$2='BPA CURRENT Calc'!$F$6,Data!AU9,0)</f>
        <v>0</v>
      </c>
      <c r="AW9" s="4">
        <f>IF(AW$2='BPA CURRENT Calc'!$F$6,Data!AV9,0)</f>
        <v>0</v>
      </c>
      <c r="AX9" s="4">
        <f>IF(AX$2='BPA CURRENT Calc'!$F$6,Data!AW9,0)</f>
        <v>0</v>
      </c>
      <c r="AY9" s="6">
        <f t="shared" si="4"/>
        <v>0</v>
      </c>
      <c r="AZ9" s="18">
        <f>IF(AZ$2='BPA CURRENT Calc'!$G$6,0,0)</f>
        <v>0</v>
      </c>
      <c r="BA9" s="4">
        <f>IF(BA$2='BPA CURRENT Calc'!$G$6,Data!AX9,0)</f>
        <v>0</v>
      </c>
      <c r="BB9" s="4">
        <f>IF(BB$2='BPA CURRENT Calc'!$G$6,Data!AY9,0)</f>
        <v>0</v>
      </c>
      <c r="BC9" s="4">
        <f>IF(BC$2='BPA CURRENT Calc'!$G$6,Data!AZ9,0)</f>
        <v>0</v>
      </c>
      <c r="BD9" s="4">
        <f>IF(BD$2='BPA CURRENT Calc'!$G$6,Data!BA9,0)</f>
        <v>0</v>
      </c>
      <c r="BE9" s="4">
        <f>IF(BE$2='BPA CURRENT Calc'!$G$6,Data!BB9,0)</f>
        <v>0</v>
      </c>
      <c r="BF9" s="4">
        <f>IF(BF$2='BPA CURRENT Calc'!$G$6,Data!BC9,0)</f>
        <v>0</v>
      </c>
      <c r="BG9" s="4">
        <f>IF(BG$2='BPA CURRENT Calc'!$G$6,Data!BD9,0)</f>
        <v>0</v>
      </c>
      <c r="BH9" s="6">
        <f t="shared" si="5"/>
        <v>0</v>
      </c>
      <c r="BI9" s="97">
        <f>IF('BPA CURRENT Calc'!$H$6="Yes",Data!BE9,0)</f>
        <v>0</v>
      </c>
      <c r="BJ9" s="18">
        <f>IF(BJ$2='BPA CURRENT Calc'!$L$4,0,0)</f>
        <v>0</v>
      </c>
      <c r="BK9" s="4">
        <f>IF(BK$2='BPA CURRENT Calc'!$L$4,Data!BV9,0)</f>
        <v>0</v>
      </c>
      <c r="BL9" s="4">
        <f>IF(BL$2='BPA CURRENT Calc'!$L$4,Data!BW9,0)</f>
        <v>0</v>
      </c>
      <c r="BM9" s="4">
        <f>IF(BM$2='BPA CURRENT Calc'!$L$4,Data!BX9,0)</f>
        <v>0</v>
      </c>
      <c r="BN9" s="4">
        <f>IF(BN$2='BPA CURRENT Calc'!$L$4,Data!BY9,0)</f>
        <v>0</v>
      </c>
      <c r="BO9" s="6">
        <f t="shared" si="6"/>
        <v>0</v>
      </c>
      <c r="BP9" s="4">
        <f>IF('BPA CURRENT Calc'!$J$6='BPA CURRENT Ref Data'!BP$2,Data!C9,0)</f>
        <v>0</v>
      </c>
      <c r="BQ9" s="4">
        <f>IF('BPA CURRENT Calc'!$J$6='BPA CURRENT Ref Data'!BQ$2,Data!D9,0)</f>
        <v>0</v>
      </c>
      <c r="BR9" s="4">
        <f>IF('BPA CURRENT Calc'!$J$6='BPA CURRENT Ref Data'!BR$2,Data!E9,0)</f>
        <v>0</v>
      </c>
      <c r="BS9" s="4">
        <f>IF('BPA CURRENT Calc'!$J$6='BPA CURRENT Ref Data'!BS$2,Data!F9,0)</f>
        <v>20.309000000000001</v>
      </c>
      <c r="BT9" s="99">
        <f t="shared" si="0"/>
        <v>20.309000000000001</v>
      </c>
      <c r="BU9" s="102">
        <f>IF('BPA CURRENT Calc'!$L$6="Yes",'BPA CURRENT Ref Data'!BO9*'BPA CURRENT Calc'!$L$5,0)</f>
        <v>0</v>
      </c>
      <c r="BV9" s="102">
        <f>IF('BPA CURRENT Calc'!$M$6="Yes",IF(('BPA CURRENT Calc'!I13-'BPA CURRENT Ref Data'!BT9)&gt;0,('BPA CURRENT Calc'!I13-'BPA CURRENT Ref Data'!BT9)*'BPA CURRENT Calc'!$M$5,0),0)</f>
        <v>0.41877228881278583</v>
      </c>
      <c r="BW9" s="80">
        <f>IF('BPA CURRENT Calc'!$K$6="Yes",IF(('BPA CURRENT Calc'!I13)&lt;'BPA CURRENT Calc'!J13,('BPA CURRENT Calc'!I13-'BPA CURRENT Calc'!J13)*'BPA CURRENT Calc'!$K$5,0),0)</f>
        <v>0</v>
      </c>
      <c r="BX9" s="105">
        <f>IF('BPA CURRENT Calc'!$N$5='BPA CURRENT Ref Data'!$BX$2,'BPA CURRENT Scaling'!D12,0)</f>
        <v>0.12844775636431702</v>
      </c>
      <c r="BY9" s="1">
        <f>IF('BPA CURRENT Calc'!$N$5='BPA CURRENT Ref Data'!$BY$2,'BPA CURRENT Scaling'!H12,0)</f>
        <v>0</v>
      </c>
      <c r="BZ9" s="6">
        <f>IF('BPA CURRENT Calc'!$N$6="Yes",SUM('BPA CURRENT Ref Data'!BX9:BY9),0)</f>
        <v>0</v>
      </c>
      <c r="CA9" s="4"/>
      <c r="CB9" s="4"/>
      <c r="CC9" s="4"/>
      <c r="CD9" s="4"/>
      <c r="CE9" s="4"/>
      <c r="CF9" s="4"/>
      <c r="CG9" s="4"/>
      <c r="CH9" s="4"/>
      <c r="CI9" s="4"/>
      <c r="CJ9" s="4"/>
      <c r="CK9" s="4"/>
      <c r="CL9" s="4"/>
      <c r="CM9" s="4"/>
      <c r="CN9" s="4"/>
      <c r="CO9" s="4"/>
      <c r="CP9" s="4"/>
      <c r="CQ9" s="4" t="e">
        <f>IF('BPA CURRENT Calc'!#REF!='BPA CURRENT Ref Data'!CQ$2,Data!G9,0)</f>
        <v>#REF!</v>
      </c>
      <c r="CR9" s="4" t="e">
        <f>IF('BPA CURRENT Calc'!#REF!='BPA CURRENT Ref Data'!CR$2,Data!H9,0)</f>
        <v>#REF!</v>
      </c>
      <c r="CS9" s="4" t="e">
        <f>IF('BPA CURRENT Calc'!#REF!='BPA CURRENT Ref Data'!CS$2,Data!I9,0)</f>
        <v>#REF!</v>
      </c>
      <c r="CT9" s="4" t="e">
        <f>IF('BPA CURRENT Calc'!#REF!='BPA CURRENT Ref Data'!CT$2,Data!J9,0)</f>
        <v>#REF!</v>
      </c>
      <c r="CU9" s="4" t="e">
        <f>IF('BPA CURRENT Calc'!#REF!='BPA CURRENT Ref Data'!CU$2,Data!K9,0)</f>
        <v>#REF!</v>
      </c>
      <c r="CV9" s="4" t="e">
        <f>IF('BPA CURRENT Calc'!#REF!='BPA CURRENT Ref Data'!CV$2,Data!L9,0)</f>
        <v>#REF!</v>
      </c>
      <c r="CW9" s="4" t="e">
        <f>IF('BPA CURRENT Calc'!#REF!='BPA CURRENT Ref Data'!CW$2,Data!M9,0)</f>
        <v>#REF!</v>
      </c>
      <c r="CX9" s="4" t="e">
        <f>IF('BPA CURRENT Calc'!#REF!='BPA CURRENT Ref Data'!CX$2,Data!N9,0)</f>
        <v>#REF!</v>
      </c>
      <c r="CY9" s="4" t="e">
        <f>IF('BPA CURRENT Calc'!#REF!='BPA CURRENT Ref Data'!CY$2,Data!O9,0)</f>
        <v>#REF!</v>
      </c>
      <c r="CZ9" s="4" t="e">
        <f>IF('BPA CURRENT Calc'!#REF!='BPA CURRENT Ref Data'!CZ$2,Data!P9,0)</f>
        <v>#REF!</v>
      </c>
      <c r="DA9" s="4" t="e">
        <f>IF('BPA CURRENT Calc'!#REF!='BPA CURRENT Ref Data'!DA$2,Data!Q9,0)</f>
        <v>#REF!</v>
      </c>
      <c r="DB9" s="4" t="e">
        <f>IF('BPA CURRENT Calc'!#REF!='BPA CURRENT Ref Data'!DB$2,Data!R9,0)</f>
        <v>#REF!</v>
      </c>
      <c r="DC9" s="4" t="e">
        <f>IF('BPA CURRENT Calc'!#REF!='BPA CURRENT Ref Data'!DC$2,Data!S9,0)</f>
        <v>#REF!</v>
      </c>
      <c r="DD9" s="4" t="e">
        <f>IF('BPA CURRENT Calc'!#REF!='BPA CURRENT Ref Data'!DD$2,Data!T9,0)</f>
        <v>#REF!</v>
      </c>
      <c r="DE9" s="4" t="e">
        <f>IF('BPA CURRENT Calc'!#REF!='BPA CURRENT Ref Data'!DE$2,Data!U9,0)</f>
        <v>#REF!</v>
      </c>
      <c r="DF9" s="22" t="e">
        <f t="shared" si="7"/>
        <v>#REF!</v>
      </c>
    </row>
    <row r="10" spans="1:110" x14ac:dyDescent="0.3">
      <c r="A10" s="12">
        <v>10046</v>
      </c>
      <c r="B10" s="37" t="s">
        <v>17</v>
      </c>
      <c r="C10" s="18">
        <f>IF('BPA CURRENT Calc'!$C$6='BPA CURRENT Ref Data'!C$2,Data!G10,0)</f>
        <v>0</v>
      </c>
      <c r="D10" s="4">
        <f>IF('BPA CURRENT Calc'!$C$6='BPA CURRENT Ref Data'!D$2,Data!H10,0)</f>
        <v>0</v>
      </c>
      <c r="E10" s="4">
        <f>IF('BPA CURRENT Calc'!$C$6='BPA CURRENT Ref Data'!E$2,Data!I10,0)</f>
        <v>97.423636415525124</v>
      </c>
      <c r="F10" s="4">
        <f>IF('BPA CURRENT Calc'!$C$6='BPA CURRENT Ref Data'!F$2,Data!J10,0)</f>
        <v>0</v>
      </c>
      <c r="G10" s="4">
        <f>IF('BPA CURRENT Calc'!$C$6='BPA CURRENT Ref Data'!G$2,Data!K10,0)</f>
        <v>0</v>
      </c>
      <c r="H10" s="4">
        <f>IF('BPA CURRENT Calc'!$C$6='BPA CURRENT Ref Data'!H$2,Data!L10,0)</f>
        <v>0</v>
      </c>
      <c r="I10" s="4">
        <f>IF('BPA CURRENT Calc'!$C$6='BPA CURRENT Ref Data'!I$2,Data!M10,0)</f>
        <v>0</v>
      </c>
      <c r="J10" s="4">
        <f>IF('BPA CURRENT Calc'!$C$6='BPA CURRENT Ref Data'!J$2,Data!N10,0)</f>
        <v>0</v>
      </c>
      <c r="K10" s="4">
        <f>IF('BPA CURRENT Calc'!$C$6='BPA CURRENT Ref Data'!K$2,Data!O10,0)</f>
        <v>0</v>
      </c>
      <c r="L10" s="4">
        <f>IF('BPA CURRENT Calc'!$C$6='BPA CURRENT Ref Data'!L$2,Data!P10,0)</f>
        <v>0</v>
      </c>
      <c r="M10" s="4">
        <f>IF('BPA CURRENT Calc'!$C$6='BPA CURRENT Ref Data'!M$2,Data!Q10,0)</f>
        <v>0</v>
      </c>
      <c r="N10" s="4">
        <f>IF('BPA CURRENT Calc'!$C$6='BPA CURRENT Ref Data'!N$2,Data!R10,0)</f>
        <v>0</v>
      </c>
      <c r="O10" s="4">
        <f>IF('BPA CURRENT Calc'!$C$6='BPA CURRENT Ref Data'!O$2,Data!S10,0)</f>
        <v>0</v>
      </c>
      <c r="P10" s="4">
        <f>IF('BPA CURRENT Calc'!$C$6='BPA CURRENT Ref Data'!P$2,Data!T10,0)</f>
        <v>0</v>
      </c>
      <c r="Q10" s="4">
        <f>IF('BPA CURRENT Calc'!$C$6='BPA CURRENT Ref Data'!Q$2,Data!U10,0)</f>
        <v>0</v>
      </c>
      <c r="R10" s="22">
        <f t="shared" si="1"/>
        <v>97.423636415525124</v>
      </c>
      <c r="S10" s="18">
        <f>IF(S$2='BPA CURRENT Calc'!$D$6,Data!V10,0)</f>
        <v>0</v>
      </c>
      <c r="T10" s="4">
        <f>IF(T$2='BPA CURRENT Calc'!$D$6,Data!W10,0)</f>
        <v>0</v>
      </c>
      <c r="U10" s="4">
        <f>IF(U$2='BPA CURRENT Calc'!$D$6,Data!X10,0)</f>
        <v>0</v>
      </c>
      <c r="V10" s="4">
        <f>IF(V$2='BPA CURRENT Calc'!$D$6,Data!Y10,0)</f>
        <v>0</v>
      </c>
      <c r="W10" s="4">
        <f>IF(W$2='BPA CURRENT Calc'!$D$6,Data!Z10,0)</f>
        <v>0</v>
      </c>
      <c r="X10" s="4">
        <f>IF(X$2='BPA CURRENT Calc'!$D$6,Data!AA10,0)</f>
        <v>0</v>
      </c>
      <c r="Y10" s="4">
        <f>IF(Y$2='BPA CURRENT Calc'!$D$6,Data!AB10,0)</f>
        <v>0</v>
      </c>
      <c r="Z10" s="4">
        <f>IF(Z$2='BPA CURRENT Calc'!$D$6,Data!AC10,0)</f>
        <v>0</v>
      </c>
      <c r="AA10" s="4">
        <f>IF(AA$2='BPA CURRENT Calc'!$D$6,Data!AD10,0)</f>
        <v>0</v>
      </c>
      <c r="AB10" s="4">
        <f>IF(AB$2='BPA CURRENT Calc'!$D$6,Data!AE10,0)</f>
        <v>0</v>
      </c>
      <c r="AC10" s="4">
        <f>IF(AC$2='BPA CURRENT Calc'!$D$6,Data!AF10,0)</f>
        <v>0</v>
      </c>
      <c r="AD10" s="4">
        <f>IF(AD$2='BPA CURRENT Calc'!$D$6,Data!AG10,0)</f>
        <v>0</v>
      </c>
      <c r="AE10" s="4">
        <f>IF(AE$2='BPA CURRENT Calc'!$D$6,Data!AH10,0)</f>
        <v>0</v>
      </c>
      <c r="AF10" s="4">
        <f>IF(AF$2='BPA CURRENT Calc'!$D$6,Data!AI10,0)</f>
        <v>0</v>
      </c>
      <c r="AG10" s="6">
        <f t="shared" si="2"/>
        <v>0</v>
      </c>
      <c r="AH10" s="18">
        <f>IF(AH$2='BPA CURRENT Calc'!$E$6,0,0)</f>
        <v>0</v>
      </c>
      <c r="AI10" s="4">
        <f>IF(AI$2='BPA CURRENT Calc'!$E$6,Data!AJ10,0)</f>
        <v>0</v>
      </c>
      <c r="AJ10" s="4">
        <f>IF(AJ$2='BPA CURRENT Calc'!$E$6,Data!AK10,0)</f>
        <v>0</v>
      </c>
      <c r="AK10" s="4">
        <f>IF(AK$2='BPA CURRENT Calc'!$E$6,Data!AL10,0)</f>
        <v>0</v>
      </c>
      <c r="AL10" s="4">
        <f>IF(AL$2='BPA CURRENT Calc'!$E$6,Data!AM10,0)</f>
        <v>0</v>
      </c>
      <c r="AM10" s="4">
        <f>IF(AM$2='BPA CURRENT Calc'!$E$6,Data!AN10,0)</f>
        <v>0</v>
      </c>
      <c r="AN10" s="4">
        <f>IF(AN$2='BPA CURRENT Calc'!$E$6,Data!AO10,0)</f>
        <v>0</v>
      </c>
      <c r="AO10" s="4">
        <f>IF(AO$2='BPA CURRENT Calc'!$E$6,Data!AP10,0)</f>
        <v>0</v>
      </c>
      <c r="AP10" s="6">
        <f t="shared" si="3"/>
        <v>0</v>
      </c>
      <c r="AQ10" s="18">
        <f>IF(AQ$2='BPA CURRENT Calc'!$F$6,0,0)</f>
        <v>0</v>
      </c>
      <c r="AR10" s="4">
        <f>IF(AR$2='BPA CURRENT Calc'!$F$6,Data!AQ10,0)</f>
        <v>0</v>
      </c>
      <c r="AS10" s="4">
        <f>IF(AS$2='BPA CURRENT Calc'!$F$6,Data!AR10,0)</f>
        <v>0</v>
      </c>
      <c r="AT10" s="4">
        <f>IF(AT$2='BPA CURRENT Calc'!$F$6,Data!AS10,0)</f>
        <v>0</v>
      </c>
      <c r="AU10" s="4">
        <f>IF(AU$2='BPA CURRENT Calc'!$F$6,Data!AT10,0)</f>
        <v>0</v>
      </c>
      <c r="AV10" s="4">
        <f>IF(AV$2='BPA CURRENT Calc'!$F$6,Data!AU10,0)</f>
        <v>0</v>
      </c>
      <c r="AW10" s="4">
        <f>IF(AW$2='BPA CURRENT Calc'!$F$6,Data!AV10,0)</f>
        <v>0</v>
      </c>
      <c r="AX10" s="4">
        <f>IF(AX$2='BPA CURRENT Calc'!$F$6,Data!AW10,0)</f>
        <v>0</v>
      </c>
      <c r="AY10" s="6">
        <f t="shared" si="4"/>
        <v>0</v>
      </c>
      <c r="AZ10" s="18">
        <f>IF(AZ$2='BPA CURRENT Calc'!$G$6,0,0)</f>
        <v>0</v>
      </c>
      <c r="BA10" s="4">
        <f>IF(BA$2='BPA CURRENT Calc'!$G$6,Data!AX10,0)</f>
        <v>0</v>
      </c>
      <c r="BB10" s="4">
        <f>IF(BB$2='BPA CURRENT Calc'!$G$6,Data!AY10,0)</f>
        <v>0</v>
      </c>
      <c r="BC10" s="4">
        <f>IF(BC$2='BPA CURRENT Calc'!$G$6,Data!AZ10,0)</f>
        <v>0</v>
      </c>
      <c r="BD10" s="4">
        <f>IF(BD$2='BPA CURRENT Calc'!$G$6,Data!BA10,0)</f>
        <v>0</v>
      </c>
      <c r="BE10" s="4">
        <f>IF(BE$2='BPA CURRENT Calc'!$G$6,Data!BB10,0)</f>
        <v>0</v>
      </c>
      <c r="BF10" s="4">
        <f>IF(BF$2='BPA CURRENT Calc'!$G$6,Data!BC10,0)</f>
        <v>0</v>
      </c>
      <c r="BG10" s="4">
        <f>IF(BG$2='BPA CURRENT Calc'!$G$6,Data!BD10,0)</f>
        <v>0</v>
      </c>
      <c r="BH10" s="6">
        <f t="shared" si="5"/>
        <v>0</v>
      </c>
      <c r="BI10" s="97">
        <f>IF('BPA CURRENT Calc'!$H$6="Yes",Data!BE10,0)</f>
        <v>0</v>
      </c>
      <c r="BJ10" s="18">
        <f>IF(BJ$2='BPA CURRENT Calc'!$L$4,0,0)</f>
        <v>0</v>
      </c>
      <c r="BK10" s="4">
        <f>IF(BK$2='BPA CURRENT Calc'!$L$4,Data!BV10,0)</f>
        <v>0</v>
      </c>
      <c r="BL10" s="4">
        <f>IF(BL$2='BPA CURRENT Calc'!$L$4,Data!BW10,0)</f>
        <v>0.40800000000000003</v>
      </c>
      <c r="BM10" s="4">
        <f>IF(BM$2='BPA CURRENT Calc'!$L$4,Data!BX10,0)</f>
        <v>0</v>
      </c>
      <c r="BN10" s="4">
        <f>IF(BN$2='BPA CURRENT Calc'!$L$4,Data!BY10,0)</f>
        <v>0</v>
      </c>
      <c r="BO10" s="6">
        <f t="shared" si="6"/>
        <v>0.40800000000000003</v>
      </c>
      <c r="BP10" s="4">
        <f>IF('BPA CURRENT Calc'!$J$6='BPA CURRENT Ref Data'!BP$2,Data!C10,0)</f>
        <v>0</v>
      </c>
      <c r="BQ10" s="4">
        <f>IF('BPA CURRENT Calc'!$J$6='BPA CURRENT Ref Data'!BQ$2,Data!D10,0)</f>
        <v>0</v>
      </c>
      <c r="BR10" s="4">
        <f>IF('BPA CURRENT Calc'!$J$6='BPA CURRENT Ref Data'!BR$2,Data!E10,0)</f>
        <v>0</v>
      </c>
      <c r="BS10" s="4">
        <f>IF('BPA CURRENT Calc'!$J$6='BPA CURRENT Ref Data'!BS$2,Data!F10,0)</f>
        <v>81.850999999999999</v>
      </c>
      <c r="BT10" s="99">
        <f t="shared" si="0"/>
        <v>81.850999999999999</v>
      </c>
      <c r="BU10" s="102">
        <f>IF('BPA CURRENT Calc'!$L$6="Yes",'BPA CURRENT Ref Data'!BO10*'BPA CURRENT Calc'!$L$5,0)</f>
        <v>0.20400000000000001</v>
      </c>
      <c r="BV10" s="102">
        <f>IF('BPA CURRENT Calc'!$M$6="Yes",IF(('BPA CURRENT Calc'!I14-'BPA CURRENT Ref Data'!BT10)&gt;0,('BPA CURRENT Calc'!I14-'BPA CURRENT Ref Data'!BT10)*'BPA CURRENT Calc'!$M$5,0),0)</f>
        <v>3.8931591038812812</v>
      </c>
      <c r="BW10" s="80">
        <f>IF('BPA CURRENT Calc'!$K$6="Yes",IF(('BPA CURRENT Calc'!I14)&lt;'BPA CURRENT Calc'!J14,('BPA CURRENT Calc'!I14-'BPA CURRENT Calc'!J14)*'BPA CURRENT Calc'!$K$5,0),0)</f>
        <v>0</v>
      </c>
      <c r="BX10" s="105">
        <f>IF('BPA CURRENT Calc'!$N$5='BPA CURRENT Ref Data'!$BX$2,'BPA CURRENT Scaling'!D13,0)</f>
        <v>0.5326114184733366</v>
      </c>
      <c r="BY10" s="1">
        <f>IF('BPA CURRENT Calc'!$N$5='BPA CURRENT Ref Data'!$BY$2,'BPA CURRENT Scaling'!H13,0)</f>
        <v>0</v>
      </c>
      <c r="BZ10" s="6">
        <f>IF('BPA CURRENT Calc'!$N$6="Yes",SUM('BPA CURRENT Ref Data'!BX10:BY10),0)</f>
        <v>0</v>
      </c>
      <c r="CA10" s="4"/>
      <c r="CB10" s="4"/>
      <c r="CC10" s="4"/>
      <c r="CD10" s="4"/>
      <c r="CE10" s="4"/>
      <c r="CF10" s="4"/>
      <c r="CG10" s="4"/>
      <c r="CH10" s="4"/>
      <c r="CI10" s="4"/>
      <c r="CJ10" s="4"/>
      <c r="CK10" s="4"/>
      <c r="CL10" s="4"/>
      <c r="CM10" s="4"/>
      <c r="CN10" s="4"/>
      <c r="CO10" s="4"/>
      <c r="CP10" s="4"/>
      <c r="CQ10" s="4" t="e">
        <f>IF('BPA CURRENT Calc'!#REF!='BPA CURRENT Ref Data'!CQ$2,Data!G10,0)</f>
        <v>#REF!</v>
      </c>
      <c r="CR10" s="4" t="e">
        <f>IF('BPA CURRENT Calc'!#REF!='BPA CURRENT Ref Data'!CR$2,Data!H10,0)</f>
        <v>#REF!</v>
      </c>
      <c r="CS10" s="4" t="e">
        <f>IF('BPA CURRENT Calc'!#REF!='BPA CURRENT Ref Data'!CS$2,Data!I10,0)</f>
        <v>#REF!</v>
      </c>
      <c r="CT10" s="4" t="e">
        <f>IF('BPA CURRENT Calc'!#REF!='BPA CURRENT Ref Data'!CT$2,Data!J10,0)</f>
        <v>#REF!</v>
      </c>
      <c r="CU10" s="4" t="e">
        <f>IF('BPA CURRENT Calc'!#REF!='BPA CURRENT Ref Data'!CU$2,Data!K10,0)</f>
        <v>#REF!</v>
      </c>
      <c r="CV10" s="4" t="e">
        <f>IF('BPA CURRENT Calc'!#REF!='BPA CURRENT Ref Data'!CV$2,Data!L10,0)</f>
        <v>#REF!</v>
      </c>
      <c r="CW10" s="4" t="e">
        <f>IF('BPA CURRENT Calc'!#REF!='BPA CURRENT Ref Data'!CW$2,Data!M10,0)</f>
        <v>#REF!</v>
      </c>
      <c r="CX10" s="4" t="e">
        <f>IF('BPA CURRENT Calc'!#REF!='BPA CURRENT Ref Data'!CX$2,Data!N10,0)</f>
        <v>#REF!</v>
      </c>
      <c r="CY10" s="4" t="e">
        <f>IF('BPA CURRENT Calc'!#REF!='BPA CURRENT Ref Data'!CY$2,Data!O10,0)</f>
        <v>#REF!</v>
      </c>
      <c r="CZ10" s="4" t="e">
        <f>IF('BPA CURRENT Calc'!#REF!='BPA CURRENT Ref Data'!CZ$2,Data!P10,0)</f>
        <v>#REF!</v>
      </c>
      <c r="DA10" s="4" t="e">
        <f>IF('BPA CURRENT Calc'!#REF!='BPA CURRENT Ref Data'!DA$2,Data!Q10,0)</f>
        <v>#REF!</v>
      </c>
      <c r="DB10" s="4" t="e">
        <f>IF('BPA CURRENT Calc'!#REF!='BPA CURRENT Ref Data'!DB$2,Data!R10,0)</f>
        <v>#REF!</v>
      </c>
      <c r="DC10" s="4" t="e">
        <f>IF('BPA CURRENT Calc'!#REF!='BPA CURRENT Ref Data'!DC$2,Data!S10,0)</f>
        <v>#REF!</v>
      </c>
      <c r="DD10" s="4" t="e">
        <f>IF('BPA CURRENT Calc'!#REF!='BPA CURRENT Ref Data'!DD$2,Data!T10,0)</f>
        <v>#REF!</v>
      </c>
      <c r="DE10" s="4" t="e">
        <f>IF('BPA CURRENT Calc'!#REF!='BPA CURRENT Ref Data'!DE$2,Data!U10,0)</f>
        <v>#REF!</v>
      </c>
      <c r="DF10" s="22" t="e">
        <f t="shared" si="7"/>
        <v>#REF!</v>
      </c>
    </row>
    <row r="11" spans="1:110" x14ac:dyDescent="0.3">
      <c r="A11" s="12">
        <v>10047</v>
      </c>
      <c r="B11" s="37" t="s">
        <v>18</v>
      </c>
      <c r="C11" s="18">
        <f>IF('BPA CURRENT Calc'!$C$6='BPA CURRENT Ref Data'!C$2,Data!G11,0)</f>
        <v>0</v>
      </c>
      <c r="D11" s="4">
        <f>IF('BPA CURRENT Calc'!$C$6='BPA CURRENT Ref Data'!D$2,Data!H11,0)</f>
        <v>0</v>
      </c>
      <c r="E11" s="4">
        <f>IF('BPA CURRENT Calc'!$C$6='BPA CURRENT Ref Data'!E$2,Data!I11,0)</f>
        <v>150.24467705479449</v>
      </c>
      <c r="F11" s="4">
        <f>IF('BPA CURRENT Calc'!$C$6='BPA CURRENT Ref Data'!F$2,Data!J11,0)</f>
        <v>0</v>
      </c>
      <c r="G11" s="4">
        <f>IF('BPA CURRENT Calc'!$C$6='BPA CURRENT Ref Data'!G$2,Data!K11,0)</f>
        <v>0</v>
      </c>
      <c r="H11" s="4">
        <f>IF('BPA CURRENT Calc'!$C$6='BPA CURRENT Ref Data'!H$2,Data!L11,0)</f>
        <v>0</v>
      </c>
      <c r="I11" s="4">
        <f>IF('BPA CURRENT Calc'!$C$6='BPA CURRENT Ref Data'!I$2,Data!M11,0)</f>
        <v>0</v>
      </c>
      <c r="J11" s="4">
        <f>IF('BPA CURRENT Calc'!$C$6='BPA CURRENT Ref Data'!J$2,Data!N11,0)</f>
        <v>0</v>
      </c>
      <c r="K11" s="4">
        <f>IF('BPA CURRENT Calc'!$C$6='BPA CURRENT Ref Data'!K$2,Data!O11,0)</f>
        <v>0</v>
      </c>
      <c r="L11" s="4">
        <f>IF('BPA CURRENT Calc'!$C$6='BPA CURRENT Ref Data'!L$2,Data!P11,0)</f>
        <v>0</v>
      </c>
      <c r="M11" s="4">
        <f>IF('BPA CURRENT Calc'!$C$6='BPA CURRENT Ref Data'!M$2,Data!Q11,0)</f>
        <v>0</v>
      </c>
      <c r="N11" s="4">
        <f>IF('BPA CURRENT Calc'!$C$6='BPA CURRENT Ref Data'!N$2,Data!R11,0)</f>
        <v>0</v>
      </c>
      <c r="O11" s="4">
        <f>IF('BPA CURRENT Calc'!$C$6='BPA CURRENT Ref Data'!O$2,Data!S11,0)</f>
        <v>0</v>
      </c>
      <c r="P11" s="4">
        <f>IF('BPA CURRENT Calc'!$C$6='BPA CURRENT Ref Data'!P$2,Data!T11,0)</f>
        <v>0</v>
      </c>
      <c r="Q11" s="4">
        <f>IF('BPA CURRENT Calc'!$C$6='BPA CURRENT Ref Data'!Q$2,Data!U11,0)</f>
        <v>0</v>
      </c>
      <c r="R11" s="22">
        <f t="shared" si="1"/>
        <v>150.24467705479449</v>
      </c>
      <c r="S11" s="18">
        <f>IF(S$2='BPA CURRENT Calc'!$D$6,Data!V11,0)</f>
        <v>0</v>
      </c>
      <c r="T11" s="4">
        <f>IF(T$2='BPA CURRENT Calc'!$D$6,Data!W11,0)</f>
        <v>0</v>
      </c>
      <c r="U11" s="4">
        <f>IF(U$2='BPA CURRENT Calc'!$D$6,Data!X11,0)</f>
        <v>0</v>
      </c>
      <c r="V11" s="4">
        <f>IF(V$2='BPA CURRENT Calc'!$D$6,Data!Y11,0)</f>
        <v>0</v>
      </c>
      <c r="W11" s="4">
        <f>IF(W$2='BPA CURRENT Calc'!$D$6,Data!Z11,0)</f>
        <v>0</v>
      </c>
      <c r="X11" s="4">
        <f>IF(X$2='BPA CURRENT Calc'!$D$6,Data!AA11,0)</f>
        <v>0</v>
      </c>
      <c r="Y11" s="4">
        <f>IF(Y$2='BPA CURRENT Calc'!$D$6,Data!AB11,0)</f>
        <v>0</v>
      </c>
      <c r="Z11" s="4">
        <f>IF(Z$2='BPA CURRENT Calc'!$D$6,Data!AC11,0)</f>
        <v>0</v>
      </c>
      <c r="AA11" s="4">
        <f>IF(AA$2='BPA CURRENT Calc'!$D$6,Data!AD11,0)</f>
        <v>0</v>
      </c>
      <c r="AB11" s="4">
        <f>IF(AB$2='BPA CURRENT Calc'!$D$6,Data!AE11,0)</f>
        <v>0</v>
      </c>
      <c r="AC11" s="4">
        <f>IF(AC$2='BPA CURRENT Calc'!$D$6,Data!AF11,0)</f>
        <v>0</v>
      </c>
      <c r="AD11" s="4">
        <f>IF(AD$2='BPA CURRENT Calc'!$D$6,Data!AG11,0)</f>
        <v>0</v>
      </c>
      <c r="AE11" s="4">
        <f>IF(AE$2='BPA CURRENT Calc'!$D$6,Data!AH11,0)</f>
        <v>0</v>
      </c>
      <c r="AF11" s="4">
        <f>IF(AF$2='BPA CURRENT Calc'!$D$6,Data!AI11,0)</f>
        <v>0</v>
      </c>
      <c r="AG11" s="6">
        <f t="shared" si="2"/>
        <v>0</v>
      </c>
      <c r="AH11" s="18">
        <f>IF(AH$2='BPA CURRENT Calc'!$E$6,0,0)</f>
        <v>0</v>
      </c>
      <c r="AI11" s="4">
        <f>IF(AI$2='BPA CURRENT Calc'!$E$6,Data!AJ11,0)</f>
        <v>0</v>
      </c>
      <c r="AJ11" s="4">
        <f>IF(AJ$2='BPA CURRENT Calc'!$E$6,Data!AK11,0)</f>
        <v>0</v>
      </c>
      <c r="AK11" s="4">
        <f>IF(AK$2='BPA CURRENT Calc'!$E$6,Data!AL11,0)</f>
        <v>0</v>
      </c>
      <c r="AL11" s="4">
        <f>IF(AL$2='BPA CURRENT Calc'!$E$6,Data!AM11,0)</f>
        <v>0</v>
      </c>
      <c r="AM11" s="4">
        <f>IF(AM$2='BPA CURRENT Calc'!$E$6,Data!AN11,0)</f>
        <v>0</v>
      </c>
      <c r="AN11" s="4">
        <f>IF(AN$2='BPA CURRENT Calc'!$E$6,Data!AO11,0)</f>
        <v>0</v>
      </c>
      <c r="AO11" s="4">
        <f>IF(AO$2='BPA CURRENT Calc'!$E$6,Data!AP11,0)</f>
        <v>0</v>
      </c>
      <c r="AP11" s="6">
        <f t="shared" si="3"/>
        <v>0</v>
      </c>
      <c r="AQ11" s="18">
        <f>IF(AQ$2='BPA CURRENT Calc'!$F$6,0,0)</f>
        <v>0</v>
      </c>
      <c r="AR11" s="4">
        <f>IF(AR$2='BPA CURRENT Calc'!$F$6,Data!AQ11,0)</f>
        <v>0</v>
      </c>
      <c r="AS11" s="4">
        <f>IF(AS$2='BPA CURRENT Calc'!$F$6,Data!AR11,0)</f>
        <v>0</v>
      </c>
      <c r="AT11" s="4">
        <f>IF(AT$2='BPA CURRENT Calc'!$F$6,Data!AS11,0)</f>
        <v>0</v>
      </c>
      <c r="AU11" s="4">
        <f>IF(AU$2='BPA CURRENT Calc'!$F$6,Data!AT11,0)</f>
        <v>0</v>
      </c>
      <c r="AV11" s="4">
        <f>IF(AV$2='BPA CURRENT Calc'!$F$6,Data!AU11,0)</f>
        <v>0</v>
      </c>
      <c r="AW11" s="4">
        <f>IF(AW$2='BPA CURRENT Calc'!$F$6,Data!AV11,0)</f>
        <v>0</v>
      </c>
      <c r="AX11" s="4">
        <f>IF(AX$2='BPA CURRENT Calc'!$F$6,Data!AW11,0)</f>
        <v>0</v>
      </c>
      <c r="AY11" s="6">
        <f t="shared" si="4"/>
        <v>0</v>
      </c>
      <c r="AZ11" s="18">
        <f>IF(AZ$2='BPA CURRENT Calc'!$G$6,0,0)</f>
        <v>0</v>
      </c>
      <c r="BA11" s="4">
        <f>IF(BA$2='BPA CURRENT Calc'!$G$6,Data!AX11,0)</f>
        <v>0</v>
      </c>
      <c r="BB11" s="4">
        <f>IF(BB$2='BPA CURRENT Calc'!$G$6,Data!AY11,0)</f>
        <v>0</v>
      </c>
      <c r="BC11" s="4">
        <f>IF(BC$2='BPA CURRENT Calc'!$G$6,Data!AZ11,0)</f>
        <v>0</v>
      </c>
      <c r="BD11" s="4">
        <f>IF(BD$2='BPA CURRENT Calc'!$G$6,Data!BA11,0)</f>
        <v>0</v>
      </c>
      <c r="BE11" s="4">
        <f>IF(BE$2='BPA CURRENT Calc'!$G$6,Data!BB11,0)</f>
        <v>0</v>
      </c>
      <c r="BF11" s="4">
        <f>IF(BF$2='BPA CURRENT Calc'!$G$6,Data!BC11,0)</f>
        <v>0</v>
      </c>
      <c r="BG11" s="4">
        <f>IF(BG$2='BPA CURRENT Calc'!$G$6,Data!BD11,0)</f>
        <v>0</v>
      </c>
      <c r="BH11" s="6">
        <f t="shared" si="5"/>
        <v>0</v>
      </c>
      <c r="BI11" s="97">
        <f>IF('BPA CURRENT Calc'!$H$6="Yes",Data!BE11,0)</f>
        <v>0</v>
      </c>
      <c r="BJ11" s="18">
        <f>IF(BJ$2='BPA CURRENT Calc'!$L$4,0,0)</f>
        <v>0</v>
      </c>
      <c r="BK11" s="4">
        <f>IF(BK$2='BPA CURRENT Calc'!$L$4,Data!BV11,0)</f>
        <v>0</v>
      </c>
      <c r="BL11" s="4">
        <f>IF(BL$2='BPA CURRENT Calc'!$L$4,Data!BW11,0)</f>
        <v>0.22100000000000003</v>
      </c>
      <c r="BM11" s="4">
        <f>IF(BM$2='BPA CURRENT Calc'!$L$4,Data!BX11,0)</f>
        <v>0</v>
      </c>
      <c r="BN11" s="4">
        <f>IF(BN$2='BPA CURRENT Calc'!$L$4,Data!BY11,0)</f>
        <v>0</v>
      </c>
      <c r="BO11" s="6">
        <f t="shared" si="6"/>
        <v>0.22100000000000003</v>
      </c>
      <c r="BP11" s="4">
        <f>IF('BPA CURRENT Calc'!$J$6='BPA CURRENT Ref Data'!BP$2,Data!C11,0)</f>
        <v>0</v>
      </c>
      <c r="BQ11" s="4">
        <f>IF('BPA CURRENT Calc'!$J$6='BPA CURRENT Ref Data'!BQ$2,Data!D11,0)</f>
        <v>0</v>
      </c>
      <c r="BR11" s="4">
        <f>IF('BPA CURRENT Calc'!$J$6='BPA CURRENT Ref Data'!BR$2,Data!E11,0)</f>
        <v>0</v>
      </c>
      <c r="BS11" s="4">
        <f>IF('BPA CURRENT Calc'!$J$6='BPA CURRENT Ref Data'!BS$2,Data!F11,0)</f>
        <v>156.673</v>
      </c>
      <c r="BT11" s="99">
        <f t="shared" si="0"/>
        <v>156.673</v>
      </c>
      <c r="BU11" s="102">
        <f>IF('BPA CURRENT Calc'!$L$6="Yes",'BPA CURRENT Ref Data'!BO11*'BPA CURRENT Calc'!$L$5,0)</f>
        <v>0.11050000000000001</v>
      </c>
      <c r="BV11" s="102">
        <f>IF('BPA CURRENT Calc'!$M$6="Yes",IF(('BPA CURRENT Calc'!I15-'BPA CURRENT Ref Data'!BT11)&gt;0,('BPA CURRENT Calc'!I15-'BPA CURRENT Ref Data'!BT11)*'BPA CURRENT Calc'!$M$5,0),0)</f>
        <v>0</v>
      </c>
      <c r="BW11" s="80">
        <f>IF('BPA CURRENT Calc'!$K$6="Yes",IF(('BPA CURRENT Calc'!I15)&lt;'BPA CURRENT Calc'!J15,('BPA CURRENT Calc'!I15-'BPA CURRENT Calc'!J15)*'BPA CURRENT Calc'!$K$5,0),0)</f>
        <v>-6.4283229452055082</v>
      </c>
      <c r="BX11" s="105">
        <f>IF('BPA CURRENT Calc'!$N$5='BPA CURRENT Ref Data'!$BX$2,'BPA CURRENT Scaling'!D14,0)</f>
        <v>0.93173472196389906</v>
      </c>
      <c r="BY11" s="1">
        <f>IF('BPA CURRENT Calc'!$N$5='BPA CURRENT Ref Data'!$BY$2,'BPA CURRENT Scaling'!H14,0)</f>
        <v>0</v>
      </c>
      <c r="BZ11" s="6">
        <f>IF('BPA CURRENT Calc'!$N$6="Yes",SUM('BPA CURRENT Ref Data'!BX11:BY11),0)</f>
        <v>0</v>
      </c>
      <c r="CA11" s="4"/>
      <c r="CB11" s="4"/>
      <c r="CC11" s="4"/>
      <c r="CD11" s="4"/>
      <c r="CE11" s="4"/>
      <c r="CF11" s="4"/>
      <c r="CG11" s="4"/>
      <c r="CH11" s="4"/>
      <c r="CI11" s="4"/>
      <c r="CJ11" s="4"/>
      <c r="CK11" s="4"/>
      <c r="CL11" s="4"/>
      <c r="CM11" s="4"/>
      <c r="CN11" s="4"/>
      <c r="CO11" s="4"/>
      <c r="CP11" s="4"/>
      <c r="CQ11" s="4" t="e">
        <f>IF('BPA CURRENT Calc'!#REF!='BPA CURRENT Ref Data'!CQ$2,Data!G11,0)</f>
        <v>#REF!</v>
      </c>
      <c r="CR11" s="4" t="e">
        <f>IF('BPA CURRENT Calc'!#REF!='BPA CURRENT Ref Data'!CR$2,Data!H11,0)</f>
        <v>#REF!</v>
      </c>
      <c r="CS11" s="4" t="e">
        <f>IF('BPA CURRENT Calc'!#REF!='BPA CURRENT Ref Data'!CS$2,Data!I11,0)</f>
        <v>#REF!</v>
      </c>
      <c r="CT11" s="4" t="e">
        <f>IF('BPA CURRENT Calc'!#REF!='BPA CURRENT Ref Data'!CT$2,Data!J11,0)</f>
        <v>#REF!</v>
      </c>
      <c r="CU11" s="4" t="e">
        <f>IF('BPA CURRENT Calc'!#REF!='BPA CURRENT Ref Data'!CU$2,Data!K11,0)</f>
        <v>#REF!</v>
      </c>
      <c r="CV11" s="4" t="e">
        <f>IF('BPA CURRENT Calc'!#REF!='BPA CURRENT Ref Data'!CV$2,Data!L11,0)</f>
        <v>#REF!</v>
      </c>
      <c r="CW11" s="4" t="e">
        <f>IF('BPA CURRENT Calc'!#REF!='BPA CURRENT Ref Data'!CW$2,Data!M11,0)</f>
        <v>#REF!</v>
      </c>
      <c r="CX11" s="4" t="e">
        <f>IF('BPA CURRENT Calc'!#REF!='BPA CURRENT Ref Data'!CX$2,Data!N11,0)</f>
        <v>#REF!</v>
      </c>
      <c r="CY11" s="4" t="e">
        <f>IF('BPA CURRENT Calc'!#REF!='BPA CURRENT Ref Data'!CY$2,Data!O11,0)</f>
        <v>#REF!</v>
      </c>
      <c r="CZ11" s="4" t="e">
        <f>IF('BPA CURRENT Calc'!#REF!='BPA CURRENT Ref Data'!CZ$2,Data!P11,0)</f>
        <v>#REF!</v>
      </c>
      <c r="DA11" s="4" t="e">
        <f>IF('BPA CURRENT Calc'!#REF!='BPA CURRENT Ref Data'!DA$2,Data!Q11,0)</f>
        <v>#REF!</v>
      </c>
      <c r="DB11" s="4" t="e">
        <f>IF('BPA CURRENT Calc'!#REF!='BPA CURRENT Ref Data'!DB$2,Data!R11,0)</f>
        <v>#REF!</v>
      </c>
      <c r="DC11" s="4" t="e">
        <f>IF('BPA CURRENT Calc'!#REF!='BPA CURRENT Ref Data'!DC$2,Data!S11,0)</f>
        <v>#REF!</v>
      </c>
      <c r="DD11" s="4" t="e">
        <f>IF('BPA CURRENT Calc'!#REF!='BPA CURRENT Ref Data'!DD$2,Data!T11,0)</f>
        <v>#REF!</v>
      </c>
      <c r="DE11" s="4" t="e">
        <f>IF('BPA CURRENT Calc'!#REF!='BPA CURRENT Ref Data'!DE$2,Data!U11,0)</f>
        <v>#REF!</v>
      </c>
      <c r="DF11" s="22" t="e">
        <f t="shared" si="7"/>
        <v>#REF!</v>
      </c>
    </row>
    <row r="12" spans="1:110" x14ac:dyDescent="0.3">
      <c r="A12" s="12">
        <v>10055</v>
      </c>
      <c r="B12" s="37" t="s">
        <v>19</v>
      </c>
      <c r="C12" s="18">
        <f>IF('BPA CURRENT Calc'!$C$6='BPA CURRENT Ref Data'!C$2,Data!G12,0)</f>
        <v>0</v>
      </c>
      <c r="D12" s="4">
        <f>IF('BPA CURRENT Calc'!$C$6='BPA CURRENT Ref Data'!D$2,Data!H12,0)</f>
        <v>0</v>
      </c>
      <c r="E12" s="4">
        <f>IF('BPA CURRENT Calc'!$C$6='BPA CURRENT Ref Data'!E$2,Data!I12,0)</f>
        <v>0.38418984018264846</v>
      </c>
      <c r="F12" s="4">
        <f>IF('BPA CURRENT Calc'!$C$6='BPA CURRENT Ref Data'!F$2,Data!J12,0)</f>
        <v>0</v>
      </c>
      <c r="G12" s="4">
        <f>IF('BPA CURRENT Calc'!$C$6='BPA CURRENT Ref Data'!G$2,Data!K12,0)</f>
        <v>0</v>
      </c>
      <c r="H12" s="4">
        <f>IF('BPA CURRENT Calc'!$C$6='BPA CURRENT Ref Data'!H$2,Data!L12,0)</f>
        <v>0</v>
      </c>
      <c r="I12" s="4">
        <f>IF('BPA CURRENT Calc'!$C$6='BPA CURRENT Ref Data'!I$2,Data!M12,0)</f>
        <v>0</v>
      </c>
      <c r="J12" s="4">
        <f>IF('BPA CURRENT Calc'!$C$6='BPA CURRENT Ref Data'!J$2,Data!N12,0)</f>
        <v>0</v>
      </c>
      <c r="K12" s="4">
        <f>IF('BPA CURRENT Calc'!$C$6='BPA CURRENT Ref Data'!K$2,Data!O12,0)</f>
        <v>0</v>
      </c>
      <c r="L12" s="4">
        <f>IF('BPA CURRENT Calc'!$C$6='BPA CURRENT Ref Data'!L$2,Data!P12,0)</f>
        <v>0</v>
      </c>
      <c r="M12" s="4">
        <f>IF('BPA CURRENT Calc'!$C$6='BPA CURRENT Ref Data'!M$2,Data!Q12,0)</f>
        <v>0</v>
      </c>
      <c r="N12" s="4">
        <f>IF('BPA CURRENT Calc'!$C$6='BPA CURRENT Ref Data'!N$2,Data!R12,0)</f>
        <v>0</v>
      </c>
      <c r="O12" s="4">
        <f>IF('BPA CURRENT Calc'!$C$6='BPA CURRENT Ref Data'!O$2,Data!S12,0)</f>
        <v>0</v>
      </c>
      <c r="P12" s="4">
        <f>IF('BPA CURRENT Calc'!$C$6='BPA CURRENT Ref Data'!P$2,Data!T12,0)</f>
        <v>0</v>
      </c>
      <c r="Q12" s="4">
        <f>IF('BPA CURRENT Calc'!$C$6='BPA CURRENT Ref Data'!Q$2,Data!U12,0)</f>
        <v>0</v>
      </c>
      <c r="R12" s="22">
        <f t="shared" si="1"/>
        <v>0.38418984018264846</v>
      </c>
      <c r="S12" s="18">
        <f>IF(S$2='BPA CURRENT Calc'!$D$6,Data!V12,0)</f>
        <v>0</v>
      </c>
      <c r="T12" s="4">
        <f>IF(T$2='BPA CURRENT Calc'!$D$6,Data!W12,0)</f>
        <v>0</v>
      </c>
      <c r="U12" s="4">
        <f>IF(U$2='BPA CURRENT Calc'!$D$6,Data!X12,0)</f>
        <v>0</v>
      </c>
      <c r="V12" s="4">
        <f>IF(V$2='BPA CURRENT Calc'!$D$6,Data!Y12,0)</f>
        <v>0</v>
      </c>
      <c r="W12" s="4">
        <f>IF(W$2='BPA CURRENT Calc'!$D$6,Data!Z12,0)</f>
        <v>0</v>
      </c>
      <c r="X12" s="4">
        <f>IF(X$2='BPA CURRENT Calc'!$D$6,Data!AA12,0)</f>
        <v>0</v>
      </c>
      <c r="Y12" s="4">
        <f>IF(Y$2='BPA CURRENT Calc'!$D$6,Data!AB12,0)</f>
        <v>0</v>
      </c>
      <c r="Z12" s="4">
        <f>IF(Z$2='BPA CURRENT Calc'!$D$6,Data!AC12,0)</f>
        <v>0</v>
      </c>
      <c r="AA12" s="4">
        <f>IF(AA$2='BPA CURRENT Calc'!$D$6,Data!AD12,0)</f>
        <v>0</v>
      </c>
      <c r="AB12" s="4">
        <f>IF(AB$2='BPA CURRENT Calc'!$D$6,Data!AE12,0)</f>
        <v>0</v>
      </c>
      <c r="AC12" s="4">
        <f>IF(AC$2='BPA CURRENT Calc'!$D$6,Data!AF12,0)</f>
        <v>0</v>
      </c>
      <c r="AD12" s="4">
        <f>IF(AD$2='BPA CURRENT Calc'!$D$6,Data!AG12,0)</f>
        <v>0</v>
      </c>
      <c r="AE12" s="4">
        <f>IF(AE$2='BPA CURRENT Calc'!$D$6,Data!AH12,0)</f>
        <v>0</v>
      </c>
      <c r="AF12" s="4">
        <f>IF(AF$2='BPA CURRENT Calc'!$D$6,Data!AI12,0)</f>
        <v>0</v>
      </c>
      <c r="AG12" s="6">
        <f t="shared" si="2"/>
        <v>0</v>
      </c>
      <c r="AH12" s="18">
        <f>IF(AH$2='BPA CURRENT Calc'!$E$6,0,0)</f>
        <v>0</v>
      </c>
      <c r="AI12" s="4">
        <f>IF(AI$2='BPA CURRENT Calc'!$E$6,Data!AJ12,0)</f>
        <v>0</v>
      </c>
      <c r="AJ12" s="4">
        <f>IF(AJ$2='BPA CURRENT Calc'!$E$6,Data!AK12,0)</f>
        <v>0</v>
      </c>
      <c r="AK12" s="4">
        <f>IF(AK$2='BPA CURRENT Calc'!$E$6,Data!AL12,0)</f>
        <v>0</v>
      </c>
      <c r="AL12" s="4">
        <f>IF(AL$2='BPA CURRENT Calc'!$E$6,Data!AM12,0)</f>
        <v>0</v>
      </c>
      <c r="AM12" s="4">
        <f>IF(AM$2='BPA CURRENT Calc'!$E$6,Data!AN12,0)</f>
        <v>0</v>
      </c>
      <c r="AN12" s="4">
        <f>IF(AN$2='BPA CURRENT Calc'!$E$6,Data!AO12,0)</f>
        <v>0</v>
      </c>
      <c r="AO12" s="4">
        <f>IF(AO$2='BPA CURRENT Calc'!$E$6,Data!AP12,0)</f>
        <v>0</v>
      </c>
      <c r="AP12" s="6">
        <f t="shared" si="3"/>
        <v>0</v>
      </c>
      <c r="AQ12" s="18">
        <f>IF(AQ$2='BPA CURRENT Calc'!$F$6,0,0)</f>
        <v>0</v>
      </c>
      <c r="AR12" s="4">
        <f>IF(AR$2='BPA CURRENT Calc'!$F$6,Data!AQ12,0)</f>
        <v>0</v>
      </c>
      <c r="AS12" s="4">
        <f>IF(AS$2='BPA CURRENT Calc'!$F$6,Data!AR12,0)</f>
        <v>0</v>
      </c>
      <c r="AT12" s="4">
        <f>IF(AT$2='BPA CURRENT Calc'!$F$6,Data!AS12,0)</f>
        <v>0</v>
      </c>
      <c r="AU12" s="4">
        <f>IF(AU$2='BPA CURRENT Calc'!$F$6,Data!AT12,0)</f>
        <v>0</v>
      </c>
      <c r="AV12" s="4">
        <f>IF(AV$2='BPA CURRENT Calc'!$F$6,Data!AU12,0)</f>
        <v>0</v>
      </c>
      <c r="AW12" s="4">
        <f>IF(AW$2='BPA CURRENT Calc'!$F$6,Data!AV12,0)</f>
        <v>0</v>
      </c>
      <c r="AX12" s="4">
        <f>IF(AX$2='BPA CURRENT Calc'!$F$6,Data!AW12,0)</f>
        <v>0</v>
      </c>
      <c r="AY12" s="6">
        <f t="shared" si="4"/>
        <v>0</v>
      </c>
      <c r="AZ12" s="18">
        <f>IF(AZ$2='BPA CURRENT Calc'!$G$6,0,0)</f>
        <v>0</v>
      </c>
      <c r="BA12" s="4">
        <f>IF(BA$2='BPA CURRENT Calc'!$G$6,Data!AX12,0)</f>
        <v>0</v>
      </c>
      <c r="BB12" s="4">
        <f>IF(BB$2='BPA CURRENT Calc'!$G$6,Data!AY12,0)</f>
        <v>0</v>
      </c>
      <c r="BC12" s="4">
        <f>IF(BC$2='BPA CURRENT Calc'!$G$6,Data!AZ12,0)</f>
        <v>0</v>
      </c>
      <c r="BD12" s="4">
        <f>IF(BD$2='BPA CURRENT Calc'!$G$6,Data!BA12,0)</f>
        <v>0</v>
      </c>
      <c r="BE12" s="4">
        <f>IF(BE$2='BPA CURRENT Calc'!$G$6,Data!BB12,0)</f>
        <v>0</v>
      </c>
      <c r="BF12" s="4">
        <f>IF(BF$2='BPA CURRENT Calc'!$G$6,Data!BC12,0)</f>
        <v>0</v>
      </c>
      <c r="BG12" s="4">
        <f>IF(BG$2='BPA CURRENT Calc'!$G$6,Data!BD12,0)</f>
        <v>0</v>
      </c>
      <c r="BH12" s="6">
        <f t="shared" si="5"/>
        <v>0</v>
      </c>
      <c r="BI12" s="97">
        <f>IF('BPA CURRENT Calc'!$H$6="Yes",Data!BE12,0)</f>
        <v>0</v>
      </c>
      <c r="BJ12" s="18">
        <f>IF(BJ$2='BPA CURRENT Calc'!$L$4,0,0)</f>
        <v>0</v>
      </c>
      <c r="BK12" s="4">
        <f>IF(BK$2='BPA CURRENT Calc'!$L$4,Data!BV12,0)</f>
        <v>0</v>
      </c>
      <c r="BL12" s="4">
        <f>IF(BL$2='BPA CURRENT Calc'!$L$4,Data!BW12,0)</f>
        <v>0</v>
      </c>
      <c r="BM12" s="4">
        <f>IF(BM$2='BPA CURRENT Calc'!$L$4,Data!BX12,0)</f>
        <v>0</v>
      </c>
      <c r="BN12" s="4">
        <f>IF(BN$2='BPA CURRENT Calc'!$L$4,Data!BY12,0)</f>
        <v>0</v>
      </c>
      <c r="BO12" s="6">
        <f t="shared" si="6"/>
        <v>0</v>
      </c>
      <c r="BP12" s="4">
        <f>IF('BPA CURRENT Calc'!$J$6='BPA CURRENT Ref Data'!BP$2,Data!C12,0)</f>
        <v>0</v>
      </c>
      <c r="BQ12" s="4">
        <f>IF('BPA CURRENT Calc'!$J$6='BPA CURRENT Ref Data'!BQ$2,Data!D12,0)</f>
        <v>0</v>
      </c>
      <c r="BR12" s="4">
        <f>IF('BPA CURRENT Calc'!$J$6='BPA CURRENT Ref Data'!BR$2,Data!E12,0)</f>
        <v>0</v>
      </c>
      <c r="BS12" s="4">
        <f>IF('BPA CURRENT Calc'!$J$6='BPA CURRENT Ref Data'!BS$2,Data!F12,0)</f>
        <v>0.39800000000000002</v>
      </c>
      <c r="BT12" s="99">
        <f t="shared" si="0"/>
        <v>0.39800000000000002</v>
      </c>
      <c r="BU12" s="102">
        <f>IF('BPA CURRENT Calc'!$L$6="Yes",'BPA CURRENT Ref Data'!BO12*'BPA CURRENT Calc'!$L$5,0)</f>
        <v>0</v>
      </c>
      <c r="BV12" s="102">
        <f>IF('BPA CURRENT Calc'!$M$6="Yes",IF(('BPA CURRENT Calc'!I16-'BPA CURRENT Ref Data'!BT12)&gt;0,('BPA CURRENT Calc'!I16-'BPA CURRENT Ref Data'!BT12)*'BPA CURRENT Calc'!$M$5,0),0)</f>
        <v>0</v>
      </c>
      <c r="BW12" s="80">
        <f>IF('BPA CURRENT Calc'!$K$6="Yes",IF(('BPA CURRENT Calc'!I16)&lt;'BPA CURRENT Calc'!J16,('BPA CURRENT Calc'!I16-'BPA CURRENT Calc'!J16)*'BPA CURRENT Calc'!$K$5,0),0)</f>
        <v>-1.3810159817351564E-2</v>
      </c>
      <c r="BX12" s="105">
        <f>IF('BPA CURRENT Calc'!$N$5='BPA CURRENT Ref Data'!$BX$2,'BPA CURRENT Scaling'!D15,0)</f>
        <v>2.3807827634261037E-3</v>
      </c>
      <c r="BY12" s="1">
        <f>IF('BPA CURRENT Calc'!$N$5='BPA CURRENT Ref Data'!$BY$2,'BPA CURRENT Scaling'!H15,0)</f>
        <v>0</v>
      </c>
      <c r="BZ12" s="6">
        <f>IF('BPA CURRENT Calc'!$N$6="Yes",SUM('BPA CURRENT Ref Data'!BX12:BY12),0)</f>
        <v>0</v>
      </c>
      <c r="CA12" s="4"/>
      <c r="CB12" s="4"/>
      <c r="CC12" s="4"/>
      <c r="CD12" s="4"/>
      <c r="CE12" s="4"/>
      <c r="CF12" s="4"/>
      <c r="CG12" s="4"/>
      <c r="CH12" s="4"/>
      <c r="CI12" s="4"/>
      <c r="CJ12" s="4"/>
      <c r="CK12" s="4"/>
      <c r="CL12" s="4"/>
      <c r="CM12" s="4"/>
      <c r="CN12" s="4"/>
      <c r="CO12" s="4"/>
      <c r="CP12" s="4"/>
      <c r="CQ12" s="4" t="e">
        <f>IF('BPA CURRENT Calc'!#REF!='BPA CURRENT Ref Data'!CQ$2,Data!G12,0)</f>
        <v>#REF!</v>
      </c>
      <c r="CR12" s="4" t="e">
        <f>IF('BPA CURRENT Calc'!#REF!='BPA CURRENT Ref Data'!CR$2,Data!H12,0)</f>
        <v>#REF!</v>
      </c>
      <c r="CS12" s="4" t="e">
        <f>IF('BPA CURRENT Calc'!#REF!='BPA CURRENT Ref Data'!CS$2,Data!I12,0)</f>
        <v>#REF!</v>
      </c>
      <c r="CT12" s="4" t="e">
        <f>IF('BPA CURRENT Calc'!#REF!='BPA CURRENT Ref Data'!CT$2,Data!J12,0)</f>
        <v>#REF!</v>
      </c>
      <c r="CU12" s="4" t="e">
        <f>IF('BPA CURRENT Calc'!#REF!='BPA CURRENT Ref Data'!CU$2,Data!K12,0)</f>
        <v>#REF!</v>
      </c>
      <c r="CV12" s="4" t="e">
        <f>IF('BPA CURRENT Calc'!#REF!='BPA CURRENT Ref Data'!CV$2,Data!L12,0)</f>
        <v>#REF!</v>
      </c>
      <c r="CW12" s="4" t="e">
        <f>IF('BPA CURRENT Calc'!#REF!='BPA CURRENT Ref Data'!CW$2,Data!M12,0)</f>
        <v>#REF!</v>
      </c>
      <c r="CX12" s="4" t="e">
        <f>IF('BPA CURRENT Calc'!#REF!='BPA CURRENT Ref Data'!CX$2,Data!N12,0)</f>
        <v>#REF!</v>
      </c>
      <c r="CY12" s="4" t="e">
        <f>IF('BPA CURRENT Calc'!#REF!='BPA CURRENT Ref Data'!CY$2,Data!O12,0)</f>
        <v>#REF!</v>
      </c>
      <c r="CZ12" s="4" t="e">
        <f>IF('BPA CURRENT Calc'!#REF!='BPA CURRENT Ref Data'!CZ$2,Data!P12,0)</f>
        <v>#REF!</v>
      </c>
      <c r="DA12" s="4" t="e">
        <f>IF('BPA CURRENT Calc'!#REF!='BPA CURRENT Ref Data'!DA$2,Data!Q12,0)</f>
        <v>#REF!</v>
      </c>
      <c r="DB12" s="4" t="e">
        <f>IF('BPA CURRENT Calc'!#REF!='BPA CURRENT Ref Data'!DB$2,Data!R12,0)</f>
        <v>#REF!</v>
      </c>
      <c r="DC12" s="4" t="e">
        <f>IF('BPA CURRENT Calc'!#REF!='BPA CURRENT Ref Data'!DC$2,Data!S12,0)</f>
        <v>#REF!</v>
      </c>
      <c r="DD12" s="4" t="e">
        <f>IF('BPA CURRENT Calc'!#REF!='BPA CURRENT Ref Data'!DD$2,Data!T12,0)</f>
        <v>#REF!</v>
      </c>
      <c r="DE12" s="4" t="e">
        <f>IF('BPA CURRENT Calc'!#REF!='BPA CURRENT Ref Data'!DE$2,Data!U12,0)</f>
        <v>#REF!</v>
      </c>
      <c r="DF12" s="22" t="e">
        <f t="shared" si="7"/>
        <v>#REF!</v>
      </c>
    </row>
    <row r="13" spans="1:110" x14ac:dyDescent="0.3">
      <c r="A13" s="12">
        <v>10057</v>
      </c>
      <c r="B13" s="37" t="s">
        <v>20</v>
      </c>
      <c r="C13" s="18">
        <f>IF('BPA CURRENT Calc'!$C$6='BPA CURRENT Ref Data'!C$2,Data!G13,0)</f>
        <v>0</v>
      </c>
      <c r="D13" s="4">
        <f>IF('BPA CURRENT Calc'!$C$6='BPA CURRENT Ref Data'!D$2,Data!H13,0)</f>
        <v>0</v>
      </c>
      <c r="E13" s="4">
        <f>IF('BPA CURRENT Calc'!$C$6='BPA CURRENT Ref Data'!E$2,Data!I13,0)</f>
        <v>20.133813242009129</v>
      </c>
      <c r="F13" s="4">
        <f>IF('BPA CURRENT Calc'!$C$6='BPA CURRENT Ref Data'!F$2,Data!J13,0)</f>
        <v>0</v>
      </c>
      <c r="G13" s="4">
        <f>IF('BPA CURRENT Calc'!$C$6='BPA CURRENT Ref Data'!G$2,Data!K13,0)</f>
        <v>0</v>
      </c>
      <c r="H13" s="4">
        <f>IF('BPA CURRENT Calc'!$C$6='BPA CURRENT Ref Data'!H$2,Data!L13,0)</f>
        <v>0</v>
      </c>
      <c r="I13" s="4">
        <f>IF('BPA CURRENT Calc'!$C$6='BPA CURRENT Ref Data'!I$2,Data!M13,0)</f>
        <v>0</v>
      </c>
      <c r="J13" s="4">
        <f>IF('BPA CURRENT Calc'!$C$6='BPA CURRENT Ref Data'!J$2,Data!N13,0)</f>
        <v>0</v>
      </c>
      <c r="K13" s="4">
        <f>IF('BPA CURRENT Calc'!$C$6='BPA CURRENT Ref Data'!K$2,Data!O13,0)</f>
        <v>0</v>
      </c>
      <c r="L13" s="4">
        <f>IF('BPA CURRENT Calc'!$C$6='BPA CURRENT Ref Data'!L$2,Data!P13,0)</f>
        <v>0</v>
      </c>
      <c r="M13" s="4">
        <f>IF('BPA CURRENT Calc'!$C$6='BPA CURRENT Ref Data'!M$2,Data!Q13,0)</f>
        <v>0</v>
      </c>
      <c r="N13" s="4">
        <f>IF('BPA CURRENT Calc'!$C$6='BPA CURRENT Ref Data'!N$2,Data!R13,0)</f>
        <v>0</v>
      </c>
      <c r="O13" s="4">
        <f>IF('BPA CURRENT Calc'!$C$6='BPA CURRENT Ref Data'!O$2,Data!S13,0)</f>
        <v>0</v>
      </c>
      <c r="P13" s="4">
        <f>IF('BPA CURRENT Calc'!$C$6='BPA CURRENT Ref Data'!P$2,Data!T13,0)</f>
        <v>0</v>
      </c>
      <c r="Q13" s="4">
        <f>IF('BPA CURRENT Calc'!$C$6='BPA CURRENT Ref Data'!Q$2,Data!U13,0)</f>
        <v>0</v>
      </c>
      <c r="R13" s="22">
        <f t="shared" si="1"/>
        <v>20.133813242009129</v>
      </c>
      <c r="S13" s="18">
        <f>IF(S$2='BPA CURRENT Calc'!$D$6,Data!V13,0)</f>
        <v>0</v>
      </c>
      <c r="T13" s="4">
        <f>IF(T$2='BPA CURRENT Calc'!$D$6,Data!W13,0)</f>
        <v>0</v>
      </c>
      <c r="U13" s="4">
        <f>IF(U$2='BPA CURRENT Calc'!$D$6,Data!X13,0)</f>
        <v>0</v>
      </c>
      <c r="V13" s="4">
        <f>IF(V$2='BPA CURRENT Calc'!$D$6,Data!Y13,0)</f>
        <v>0</v>
      </c>
      <c r="W13" s="4">
        <f>IF(W$2='BPA CURRENT Calc'!$D$6,Data!Z13,0)</f>
        <v>0</v>
      </c>
      <c r="X13" s="4">
        <f>IF(X$2='BPA CURRENT Calc'!$D$6,Data!AA13,0)</f>
        <v>0</v>
      </c>
      <c r="Y13" s="4">
        <f>IF(Y$2='BPA CURRENT Calc'!$D$6,Data!AB13,0)</f>
        <v>0</v>
      </c>
      <c r="Z13" s="4">
        <f>IF(Z$2='BPA CURRENT Calc'!$D$6,Data!AC13,0)</f>
        <v>0</v>
      </c>
      <c r="AA13" s="4">
        <f>IF(AA$2='BPA CURRENT Calc'!$D$6,Data!AD13,0)</f>
        <v>0</v>
      </c>
      <c r="AB13" s="4">
        <f>IF(AB$2='BPA CURRENT Calc'!$D$6,Data!AE13,0)</f>
        <v>0</v>
      </c>
      <c r="AC13" s="4">
        <f>IF(AC$2='BPA CURRENT Calc'!$D$6,Data!AF13,0)</f>
        <v>0</v>
      </c>
      <c r="AD13" s="4">
        <f>IF(AD$2='BPA CURRENT Calc'!$D$6,Data!AG13,0)</f>
        <v>0</v>
      </c>
      <c r="AE13" s="4">
        <f>IF(AE$2='BPA CURRENT Calc'!$D$6,Data!AH13,0)</f>
        <v>0</v>
      </c>
      <c r="AF13" s="4">
        <f>IF(AF$2='BPA CURRENT Calc'!$D$6,Data!AI13,0)</f>
        <v>0</v>
      </c>
      <c r="AG13" s="6">
        <f t="shared" si="2"/>
        <v>0</v>
      </c>
      <c r="AH13" s="18">
        <f>IF(AH$2='BPA CURRENT Calc'!$E$6,0,0)</f>
        <v>0</v>
      </c>
      <c r="AI13" s="4">
        <f>IF(AI$2='BPA CURRENT Calc'!$E$6,Data!AJ13,0)</f>
        <v>0</v>
      </c>
      <c r="AJ13" s="4">
        <f>IF(AJ$2='BPA CURRENT Calc'!$E$6,Data!AK13,0)</f>
        <v>0.15810502283105024</v>
      </c>
      <c r="AK13" s="4">
        <f>IF(AK$2='BPA CURRENT Calc'!$E$6,Data!AL13,0)</f>
        <v>0</v>
      </c>
      <c r="AL13" s="4">
        <f>IF(AL$2='BPA CURRENT Calc'!$E$6,Data!AM13,0)</f>
        <v>0</v>
      </c>
      <c r="AM13" s="4">
        <f>IF(AM$2='BPA CURRENT Calc'!$E$6,Data!AN13,0)</f>
        <v>0</v>
      </c>
      <c r="AN13" s="4">
        <f>IF(AN$2='BPA CURRENT Calc'!$E$6,Data!AO13,0)</f>
        <v>0</v>
      </c>
      <c r="AO13" s="4">
        <f>IF(AO$2='BPA CURRENT Calc'!$E$6,Data!AP13,0)</f>
        <v>0</v>
      </c>
      <c r="AP13" s="6">
        <f t="shared" si="3"/>
        <v>0.15810502283105024</v>
      </c>
      <c r="AQ13" s="18">
        <f>IF(AQ$2='BPA CURRENT Calc'!$F$6,0,0)</f>
        <v>0</v>
      </c>
      <c r="AR13" s="4">
        <f>IF(AR$2='BPA CURRENT Calc'!$F$6,Data!AQ13,0)</f>
        <v>0</v>
      </c>
      <c r="AS13" s="4">
        <f>IF(AS$2='BPA CURRENT Calc'!$F$6,Data!AR13,0)</f>
        <v>0</v>
      </c>
      <c r="AT13" s="4">
        <f>IF(AT$2='BPA CURRENT Calc'!$F$6,Data!AS13,0)</f>
        <v>0</v>
      </c>
      <c r="AU13" s="4">
        <f>IF(AU$2='BPA CURRENT Calc'!$F$6,Data!AT13,0)</f>
        <v>0</v>
      </c>
      <c r="AV13" s="4">
        <f>IF(AV$2='BPA CURRENT Calc'!$F$6,Data!AU13,0)</f>
        <v>0</v>
      </c>
      <c r="AW13" s="4">
        <f>IF(AW$2='BPA CURRENT Calc'!$F$6,Data!AV13,0)</f>
        <v>0</v>
      </c>
      <c r="AX13" s="4">
        <f>IF(AX$2='BPA CURRENT Calc'!$F$6,Data!AW13,0)</f>
        <v>0</v>
      </c>
      <c r="AY13" s="6">
        <f t="shared" si="4"/>
        <v>0</v>
      </c>
      <c r="AZ13" s="18">
        <f>IF(AZ$2='BPA CURRENT Calc'!$G$6,0,0)</f>
        <v>0</v>
      </c>
      <c r="BA13" s="4">
        <f>IF(BA$2='BPA CURRENT Calc'!$G$6,Data!AX13,0)</f>
        <v>0</v>
      </c>
      <c r="BB13" s="4">
        <f>IF(BB$2='BPA CURRENT Calc'!$G$6,Data!AY13,0)</f>
        <v>0</v>
      </c>
      <c r="BC13" s="4">
        <f>IF(BC$2='BPA CURRENT Calc'!$G$6,Data!AZ13,0)</f>
        <v>0</v>
      </c>
      <c r="BD13" s="4">
        <f>IF(BD$2='BPA CURRENT Calc'!$G$6,Data!BA13,0)</f>
        <v>0</v>
      </c>
      <c r="BE13" s="4">
        <f>IF(BE$2='BPA CURRENT Calc'!$G$6,Data!BB13,0)</f>
        <v>0</v>
      </c>
      <c r="BF13" s="4">
        <f>IF(BF$2='BPA CURRENT Calc'!$G$6,Data!BC13,0)</f>
        <v>0</v>
      </c>
      <c r="BG13" s="4">
        <f>IF(BG$2='BPA CURRENT Calc'!$G$6,Data!BD13,0)</f>
        <v>0</v>
      </c>
      <c r="BH13" s="6">
        <f t="shared" si="5"/>
        <v>0</v>
      </c>
      <c r="BI13" s="97">
        <f>IF('BPA CURRENT Calc'!$H$6="Yes",Data!BE13,0)</f>
        <v>0</v>
      </c>
      <c r="BJ13" s="18">
        <f>IF(BJ$2='BPA CURRENT Calc'!$L$4,0,0)</f>
        <v>0</v>
      </c>
      <c r="BK13" s="4">
        <f>IF(BK$2='BPA CURRENT Calc'!$L$4,Data!BV13,0)</f>
        <v>0</v>
      </c>
      <c r="BL13" s="4">
        <f>IF(BL$2='BPA CURRENT Calc'!$L$4,Data!BW13,0)</f>
        <v>0</v>
      </c>
      <c r="BM13" s="4">
        <f>IF(BM$2='BPA CURRENT Calc'!$L$4,Data!BX13,0)</f>
        <v>0</v>
      </c>
      <c r="BN13" s="4">
        <f>IF(BN$2='BPA CURRENT Calc'!$L$4,Data!BY13,0)</f>
        <v>0</v>
      </c>
      <c r="BO13" s="6">
        <f t="shared" si="6"/>
        <v>0</v>
      </c>
      <c r="BP13" s="4">
        <f>IF('BPA CURRENT Calc'!$J$6='BPA CURRENT Ref Data'!BP$2,Data!C13,0)</f>
        <v>0</v>
      </c>
      <c r="BQ13" s="4">
        <f>IF('BPA CURRENT Calc'!$J$6='BPA CURRENT Ref Data'!BQ$2,Data!D13,0)</f>
        <v>0</v>
      </c>
      <c r="BR13" s="4">
        <f>IF('BPA CURRENT Calc'!$J$6='BPA CURRENT Ref Data'!BR$2,Data!E13,0)</f>
        <v>0</v>
      </c>
      <c r="BS13" s="4">
        <f>IF('BPA CURRENT Calc'!$J$6='BPA CURRENT Ref Data'!BS$2,Data!F13,0)</f>
        <v>21.068999999999999</v>
      </c>
      <c r="BT13" s="99">
        <f t="shared" si="0"/>
        <v>21.068999999999999</v>
      </c>
      <c r="BU13" s="102">
        <f>IF('BPA CURRENT Calc'!$L$6="Yes",'BPA CURRENT Ref Data'!BO13*'BPA CURRENT Calc'!$L$5,0)</f>
        <v>0</v>
      </c>
      <c r="BV13" s="102">
        <f>IF('BPA CURRENT Calc'!$M$6="Yes",IF(('BPA CURRENT Calc'!I17-'BPA CURRENT Ref Data'!BT13)&gt;0,('BPA CURRENT Calc'!I17-'BPA CURRENT Ref Data'!BT13)*'BPA CURRENT Calc'!$M$5,0),0)</f>
        <v>0</v>
      </c>
      <c r="BW13" s="80">
        <f>IF('BPA CURRENT Calc'!$K$6="Yes",IF(('BPA CURRENT Calc'!I17)&lt;'BPA CURRENT Calc'!J17,('BPA CURRENT Calc'!I17-'BPA CURRENT Calc'!J17)*'BPA CURRENT Calc'!$K$5,0),0)</f>
        <v>-1.0932917808219216</v>
      </c>
      <c r="BX13" s="105">
        <f>IF('BPA CURRENT Calc'!$N$5='BPA CURRENT Ref Data'!$BX$2,'BPA CURRENT Scaling'!D16,0)</f>
        <v>0.12378729690727573</v>
      </c>
      <c r="BY13" s="1">
        <f>IF('BPA CURRENT Calc'!$N$5='BPA CURRENT Ref Data'!$BY$2,'BPA CURRENT Scaling'!H16,0)</f>
        <v>0</v>
      </c>
      <c r="BZ13" s="6">
        <f>IF('BPA CURRENT Calc'!$N$6="Yes",SUM('BPA CURRENT Ref Data'!BX13:BY13),0)</f>
        <v>0</v>
      </c>
      <c r="CA13" s="4"/>
      <c r="CB13" s="4"/>
      <c r="CC13" s="4"/>
      <c r="CD13" s="4"/>
      <c r="CE13" s="4"/>
      <c r="CF13" s="4"/>
      <c r="CG13" s="4"/>
      <c r="CH13" s="4"/>
      <c r="CI13" s="4"/>
      <c r="CJ13" s="4"/>
      <c r="CK13" s="4"/>
      <c r="CL13" s="4"/>
      <c r="CM13" s="4"/>
      <c r="CN13" s="4"/>
      <c r="CO13" s="4"/>
      <c r="CP13" s="4"/>
      <c r="CQ13" s="4" t="e">
        <f>IF('BPA CURRENT Calc'!#REF!='BPA CURRENT Ref Data'!CQ$2,Data!G13,0)</f>
        <v>#REF!</v>
      </c>
      <c r="CR13" s="4" t="e">
        <f>IF('BPA CURRENT Calc'!#REF!='BPA CURRENT Ref Data'!CR$2,Data!H13,0)</f>
        <v>#REF!</v>
      </c>
      <c r="CS13" s="4" t="e">
        <f>IF('BPA CURRENT Calc'!#REF!='BPA CURRENT Ref Data'!CS$2,Data!I13,0)</f>
        <v>#REF!</v>
      </c>
      <c r="CT13" s="4" t="e">
        <f>IF('BPA CURRENT Calc'!#REF!='BPA CURRENT Ref Data'!CT$2,Data!J13,0)</f>
        <v>#REF!</v>
      </c>
      <c r="CU13" s="4" t="e">
        <f>IF('BPA CURRENT Calc'!#REF!='BPA CURRENT Ref Data'!CU$2,Data!K13,0)</f>
        <v>#REF!</v>
      </c>
      <c r="CV13" s="4" t="e">
        <f>IF('BPA CURRENT Calc'!#REF!='BPA CURRENT Ref Data'!CV$2,Data!L13,0)</f>
        <v>#REF!</v>
      </c>
      <c r="CW13" s="4" t="e">
        <f>IF('BPA CURRENT Calc'!#REF!='BPA CURRENT Ref Data'!CW$2,Data!M13,0)</f>
        <v>#REF!</v>
      </c>
      <c r="CX13" s="4" t="e">
        <f>IF('BPA CURRENT Calc'!#REF!='BPA CURRENT Ref Data'!CX$2,Data!N13,0)</f>
        <v>#REF!</v>
      </c>
      <c r="CY13" s="4" t="e">
        <f>IF('BPA CURRENT Calc'!#REF!='BPA CURRENT Ref Data'!CY$2,Data!O13,0)</f>
        <v>#REF!</v>
      </c>
      <c r="CZ13" s="4" t="e">
        <f>IF('BPA CURRENT Calc'!#REF!='BPA CURRENT Ref Data'!CZ$2,Data!P13,0)</f>
        <v>#REF!</v>
      </c>
      <c r="DA13" s="4" t="e">
        <f>IF('BPA CURRENT Calc'!#REF!='BPA CURRENT Ref Data'!DA$2,Data!Q13,0)</f>
        <v>#REF!</v>
      </c>
      <c r="DB13" s="4" t="e">
        <f>IF('BPA CURRENT Calc'!#REF!='BPA CURRENT Ref Data'!DB$2,Data!R13,0)</f>
        <v>#REF!</v>
      </c>
      <c r="DC13" s="4" t="e">
        <f>IF('BPA CURRENT Calc'!#REF!='BPA CURRENT Ref Data'!DC$2,Data!S13,0)</f>
        <v>#REF!</v>
      </c>
      <c r="DD13" s="4" t="e">
        <f>IF('BPA CURRENT Calc'!#REF!='BPA CURRENT Ref Data'!DD$2,Data!T13,0)</f>
        <v>#REF!</v>
      </c>
      <c r="DE13" s="4" t="e">
        <f>IF('BPA CURRENT Calc'!#REF!='BPA CURRENT Ref Data'!DE$2,Data!U13,0)</f>
        <v>#REF!</v>
      </c>
      <c r="DF13" s="22" t="e">
        <f t="shared" si="7"/>
        <v>#REF!</v>
      </c>
    </row>
    <row r="14" spans="1:110" x14ac:dyDescent="0.3">
      <c r="A14" s="12">
        <v>10059</v>
      </c>
      <c r="B14" s="37" t="s">
        <v>21</v>
      </c>
      <c r="C14" s="18">
        <f>IF('BPA CURRENT Calc'!$C$6='BPA CURRENT Ref Data'!C$2,Data!G14,0)</f>
        <v>0</v>
      </c>
      <c r="D14" s="4">
        <f>IF('BPA CURRENT Calc'!$C$6='BPA CURRENT Ref Data'!D$2,Data!H14,0)</f>
        <v>0</v>
      </c>
      <c r="E14" s="4">
        <f>IF('BPA CURRENT Calc'!$C$6='BPA CURRENT Ref Data'!E$2,Data!I14,0)</f>
        <v>7.5985666666666685</v>
      </c>
      <c r="F14" s="4">
        <f>IF('BPA CURRENT Calc'!$C$6='BPA CURRENT Ref Data'!F$2,Data!J14,0)</f>
        <v>0</v>
      </c>
      <c r="G14" s="4">
        <f>IF('BPA CURRENT Calc'!$C$6='BPA CURRENT Ref Data'!G$2,Data!K14,0)</f>
        <v>0</v>
      </c>
      <c r="H14" s="4">
        <f>IF('BPA CURRENT Calc'!$C$6='BPA CURRENT Ref Data'!H$2,Data!L14,0)</f>
        <v>0</v>
      </c>
      <c r="I14" s="4">
        <f>IF('BPA CURRENT Calc'!$C$6='BPA CURRENT Ref Data'!I$2,Data!M14,0)</f>
        <v>0</v>
      </c>
      <c r="J14" s="4">
        <f>IF('BPA CURRENT Calc'!$C$6='BPA CURRENT Ref Data'!J$2,Data!N14,0)</f>
        <v>0</v>
      </c>
      <c r="K14" s="4">
        <f>IF('BPA CURRENT Calc'!$C$6='BPA CURRENT Ref Data'!K$2,Data!O14,0)</f>
        <v>0</v>
      </c>
      <c r="L14" s="4">
        <f>IF('BPA CURRENT Calc'!$C$6='BPA CURRENT Ref Data'!L$2,Data!P14,0)</f>
        <v>0</v>
      </c>
      <c r="M14" s="4">
        <f>IF('BPA CURRENT Calc'!$C$6='BPA CURRENT Ref Data'!M$2,Data!Q14,0)</f>
        <v>0</v>
      </c>
      <c r="N14" s="4">
        <f>IF('BPA CURRENT Calc'!$C$6='BPA CURRENT Ref Data'!N$2,Data!R14,0)</f>
        <v>0</v>
      </c>
      <c r="O14" s="4">
        <f>IF('BPA CURRENT Calc'!$C$6='BPA CURRENT Ref Data'!O$2,Data!S14,0)</f>
        <v>0</v>
      </c>
      <c r="P14" s="4">
        <f>IF('BPA CURRENT Calc'!$C$6='BPA CURRENT Ref Data'!P$2,Data!T14,0)</f>
        <v>0</v>
      </c>
      <c r="Q14" s="4">
        <f>IF('BPA CURRENT Calc'!$C$6='BPA CURRENT Ref Data'!Q$2,Data!U14,0)</f>
        <v>0</v>
      </c>
      <c r="R14" s="22">
        <f t="shared" si="1"/>
        <v>7.5985666666666685</v>
      </c>
      <c r="S14" s="18">
        <f>IF(S$2='BPA CURRENT Calc'!$D$6,Data!V14,0)</f>
        <v>0</v>
      </c>
      <c r="T14" s="4">
        <f>IF(T$2='BPA CURRENT Calc'!$D$6,Data!W14,0)</f>
        <v>0</v>
      </c>
      <c r="U14" s="4">
        <f>IF(U$2='BPA CURRENT Calc'!$D$6,Data!X14,0)</f>
        <v>0</v>
      </c>
      <c r="V14" s="4">
        <f>IF(V$2='BPA CURRENT Calc'!$D$6,Data!Y14,0)</f>
        <v>0</v>
      </c>
      <c r="W14" s="4">
        <f>IF(W$2='BPA CURRENT Calc'!$D$6,Data!Z14,0)</f>
        <v>0</v>
      </c>
      <c r="X14" s="4">
        <f>IF(X$2='BPA CURRENT Calc'!$D$6,Data!AA14,0)</f>
        <v>0</v>
      </c>
      <c r="Y14" s="4">
        <f>IF(Y$2='BPA CURRENT Calc'!$D$6,Data!AB14,0)</f>
        <v>0</v>
      </c>
      <c r="Z14" s="4">
        <f>IF(Z$2='BPA CURRENT Calc'!$D$6,Data!AC14,0)</f>
        <v>0</v>
      </c>
      <c r="AA14" s="4">
        <f>IF(AA$2='BPA CURRENT Calc'!$D$6,Data!AD14,0)</f>
        <v>0</v>
      </c>
      <c r="AB14" s="4">
        <f>IF(AB$2='BPA CURRENT Calc'!$D$6,Data!AE14,0)</f>
        <v>0</v>
      </c>
      <c r="AC14" s="4">
        <f>IF(AC$2='BPA CURRENT Calc'!$D$6,Data!AF14,0)</f>
        <v>0</v>
      </c>
      <c r="AD14" s="4">
        <f>IF(AD$2='BPA CURRENT Calc'!$D$6,Data!AG14,0)</f>
        <v>0</v>
      </c>
      <c r="AE14" s="4">
        <f>IF(AE$2='BPA CURRENT Calc'!$D$6,Data!AH14,0)</f>
        <v>0</v>
      </c>
      <c r="AF14" s="4">
        <f>IF(AF$2='BPA CURRENT Calc'!$D$6,Data!AI14,0)</f>
        <v>0</v>
      </c>
      <c r="AG14" s="6">
        <f t="shared" si="2"/>
        <v>0</v>
      </c>
      <c r="AH14" s="18">
        <f>IF(AH$2='BPA CURRENT Calc'!$E$6,0,0)</f>
        <v>0</v>
      </c>
      <c r="AI14" s="4">
        <f>IF(AI$2='BPA CURRENT Calc'!$E$6,Data!AJ14,0)</f>
        <v>0</v>
      </c>
      <c r="AJ14" s="4">
        <f>IF(AJ$2='BPA CURRENT Calc'!$E$6,Data!AK14,0)</f>
        <v>0</v>
      </c>
      <c r="AK14" s="4">
        <f>IF(AK$2='BPA CURRENT Calc'!$E$6,Data!AL14,0)</f>
        <v>0</v>
      </c>
      <c r="AL14" s="4">
        <f>IF(AL$2='BPA CURRENT Calc'!$E$6,Data!AM14,0)</f>
        <v>0</v>
      </c>
      <c r="AM14" s="4">
        <f>IF(AM$2='BPA CURRENT Calc'!$E$6,Data!AN14,0)</f>
        <v>0</v>
      </c>
      <c r="AN14" s="4">
        <f>IF(AN$2='BPA CURRENT Calc'!$E$6,Data!AO14,0)</f>
        <v>0</v>
      </c>
      <c r="AO14" s="4">
        <f>IF(AO$2='BPA CURRENT Calc'!$E$6,Data!AP14,0)</f>
        <v>0</v>
      </c>
      <c r="AP14" s="6">
        <f t="shared" si="3"/>
        <v>0</v>
      </c>
      <c r="AQ14" s="18">
        <f>IF(AQ$2='BPA CURRENT Calc'!$F$6,0,0)</f>
        <v>0</v>
      </c>
      <c r="AR14" s="4">
        <f>IF(AR$2='BPA CURRENT Calc'!$F$6,Data!AQ14,0)</f>
        <v>0</v>
      </c>
      <c r="AS14" s="4">
        <f>IF(AS$2='BPA CURRENT Calc'!$F$6,Data!AR14,0)</f>
        <v>0</v>
      </c>
      <c r="AT14" s="4">
        <f>IF(AT$2='BPA CURRENT Calc'!$F$6,Data!AS14,0)</f>
        <v>0</v>
      </c>
      <c r="AU14" s="4">
        <f>IF(AU$2='BPA CURRENT Calc'!$F$6,Data!AT14,0)</f>
        <v>0</v>
      </c>
      <c r="AV14" s="4">
        <f>IF(AV$2='BPA CURRENT Calc'!$F$6,Data!AU14,0)</f>
        <v>0</v>
      </c>
      <c r="AW14" s="4">
        <f>IF(AW$2='BPA CURRENT Calc'!$F$6,Data!AV14,0)</f>
        <v>0</v>
      </c>
      <c r="AX14" s="4">
        <f>IF(AX$2='BPA CURRENT Calc'!$F$6,Data!AW14,0)</f>
        <v>0</v>
      </c>
      <c r="AY14" s="6">
        <f t="shared" si="4"/>
        <v>0</v>
      </c>
      <c r="AZ14" s="18">
        <f>IF(AZ$2='BPA CURRENT Calc'!$G$6,0,0)</f>
        <v>0</v>
      </c>
      <c r="BA14" s="4">
        <f>IF(BA$2='BPA CURRENT Calc'!$G$6,Data!AX14,0)</f>
        <v>0</v>
      </c>
      <c r="BB14" s="4">
        <f>IF(BB$2='BPA CURRENT Calc'!$G$6,Data!AY14,0)</f>
        <v>0</v>
      </c>
      <c r="BC14" s="4">
        <f>IF(BC$2='BPA CURRENT Calc'!$G$6,Data!AZ14,0)</f>
        <v>0</v>
      </c>
      <c r="BD14" s="4">
        <f>IF(BD$2='BPA CURRENT Calc'!$G$6,Data!BA14,0)</f>
        <v>0</v>
      </c>
      <c r="BE14" s="4">
        <f>IF(BE$2='BPA CURRENT Calc'!$G$6,Data!BB14,0)</f>
        <v>0</v>
      </c>
      <c r="BF14" s="4">
        <f>IF(BF$2='BPA CURRENT Calc'!$G$6,Data!BC14,0)</f>
        <v>0</v>
      </c>
      <c r="BG14" s="4">
        <f>IF(BG$2='BPA CURRENT Calc'!$G$6,Data!BD14,0)</f>
        <v>0</v>
      </c>
      <c r="BH14" s="6">
        <f t="shared" si="5"/>
        <v>0</v>
      </c>
      <c r="BI14" s="97">
        <f>IF('BPA CURRENT Calc'!$H$6="Yes",Data!BE14,0)</f>
        <v>0</v>
      </c>
      <c r="BJ14" s="18">
        <f>IF(BJ$2='BPA CURRENT Calc'!$L$4,0,0)</f>
        <v>0</v>
      </c>
      <c r="BK14" s="4">
        <f>IF(BK$2='BPA CURRENT Calc'!$L$4,Data!BV14,0)</f>
        <v>0</v>
      </c>
      <c r="BL14" s="4">
        <f>IF(BL$2='BPA CURRENT Calc'!$L$4,Data!BW14,0)</f>
        <v>0</v>
      </c>
      <c r="BM14" s="4">
        <f>IF(BM$2='BPA CURRENT Calc'!$L$4,Data!BX14,0)</f>
        <v>0</v>
      </c>
      <c r="BN14" s="4">
        <f>IF(BN$2='BPA CURRENT Calc'!$L$4,Data!BY14,0)</f>
        <v>0</v>
      </c>
      <c r="BO14" s="6">
        <f t="shared" si="6"/>
        <v>0</v>
      </c>
      <c r="BP14" s="4">
        <f>IF('BPA CURRENT Calc'!$J$6='BPA CURRENT Ref Data'!BP$2,Data!C14,0)</f>
        <v>0</v>
      </c>
      <c r="BQ14" s="4">
        <f>IF('BPA CURRENT Calc'!$J$6='BPA CURRENT Ref Data'!BQ$2,Data!D14,0)</f>
        <v>0</v>
      </c>
      <c r="BR14" s="4">
        <f>IF('BPA CURRENT Calc'!$J$6='BPA CURRENT Ref Data'!BR$2,Data!E14,0)</f>
        <v>0</v>
      </c>
      <c r="BS14" s="4">
        <f>IF('BPA CURRENT Calc'!$J$6='BPA CURRENT Ref Data'!BS$2,Data!F14,0)</f>
        <v>7.6390000000000002</v>
      </c>
      <c r="BT14" s="99">
        <f t="shared" si="0"/>
        <v>7.6390000000000002</v>
      </c>
      <c r="BU14" s="102">
        <f>IF('BPA CURRENT Calc'!$L$6="Yes",'BPA CURRENT Ref Data'!BO14*'BPA CURRENT Calc'!$L$5,0)</f>
        <v>0</v>
      </c>
      <c r="BV14" s="102">
        <f>IF('BPA CURRENT Calc'!$M$6="Yes",IF(('BPA CURRENT Calc'!I18-'BPA CURRENT Ref Data'!BT14)&gt;0,('BPA CURRENT Calc'!I18-'BPA CURRENT Ref Data'!BT14)*'BPA CURRENT Calc'!$M$5,0),0)</f>
        <v>0</v>
      </c>
      <c r="BW14" s="80">
        <f>IF('BPA CURRENT Calc'!$K$6="Yes",IF(('BPA CURRENT Calc'!I18)&lt;'BPA CURRENT Calc'!J18,('BPA CURRENT Calc'!I18-'BPA CURRENT Calc'!J18)*'BPA CURRENT Calc'!$K$5,0),0)</f>
        <v>-4.0433333333331767E-2</v>
      </c>
      <c r="BX14" s="105">
        <f>IF('BPA CURRENT Calc'!$N$5='BPA CURRENT Ref Data'!$BX$2,'BPA CURRENT Scaling'!D17,0)</f>
        <v>4.7087493355221707E-2</v>
      </c>
      <c r="BY14" s="1">
        <f>IF('BPA CURRENT Calc'!$N$5='BPA CURRENT Ref Data'!$BY$2,'BPA CURRENT Scaling'!H17,0)</f>
        <v>0</v>
      </c>
      <c r="BZ14" s="6">
        <f>IF('BPA CURRENT Calc'!$N$6="Yes",SUM('BPA CURRENT Ref Data'!BX14:BY14),0)</f>
        <v>0</v>
      </c>
      <c r="CA14" s="4"/>
      <c r="CB14" s="4"/>
      <c r="CC14" s="4"/>
      <c r="CD14" s="4"/>
      <c r="CE14" s="4"/>
      <c r="CF14" s="4"/>
      <c r="CG14" s="4"/>
      <c r="CH14" s="4"/>
      <c r="CI14" s="4"/>
      <c r="CJ14" s="4"/>
      <c r="CK14" s="4"/>
      <c r="CL14" s="4"/>
      <c r="CM14" s="4"/>
      <c r="CN14" s="4"/>
      <c r="CO14" s="4"/>
      <c r="CP14" s="4"/>
      <c r="CQ14" s="4" t="e">
        <f>IF('BPA CURRENT Calc'!#REF!='BPA CURRENT Ref Data'!CQ$2,Data!G14,0)</f>
        <v>#REF!</v>
      </c>
      <c r="CR14" s="4" t="e">
        <f>IF('BPA CURRENT Calc'!#REF!='BPA CURRENT Ref Data'!CR$2,Data!H14,0)</f>
        <v>#REF!</v>
      </c>
      <c r="CS14" s="4" t="e">
        <f>IF('BPA CURRENT Calc'!#REF!='BPA CURRENT Ref Data'!CS$2,Data!I14,0)</f>
        <v>#REF!</v>
      </c>
      <c r="CT14" s="4" t="e">
        <f>IF('BPA CURRENT Calc'!#REF!='BPA CURRENT Ref Data'!CT$2,Data!J14,0)</f>
        <v>#REF!</v>
      </c>
      <c r="CU14" s="4" t="e">
        <f>IF('BPA CURRENT Calc'!#REF!='BPA CURRENT Ref Data'!CU$2,Data!K14,0)</f>
        <v>#REF!</v>
      </c>
      <c r="CV14" s="4" t="e">
        <f>IF('BPA CURRENT Calc'!#REF!='BPA CURRENT Ref Data'!CV$2,Data!L14,0)</f>
        <v>#REF!</v>
      </c>
      <c r="CW14" s="4" t="e">
        <f>IF('BPA CURRENT Calc'!#REF!='BPA CURRENT Ref Data'!CW$2,Data!M14,0)</f>
        <v>#REF!</v>
      </c>
      <c r="CX14" s="4" t="e">
        <f>IF('BPA CURRENT Calc'!#REF!='BPA CURRENT Ref Data'!CX$2,Data!N14,0)</f>
        <v>#REF!</v>
      </c>
      <c r="CY14" s="4" t="e">
        <f>IF('BPA CURRENT Calc'!#REF!='BPA CURRENT Ref Data'!CY$2,Data!O14,0)</f>
        <v>#REF!</v>
      </c>
      <c r="CZ14" s="4" t="e">
        <f>IF('BPA CURRENT Calc'!#REF!='BPA CURRENT Ref Data'!CZ$2,Data!P14,0)</f>
        <v>#REF!</v>
      </c>
      <c r="DA14" s="4" t="e">
        <f>IF('BPA CURRENT Calc'!#REF!='BPA CURRENT Ref Data'!DA$2,Data!Q14,0)</f>
        <v>#REF!</v>
      </c>
      <c r="DB14" s="4" t="e">
        <f>IF('BPA CURRENT Calc'!#REF!='BPA CURRENT Ref Data'!DB$2,Data!R14,0)</f>
        <v>#REF!</v>
      </c>
      <c r="DC14" s="4" t="e">
        <f>IF('BPA CURRENT Calc'!#REF!='BPA CURRENT Ref Data'!DC$2,Data!S14,0)</f>
        <v>#REF!</v>
      </c>
      <c r="DD14" s="4" t="e">
        <f>IF('BPA CURRENT Calc'!#REF!='BPA CURRENT Ref Data'!DD$2,Data!T14,0)</f>
        <v>#REF!</v>
      </c>
      <c r="DE14" s="4" t="e">
        <f>IF('BPA CURRENT Calc'!#REF!='BPA CURRENT Ref Data'!DE$2,Data!U14,0)</f>
        <v>#REF!</v>
      </c>
      <c r="DF14" s="22" t="e">
        <f t="shared" si="7"/>
        <v>#REF!</v>
      </c>
    </row>
    <row r="15" spans="1:110" x14ac:dyDescent="0.3">
      <c r="A15" s="12">
        <v>10061</v>
      </c>
      <c r="B15" s="37" t="s">
        <v>22</v>
      </c>
      <c r="C15" s="18">
        <f>IF('BPA CURRENT Calc'!$C$6='BPA CURRENT Ref Data'!C$2,Data!G15,0)</f>
        <v>0</v>
      </c>
      <c r="D15" s="4">
        <f>IF('BPA CURRENT Calc'!$C$6='BPA CURRENT Ref Data'!D$2,Data!H15,0)</f>
        <v>0</v>
      </c>
      <c r="E15" s="4">
        <f>IF('BPA CURRENT Calc'!$C$6='BPA CURRENT Ref Data'!E$2,Data!I15,0)</f>
        <v>9.3590023972602747</v>
      </c>
      <c r="F15" s="4">
        <f>IF('BPA CURRENT Calc'!$C$6='BPA CURRENT Ref Data'!F$2,Data!J15,0)</f>
        <v>0</v>
      </c>
      <c r="G15" s="4">
        <f>IF('BPA CURRENT Calc'!$C$6='BPA CURRENT Ref Data'!G$2,Data!K15,0)</f>
        <v>0</v>
      </c>
      <c r="H15" s="4">
        <f>IF('BPA CURRENT Calc'!$C$6='BPA CURRENT Ref Data'!H$2,Data!L15,0)</f>
        <v>0</v>
      </c>
      <c r="I15" s="4">
        <f>IF('BPA CURRENT Calc'!$C$6='BPA CURRENT Ref Data'!I$2,Data!M15,0)</f>
        <v>0</v>
      </c>
      <c r="J15" s="4">
        <f>IF('BPA CURRENT Calc'!$C$6='BPA CURRENT Ref Data'!J$2,Data!N15,0)</f>
        <v>0</v>
      </c>
      <c r="K15" s="4">
        <f>IF('BPA CURRENT Calc'!$C$6='BPA CURRENT Ref Data'!K$2,Data!O15,0)</f>
        <v>0</v>
      </c>
      <c r="L15" s="4">
        <f>IF('BPA CURRENT Calc'!$C$6='BPA CURRENT Ref Data'!L$2,Data!P15,0)</f>
        <v>0</v>
      </c>
      <c r="M15" s="4">
        <f>IF('BPA CURRENT Calc'!$C$6='BPA CURRENT Ref Data'!M$2,Data!Q15,0)</f>
        <v>0</v>
      </c>
      <c r="N15" s="4">
        <f>IF('BPA CURRENT Calc'!$C$6='BPA CURRENT Ref Data'!N$2,Data!R15,0)</f>
        <v>0</v>
      </c>
      <c r="O15" s="4">
        <f>IF('BPA CURRENT Calc'!$C$6='BPA CURRENT Ref Data'!O$2,Data!S15,0)</f>
        <v>0</v>
      </c>
      <c r="P15" s="4">
        <f>IF('BPA CURRENT Calc'!$C$6='BPA CURRENT Ref Data'!P$2,Data!T15,0)</f>
        <v>0</v>
      </c>
      <c r="Q15" s="4">
        <f>IF('BPA CURRENT Calc'!$C$6='BPA CURRENT Ref Data'!Q$2,Data!U15,0)</f>
        <v>0</v>
      </c>
      <c r="R15" s="22">
        <f t="shared" si="1"/>
        <v>9.3590023972602747</v>
      </c>
      <c r="S15" s="18">
        <f>IF(S$2='BPA CURRENT Calc'!$D$6,Data!V15,0)</f>
        <v>0</v>
      </c>
      <c r="T15" s="4">
        <f>IF(T$2='BPA CURRENT Calc'!$D$6,Data!W15,0)</f>
        <v>0</v>
      </c>
      <c r="U15" s="4">
        <f>IF(U$2='BPA CURRENT Calc'!$D$6,Data!X15,0)</f>
        <v>0</v>
      </c>
      <c r="V15" s="4">
        <f>IF(V$2='BPA CURRENT Calc'!$D$6,Data!Y15,0)</f>
        <v>0</v>
      </c>
      <c r="W15" s="4">
        <f>IF(W$2='BPA CURRENT Calc'!$D$6,Data!Z15,0)</f>
        <v>0</v>
      </c>
      <c r="X15" s="4">
        <f>IF(X$2='BPA CURRENT Calc'!$D$6,Data!AA15,0)</f>
        <v>0</v>
      </c>
      <c r="Y15" s="4">
        <f>IF(Y$2='BPA CURRENT Calc'!$D$6,Data!AB15,0)</f>
        <v>0</v>
      </c>
      <c r="Z15" s="4">
        <f>IF(Z$2='BPA CURRENT Calc'!$D$6,Data!AC15,0)</f>
        <v>0</v>
      </c>
      <c r="AA15" s="4">
        <f>IF(AA$2='BPA CURRENT Calc'!$D$6,Data!AD15,0)</f>
        <v>0</v>
      </c>
      <c r="AB15" s="4">
        <f>IF(AB$2='BPA CURRENT Calc'!$D$6,Data!AE15,0)</f>
        <v>0</v>
      </c>
      <c r="AC15" s="4">
        <f>IF(AC$2='BPA CURRENT Calc'!$D$6,Data!AF15,0)</f>
        <v>0</v>
      </c>
      <c r="AD15" s="4">
        <f>IF(AD$2='BPA CURRENT Calc'!$D$6,Data!AG15,0)</f>
        <v>0</v>
      </c>
      <c r="AE15" s="4">
        <f>IF(AE$2='BPA CURRENT Calc'!$D$6,Data!AH15,0)</f>
        <v>0</v>
      </c>
      <c r="AF15" s="4">
        <f>IF(AF$2='BPA CURRENT Calc'!$D$6,Data!AI15,0)</f>
        <v>0</v>
      </c>
      <c r="AG15" s="6">
        <f t="shared" si="2"/>
        <v>0</v>
      </c>
      <c r="AH15" s="18">
        <f>IF(AH$2='BPA CURRENT Calc'!$E$6,0,0)</f>
        <v>0</v>
      </c>
      <c r="AI15" s="4">
        <f>IF(AI$2='BPA CURRENT Calc'!$E$6,Data!AJ15,0)</f>
        <v>0</v>
      </c>
      <c r="AJ15" s="4">
        <f>IF(AJ$2='BPA CURRENT Calc'!$E$6,Data!AK15,0)</f>
        <v>0</v>
      </c>
      <c r="AK15" s="4">
        <f>IF(AK$2='BPA CURRENT Calc'!$E$6,Data!AL15,0)</f>
        <v>0</v>
      </c>
      <c r="AL15" s="4">
        <f>IF(AL$2='BPA CURRENT Calc'!$E$6,Data!AM15,0)</f>
        <v>0</v>
      </c>
      <c r="AM15" s="4">
        <f>IF(AM$2='BPA CURRENT Calc'!$E$6,Data!AN15,0)</f>
        <v>0</v>
      </c>
      <c r="AN15" s="4">
        <f>IF(AN$2='BPA CURRENT Calc'!$E$6,Data!AO15,0)</f>
        <v>0</v>
      </c>
      <c r="AO15" s="4">
        <f>IF(AO$2='BPA CURRENT Calc'!$E$6,Data!AP15,0)</f>
        <v>0</v>
      </c>
      <c r="AP15" s="6">
        <f t="shared" si="3"/>
        <v>0</v>
      </c>
      <c r="AQ15" s="18">
        <f>IF(AQ$2='BPA CURRENT Calc'!$F$6,0,0)</f>
        <v>0</v>
      </c>
      <c r="AR15" s="4">
        <f>IF(AR$2='BPA CURRENT Calc'!$F$6,Data!AQ15,0)</f>
        <v>0</v>
      </c>
      <c r="AS15" s="4">
        <f>IF(AS$2='BPA CURRENT Calc'!$F$6,Data!AR15,0)</f>
        <v>0</v>
      </c>
      <c r="AT15" s="4">
        <f>IF(AT$2='BPA CURRENT Calc'!$F$6,Data!AS15,0)</f>
        <v>0</v>
      </c>
      <c r="AU15" s="4">
        <f>IF(AU$2='BPA CURRENT Calc'!$F$6,Data!AT15,0)</f>
        <v>0</v>
      </c>
      <c r="AV15" s="4">
        <f>IF(AV$2='BPA CURRENT Calc'!$F$6,Data!AU15,0)</f>
        <v>0</v>
      </c>
      <c r="AW15" s="4">
        <f>IF(AW$2='BPA CURRENT Calc'!$F$6,Data!AV15,0)</f>
        <v>0</v>
      </c>
      <c r="AX15" s="4">
        <f>IF(AX$2='BPA CURRENT Calc'!$F$6,Data!AW15,0)</f>
        <v>0</v>
      </c>
      <c r="AY15" s="6">
        <f t="shared" si="4"/>
        <v>0</v>
      </c>
      <c r="AZ15" s="18">
        <f>IF(AZ$2='BPA CURRENT Calc'!$G$6,0,0)</f>
        <v>0</v>
      </c>
      <c r="BA15" s="4">
        <f>IF(BA$2='BPA CURRENT Calc'!$G$6,Data!AX15,0)</f>
        <v>0</v>
      </c>
      <c r="BB15" s="4">
        <f>IF(BB$2='BPA CURRENT Calc'!$G$6,Data!AY15,0)</f>
        <v>0</v>
      </c>
      <c r="BC15" s="4">
        <f>IF(BC$2='BPA CURRENT Calc'!$G$6,Data!AZ15,0)</f>
        <v>0</v>
      </c>
      <c r="BD15" s="4">
        <f>IF(BD$2='BPA CURRENT Calc'!$G$6,Data!BA15,0)</f>
        <v>0</v>
      </c>
      <c r="BE15" s="4">
        <f>IF(BE$2='BPA CURRENT Calc'!$G$6,Data!BB15,0)</f>
        <v>0</v>
      </c>
      <c r="BF15" s="4">
        <f>IF(BF$2='BPA CURRENT Calc'!$G$6,Data!BC15,0)</f>
        <v>0</v>
      </c>
      <c r="BG15" s="4">
        <f>IF(BG$2='BPA CURRENT Calc'!$G$6,Data!BD15,0)</f>
        <v>0</v>
      </c>
      <c r="BH15" s="6">
        <f t="shared" si="5"/>
        <v>0</v>
      </c>
      <c r="BI15" s="97">
        <f>IF('BPA CURRENT Calc'!$H$6="Yes",Data!BE15,0)</f>
        <v>0</v>
      </c>
      <c r="BJ15" s="18">
        <f>IF(BJ$2='BPA CURRENT Calc'!$L$4,0,0)</f>
        <v>0</v>
      </c>
      <c r="BK15" s="4">
        <f>IF(BK$2='BPA CURRENT Calc'!$L$4,Data!BV15,0)</f>
        <v>0</v>
      </c>
      <c r="BL15" s="4">
        <f>IF(BL$2='BPA CURRENT Calc'!$L$4,Data!BW15,0)</f>
        <v>0</v>
      </c>
      <c r="BM15" s="4">
        <f>IF(BM$2='BPA CURRENT Calc'!$L$4,Data!BX15,0)</f>
        <v>0</v>
      </c>
      <c r="BN15" s="4">
        <f>IF(BN$2='BPA CURRENT Calc'!$L$4,Data!BY15,0)</f>
        <v>0</v>
      </c>
      <c r="BO15" s="6">
        <f t="shared" si="6"/>
        <v>0</v>
      </c>
      <c r="BP15" s="4">
        <f>IF('BPA CURRENT Calc'!$J$6='BPA CURRENT Ref Data'!BP$2,Data!C15,0)</f>
        <v>0</v>
      </c>
      <c r="BQ15" s="4">
        <f>IF('BPA CURRENT Calc'!$J$6='BPA CURRENT Ref Data'!BQ$2,Data!D15,0)</f>
        <v>0</v>
      </c>
      <c r="BR15" s="4">
        <f>IF('BPA CURRENT Calc'!$J$6='BPA CURRENT Ref Data'!BR$2,Data!E15,0)</f>
        <v>0</v>
      </c>
      <c r="BS15" s="4">
        <f>IF('BPA CURRENT Calc'!$J$6='BPA CURRENT Ref Data'!BS$2,Data!F15,0)</f>
        <v>8.7469999999999999</v>
      </c>
      <c r="BT15" s="99">
        <f t="shared" si="0"/>
        <v>8.7469999999999999</v>
      </c>
      <c r="BU15" s="102">
        <f>IF('BPA CURRENT Calc'!$L$6="Yes",'BPA CURRENT Ref Data'!BO15*'BPA CURRENT Calc'!$L$5,0)</f>
        <v>0</v>
      </c>
      <c r="BV15" s="102">
        <f>IF('BPA CURRENT Calc'!$M$6="Yes",IF(('BPA CURRENT Calc'!I19-'BPA CURRENT Ref Data'!BT15)&gt;0,('BPA CURRENT Calc'!I19-'BPA CURRENT Ref Data'!BT15)*'BPA CURRENT Calc'!$M$5,0),0)</f>
        <v>0.15300059931506871</v>
      </c>
      <c r="BW15" s="80">
        <f>IF('BPA CURRENT Calc'!$K$6="Yes",IF(('BPA CURRENT Calc'!I19)&lt;'BPA CURRENT Calc'!J19,('BPA CURRENT Calc'!I19-'BPA CURRENT Calc'!J19)*'BPA CURRENT Calc'!$K$5,0),0)</f>
        <v>0</v>
      </c>
      <c r="BX15" s="105">
        <f>IF('BPA CURRENT Calc'!$N$5='BPA CURRENT Ref Data'!$BX$2,'BPA CURRENT Scaling'!D18,0)</f>
        <v>5.5152338258757233E-2</v>
      </c>
      <c r="BY15" s="1">
        <f>IF('BPA CURRENT Calc'!$N$5='BPA CURRENT Ref Data'!$BY$2,'BPA CURRENT Scaling'!H18,0)</f>
        <v>0</v>
      </c>
      <c r="BZ15" s="6">
        <f>IF('BPA CURRENT Calc'!$N$6="Yes",SUM('BPA CURRENT Ref Data'!BX15:BY15),0)</f>
        <v>0</v>
      </c>
      <c r="CA15" s="4"/>
      <c r="CB15" s="4"/>
      <c r="CC15" s="4"/>
      <c r="CD15" s="4"/>
      <c r="CE15" s="4"/>
      <c r="CF15" s="4"/>
      <c r="CG15" s="4"/>
      <c r="CH15" s="4"/>
      <c r="CI15" s="4"/>
      <c r="CJ15" s="4"/>
      <c r="CK15" s="4"/>
      <c r="CL15" s="4"/>
      <c r="CM15" s="4"/>
      <c r="CN15" s="4"/>
      <c r="CO15" s="4"/>
      <c r="CP15" s="4"/>
      <c r="CQ15" s="4" t="e">
        <f>IF('BPA CURRENT Calc'!#REF!='BPA CURRENT Ref Data'!CQ$2,Data!G15,0)</f>
        <v>#REF!</v>
      </c>
      <c r="CR15" s="4" t="e">
        <f>IF('BPA CURRENT Calc'!#REF!='BPA CURRENT Ref Data'!CR$2,Data!H15,0)</f>
        <v>#REF!</v>
      </c>
      <c r="CS15" s="4" t="e">
        <f>IF('BPA CURRENT Calc'!#REF!='BPA CURRENT Ref Data'!CS$2,Data!I15,0)</f>
        <v>#REF!</v>
      </c>
      <c r="CT15" s="4" t="e">
        <f>IF('BPA CURRENT Calc'!#REF!='BPA CURRENT Ref Data'!CT$2,Data!J15,0)</f>
        <v>#REF!</v>
      </c>
      <c r="CU15" s="4" t="e">
        <f>IF('BPA CURRENT Calc'!#REF!='BPA CURRENT Ref Data'!CU$2,Data!K15,0)</f>
        <v>#REF!</v>
      </c>
      <c r="CV15" s="4" t="e">
        <f>IF('BPA CURRENT Calc'!#REF!='BPA CURRENT Ref Data'!CV$2,Data!L15,0)</f>
        <v>#REF!</v>
      </c>
      <c r="CW15" s="4" t="e">
        <f>IF('BPA CURRENT Calc'!#REF!='BPA CURRENT Ref Data'!CW$2,Data!M15,0)</f>
        <v>#REF!</v>
      </c>
      <c r="CX15" s="4" t="e">
        <f>IF('BPA CURRENT Calc'!#REF!='BPA CURRENT Ref Data'!CX$2,Data!N15,0)</f>
        <v>#REF!</v>
      </c>
      <c r="CY15" s="4" t="e">
        <f>IF('BPA CURRENT Calc'!#REF!='BPA CURRENT Ref Data'!CY$2,Data!O15,0)</f>
        <v>#REF!</v>
      </c>
      <c r="CZ15" s="4" t="e">
        <f>IF('BPA CURRENT Calc'!#REF!='BPA CURRENT Ref Data'!CZ$2,Data!P15,0)</f>
        <v>#REF!</v>
      </c>
      <c r="DA15" s="4" t="e">
        <f>IF('BPA CURRENT Calc'!#REF!='BPA CURRENT Ref Data'!DA$2,Data!Q15,0)</f>
        <v>#REF!</v>
      </c>
      <c r="DB15" s="4" t="e">
        <f>IF('BPA CURRENT Calc'!#REF!='BPA CURRENT Ref Data'!DB$2,Data!R15,0)</f>
        <v>#REF!</v>
      </c>
      <c r="DC15" s="4" t="e">
        <f>IF('BPA CURRENT Calc'!#REF!='BPA CURRENT Ref Data'!DC$2,Data!S15,0)</f>
        <v>#REF!</v>
      </c>
      <c r="DD15" s="4" t="e">
        <f>IF('BPA CURRENT Calc'!#REF!='BPA CURRENT Ref Data'!DD$2,Data!T15,0)</f>
        <v>#REF!</v>
      </c>
      <c r="DE15" s="4" t="e">
        <f>IF('BPA CURRENT Calc'!#REF!='BPA CURRENT Ref Data'!DE$2,Data!U15,0)</f>
        <v>#REF!</v>
      </c>
      <c r="DF15" s="22" t="e">
        <f t="shared" si="7"/>
        <v>#REF!</v>
      </c>
    </row>
    <row r="16" spans="1:110" x14ac:dyDescent="0.3">
      <c r="A16" s="12">
        <v>10062</v>
      </c>
      <c r="B16" s="37" t="s">
        <v>23</v>
      </c>
      <c r="C16" s="18">
        <f>IF('BPA CURRENT Calc'!$C$6='BPA CURRENT Ref Data'!C$2,Data!G16,0)</f>
        <v>0</v>
      </c>
      <c r="D16" s="4">
        <f>IF('BPA CURRENT Calc'!$C$6='BPA CURRENT Ref Data'!D$2,Data!H16,0)</f>
        <v>0</v>
      </c>
      <c r="E16" s="4">
        <f>IF('BPA CURRENT Calc'!$C$6='BPA CURRENT Ref Data'!E$2,Data!I16,0)</f>
        <v>9.1465993150684941</v>
      </c>
      <c r="F16" s="4">
        <f>IF('BPA CURRENT Calc'!$C$6='BPA CURRENT Ref Data'!F$2,Data!J16,0)</f>
        <v>0</v>
      </c>
      <c r="G16" s="4">
        <f>IF('BPA CURRENT Calc'!$C$6='BPA CURRENT Ref Data'!G$2,Data!K16,0)</f>
        <v>0</v>
      </c>
      <c r="H16" s="4">
        <f>IF('BPA CURRENT Calc'!$C$6='BPA CURRENT Ref Data'!H$2,Data!L16,0)</f>
        <v>0</v>
      </c>
      <c r="I16" s="4">
        <f>IF('BPA CURRENT Calc'!$C$6='BPA CURRENT Ref Data'!I$2,Data!M16,0)</f>
        <v>0</v>
      </c>
      <c r="J16" s="4">
        <f>IF('BPA CURRENT Calc'!$C$6='BPA CURRENT Ref Data'!J$2,Data!N16,0)</f>
        <v>0</v>
      </c>
      <c r="K16" s="4">
        <f>IF('BPA CURRENT Calc'!$C$6='BPA CURRENT Ref Data'!K$2,Data!O16,0)</f>
        <v>0</v>
      </c>
      <c r="L16" s="4">
        <f>IF('BPA CURRENT Calc'!$C$6='BPA CURRENT Ref Data'!L$2,Data!P16,0)</f>
        <v>0</v>
      </c>
      <c r="M16" s="4">
        <f>IF('BPA CURRENT Calc'!$C$6='BPA CURRENT Ref Data'!M$2,Data!Q16,0)</f>
        <v>0</v>
      </c>
      <c r="N16" s="4">
        <f>IF('BPA CURRENT Calc'!$C$6='BPA CURRENT Ref Data'!N$2,Data!R16,0)</f>
        <v>0</v>
      </c>
      <c r="O16" s="4">
        <f>IF('BPA CURRENT Calc'!$C$6='BPA CURRENT Ref Data'!O$2,Data!S16,0)</f>
        <v>0</v>
      </c>
      <c r="P16" s="4">
        <f>IF('BPA CURRENT Calc'!$C$6='BPA CURRENT Ref Data'!P$2,Data!T16,0)</f>
        <v>0</v>
      </c>
      <c r="Q16" s="4">
        <f>IF('BPA CURRENT Calc'!$C$6='BPA CURRENT Ref Data'!Q$2,Data!U16,0)</f>
        <v>0</v>
      </c>
      <c r="R16" s="22">
        <f t="shared" si="1"/>
        <v>9.1465993150684941</v>
      </c>
      <c r="S16" s="18">
        <f>IF(S$2='BPA CURRENT Calc'!$D$6,Data!V16,0)</f>
        <v>0</v>
      </c>
      <c r="T16" s="4">
        <f>IF(T$2='BPA CURRENT Calc'!$D$6,Data!W16,0)</f>
        <v>0</v>
      </c>
      <c r="U16" s="4">
        <f>IF(U$2='BPA CURRENT Calc'!$D$6,Data!X16,0)</f>
        <v>0</v>
      </c>
      <c r="V16" s="4">
        <f>IF(V$2='BPA CURRENT Calc'!$D$6,Data!Y16,0)</f>
        <v>0</v>
      </c>
      <c r="W16" s="4">
        <f>IF(W$2='BPA CURRENT Calc'!$D$6,Data!Z16,0)</f>
        <v>0</v>
      </c>
      <c r="X16" s="4">
        <f>IF(X$2='BPA CURRENT Calc'!$D$6,Data!AA16,0)</f>
        <v>0</v>
      </c>
      <c r="Y16" s="4">
        <f>IF(Y$2='BPA CURRENT Calc'!$D$6,Data!AB16,0)</f>
        <v>0</v>
      </c>
      <c r="Z16" s="4">
        <f>IF(Z$2='BPA CURRENT Calc'!$D$6,Data!AC16,0)</f>
        <v>0</v>
      </c>
      <c r="AA16" s="4">
        <f>IF(AA$2='BPA CURRENT Calc'!$D$6,Data!AD16,0)</f>
        <v>0</v>
      </c>
      <c r="AB16" s="4">
        <f>IF(AB$2='BPA CURRENT Calc'!$D$6,Data!AE16,0)</f>
        <v>0</v>
      </c>
      <c r="AC16" s="4">
        <f>IF(AC$2='BPA CURRENT Calc'!$D$6,Data!AF16,0)</f>
        <v>0</v>
      </c>
      <c r="AD16" s="4">
        <f>IF(AD$2='BPA CURRENT Calc'!$D$6,Data!AG16,0)</f>
        <v>0</v>
      </c>
      <c r="AE16" s="4">
        <f>IF(AE$2='BPA CURRENT Calc'!$D$6,Data!AH16,0)</f>
        <v>0</v>
      </c>
      <c r="AF16" s="4">
        <f>IF(AF$2='BPA CURRENT Calc'!$D$6,Data!AI16,0)</f>
        <v>0</v>
      </c>
      <c r="AG16" s="6">
        <f t="shared" si="2"/>
        <v>0</v>
      </c>
      <c r="AH16" s="18">
        <f>IF(AH$2='BPA CURRENT Calc'!$E$6,0,0)</f>
        <v>0</v>
      </c>
      <c r="AI16" s="4">
        <f>IF(AI$2='BPA CURRENT Calc'!$E$6,Data!AJ16,0)</f>
        <v>0</v>
      </c>
      <c r="AJ16" s="4">
        <f>IF(AJ$2='BPA CURRENT Calc'!$E$6,Data!AK16,0)</f>
        <v>1.8811643835616438</v>
      </c>
      <c r="AK16" s="4">
        <f>IF(AK$2='BPA CURRENT Calc'!$E$6,Data!AL16,0)</f>
        <v>0</v>
      </c>
      <c r="AL16" s="4">
        <f>IF(AL$2='BPA CURRENT Calc'!$E$6,Data!AM16,0)</f>
        <v>0</v>
      </c>
      <c r="AM16" s="4">
        <f>IF(AM$2='BPA CURRENT Calc'!$E$6,Data!AN16,0)</f>
        <v>0</v>
      </c>
      <c r="AN16" s="4">
        <f>IF(AN$2='BPA CURRENT Calc'!$E$6,Data!AO16,0)</f>
        <v>0</v>
      </c>
      <c r="AO16" s="4">
        <f>IF(AO$2='BPA CURRENT Calc'!$E$6,Data!AP16,0)</f>
        <v>0</v>
      </c>
      <c r="AP16" s="6">
        <f t="shared" si="3"/>
        <v>1.8811643835616438</v>
      </c>
      <c r="AQ16" s="18">
        <f>IF(AQ$2='BPA CURRENT Calc'!$F$6,0,0)</f>
        <v>0</v>
      </c>
      <c r="AR16" s="4">
        <f>IF(AR$2='BPA CURRENT Calc'!$F$6,Data!AQ16,0)</f>
        <v>0</v>
      </c>
      <c r="AS16" s="4">
        <f>IF(AS$2='BPA CURRENT Calc'!$F$6,Data!AR16,0)</f>
        <v>0</v>
      </c>
      <c r="AT16" s="4">
        <f>IF(AT$2='BPA CURRENT Calc'!$F$6,Data!AS16,0)</f>
        <v>0</v>
      </c>
      <c r="AU16" s="4">
        <f>IF(AU$2='BPA CURRENT Calc'!$F$6,Data!AT16,0)</f>
        <v>0</v>
      </c>
      <c r="AV16" s="4">
        <f>IF(AV$2='BPA CURRENT Calc'!$F$6,Data!AU16,0)</f>
        <v>0</v>
      </c>
      <c r="AW16" s="4">
        <f>IF(AW$2='BPA CURRENT Calc'!$F$6,Data!AV16,0)</f>
        <v>0</v>
      </c>
      <c r="AX16" s="4">
        <f>IF(AX$2='BPA CURRENT Calc'!$F$6,Data!AW16,0)</f>
        <v>0</v>
      </c>
      <c r="AY16" s="6">
        <f t="shared" si="4"/>
        <v>0</v>
      </c>
      <c r="AZ16" s="18">
        <f>IF(AZ$2='BPA CURRENT Calc'!$G$6,0,0)</f>
        <v>0</v>
      </c>
      <c r="BA16" s="4">
        <f>IF(BA$2='BPA CURRENT Calc'!$G$6,Data!AX16,0)</f>
        <v>0</v>
      </c>
      <c r="BB16" s="4">
        <f>IF(BB$2='BPA CURRENT Calc'!$G$6,Data!AY16,0)</f>
        <v>0</v>
      </c>
      <c r="BC16" s="4">
        <f>IF(BC$2='BPA CURRENT Calc'!$G$6,Data!AZ16,0)</f>
        <v>0</v>
      </c>
      <c r="BD16" s="4">
        <f>IF(BD$2='BPA CURRENT Calc'!$G$6,Data!BA16,0)</f>
        <v>0</v>
      </c>
      <c r="BE16" s="4">
        <f>IF(BE$2='BPA CURRENT Calc'!$G$6,Data!BB16,0)</f>
        <v>0</v>
      </c>
      <c r="BF16" s="4">
        <f>IF(BF$2='BPA CURRENT Calc'!$G$6,Data!BC16,0)</f>
        <v>0</v>
      </c>
      <c r="BG16" s="4">
        <f>IF(BG$2='BPA CURRENT Calc'!$G$6,Data!BD16,0)</f>
        <v>0</v>
      </c>
      <c r="BH16" s="6">
        <f t="shared" si="5"/>
        <v>0</v>
      </c>
      <c r="BI16" s="97">
        <f>IF('BPA CURRENT Calc'!$H$6="Yes",Data!BE16,0)</f>
        <v>0</v>
      </c>
      <c r="BJ16" s="18">
        <f>IF(BJ$2='BPA CURRENT Calc'!$L$4,0,0)</f>
        <v>0</v>
      </c>
      <c r="BK16" s="4">
        <f>IF(BK$2='BPA CURRENT Calc'!$L$4,Data!BV16,0)</f>
        <v>0</v>
      </c>
      <c r="BL16" s="4">
        <f>IF(BL$2='BPA CURRENT Calc'!$L$4,Data!BW16,0)</f>
        <v>0</v>
      </c>
      <c r="BM16" s="4">
        <f>IF(BM$2='BPA CURRENT Calc'!$L$4,Data!BX16,0)</f>
        <v>0</v>
      </c>
      <c r="BN16" s="4">
        <f>IF(BN$2='BPA CURRENT Calc'!$L$4,Data!BY16,0)</f>
        <v>0</v>
      </c>
      <c r="BO16" s="6">
        <f t="shared" si="6"/>
        <v>0</v>
      </c>
      <c r="BP16" s="4">
        <f>IF('BPA CURRENT Calc'!$J$6='BPA CURRENT Ref Data'!BP$2,Data!C16,0)</f>
        <v>0</v>
      </c>
      <c r="BQ16" s="4">
        <f>IF('BPA CURRENT Calc'!$J$6='BPA CURRENT Ref Data'!BQ$2,Data!D16,0)</f>
        <v>0</v>
      </c>
      <c r="BR16" s="4">
        <f>IF('BPA CURRENT Calc'!$J$6='BPA CURRENT Ref Data'!BR$2,Data!E16,0)</f>
        <v>0</v>
      </c>
      <c r="BS16" s="4">
        <f>IF('BPA CURRENT Calc'!$J$6='BPA CURRENT Ref Data'!BS$2,Data!F16,0)</f>
        <v>5.32</v>
      </c>
      <c r="BT16" s="99">
        <f t="shared" si="0"/>
        <v>5.32</v>
      </c>
      <c r="BU16" s="102">
        <f>IF('BPA CURRENT Calc'!$L$6="Yes",'BPA CURRENT Ref Data'!BO16*'BPA CURRENT Calc'!$L$5,0)</f>
        <v>0</v>
      </c>
      <c r="BV16" s="102">
        <f>IF('BPA CURRENT Calc'!$M$6="Yes",IF(('BPA CURRENT Calc'!I20-'BPA CURRENT Ref Data'!BT16)&gt;0,('BPA CURRENT Calc'!I20-'BPA CURRENT Ref Data'!BT16)*'BPA CURRENT Calc'!$M$5,0),0)</f>
        <v>0.4863587328767125</v>
      </c>
      <c r="BW16" s="80">
        <f>IF('BPA CURRENT Calc'!$K$6="Yes",IF(('BPA CURRENT Calc'!I20)&lt;'BPA CURRENT Calc'!J20,('BPA CURRENT Calc'!I20-'BPA CURRENT Calc'!J20)*'BPA CURRENT Calc'!$K$5,0),0)</f>
        <v>0</v>
      </c>
      <c r="BX16" s="105">
        <f>IF('BPA CURRENT Calc'!$N$5='BPA CURRENT Ref Data'!$BX$2,'BPA CURRENT Scaling'!D19,0)</f>
        <v>3.5981375204845518E-2</v>
      </c>
      <c r="BY16" s="1">
        <f>IF('BPA CURRENT Calc'!$N$5='BPA CURRENT Ref Data'!$BY$2,'BPA CURRENT Scaling'!H19,0)</f>
        <v>0</v>
      </c>
      <c r="BZ16" s="6">
        <f>IF('BPA CURRENT Calc'!$N$6="Yes",SUM('BPA CURRENT Ref Data'!BX16:BY16),0)</f>
        <v>0</v>
      </c>
      <c r="CA16" s="4"/>
      <c r="CB16" s="4"/>
      <c r="CC16" s="4"/>
      <c r="CD16" s="4"/>
      <c r="CE16" s="4"/>
      <c r="CF16" s="4"/>
      <c r="CG16" s="4"/>
      <c r="CH16" s="4"/>
      <c r="CI16" s="4"/>
      <c r="CJ16" s="4"/>
      <c r="CK16" s="4"/>
      <c r="CL16" s="4"/>
      <c r="CM16" s="4"/>
      <c r="CN16" s="4"/>
      <c r="CO16" s="4"/>
      <c r="CP16" s="4"/>
      <c r="CQ16" s="4" t="e">
        <f>IF('BPA CURRENT Calc'!#REF!='BPA CURRENT Ref Data'!CQ$2,Data!G16,0)</f>
        <v>#REF!</v>
      </c>
      <c r="CR16" s="4" t="e">
        <f>IF('BPA CURRENT Calc'!#REF!='BPA CURRENT Ref Data'!CR$2,Data!H16,0)</f>
        <v>#REF!</v>
      </c>
      <c r="CS16" s="4" t="e">
        <f>IF('BPA CURRENT Calc'!#REF!='BPA CURRENT Ref Data'!CS$2,Data!I16,0)</f>
        <v>#REF!</v>
      </c>
      <c r="CT16" s="4" t="e">
        <f>IF('BPA CURRENT Calc'!#REF!='BPA CURRENT Ref Data'!CT$2,Data!J16,0)</f>
        <v>#REF!</v>
      </c>
      <c r="CU16" s="4" t="e">
        <f>IF('BPA CURRENT Calc'!#REF!='BPA CURRENT Ref Data'!CU$2,Data!K16,0)</f>
        <v>#REF!</v>
      </c>
      <c r="CV16" s="4" t="e">
        <f>IF('BPA CURRENT Calc'!#REF!='BPA CURRENT Ref Data'!CV$2,Data!L16,0)</f>
        <v>#REF!</v>
      </c>
      <c r="CW16" s="4" t="e">
        <f>IF('BPA CURRENT Calc'!#REF!='BPA CURRENT Ref Data'!CW$2,Data!M16,0)</f>
        <v>#REF!</v>
      </c>
      <c r="CX16" s="4" t="e">
        <f>IF('BPA CURRENT Calc'!#REF!='BPA CURRENT Ref Data'!CX$2,Data!N16,0)</f>
        <v>#REF!</v>
      </c>
      <c r="CY16" s="4" t="e">
        <f>IF('BPA CURRENT Calc'!#REF!='BPA CURRENT Ref Data'!CY$2,Data!O16,0)</f>
        <v>#REF!</v>
      </c>
      <c r="CZ16" s="4" t="e">
        <f>IF('BPA CURRENT Calc'!#REF!='BPA CURRENT Ref Data'!CZ$2,Data!P16,0)</f>
        <v>#REF!</v>
      </c>
      <c r="DA16" s="4" t="e">
        <f>IF('BPA CURRENT Calc'!#REF!='BPA CURRENT Ref Data'!DA$2,Data!Q16,0)</f>
        <v>#REF!</v>
      </c>
      <c r="DB16" s="4" t="e">
        <f>IF('BPA CURRENT Calc'!#REF!='BPA CURRENT Ref Data'!DB$2,Data!R16,0)</f>
        <v>#REF!</v>
      </c>
      <c r="DC16" s="4" t="e">
        <f>IF('BPA CURRENT Calc'!#REF!='BPA CURRENT Ref Data'!DC$2,Data!S16,0)</f>
        <v>#REF!</v>
      </c>
      <c r="DD16" s="4" t="e">
        <f>IF('BPA CURRENT Calc'!#REF!='BPA CURRENT Ref Data'!DD$2,Data!T16,0)</f>
        <v>#REF!</v>
      </c>
      <c r="DE16" s="4" t="e">
        <f>IF('BPA CURRENT Calc'!#REF!='BPA CURRENT Ref Data'!DE$2,Data!U16,0)</f>
        <v>#REF!</v>
      </c>
      <c r="DF16" s="22" t="e">
        <f t="shared" si="7"/>
        <v>#REF!</v>
      </c>
    </row>
    <row r="17" spans="1:110" x14ac:dyDescent="0.3">
      <c r="A17" s="12">
        <v>10064</v>
      </c>
      <c r="B17" s="37" t="s">
        <v>24</v>
      </c>
      <c r="C17" s="18">
        <f>IF('BPA CURRENT Calc'!$C$6='BPA CURRENT Ref Data'!C$2,Data!G17,0)</f>
        <v>0</v>
      </c>
      <c r="D17" s="4">
        <f>IF('BPA CURRENT Calc'!$C$6='BPA CURRENT Ref Data'!D$2,Data!H17,0)</f>
        <v>0</v>
      </c>
      <c r="E17" s="4">
        <f>IF('BPA CURRENT Calc'!$C$6='BPA CURRENT Ref Data'!E$2,Data!I17,0)</f>
        <v>13.773583219178082</v>
      </c>
      <c r="F17" s="4">
        <f>IF('BPA CURRENT Calc'!$C$6='BPA CURRENT Ref Data'!F$2,Data!J17,0)</f>
        <v>0</v>
      </c>
      <c r="G17" s="4">
        <f>IF('BPA CURRENT Calc'!$C$6='BPA CURRENT Ref Data'!G$2,Data!K17,0)</f>
        <v>0</v>
      </c>
      <c r="H17" s="4">
        <f>IF('BPA CURRENT Calc'!$C$6='BPA CURRENT Ref Data'!H$2,Data!L17,0)</f>
        <v>0</v>
      </c>
      <c r="I17" s="4">
        <f>IF('BPA CURRENT Calc'!$C$6='BPA CURRENT Ref Data'!I$2,Data!M17,0)</f>
        <v>0</v>
      </c>
      <c r="J17" s="4">
        <f>IF('BPA CURRENT Calc'!$C$6='BPA CURRENT Ref Data'!J$2,Data!N17,0)</f>
        <v>0</v>
      </c>
      <c r="K17" s="4">
        <f>IF('BPA CURRENT Calc'!$C$6='BPA CURRENT Ref Data'!K$2,Data!O17,0)</f>
        <v>0</v>
      </c>
      <c r="L17" s="4">
        <f>IF('BPA CURRENT Calc'!$C$6='BPA CURRENT Ref Data'!L$2,Data!P17,0)</f>
        <v>0</v>
      </c>
      <c r="M17" s="4">
        <f>IF('BPA CURRENT Calc'!$C$6='BPA CURRENT Ref Data'!M$2,Data!Q17,0)</f>
        <v>0</v>
      </c>
      <c r="N17" s="4">
        <f>IF('BPA CURRENT Calc'!$C$6='BPA CURRENT Ref Data'!N$2,Data!R17,0)</f>
        <v>0</v>
      </c>
      <c r="O17" s="4">
        <f>IF('BPA CURRENT Calc'!$C$6='BPA CURRENT Ref Data'!O$2,Data!S17,0)</f>
        <v>0</v>
      </c>
      <c r="P17" s="4">
        <f>IF('BPA CURRENT Calc'!$C$6='BPA CURRENT Ref Data'!P$2,Data!T17,0)</f>
        <v>0</v>
      </c>
      <c r="Q17" s="4">
        <f>IF('BPA CURRENT Calc'!$C$6='BPA CURRENT Ref Data'!Q$2,Data!U17,0)</f>
        <v>0</v>
      </c>
      <c r="R17" s="22">
        <f t="shared" si="1"/>
        <v>13.773583219178082</v>
      </c>
      <c r="S17" s="18">
        <f>IF(S$2='BPA CURRENT Calc'!$D$6,Data!V17,0)</f>
        <v>0</v>
      </c>
      <c r="T17" s="4">
        <f>IF(T$2='BPA CURRENT Calc'!$D$6,Data!W17,0)</f>
        <v>0</v>
      </c>
      <c r="U17" s="4">
        <f>IF(U$2='BPA CURRENT Calc'!$D$6,Data!X17,0)</f>
        <v>0</v>
      </c>
      <c r="V17" s="4">
        <f>IF(V$2='BPA CURRENT Calc'!$D$6,Data!Y17,0)</f>
        <v>0</v>
      </c>
      <c r="W17" s="4">
        <f>IF(W$2='BPA CURRENT Calc'!$D$6,Data!Z17,0)</f>
        <v>0</v>
      </c>
      <c r="X17" s="4">
        <f>IF(X$2='BPA CURRENT Calc'!$D$6,Data!AA17,0)</f>
        <v>0</v>
      </c>
      <c r="Y17" s="4">
        <f>IF(Y$2='BPA CURRENT Calc'!$D$6,Data!AB17,0)</f>
        <v>0</v>
      </c>
      <c r="Z17" s="4">
        <f>IF(Z$2='BPA CURRENT Calc'!$D$6,Data!AC17,0)</f>
        <v>0</v>
      </c>
      <c r="AA17" s="4">
        <f>IF(AA$2='BPA CURRENT Calc'!$D$6,Data!AD17,0)</f>
        <v>0</v>
      </c>
      <c r="AB17" s="4">
        <f>IF(AB$2='BPA CURRENT Calc'!$D$6,Data!AE17,0)</f>
        <v>0</v>
      </c>
      <c r="AC17" s="4">
        <f>IF(AC$2='BPA CURRENT Calc'!$D$6,Data!AF17,0)</f>
        <v>0</v>
      </c>
      <c r="AD17" s="4">
        <f>IF(AD$2='BPA CURRENT Calc'!$D$6,Data!AG17,0)</f>
        <v>0</v>
      </c>
      <c r="AE17" s="4">
        <f>IF(AE$2='BPA CURRENT Calc'!$D$6,Data!AH17,0)</f>
        <v>0</v>
      </c>
      <c r="AF17" s="4">
        <f>IF(AF$2='BPA CURRENT Calc'!$D$6,Data!AI17,0)</f>
        <v>0</v>
      </c>
      <c r="AG17" s="6">
        <f t="shared" si="2"/>
        <v>0</v>
      </c>
      <c r="AH17" s="18">
        <f>IF(AH$2='BPA CURRENT Calc'!$E$6,0,0)</f>
        <v>0</v>
      </c>
      <c r="AI17" s="4">
        <f>IF(AI$2='BPA CURRENT Calc'!$E$6,Data!AJ17,0)</f>
        <v>0</v>
      </c>
      <c r="AJ17" s="4">
        <f>IF(AJ$2='BPA CURRENT Calc'!$E$6,Data!AK17,0)</f>
        <v>0</v>
      </c>
      <c r="AK17" s="4">
        <f>IF(AK$2='BPA CURRENT Calc'!$E$6,Data!AL17,0)</f>
        <v>0</v>
      </c>
      <c r="AL17" s="4">
        <f>IF(AL$2='BPA CURRENT Calc'!$E$6,Data!AM17,0)</f>
        <v>0</v>
      </c>
      <c r="AM17" s="4">
        <f>IF(AM$2='BPA CURRENT Calc'!$E$6,Data!AN17,0)</f>
        <v>0</v>
      </c>
      <c r="AN17" s="4">
        <f>IF(AN$2='BPA CURRENT Calc'!$E$6,Data!AO17,0)</f>
        <v>0</v>
      </c>
      <c r="AO17" s="4">
        <f>IF(AO$2='BPA CURRENT Calc'!$E$6,Data!AP17,0)</f>
        <v>0</v>
      </c>
      <c r="AP17" s="6">
        <f t="shared" si="3"/>
        <v>0</v>
      </c>
      <c r="AQ17" s="18">
        <f>IF(AQ$2='BPA CURRENT Calc'!$F$6,0,0)</f>
        <v>0</v>
      </c>
      <c r="AR17" s="4">
        <f>IF(AR$2='BPA CURRENT Calc'!$F$6,Data!AQ17,0)</f>
        <v>0</v>
      </c>
      <c r="AS17" s="4">
        <f>IF(AS$2='BPA CURRENT Calc'!$F$6,Data!AR17,0)</f>
        <v>0</v>
      </c>
      <c r="AT17" s="4">
        <f>IF(AT$2='BPA CURRENT Calc'!$F$6,Data!AS17,0)</f>
        <v>0</v>
      </c>
      <c r="AU17" s="4">
        <f>IF(AU$2='BPA CURRENT Calc'!$F$6,Data!AT17,0)</f>
        <v>0</v>
      </c>
      <c r="AV17" s="4">
        <f>IF(AV$2='BPA CURRENT Calc'!$F$6,Data!AU17,0)</f>
        <v>0</v>
      </c>
      <c r="AW17" s="4">
        <f>IF(AW$2='BPA CURRENT Calc'!$F$6,Data!AV17,0)</f>
        <v>0</v>
      </c>
      <c r="AX17" s="4">
        <f>IF(AX$2='BPA CURRENT Calc'!$F$6,Data!AW17,0)</f>
        <v>0</v>
      </c>
      <c r="AY17" s="6">
        <f t="shared" si="4"/>
        <v>0</v>
      </c>
      <c r="AZ17" s="18">
        <f>IF(AZ$2='BPA CURRENT Calc'!$G$6,0,0)</f>
        <v>0</v>
      </c>
      <c r="BA17" s="4">
        <f>IF(BA$2='BPA CURRENT Calc'!$G$6,Data!AX17,0)</f>
        <v>0</v>
      </c>
      <c r="BB17" s="4">
        <f>IF(BB$2='BPA CURRENT Calc'!$G$6,Data!AY17,0)</f>
        <v>0</v>
      </c>
      <c r="BC17" s="4">
        <f>IF(BC$2='BPA CURRENT Calc'!$G$6,Data!AZ17,0)</f>
        <v>0</v>
      </c>
      <c r="BD17" s="4">
        <f>IF(BD$2='BPA CURRENT Calc'!$G$6,Data!BA17,0)</f>
        <v>0</v>
      </c>
      <c r="BE17" s="4">
        <f>IF(BE$2='BPA CURRENT Calc'!$G$6,Data!BB17,0)</f>
        <v>0</v>
      </c>
      <c r="BF17" s="4">
        <f>IF(BF$2='BPA CURRENT Calc'!$G$6,Data!BC17,0)</f>
        <v>0</v>
      </c>
      <c r="BG17" s="4">
        <f>IF(BG$2='BPA CURRENT Calc'!$G$6,Data!BD17,0)</f>
        <v>0</v>
      </c>
      <c r="BH17" s="6">
        <f t="shared" si="5"/>
        <v>0</v>
      </c>
      <c r="BI17" s="97">
        <f>IF('BPA CURRENT Calc'!$H$6="Yes",Data!BE17,0)</f>
        <v>0</v>
      </c>
      <c r="BJ17" s="18">
        <f>IF(BJ$2='BPA CURRENT Calc'!$L$4,0,0)</f>
        <v>0</v>
      </c>
      <c r="BK17" s="4">
        <f>IF(BK$2='BPA CURRENT Calc'!$L$4,Data!BV17,0)</f>
        <v>0</v>
      </c>
      <c r="BL17" s="4">
        <f>IF(BL$2='BPA CURRENT Calc'!$L$4,Data!BW17,0)</f>
        <v>0</v>
      </c>
      <c r="BM17" s="4">
        <f>IF(BM$2='BPA CURRENT Calc'!$L$4,Data!BX17,0)</f>
        <v>0</v>
      </c>
      <c r="BN17" s="4">
        <f>IF(BN$2='BPA CURRENT Calc'!$L$4,Data!BY17,0)</f>
        <v>0</v>
      </c>
      <c r="BO17" s="6">
        <f t="shared" si="6"/>
        <v>0</v>
      </c>
      <c r="BP17" s="4">
        <f>IF('BPA CURRENT Calc'!$J$6='BPA CURRENT Ref Data'!BP$2,Data!C17,0)</f>
        <v>0</v>
      </c>
      <c r="BQ17" s="4">
        <f>IF('BPA CURRENT Calc'!$J$6='BPA CURRENT Ref Data'!BQ$2,Data!D17,0)</f>
        <v>0</v>
      </c>
      <c r="BR17" s="4">
        <f>IF('BPA CURRENT Calc'!$J$6='BPA CURRENT Ref Data'!BR$2,Data!E17,0)</f>
        <v>0</v>
      </c>
      <c r="BS17" s="4">
        <f>IF('BPA CURRENT Calc'!$J$6='BPA CURRENT Ref Data'!BS$2,Data!F17,0)</f>
        <v>14.064</v>
      </c>
      <c r="BT17" s="99">
        <f t="shared" si="0"/>
        <v>14.064</v>
      </c>
      <c r="BU17" s="102">
        <f>IF('BPA CURRENT Calc'!$L$6="Yes",'BPA CURRENT Ref Data'!BO17*'BPA CURRENT Calc'!$L$5,0)</f>
        <v>0</v>
      </c>
      <c r="BV17" s="102">
        <f>IF('BPA CURRENT Calc'!$M$6="Yes",IF(('BPA CURRENT Calc'!I21-'BPA CURRENT Ref Data'!BT17)&gt;0,('BPA CURRENT Calc'!I21-'BPA CURRENT Ref Data'!BT17)*'BPA CURRENT Calc'!$M$5,0),0)</f>
        <v>0</v>
      </c>
      <c r="BW17" s="80">
        <f>IF('BPA CURRENT Calc'!$K$6="Yes",IF(('BPA CURRENT Calc'!I21)&lt;'BPA CURRENT Calc'!J21,('BPA CURRENT Calc'!I21-'BPA CURRENT Calc'!J21)*'BPA CURRENT Calc'!$K$5,0),0)</f>
        <v>-0.2904167808219178</v>
      </c>
      <c r="BX17" s="105">
        <f>IF('BPA CURRENT Calc'!$N$5='BPA CURRENT Ref Data'!$BX$2,'BPA CURRENT Scaling'!D20,0)</f>
        <v>8.5353401077041854E-2</v>
      </c>
      <c r="BY17" s="1">
        <f>IF('BPA CURRENT Calc'!$N$5='BPA CURRENT Ref Data'!$BY$2,'BPA CURRENT Scaling'!H20,0)</f>
        <v>0</v>
      </c>
      <c r="BZ17" s="6">
        <f>IF('BPA CURRENT Calc'!$N$6="Yes",SUM('BPA CURRENT Ref Data'!BX17:BY17),0)</f>
        <v>0</v>
      </c>
      <c r="CA17" s="4"/>
      <c r="CB17" s="4"/>
      <c r="CC17" s="4"/>
      <c r="CD17" s="4"/>
      <c r="CE17" s="4"/>
      <c r="CF17" s="4"/>
      <c r="CG17" s="4"/>
      <c r="CH17" s="4"/>
      <c r="CI17" s="4"/>
      <c r="CJ17" s="4"/>
      <c r="CK17" s="4"/>
      <c r="CL17" s="4"/>
      <c r="CM17" s="4"/>
      <c r="CN17" s="4"/>
      <c r="CO17" s="4"/>
      <c r="CP17" s="4"/>
      <c r="CQ17" s="4" t="e">
        <f>IF('BPA CURRENT Calc'!#REF!='BPA CURRENT Ref Data'!CQ$2,Data!G17,0)</f>
        <v>#REF!</v>
      </c>
      <c r="CR17" s="4" t="e">
        <f>IF('BPA CURRENT Calc'!#REF!='BPA CURRENT Ref Data'!CR$2,Data!H17,0)</f>
        <v>#REF!</v>
      </c>
      <c r="CS17" s="4" t="e">
        <f>IF('BPA CURRENT Calc'!#REF!='BPA CURRENT Ref Data'!CS$2,Data!I17,0)</f>
        <v>#REF!</v>
      </c>
      <c r="CT17" s="4" t="e">
        <f>IF('BPA CURRENT Calc'!#REF!='BPA CURRENT Ref Data'!CT$2,Data!J17,0)</f>
        <v>#REF!</v>
      </c>
      <c r="CU17" s="4" t="e">
        <f>IF('BPA CURRENT Calc'!#REF!='BPA CURRENT Ref Data'!CU$2,Data!K17,0)</f>
        <v>#REF!</v>
      </c>
      <c r="CV17" s="4" t="e">
        <f>IF('BPA CURRENT Calc'!#REF!='BPA CURRENT Ref Data'!CV$2,Data!L17,0)</f>
        <v>#REF!</v>
      </c>
      <c r="CW17" s="4" t="e">
        <f>IF('BPA CURRENT Calc'!#REF!='BPA CURRENT Ref Data'!CW$2,Data!M17,0)</f>
        <v>#REF!</v>
      </c>
      <c r="CX17" s="4" t="e">
        <f>IF('BPA CURRENT Calc'!#REF!='BPA CURRENT Ref Data'!CX$2,Data!N17,0)</f>
        <v>#REF!</v>
      </c>
      <c r="CY17" s="4" t="e">
        <f>IF('BPA CURRENT Calc'!#REF!='BPA CURRENT Ref Data'!CY$2,Data!O17,0)</f>
        <v>#REF!</v>
      </c>
      <c r="CZ17" s="4" t="e">
        <f>IF('BPA CURRENT Calc'!#REF!='BPA CURRENT Ref Data'!CZ$2,Data!P17,0)</f>
        <v>#REF!</v>
      </c>
      <c r="DA17" s="4" t="e">
        <f>IF('BPA CURRENT Calc'!#REF!='BPA CURRENT Ref Data'!DA$2,Data!Q17,0)</f>
        <v>#REF!</v>
      </c>
      <c r="DB17" s="4" t="e">
        <f>IF('BPA CURRENT Calc'!#REF!='BPA CURRENT Ref Data'!DB$2,Data!R17,0)</f>
        <v>#REF!</v>
      </c>
      <c r="DC17" s="4" t="e">
        <f>IF('BPA CURRENT Calc'!#REF!='BPA CURRENT Ref Data'!DC$2,Data!S17,0)</f>
        <v>#REF!</v>
      </c>
      <c r="DD17" s="4" t="e">
        <f>IF('BPA CURRENT Calc'!#REF!='BPA CURRENT Ref Data'!DD$2,Data!T17,0)</f>
        <v>#REF!</v>
      </c>
      <c r="DE17" s="4" t="e">
        <f>IF('BPA CURRENT Calc'!#REF!='BPA CURRENT Ref Data'!DE$2,Data!U17,0)</f>
        <v>#REF!</v>
      </c>
      <c r="DF17" s="22" t="e">
        <f t="shared" si="7"/>
        <v>#REF!</v>
      </c>
    </row>
    <row r="18" spans="1:110" x14ac:dyDescent="0.3">
      <c r="A18" s="12">
        <v>10065</v>
      </c>
      <c r="B18" s="37" t="s">
        <v>25</v>
      </c>
      <c r="C18" s="18">
        <f>IF('BPA CURRENT Calc'!$C$6='BPA CURRENT Ref Data'!C$2,Data!G18,0)</f>
        <v>0</v>
      </c>
      <c r="D18" s="4">
        <f>IF('BPA CURRENT Calc'!$C$6='BPA CURRENT Ref Data'!D$2,Data!H18,0)</f>
        <v>0</v>
      </c>
      <c r="E18" s="4">
        <f>IF('BPA CURRENT Calc'!$C$6='BPA CURRENT Ref Data'!E$2,Data!I18,0)</f>
        <v>5.0936791095890408</v>
      </c>
      <c r="F18" s="4">
        <f>IF('BPA CURRENT Calc'!$C$6='BPA CURRENT Ref Data'!F$2,Data!J18,0)</f>
        <v>0</v>
      </c>
      <c r="G18" s="4">
        <f>IF('BPA CURRENT Calc'!$C$6='BPA CURRENT Ref Data'!G$2,Data!K18,0)</f>
        <v>0</v>
      </c>
      <c r="H18" s="4">
        <f>IF('BPA CURRENT Calc'!$C$6='BPA CURRENT Ref Data'!H$2,Data!L18,0)</f>
        <v>0</v>
      </c>
      <c r="I18" s="4">
        <f>IF('BPA CURRENT Calc'!$C$6='BPA CURRENT Ref Data'!I$2,Data!M18,0)</f>
        <v>0</v>
      </c>
      <c r="J18" s="4">
        <f>IF('BPA CURRENT Calc'!$C$6='BPA CURRENT Ref Data'!J$2,Data!N18,0)</f>
        <v>0</v>
      </c>
      <c r="K18" s="4">
        <f>IF('BPA CURRENT Calc'!$C$6='BPA CURRENT Ref Data'!K$2,Data!O18,0)</f>
        <v>0</v>
      </c>
      <c r="L18" s="4">
        <f>IF('BPA CURRENT Calc'!$C$6='BPA CURRENT Ref Data'!L$2,Data!P18,0)</f>
        <v>0</v>
      </c>
      <c r="M18" s="4">
        <f>IF('BPA CURRENT Calc'!$C$6='BPA CURRENT Ref Data'!M$2,Data!Q18,0)</f>
        <v>0</v>
      </c>
      <c r="N18" s="4">
        <f>IF('BPA CURRENT Calc'!$C$6='BPA CURRENT Ref Data'!N$2,Data!R18,0)</f>
        <v>0</v>
      </c>
      <c r="O18" s="4">
        <f>IF('BPA CURRENT Calc'!$C$6='BPA CURRENT Ref Data'!O$2,Data!S18,0)</f>
        <v>0</v>
      </c>
      <c r="P18" s="4">
        <f>IF('BPA CURRENT Calc'!$C$6='BPA CURRENT Ref Data'!P$2,Data!T18,0)</f>
        <v>0</v>
      </c>
      <c r="Q18" s="4">
        <f>IF('BPA CURRENT Calc'!$C$6='BPA CURRENT Ref Data'!Q$2,Data!U18,0)</f>
        <v>0</v>
      </c>
      <c r="R18" s="22">
        <f t="shared" si="1"/>
        <v>5.0936791095890408</v>
      </c>
      <c r="S18" s="18">
        <f>IF(S$2='BPA CURRENT Calc'!$D$6,Data!V18,0)</f>
        <v>0</v>
      </c>
      <c r="T18" s="4">
        <f>IF(T$2='BPA CURRENT Calc'!$D$6,Data!W18,0)</f>
        <v>0</v>
      </c>
      <c r="U18" s="4">
        <f>IF(U$2='BPA CURRENT Calc'!$D$6,Data!X18,0)</f>
        <v>0</v>
      </c>
      <c r="V18" s="4">
        <f>IF(V$2='BPA CURRENT Calc'!$D$6,Data!Y18,0)</f>
        <v>0</v>
      </c>
      <c r="W18" s="4">
        <f>IF(W$2='BPA CURRENT Calc'!$D$6,Data!Z18,0)</f>
        <v>0</v>
      </c>
      <c r="X18" s="4">
        <f>IF(X$2='BPA CURRENT Calc'!$D$6,Data!AA18,0)</f>
        <v>0</v>
      </c>
      <c r="Y18" s="4">
        <f>IF(Y$2='BPA CURRENT Calc'!$D$6,Data!AB18,0)</f>
        <v>0</v>
      </c>
      <c r="Z18" s="4">
        <f>IF(Z$2='BPA CURRENT Calc'!$D$6,Data!AC18,0)</f>
        <v>0</v>
      </c>
      <c r="AA18" s="4">
        <f>IF(AA$2='BPA CURRENT Calc'!$D$6,Data!AD18,0)</f>
        <v>0</v>
      </c>
      <c r="AB18" s="4">
        <f>IF(AB$2='BPA CURRENT Calc'!$D$6,Data!AE18,0)</f>
        <v>0</v>
      </c>
      <c r="AC18" s="4">
        <f>IF(AC$2='BPA CURRENT Calc'!$D$6,Data!AF18,0)</f>
        <v>0</v>
      </c>
      <c r="AD18" s="4">
        <f>IF(AD$2='BPA CURRENT Calc'!$D$6,Data!AG18,0)</f>
        <v>0</v>
      </c>
      <c r="AE18" s="4">
        <f>IF(AE$2='BPA CURRENT Calc'!$D$6,Data!AH18,0)</f>
        <v>0</v>
      </c>
      <c r="AF18" s="4">
        <f>IF(AF$2='BPA CURRENT Calc'!$D$6,Data!AI18,0)</f>
        <v>0</v>
      </c>
      <c r="AG18" s="6">
        <f t="shared" si="2"/>
        <v>0</v>
      </c>
      <c r="AH18" s="18">
        <f>IF(AH$2='BPA CURRENT Calc'!$E$6,0,0)</f>
        <v>0</v>
      </c>
      <c r="AI18" s="4">
        <f>IF(AI$2='BPA CURRENT Calc'!$E$6,Data!AJ18,0)</f>
        <v>0</v>
      </c>
      <c r="AJ18" s="4">
        <f>IF(AJ$2='BPA CURRENT Calc'!$E$6,Data!AK18,0)</f>
        <v>0</v>
      </c>
      <c r="AK18" s="4">
        <f>IF(AK$2='BPA CURRENT Calc'!$E$6,Data!AL18,0)</f>
        <v>0</v>
      </c>
      <c r="AL18" s="4">
        <f>IF(AL$2='BPA CURRENT Calc'!$E$6,Data!AM18,0)</f>
        <v>0</v>
      </c>
      <c r="AM18" s="4">
        <f>IF(AM$2='BPA CURRENT Calc'!$E$6,Data!AN18,0)</f>
        <v>0</v>
      </c>
      <c r="AN18" s="4">
        <f>IF(AN$2='BPA CURRENT Calc'!$E$6,Data!AO18,0)</f>
        <v>0</v>
      </c>
      <c r="AO18" s="4">
        <f>IF(AO$2='BPA CURRENT Calc'!$E$6,Data!AP18,0)</f>
        <v>0</v>
      </c>
      <c r="AP18" s="6">
        <f t="shared" si="3"/>
        <v>0</v>
      </c>
      <c r="AQ18" s="18">
        <f>IF(AQ$2='BPA CURRENT Calc'!$F$6,0,0)</f>
        <v>0</v>
      </c>
      <c r="AR18" s="4">
        <f>IF(AR$2='BPA CURRENT Calc'!$F$6,Data!AQ18,0)</f>
        <v>0</v>
      </c>
      <c r="AS18" s="4">
        <f>IF(AS$2='BPA CURRENT Calc'!$F$6,Data!AR18,0)</f>
        <v>0</v>
      </c>
      <c r="AT18" s="4">
        <f>IF(AT$2='BPA CURRENT Calc'!$F$6,Data!AS18,0)</f>
        <v>0</v>
      </c>
      <c r="AU18" s="4">
        <f>IF(AU$2='BPA CURRENT Calc'!$F$6,Data!AT18,0)</f>
        <v>0</v>
      </c>
      <c r="AV18" s="4">
        <f>IF(AV$2='BPA CURRENT Calc'!$F$6,Data!AU18,0)</f>
        <v>0</v>
      </c>
      <c r="AW18" s="4">
        <f>IF(AW$2='BPA CURRENT Calc'!$F$6,Data!AV18,0)</f>
        <v>0</v>
      </c>
      <c r="AX18" s="4">
        <f>IF(AX$2='BPA CURRENT Calc'!$F$6,Data!AW18,0)</f>
        <v>0</v>
      </c>
      <c r="AY18" s="6">
        <f t="shared" si="4"/>
        <v>0</v>
      </c>
      <c r="AZ18" s="18">
        <f>IF(AZ$2='BPA CURRENT Calc'!$G$6,0,0)</f>
        <v>0</v>
      </c>
      <c r="BA18" s="4">
        <f>IF(BA$2='BPA CURRENT Calc'!$G$6,Data!AX18,0)</f>
        <v>0</v>
      </c>
      <c r="BB18" s="4">
        <f>IF(BB$2='BPA CURRENT Calc'!$G$6,Data!AY18,0)</f>
        <v>0</v>
      </c>
      <c r="BC18" s="4">
        <f>IF(BC$2='BPA CURRENT Calc'!$G$6,Data!AZ18,0)</f>
        <v>0</v>
      </c>
      <c r="BD18" s="4">
        <f>IF(BD$2='BPA CURRENT Calc'!$G$6,Data!BA18,0)</f>
        <v>0</v>
      </c>
      <c r="BE18" s="4">
        <f>IF(BE$2='BPA CURRENT Calc'!$G$6,Data!BB18,0)</f>
        <v>0</v>
      </c>
      <c r="BF18" s="4">
        <f>IF(BF$2='BPA CURRENT Calc'!$G$6,Data!BC18,0)</f>
        <v>0</v>
      </c>
      <c r="BG18" s="4">
        <f>IF(BG$2='BPA CURRENT Calc'!$G$6,Data!BD18,0)</f>
        <v>0</v>
      </c>
      <c r="BH18" s="6">
        <f t="shared" si="5"/>
        <v>0</v>
      </c>
      <c r="BI18" s="97">
        <f>IF('BPA CURRENT Calc'!$H$6="Yes",Data!BE18,0)</f>
        <v>0</v>
      </c>
      <c r="BJ18" s="18">
        <f>IF(BJ$2='BPA CURRENT Calc'!$L$4,0,0)</f>
        <v>0</v>
      </c>
      <c r="BK18" s="4">
        <f>IF(BK$2='BPA CURRENT Calc'!$L$4,Data!BV18,0)</f>
        <v>0</v>
      </c>
      <c r="BL18" s="4">
        <f>IF(BL$2='BPA CURRENT Calc'!$L$4,Data!BW18,0)</f>
        <v>0</v>
      </c>
      <c r="BM18" s="4">
        <f>IF(BM$2='BPA CURRENT Calc'!$L$4,Data!BX18,0)</f>
        <v>0</v>
      </c>
      <c r="BN18" s="4">
        <f>IF(BN$2='BPA CURRENT Calc'!$L$4,Data!BY18,0)</f>
        <v>0</v>
      </c>
      <c r="BO18" s="6">
        <f t="shared" si="6"/>
        <v>0</v>
      </c>
      <c r="BP18" s="4">
        <f>IF('BPA CURRENT Calc'!$J$6='BPA CURRENT Ref Data'!BP$2,Data!C18,0)</f>
        <v>0</v>
      </c>
      <c r="BQ18" s="4">
        <f>IF('BPA CURRENT Calc'!$J$6='BPA CURRENT Ref Data'!BQ$2,Data!D18,0)</f>
        <v>0</v>
      </c>
      <c r="BR18" s="4">
        <f>IF('BPA CURRENT Calc'!$J$6='BPA CURRENT Ref Data'!BR$2,Data!E18,0)</f>
        <v>0</v>
      </c>
      <c r="BS18" s="4">
        <f>IF('BPA CURRENT Calc'!$J$6='BPA CURRENT Ref Data'!BS$2,Data!F18,0)</f>
        <v>2.3780000000000001</v>
      </c>
      <c r="BT18" s="99">
        <f t="shared" si="0"/>
        <v>2.3780000000000001</v>
      </c>
      <c r="BU18" s="102">
        <f>IF('BPA CURRENT Calc'!$L$6="Yes",'BPA CURRENT Ref Data'!BO18*'BPA CURRENT Calc'!$L$5,0)</f>
        <v>0</v>
      </c>
      <c r="BV18" s="102">
        <f>IF('BPA CURRENT Calc'!$M$6="Yes",IF(('BPA CURRENT Calc'!I22-'BPA CURRENT Ref Data'!BT18)&gt;0,('BPA CURRENT Calc'!I22-'BPA CURRENT Ref Data'!BT18)*'BPA CURRENT Calc'!$M$5,0),0)</f>
        <v>0.67891977739726017</v>
      </c>
      <c r="BW18" s="80">
        <f>IF('BPA CURRENT Calc'!$K$6="Yes",IF(('BPA CURRENT Calc'!I22)&lt;'BPA CURRENT Calc'!J22,('BPA CURRENT Calc'!I22-'BPA CURRENT Calc'!J22)*'BPA CURRENT Calc'!$K$5,0),0)</f>
        <v>0</v>
      </c>
      <c r="BX18" s="105">
        <f>IF('BPA CURRENT Calc'!$N$5='BPA CURRENT Ref Data'!$BX$2,'BPA CURRENT Scaling'!D21,0)</f>
        <v>1.8943400251666666E-2</v>
      </c>
      <c r="BY18" s="1">
        <f>IF('BPA CURRENT Calc'!$N$5='BPA CURRENT Ref Data'!$BY$2,'BPA CURRENT Scaling'!H21,0)</f>
        <v>0</v>
      </c>
      <c r="BZ18" s="6">
        <f>IF('BPA CURRENT Calc'!$N$6="Yes",SUM('BPA CURRENT Ref Data'!BX18:BY18),0)</f>
        <v>0</v>
      </c>
      <c r="CA18" s="4"/>
      <c r="CB18" s="4"/>
      <c r="CC18" s="4"/>
      <c r="CD18" s="4"/>
      <c r="CE18" s="4"/>
      <c r="CF18" s="4"/>
      <c r="CG18" s="4"/>
      <c r="CH18" s="4"/>
      <c r="CI18" s="4"/>
      <c r="CJ18" s="4"/>
      <c r="CK18" s="4"/>
      <c r="CL18" s="4"/>
      <c r="CM18" s="4"/>
      <c r="CN18" s="4"/>
      <c r="CO18" s="4"/>
      <c r="CP18" s="4"/>
      <c r="CQ18" s="4" t="e">
        <f>IF('BPA CURRENT Calc'!#REF!='BPA CURRENT Ref Data'!CQ$2,Data!G18,0)</f>
        <v>#REF!</v>
      </c>
      <c r="CR18" s="4" t="e">
        <f>IF('BPA CURRENT Calc'!#REF!='BPA CURRENT Ref Data'!CR$2,Data!H18,0)</f>
        <v>#REF!</v>
      </c>
      <c r="CS18" s="4" t="e">
        <f>IF('BPA CURRENT Calc'!#REF!='BPA CURRENT Ref Data'!CS$2,Data!I18,0)</f>
        <v>#REF!</v>
      </c>
      <c r="CT18" s="4" t="e">
        <f>IF('BPA CURRENT Calc'!#REF!='BPA CURRENT Ref Data'!CT$2,Data!J18,0)</f>
        <v>#REF!</v>
      </c>
      <c r="CU18" s="4" t="e">
        <f>IF('BPA CURRENT Calc'!#REF!='BPA CURRENT Ref Data'!CU$2,Data!K18,0)</f>
        <v>#REF!</v>
      </c>
      <c r="CV18" s="4" t="e">
        <f>IF('BPA CURRENT Calc'!#REF!='BPA CURRENT Ref Data'!CV$2,Data!L18,0)</f>
        <v>#REF!</v>
      </c>
      <c r="CW18" s="4" t="e">
        <f>IF('BPA CURRENT Calc'!#REF!='BPA CURRENT Ref Data'!CW$2,Data!M18,0)</f>
        <v>#REF!</v>
      </c>
      <c r="CX18" s="4" t="e">
        <f>IF('BPA CURRENT Calc'!#REF!='BPA CURRENT Ref Data'!CX$2,Data!N18,0)</f>
        <v>#REF!</v>
      </c>
      <c r="CY18" s="4" t="e">
        <f>IF('BPA CURRENT Calc'!#REF!='BPA CURRENT Ref Data'!CY$2,Data!O18,0)</f>
        <v>#REF!</v>
      </c>
      <c r="CZ18" s="4" t="e">
        <f>IF('BPA CURRENT Calc'!#REF!='BPA CURRENT Ref Data'!CZ$2,Data!P18,0)</f>
        <v>#REF!</v>
      </c>
      <c r="DA18" s="4" t="e">
        <f>IF('BPA CURRENT Calc'!#REF!='BPA CURRENT Ref Data'!DA$2,Data!Q18,0)</f>
        <v>#REF!</v>
      </c>
      <c r="DB18" s="4" t="e">
        <f>IF('BPA CURRENT Calc'!#REF!='BPA CURRENT Ref Data'!DB$2,Data!R18,0)</f>
        <v>#REF!</v>
      </c>
      <c r="DC18" s="4" t="e">
        <f>IF('BPA CURRENT Calc'!#REF!='BPA CURRENT Ref Data'!DC$2,Data!S18,0)</f>
        <v>#REF!</v>
      </c>
      <c r="DD18" s="4" t="e">
        <f>IF('BPA CURRENT Calc'!#REF!='BPA CURRENT Ref Data'!DD$2,Data!T18,0)</f>
        <v>#REF!</v>
      </c>
      <c r="DE18" s="4" t="e">
        <f>IF('BPA CURRENT Calc'!#REF!='BPA CURRENT Ref Data'!DE$2,Data!U18,0)</f>
        <v>#REF!</v>
      </c>
      <c r="DF18" s="22" t="e">
        <f t="shared" si="7"/>
        <v>#REF!</v>
      </c>
    </row>
    <row r="19" spans="1:110" x14ac:dyDescent="0.3">
      <c r="A19" s="12">
        <v>10066</v>
      </c>
      <c r="B19" s="37" t="s">
        <v>26</v>
      </c>
      <c r="C19" s="18">
        <f>IF('BPA CURRENT Calc'!$C$6='BPA CURRENT Ref Data'!C$2,Data!G19,0)</f>
        <v>0</v>
      </c>
      <c r="D19" s="4">
        <f>IF('BPA CURRENT Calc'!$C$6='BPA CURRENT Ref Data'!D$2,Data!H19,0)</f>
        <v>0</v>
      </c>
      <c r="E19" s="4">
        <f>IF('BPA CURRENT Calc'!$C$6='BPA CURRENT Ref Data'!E$2,Data!I19,0)</f>
        <v>32.169395776255712</v>
      </c>
      <c r="F19" s="4">
        <f>IF('BPA CURRENT Calc'!$C$6='BPA CURRENT Ref Data'!F$2,Data!J19,0)</f>
        <v>0</v>
      </c>
      <c r="G19" s="4">
        <f>IF('BPA CURRENT Calc'!$C$6='BPA CURRENT Ref Data'!G$2,Data!K19,0)</f>
        <v>0</v>
      </c>
      <c r="H19" s="4">
        <f>IF('BPA CURRENT Calc'!$C$6='BPA CURRENT Ref Data'!H$2,Data!L19,0)</f>
        <v>0</v>
      </c>
      <c r="I19" s="4">
        <f>IF('BPA CURRENT Calc'!$C$6='BPA CURRENT Ref Data'!I$2,Data!M19,0)</f>
        <v>0</v>
      </c>
      <c r="J19" s="4">
        <f>IF('BPA CURRENT Calc'!$C$6='BPA CURRENT Ref Data'!J$2,Data!N19,0)</f>
        <v>0</v>
      </c>
      <c r="K19" s="4">
        <f>IF('BPA CURRENT Calc'!$C$6='BPA CURRENT Ref Data'!K$2,Data!O19,0)</f>
        <v>0</v>
      </c>
      <c r="L19" s="4">
        <f>IF('BPA CURRENT Calc'!$C$6='BPA CURRENT Ref Data'!L$2,Data!P19,0)</f>
        <v>0</v>
      </c>
      <c r="M19" s="4">
        <f>IF('BPA CURRENT Calc'!$C$6='BPA CURRENT Ref Data'!M$2,Data!Q19,0)</f>
        <v>0</v>
      </c>
      <c r="N19" s="4">
        <f>IF('BPA CURRENT Calc'!$C$6='BPA CURRENT Ref Data'!N$2,Data!R19,0)</f>
        <v>0</v>
      </c>
      <c r="O19" s="4">
        <f>IF('BPA CURRENT Calc'!$C$6='BPA CURRENT Ref Data'!O$2,Data!S19,0)</f>
        <v>0</v>
      </c>
      <c r="P19" s="4">
        <f>IF('BPA CURRENT Calc'!$C$6='BPA CURRENT Ref Data'!P$2,Data!T19,0)</f>
        <v>0</v>
      </c>
      <c r="Q19" s="4">
        <f>IF('BPA CURRENT Calc'!$C$6='BPA CURRENT Ref Data'!Q$2,Data!U19,0)</f>
        <v>0</v>
      </c>
      <c r="R19" s="22">
        <f t="shared" si="1"/>
        <v>32.169395776255712</v>
      </c>
      <c r="S19" s="18">
        <f>IF(S$2='BPA CURRENT Calc'!$D$6,Data!V19,0)</f>
        <v>0</v>
      </c>
      <c r="T19" s="4">
        <f>IF(T$2='BPA CURRENT Calc'!$D$6,Data!W19,0)</f>
        <v>0</v>
      </c>
      <c r="U19" s="4">
        <f>IF(U$2='BPA CURRENT Calc'!$D$6,Data!X19,0)</f>
        <v>0</v>
      </c>
      <c r="V19" s="4">
        <f>IF(V$2='BPA CURRENT Calc'!$D$6,Data!Y19,0)</f>
        <v>0</v>
      </c>
      <c r="W19" s="4">
        <f>IF(W$2='BPA CURRENT Calc'!$D$6,Data!Z19,0)</f>
        <v>0</v>
      </c>
      <c r="X19" s="4">
        <f>IF(X$2='BPA CURRENT Calc'!$D$6,Data!AA19,0)</f>
        <v>0</v>
      </c>
      <c r="Y19" s="4">
        <f>IF(Y$2='BPA CURRENT Calc'!$D$6,Data!AB19,0)</f>
        <v>0</v>
      </c>
      <c r="Z19" s="4">
        <f>IF(Z$2='BPA CURRENT Calc'!$D$6,Data!AC19,0)</f>
        <v>0</v>
      </c>
      <c r="AA19" s="4">
        <f>IF(AA$2='BPA CURRENT Calc'!$D$6,Data!AD19,0)</f>
        <v>0</v>
      </c>
      <c r="AB19" s="4">
        <f>IF(AB$2='BPA CURRENT Calc'!$D$6,Data!AE19,0)</f>
        <v>0</v>
      </c>
      <c r="AC19" s="4">
        <f>IF(AC$2='BPA CURRENT Calc'!$D$6,Data!AF19,0)</f>
        <v>0</v>
      </c>
      <c r="AD19" s="4">
        <f>IF(AD$2='BPA CURRENT Calc'!$D$6,Data!AG19,0)</f>
        <v>0</v>
      </c>
      <c r="AE19" s="4">
        <f>IF(AE$2='BPA CURRENT Calc'!$D$6,Data!AH19,0)</f>
        <v>0</v>
      </c>
      <c r="AF19" s="4">
        <f>IF(AF$2='BPA CURRENT Calc'!$D$6,Data!AI19,0)</f>
        <v>0</v>
      </c>
      <c r="AG19" s="6">
        <f t="shared" si="2"/>
        <v>0</v>
      </c>
      <c r="AH19" s="18">
        <f>IF(AH$2='BPA CURRENT Calc'!$E$6,0,0)</f>
        <v>0</v>
      </c>
      <c r="AI19" s="4">
        <f>IF(AI$2='BPA CURRENT Calc'!$E$6,Data!AJ19,0)</f>
        <v>0</v>
      </c>
      <c r="AJ19" s="4">
        <f>IF(AJ$2='BPA CURRENT Calc'!$E$6,Data!AK19,0)</f>
        <v>7.1143835616438356</v>
      </c>
      <c r="AK19" s="4">
        <f>IF(AK$2='BPA CURRENT Calc'!$E$6,Data!AL19,0)</f>
        <v>0</v>
      </c>
      <c r="AL19" s="4">
        <f>IF(AL$2='BPA CURRENT Calc'!$E$6,Data!AM19,0)</f>
        <v>0</v>
      </c>
      <c r="AM19" s="4">
        <f>IF(AM$2='BPA CURRENT Calc'!$E$6,Data!AN19,0)</f>
        <v>0</v>
      </c>
      <c r="AN19" s="4">
        <f>IF(AN$2='BPA CURRENT Calc'!$E$6,Data!AO19,0)</f>
        <v>0</v>
      </c>
      <c r="AO19" s="4">
        <f>IF(AO$2='BPA CURRENT Calc'!$E$6,Data!AP19,0)</f>
        <v>0</v>
      </c>
      <c r="AP19" s="6">
        <f t="shared" si="3"/>
        <v>7.1143835616438356</v>
      </c>
      <c r="AQ19" s="18">
        <f>IF(AQ$2='BPA CURRENT Calc'!$F$6,0,0)</f>
        <v>0</v>
      </c>
      <c r="AR19" s="4">
        <f>IF(AR$2='BPA CURRENT Calc'!$F$6,Data!AQ19,0)</f>
        <v>0</v>
      </c>
      <c r="AS19" s="4">
        <f>IF(AS$2='BPA CURRENT Calc'!$F$6,Data!AR19,0)</f>
        <v>0</v>
      </c>
      <c r="AT19" s="4">
        <f>IF(AT$2='BPA CURRENT Calc'!$F$6,Data!AS19,0)</f>
        <v>0</v>
      </c>
      <c r="AU19" s="4">
        <f>IF(AU$2='BPA CURRENT Calc'!$F$6,Data!AT19,0)</f>
        <v>0</v>
      </c>
      <c r="AV19" s="4">
        <f>IF(AV$2='BPA CURRENT Calc'!$F$6,Data!AU19,0)</f>
        <v>0</v>
      </c>
      <c r="AW19" s="4">
        <f>IF(AW$2='BPA CURRENT Calc'!$F$6,Data!AV19,0)</f>
        <v>0</v>
      </c>
      <c r="AX19" s="4">
        <f>IF(AX$2='BPA CURRENT Calc'!$F$6,Data!AW19,0)</f>
        <v>0</v>
      </c>
      <c r="AY19" s="6">
        <f t="shared" si="4"/>
        <v>0</v>
      </c>
      <c r="AZ19" s="18">
        <f>IF(AZ$2='BPA CURRENT Calc'!$G$6,0,0)</f>
        <v>0</v>
      </c>
      <c r="BA19" s="4">
        <f>IF(BA$2='BPA CURRENT Calc'!$G$6,Data!AX19,0)</f>
        <v>0</v>
      </c>
      <c r="BB19" s="4">
        <f>IF(BB$2='BPA CURRENT Calc'!$G$6,Data!AY19,0)</f>
        <v>0</v>
      </c>
      <c r="BC19" s="4">
        <f>IF(BC$2='BPA CURRENT Calc'!$G$6,Data!AZ19,0)</f>
        <v>0</v>
      </c>
      <c r="BD19" s="4">
        <f>IF(BD$2='BPA CURRENT Calc'!$G$6,Data!BA19,0)</f>
        <v>0</v>
      </c>
      <c r="BE19" s="4">
        <f>IF(BE$2='BPA CURRENT Calc'!$G$6,Data!BB19,0)</f>
        <v>0</v>
      </c>
      <c r="BF19" s="4">
        <f>IF(BF$2='BPA CURRENT Calc'!$G$6,Data!BC19,0)</f>
        <v>0</v>
      </c>
      <c r="BG19" s="4">
        <f>IF(BG$2='BPA CURRENT Calc'!$G$6,Data!BD19,0)</f>
        <v>0</v>
      </c>
      <c r="BH19" s="6">
        <f t="shared" si="5"/>
        <v>0</v>
      </c>
      <c r="BI19" s="97">
        <f>IF('BPA CURRENT Calc'!$H$6="Yes",Data!BE19,0)</f>
        <v>0</v>
      </c>
      <c r="BJ19" s="18">
        <f>IF(BJ$2='BPA CURRENT Calc'!$L$4,0,0)</f>
        <v>0</v>
      </c>
      <c r="BK19" s="4">
        <f>IF(BK$2='BPA CURRENT Calc'!$L$4,Data!BV19,0)</f>
        <v>0</v>
      </c>
      <c r="BL19" s="4">
        <f>IF(BL$2='BPA CURRENT Calc'!$L$4,Data!BW19,0)</f>
        <v>6.6000000000000003E-2</v>
      </c>
      <c r="BM19" s="4">
        <f>IF(BM$2='BPA CURRENT Calc'!$L$4,Data!BX19,0)</f>
        <v>0</v>
      </c>
      <c r="BN19" s="4">
        <f>IF(BN$2='BPA CURRENT Calc'!$L$4,Data!BY19,0)</f>
        <v>0</v>
      </c>
      <c r="BO19" s="6">
        <f t="shared" si="6"/>
        <v>6.6000000000000003E-2</v>
      </c>
      <c r="BP19" s="4">
        <f>IF('BPA CURRENT Calc'!$J$6='BPA CURRENT Ref Data'!BP$2,Data!C19,0)</f>
        <v>0</v>
      </c>
      <c r="BQ19" s="4">
        <f>IF('BPA CURRENT Calc'!$J$6='BPA CURRENT Ref Data'!BQ$2,Data!D19,0)</f>
        <v>0</v>
      </c>
      <c r="BR19" s="4">
        <f>IF('BPA CURRENT Calc'!$J$6='BPA CURRENT Ref Data'!BR$2,Data!E19,0)</f>
        <v>0</v>
      </c>
      <c r="BS19" s="4">
        <f>IF('BPA CURRENT Calc'!$J$6='BPA CURRENT Ref Data'!BS$2,Data!F19,0)</f>
        <v>24.370999999999999</v>
      </c>
      <c r="BT19" s="99">
        <f t="shared" si="0"/>
        <v>24.370999999999999</v>
      </c>
      <c r="BU19" s="102">
        <f>IF('BPA CURRENT Calc'!$L$6="Yes",'BPA CURRENT Ref Data'!BO19*'BPA CURRENT Calc'!$L$5,0)</f>
        <v>3.3000000000000002E-2</v>
      </c>
      <c r="BV19" s="102">
        <f>IF('BPA CURRENT Calc'!$M$6="Yes",IF(('BPA CURRENT Calc'!I23-'BPA CURRENT Ref Data'!BT19)&gt;0,('BPA CURRENT Calc'!I23-'BPA CURRENT Ref Data'!BT19)*'BPA CURRENT Calc'!$M$5,0),0)</f>
        <v>0.17100305365296986</v>
      </c>
      <c r="BW19" s="80">
        <f>IF('BPA CURRENT Calc'!$K$6="Yes",IF(('BPA CURRENT Calc'!I23)&lt;'BPA CURRENT Calc'!J23,('BPA CURRENT Calc'!I23-'BPA CURRENT Calc'!J23)*'BPA CURRENT Calc'!$K$5,0),0)</f>
        <v>0</v>
      </c>
      <c r="BX19" s="105">
        <f>IF('BPA CURRENT Calc'!$N$5='BPA CURRENT Ref Data'!$BX$2,'BPA CURRENT Scaling'!D22,0)</f>
        <v>0.15228862807372931</v>
      </c>
      <c r="BY19" s="1">
        <f>IF('BPA CURRENT Calc'!$N$5='BPA CURRENT Ref Data'!$BY$2,'BPA CURRENT Scaling'!H22,0)</f>
        <v>0</v>
      </c>
      <c r="BZ19" s="6">
        <f>IF('BPA CURRENT Calc'!$N$6="Yes",SUM('BPA CURRENT Ref Data'!BX19:BY19),0)</f>
        <v>0</v>
      </c>
      <c r="CA19" s="4"/>
      <c r="CB19" s="4"/>
      <c r="CC19" s="4"/>
      <c r="CD19" s="4"/>
      <c r="CE19" s="4"/>
      <c r="CF19" s="4"/>
      <c r="CG19" s="4"/>
      <c r="CH19" s="4"/>
      <c r="CI19" s="4"/>
      <c r="CJ19" s="4"/>
      <c r="CK19" s="4"/>
      <c r="CL19" s="4"/>
      <c r="CM19" s="4"/>
      <c r="CN19" s="4"/>
      <c r="CO19" s="4"/>
      <c r="CP19" s="4"/>
      <c r="CQ19" s="4" t="e">
        <f>IF('BPA CURRENT Calc'!#REF!='BPA CURRENT Ref Data'!CQ$2,Data!G19,0)</f>
        <v>#REF!</v>
      </c>
      <c r="CR19" s="4" t="e">
        <f>IF('BPA CURRENT Calc'!#REF!='BPA CURRENT Ref Data'!CR$2,Data!H19,0)</f>
        <v>#REF!</v>
      </c>
      <c r="CS19" s="4" t="e">
        <f>IF('BPA CURRENT Calc'!#REF!='BPA CURRENT Ref Data'!CS$2,Data!I19,0)</f>
        <v>#REF!</v>
      </c>
      <c r="CT19" s="4" t="e">
        <f>IF('BPA CURRENT Calc'!#REF!='BPA CURRENT Ref Data'!CT$2,Data!J19,0)</f>
        <v>#REF!</v>
      </c>
      <c r="CU19" s="4" t="e">
        <f>IF('BPA CURRENT Calc'!#REF!='BPA CURRENT Ref Data'!CU$2,Data!K19,0)</f>
        <v>#REF!</v>
      </c>
      <c r="CV19" s="4" t="e">
        <f>IF('BPA CURRENT Calc'!#REF!='BPA CURRENT Ref Data'!CV$2,Data!L19,0)</f>
        <v>#REF!</v>
      </c>
      <c r="CW19" s="4" t="e">
        <f>IF('BPA CURRENT Calc'!#REF!='BPA CURRENT Ref Data'!CW$2,Data!M19,0)</f>
        <v>#REF!</v>
      </c>
      <c r="CX19" s="4" t="e">
        <f>IF('BPA CURRENT Calc'!#REF!='BPA CURRENT Ref Data'!CX$2,Data!N19,0)</f>
        <v>#REF!</v>
      </c>
      <c r="CY19" s="4" t="e">
        <f>IF('BPA CURRENT Calc'!#REF!='BPA CURRENT Ref Data'!CY$2,Data!O19,0)</f>
        <v>#REF!</v>
      </c>
      <c r="CZ19" s="4" t="e">
        <f>IF('BPA CURRENT Calc'!#REF!='BPA CURRENT Ref Data'!CZ$2,Data!P19,0)</f>
        <v>#REF!</v>
      </c>
      <c r="DA19" s="4" t="e">
        <f>IF('BPA CURRENT Calc'!#REF!='BPA CURRENT Ref Data'!DA$2,Data!Q19,0)</f>
        <v>#REF!</v>
      </c>
      <c r="DB19" s="4" t="e">
        <f>IF('BPA CURRENT Calc'!#REF!='BPA CURRENT Ref Data'!DB$2,Data!R19,0)</f>
        <v>#REF!</v>
      </c>
      <c r="DC19" s="4" t="e">
        <f>IF('BPA CURRENT Calc'!#REF!='BPA CURRENT Ref Data'!DC$2,Data!S19,0)</f>
        <v>#REF!</v>
      </c>
      <c r="DD19" s="4" t="e">
        <f>IF('BPA CURRENT Calc'!#REF!='BPA CURRENT Ref Data'!DD$2,Data!T19,0)</f>
        <v>#REF!</v>
      </c>
      <c r="DE19" s="4" t="e">
        <f>IF('BPA CURRENT Calc'!#REF!='BPA CURRENT Ref Data'!DE$2,Data!U19,0)</f>
        <v>#REF!</v>
      </c>
      <c r="DF19" s="22" t="e">
        <f t="shared" si="7"/>
        <v>#REF!</v>
      </c>
    </row>
    <row r="20" spans="1:110" x14ac:dyDescent="0.3">
      <c r="A20" s="12">
        <v>10067</v>
      </c>
      <c r="B20" s="37" t="s">
        <v>27</v>
      </c>
      <c r="C20" s="18">
        <f>IF('BPA CURRENT Calc'!$C$6='BPA CURRENT Ref Data'!C$2,Data!G20,0)</f>
        <v>0</v>
      </c>
      <c r="D20" s="4">
        <f>IF('BPA CURRENT Calc'!$C$6='BPA CURRENT Ref Data'!D$2,Data!H20,0)</f>
        <v>0</v>
      </c>
      <c r="E20" s="4">
        <f>IF('BPA CURRENT Calc'!$C$6='BPA CURRENT Ref Data'!E$2,Data!I20,0)</f>
        <v>16.669366552511416</v>
      </c>
      <c r="F20" s="4">
        <f>IF('BPA CURRENT Calc'!$C$6='BPA CURRENT Ref Data'!F$2,Data!J20,0)</f>
        <v>0</v>
      </c>
      <c r="G20" s="4">
        <f>IF('BPA CURRENT Calc'!$C$6='BPA CURRENT Ref Data'!G$2,Data!K20,0)</f>
        <v>0</v>
      </c>
      <c r="H20" s="4">
        <f>IF('BPA CURRENT Calc'!$C$6='BPA CURRENT Ref Data'!H$2,Data!L20,0)</f>
        <v>0</v>
      </c>
      <c r="I20" s="4">
        <f>IF('BPA CURRENT Calc'!$C$6='BPA CURRENT Ref Data'!I$2,Data!M20,0)</f>
        <v>0</v>
      </c>
      <c r="J20" s="4">
        <f>IF('BPA CURRENT Calc'!$C$6='BPA CURRENT Ref Data'!J$2,Data!N20,0)</f>
        <v>0</v>
      </c>
      <c r="K20" s="4">
        <f>IF('BPA CURRENT Calc'!$C$6='BPA CURRENT Ref Data'!K$2,Data!O20,0)</f>
        <v>0</v>
      </c>
      <c r="L20" s="4">
        <f>IF('BPA CURRENT Calc'!$C$6='BPA CURRENT Ref Data'!L$2,Data!P20,0)</f>
        <v>0</v>
      </c>
      <c r="M20" s="4">
        <f>IF('BPA CURRENT Calc'!$C$6='BPA CURRENT Ref Data'!M$2,Data!Q20,0)</f>
        <v>0</v>
      </c>
      <c r="N20" s="4">
        <f>IF('BPA CURRENT Calc'!$C$6='BPA CURRENT Ref Data'!N$2,Data!R20,0)</f>
        <v>0</v>
      </c>
      <c r="O20" s="4">
        <f>IF('BPA CURRENT Calc'!$C$6='BPA CURRENT Ref Data'!O$2,Data!S20,0)</f>
        <v>0</v>
      </c>
      <c r="P20" s="4">
        <f>IF('BPA CURRENT Calc'!$C$6='BPA CURRENT Ref Data'!P$2,Data!T20,0)</f>
        <v>0</v>
      </c>
      <c r="Q20" s="4">
        <f>IF('BPA CURRENT Calc'!$C$6='BPA CURRENT Ref Data'!Q$2,Data!U20,0)</f>
        <v>0</v>
      </c>
      <c r="R20" s="22">
        <f t="shared" si="1"/>
        <v>16.669366552511416</v>
      </c>
      <c r="S20" s="18">
        <f>IF(S$2='BPA CURRENT Calc'!$D$6,Data!V20,0)</f>
        <v>0</v>
      </c>
      <c r="T20" s="4">
        <f>IF(T$2='BPA CURRENT Calc'!$D$6,Data!W20,0)</f>
        <v>0</v>
      </c>
      <c r="U20" s="4">
        <f>IF(U$2='BPA CURRENT Calc'!$D$6,Data!X20,0)</f>
        <v>0</v>
      </c>
      <c r="V20" s="4">
        <f>IF(V$2='BPA CURRENT Calc'!$D$6,Data!Y20,0)</f>
        <v>0</v>
      </c>
      <c r="W20" s="4">
        <f>IF(W$2='BPA CURRENT Calc'!$D$6,Data!Z20,0)</f>
        <v>0</v>
      </c>
      <c r="X20" s="4">
        <f>IF(X$2='BPA CURRENT Calc'!$D$6,Data!AA20,0)</f>
        <v>0</v>
      </c>
      <c r="Y20" s="4">
        <f>IF(Y$2='BPA CURRENT Calc'!$D$6,Data!AB20,0)</f>
        <v>0</v>
      </c>
      <c r="Z20" s="4">
        <f>IF(Z$2='BPA CURRENT Calc'!$D$6,Data!AC20,0)</f>
        <v>0</v>
      </c>
      <c r="AA20" s="4">
        <f>IF(AA$2='BPA CURRENT Calc'!$D$6,Data!AD20,0)</f>
        <v>0</v>
      </c>
      <c r="AB20" s="4">
        <f>IF(AB$2='BPA CURRENT Calc'!$D$6,Data!AE20,0)</f>
        <v>0</v>
      </c>
      <c r="AC20" s="4">
        <f>IF(AC$2='BPA CURRENT Calc'!$D$6,Data!AF20,0)</f>
        <v>0</v>
      </c>
      <c r="AD20" s="4">
        <f>IF(AD$2='BPA CURRENT Calc'!$D$6,Data!AG20,0)</f>
        <v>0</v>
      </c>
      <c r="AE20" s="4">
        <f>IF(AE$2='BPA CURRENT Calc'!$D$6,Data!AH20,0)</f>
        <v>0</v>
      </c>
      <c r="AF20" s="4">
        <f>IF(AF$2='BPA CURRENT Calc'!$D$6,Data!AI20,0)</f>
        <v>0</v>
      </c>
      <c r="AG20" s="6">
        <f t="shared" si="2"/>
        <v>0</v>
      </c>
      <c r="AH20" s="18">
        <f>IF(AH$2='BPA CURRENT Calc'!$E$6,0,0)</f>
        <v>0</v>
      </c>
      <c r="AI20" s="4">
        <f>IF(AI$2='BPA CURRENT Calc'!$E$6,Data!AJ20,0)</f>
        <v>0</v>
      </c>
      <c r="AJ20" s="4">
        <f>IF(AJ$2='BPA CURRENT Calc'!$E$6,Data!AK20,0)</f>
        <v>0</v>
      </c>
      <c r="AK20" s="4">
        <f>IF(AK$2='BPA CURRENT Calc'!$E$6,Data!AL20,0)</f>
        <v>0</v>
      </c>
      <c r="AL20" s="4">
        <f>IF(AL$2='BPA CURRENT Calc'!$E$6,Data!AM20,0)</f>
        <v>0</v>
      </c>
      <c r="AM20" s="4">
        <f>IF(AM$2='BPA CURRENT Calc'!$E$6,Data!AN20,0)</f>
        <v>0</v>
      </c>
      <c r="AN20" s="4">
        <f>IF(AN$2='BPA CURRENT Calc'!$E$6,Data!AO20,0)</f>
        <v>0</v>
      </c>
      <c r="AO20" s="4">
        <f>IF(AO$2='BPA CURRENT Calc'!$E$6,Data!AP20,0)</f>
        <v>0</v>
      </c>
      <c r="AP20" s="6">
        <f t="shared" si="3"/>
        <v>0</v>
      </c>
      <c r="AQ20" s="18">
        <f>IF(AQ$2='BPA CURRENT Calc'!$F$6,0,0)</f>
        <v>0</v>
      </c>
      <c r="AR20" s="4">
        <f>IF(AR$2='BPA CURRENT Calc'!$F$6,Data!AQ20,0)</f>
        <v>0</v>
      </c>
      <c r="AS20" s="4">
        <f>IF(AS$2='BPA CURRENT Calc'!$F$6,Data!AR20,0)</f>
        <v>0</v>
      </c>
      <c r="AT20" s="4">
        <f>IF(AT$2='BPA CURRENT Calc'!$F$6,Data!AS20,0)</f>
        <v>0</v>
      </c>
      <c r="AU20" s="4">
        <f>IF(AU$2='BPA CURRENT Calc'!$F$6,Data!AT20,0)</f>
        <v>0</v>
      </c>
      <c r="AV20" s="4">
        <f>IF(AV$2='BPA CURRENT Calc'!$F$6,Data!AU20,0)</f>
        <v>0</v>
      </c>
      <c r="AW20" s="4">
        <f>IF(AW$2='BPA CURRENT Calc'!$F$6,Data!AV20,0)</f>
        <v>0</v>
      </c>
      <c r="AX20" s="4">
        <f>IF(AX$2='BPA CURRENT Calc'!$F$6,Data!AW20,0)</f>
        <v>0</v>
      </c>
      <c r="AY20" s="6">
        <f t="shared" si="4"/>
        <v>0</v>
      </c>
      <c r="AZ20" s="18">
        <f>IF(AZ$2='BPA CURRENT Calc'!$G$6,0,0)</f>
        <v>0</v>
      </c>
      <c r="BA20" s="4">
        <f>IF(BA$2='BPA CURRENT Calc'!$G$6,Data!AX20,0)</f>
        <v>0</v>
      </c>
      <c r="BB20" s="4">
        <f>IF(BB$2='BPA CURRENT Calc'!$G$6,Data!AY20,0)</f>
        <v>0</v>
      </c>
      <c r="BC20" s="4">
        <f>IF(BC$2='BPA CURRENT Calc'!$G$6,Data!AZ20,0)</f>
        <v>0</v>
      </c>
      <c r="BD20" s="4">
        <f>IF(BD$2='BPA CURRENT Calc'!$G$6,Data!BA20,0)</f>
        <v>0</v>
      </c>
      <c r="BE20" s="4">
        <f>IF(BE$2='BPA CURRENT Calc'!$G$6,Data!BB20,0)</f>
        <v>0</v>
      </c>
      <c r="BF20" s="4">
        <f>IF(BF$2='BPA CURRENT Calc'!$G$6,Data!BC20,0)</f>
        <v>0</v>
      </c>
      <c r="BG20" s="4">
        <f>IF(BG$2='BPA CURRENT Calc'!$G$6,Data!BD20,0)</f>
        <v>0</v>
      </c>
      <c r="BH20" s="6">
        <f t="shared" si="5"/>
        <v>0</v>
      </c>
      <c r="BI20" s="97">
        <f>IF('BPA CURRENT Calc'!$H$6="Yes",Data!BE20,0)</f>
        <v>0</v>
      </c>
      <c r="BJ20" s="18">
        <f>IF(BJ$2='BPA CURRENT Calc'!$L$4,0,0)</f>
        <v>0</v>
      </c>
      <c r="BK20" s="4">
        <f>IF(BK$2='BPA CURRENT Calc'!$L$4,Data!BV20,0)</f>
        <v>0</v>
      </c>
      <c r="BL20" s="4">
        <f>IF(BL$2='BPA CURRENT Calc'!$L$4,Data!BW20,0)</f>
        <v>8.0000000000000002E-3</v>
      </c>
      <c r="BM20" s="4">
        <f>IF(BM$2='BPA CURRENT Calc'!$L$4,Data!BX20,0)</f>
        <v>0</v>
      </c>
      <c r="BN20" s="4">
        <f>IF(BN$2='BPA CURRENT Calc'!$L$4,Data!BY20,0)</f>
        <v>0</v>
      </c>
      <c r="BO20" s="6">
        <f t="shared" si="6"/>
        <v>8.0000000000000002E-3</v>
      </c>
      <c r="BP20" s="4">
        <f>IF('BPA CURRENT Calc'!$J$6='BPA CURRENT Ref Data'!BP$2,Data!C20,0)</f>
        <v>0</v>
      </c>
      <c r="BQ20" s="4">
        <f>IF('BPA CURRENT Calc'!$J$6='BPA CURRENT Ref Data'!BQ$2,Data!D20,0)</f>
        <v>0</v>
      </c>
      <c r="BR20" s="4">
        <f>IF('BPA CURRENT Calc'!$J$6='BPA CURRENT Ref Data'!BR$2,Data!E20,0)</f>
        <v>0</v>
      </c>
      <c r="BS20" s="4">
        <f>IF('BPA CURRENT Calc'!$J$6='BPA CURRENT Ref Data'!BS$2,Data!F20,0)</f>
        <v>15.817</v>
      </c>
      <c r="BT20" s="99">
        <f t="shared" si="0"/>
        <v>15.817</v>
      </c>
      <c r="BU20" s="102">
        <f>IF('BPA CURRENT Calc'!$L$6="Yes",'BPA CURRENT Ref Data'!BO20*'BPA CURRENT Calc'!$L$5,0)</f>
        <v>4.0000000000000001E-3</v>
      </c>
      <c r="BV20" s="102">
        <f>IF('BPA CURRENT Calc'!$M$6="Yes",IF(('BPA CURRENT Calc'!I24-'BPA CURRENT Ref Data'!BT20)&gt;0,('BPA CURRENT Calc'!I24-'BPA CURRENT Ref Data'!BT20)*'BPA CURRENT Calc'!$M$5,0),0)</f>
        <v>0.21309163812785403</v>
      </c>
      <c r="BW20" s="80">
        <f>IF('BPA CURRENT Calc'!$K$6="Yes",IF(('BPA CURRENT Calc'!I24)&lt;'BPA CURRENT Calc'!J24,('BPA CURRENT Calc'!I24-'BPA CURRENT Calc'!J24)*'BPA CURRENT Calc'!$K$5,0),0)</f>
        <v>0</v>
      </c>
      <c r="BX20" s="105">
        <f>IF('BPA CURRENT Calc'!$N$5='BPA CURRENT Ref Data'!$BX$2,'BPA CURRENT Scaling'!D23,0)</f>
        <v>9.9361526533604291E-2</v>
      </c>
      <c r="BY20" s="1">
        <f>IF('BPA CURRENT Calc'!$N$5='BPA CURRENT Ref Data'!$BY$2,'BPA CURRENT Scaling'!H23,0)</f>
        <v>0</v>
      </c>
      <c r="BZ20" s="6">
        <f>IF('BPA CURRENT Calc'!$N$6="Yes",SUM('BPA CURRENT Ref Data'!BX20:BY20),0)</f>
        <v>0</v>
      </c>
      <c r="CA20" s="4"/>
      <c r="CB20" s="4"/>
      <c r="CC20" s="4"/>
      <c r="CD20" s="4"/>
      <c r="CE20" s="4"/>
      <c r="CF20" s="4"/>
      <c r="CG20" s="4"/>
      <c r="CH20" s="4"/>
      <c r="CI20" s="4"/>
      <c r="CJ20" s="4"/>
      <c r="CK20" s="4"/>
      <c r="CL20" s="4"/>
      <c r="CM20" s="4"/>
      <c r="CN20" s="4"/>
      <c r="CO20" s="4"/>
      <c r="CP20" s="4"/>
      <c r="CQ20" s="4" t="e">
        <f>IF('BPA CURRENT Calc'!#REF!='BPA CURRENT Ref Data'!CQ$2,Data!G20,0)</f>
        <v>#REF!</v>
      </c>
      <c r="CR20" s="4" t="e">
        <f>IF('BPA CURRENT Calc'!#REF!='BPA CURRENT Ref Data'!CR$2,Data!H20,0)</f>
        <v>#REF!</v>
      </c>
      <c r="CS20" s="4" t="e">
        <f>IF('BPA CURRENT Calc'!#REF!='BPA CURRENT Ref Data'!CS$2,Data!I20,0)</f>
        <v>#REF!</v>
      </c>
      <c r="CT20" s="4" t="e">
        <f>IF('BPA CURRENT Calc'!#REF!='BPA CURRENT Ref Data'!CT$2,Data!J20,0)</f>
        <v>#REF!</v>
      </c>
      <c r="CU20" s="4" t="e">
        <f>IF('BPA CURRENT Calc'!#REF!='BPA CURRENT Ref Data'!CU$2,Data!K20,0)</f>
        <v>#REF!</v>
      </c>
      <c r="CV20" s="4" t="e">
        <f>IF('BPA CURRENT Calc'!#REF!='BPA CURRENT Ref Data'!CV$2,Data!L20,0)</f>
        <v>#REF!</v>
      </c>
      <c r="CW20" s="4" t="e">
        <f>IF('BPA CURRENT Calc'!#REF!='BPA CURRENT Ref Data'!CW$2,Data!M20,0)</f>
        <v>#REF!</v>
      </c>
      <c r="CX20" s="4" t="e">
        <f>IF('BPA CURRENT Calc'!#REF!='BPA CURRENT Ref Data'!CX$2,Data!N20,0)</f>
        <v>#REF!</v>
      </c>
      <c r="CY20" s="4" t="e">
        <f>IF('BPA CURRENT Calc'!#REF!='BPA CURRENT Ref Data'!CY$2,Data!O20,0)</f>
        <v>#REF!</v>
      </c>
      <c r="CZ20" s="4" t="e">
        <f>IF('BPA CURRENT Calc'!#REF!='BPA CURRENT Ref Data'!CZ$2,Data!P20,0)</f>
        <v>#REF!</v>
      </c>
      <c r="DA20" s="4" t="e">
        <f>IF('BPA CURRENT Calc'!#REF!='BPA CURRENT Ref Data'!DA$2,Data!Q20,0)</f>
        <v>#REF!</v>
      </c>
      <c r="DB20" s="4" t="e">
        <f>IF('BPA CURRENT Calc'!#REF!='BPA CURRENT Ref Data'!DB$2,Data!R20,0)</f>
        <v>#REF!</v>
      </c>
      <c r="DC20" s="4" t="e">
        <f>IF('BPA CURRENT Calc'!#REF!='BPA CURRENT Ref Data'!DC$2,Data!S20,0)</f>
        <v>#REF!</v>
      </c>
      <c r="DD20" s="4" t="e">
        <f>IF('BPA CURRENT Calc'!#REF!='BPA CURRENT Ref Data'!DD$2,Data!T20,0)</f>
        <v>#REF!</v>
      </c>
      <c r="DE20" s="4" t="e">
        <f>IF('BPA CURRENT Calc'!#REF!='BPA CURRENT Ref Data'!DE$2,Data!U20,0)</f>
        <v>#REF!</v>
      </c>
      <c r="DF20" s="22" t="e">
        <f t="shared" si="7"/>
        <v>#REF!</v>
      </c>
    </row>
    <row r="21" spans="1:110" x14ac:dyDescent="0.3">
      <c r="A21" s="12">
        <v>10068</v>
      </c>
      <c r="B21" s="37" t="s">
        <v>28</v>
      </c>
      <c r="C21" s="18">
        <f>IF('BPA CURRENT Calc'!$C$6='BPA CURRENT Ref Data'!C$2,Data!G21,0)</f>
        <v>0</v>
      </c>
      <c r="D21" s="4">
        <f>IF('BPA CURRENT Calc'!$C$6='BPA CURRENT Ref Data'!D$2,Data!H21,0)</f>
        <v>0</v>
      </c>
      <c r="E21" s="4">
        <f>IF('BPA CURRENT Calc'!$C$6='BPA CURRENT Ref Data'!E$2,Data!I21,0)</f>
        <v>2.5076860730593613</v>
      </c>
      <c r="F21" s="4">
        <f>IF('BPA CURRENT Calc'!$C$6='BPA CURRENT Ref Data'!F$2,Data!J21,0)</f>
        <v>0</v>
      </c>
      <c r="G21" s="4">
        <f>IF('BPA CURRENT Calc'!$C$6='BPA CURRENT Ref Data'!G$2,Data!K21,0)</f>
        <v>0</v>
      </c>
      <c r="H21" s="4">
        <f>IF('BPA CURRENT Calc'!$C$6='BPA CURRENT Ref Data'!H$2,Data!L21,0)</f>
        <v>0</v>
      </c>
      <c r="I21" s="4">
        <f>IF('BPA CURRENT Calc'!$C$6='BPA CURRENT Ref Data'!I$2,Data!M21,0)</f>
        <v>0</v>
      </c>
      <c r="J21" s="4">
        <f>IF('BPA CURRENT Calc'!$C$6='BPA CURRENT Ref Data'!J$2,Data!N21,0)</f>
        <v>0</v>
      </c>
      <c r="K21" s="4">
        <f>IF('BPA CURRENT Calc'!$C$6='BPA CURRENT Ref Data'!K$2,Data!O21,0)</f>
        <v>0</v>
      </c>
      <c r="L21" s="4">
        <f>IF('BPA CURRENT Calc'!$C$6='BPA CURRENT Ref Data'!L$2,Data!P21,0)</f>
        <v>0</v>
      </c>
      <c r="M21" s="4">
        <f>IF('BPA CURRENT Calc'!$C$6='BPA CURRENT Ref Data'!M$2,Data!Q21,0)</f>
        <v>0</v>
      </c>
      <c r="N21" s="4">
        <f>IF('BPA CURRENT Calc'!$C$6='BPA CURRENT Ref Data'!N$2,Data!R21,0)</f>
        <v>0</v>
      </c>
      <c r="O21" s="4">
        <f>IF('BPA CURRENT Calc'!$C$6='BPA CURRENT Ref Data'!O$2,Data!S21,0)</f>
        <v>0</v>
      </c>
      <c r="P21" s="4">
        <f>IF('BPA CURRENT Calc'!$C$6='BPA CURRENT Ref Data'!P$2,Data!T21,0)</f>
        <v>0</v>
      </c>
      <c r="Q21" s="4">
        <f>IF('BPA CURRENT Calc'!$C$6='BPA CURRENT Ref Data'!Q$2,Data!U21,0)</f>
        <v>0</v>
      </c>
      <c r="R21" s="22">
        <f t="shared" si="1"/>
        <v>2.5076860730593613</v>
      </c>
      <c r="S21" s="18">
        <f>IF(S$2='BPA CURRENT Calc'!$D$6,Data!V21,0)</f>
        <v>0</v>
      </c>
      <c r="T21" s="4">
        <f>IF(T$2='BPA CURRENT Calc'!$D$6,Data!W21,0)</f>
        <v>0</v>
      </c>
      <c r="U21" s="4">
        <f>IF(U$2='BPA CURRENT Calc'!$D$6,Data!X21,0)</f>
        <v>0</v>
      </c>
      <c r="V21" s="4">
        <f>IF(V$2='BPA CURRENT Calc'!$D$6,Data!Y21,0)</f>
        <v>0</v>
      </c>
      <c r="W21" s="4">
        <f>IF(W$2='BPA CURRENT Calc'!$D$6,Data!Z21,0)</f>
        <v>0</v>
      </c>
      <c r="X21" s="4">
        <f>IF(X$2='BPA CURRENT Calc'!$D$6,Data!AA21,0)</f>
        <v>0</v>
      </c>
      <c r="Y21" s="4">
        <f>IF(Y$2='BPA CURRENT Calc'!$D$6,Data!AB21,0)</f>
        <v>0</v>
      </c>
      <c r="Z21" s="4">
        <f>IF(Z$2='BPA CURRENT Calc'!$D$6,Data!AC21,0)</f>
        <v>0</v>
      </c>
      <c r="AA21" s="4">
        <f>IF(AA$2='BPA CURRENT Calc'!$D$6,Data!AD21,0)</f>
        <v>0</v>
      </c>
      <c r="AB21" s="4">
        <f>IF(AB$2='BPA CURRENT Calc'!$D$6,Data!AE21,0)</f>
        <v>0</v>
      </c>
      <c r="AC21" s="4">
        <f>IF(AC$2='BPA CURRENT Calc'!$D$6,Data!AF21,0)</f>
        <v>0</v>
      </c>
      <c r="AD21" s="4">
        <f>IF(AD$2='BPA CURRENT Calc'!$D$6,Data!AG21,0)</f>
        <v>0</v>
      </c>
      <c r="AE21" s="4">
        <f>IF(AE$2='BPA CURRENT Calc'!$D$6,Data!AH21,0)</f>
        <v>0</v>
      </c>
      <c r="AF21" s="4">
        <f>IF(AF$2='BPA CURRENT Calc'!$D$6,Data!AI21,0)</f>
        <v>0</v>
      </c>
      <c r="AG21" s="6">
        <f t="shared" si="2"/>
        <v>0</v>
      </c>
      <c r="AH21" s="18">
        <f>IF(AH$2='BPA CURRENT Calc'!$E$6,0,0)</f>
        <v>0</v>
      </c>
      <c r="AI21" s="4">
        <f>IF(AI$2='BPA CURRENT Calc'!$E$6,Data!AJ21,0)</f>
        <v>0</v>
      </c>
      <c r="AJ21" s="4">
        <f>IF(AJ$2='BPA CURRENT Calc'!$E$6,Data!AK21,0)</f>
        <v>0</v>
      </c>
      <c r="AK21" s="4">
        <f>IF(AK$2='BPA CURRENT Calc'!$E$6,Data!AL21,0)</f>
        <v>0</v>
      </c>
      <c r="AL21" s="4">
        <f>IF(AL$2='BPA CURRENT Calc'!$E$6,Data!AM21,0)</f>
        <v>0</v>
      </c>
      <c r="AM21" s="4">
        <f>IF(AM$2='BPA CURRENT Calc'!$E$6,Data!AN21,0)</f>
        <v>0</v>
      </c>
      <c r="AN21" s="4">
        <f>IF(AN$2='BPA CURRENT Calc'!$E$6,Data!AO21,0)</f>
        <v>0</v>
      </c>
      <c r="AO21" s="4">
        <f>IF(AO$2='BPA CURRENT Calc'!$E$6,Data!AP21,0)</f>
        <v>0</v>
      </c>
      <c r="AP21" s="6">
        <f t="shared" si="3"/>
        <v>0</v>
      </c>
      <c r="AQ21" s="18">
        <f>IF(AQ$2='BPA CURRENT Calc'!$F$6,0,0)</f>
        <v>0</v>
      </c>
      <c r="AR21" s="4">
        <f>IF(AR$2='BPA CURRENT Calc'!$F$6,Data!AQ21,0)</f>
        <v>0</v>
      </c>
      <c r="AS21" s="4">
        <f>IF(AS$2='BPA CURRENT Calc'!$F$6,Data!AR21,0)</f>
        <v>0</v>
      </c>
      <c r="AT21" s="4">
        <f>IF(AT$2='BPA CURRENT Calc'!$F$6,Data!AS21,0)</f>
        <v>0</v>
      </c>
      <c r="AU21" s="4">
        <f>IF(AU$2='BPA CURRENT Calc'!$F$6,Data!AT21,0)</f>
        <v>0</v>
      </c>
      <c r="AV21" s="4">
        <f>IF(AV$2='BPA CURRENT Calc'!$F$6,Data!AU21,0)</f>
        <v>0</v>
      </c>
      <c r="AW21" s="4">
        <f>IF(AW$2='BPA CURRENT Calc'!$F$6,Data!AV21,0)</f>
        <v>0</v>
      </c>
      <c r="AX21" s="4">
        <f>IF(AX$2='BPA CURRENT Calc'!$F$6,Data!AW21,0)</f>
        <v>0</v>
      </c>
      <c r="AY21" s="6">
        <f t="shared" si="4"/>
        <v>0</v>
      </c>
      <c r="AZ21" s="18">
        <f>IF(AZ$2='BPA CURRENT Calc'!$G$6,0,0)</f>
        <v>0</v>
      </c>
      <c r="BA21" s="4">
        <f>IF(BA$2='BPA CURRENT Calc'!$G$6,Data!AX21,0)</f>
        <v>0</v>
      </c>
      <c r="BB21" s="4">
        <f>IF(BB$2='BPA CURRENT Calc'!$G$6,Data!AY21,0)</f>
        <v>0</v>
      </c>
      <c r="BC21" s="4">
        <f>IF(BC$2='BPA CURRENT Calc'!$G$6,Data!AZ21,0)</f>
        <v>0</v>
      </c>
      <c r="BD21" s="4">
        <f>IF(BD$2='BPA CURRENT Calc'!$G$6,Data!BA21,0)</f>
        <v>0</v>
      </c>
      <c r="BE21" s="4">
        <f>IF(BE$2='BPA CURRENT Calc'!$G$6,Data!BB21,0)</f>
        <v>0</v>
      </c>
      <c r="BF21" s="4">
        <f>IF(BF$2='BPA CURRENT Calc'!$G$6,Data!BC21,0)</f>
        <v>0</v>
      </c>
      <c r="BG21" s="4">
        <f>IF(BG$2='BPA CURRENT Calc'!$G$6,Data!BD21,0)</f>
        <v>0</v>
      </c>
      <c r="BH21" s="6">
        <f t="shared" si="5"/>
        <v>0</v>
      </c>
      <c r="BI21" s="97">
        <f>IF('BPA CURRENT Calc'!$H$6="Yes",Data!BE21,0)</f>
        <v>0</v>
      </c>
      <c r="BJ21" s="18">
        <f>IF(BJ$2='BPA CURRENT Calc'!$L$4,0,0)</f>
        <v>0</v>
      </c>
      <c r="BK21" s="4">
        <f>IF(BK$2='BPA CURRENT Calc'!$L$4,Data!BV21,0)</f>
        <v>0</v>
      </c>
      <c r="BL21" s="4">
        <f>IF(BL$2='BPA CURRENT Calc'!$L$4,Data!BW21,0)</f>
        <v>0</v>
      </c>
      <c r="BM21" s="4">
        <f>IF(BM$2='BPA CURRENT Calc'!$L$4,Data!BX21,0)</f>
        <v>0</v>
      </c>
      <c r="BN21" s="4">
        <f>IF(BN$2='BPA CURRENT Calc'!$L$4,Data!BY21,0)</f>
        <v>0</v>
      </c>
      <c r="BO21" s="6">
        <f t="shared" si="6"/>
        <v>0</v>
      </c>
      <c r="BP21" s="4">
        <f>IF('BPA CURRENT Calc'!$J$6='BPA CURRENT Ref Data'!BP$2,Data!C21,0)</f>
        <v>0</v>
      </c>
      <c r="BQ21" s="4">
        <f>IF('BPA CURRENT Calc'!$J$6='BPA CURRENT Ref Data'!BQ$2,Data!D21,0)</f>
        <v>0</v>
      </c>
      <c r="BR21" s="4">
        <f>IF('BPA CURRENT Calc'!$J$6='BPA CURRENT Ref Data'!BR$2,Data!E21,0)</f>
        <v>0</v>
      </c>
      <c r="BS21" s="4">
        <f>IF('BPA CURRENT Calc'!$J$6='BPA CURRENT Ref Data'!BS$2,Data!F21,0)</f>
        <v>2.77</v>
      </c>
      <c r="BT21" s="99">
        <f t="shared" si="0"/>
        <v>2.77</v>
      </c>
      <c r="BU21" s="102">
        <f>IF('BPA CURRENT Calc'!$L$6="Yes",'BPA CURRENT Ref Data'!BO21*'BPA CURRENT Calc'!$L$5,0)</f>
        <v>0</v>
      </c>
      <c r="BV21" s="102">
        <f>IF('BPA CURRENT Calc'!$M$6="Yes",IF(('BPA CURRENT Calc'!I25-'BPA CURRENT Ref Data'!BT21)&gt;0,('BPA CURRENT Calc'!I25-'BPA CURRENT Ref Data'!BT21)*'BPA CURRENT Calc'!$M$5,0),0)</f>
        <v>0</v>
      </c>
      <c r="BW21" s="80">
        <f>IF('BPA CURRENT Calc'!$K$6="Yes",IF(('BPA CURRENT Calc'!I25)&lt;'BPA CURRENT Calc'!J25,('BPA CURRENT Calc'!I25-'BPA CURRENT Calc'!J25)*'BPA CURRENT Calc'!$K$5,0),0)</f>
        <v>-0.26231392694063871</v>
      </c>
      <c r="BX21" s="105">
        <f>IF('BPA CURRENT Calc'!$N$5='BPA CURRENT Ref Data'!$BX$2,'BPA CURRENT Scaling'!D24,0)</f>
        <v>1.5539858565716078E-2</v>
      </c>
      <c r="BY21" s="1">
        <f>IF('BPA CURRENT Calc'!$N$5='BPA CURRENT Ref Data'!$BY$2,'BPA CURRENT Scaling'!H24,0)</f>
        <v>0</v>
      </c>
      <c r="BZ21" s="6">
        <f>IF('BPA CURRENT Calc'!$N$6="Yes",SUM('BPA CURRENT Ref Data'!BX21:BY21),0)</f>
        <v>0</v>
      </c>
      <c r="CA21" s="4"/>
      <c r="CB21" s="4"/>
      <c r="CC21" s="4"/>
      <c r="CD21" s="4"/>
      <c r="CE21" s="4"/>
      <c r="CF21" s="4"/>
      <c r="CG21" s="4"/>
      <c r="CH21" s="4"/>
      <c r="CI21" s="4"/>
      <c r="CJ21" s="4"/>
      <c r="CK21" s="4"/>
      <c r="CL21" s="4"/>
      <c r="CM21" s="4"/>
      <c r="CN21" s="4"/>
      <c r="CO21" s="4"/>
      <c r="CP21" s="4"/>
      <c r="CQ21" s="4" t="e">
        <f>IF('BPA CURRENT Calc'!#REF!='BPA CURRENT Ref Data'!CQ$2,Data!G21,0)</f>
        <v>#REF!</v>
      </c>
      <c r="CR21" s="4" t="e">
        <f>IF('BPA CURRENT Calc'!#REF!='BPA CURRENT Ref Data'!CR$2,Data!H21,0)</f>
        <v>#REF!</v>
      </c>
      <c r="CS21" s="4" t="e">
        <f>IF('BPA CURRENT Calc'!#REF!='BPA CURRENT Ref Data'!CS$2,Data!I21,0)</f>
        <v>#REF!</v>
      </c>
      <c r="CT21" s="4" t="e">
        <f>IF('BPA CURRENT Calc'!#REF!='BPA CURRENT Ref Data'!CT$2,Data!J21,0)</f>
        <v>#REF!</v>
      </c>
      <c r="CU21" s="4" t="e">
        <f>IF('BPA CURRENT Calc'!#REF!='BPA CURRENT Ref Data'!CU$2,Data!K21,0)</f>
        <v>#REF!</v>
      </c>
      <c r="CV21" s="4" t="e">
        <f>IF('BPA CURRENT Calc'!#REF!='BPA CURRENT Ref Data'!CV$2,Data!L21,0)</f>
        <v>#REF!</v>
      </c>
      <c r="CW21" s="4" t="e">
        <f>IF('BPA CURRENT Calc'!#REF!='BPA CURRENT Ref Data'!CW$2,Data!M21,0)</f>
        <v>#REF!</v>
      </c>
      <c r="CX21" s="4" t="e">
        <f>IF('BPA CURRENT Calc'!#REF!='BPA CURRENT Ref Data'!CX$2,Data!N21,0)</f>
        <v>#REF!</v>
      </c>
      <c r="CY21" s="4" t="e">
        <f>IF('BPA CURRENT Calc'!#REF!='BPA CURRENT Ref Data'!CY$2,Data!O21,0)</f>
        <v>#REF!</v>
      </c>
      <c r="CZ21" s="4" t="e">
        <f>IF('BPA CURRENT Calc'!#REF!='BPA CURRENT Ref Data'!CZ$2,Data!P21,0)</f>
        <v>#REF!</v>
      </c>
      <c r="DA21" s="4" t="e">
        <f>IF('BPA CURRENT Calc'!#REF!='BPA CURRENT Ref Data'!DA$2,Data!Q21,0)</f>
        <v>#REF!</v>
      </c>
      <c r="DB21" s="4" t="e">
        <f>IF('BPA CURRENT Calc'!#REF!='BPA CURRENT Ref Data'!DB$2,Data!R21,0)</f>
        <v>#REF!</v>
      </c>
      <c r="DC21" s="4" t="e">
        <f>IF('BPA CURRENT Calc'!#REF!='BPA CURRENT Ref Data'!DC$2,Data!S21,0)</f>
        <v>#REF!</v>
      </c>
      <c r="DD21" s="4" t="e">
        <f>IF('BPA CURRENT Calc'!#REF!='BPA CURRENT Ref Data'!DD$2,Data!T21,0)</f>
        <v>#REF!</v>
      </c>
      <c r="DE21" s="4" t="e">
        <f>IF('BPA CURRENT Calc'!#REF!='BPA CURRENT Ref Data'!DE$2,Data!U21,0)</f>
        <v>#REF!</v>
      </c>
      <c r="DF21" s="22" t="e">
        <f t="shared" si="7"/>
        <v>#REF!</v>
      </c>
    </row>
    <row r="22" spans="1:110" x14ac:dyDescent="0.3">
      <c r="A22" s="12">
        <v>10070</v>
      </c>
      <c r="B22" s="37" t="s">
        <v>29</v>
      </c>
      <c r="C22" s="18">
        <f>IF('BPA CURRENT Calc'!$C$6='BPA CURRENT Ref Data'!C$2,Data!G22,0)</f>
        <v>0</v>
      </c>
      <c r="D22" s="4">
        <f>IF('BPA CURRENT Calc'!$C$6='BPA CURRENT Ref Data'!D$2,Data!H22,0)</f>
        <v>0</v>
      </c>
      <c r="E22" s="4">
        <f>IF('BPA CURRENT Calc'!$C$6='BPA CURRENT Ref Data'!E$2,Data!I22,0)</f>
        <v>0.37800993150684936</v>
      </c>
      <c r="F22" s="4">
        <f>IF('BPA CURRENT Calc'!$C$6='BPA CURRENT Ref Data'!F$2,Data!J22,0)</f>
        <v>0</v>
      </c>
      <c r="G22" s="4">
        <f>IF('BPA CURRENT Calc'!$C$6='BPA CURRENT Ref Data'!G$2,Data!K22,0)</f>
        <v>0</v>
      </c>
      <c r="H22" s="4">
        <f>IF('BPA CURRENT Calc'!$C$6='BPA CURRENT Ref Data'!H$2,Data!L22,0)</f>
        <v>0</v>
      </c>
      <c r="I22" s="4">
        <f>IF('BPA CURRENT Calc'!$C$6='BPA CURRENT Ref Data'!I$2,Data!M22,0)</f>
        <v>0</v>
      </c>
      <c r="J22" s="4">
        <f>IF('BPA CURRENT Calc'!$C$6='BPA CURRENT Ref Data'!J$2,Data!N22,0)</f>
        <v>0</v>
      </c>
      <c r="K22" s="4">
        <f>IF('BPA CURRENT Calc'!$C$6='BPA CURRENT Ref Data'!K$2,Data!O22,0)</f>
        <v>0</v>
      </c>
      <c r="L22" s="4">
        <f>IF('BPA CURRENT Calc'!$C$6='BPA CURRENT Ref Data'!L$2,Data!P22,0)</f>
        <v>0</v>
      </c>
      <c r="M22" s="4">
        <f>IF('BPA CURRENT Calc'!$C$6='BPA CURRENT Ref Data'!M$2,Data!Q22,0)</f>
        <v>0</v>
      </c>
      <c r="N22" s="4">
        <f>IF('BPA CURRENT Calc'!$C$6='BPA CURRENT Ref Data'!N$2,Data!R22,0)</f>
        <v>0</v>
      </c>
      <c r="O22" s="4">
        <f>IF('BPA CURRENT Calc'!$C$6='BPA CURRENT Ref Data'!O$2,Data!S22,0)</f>
        <v>0</v>
      </c>
      <c r="P22" s="4">
        <f>IF('BPA CURRENT Calc'!$C$6='BPA CURRENT Ref Data'!P$2,Data!T22,0)</f>
        <v>0</v>
      </c>
      <c r="Q22" s="4">
        <f>IF('BPA CURRENT Calc'!$C$6='BPA CURRENT Ref Data'!Q$2,Data!U22,0)</f>
        <v>0</v>
      </c>
      <c r="R22" s="22">
        <f t="shared" si="1"/>
        <v>0.37800993150684936</v>
      </c>
      <c r="S22" s="18">
        <f>IF(S$2='BPA CURRENT Calc'!$D$6,Data!V22,0)</f>
        <v>0</v>
      </c>
      <c r="T22" s="4">
        <f>IF(T$2='BPA CURRENT Calc'!$D$6,Data!W22,0)</f>
        <v>0</v>
      </c>
      <c r="U22" s="4">
        <f>IF(U$2='BPA CURRENT Calc'!$D$6,Data!X22,0)</f>
        <v>0</v>
      </c>
      <c r="V22" s="4">
        <f>IF(V$2='BPA CURRENT Calc'!$D$6,Data!Y22,0)</f>
        <v>0</v>
      </c>
      <c r="W22" s="4">
        <f>IF(W$2='BPA CURRENT Calc'!$D$6,Data!Z22,0)</f>
        <v>0</v>
      </c>
      <c r="X22" s="4">
        <f>IF(X$2='BPA CURRENT Calc'!$D$6,Data!AA22,0)</f>
        <v>0</v>
      </c>
      <c r="Y22" s="4">
        <f>IF(Y$2='BPA CURRENT Calc'!$D$6,Data!AB22,0)</f>
        <v>0</v>
      </c>
      <c r="Z22" s="4">
        <f>IF(Z$2='BPA CURRENT Calc'!$D$6,Data!AC22,0)</f>
        <v>0</v>
      </c>
      <c r="AA22" s="4">
        <f>IF(AA$2='BPA CURRENT Calc'!$D$6,Data!AD22,0)</f>
        <v>0</v>
      </c>
      <c r="AB22" s="4">
        <f>IF(AB$2='BPA CURRENT Calc'!$D$6,Data!AE22,0)</f>
        <v>0</v>
      </c>
      <c r="AC22" s="4">
        <f>IF(AC$2='BPA CURRENT Calc'!$D$6,Data!AF22,0)</f>
        <v>0</v>
      </c>
      <c r="AD22" s="4">
        <f>IF(AD$2='BPA CURRENT Calc'!$D$6,Data!AG22,0)</f>
        <v>0</v>
      </c>
      <c r="AE22" s="4">
        <f>IF(AE$2='BPA CURRENT Calc'!$D$6,Data!AH22,0)</f>
        <v>0</v>
      </c>
      <c r="AF22" s="4">
        <f>IF(AF$2='BPA CURRENT Calc'!$D$6,Data!AI22,0)</f>
        <v>0</v>
      </c>
      <c r="AG22" s="6">
        <f t="shared" si="2"/>
        <v>0</v>
      </c>
      <c r="AH22" s="18">
        <f>IF(AH$2='BPA CURRENT Calc'!$E$6,0,0)</f>
        <v>0</v>
      </c>
      <c r="AI22" s="4">
        <f>IF(AI$2='BPA CURRENT Calc'!$E$6,Data!AJ22,0)</f>
        <v>0</v>
      </c>
      <c r="AJ22" s="4">
        <f>IF(AJ$2='BPA CURRENT Calc'!$E$6,Data!AK22,0)</f>
        <v>0</v>
      </c>
      <c r="AK22" s="4">
        <f>IF(AK$2='BPA CURRENT Calc'!$E$6,Data!AL22,0)</f>
        <v>0</v>
      </c>
      <c r="AL22" s="4">
        <f>IF(AL$2='BPA CURRENT Calc'!$E$6,Data!AM22,0)</f>
        <v>0</v>
      </c>
      <c r="AM22" s="4">
        <f>IF(AM$2='BPA CURRENT Calc'!$E$6,Data!AN22,0)</f>
        <v>0</v>
      </c>
      <c r="AN22" s="4">
        <f>IF(AN$2='BPA CURRENT Calc'!$E$6,Data!AO22,0)</f>
        <v>0</v>
      </c>
      <c r="AO22" s="4">
        <f>IF(AO$2='BPA CURRENT Calc'!$E$6,Data!AP22,0)</f>
        <v>0</v>
      </c>
      <c r="AP22" s="6">
        <f t="shared" si="3"/>
        <v>0</v>
      </c>
      <c r="AQ22" s="18">
        <f>IF(AQ$2='BPA CURRENT Calc'!$F$6,0,0)</f>
        <v>0</v>
      </c>
      <c r="AR22" s="4">
        <f>IF(AR$2='BPA CURRENT Calc'!$F$6,Data!AQ22,0)</f>
        <v>0</v>
      </c>
      <c r="AS22" s="4">
        <f>IF(AS$2='BPA CURRENT Calc'!$F$6,Data!AR22,0)</f>
        <v>0</v>
      </c>
      <c r="AT22" s="4">
        <f>IF(AT$2='BPA CURRENT Calc'!$F$6,Data!AS22,0)</f>
        <v>0</v>
      </c>
      <c r="AU22" s="4">
        <f>IF(AU$2='BPA CURRENT Calc'!$F$6,Data!AT22,0)</f>
        <v>0</v>
      </c>
      <c r="AV22" s="4">
        <f>IF(AV$2='BPA CURRENT Calc'!$F$6,Data!AU22,0)</f>
        <v>0</v>
      </c>
      <c r="AW22" s="4">
        <f>IF(AW$2='BPA CURRENT Calc'!$F$6,Data!AV22,0)</f>
        <v>0</v>
      </c>
      <c r="AX22" s="4">
        <f>IF(AX$2='BPA CURRENT Calc'!$F$6,Data!AW22,0)</f>
        <v>0</v>
      </c>
      <c r="AY22" s="6">
        <f t="shared" si="4"/>
        <v>0</v>
      </c>
      <c r="AZ22" s="18">
        <f>IF(AZ$2='BPA CURRENT Calc'!$G$6,0,0)</f>
        <v>0</v>
      </c>
      <c r="BA22" s="4">
        <f>IF(BA$2='BPA CURRENT Calc'!$G$6,Data!AX22,0)</f>
        <v>0</v>
      </c>
      <c r="BB22" s="4">
        <f>IF(BB$2='BPA CURRENT Calc'!$G$6,Data!AY22,0)</f>
        <v>0</v>
      </c>
      <c r="BC22" s="4">
        <f>IF(BC$2='BPA CURRENT Calc'!$G$6,Data!AZ22,0)</f>
        <v>0</v>
      </c>
      <c r="BD22" s="4">
        <f>IF(BD$2='BPA CURRENT Calc'!$G$6,Data!BA22,0)</f>
        <v>0</v>
      </c>
      <c r="BE22" s="4">
        <f>IF(BE$2='BPA CURRENT Calc'!$G$6,Data!BB22,0)</f>
        <v>0</v>
      </c>
      <c r="BF22" s="4">
        <f>IF(BF$2='BPA CURRENT Calc'!$G$6,Data!BC22,0)</f>
        <v>0</v>
      </c>
      <c r="BG22" s="4">
        <f>IF(BG$2='BPA CURRENT Calc'!$G$6,Data!BD22,0)</f>
        <v>0</v>
      </c>
      <c r="BH22" s="6">
        <f t="shared" si="5"/>
        <v>0</v>
      </c>
      <c r="BI22" s="97">
        <f>IF('BPA CURRENT Calc'!$H$6="Yes",Data!BE22,0)</f>
        <v>0</v>
      </c>
      <c r="BJ22" s="18">
        <f>IF(BJ$2='BPA CURRENT Calc'!$L$4,0,0)</f>
        <v>0</v>
      </c>
      <c r="BK22" s="4">
        <f>IF(BK$2='BPA CURRENT Calc'!$L$4,Data!BV22,0)</f>
        <v>0</v>
      </c>
      <c r="BL22" s="4">
        <f>IF(BL$2='BPA CURRENT Calc'!$L$4,Data!BW22,0)</f>
        <v>0</v>
      </c>
      <c r="BM22" s="4">
        <f>IF(BM$2='BPA CURRENT Calc'!$L$4,Data!BX22,0)</f>
        <v>0</v>
      </c>
      <c r="BN22" s="4">
        <f>IF(BN$2='BPA CURRENT Calc'!$L$4,Data!BY22,0)</f>
        <v>0</v>
      </c>
      <c r="BO22" s="6">
        <f t="shared" si="6"/>
        <v>0</v>
      </c>
      <c r="BP22" s="4">
        <f>IF('BPA CURRENT Calc'!$J$6='BPA CURRENT Ref Data'!BP$2,Data!C22,0)</f>
        <v>0</v>
      </c>
      <c r="BQ22" s="4">
        <f>IF('BPA CURRENT Calc'!$J$6='BPA CURRENT Ref Data'!BQ$2,Data!D22,0)</f>
        <v>0</v>
      </c>
      <c r="BR22" s="4">
        <f>IF('BPA CURRENT Calc'!$J$6='BPA CURRENT Ref Data'!BR$2,Data!E22,0)</f>
        <v>0</v>
      </c>
      <c r="BS22" s="4">
        <f>IF('BPA CURRENT Calc'!$J$6='BPA CURRENT Ref Data'!BS$2,Data!F22,0)</f>
        <v>0.35899999999999999</v>
      </c>
      <c r="BT22" s="99">
        <f t="shared" si="0"/>
        <v>0.35899999999999999</v>
      </c>
      <c r="BU22" s="102">
        <f>IF('BPA CURRENT Calc'!$L$6="Yes",'BPA CURRENT Ref Data'!BO22*'BPA CURRENT Calc'!$L$5,0)</f>
        <v>0</v>
      </c>
      <c r="BV22" s="102">
        <f>IF('BPA CURRENT Calc'!$M$6="Yes",IF(('BPA CURRENT Calc'!I26-'BPA CURRENT Ref Data'!BT22)&gt;0,('BPA CURRENT Calc'!I26-'BPA CURRENT Ref Data'!BT22)*'BPA CURRENT Calc'!$M$5,0),0)</f>
        <v>4.7524828767123439E-3</v>
      </c>
      <c r="BW22" s="80">
        <f>IF('BPA CURRENT Calc'!$K$6="Yes",IF(('BPA CURRENT Calc'!I26)&lt;'BPA CURRENT Calc'!J26,('BPA CURRENT Calc'!I26-'BPA CURRENT Calc'!J26)*'BPA CURRENT Calc'!$K$5,0),0)</f>
        <v>0</v>
      </c>
      <c r="BX22" s="105">
        <f>IF('BPA CURRENT Calc'!$N$5='BPA CURRENT Ref Data'!$BX$2,'BPA CURRENT Scaling'!D25,0)</f>
        <v>2.2541346772070067E-3</v>
      </c>
      <c r="BY22" s="1">
        <f>IF('BPA CURRENT Calc'!$N$5='BPA CURRENT Ref Data'!$BY$2,'BPA CURRENT Scaling'!H25,0)</f>
        <v>0</v>
      </c>
      <c r="BZ22" s="6">
        <f>IF('BPA CURRENT Calc'!$N$6="Yes",SUM('BPA CURRENT Ref Data'!BX22:BY22),0)</f>
        <v>0</v>
      </c>
      <c r="CA22" s="4"/>
      <c r="CB22" s="4"/>
      <c r="CC22" s="4"/>
      <c r="CD22" s="4"/>
      <c r="CE22" s="4"/>
      <c r="CF22" s="4"/>
      <c r="CG22" s="4"/>
      <c r="CH22" s="4"/>
      <c r="CI22" s="4"/>
      <c r="CJ22" s="4"/>
      <c r="CK22" s="4"/>
      <c r="CL22" s="4"/>
      <c r="CM22" s="4"/>
      <c r="CN22" s="4"/>
      <c r="CO22" s="4"/>
      <c r="CP22" s="4"/>
      <c r="CQ22" s="4" t="e">
        <f>IF('BPA CURRENT Calc'!#REF!='BPA CURRENT Ref Data'!CQ$2,Data!G22,0)</f>
        <v>#REF!</v>
      </c>
      <c r="CR22" s="4" t="e">
        <f>IF('BPA CURRENT Calc'!#REF!='BPA CURRENT Ref Data'!CR$2,Data!H22,0)</f>
        <v>#REF!</v>
      </c>
      <c r="CS22" s="4" t="e">
        <f>IF('BPA CURRENT Calc'!#REF!='BPA CURRENT Ref Data'!CS$2,Data!I22,0)</f>
        <v>#REF!</v>
      </c>
      <c r="CT22" s="4" t="e">
        <f>IF('BPA CURRENT Calc'!#REF!='BPA CURRENT Ref Data'!CT$2,Data!J22,0)</f>
        <v>#REF!</v>
      </c>
      <c r="CU22" s="4" t="e">
        <f>IF('BPA CURRENT Calc'!#REF!='BPA CURRENT Ref Data'!CU$2,Data!K22,0)</f>
        <v>#REF!</v>
      </c>
      <c r="CV22" s="4" t="e">
        <f>IF('BPA CURRENT Calc'!#REF!='BPA CURRENT Ref Data'!CV$2,Data!L22,0)</f>
        <v>#REF!</v>
      </c>
      <c r="CW22" s="4" t="e">
        <f>IF('BPA CURRENT Calc'!#REF!='BPA CURRENT Ref Data'!CW$2,Data!M22,0)</f>
        <v>#REF!</v>
      </c>
      <c r="CX22" s="4" t="e">
        <f>IF('BPA CURRENT Calc'!#REF!='BPA CURRENT Ref Data'!CX$2,Data!N22,0)</f>
        <v>#REF!</v>
      </c>
      <c r="CY22" s="4" t="e">
        <f>IF('BPA CURRENT Calc'!#REF!='BPA CURRENT Ref Data'!CY$2,Data!O22,0)</f>
        <v>#REF!</v>
      </c>
      <c r="CZ22" s="4" t="e">
        <f>IF('BPA CURRENT Calc'!#REF!='BPA CURRENT Ref Data'!CZ$2,Data!P22,0)</f>
        <v>#REF!</v>
      </c>
      <c r="DA22" s="4" t="e">
        <f>IF('BPA CURRENT Calc'!#REF!='BPA CURRENT Ref Data'!DA$2,Data!Q22,0)</f>
        <v>#REF!</v>
      </c>
      <c r="DB22" s="4" t="e">
        <f>IF('BPA CURRENT Calc'!#REF!='BPA CURRENT Ref Data'!DB$2,Data!R22,0)</f>
        <v>#REF!</v>
      </c>
      <c r="DC22" s="4" t="e">
        <f>IF('BPA CURRENT Calc'!#REF!='BPA CURRENT Ref Data'!DC$2,Data!S22,0)</f>
        <v>#REF!</v>
      </c>
      <c r="DD22" s="4" t="e">
        <f>IF('BPA CURRENT Calc'!#REF!='BPA CURRENT Ref Data'!DD$2,Data!T22,0)</f>
        <v>#REF!</v>
      </c>
      <c r="DE22" s="4" t="e">
        <f>IF('BPA CURRENT Calc'!#REF!='BPA CURRENT Ref Data'!DE$2,Data!U22,0)</f>
        <v>#REF!</v>
      </c>
      <c r="DF22" s="22" t="e">
        <f t="shared" si="7"/>
        <v>#REF!</v>
      </c>
    </row>
    <row r="23" spans="1:110" x14ac:dyDescent="0.3">
      <c r="A23" s="12">
        <v>10071</v>
      </c>
      <c r="B23" s="37" t="s">
        <v>30</v>
      </c>
      <c r="C23" s="18">
        <f>IF('BPA CURRENT Calc'!$C$6='BPA CURRENT Ref Data'!C$2,Data!G23,0)</f>
        <v>0</v>
      </c>
      <c r="D23" s="4">
        <f>IF('BPA CURRENT Calc'!$C$6='BPA CURRENT Ref Data'!D$2,Data!H23,0)</f>
        <v>0</v>
      </c>
      <c r="E23" s="4">
        <f>IF('BPA CURRENT Calc'!$C$6='BPA CURRENT Ref Data'!E$2,Data!I23,0)</f>
        <v>1.8623764840182646</v>
      </c>
      <c r="F23" s="4">
        <f>IF('BPA CURRENT Calc'!$C$6='BPA CURRENT Ref Data'!F$2,Data!J23,0)</f>
        <v>0</v>
      </c>
      <c r="G23" s="4">
        <f>IF('BPA CURRENT Calc'!$C$6='BPA CURRENT Ref Data'!G$2,Data!K23,0)</f>
        <v>0</v>
      </c>
      <c r="H23" s="4">
        <f>IF('BPA CURRENT Calc'!$C$6='BPA CURRENT Ref Data'!H$2,Data!L23,0)</f>
        <v>0</v>
      </c>
      <c r="I23" s="4">
        <f>IF('BPA CURRENT Calc'!$C$6='BPA CURRENT Ref Data'!I$2,Data!M23,0)</f>
        <v>0</v>
      </c>
      <c r="J23" s="4">
        <f>IF('BPA CURRENT Calc'!$C$6='BPA CURRENT Ref Data'!J$2,Data!N23,0)</f>
        <v>0</v>
      </c>
      <c r="K23" s="4">
        <f>IF('BPA CURRENT Calc'!$C$6='BPA CURRENT Ref Data'!K$2,Data!O23,0)</f>
        <v>0</v>
      </c>
      <c r="L23" s="4">
        <f>IF('BPA CURRENT Calc'!$C$6='BPA CURRENT Ref Data'!L$2,Data!P23,0)</f>
        <v>0</v>
      </c>
      <c r="M23" s="4">
        <f>IF('BPA CURRENT Calc'!$C$6='BPA CURRENT Ref Data'!M$2,Data!Q23,0)</f>
        <v>0</v>
      </c>
      <c r="N23" s="4">
        <f>IF('BPA CURRENT Calc'!$C$6='BPA CURRENT Ref Data'!N$2,Data!R23,0)</f>
        <v>0</v>
      </c>
      <c r="O23" s="4">
        <f>IF('BPA CURRENT Calc'!$C$6='BPA CURRENT Ref Data'!O$2,Data!S23,0)</f>
        <v>0</v>
      </c>
      <c r="P23" s="4">
        <f>IF('BPA CURRENT Calc'!$C$6='BPA CURRENT Ref Data'!P$2,Data!T23,0)</f>
        <v>0</v>
      </c>
      <c r="Q23" s="4">
        <f>IF('BPA CURRENT Calc'!$C$6='BPA CURRENT Ref Data'!Q$2,Data!U23,0)</f>
        <v>0</v>
      </c>
      <c r="R23" s="22">
        <f t="shared" si="1"/>
        <v>1.8623764840182646</v>
      </c>
      <c r="S23" s="18">
        <f>IF(S$2='BPA CURRENT Calc'!$D$6,Data!V23,0)</f>
        <v>0</v>
      </c>
      <c r="T23" s="4">
        <f>IF(T$2='BPA CURRENT Calc'!$D$6,Data!W23,0)</f>
        <v>0</v>
      </c>
      <c r="U23" s="4">
        <f>IF(U$2='BPA CURRENT Calc'!$D$6,Data!X23,0)</f>
        <v>0</v>
      </c>
      <c r="V23" s="4">
        <f>IF(V$2='BPA CURRENT Calc'!$D$6,Data!Y23,0)</f>
        <v>0</v>
      </c>
      <c r="W23" s="4">
        <f>IF(W$2='BPA CURRENT Calc'!$D$6,Data!Z23,0)</f>
        <v>0</v>
      </c>
      <c r="X23" s="4">
        <f>IF(X$2='BPA CURRENT Calc'!$D$6,Data!AA23,0)</f>
        <v>0</v>
      </c>
      <c r="Y23" s="4">
        <f>IF(Y$2='BPA CURRENT Calc'!$D$6,Data!AB23,0)</f>
        <v>0</v>
      </c>
      <c r="Z23" s="4">
        <f>IF(Z$2='BPA CURRENT Calc'!$D$6,Data!AC23,0)</f>
        <v>0</v>
      </c>
      <c r="AA23" s="4">
        <f>IF(AA$2='BPA CURRENT Calc'!$D$6,Data!AD23,0)</f>
        <v>0</v>
      </c>
      <c r="AB23" s="4">
        <f>IF(AB$2='BPA CURRENT Calc'!$D$6,Data!AE23,0)</f>
        <v>0</v>
      </c>
      <c r="AC23" s="4">
        <f>IF(AC$2='BPA CURRENT Calc'!$D$6,Data!AF23,0)</f>
        <v>0</v>
      </c>
      <c r="AD23" s="4">
        <f>IF(AD$2='BPA CURRENT Calc'!$D$6,Data!AG23,0)</f>
        <v>0</v>
      </c>
      <c r="AE23" s="4">
        <f>IF(AE$2='BPA CURRENT Calc'!$D$6,Data!AH23,0)</f>
        <v>0</v>
      </c>
      <c r="AF23" s="4">
        <f>IF(AF$2='BPA CURRENT Calc'!$D$6,Data!AI23,0)</f>
        <v>0</v>
      </c>
      <c r="AG23" s="6">
        <f t="shared" si="2"/>
        <v>0</v>
      </c>
      <c r="AH23" s="18">
        <f>IF(AH$2='BPA CURRENT Calc'!$E$6,0,0)</f>
        <v>0</v>
      </c>
      <c r="AI23" s="4">
        <f>IF(AI$2='BPA CURRENT Calc'!$E$6,Data!AJ23,0)</f>
        <v>0</v>
      </c>
      <c r="AJ23" s="4">
        <f>IF(AJ$2='BPA CURRENT Calc'!$E$6,Data!AK23,0)</f>
        <v>0</v>
      </c>
      <c r="AK23" s="4">
        <f>IF(AK$2='BPA CURRENT Calc'!$E$6,Data!AL23,0)</f>
        <v>0</v>
      </c>
      <c r="AL23" s="4">
        <f>IF(AL$2='BPA CURRENT Calc'!$E$6,Data!AM23,0)</f>
        <v>0</v>
      </c>
      <c r="AM23" s="4">
        <f>IF(AM$2='BPA CURRENT Calc'!$E$6,Data!AN23,0)</f>
        <v>0</v>
      </c>
      <c r="AN23" s="4">
        <f>IF(AN$2='BPA CURRENT Calc'!$E$6,Data!AO23,0)</f>
        <v>0</v>
      </c>
      <c r="AO23" s="4">
        <f>IF(AO$2='BPA CURRENT Calc'!$E$6,Data!AP23,0)</f>
        <v>0</v>
      </c>
      <c r="AP23" s="6">
        <f t="shared" si="3"/>
        <v>0</v>
      </c>
      <c r="AQ23" s="18">
        <f>IF(AQ$2='BPA CURRENT Calc'!$F$6,0,0)</f>
        <v>0</v>
      </c>
      <c r="AR23" s="4">
        <f>IF(AR$2='BPA CURRENT Calc'!$F$6,Data!AQ23,0)</f>
        <v>0</v>
      </c>
      <c r="AS23" s="4">
        <f>IF(AS$2='BPA CURRENT Calc'!$F$6,Data!AR23,0)</f>
        <v>0</v>
      </c>
      <c r="AT23" s="4">
        <f>IF(AT$2='BPA CURRENT Calc'!$F$6,Data!AS23,0)</f>
        <v>0</v>
      </c>
      <c r="AU23" s="4">
        <f>IF(AU$2='BPA CURRENT Calc'!$F$6,Data!AT23,0)</f>
        <v>0</v>
      </c>
      <c r="AV23" s="4">
        <f>IF(AV$2='BPA CURRENT Calc'!$F$6,Data!AU23,0)</f>
        <v>0</v>
      </c>
      <c r="AW23" s="4">
        <f>IF(AW$2='BPA CURRENT Calc'!$F$6,Data!AV23,0)</f>
        <v>0</v>
      </c>
      <c r="AX23" s="4">
        <f>IF(AX$2='BPA CURRENT Calc'!$F$6,Data!AW23,0)</f>
        <v>0</v>
      </c>
      <c r="AY23" s="6">
        <f t="shared" si="4"/>
        <v>0</v>
      </c>
      <c r="AZ23" s="18">
        <f>IF(AZ$2='BPA CURRENT Calc'!$G$6,0,0)</f>
        <v>0</v>
      </c>
      <c r="BA23" s="4">
        <f>IF(BA$2='BPA CURRENT Calc'!$G$6,Data!AX23,0)</f>
        <v>0</v>
      </c>
      <c r="BB23" s="4">
        <f>IF(BB$2='BPA CURRENT Calc'!$G$6,Data!AY23,0)</f>
        <v>0</v>
      </c>
      <c r="BC23" s="4">
        <f>IF(BC$2='BPA CURRENT Calc'!$G$6,Data!AZ23,0)</f>
        <v>0</v>
      </c>
      <c r="BD23" s="4">
        <f>IF(BD$2='BPA CURRENT Calc'!$G$6,Data!BA23,0)</f>
        <v>0</v>
      </c>
      <c r="BE23" s="4">
        <f>IF(BE$2='BPA CURRENT Calc'!$G$6,Data!BB23,0)</f>
        <v>0</v>
      </c>
      <c r="BF23" s="4">
        <f>IF(BF$2='BPA CURRENT Calc'!$G$6,Data!BC23,0)</f>
        <v>0</v>
      </c>
      <c r="BG23" s="4">
        <f>IF(BG$2='BPA CURRENT Calc'!$G$6,Data!BD23,0)</f>
        <v>0</v>
      </c>
      <c r="BH23" s="6">
        <f t="shared" si="5"/>
        <v>0</v>
      </c>
      <c r="BI23" s="97">
        <f>IF('BPA CURRENT Calc'!$H$6="Yes",Data!BE23,0)</f>
        <v>0</v>
      </c>
      <c r="BJ23" s="18">
        <f>IF(BJ$2='BPA CURRENT Calc'!$L$4,0,0)</f>
        <v>0</v>
      </c>
      <c r="BK23" s="4">
        <f>IF(BK$2='BPA CURRENT Calc'!$L$4,Data!BV23,0)</f>
        <v>0</v>
      </c>
      <c r="BL23" s="4">
        <f>IF(BL$2='BPA CURRENT Calc'!$L$4,Data!BW23,0)</f>
        <v>0</v>
      </c>
      <c r="BM23" s="4">
        <f>IF(BM$2='BPA CURRENT Calc'!$L$4,Data!BX23,0)</f>
        <v>0</v>
      </c>
      <c r="BN23" s="4">
        <f>IF(BN$2='BPA CURRENT Calc'!$L$4,Data!BY23,0)</f>
        <v>0</v>
      </c>
      <c r="BO23" s="6">
        <f t="shared" si="6"/>
        <v>0</v>
      </c>
      <c r="BP23" s="4">
        <f>IF('BPA CURRENT Calc'!$J$6='BPA CURRENT Ref Data'!BP$2,Data!C23,0)</f>
        <v>0</v>
      </c>
      <c r="BQ23" s="4">
        <f>IF('BPA CURRENT Calc'!$J$6='BPA CURRENT Ref Data'!BQ$2,Data!D23,0)</f>
        <v>0</v>
      </c>
      <c r="BR23" s="4">
        <f>IF('BPA CURRENT Calc'!$J$6='BPA CURRENT Ref Data'!BR$2,Data!E23,0)</f>
        <v>0</v>
      </c>
      <c r="BS23" s="4">
        <f>IF('BPA CURRENT Calc'!$J$6='BPA CURRENT Ref Data'!BS$2,Data!F23,0)</f>
        <v>1.9139999999999999</v>
      </c>
      <c r="BT23" s="99">
        <f t="shared" si="0"/>
        <v>1.9139999999999999</v>
      </c>
      <c r="BU23" s="102">
        <f>IF('BPA CURRENT Calc'!$L$6="Yes",'BPA CURRENT Ref Data'!BO23*'BPA CURRENT Calc'!$L$5,0)</f>
        <v>0</v>
      </c>
      <c r="BV23" s="102">
        <f>IF('BPA CURRENT Calc'!$M$6="Yes",IF(('BPA CURRENT Calc'!I27-'BPA CURRENT Ref Data'!BT23)&gt;0,('BPA CURRENT Calc'!I27-'BPA CURRENT Ref Data'!BT23)*'BPA CURRENT Calc'!$M$5,0),0)</f>
        <v>0</v>
      </c>
      <c r="BW23" s="80">
        <f>IF('BPA CURRENT Calc'!$K$6="Yes",IF(('BPA CURRENT Calc'!I27)&lt;'BPA CURRENT Calc'!J27,('BPA CURRENT Calc'!I27-'BPA CURRENT Calc'!J27)*'BPA CURRENT Calc'!$K$5,0),0)</f>
        <v>-5.1623515981735313E-2</v>
      </c>
      <c r="BX23" s="105">
        <f>IF('BPA CURRENT Calc'!$N$5='BPA CURRENT Ref Data'!$BX$2,'BPA CURRENT Scaling'!D26,0)</f>
        <v>1.1540945044389668E-2</v>
      </c>
      <c r="BY23" s="1">
        <f>IF('BPA CURRENT Calc'!$N$5='BPA CURRENT Ref Data'!$BY$2,'BPA CURRENT Scaling'!H26,0)</f>
        <v>0</v>
      </c>
      <c r="BZ23" s="6">
        <f>IF('BPA CURRENT Calc'!$N$6="Yes",SUM('BPA CURRENT Ref Data'!BX23:BY23),0)</f>
        <v>0</v>
      </c>
      <c r="CA23" s="4"/>
      <c r="CB23" s="4"/>
      <c r="CC23" s="4"/>
      <c r="CD23" s="4"/>
      <c r="CE23" s="4"/>
      <c r="CF23" s="4"/>
      <c r="CG23" s="4"/>
      <c r="CH23" s="4"/>
      <c r="CI23" s="4"/>
      <c r="CJ23" s="4"/>
      <c r="CK23" s="4"/>
      <c r="CL23" s="4"/>
      <c r="CM23" s="4"/>
      <c r="CN23" s="4"/>
      <c r="CO23" s="4"/>
      <c r="CP23" s="4"/>
      <c r="CQ23" s="4" t="e">
        <f>IF('BPA CURRENT Calc'!#REF!='BPA CURRENT Ref Data'!CQ$2,Data!G23,0)</f>
        <v>#REF!</v>
      </c>
      <c r="CR23" s="4" t="e">
        <f>IF('BPA CURRENT Calc'!#REF!='BPA CURRENT Ref Data'!CR$2,Data!H23,0)</f>
        <v>#REF!</v>
      </c>
      <c r="CS23" s="4" t="e">
        <f>IF('BPA CURRENT Calc'!#REF!='BPA CURRENT Ref Data'!CS$2,Data!I23,0)</f>
        <v>#REF!</v>
      </c>
      <c r="CT23" s="4" t="e">
        <f>IF('BPA CURRENT Calc'!#REF!='BPA CURRENT Ref Data'!CT$2,Data!J23,0)</f>
        <v>#REF!</v>
      </c>
      <c r="CU23" s="4" t="e">
        <f>IF('BPA CURRENT Calc'!#REF!='BPA CURRENT Ref Data'!CU$2,Data!K23,0)</f>
        <v>#REF!</v>
      </c>
      <c r="CV23" s="4" t="e">
        <f>IF('BPA CURRENT Calc'!#REF!='BPA CURRENT Ref Data'!CV$2,Data!L23,0)</f>
        <v>#REF!</v>
      </c>
      <c r="CW23" s="4" t="e">
        <f>IF('BPA CURRENT Calc'!#REF!='BPA CURRENT Ref Data'!CW$2,Data!M23,0)</f>
        <v>#REF!</v>
      </c>
      <c r="CX23" s="4" t="e">
        <f>IF('BPA CURRENT Calc'!#REF!='BPA CURRENT Ref Data'!CX$2,Data!N23,0)</f>
        <v>#REF!</v>
      </c>
      <c r="CY23" s="4" t="e">
        <f>IF('BPA CURRENT Calc'!#REF!='BPA CURRENT Ref Data'!CY$2,Data!O23,0)</f>
        <v>#REF!</v>
      </c>
      <c r="CZ23" s="4" t="e">
        <f>IF('BPA CURRENT Calc'!#REF!='BPA CURRENT Ref Data'!CZ$2,Data!P23,0)</f>
        <v>#REF!</v>
      </c>
      <c r="DA23" s="4" t="e">
        <f>IF('BPA CURRENT Calc'!#REF!='BPA CURRENT Ref Data'!DA$2,Data!Q23,0)</f>
        <v>#REF!</v>
      </c>
      <c r="DB23" s="4" t="e">
        <f>IF('BPA CURRENT Calc'!#REF!='BPA CURRENT Ref Data'!DB$2,Data!R23,0)</f>
        <v>#REF!</v>
      </c>
      <c r="DC23" s="4" t="e">
        <f>IF('BPA CURRENT Calc'!#REF!='BPA CURRENT Ref Data'!DC$2,Data!S23,0)</f>
        <v>#REF!</v>
      </c>
      <c r="DD23" s="4" t="e">
        <f>IF('BPA CURRENT Calc'!#REF!='BPA CURRENT Ref Data'!DD$2,Data!T23,0)</f>
        <v>#REF!</v>
      </c>
      <c r="DE23" s="4" t="e">
        <f>IF('BPA CURRENT Calc'!#REF!='BPA CURRENT Ref Data'!DE$2,Data!U23,0)</f>
        <v>#REF!</v>
      </c>
      <c r="DF23" s="22" t="e">
        <f t="shared" si="7"/>
        <v>#REF!</v>
      </c>
    </row>
    <row r="24" spans="1:110" x14ac:dyDescent="0.3">
      <c r="A24" s="12">
        <v>10072</v>
      </c>
      <c r="B24" s="37" t="s">
        <v>31</v>
      </c>
      <c r="C24" s="18">
        <f>IF('BPA CURRENT Calc'!$C$6='BPA CURRENT Ref Data'!C$2,Data!G24,0)</f>
        <v>0</v>
      </c>
      <c r="D24" s="4">
        <f>IF('BPA CURRENT Calc'!$C$6='BPA CURRENT Ref Data'!D$2,Data!H24,0)</f>
        <v>0</v>
      </c>
      <c r="E24" s="4">
        <f>IF('BPA CURRENT Calc'!$C$6='BPA CURRENT Ref Data'!E$2,Data!I24,0)</f>
        <v>24.074671004566213</v>
      </c>
      <c r="F24" s="4">
        <f>IF('BPA CURRENT Calc'!$C$6='BPA CURRENT Ref Data'!F$2,Data!J24,0)</f>
        <v>0</v>
      </c>
      <c r="G24" s="4">
        <f>IF('BPA CURRENT Calc'!$C$6='BPA CURRENT Ref Data'!G$2,Data!K24,0)</f>
        <v>0</v>
      </c>
      <c r="H24" s="4">
        <f>IF('BPA CURRENT Calc'!$C$6='BPA CURRENT Ref Data'!H$2,Data!L24,0)</f>
        <v>0</v>
      </c>
      <c r="I24" s="4">
        <f>IF('BPA CURRENT Calc'!$C$6='BPA CURRENT Ref Data'!I$2,Data!M24,0)</f>
        <v>0</v>
      </c>
      <c r="J24" s="4">
        <f>IF('BPA CURRENT Calc'!$C$6='BPA CURRENT Ref Data'!J$2,Data!N24,0)</f>
        <v>0</v>
      </c>
      <c r="K24" s="4">
        <f>IF('BPA CURRENT Calc'!$C$6='BPA CURRENT Ref Data'!K$2,Data!O24,0)</f>
        <v>0</v>
      </c>
      <c r="L24" s="4">
        <f>IF('BPA CURRENT Calc'!$C$6='BPA CURRENT Ref Data'!L$2,Data!P24,0)</f>
        <v>0</v>
      </c>
      <c r="M24" s="4">
        <f>IF('BPA CURRENT Calc'!$C$6='BPA CURRENT Ref Data'!M$2,Data!Q24,0)</f>
        <v>0</v>
      </c>
      <c r="N24" s="4">
        <f>IF('BPA CURRENT Calc'!$C$6='BPA CURRENT Ref Data'!N$2,Data!R24,0)</f>
        <v>0</v>
      </c>
      <c r="O24" s="4">
        <f>IF('BPA CURRENT Calc'!$C$6='BPA CURRENT Ref Data'!O$2,Data!S24,0)</f>
        <v>0</v>
      </c>
      <c r="P24" s="4">
        <f>IF('BPA CURRENT Calc'!$C$6='BPA CURRENT Ref Data'!P$2,Data!T24,0)</f>
        <v>0</v>
      </c>
      <c r="Q24" s="4">
        <f>IF('BPA CURRENT Calc'!$C$6='BPA CURRENT Ref Data'!Q$2,Data!U24,0)</f>
        <v>0</v>
      </c>
      <c r="R24" s="22">
        <f t="shared" si="1"/>
        <v>24.074671004566213</v>
      </c>
      <c r="S24" s="18">
        <f>IF(S$2='BPA CURRENT Calc'!$D$6,Data!V24,0)</f>
        <v>0</v>
      </c>
      <c r="T24" s="4">
        <f>IF(T$2='BPA CURRENT Calc'!$D$6,Data!W24,0)</f>
        <v>0</v>
      </c>
      <c r="U24" s="4">
        <f>IF(U$2='BPA CURRENT Calc'!$D$6,Data!X24,0)</f>
        <v>0</v>
      </c>
      <c r="V24" s="4">
        <f>IF(V$2='BPA CURRENT Calc'!$D$6,Data!Y24,0)</f>
        <v>0</v>
      </c>
      <c r="W24" s="4">
        <f>IF(W$2='BPA CURRENT Calc'!$D$6,Data!Z24,0)</f>
        <v>0</v>
      </c>
      <c r="X24" s="4">
        <f>IF(X$2='BPA CURRENT Calc'!$D$6,Data!AA24,0)</f>
        <v>0</v>
      </c>
      <c r="Y24" s="4">
        <f>IF(Y$2='BPA CURRENT Calc'!$D$6,Data!AB24,0)</f>
        <v>0</v>
      </c>
      <c r="Z24" s="4">
        <f>IF(Z$2='BPA CURRENT Calc'!$D$6,Data!AC24,0)</f>
        <v>0</v>
      </c>
      <c r="AA24" s="4">
        <f>IF(AA$2='BPA CURRENT Calc'!$D$6,Data!AD24,0)</f>
        <v>0</v>
      </c>
      <c r="AB24" s="4">
        <f>IF(AB$2='BPA CURRENT Calc'!$D$6,Data!AE24,0)</f>
        <v>0</v>
      </c>
      <c r="AC24" s="4">
        <f>IF(AC$2='BPA CURRENT Calc'!$D$6,Data!AF24,0)</f>
        <v>0</v>
      </c>
      <c r="AD24" s="4">
        <f>IF(AD$2='BPA CURRENT Calc'!$D$6,Data!AG24,0)</f>
        <v>0</v>
      </c>
      <c r="AE24" s="4">
        <f>IF(AE$2='BPA CURRENT Calc'!$D$6,Data!AH24,0)</f>
        <v>0</v>
      </c>
      <c r="AF24" s="4">
        <f>IF(AF$2='BPA CURRENT Calc'!$D$6,Data!AI24,0)</f>
        <v>0</v>
      </c>
      <c r="AG24" s="6">
        <f t="shared" si="2"/>
        <v>0</v>
      </c>
      <c r="AH24" s="18">
        <f>IF(AH$2='BPA CURRENT Calc'!$E$6,0,0)</f>
        <v>0</v>
      </c>
      <c r="AI24" s="4">
        <f>IF(AI$2='BPA CURRENT Calc'!$E$6,Data!AJ24,0)</f>
        <v>0</v>
      </c>
      <c r="AJ24" s="4">
        <f>IF(AJ$2='BPA CURRENT Calc'!$E$6,Data!AK24,0)</f>
        <v>0</v>
      </c>
      <c r="AK24" s="4">
        <f>IF(AK$2='BPA CURRENT Calc'!$E$6,Data!AL24,0)</f>
        <v>0</v>
      </c>
      <c r="AL24" s="4">
        <f>IF(AL$2='BPA CURRENT Calc'!$E$6,Data!AM24,0)</f>
        <v>0</v>
      </c>
      <c r="AM24" s="4">
        <f>IF(AM$2='BPA CURRENT Calc'!$E$6,Data!AN24,0)</f>
        <v>0</v>
      </c>
      <c r="AN24" s="4">
        <f>IF(AN$2='BPA CURRENT Calc'!$E$6,Data!AO24,0)</f>
        <v>0</v>
      </c>
      <c r="AO24" s="4">
        <f>IF(AO$2='BPA CURRENT Calc'!$E$6,Data!AP24,0)</f>
        <v>0</v>
      </c>
      <c r="AP24" s="6">
        <f t="shared" si="3"/>
        <v>0</v>
      </c>
      <c r="AQ24" s="18">
        <f>IF(AQ$2='BPA CURRENT Calc'!$F$6,0,0)</f>
        <v>0</v>
      </c>
      <c r="AR24" s="4">
        <f>IF(AR$2='BPA CURRENT Calc'!$F$6,Data!AQ24,0)</f>
        <v>0</v>
      </c>
      <c r="AS24" s="4">
        <f>IF(AS$2='BPA CURRENT Calc'!$F$6,Data!AR24,0)</f>
        <v>0</v>
      </c>
      <c r="AT24" s="4">
        <f>IF(AT$2='BPA CURRENT Calc'!$F$6,Data!AS24,0)</f>
        <v>0</v>
      </c>
      <c r="AU24" s="4">
        <f>IF(AU$2='BPA CURRENT Calc'!$F$6,Data!AT24,0)</f>
        <v>0</v>
      </c>
      <c r="AV24" s="4">
        <f>IF(AV$2='BPA CURRENT Calc'!$F$6,Data!AU24,0)</f>
        <v>0</v>
      </c>
      <c r="AW24" s="4">
        <f>IF(AW$2='BPA CURRENT Calc'!$F$6,Data!AV24,0)</f>
        <v>0</v>
      </c>
      <c r="AX24" s="4">
        <f>IF(AX$2='BPA CURRENT Calc'!$F$6,Data!AW24,0)</f>
        <v>0</v>
      </c>
      <c r="AY24" s="6">
        <f t="shared" si="4"/>
        <v>0</v>
      </c>
      <c r="AZ24" s="18">
        <f>IF(AZ$2='BPA CURRENT Calc'!$G$6,0,0)</f>
        <v>0</v>
      </c>
      <c r="BA24" s="4">
        <f>IF(BA$2='BPA CURRENT Calc'!$G$6,Data!AX24,0)</f>
        <v>0</v>
      </c>
      <c r="BB24" s="4">
        <f>IF(BB$2='BPA CURRENT Calc'!$G$6,Data!AY24,0)</f>
        <v>0</v>
      </c>
      <c r="BC24" s="4">
        <f>IF(BC$2='BPA CURRENT Calc'!$G$6,Data!AZ24,0)</f>
        <v>0</v>
      </c>
      <c r="BD24" s="4">
        <f>IF(BD$2='BPA CURRENT Calc'!$G$6,Data!BA24,0)</f>
        <v>0</v>
      </c>
      <c r="BE24" s="4">
        <f>IF(BE$2='BPA CURRENT Calc'!$G$6,Data!BB24,0)</f>
        <v>0</v>
      </c>
      <c r="BF24" s="4">
        <f>IF(BF$2='BPA CURRENT Calc'!$G$6,Data!BC24,0)</f>
        <v>0</v>
      </c>
      <c r="BG24" s="4">
        <f>IF(BG$2='BPA CURRENT Calc'!$G$6,Data!BD24,0)</f>
        <v>0</v>
      </c>
      <c r="BH24" s="6">
        <f t="shared" si="5"/>
        <v>0</v>
      </c>
      <c r="BI24" s="97">
        <f>IF('BPA CURRENT Calc'!$H$6="Yes",Data!BE24,0)</f>
        <v>0</v>
      </c>
      <c r="BJ24" s="18">
        <f>IF(BJ$2='BPA CURRENT Calc'!$L$4,0,0)</f>
        <v>0</v>
      </c>
      <c r="BK24" s="4">
        <f>IF(BK$2='BPA CURRENT Calc'!$L$4,Data!BV24,0)</f>
        <v>0</v>
      </c>
      <c r="BL24" s="4">
        <f>IF(BL$2='BPA CURRENT Calc'!$L$4,Data!BW24,0)</f>
        <v>0.16700000000000001</v>
      </c>
      <c r="BM24" s="4">
        <f>IF(BM$2='BPA CURRENT Calc'!$L$4,Data!BX24,0)</f>
        <v>0</v>
      </c>
      <c r="BN24" s="4">
        <f>IF(BN$2='BPA CURRENT Calc'!$L$4,Data!BY24,0)</f>
        <v>0</v>
      </c>
      <c r="BO24" s="6">
        <f t="shared" si="6"/>
        <v>0.16700000000000001</v>
      </c>
      <c r="BP24" s="4">
        <f>IF('BPA CURRENT Calc'!$J$6='BPA CURRENT Ref Data'!BP$2,Data!C24,0)</f>
        <v>0</v>
      </c>
      <c r="BQ24" s="4">
        <f>IF('BPA CURRENT Calc'!$J$6='BPA CURRENT Ref Data'!BQ$2,Data!D24,0)</f>
        <v>0</v>
      </c>
      <c r="BR24" s="4">
        <f>IF('BPA CURRENT Calc'!$J$6='BPA CURRENT Ref Data'!BR$2,Data!E24,0)</f>
        <v>0</v>
      </c>
      <c r="BS24" s="4">
        <f>IF('BPA CURRENT Calc'!$J$6='BPA CURRENT Ref Data'!BS$2,Data!F24,0)</f>
        <v>23.981999999999999</v>
      </c>
      <c r="BT24" s="99">
        <f t="shared" si="0"/>
        <v>23.981999999999999</v>
      </c>
      <c r="BU24" s="102">
        <f>IF('BPA CURRENT Calc'!$L$6="Yes",'BPA CURRENT Ref Data'!BO24*'BPA CURRENT Calc'!$L$5,0)</f>
        <v>8.3500000000000005E-2</v>
      </c>
      <c r="BV24" s="102">
        <f>IF('BPA CURRENT Calc'!$M$6="Yes",IF(('BPA CURRENT Calc'!I28-'BPA CURRENT Ref Data'!BT24)&gt;0,('BPA CURRENT Calc'!I28-'BPA CURRENT Ref Data'!BT24)*'BPA CURRENT Calc'!$M$5,0),0)</f>
        <v>2.3167751141553339E-2</v>
      </c>
      <c r="BW24" s="80">
        <f>IF('BPA CURRENT Calc'!$K$6="Yes",IF(('BPA CURRENT Calc'!I28)&lt;'BPA CURRENT Calc'!J28,('BPA CURRENT Calc'!I28-'BPA CURRENT Calc'!J28)*'BPA CURRENT Calc'!$K$5,0),0)</f>
        <v>0</v>
      </c>
      <c r="BX24" s="105">
        <f>IF('BPA CURRENT Calc'!$N$5='BPA CURRENT Ref Data'!$BX$2,'BPA CURRENT Scaling'!D27,0)</f>
        <v>0.14927486096079801</v>
      </c>
      <c r="BY24" s="1">
        <f>IF('BPA CURRENT Calc'!$N$5='BPA CURRENT Ref Data'!$BY$2,'BPA CURRENT Scaling'!H27,0)</f>
        <v>0</v>
      </c>
      <c r="BZ24" s="6">
        <f>IF('BPA CURRENT Calc'!$N$6="Yes",SUM('BPA CURRENT Ref Data'!BX24:BY24),0)</f>
        <v>0</v>
      </c>
      <c r="CA24" s="4"/>
      <c r="CB24" s="4"/>
      <c r="CC24" s="4"/>
      <c r="CD24" s="4"/>
      <c r="CE24" s="4"/>
      <c r="CF24" s="4"/>
      <c r="CG24" s="4"/>
      <c r="CH24" s="4"/>
      <c r="CI24" s="4"/>
      <c r="CJ24" s="4"/>
      <c r="CK24" s="4"/>
      <c r="CL24" s="4"/>
      <c r="CM24" s="4"/>
      <c r="CN24" s="4"/>
      <c r="CO24" s="4"/>
      <c r="CP24" s="4"/>
      <c r="CQ24" s="4" t="e">
        <f>IF('BPA CURRENT Calc'!#REF!='BPA CURRENT Ref Data'!CQ$2,Data!G24,0)</f>
        <v>#REF!</v>
      </c>
      <c r="CR24" s="4" t="e">
        <f>IF('BPA CURRENT Calc'!#REF!='BPA CURRENT Ref Data'!CR$2,Data!H24,0)</f>
        <v>#REF!</v>
      </c>
      <c r="CS24" s="4" t="e">
        <f>IF('BPA CURRENT Calc'!#REF!='BPA CURRENT Ref Data'!CS$2,Data!I24,0)</f>
        <v>#REF!</v>
      </c>
      <c r="CT24" s="4" t="e">
        <f>IF('BPA CURRENT Calc'!#REF!='BPA CURRENT Ref Data'!CT$2,Data!J24,0)</f>
        <v>#REF!</v>
      </c>
      <c r="CU24" s="4" t="e">
        <f>IF('BPA CURRENT Calc'!#REF!='BPA CURRENT Ref Data'!CU$2,Data!K24,0)</f>
        <v>#REF!</v>
      </c>
      <c r="CV24" s="4" t="e">
        <f>IF('BPA CURRENT Calc'!#REF!='BPA CURRENT Ref Data'!CV$2,Data!L24,0)</f>
        <v>#REF!</v>
      </c>
      <c r="CW24" s="4" t="e">
        <f>IF('BPA CURRENT Calc'!#REF!='BPA CURRENT Ref Data'!CW$2,Data!M24,0)</f>
        <v>#REF!</v>
      </c>
      <c r="CX24" s="4" t="e">
        <f>IF('BPA CURRENT Calc'!#REF!='BPA CURRENT Ref Data'!CX$2,Data!N24,0)</f>
        <v>#REF!</v>
      </c>
      <c r="CY24" s="4" t="e">
        <f>IF('BPA CURRENT Calc'!#REF!='BPA CURRENT Ref Data'!CY$2,Data!O24,0)</f>
        <v>#REF!</v>
      </c>
      <c r="CZ24" s="4" t="e">
        <f>IF('BPA CURRENT Calc'!#REF!='BPA CURRENT Ref Data'!CZ$2,Data!P24,0)</f>
        <v>#REF!</v>
      </c>
      <c r="DA24" s="4" t="e">
        <f>IF('BPA CURRENT Calc'!#REF!='BPA CURRENT Ref Data'!DA$2,Data!Q24,0)</f>
        <v>#REF!</v>
      </c>
      <c r="DB24" s="4" t="e">
        <f>IF('BPA CURRENT Calc'!#REF!='BPA CURRENT Ref Data'!DB$2,Data!R24,0)</f>
        <v>#REF!</v>
      </c>
      <c r="DC24" s="4" t="e">
        <f>IF('BPA CURRENT Calc'!#REF!='BPA CURRENT Ref Data'!DC$2,Data!S24,0)</f>
        <v>#REF!</v>
      </c>
      <c r="DD24" s="4" t="e">
        <f>IF('BPA CURRENT Calc'!#REF!='BPA CURRENT Ref Data'!DD$2,Data!T24,0)</f>
        <v>#REF!</v>
      </c>
      <c r="DE24" s="4" t="e">
        <f>IF('BPA CURRENT Calc'!#REF!='BPA CURRENT Ref Data'!DE$2,Data!U24,0)</f>
        <v>#REF!</v>
      </c>
      <c r="DF24" s="22" t="e">
        <f t="shared" si="7"/>
        <v>#REF!</v>
      </c>
    </row>
    <row r="25" spans="1:110" x14ac:dyDescent="0.3">
      <c r="A25" s="12">
        <v>10074</v>
      </c>
      <c r="B25" s="37" t="s">
        <v>32</v>
      </c>
      <c r="C25" s="18">
        <f>IF('BPA CURRENT Calc'!$C$6='BPA CURRENT Ref Data'!C$2,Data!G25,0)</f>
        <v>0</v>
      </c>
      <c r="D25" s="4">
        <f>IF('BPA CURRENT Calc'!$C$6='BPA CURRENT Ref Data'!D$2,Data!H25,0)</f>
        <v>0</v>
      </c>
      <c r="E25" s="4">
        <f>IF('BPA CURRENT Calc'!$C$6='BPA CURRENT Ref Data'!E$2,Data!I25,0)</f>
        <v>30.437412557077625</v>
      </c>
      <c r="F25" s="4">
        <f>IF('BPA CURRENT Calc'!$C$6='BPA CURRENT Ref Data'!F$2,Data!J25,0)</f>
        <v>0</v>
      </c>
      <c r="G25" s="4">
        <f>IF('BPA CURRENT Calc'!$C$6='BPA CURRENT Ref Data'!G$2,Data!K25,0)</f>
        <v>0</v>
      </c>
      <c r="H25" s="4">
        <f>IF('BPA CURRENT Calc'!$C$6='BPA CURRENT Ref Data'!H$2,Data!L25,0)</f>
        <v>0</v>
      </c>
      <c r="I25" s="4">
        <f>IF('BPA CURRENT Calc'!$C$6='BPA CURRENT Ref Data'!I$2,Data!M25,0)</f>
        <v>0</v>
      </c>
      <c r="J25" s="4">
        <f>IF('BPA CURRENT Calc'!$C$6='BPA CURRENT Ref Data'!J$2,Data!N25,0)</f>
        <v>0</v>
      </c>
      <c r="K25" s="4">
        <f>IF('BPA CURRENT Calc'!$C$6='BPA CURRENT Ref Data'!K$2,Data!O25,0)</f>
        <v>0</v>
      </c>
      <c r="L25" s="4">
        <f>IF('BPA CURRENT Calc'!$C$6='BPA CURRENT Ref Data'!L$2,Data!P25,0)</f>
        <v>0</v>
      </c>
      <c r="M25" s="4">
        <f>IF('BPA CURRENT Calc'!$C$6='BPA CURRENT Ref Data'!M$2,Data!Q25,0)</f>
        <v>0</v>
      </c>
      <c r="N25" s="4">
        <f>IF('BPA CURRENT Calc'!$C$6='BPA CURRENT Ref Data'!N$2,Data!R25,0)</f>
        <v>0</v>
      </c>
      <c r="O25" s="4">
        <f>IF('BPA CURRENT Calc'!$C$6='BPA CURRENT Ref Data'!O$2,Data!S25,0)</f>
        <v>0</v>
      </c>
      <c r="P25" s="4">
        <f>IF('BPA CURRENT Calc'!$C$6='BPA CURRENT Ref Data'!P$2,Data!T25,0)</f>
        <v>0</v>
      </c>
      <c r="Q25" s="4">
        <f>IF('BPA CURRENT Calc'!$C$6='BPA CURRENT Ref Data'!Q$2,Data!U25,0)</f>
        <v>0</v>
      </c>
      <c r="R25" s="22">
        <f t="shared" si="1"/>
        <v>30.437412557077625</v>
      </c>
      <c r="S25" s="18">
        <f>IF(S$2='BPA CURRENT Calc'!$D$6,Data!V25,0)</f>
        <v>0</v>
      </c>
      <c r="T25" s="4">
        <f>IF(T$2='BPA CURRENT Calc'!$D$6,Data!W25,0)</f>
        <v>0</v>
      </c>
      <c r="U25" s="4">
        <f>IF(U$2='BPA CURRENT Calc'!$D$6,Data!X25,0)</f>
        <v>0</v>
      </c>
      <c r="V25" s="4">
        <f>IF(V$2='BPA CURRENT Calc'!$D$6,Data!Y25,0)</f>
        <v>0</v>
      </c>
      <c r="W25" s="4">
        <f>IF(W$2='BPA CURRENT Calc'!$D$6,Data!Z25,0)</f>
        <v>0</v>
      </c>
      <c r="X25" s="4">
        <f>IF(X$2='BPA CURRENT Calc'!$D$6,Data!AA25,0)</f>
        <v>0</v>
      </c>
      <c r="Y25" s="4">
        <f>IF(Y$2='BPA CURRENT Calc'!$D$6,Data!AB25,0)</f>
        <v>0</v>
      </c>
      <c r="Z25" s="4">
        <f>IF(Z$2='BPA CURRENT Calc'!$D$6,Data!AC25,0)</f>
        <v>0</v>
      </c>
      <c r="AA25" s="4">
        <f>IF(AA$2='BPA CURRENT Calc'!$D$6,Data!AD25,0)</f>
        <v>0</v>
      </c>
      <c r="AB25" s="4">
        <f>IF(AB$2='BPA CURRENT Calc'!$D$6,Data!AE25,0)</f>
        <v>0</v>
      </c>
      <c r="AC25" s="4">
        <f>IF(AC$2='BPA CURRENT Calc'!$D$6,Data!AF25,0)</f>
        <v>0</v>
      </c>
      <c r="AD25" s="4">
        <f>IF(AD$2='BPA CURRENT Calc'!$D$6,Data!AG25,0)</f>
        <v>0</v>
      </c>
      <c r="AE25" s="4">
        <f>IF(AE$2='BPA CURRENT Calc'!$D$6,Data!AH25,0)</f>
        <v>0</v>
      </c>
      <c r="AF25" s="4">
        <f>IF(AF$2='BPA CURRENT Calc'!$D$6,Data!AI25,0)</f>
        <v>0</v>
      </c>
      <c r="AG25" s="6">
        <f t="shared" si="2"/>
        <v>0</v>
      </c>
      <c r="AH25" s="18">
        <f>IF(AH$2='BPA CURRENT Calc'!$E$6,0,0)</f>
        <v>0</v>
      </c>
      <c r="AI25" s="4">
        <f>IF(AI$2='BPA CURRENT Calc'!$E$6,Data!AJ25,0)</f>
        <v>0</v>
      </c>
      <c r="AJ25" s="4">
        <f>IF(AJ$2='BPA CURRENT Calc'!$E$6,Data!AK25,0)</f>
        <v>2.9414383561643835</v>
      </c>
      <c r="AK25" s="4">
        <f>IF(AK$2='BPA CURRENT Calc'!$E$6,Data!AL25,0)</f>
        <v>0</v>
      </c>
      <c r="AL25" s="4">
        <f>IF(AL$2='BPA CURRENT Calc'!$E$6,Data!AM25,0)</f>
        <v>0</v>
      </c>
      <c r="AM25" s="4">
        <f>IF(AM$2='BPA CURRENT Calc'!$E$6,Data!AN25,0)</f>
        <v>0</v>
      </c>
      <c r="AN25" s="4">
        <f>IF(AN$2='BPA CURRENT Calc'!$E$6,Data!AO25,0)</f>
        <v>0</v>
      </c>
      <c r="AO25" s="4">
        <f>IF(AO$2='BPA CURRENT Calc'!$E$6,Data!AP25,0)</f>
        <v>0</v>
      </c>
      <c r="AP25" s="6">
        <f t="shared" si="3"/>
        <v>2.9414383561643835</v>
      </c>
      <c r="AQ25" s="18">
        <f>IF(AQ$2='BPA CURRENT Calc'!$F$6,0,0)</f>
        <v>0</v>
      </c>
      <c r="AR25" s="4">
        <f>IF(AR$2='BPA CURRENT Calc'!$F$6,Data!AQ25,0)</f>
        <v>0</v>
      </c>
      <c r="AS25" s="4">
        <f>IF(AS$2='BPA CURRENT Calc'!$F$6,Data!AR25,0)</f>
        <v>0</v>
      </c>
      <c r="AT25" s="4">
        <f>IF(AT$2='BPA CURRENT Calc'!$F$6,Data!AS25,0)</f>
        <v>0</v>
      </c>
      <c r="AU25" s="4">
        <f>IF(AU$2='BPA CURRENT Calc'!$F$6,Data!AT25,0)</f>
        <v>0</v>
      </c>
      <c r="AV25" s="4">
        <f>IF(AV$2='BPA CURRENT Calc'!$F$6,Data!AU25,0)</f>
        <v>0</v>
      </c>
      <c r="AW25" s="4">
        <f>IF(AW$2='BPA CURRENT Calc'!$F$6,Data!AV25,0)</f>
        <v>0</v>
      </c>
      <c r="AX25" s="4">
        <f>IF(AX$2='BPA CURRENT Calc'!$F$6,Data!AW25,0)</f>
        <v>0</v>
      </c>
      <c r="AY25" s="6">
        <f t="shared" si="4"/>
        <v>0</v>
      </c>
      <c r="AZ25" s="18">
        <f>IF(AZ$2='BPA CURRENT Calc'!$G$6,0,0)</f>
        <v>0</v>
      </c>
      <c r="BA25" s="4">
        <f>IF(BA$2='BPA CURRENT Calc'!$G$6,Data!AX25,0)</f>
        <v>0</v>
      </c>
      <c r="BB25" s="4">
        <f>IF(BB$2='BPA CURRENT Calc'!$G$6,Data!AY25,0)</f>
        <v>0</v>
      </c>
      <c r="BC25" s="4">
        <f>IF(BC$2='BPA CURRENT Calc'!$G$6,Data!AZ25,0)</f>
        <v>0</v>
      </c>
      <c r="BD25" s="4">
        <f>IF(BD$2='BPA CURRENT Calc'!$G$6,Data!BA25,0)</f>
        <v>0</v>
      </c>
      <c r="BE25" s="4">
        <f>IF(BE$2='BPA CURRENT Calc'!$G$6,Data!BB25,0)</f>
        <v>0</v>
      </c>
      <c r="BF25" s="4">
        <f>IF(BF$2='BPA CURRENT Calc'!$G$6,Data!BC25,0)</f>
        <v>0</v>
      </c>
      <c r="BG25" s="4">
        <f>IF(BG$2='BPA CURRENT Calc'!$G$6,Data!BD25,0)</f>
        <v>0</v>
      </c>
      <c r="BH25" s="6">
        <f t="shared" si="5"/>
        <v>0</v>
      </c>
      <c r="BI25" s="97">
        <f>IF('BPA CURRENT Calc'!$H$6="Yes",Data!BE25,0)</f>
        <v>0</v>
      </c>
      <c r="BJ25" s="18">
        <f>IF(BJ$2='BPA CURRENT Calc'!$L$4,0,0)</f>
        <v>0</v>
      </c>
      <c r="BK25" s="4">
        <f>IF(BK$2='BPA CURRENT Calc'!$L$4,Data!BV25,0)</f>
        <v>0</v>
      </c>
      <c r="BL25" s="4">
        <f>IF(BL$2='BPA CURRENT Calc'!$L$4,Data!BW25,0)</f>
        <v>0.1585</v>
      </c>
      <c r="BM25" s="4">
        <f>IF(BM$2='BPA CURRENT Calc'!$L$4,Data!BX25,0)</f>
        <v>0</v>
      </c>
      <c r="BN25" s="4">
        <f>IF(BN$2='BPA CURRENT Calc'!$L$4,Data!BY25,0)</f>
        <v>0</v>
      </c>
      <c r="BO25" s="6">
        <f t="shared" si="6"/>
        <v>0.1585</v>
      </c>
      <c r="BP25" s="4">
        <f>IF('BPA CURRENT Calc'!$J$6='BPA CURRENT Ref Data'!BP$2,Data!C25,0)</f>
        <v>0</v>
      </c>
      <c r="BQ25" s="4">
        <f>IF('BPA CURRENT Calc'!$J$6='BPA CURRENT Ref Data'!BQ$2,Data!D25,0)</f>
        <v>0</v>
      </c>
      <c r="BR25" s="4">
        <f>IF('BPA CURRENT Calc'!$J$6='BPA CURRENT Ref Data'!BR$2,Data!E25,0)</f>
        <v>0</v>
      </c>
      <c r="BS25" s="4">
        <f>IF('BPA CURRENT Calc'!$J$6='BPA CURRENT Ref Data'!BS$2,Data!F25,0)</f>
        <v>26.681999999999999</v>
      </c>
      <c r="BT25" s="99">
        <f t="shared" si="0"/>
        <v>26.681999999999999</v>
      </c>
      <c r="BU25" s="102">
        <f>IF('BPA CURRENT Calc'!$L$6="Yes",'BPA CURRENT Ref Data'!BO25*'BPA CURRENT Calc'!$L$5,0)</f>
        <v>7.9250000000000001E-2</v>
      </c>
      <c r="BV25" s="102">
        <f>IF('BPA CURRENT Calc'!$M$6="Yes",IF(('BPA CURRENT Calc'!I29-'BPA CURRENT Ref Data'!BT25)&gt;0,('BPA CURRENT Calc'!I29-'BPA CURRENT Ref Data'!BT25)*'BPA CURRENT Calc'!$M$5,0),0)</f>
        <v>0.20349355022831084</v>
      </c>
      <c r="BW25" s="80">
        <f>IF('BPA CURRENT Calc'!$K$6="Yes",IF(('BPA CURRENT Calc'!I29)&lt;'BPA CURRENT Calc'!J29,('BPA CURRENT Calc'!I29-'BPA CURRENT Calc'!J29)*'BPA CURRENT Calc'!$K$5,0),0)</f>
        <v>0</v>
      </c>
      <c r="BX25" s="105">
        <f>IF('BPA CURRENT Calc'!$N$5='BPA CURRENT Ref Data'!$BX$2,'BPA CURRENT Scaling'!D28,0)</f>
        <v>0.1670975906964865</v>
      </c>
      <c r="BY25" s="1">
        <f>IF('BPA CURRENT Calc'!$N$5='BPA CURRENT Ref Data'!$BY$2,'BPA CURRENT Scaling'!H28,0)</f>
        <v>0</v>
      </c>
      <c r="BZ25" s="6">
        <f>IF('BPA CURRENT Calc'!$N$6="Yes",SUM('BPA CURRENT Ref Data'!BX25:BY25),0)</f>
        <v>0</v>
      </c>
      <c r="CA25" s="4"/>
      <c r="CB25" s="4"/>
      <c r="CC25" s="4"/>
      <c r="CD25" s="4"/>
      <c r="CE25" s="4"/>
      <c r="CF25" s="4"/>
      <c r="CG25" s="4"/>
      <c r="CH25" s="4"/>
      <c r="CI25" s="4"/>
      <c r="CJ25" s="4"/>
      <c r="CK25" s="4"/>
      <c r="CL25" s="4"/>
      <c r="CM25" s="4"/>
      <c r="CN25" s="4"/>
      <c r="CO25" s="4"/>
      <c r="CP25" s="4"/>
      <c r="CQ25" s="4" t="e">
        <f>IF('BPA CURRENT Calc'!#REF!='BPA CURRENT Ref Data'!CQ$2,Data!G25,0)</f>
        <v>#REF!</v>
      </c>
      <c r="CR25" s="4" t="e">
        <f>IF('BPA CURRENT Calc'!#REF!='BPA CURRENT Ref Data'!CR$2,Data!H25,0)</f>
        <v>#REF!</v>
      </c>
      <c r="CS25" s="4" t="e">
        <f>IF('BPA CURRENT Calc'!#REF!='BPA CURRENT Ref Data'!CS$2,Data!I25,0)</f>
        <v>#REF!</v>
      </c>
      <c r="CT25" s="4" t="e">
        <f>IF('BPA CURRENT Calc'!#REF!='BPA CURRENT Ref Data'!CT$2,Data!J25,0)</f>
        <v>#REF!</v>
      </c>
      <c r="CU25" s="4" t="e">
        <f>IF('BPA CURRENT Calc'!#REF!='BPA CURRENT Ref Data'!CU$2,Data!K25,0)</f>
        <v>#REF!</v>
      </c>
      <c r="CV25" s="4" t="e">
        <f>IF('BPA CURRENT Calc'!#REF!='BPA CURRENT Ref Data'!CV$2,Data!L25,0)</f>
        <v>#REF!</v>
      </c>
      <c r="CW25" s="4" t="e">
        <f>IF('BPA CURRENT Calc'!#REF!='BPA CURRENT Ref Data'!CW$2,Data!M25,0)</f>
        <v>#REF!</v>
      </c>
      <c r="CX25" s="4" t="e">
        <f>IF('BPA CURRENT Calc'!#REF!='BPA CURRENT Ref Data'!CX$2,Data!N25,0)</f>
        <v>#REF!</v>
      </c>
      <c r="CY25" s="4" t="e">
        <f>IF('BPA CURRENT Calc'!#REF!='BPA CURRENT Ref Data'!CY$2,Data!O25,0)</f>
        <v>#REF!</v>
      </c>
      <c r="CZ25" s="4" t="e">
        <f>IF('BPA CURRENT Calc'!#REF!='BPA CURRENT Ref Data'!CZ$2,Data!P25,0)</f>
        <v>#REF!</v>
      </c>
      <c r="DA25" s="4" t="e">
        <f>IF('BPA CURRENT Calc'!#REF!='BPA CURRENT Ref Data'!DA$2,Data!Q25,0)</f>
        <v>#REF!</v>
      </c>
      <c r="DB25" s="4" t="e">
        <f>IF('BPA CURRENT Calc'!#REF!='BPA CURRENT Ref Data'!DB$2,Data!R25,0)</f>
        <v>#REF!</v>
      </c>
      <c r="DC25" s="4" t="e">
        <f>IF('BPA CURRENT Calc'!#REF!='BPA CURRENT Ref Data'!DC$2,Data!S25,0)</f>
        <v>#REF!</v>
      </c>
      <c r="DD25" s="4" t="e">
        <f>IF('BPA CURRENT Calc'!#REF!='BPA CURRENT Ref Data'!DD$2,Data!T25,0)</f>
        <v>#REF!</v>
      </c>
      <c r="DE25" s="4" t="e">
        <f>IF('BPA CURRENT Calc'!#REF!='BPA CURRENT Ref Data'!DE$2,Data!U25,0)</f>
        <v>#REF!</v>
      </c>
      <c r="DF25" s="22" t="e">
        <f t="shared" si="7"/>
        <v>#REF!</v>
      </c>
    </row>
    <row r="26" spans="1:110" x14ac:dyDescent="0.3">
      <c r="A26" s="12">
        <v>10076</v>
      </c>
      <c r="B26" s="37" t="s">
        <v>33</v>
      </c>
      <c r="C26" s="18">
        <f>IF('BPA CURRENT Calc'!$C$6='BPA CURRENT Ref Data'!C$2,Data!G26,0)</f>
        <v>0</v>
      </c>
      <c r="D26" s="4">
        <f>IF('BPA CURRENT Calc'!$C$6='BPA CURRENT Ref Data'!D$2,Data!H26,0)</f>
        <v>0</v>
      </c>
      <c r="E26" s="4">
        <f>IF('BPA CURRENT Calc'!$C$6='BPA CURRENT Ref Data'!E$2,Data!I26,0)</f>
        <v>7.8478922374429212</v>
      </c>
      <c r="F26" s="4">
        <f>IF('BPA CURRENT Calc'!$C$6='BPA CURRENT Ref Data'!F$2,Data!J26,0)</f>
        <v>0</v>
      </c>
      <c r="G26" s="4">
        <f>IF('BPA CURRENT Calc'!$C$6='BPA CURRENT Ref Data'!G$2,Data!K26,0)</f>
        <v>0</v>
      </c>
      <c r="H26" s="4">
        <f>IF('BPA CURRENT Calc'!$C$6='BPA CURRENT Ref Data'!H$2,Data!L26,0)</f>
        <v>0</v>
      </c>
      <c r="I26" s="4">
        <f>IF('BPA CURRENT Calc'!$C$6='BPA CURRENT Ref Data'!I$2,Data!M26,0)</f>
        <v>0</v>
      </c>
      <c r="J26" s="4">
        <f>IF('BPA CURRENT Calc'!$C$6='BPA CURRENT Ref Data'!J$2,Data!N26,0)</f>
        <v>0</v>
      </c>
      <c r="K26" s="4">
        <f>IF('BPA CURRENT Calc'!$C$6='BPA CURRENT Ref Data'!K$2,Data!O26,0)</f>
        <v>0</v>
      </c>
      <c r="L26" s="4">
        <f>IF('BPA CURRENT Calc'!$C$6='BPA CURRENT Ref Data'!L$2,Data!P26,0)</f>
        <v>0</v>
      </c>
      <c r="M26" s="4">
        <f>IF('BPA CURRENT Calc'!$C$6='BPA CURRENT Ref Data'!M$2,Data!Q26,0)</f>
        <v>0</v>
      </c>
      <c r="N26" s="4">
        <f>IF('BPA CURRENT Calc'!$C$6='BPA CURRENT Ref Data'!N$2,Data!R26,0)</f>
        <v>0</v>
      </c>
      <c r="O26" s="4">
        <f>IF('BPA CURRENT Calc'!$C$6='BPA CURRENT Ref Data'!O$2,Data!S26,0)</f>
        <v>0</v>
      </c>
      <c r="P26" s="4">
        <f>IF('BPA CURRENT Calc'!$C$6='BPA CURRENT Ref Data'!P$2,Data!T26,0)</f>
        <v>0</v>
      </c>
      <c r="Q26" s="4">
        <f>IF('BPA CURRENT Calc'!$C$6='BPA CURRENT Ref Data'!Q$2,Data!U26,0)</f>
        <v>0</v>
      </c>
      <c r="R26" s="22">
        <f t="shared" si="1"/>
        <v>7.8478922374429212</v>
      </c>
      <c r="S26" s="18">
        <f>IF(S$2='BPA CURRENT Calc'!$D$6,Data!V26,0)</f>
        <v>0</v>
      </c>
      <c r="T26" s="4">
        <f>IF(T$2='BPA CURRENT Calc'!$D$6,Data!W26,0)</f>
        <v>0</v>
      </c>
      <c r="U26" s="4">
        <f>IF(U$2='BPA CURRENT Calc'!$D$6,Data!X26,0)</f>
        <v>0</v>
      </c>
      <c r="V26" s="4">
        <f>IF(V$2='BPA CURRENT Calc'!$D$6,Data!Y26,0)</f>
        <v>0</v>
      </c>
      <c r="W26" s="4">
        <f>IF(W$2='BPA CURRENT Calc'!$D$6,Data!Z26,0)</f>
        <v>0</v>
      </c>
      <c r="X26" s="4">
        <f>IF(X$2='BPA CURRENT Calc'!$D$6,Data!AA26,0)</f>
        <v>0</v>
      </c>
      <c r="Y26" s="4">
        <f>IF(Y$2='BPA CURRENT Calc'!$D$6,Data!AB26,0)</f>
        <v>0</v>
      </c>
      <c r="Z26" s="4">
        <f>IF(Z$2='BPA CURRENT Calc'!$D$6,Data!AC26,0)</f>
        <v>0</v>
      </c>
      <c r="AA26" s="4">
        <f>IF(AA$2='BPA CURRENT Calc'!$D$6,Data!AD26,0)</f>
        <v>0</v>
      </c>
      <c r="AB26" s="4">
        <f>IF(AB$2='BPA CURRENT Calc'!$D$6,Data!AE26,0)</f>
        <v>0</v>
      </c>
      <c r="AC26" s="4">
        <f>IF(AC$2='BPA CURRENT Calc'!$D$6,Data!AF26,0)</f>
        <v>0</v>
      </c>
      <c r="AD26" s="4">
        <f>IF(AD$2='BPA CURRENT Calc'!$D$6,Data!AG26,0)</f>
        <v>0</v>
      </c>
      <c r="AE26" s="4">
        <f>IF(AE$2='BPA CURRENT Calc'!$D$6,Data!AH26,0)</f>
        <v>0</v>
      </c>
      <c r="AF26" s="4">
        <f>IF(AF$2='BPA CURRENT Calc'!$D$6,Data!AI26,0)</f>
        <v>0</v>
      </c>
      <c r="AG26" s="6">
        <f t="shared" si="2"/>
        <v>0</v>
      </c>
      <c r="AH26" s="18">
        <f>IF(AH$2='BPA CURRENT Calc'!$E$6,0,0)</f>
        <v>0</v>
      </c>
      <c r="AI26" s="4">
        <f>IF(AI$2='BPA CURRENT Calc'!$E$6,Data!AJ26,0)</f>
        <v>0</v>
      </c>
      <c r="AJ26" s="4">
        <f>IF(AJ$2='BPA CURRENT Calc'!$E$6,Data!AK26,0)</f>
        <v>0</v>
      </c>
      <c r="AK26" s="4">
        <f>IF(AK$2='BPA CURRENT Calc'!$E$6,Data!AL26,0)</f>
        <v>0</v>
      </c>
      <c r="AL26" s="4">
        <f>IF(AL$2='BPA CURRENT Calc'!$E$6,Data!AM26,0)</f>
        <v>0</v>
      </c>
      <c r="AM26" s="4">
        <f>IF(AM$2='BPA CURRENT Calc'!$E$6,Data!AN26,0)</f>
        <v>0</v>
      </c>
      <c r="AN26" s="4">
        <f>IF(AN$2='BPA CURRENT Calc'!$E$6,Data!AO26,0)</f>
        <v>0</v>
      </c>
      <c r="AO26" s="4">
        <f>IF(AO$2='BPA CURRENT Calc'!$E$6,Data!AP26,0)</f>
        <v>0</v>
      </c>
      <c r="AP26" s="6">
        <f t="shared" si="3"/>
        <v>0</v>
      </c>
      <c r="AQ26" s="18">
        <f>IF(AQ$2='BPA CURRENT Calc'!$F$6,0,0)</f>
        <v>0</v>
      </c>
      <c r="AR26" s="4">
        <f>IF(AR$2='BPA CURRENT Calc'!$F$6,Data!AQ26,0)</f>
        <v>0</v>
      </c>
      <c r="AS26" s="4">
        <f>IF(AS$2='BPA CURRENT Calc'!$F$6,Data!AR26,0)</f>
        <v>0</v>
      </c>
      <c r="AT26" s="4">
        <f>IF(AT$2='BPA CURRENT Calc'!$F$6,Data!AS26,0)</f>
        <v>0</v>
      </c>
      <c r="AU26" s="4">
        <f>IF(AU$2='BPA CURRENT Calc'!$F$6,Data!AT26,0)</f>
        <v>0</v>
      </c>
      <c r="AV26" s="4">
        <f>IF(AV$2='BPA CURRENT Calc'!$F$6,Data!AU26,0)</f>
        <v>0</v>
      </c>
      <c r="AW26" s="4">
        <f>IF(AW$2='BPA CURRENT Calc'!$F$6,Data!AV26,0)</f>
        <v>0</v>
      </c>
      <c r="AX26" s="4">
        <f>IF(AX$2='BPA CURRENT Calc'!$F$6,Data!AW26,0)</f>
        <v>0</v>
      </c>
      <c r="AY26" s="6">
        <f t="shared" si="4"/>
        <v>0</v>
      </c>
      <c r="AZ26" s="18">
        <f>IF(AZ$2='BPA CURRENT Calc'!$G$6,0,0)</f>
        <v>0</v>
      </c>
      <c r="BA26" s="4">
        <f>IF(BA$2='BPA CURRENT Calc'!$G$6,Data!AX26,0)</f>
        <v>0</v>
      </c>
      <c r="BB26" s="4">
        <f>IF(BB$2='BPA CURRENT Calc'!$G$6,Data!AY26,0)</f>
        <v>0</v>
      </c>
      <c r="BC26" s="4">
        <f>IF(BC$2='BPA CURRENT Calc'!$G$6,Data!AZ26,0)</f>
        <v>0</v>
      </c>
      <c r="BD26" s="4">
        <f>IF(BD$2='BPA CURRENT Calc'!$G$6,Data!BA26,0)</f>
        <v>0</v>
      </c>
      <c r="BE26" s="4">
        <f>IF(BE$2='BPA CURRENT Calc'!$G$6,Data!BB26,0)</f>
        <v>0</v>
      </c>
      <c r="BF26" s="4">
        <f>IF(BF$2='BPA CURRENT Calc'!$G$6,Data!BC26,0)</f>
        <v>0</v>
      </c>
      <c r="BG26" s="4">
        <f>IF(BG$2='BPA CURRENT Calc'!$G$6,Data!BD26,0)</f>
        <v>0</v>
      </c>
      <c r="BH26" s="6">
        <f t="shared" si="5"/>
        <v>0</v>
      </c>
      <c r="BI26" s="97">
        <f>IF('BPA CURRENT Calc'!$H$6="Yes",Data!BE26,0)</f>
        <v>0</v>
      </c>
      <c r="BJ26" s="18">
        <f>IF(BJ$2='BPA CURRENT Calc'!$L$4,0,0)</f>
        <v>0</v>
      </c>
      <c r="BK26" s="4">
        <f>IF(BK$2='BPA CURRENT Calc'!$L$4,Data!BV26,0)</f>
        <v>0</v>
      </c>
      <c r="BL26" s="4">
        <f>IF(BL$2='BPA CURRENT Calc'!$L$4,Data!BW26,0)</f>
        <v>9.0000000000000011E-3</v>
      </c>
      <c r="BM26" s="4">
        <f>IF(BM$2='BPA CURRENT Calc'!$L$4,Data!BX26,0)</f>
        <v>0</v>
      </c>
      <c r="BN26" s="4">
        <f>IF(BN$2='BPA CURRENT Calc'!$L$4,Data!BY26,0)</f>
        <v>0</v>
      </c>
      <c r="BO26" s="6">
        <f t="shared" si="6"/>
        <v>9.0000000000000011E-3</v>
      </c>
      <c r="BP26" s="4">
        <f>IF('BPA CURRENT Calc'!$J$6='BPA CURRENT Ref Data'!BP$2,Data!C26,0)</f>
        <v>0</v>
      </c>
      <c r="BQ26" s="4">
        <f>IF('BPA CURRENT Calc'!$J$6='BPA CURRENT Ref Data'!BQ$2,Data!D26,0)</f>
        <v>0</v>
      </c>
      <c r="BR26" s="4">
        <f>IF('BPA CURRENT Calc'!$J$6='BPA CURRENT Ref Data'!BR$2,Data!E26,0)</f>
        <v>0</v>
      </c>
      <c r="BS26" s="4">
        <f>IF('BPA CURRENT Calc'!$J$6='BPA CURRENT Ref Data'!BS$2,Data!F26,0)</f>
        <v>4.8170000000000002</v>
      </c>
      <c r="BT26" s="99">
        <f t="shared" si="0"/>
        <v>4.8170000000000002</v>
      </c>
      <c r="BU26" s="102">
        <f>IF('BPA CURRENT Calc'!$L$6="Yes",'BPA CURRENT Ref Data'!BO26*'BPA CURRENT Calc'!$L$5,0)</f>
        <v>4.5000000000000005E-3</v>
      </c>
      <c r="BV26" s="102">
        <f>IF('BPA CURRENT Calc'!$M$6="Yes",IF(('BPA CURRENT Calc'!I30-'BPA CURRENT Ref Data'!BT26)&gt;0,('BPA CURRENT Calc'!I30-'BPA CURRENT Ref Data'!BT26)*'BPA CURRENT Calc'!$M$5,0),0)</f>
        <v>0.75772305936073026</v>
      </c>
      <c r="BW26" s="80">
        <f>IF('BPA CURRENT Calc'!$K$6="Yes",IF(('BPA CURRENT Calc'!I30)&lt;'BPA CURRENT Calc'!J30,('BPA CURRENT Calc'!I30-'BPA CURRENT Calc'!J30)*'BPA CURRENT Calc'!$K$5,0),0)</f>
        <v>0</v>
      </c>
      <c r="BX26" s="105">
        <f>IF('BPA CURRENT Calc'!$N$5='BPA CURRENT Ref Data'!$BX$2,'BPA CURRENT Scaling'!D29,0)</f>
        <v>3.4573840075314388E-2</v>
      </c>
      <c r="BY26" s="1">
        <f>IF('BPA CURRENT Calc'!$N$5='BPA CURRENT Ref Data'!$BY$2,'BPA CURRENT Scaling'!H29,0)</f>
        <v>0</v>
      </c>
      <c r="BZ26" s="6">
        <f>IF('BPA CURRENT Calc'!$N$6="Yes",SUM('BPA CURRENT Ref Data'!BX26:BY26),0)</f>
        <v>0</v>
      </c>
      <c r="CA26" s="4"/>
      <c r="CB26" s="4"/>
      <c r="CC26" s="4"/>
      <c r="CD26" s="4"/>
      <c r="CE26" s="4"/>
      <c r="CF26" s="4"/>
      <c r="CG26" s="4"/>
      <c r="CH26" s="4"/>
      <c r="CI26" s="4"/>
      <c r="CJ26" s="4"/>
      <c r="CK26" s="4"/>
      <c r="CL26" s="4"/>
      <c r="CM26" s="4"/>
      <c r="CN26" s="4"/>
      <c r="CO26" s="4"/>
      <c r="CP26" s="4"/>
      <c r="CQ26" s="4" t="e">
        <f>IF('BPA CURRENT Calc'!#REF!='BPA CURRENT Ref Data'!CQ$2,Data!G26,0)</f>
        <v>#REF!</v>
      </c>
      <c r="CR26" s="4" t="e">
        <f>IF('BPA CURRENT Calc'!#REF!='BPA CURRENT Ref Data'!CR$2,Data!H26,0)</f>
        <v>#REF!</v>
      </c>
      <c r="CS26" s="4" t="e">
        <f>IF('BPA CURRENT Calc'!#REF!='BPA CURRENT Ref Data'!CS$2,Data!I26,0)</f>
        <v>#REF!</v>
      </c>
      <c r="CT26" s="4" t="e">
        <f>IF('BPA CURRENT Calc'!#REF!='BPA CURRENT Ref Data'!CT$2,Data!J26,0)</f>
        <v>#REF!</v>
      </c>
      <c r="CU26" s="4" t="e">
        <f>IF('BPA CURRENT Calc'!#REF!='BPA CURRENT Ref Data'!CU$2,Data!K26,0)</f>
        <v>#REF!</v>
      </c>
      <c r="CV26" s="4" t="e">
        <f>IF('BPA CURRENT Calc'!#REF!='BPA CURRENT Ref Data'!CV$2,Data!L26,0)</f>
        <v>#REF!</v>
      </c>
      <c r="CW26" s="4" t="e">
        <f>IF('BPA CURRENT Calc'!#REF!='BPA CURRENT Ref Data'!CW$2,Data!M26,0)</f>
        <v>#REF!</v>
      </c>
      <c r="CX26" s="4" t="e">
        <f>IF('BPA CURRENT Calc'!#REF!='BPA CURRENT Ref Data'!CX$2,Data!N26,0)</f>
        <v>#REF!</v>
      </c>
      <c r="CY26" s="4" t="e">
        <f>IF('BPA CURRENT Calc'!#REF!='BPA CURRENT Ref Data'!CY$2,Data!O26,0)</f>
        <v>#REF!</v>
      </c>
      <c r="CZ26" s="4" t="e">
        <f>IF('BPA CURRENT Calc'!#REF!='BPA CURRENT Ref Data'!CZ$2,Data!P26,0)</f>
        <v>#REF!</v>
      </c>
      <c r="DA26" s="4" t="e">
        <f>IF('BPA CURRENT Calc'!#REF!='BPA CURRENT Ref Data'!DA$2,Data!Q26,0)</f>
        <v>#REF!</v>
      </c>
      <c r="DB26" s="4" t="e">
        <f>IF('BPA CURRENT Calc'!#REF!='BPA CURRENT Ref Data'!DB$2,Data!R26,0)</f>
        <v>#REF!</v>
      </c>
      <c r="DC26" s="4" t="e">
        <f>IF('BPA CURRENT Calc'!#REF!='BPA CURRENT Ref Data'!DC$2,Data!S26,0)</f>
        <v>#REF!</v>
      </c>
      <c r="DD26" s="4" t="e">
        <f>IF('BPA CURRENT Calc'!#REF!='BPA CURRENT Ref Data'!DD$2,Data!T26,0)</f>
        <v>#REF!</v>
      </c>
      <c r="DE26" s="4" t="e">
        <f>IF('BPA CURRENT Calc'!#REF!='BPA CURRENT Ref Data'!DE$2,Data!U26,0)</f>
        <v>#REF!</v>
      </c>
      <c r="DF26" s="22" t="e">
        <f t="shared" si="7"/>
        <v>#REF!</v>
      </c>
    </row>
    <row r="27" spans="1:110" x14ac:dyDescent="0.3">
      <c r="A27" s="12">
        <v>10078</v>
      </c>
      <c r="B27" s="37" t="s">
        <v>34</v>
      </c>
      <c r="C27" s="18">
        <f>IF('BPA CURRENT Calc'!$C$6='BPA CURRENT Ref Data'!C$2,Data!G27,0)</f>
        <v>0</v>
      </c>
      <c r="D27" s="4">
        <f>IF('BPA CURRENT Calc'!$C$6='BPA CURRENT Ref Data'!D$2,Data!H27,0)</f>
        <v>0</v>
      </c>
      <c r="E27" s="4">
        <f>IF('BPA CURRENT Calc'!$C$6='BPA CURRENT Ref Data'!E$2,Data!I27,0)</f>
        <v>3.7119555936073061</v>
      </c>
      <c r="F27" s="4">
        <f>IF('BPA CURRENT Calc'!$C$6='BPA CURRENT Ref Data'!F$2,Data!J27,0)</f>
        <v>0</v>
      </c>
      <c r="G27" s="4">
        <f>IF('BPA CURRENT Calc'!$C$6='BPA CURRENT Ref Data'!G$2,Data!K27,0)</f>
        <v>0</v>
      </c>
      <c r="H27" s="4">
        <f>IF('BPA CURRENT Calc'!$C$6='BPA CURRENT Ref Data'!H$2,Data!L27,0)</f>
        <v>0</v>
      </c>
      <c r="I27" s="4">
        <f>IF('BPA CURRENT Calc'!$C$6='BPA CURRENT Ref Data'!I$2,Data!M27,0)</f>
        <v>0</v>
      </c>
      <c r="J27" s="4">
        <f>IF('BPA CURRENT Calc'!$C$6='BPA CURRENT Ref Data'!J$2,Data!N27,0)</f>
        <v>0</v>
      </c>
      <c r="K27" s="4">
        <f>IF('BPA CURRENT Calc'!$C$6='BPA CURRENT Ref Data'!K$2,Data!O27,0)</f>
        <v>0</v>
      </c>
      <c r="L27" s="4">
        <f>IF('BPA CURRENT Calc'!$C$6='BPA CURRENT Ref Data'!L$2,Data!P27,0)</f>
        <v>0</v>
      </c>
      <c r="M27" s="4">
        <f>IF('BPA CURRENT Calc'!$C$6='BPA CURRENT Ref Data'!M$2,Data!Q27,0)</f>
        <v>0</v>
      </c>
      <c r="N27" s="4">
        <f>IF('BPA CURRENT Calc'!$C$6='BPA CURRENT Ref Data'!N$2,Data!R27,0)</f>
        <v>0</v>
      </c>
      <c r="O27" s="4">
        <f>IF('BPA CURRENT Calc'!$C$6='BPA CURRENT Ref Data'!O$2,Data!S27,0)</f>
        <v>0</v>
      </c>
      <c r="P27" s="4">
        <f>IF('BPA CURRENT Calc'!$C$6='BPA CURRENT Ref Data'!P$2,Data!T27,0)</f>
        <v>0</v>
      </c>
      <c r="Q27" s="4">
        <f>IF('BPA CURRENT Calc'!$C$6='BPA CURRENT Ref Data'!Q$2,Data!U27,0)</f>
        <v>0</v>
      </c>
      <c r="R27" s="22">
        <f t="shared" si="1"/>
        <v>3.7119555936073061</v>
      </c>
      <c r="S27" s="18">
        <f>IF(S$2='BPA CURRENT Calc'!$D$6,Data!V27,0)</f>
        <v>0</v>
      </c>
      <c r="T27" s="4">
        <f>IF(T$2='BPA CURRENT Calc'!$D$6,Data!W27,0)</f>
        <v>0</v>
      </c>
      <c r="U27" s="4">
        <f>IF(U$2='BPA CURRENT Calc'!$D$6,Data!X27,0)</f>
        <v>0</v>
      </c>
      <c r="V27" s="4">
        <f>IF(V$2='BPA CURRENT Calc'!$D$6,Data!Y27,0)</f>
        <v>0</v>
      </c>
      <c r="W27" s="4">
        <f>IF(W$2='BPA CURRENT Calc'!$D$6,Data!Z27,0)</f>
        <v>0</v>
      </c>
      <c r="X27" s="4">
        <f>IF(X$2='BPA CURRENT Calc'!$D$6,Data!AA27,0)</f>
        <v>0</v>
      </c>
      <c r="Y27" s="4">
        <f>IF(Y$2='BPA CURRENT Calc'!$D$6,Data!AB27,0)</f>
        <v>0</v>
      </c>
      <c r="Z27" s="4">
        <f>IF(Z$2='BPA CURRENT Calc'!$D$6,Data!AC27,0)</f>
        <v>0</v>
      </c>
      <c r="AA27" s="4">
        <f>IF(AA$2='BPA CURRENT Calc'!$D$6,Data!AD27,0)</f>
        <v>0</v>
      </c>
      <c r="AB27" s="4">
        <f>IF(AB$2='BPA CURRENT Calc'!$D$6,Data!AE27,0)</f>
        <v>0</v>
      </c>
      <c r="AC27" s="4">
        <f>IF(AC$2='BPA CURRENT Calc'!$D$6,Data!AF27,0)</f>
        <v>0</v>
      </c>
      <c r="AD27" s="4">
        <f>IF(AD$2='BPA CURRENT Calc'!$D$6,Data!AG27,0)</f>
        <v>0</v>
      </c>
      <c r="AE27" s="4">
        <f>IF(AE$2='BPA CURRENT Calc'!$D$6,Data!AH27,0)</f>
        <v>0</v>
      </c>
      <c r="AF27" s="4">
        <f>IF(AF$2='BPA CURRENT Calc'!$D$6,Data!AI27,0)</f>
        <v>0</v>
      </c>
      <c r="AG27" s="6">
        <f t="shared" si="2"/>
        <v>0</v>
      </c>
      <c r="AH27" s="18">
        <f>IF(AH$2='BPA CURRENT Calc'!$E$6,0,0)</f>
        <v>0</v>
      </c>
      <c r="AI27" s="4">
        <f>IF(AI$2='BPA CURRENT Calc'!$E$6,Data!AJ27,0)</f>
        <v>0</v>
      </c>
      <c r="AJ27" s="4">
        <f>IF(AJ$2='BPA CURRENT Calc'!$E$6,Data!AK27,0)</f>
        <v>0</v>
      </c>
      <c r="AK27" s="4">
        <f>IF(AK$2='BPA CURRENT Calc'!$E$6,Data!AL27,0)</f>
        <v>0</v>
      </c>
      <c r="AL27" s="4">
        <f>IF(AL$2='BPA CURRENT Calc'!$E$6,Data!AM27,0)</f>
        <v>0</v>
      </c>
      <c r="AM27" s="4">
        <f>IF(AM$2='BPA CURRENT Calc'!$E$6,Data!AN27,0)</f>
        <v>0</v>
      </c>
      <c r="AN27" s="4">
        <f>IF(AN$2='BPA CURRENT Calc'!$E$6,Data!AO27,0)</f>
        <v>0</v>
      </c>
      <c r="AO27" s="4">
        <f>IF(AO$2='BPA CURRENT Calc'!$E$6,Data!AP27,0)</f>
        <v>0</v>
      </c>
      <c r="AP27" s="6">
        <f t="shared" si="3"/>
        <v>0</v>
      </c>
      <c r="AQ27" s="18">
        <f>IF(AQ$2='BPA CURRENT Calc'!$F$6,0,0)</f>
        <v>0</v>
      </c>
      <c r="AR27" s="4">
        <f>IF(AR$2='BPA CURRENT Calc'!$F$6,Data!AQ27,0)</f>
        <v>0</v>
      </c>
      <c r="AS27" s="4">
        <f>IF(AS$2='BPA CURRENT Calc'!$F$6,Data!AR27,0)</f>
        <v>0</v>
      </c>
      <c r="AT27" s="4">
        <f>IF(AT$2='BPA CURRENT Calc'!$F$6,Data!AS27,0)</f>
        <v>0</v>
      </c>
      <c r="AU27" s="4">
        <f>IF(AU$2='BPA CURRENT Calc'!$F$6,Data!AT27,0)</f>
        <v>0</v>
      </c>
      <c r="AV27" s="4">
        <f>IF(AV$2='BPA CURRENT Calc'!$F$6,Data!AU27,0)</f>
        <v>0</v>
      </c>
      <c r="AW27" s="4">
        <f>IF(AW$2='BPA CURRENT Calc'!$F$6,Data!AV27,0)</f>
        <v>0</v>
      </c>
      <c r="AX27" s="4">
        <f>IF(AX$2='BPA CURRENT Calc'!$F$6,Data!AW27,0)</f>
        <v>0</v>
      </c>
      <c r="AY27" s="6">
        <f t="shared" si="4"/>
        <v>0</v>
      </c>
      <c r="AZ27" s="18">
        <f>IF(AZ$2='BPA CURRENT Calc'!$G$6,0,0)</f>
        <v>0</v>
      </c>
      <c r="BA27" s="4">
        <f>IF(BA$2='BPA CURRENT Calc'!$G$6,Data!AX27,0)</f>
        <v>0</v>
      </c>
      <c r="BB27" s="4">
        <f>IF(BB$2='BPA CURRENT Calc'!$G$6,Data!AY27,0)</f>
        <v>0</v>
      </c>
      <c r="BC27" s="4">
        <f>IF(BC$2='BPA CURRENT Calc'!$G$6,Data!AZ27,0)</f>
        <v>0</v>
      </c>
      <c r="BD27" s="4">
        <f>IF(BD$2='BPA CURRENT Calc'!$G$6,Data!BA27,0)</f>
        <v>0</v>
      </c>
      <c r="BE27" s="4">
        <f>IF(BE$2='BPA CURRENT Calc'!$G$6,Data!BB27,0)</f>
        <v>0</v>
      </c>
      <c r="BF27" s="4">
        <f>IF(BF$2='BPA CURRENT Calc'!$G$6,Data!BC27,0)</f>
        <v>0</v>
      </c>
      <c r="BG27" s="4">
        <f>IF(BG$2='BPA CURRENT Calc'!$G$6,Data!BD27,0)</f>
        <v>0</v>
      </c>
      <c r="BH27" s="6">
        <f t="shared" si="5"/>
        <v>0</v>
      </c>
      <c r="BI27" s="97">
        <f>IF('BPA CURRENT Calc'!$H$6="Yes",Data!BE27,0)</f>
        <v>0</v>
      </c>
      <c r="BJ27" s="18">
        <f>IF(BJ$2='BPA CURRENT Calc'!$L$4,0,0)</f>
        <v>0</v>
      </c>
      <c r="BK27" s="4">
        <f>IF(BK$2='BPA CURRENT Calc'!$L$4,Data!BV27,0)</f>
        <v>0</v>
      </c>
      <c r="BL27" s="4">
        <f>IF(BL$2='BPA CURRENT Calc'!$L$4,Data!BW27,0)</f>
        <v>1E-3</v>
      </c>
      <c r="BM27" s="4">
        <f>IF(BM$2='BPA CURRENT Calc'!$L$4,Data!BX27,0)</f>
        <v>0</v>
      </c>
      <c r="BN27" s="4">
        <f>IF(BN$2='BPA CURRENT Calc'!$L$4,Data!BY27,0)</f>
        <v>0</v>
      </c>
      <c r="BO27" s="6">
        <f t="shared" si="6"/>
        <v>1E-3</v>
      </c>
      <c r="BP27" s="4">
        <f>IF('BPA CURRENT Calc'!$J$6='BPA CURRENT Ref Data'!BP$2,Data!C27,0)</f>
        <v>0</v>
      </c>
      <c r="BQ27" s="4">
        <f>IF('BPA CURRENT Calc'!$J$6='BPA CURRENT Ref Data'!BQ$2,Data!D27,0)</f>
        <v>0</v>
      </c>
      <c r="BR27" s="4">
        <f>IF('BPA CURRENT Calc'!$J$6='BPA CURRENT Ref Data'!BR$2,Data!E27,0)</f>
        <v>0</v>
      </c>
      <c r="BS27" s="4">
        <f>IF('BPA CURRENT Calc'!$J$6='BPA CURRENT Ref Data'!BS$2,Data!F27,0)</f>
        <v>3.718</v>
      </c>
      <c r="BT27" s="99">
        <f t="shared" si="0"/>
        <v>3.718</v>
      </c>
      <c r="BU27" s="102">
        <f>IF('BPA CURRENT Calc'!$L$6="Yes",'BPA CURRENT Ref Data'!BO27*'BPA CURRENT Calc'!$L$5,0)</f>
        <v>5.0000000000000001E-4</v>
      </c>
      <c r="BV27" s="102">
        <f>IF('BPA CURRENT Calc'!$M$6="Yes",IF(('BPA CURRENT Calc'!I31-'BPA CURRENT Ref Data'!BT27)&gt;0,('BPA CURRENT Calc'!I31-'BPA CURRENT Ref Data'!BT27)*'BPA CURRENT Calc'!$M$5,0),0)</f>
        <v>0</v>
      </c>
      <c r="BW27" s="80">
        <f>IF('BPA CURRENT Calc'!$K$6="Yes",IF(('BPA CURRENT Calc'!I31)&lt;'BPA CURRENT Calc'!J31,('BPA CURRENT Calc'!I31-'BPA CURRENT Calc'!J31)*'BPA CURRENT Calc'!$K$5,0),0)</f>
        <v>-6.0444063926938796E-3</v>
      </c>
      <c r="BX27" s="105">
        <f>IF('BPA CURRENT Calc'!$N$5='BPA CURRENT Ref Data'!$BX$2,'BPA CURRENT Scaling'!D30,0)</f>
        <v>2.3005684593437312E-2</v>
      </c>
      <c r="BY27" s="1">
        <f>IF('BPA CURRENT Calc'!$N$5='BPA CURRENT Ref Data'!$BY$2,'BPA CURRENT Scaling'!H30,0)</f>
        <v>0</v>
      </c>
      <c r="BZ27" s="6">
        <f>IF('BPA CURRENT Calc'!$N$6="Yes",SUM('BPA CURRENT Ref Data'!BX27:BY27),0)</f>
        <v>0</v>
      </c>
      <c r="CA27" s="4"/>
      <c r="CB27" s="4"/>
      <c r="CC27" s="4"/>
      <c r="CD27" s="4"/>
      <c r="CE27" s="4"/>
      <c r="CF27" s="4"/>
      <c r="CG27" s="4"/>
      <c r="CH27" s="4"/>
      <c r="CI27" s="4"/>
      <c r="CJ27" s="4"/>
      <c r="CK27" s="4"/>
      <c r="CL27" s="4"/>
      <c r="CM27" s="4"/>
      <c r="CN27" s="4"/>
      <c r="CO27" s="4"/>
      <c r="CP27" s="4"/>
      <c r="CQ27" s="4" t="e">
        <f>IF('BPA CURRENT Calc'!#REF!='BPA CURRENT Ref Data'!CQ$2,Data!G27,0)</f>
        <v>#REF!</v>
      </c>
      <c r="CR27" s="4" t="e">
        <f>IF('BPA CURRENT Calc'!#REF!='BPA CURRENT Ref Data'!CR$2,Data!H27,0)</f>
        <v>#REF!</v>
      </c>
      <c r="CS27" s="4" t="e">
        <f>IF('BPA CURRENT Calc'!#REF!='BPA CURRENT Ref Data'!CS$2,Data!I27,0)</f>
        <v>#REF!</v>
      </c>
      <c r="CT27" s="4" t="e">
        <f>IF('BPA CURRENT Calc'!#REF!='BPA CURRENT Ref Data'!CT$2,Data!J27,0)</f>
        <v>#REF!</v>
      </c>
      <c r="CU27" s="4" t="e">
        <f>IF('BPA CURRENT Calc'!#REF!='BPA CURRENT Ref Data'!CU$2,Data!K27,0)</f>
        <v>#REF!</v>
      </c>
      <c r="CV27" s="4" t="e">
        <f>IF('BPA CURRENT Calc'!#REF!='BPA CURRENT Ref Data'!CV$2,Data!L27,0)</f>
        <v>#REF!</v>
      </c>
      <c r="CW27" s="4" t="e">
        <f>IF('BPA CURRENT Calc'!#REF!='BPA CURRENT Ref Data'!CW$2,Data!M27,0)</f>
        <v>#REF!</v>
      </c>
      <c r="CX27" s="4" t="e">
        <f>IF('BPA CURRENT Calc'!#REF!='BPA CURRENT Ref Data'!CX$2,Data!N27,0)</f>
        <v>#REF!</v>
      </c>
      <c r="CY27" s="4" t="e">
        <f>IF('BPA CURRENT Calc'!#REF!='BPA CURRENT Ref Data'!CY$2,Data!O27,0)</f>
        <v>#REF!</v>
      </c>
      <c r="CZ27" s="4" t="e">
        <f>IF('BPA CURRENT Calc'!#REF!='BPA CURRENT Ref Data'!CZ$2,Data!P27,0)</f>
        <v>#REF!</v>
      </c>
      <c r="DA27" s="4" t="e">
        <f>IF('BPA CURRENT Calc'!#REF!='BPA CURRENT Ref Data'!DA$2,Data!Q27,0)</f>
        <v>#REF!</v>
      </c>
      <c r="DB27" s="4" t="e">
        <f>IF('BPA CURRENT Calc'!#REF!='BPA CURRENT Ref Data'!DB$2,Data!R27,0)</f>
        <v>#REF!</v>
      </c>
      <c r="DC27" s="4" t="e">
        <f>IF('BPA CURRENT Calc'!#REF!='BPA CURRENT Ref Data'!DC$2,Data!S27,0)</f>
        <v>#REF!</v>
      </c>
      <c r="DD27" s="4" t="e">
        <f>IF('BPA CURRENT Calc'!#REF!='BPA CURRENT Ref Data'!DD$2,Data!T27,0)</f>
        <v>#REF!</v>
      </c>
      <c r="DE27" s="4" t="e">
        <f>IF('BPA CURRENT Calc'!#REF!='BPA CURRENT Ref Data'!DE$2,Data!U27,0)</f>
        <v>#REF!</v>
      </c>
      <c r="DF27" s="22" t="e">
        <f t="shared" si="7"/>
        <v>#REF!</v>
      </c>
    </row>
    <row r="28" spans="1:110" x14ac:dyDescent="0.3">
      <c r="A28" s="12">
        <v>10079</v>
      </c>
      <c r="B28" s="37" t="s">
        <v>35</v>
      </c>
      <c r="C28" s="18">
        <f>IF('BPA CURRENT Calc'!$C$6='BPA CURRENT Ref Data'!C$2,Data!G28,0)</f>
        <v>0</v>
      </c>
      <c r="D28" s="4">
        <f>IF('BPA CURRENT Calc'!$C$6='BPA CURRENT Ref Data'!D$2,Data!H28,0)</f>
        <v>0</v>
      </c>
      <c r="E28" s="4">
        <f>IF('BPA CURRENT Calc'!$C$6='BPA CURRENT Ref Data'!E$2,Data!I28,0)</f>
        <v>84.355454566210042</v>
      </c>
      <c r="F28" s="4">
        <f>IF('BPA CURRENT Calc'!$C$6='BPA CURRENT Ref Data'!F$2,Data!J28,0)</f>
        <v>0</v>
      </c>
      <c r="G28" s="4">
        <f>IF('BPA CURRENT Calc'!$C$6='BPA CURRENT Ref Data'!G$2,Data!K28,0)</f>
        <v>0</v>
      </c>
      <c r="H28" s="4">
        <f>IF('BPA CURRENT Calc'!$C$6='BPA CURRENT Ref Data'!H$2,Data!L28,0)</f>
        <v>0</v>
      </c>
      <c r="I28" s="4">
        <f>IF('BPA CURRENT Calc'!$C$6='BPA CURRENT Ref Data'!I$2,Data!M28,0)</f>
        <v>0</v>
      </c>
      <c r="J28" s="4">
        <f>IF('BPA CURRENT Calc'!$C$6='BPA CURRENT Ref Data'!J$2,Data!N28,0)</f>
        <v>0</v>
      </c>
      <c r="K28" s="4">
        <f>IF('BPA CURRENT Calc'!$C$6='BPA CURRENT Ref Data'!K$2,Data!O28,0)</f>
        <v>0</v>
      </c>
      <c r="L28" s="4">
        <f>IF('BPA CURRENT Calc'!$C$6='BPA CURRENT Ref Data'!L$2,Data!P28,0)</f>
        <v>0</v>
      </c>
      <c r="M28" s="4">
        <f>IF('BPA CURRENT Calc'!$C$6='BPA CURRENT Ref Data'!M$2,Data!Q28,0)</f>
        <v>0</v>
      </c>
      <c r="N28" s="4">
        <f>IF('BPA CURRENT Calc'!$C$6='BPA CURRENT Ref Data'!N$2,Data!R28,0)</f>
        <v>0</v>
      </c>
      <c r="O28" s="4">
        <f>IF('BPA CURRENT Calc'!$C$6='BPA CURRENT Ref Data'!O$2,Data!S28,0)</f>
        <v>0</v>
      </c>
      <c r="P28" s="4">
        <f>IF('BPA CURRENT Calc'!$C$6='BPA CURRENT Ref Data'!P$2,Data!T28,0)</f>
        <v>0</v>
      </c>
      <c r="Q28" s="4">
        <f>IF('BPA CURRENT Calc'!$C$6='BPA CURRENT Ref Data'!Q$2,Data!U28,0)</f>
        <v>0</v>
      </c>
      <c r="R28" s="22">
        <f t="shared" si="1"/>
        <v>84.355454566210042</v>
      </c>
      <c r="S28" s="18">
        <f>IF(S$2='BPA CURRENT Calc'!$D$6,Data!V28,0)</f>
        <v>0</v>
      </c>
      <c r="T28" s="4">
        <f>IF(T$2='BPA CURRENT Calc'!$D$6,Data!W28,0)</f>
        <v>0</v>
      </c>
      <c r="U28" s="4">
        <f>IF(U$2='BPA CURRENT Calc'!$D$6,Data!X28,0)</f>
        <v>0</v>
      </c>
      <c r="V28" s="4">
        <f>IF(V$2='BPA CURRENT Calc'!$D$6,Data!Y28,0)</f>
        <v>0</v>
      </c>
      <c r="W28" s="4">
        <f>IF(W$2='BPA CURRENT Calc'!$D$6,Data!Z28,0)</f>
        <v>0</v>
      </c>
      <c r="X28" s="4">
        <f>IF(X$2='BPA CURRENT Calc'!$D$6,Data!AA28,0)</f>
        <v>0</v>
      </c>
      <c r="Y28" s="4">
        <f>IF(Y$2='BPA CURRENT Calc'!$D$6,Data!AB28,0)</f>
        <v>0</v>
      </c>
      <c r="Z28" s="4">
        <f>IF(Z$2='BPA CURRENT Calc'!$D$6,Data!AC28,0)</f>
        <v>0</v>
      </c>
      <c r="AA28" s="4">
        <f>IF(AA$2='BPA CURRENT Calc'!$D$6,Data!AD28,0)</f>
        <v>0</v>
      </c>
      <c r="AB28" s="4">
        <f>IF(AB$2='BPA CURRENT Calc'!$D$6,Data!AE28,0)</f>
        <v>0</v>
      </c>
      <c r="AC28" s="4">
        <f>IF(AC$2='BPA CURRENT Calc'!$D$6,Data!AF28,0)</f>
        <v>0</v>
      </c>
      <c r="AD28" s="4">
        <f>IF(AD$2='BPA CURRENT Calc'!$D$6,Data!AG28,0)</f>
        <v>0</v>
      </c>
      <c r="AE28" s="4">
        <f>IF(AE$2='BPA CURRENT Calc'!$D$6,Data!AH28,0)</f>
        <v>0</v>
      </c>
      <c r="AF28" s="4">
        <f>IF(AF$2='BPA CURRENT Calc'!$D$6,Data!AI28,0)</f>
        <v>0</v>
      </c>
      <c r="AG28" s="6">
        <f t="shared" si="2"/>
        <v>0</v>
      </c>
      <c r="AH28" s="18">
        <f>IF(AH$2='BPA CURRENT Calc'!$E$6,0,0)</f>
        <v>0</v>
      </c>
      <c r="AI28" s="4">
        <f>IF(AI$2='BPA CURRENT Calc'!$E$6,Data!AJ28,0)</f>
        <v>0</v>
      </c>
      <c r="AJ28" s="4">
        <f>IF(AJ$2='BPA CURRENT Calc'!$E$6,Data!AK28,0)</f>
        <v>2.9414383561643835</v>
      </c>
      <c r="AK28" s="4">
        <f>IF(AK$2='BPA CURRENT Calc'!$E$6,Data!AL28,0)</f>
        <v>0</v>
      </c>
      <c r="AL28" s="4">
        <f>IF(AL$2='BPA CURRENT Calc'!$E$6,Data!AM28,0)</f>
        <v>0</v>
      </c>
      <c r="AM28" s="4">
        <f>IF(AM$2='BPA CURRENT Calc'!$E$6,Data!AN28,0)</f>
        <v>0</v>
      </c>
      <c r="AN28" s="4">
        <f>IF(AN$2='BPA CURRENT Calc'!$E$6,Data!AO28,0)</f>
        <v>0</v>
      </c>
      <c r="AO28" s="4">
        <f>IF(AO$2='BPA CURRENT Calc'!$E$6,Data!AP28,0)</f>
        <v>0</v>
      </c>
      <c r="AP28" s="6">
        <f t="shared" si="3"/>
        <v>2.9414383561643835</v>
      </c>
      <c r="AQ28" s="18">
        <f>IF(AQ$2='BPA CURRENT Calc'!$F$6,0,0)</f>
        <v>0</v>
      </c>
      <c r="AR28" s="4">
        <f>IF(AR$2='BPA CURRENT Calc'!$F$6,Data!AQ28,0)</f>
        <v>0</v>
      </c>
      <c r="AS28" s="4">
        <f>IF(AS$2='BPA CURRENT Calc'!$F$6,Data!AR28,0)</f>
        <v>0</v>
      </c>
      <c r="AT28" s="4">
        <f>IF(AT$2='BPA CURRENT Calc'!$F$6,Data!AS28,0)</f>
        <v>0</v>
      </c>
      <c r="AU28" s="4">
        <f>IF(AU$2='BPA CURRENT Calc'!$F$6,Data!AT28,0)</f>
        <v>0</v>
      </c>
      <c r="AV28" s="4">
        <f>IF(AV$2='BPA CURRENT Calc'!$F$6,Data!AU28,0)</f>
        <v>0</v>
      </c>
      <c r="AW28" s="4">
        <f>IF(AW$2='BPA CURRENT Calc'!$F$6,Data!AV28,0)</f>
        <v>0</v>
      </c>
      <c r="AX28" s="4">
        <f>IF(AX$2='BPA CURRENT Calc'!$F$6,Data!AW28,0)</f>
        <v>0</v>
      </c>
      <c r="AY28" s="6">
        <f t="shared" si="4"/>
        <v>0</v>
      </c>
      <c r="AZ28" s="18">
        <f>IF(AZ$2='BPA CURRENT Calc'!$G$6,0,0)</f>
        <v>0</v>
      </c>
      <c r="BA28" s="4">
        <f>IF(BA$2='BPA CURRENT Calc'!$G$6,Data!AX28,0)</f>
        <v>0</v>
      </c>
      <c r="BB28" s="4">
        <f>IF(BB$2='BPA CURRENT Calc'!$G$6,Data!AY28,0)</f>
        <v>4.0152968036529684</v>
      </c>
      <c r="BC28" s="4">
        <f>IF(BC$2='BPA CURRENT Calc'!$G$6,Data!AZ28,0)</f>
        <v>0</v>
      </c>
      <c r="BD28" s="4">
        <f>IF(BD$2='BPA CURRENT Calc'!$G$6,Data!BA28,0)</f>
        <v>0</v>
      </c>
      <c r="BE28" s="4">
        <f>IF(BE$2='BPA CURRENT Calc'!$G$6,Data!BB28,0)</f>
        <v>0</v>
      </c>
      <c r="BF28" s="4">
        <f>IF(BF$2='BPA CURRENT Calc'!$G$6,Data!BC28,0)</f>
        <v>0</v>
      </c>
      <c r="BG28" s="4">
        <f>IF(BG$2='BPA CURRENT Calc'!$G$6,Data!BD28,0)</f>
        <v>0</v>
      </c>
      <c r="BH28" s="6">
        <f t="shared" si="5"/>
        <v>4.0152968036529684</v>
      </c>
      <c r="BI28" s="97">
        <f>IF('BPA CURRENT Calc'!$H$6="Yes",Data!BE28,0)</f>
        <v>0</v>
      </c>
      <c r="BJ28" s="18">
        <f>IF(BJ$2='BPA CURRENT Calc'!$L$4,0,0)</f>
        <v>0</v>
      </c>
      <c r="BK28" s="4">
        <f>IF(BK$2='BPA CURRENT Calc'!$L$4,Data!BV28,0)</f>
        <v>0</v>
      </c>
      <c r="BL28" s="4">
        <f>IF(BL$2='BPA CURRENT Calc'!$L$4,Data!BW28,0)</f>
        <v>0</v>
      </c>
      <c r="BM28" s="4">
        <f>IF(BM$2='BPA CURRENT Calc'!$L$4,Data!BX28,0)</f>
        <v>0</v>
      </c>
      <c r="BN28" s="4">
        <f>IF(BN$2='BPA CURRENT Calc'!$L$4,Data!BY28,0)</f>
        <v>0</v>
      </c>
      <c r="BO28" s="6">
        <f t="shared" si="6"/>
        <v>0</v>
      </c>
      <c r="BP28" s="4">
        <f>IF('BPA CURRENT Calc'!$J$6='BPA CURRENT Ref Data'!BP$2,Data!C28,0)</f>
        <v>0</v>
      </c>
      <c r="BQ28" s="4">
        <f>IF('BPA CURRENT Calc'!$J$6='BPA CURRENT Ref Data'!BQ$2,Data!D28,0)</f>
        <v>0</v>
      </c>
      <c r="BR28" s="4">
        <f>IF('BPA CURRENT Calc'!$J$6='BPA CURRENT Ref Data'!BR$2,Data!E28,0)</f>
        <v>0</v>
      </c>
      <c r="BS28" s="4">
        <f>IF('BPA CURRENT Calc'!$J$6='BPA CURRENT Ref Data'!BS$2,Data!F28,0)</f>
        <v>88.179000000000002</v>
      </c>
      <c r="BT28" s="99">
        <f t="shared" si="0"/>
        <v>88.179000000000002</v>
      </c>
      <c r="BU28" s="102">
        <f>IF('BPA CURRENT Calc'!$L$6="Yes",'BPA CURRENT Ref Data'!BO28*'BPA CURRENT Calc'!$L$5,0)</f>
        <v>0</v>
      </c>
      <c r="BV28" s="102">
        <f>IF('BPA CURRENT Calc'!$M$6="Yes",IF(('BPA CURRENT Calc'!I32-'BPA CURRENT Ref Data'!BT28)&gt;0,('BPA CURRENT Calc'!I32-'BPA CURRENT Ref Data'!BT28)*'BPA CURRENT Calc'!$M$5,0),0)</f>
        <v>0</v>
      </c>
      <c r="BW28" s="80">
        <f>IF('BPA CURRENT Calc'!$K$6="Yes",IF(('BPA CURRENT Calc'!I32)&lt;'BPA CURRENT Calc'!J32,('BPA CURRENT Calc'!I32-'BPA CURRENT Calc'!J32)*'BPA CURRENT Calc'!$K$5,0),0)</f>
        <v>-10.780280593607316</v>
      </c>
      <c r="BX28" s="105">
        <f>IF('BPA CURRENT Calc'!$N$5='BPA CURRENT Ref Data'!$BX$2,'BPA CURRENT Scaling'!D31,0)</f>
        <v>0.47963146809501583</v>
      </c>
      <c r="BY28" s="1">
        <f>IF('BPA CURRENT Calc'!$N$5='BPA CURRENT Ref Data'!$BY$2,'BPA CURRENT Scaling'!H31,0)</f>
        <v>0</v>
      </c>
      <c r="BZ28" s="6">
        <f>IF('BPA CURRENT Calc'!$N$6="Yes",SUM('BPA CURRENT Ref Data'!BX28:BY28),0)</f>
        <v>0</v>
      </c>
      <c r="CA28" s="4"/>
      <c r="CB28" s="4"/>
      <c r="CC28" s="4"/>
      <c r="CD28" s="4"/>
      <c r="CE28" s="4"/>
      <c r="CF28" s="4"/>
      <c r="CG28" s="4"/>
      <c r="CH28" s="4"/>
      <c r="CI28" s="4"/>
      <c r="CJ28" s="4"/>
      <c r="CK28" s="4"/>
      <c r="CL28" s="4"/>
      <c r="CM28" s="4"/>
      <c r="CN28" s="4"/>
      <c r="CO28" s="4"/>
      <c r="CP28" s="4"/>
      <c r="CQ28" s="4" t="e">
        <f>IF('BPA CURRENT Calc'!#REF!='BPA CURRENT Ref Data'!CQ$2,Data!G28,0)</f>
        <v>#REF!</v>
      </c>
      <c r="CR28" s="4" t="e">
        <f>IF('BPA CURRENT Calc'!#REF!='BPA CURRENT Ref Data'!CR$2,Data!H28,0)</f>
        <v>#REF!</v>
      </c>
      <c r="CS28" s="4" t="e">
        <f>IF('BPA CURRENT Calc'!#REF!='BPA CURRENT Ref Data'!CS$2,Data!I28,0)</f>
        <v>#REF!</v>
      </c>
      <c r="CT28" s="4" t="e">
        <f>IF('BPA CURRENT Calc'!#REF!='BPA CURRENT Ref Data'!CT$2,Data!J28,0)</f>
        <v>#REF!</v>
      </c>
      <c r="CU28" s="4" t="e">
        <f>IF('BPA CURRENT Calc'!#REF!='BPA CURRENT Ref Data'!CU$2,Data!K28,0)</f>
        <v>#REF!</v>
      </c>
      <c r="CV28" s="4" t="e">
        <f>IF('BPA CURRENT Calc'!#REF!='BPA CURRENT Ref Data'!CV$2,Data!L28,0)</f>
        <v>#REF!</v>
      </c>
      <c r="CW28" s="4" t="e">
        <f>IF('BPA CURRENT Calc'!#REF!='BPA CURRENT Ref Data'!CW$2,Data!M28,0)</f>
        <v>#REF!</v>
      </c>
      <c r="CX28" s="4" t="e">
        <f>IF('BPA CURRENT Calc'!#REF!='BPA CURRENT Ref Data'!CX$2,Data!N28,0)</f>
        <v>#REF!</v>
      </c>
      <c r="CY28" s="4" t="e">
        <f>IF('BPA CURRENT Calc'!#REF!='BPA CURRENT Ref Data'!CY$2,Data!O28,0)</f>
        <v>#REF!</v>
      </c>
      <c r="CZ28" s="4" t="e">
        <f>IF('BPA CURRENT Calc'!#REF!='BPA CURRENT Ref Data'!CZ$2,Data!P28,0)</f>
        <v>#REF!</v>
      </c>
      <c r="DA28" s="4" t="e">
        <f>IF('BPA CURRENT Calc'!#REF!='BPA CURRENT Ref Data'!DA$2,Data!Q28,0)</f>
        <v>#REF!</v>
      </c>
      <c r="DB28" s="4" t="e">
        <f>IF('BPA CURRENT Calc'!#REF!='BPA CURRENT Ref Data'!DB$2,Data!R28,0)</f>
        <v>#REF!</v>
      </c>
      <c r="DC28" s="4" t="e">
        <f>IF('BPA CURRENT Calc'!#REF!='BPA CURRENT Ref Data'!DC$2,Data!S28,0)</f>
        <v>#REF!</v>
      </c>
      <c r="DD28" s="4" t="e">
        <f>IF('BPA CURRENT Calc'!#REF!='BPA CURRENT Ref Data'!DD$2,Data!T28,0)</f>
        <v>#REF!</v>
      </c>
      <c r="DE28" s="4" t="e">
        <f>IF('BPA CURRENT Calc'!#REF!='BPA CURRENT Ref Data'!DE$2,Data!U28,0)</f>
        <v>#REF!</v>
      </c>
      <c r="DF28" s="22" t="e">
        <f t="shared" si="7"/>
        <v>#REF!</v>
      </c>
    </row>
    <row r="29" spans="1:110" x14ac:dyDescent="0.3">
      <c r="A29" s="12">
        <v>10080</v>
      </c>
      <c r="B29" s="37" t="s">
        <v>36</v>
      </c>
      <c r="C29" s="18">
        <f>IF('BPA CURRENT Calc'!$C$6='BPA CURRENT Ref Data'!C$2,Data!G29,0)</f>
        <v>0</v>
      </c>
      <c r="D29" s="4">
        <f>IF('BPA CURRENT Calc'!$C$6='BPA CURRENT Ref Data'!D$2,Data!H29,0)</f>
        <v>0</v>
      </c>
      <c r="E29" s="4">
        <f>IF('BPA CURRENT Calc'!$C$6='BPA CURRENT Ref Data'!E$2,Data!I29,0)</f>
        <v>6.6036856164383568</v>
      </c>
      <c r="F29" s="4">
        <f>IF('BPA CURRENT Calc'!$C$6='BPA CURRENT Ref Data'!F$2,Data!J29,0)</f>
        <v>0</v>
      </c>
      <c r="G29" s="4">
        <f>IF('BPA CURRENT Calc'!$C$6='BPA CURRENT Ref Data'!G$2,Data!K29,0)</f>
        <v>0</v>
      </c>
      <c r="H29" s="4">
        <f>IF('BPA CURRENT Calc'!$C$6='BPA CURRENT Ref Data'!H$2,Data!L29,0)</f>
        <v>0</v>
      </c>
      <c r="I29" s="4">
        <f>IF('BPA CURRENT Calc'!$C$6='BPA CURRENT Ref Data'!I$2,Data!M29,0)</f>
        <v>0</v>
      </c>
      <c r="J29" s="4">
        <f>IF('BPA CURRENT Calc'!$C$6='BPA CURRENT Ref Data'!J$2,Data!N29,0)</f>
        <v>0</v>
      </c>
      <c r="K29" s="4">
        <f>IF('BPA CURRENT Calc'!$C$6='BPA CURRENT Ref Data'!K$2,Data!O29,0)</f>
        <v>0</v>
      </c>
      <c r="L29" s="4">
        <f>IF('BPA CURRENT Calc'!$C$6='BPA CURRENT Ref Data'!L$2,Data!P29,0)</f>
        <v>0</v>
      </c>
      <c r="M29" s="4">
        <f>IF('BPA CURRENT Calc'!$C$6='BPA CURRENT Ref Data'!M$2,Data!Q29,0)</f>
        <v>0</v>
      </c>
      <c r="N29" s="4">
        <f>IF('BPA CURRENT Calc'!$C$6='BPA CURRENT Ref Data'!N$2,Data!R29,0)</f>
        <v>0</v>
      </c>
      <c r="O29" s="4">
        <f>IF('BPA CURRENT Calc'!$C$6='BPA CURRENT Ref Data'!O$2,Data!S29,0)</f>
        <v>0</v>
      </c>
      <c r="P29" s="4">
        <f>IF('BPA CURRENT Calc'!$C$6='BPA CURRENT Ref Data'!P$2,Data!T29,0)</f>
        <v>0</v>
      </c>
      <c r="Q29" s="4">
        <f>IF('BPA CURRENT Calc'!$C$6='BPA CURRENT Ref Data'!Q$2,Data!U29,0)</f>
        <v>0</v>
      </c>
      <c r="R29" s="22">
        <f t="shared" si="1"/>
        <v>6.6036856164383568</v>
      </c>
      <c r="S29" s="18">
        <f>IF(S$2='BPA CURRENT Calc'!$D$6,Data!V29,0)</f>
        <v>0</v>
      </c>
      <c r="T29" s="4">
        <f>IF(T$2='BPA CURRENT Calc'!$D$6,Data!W29,0)</f>
        <v>0</v>
      </c>
      <c r="U29" s="4">
        <f>IF(U$2='BPA CURRENT Calc'!$D$6,Data!X29,0)</f>
        <v>0</v>
      </c>
      <c r="V29" s="4">
        <f>IF(V$2='BPA CURRENT Calc'!$D$6,Data!Y29,0)</f>
        <v>0</v>
      </c>
      <c r="W29" s="4">
        <f>IF(W$2='BPA CURRENT Calc'!$D$6,Data!Z29,0)</f>
        <v>0</v>
      </c>
      <c r="X29" s="4">
        <f>IF(X$2='BPA CURRENT Calc'!$D$6,Data!AA29,0)</f>
        <v>0</v>
      </c>
      <c r="Y29" s="4">
        <f>IF(Y$2='BPA CURRENT Calc'!$D$6,Data!AB29,0)</f>
        <v>0</v>
      </c>
      <c r="Z29" s="4">
        <f>IF(Z$2='BPA CURRENT Calc'!$D$6,Data!AC29,0)</f>
        <v>0</v>
      </c>
      <c r="AA29" s="4">
        <f>IF(AA$2='BPA CURRENT Calc'!$D$6,Data!AD29,0)</f>
        <v>0</v>
      </c>
      <c r="AB29" s="4">
        <f>IF(AB$2='BPA CURRENT Calc'!$D$6,Data!AE29,0)</f>
        <v>0</v>
      </c>
      <c r="AC29" s="4">
        <f>IF(AC$2='BPA CURRENT Calc'!$D$6,Data!AF29,0)</f>
        <v>0</v>
      </c>
      <c r="AD29" s="4">
        <f>IF(AD$2='BPA CURRENT Calc'!$D$6,Data!AG29,0)</f>
        <v>0</v>
      </c>
      <c r="AE29" s="4">
        <f>IF(AE$2='BPA CURRENT Calc'!$D$6,Data!AH29,0)</f>
        <v>0</v>
      </c>
      <c r="AF29" s="4">
        <f>IF(AF$2='BPA CURRENT Calc'!$D$6,Data!AI29,0)</f>
        <v>0</v>
      </c>
      <c r="AG29" s="6">
        <f t="shared" si="2"/>
        <v>0</v>
      </c>
      <c r="AH29" s="18">
        <f>IF(AH$2='BPA CURRENT Calc'!$E$6,0,0)</f>
        <v>0</v>
      </c>
      <c r="AI29" s="4">
        <f>IF(AI$2='BPA CURRENT Calc'!$E$6,Data!AJ29,0)</f>
        <v>0</v>
      </c>
      <c r="AJ29" s="4">
        <f>IF(AJ$2='BPA CURRENT Calc'!$E$6,Data!AK29,0)</f>
        <v>0</v>
      </c>
      <c r="AK29" s="4">
        <f>IF(AK$2='BPA CURRENT Calc'!$E$6,Data!AL29,0)</f>
        <v>0</v>
      </c>
      <c r="AL29" s="4">
        <f>IF(AL$2='BPA CURRENT Calc'!$E$6,Data!AM29,0)</f>
        <v>0</v>
      </c>
      <c r="AM29" s="4">
        <f>IF(AM$2='BPA CURRENT Calc'!$E$6,Data!AN29,0)</f>
        <v>0</v>
      </c>
      <c r="AN29" s="4">
        <f>IF(AN$2='BPA CURRENT Calc'!$E$6,Data!AO29,0)</f>
        <v>0</v>
      </c>
      <c r="AO29" s="4">
        <f>IF(AO$2='BPA CURRENT Calc'!$E$6,Data!AP29,0)</f>
        <v>0</v>
      </c>
      <c r="AP29" s="6">
        <f t="shared" si="3"/>
        <v>0</v>
      </c>
      <c r="AQ29" s="18">
        <f>IF(AQ$2='BPA CURRENT Calc'!$F$6,0,0)</f>
        <v>0</v>
      </c>
      <c r="AR29" s="4">
        <f>IF(AR$2='BPA CURRENT Calc'!$F$6,Data!AQ29,0)</f>
        <v>0</v>
      </c>
      <c r="AS29" s="4">
        <f>IF(AS$2='BPA CURRENT Calc'!$F$6,Data!AR29,0)</f>
        <v>0</v>
      </c>
      <c r="AT29" s="4">
        <f>IF(AT$2='BPA CURRENT Calc'!$F$6,Data!AS29,0)</f>
        <v>0</v>
      </c>
      <c r="AU29" s="4">
        <f>IF(AU$2='BPA CURRENT Calc'!$F$6,Data!AT29,0)</f>
        <v>0</v>
      </c>
      <c r="AV29" s="4">
        <f>IF(AV$2='BPA CURRENT Calc'!$F$6,Data!AU29,0)</f>
        <v>0</v>
      </c>
      <c r="AW29" s="4">
        <f>IF(AW$2='BPA CURRENT Calc'!$F$6,Data!AV29,0)</f>
        <v>0</v>
      </c>
      <c r="AX29" s="4">
        <f>IF(AX$2='BPA CURRENT Calc'!$F$6,Data!AW29,0)</f>
        <v>0</v>
      </c>
      <c r="AY29" s="6">
        <f t="shared" si="4"/>
        <v>0</v>
      </c>
      <c r="AZ29" s="18">
        <f>IF(AZ$2='BPA CURRENT Calc'!$G$6,0,0)</f>
        <v>0</v>
      </c>
      <c r="BA29" s="4">
        <f>IF(BA$2='BPA CURRENT Calc'!$G$6,Data!AX29,0)</f>
        <v>0</v>
      </c>
      <c r="BB29" s="4">
        <f>IF(BB$2='BPA CURRENT Calc'!$G$6,Data!AY29,0)</f>
        <v>0</v>
      </c>
      <c r="BC29" s="4">
        <f>IF(BC$2='BPA CURRENT Calc'!$G$6,Data!AZ29,0)</f>
        <v>0</v>
      </c>
      <c r="BD29" s="4">
        <f>IF(BD$2='BPA CURRENT Calc'!$G$6,Data!BA29,0)</f>
        <v>0</v>
      </c>
      <c r="BE29" s="4">
        <f>IF(BE$2='BPA CURRENT Calc'!$G$6,Data!BB29,0)</f>
        <v>0</v>
      </c>
      <c r="BF29" s="4">
        <f>IF(BF$2='BPA CURRENT Calc'!$G$6,Data!BC29,0)</f>
        <v>0</v>
      </c>
      <c r="BG29" s="4">
        <f>IF(BG$2='BPA CURRENT Calc'!$G$6,Data!BD29,0)</f>
        <v>0</v>
      </c>
      <c r="BH29" s="6">
        <f t="shared" si="5"/>
        <v>0</v>
      </c>
      <c r="BI29" s="97">
        <f>IF('BPA CURRENT Calc'!$H$6="Yes",Data!BE29,0)</f>
        <v>0</v>
      </c>
      <c r="BJ29" s="18">
        <f>IF(BJ$2='BPA CURRENT Calc'!$L$4,0,0)</f>
        <v>0</v>
      </c>
      <c r="BK29" s="4">
        <f>IF(BK$2='BPA CURRENT Calc'!$L$4,Data!BV29,0)</f>
        <v>0</v>
      </c>
      <c r="BL29" s="4">
        <f>IF(BL$2='BPA CURRENT Calc'!$L$4,Data!BW29,0)</f>
        <v>0</v>
      </c>
      <c r="BM29" s="4">
        <f>IF(BM$2='BPA CURRENT Calc'!$L$4,Data!BX29,0)</f>
        <v>0</v>
      </c>
      <c r="BN29" s="4">
        <f>IF(BN$2='BPA CURRENT Calc'!$L$4,Data!BY29,0)</f>
        <v>0</v>
      </c>
      <c r="BO29" s="6">
        <f t="shared" si="6"/>
        <v>0</v>
      </c>
      <c r="BP29" s="4">
        <f>IF('BPA CURRENT Calc'!$J$6='BPA CURRENT Ref Data'!BP$2,Data!C29,0)</f>
        <v>0</v>
      </c>
      <c r="BQ29" s="4">
        <f>IF('BPA CURRENT Calc'!$J$6='BPA CURRENT Ref Data'!BQ$2,Data!D29,0)</f>
        <v>0</v>
      </c>
      <c r="BR29" s="4">
        <f>IF('BPA CURRENT Calc'!$J$6='BPA CURRENT Ref Data'!BR$2,Data!E29,0)</f>
        <v>0</v>
      </c>
      <c r="BS29" s="4">
        <f>IF('BPA CURRENT Calc'!$J$6='BPA CURRENT Ref Data'!BS$2,Data!F29,0)</f>
        <v>7.4370000000000003</v>
      </c>
      <c r="BT29" s="99">
        <f t="shared" si="0"/>
        <v>7.4370000000000003</v>
      </c>
      <c r="BU29" s="102">
        <f>IF('BPA CURRENT Calc'!$L$6="Yes",'BPA CURRENT Ref Data'!BO29*'BPA CURRENT Calc'!$L$5,0)</f>
        <v>0</v>
      </c>
      <c r="BV29" s="102">
        <f>IF('BPA CURRENT Calc'!$M$6="Yes",IF(('BPA CURRENT Calc'!I33-'BPA CURRENT Ref Data'!BT29)&gt;0,('BPA CURRENT Calc'!I33-'BPA CURRENT Ref Data'!BT29)*'BPA CURRENT Calc'!$M$5,0),0)</f>
        <v>0</v>
      </c>
      <c r="BW29" s="80">
        <f>IF('BPA CURRENT Calc'!$K$6="Yes",IF(('BPA CURRENT Calc'!I33)&lt;'BPA CURRENT Calc'!J33,('BPA CURRENT Calc'!I33-'BPA CURRENT Calc'!J33)*'BPA CURRENT Calc'!$K$5,0),0)</f>
        <v>-0.83331438356164345</v>
      </c>
      <c r="BX29" s="105">
        <f>IF('BPA CURRENT Calc'!$N$5='BPA CURRENT Ref Data'!$BX$2,'BPA CURRENT Scaling'!D32,0)</f>
        <v>4.0922323409767751E-2</v>
      </c>
      <c r="BY29" s="1">
        <f>IF('BPA CURRENT Calc'!$N$5='BPA CURRENT Ref Data'!$BY$2,'BPA CURRENT Scaling'!H32,0)</f>
        <v>0</v>
      </c>
      <c r="BZ29" s="6">
        <f>IF('BPA CURRENT Calc'!$N$6="Yes",SUM('BPA CURRENT Ref Data'!BX29:BY29),0)</f>
        <v>0</v>
      </c>
      <c r="CA29" s="4"/>
      <c r="CB29" s="4"/>
      <c r="CC29" s="4"/>
      <c r="CD29" s="4"/>
      <c r="CE29" s="4"/>
      <c r="CF29" s="4"/>
      <c r="CG29" s="4"/>
      <c r="CH29" s="4"/>
      <c r="CI29" s="4"/>
      <c r="CJ29" s="4"/>
      <c r="CK29" s="4"/>
      <c r="CL29" s="4"/>
      <c r="CM29" s="4"/>
      <c r="CN29" s="4"/>
      <c r="CO29" s="4"/>
      <c r="CP29" s="4"/>
      <c r="CQ29" s="4" t="e">
        <f>IF('BPA CURRENT Calc'!#REF!='BPA CURRENT Ref Data'!CQ$2,Data!G29,0)</f>
        <v>#REF!</v>
      </c>
      <c r="CR29" s="4" t="e">
        <f>IF('BPA CURRENT Calc'!#REF!='BPA CURRENT Ref Data'!CR$2,Data!H29,0)</f>
        <v>#REF!</v>
      </c>
      <c r="CS29" s="4" t="e">
        <f>IF('BPA CURRENT Calc'!#REF!='BPA CURRENT Ref Data'!CS$2,Data!I29,0)</f>
        <v>#REF!</v>
      </c>
      <c r="CT29" s="4" t="e">
        <f>IF('BPA CURRENT Calc'!#REF!='BPA CURRENT Ref Data'!CT$2,Data!J29,0)</f>
        <v>#REF!</v>
      </c>
      <c r="CU29" s="4" t="e">
        <f>IF('BPA CURRENT Calc'!#REF!='BPA CURRENT Ref Data'!CU$2,Data!K29,0)</f>
        <v>#REF!</v>
      </c>
      <c r="CV29" s="4" t="e">
        <f>IF('BPA CURRENT Calc'!#REF!='BPA CURRENT Ref Data'!CV$2,Data!L29,0)</f>
        <v>#REF!</v>
      </c>
      <c r="CW29" s="4" t="e">
        <f>IF('BPA CURRENT Calc'!#REF!='BPA CURRENT Ref Data'!CW$2,Data!M29,0)</f>
        <v>#REF!</v>
      </c>
      <c r="CX29" s="4" t="e">
        <f>IF('BPA CURRENT Calc'!#REF!='BPA CURRENT Ref Data'!CX$2,Data!N29,0)</f>
        <v>#REF!</v>
      </c>
      <c r="CY29" s="4" t="e">
        <f>IF('BPA CURRENT Calc'!#REF!='BPA CURRENT Ref Data'!CY$2,Data!O29,0)</f>
        <v>#REF!</v>
      </c>
      <c r="CZ29" s="4" t="e">
        <f>IF('BPA CURRENT Calc'!#REF!='BPA CURRENT Ref Data'!CZ$2,Data!P29,0)</f>
        <v>#REF!</v>
      </c>
      <c r="DA29" s="4" t="e">
        <f>IF('BPA CURRENT Calc'!#REF!='BPA CURRENT Ref Data'!DA$2,Data!Q29,0)</f>
        <v>#REF!</v>
      </c>
      <c r="DB29" s="4" t="e">
        <f>IF('BPA CURRENT Calc'!#REF!='BPA CURRENT Ref Data'!DB$2,Data!R29,0)</f>
        <v>#REF!</v>
      </c>
      <c r="DC29" s="4" t="e">
        <f>IF('BPA CURRENT Calc'!#REF!='BPA CURRENT Ref Data'!DC$2,Data!S29,0)</f>
        <v>#REF!</v>
      </c>
      <c r="DD29" s="4" t="e">
        <f>IF('BPA CURRENT Calc'!#REF!='BPA CURRENT Ref Data'!DD$2,Data!T29,0)</f>
        <v>#REF!</v>
      </c>
      <c r="DE29" s="4" t="e">
        <f>IF('BPA CURRENT Calc'!#REF!='BPA CURRENT Ref Data'!DE$2,Data!U29,0)</f>
        <v>#REF!</v>
      </c>
      <c r="DF29" s="22" t="e">
        <f t="shared" si="7"/>
        <v>#REF!</v>
      </c>
    </row>
    <row r="30" spans="1:110" x14ac:dyDescent="0.3">
      <c r="A30" s="12">
        <v>10081</v>
      </c>
      <c r="B30" s="37" t="s">
        <v>37</v>
      </c>
      <c r="C30" s="18">
        <f>IF('BPA CURRENT Calc'!$C$6='BPA CURRENT Ref Data'!C$2,Data!G30,0)</f>
        <v>0</v>
      </c>
      <c r="D30" s="4">
        <f>IF('BPA CURRENT Calc'!$C$6='BPA CURRENT Ref Data'!D$2,Data!H30,0)</f>
        <v>0</v>
      </c>
      <c r="E30" s="4">
        <f>IF('BPA CURRENT Calc'!$C$6='BPA CURRENT Ref Data'!E$2,Data!I30,0)</f>
        <v>12.051348630136983</v>
      </c>
      <c r="F30" s="4">
        <f>IF('BPA CURRENT Calc'!$C$6='BPA CURRENT Ref Data'!F$2,Data!J30,0)</f>
        <v>0</v>
      </c>
      <c r="G30" s="4">
        <f>IF('BPA CURRENT Calc'!$C$6='BPA CURRENT Ref Data'!G$2,Data!K30,0)</f>
        <v>0</v>
      </c>
      <c r="H30" s="4">
        <f>IF('BPA CURRENT Calc'!$C$6='BPA CURRENT Ref Data'!H$2,Data!L30,0)</f>
        <v>0</v>
      </c>
      <c r="I30" s="4">
        <f>IF('BPA CURRENT Calc'!$C$6='BPA CURRENT Ref Data'!I$2,Data!M30,0)</f>
        <v>0</v>
      </c>
      <c r="J30" s="4">
        <f>IF('BPA CURRENT Calc'!$C$6='BPA CURRENT Ref Data'!J$2,Data!N30,0)</f>
        <v>0</v>
      </c>
      <c r="K30" s="4">
        <f>IF('BPA CURRENT Calc'!$C$6='BPA CURRENT Ref Data'!K$2,Data!O30,0)</f>
        <v>0</v>
      </c>
      <c r="L30" s="4">
        <f>IF('BPA CURRENT Calc'!$C$6='BPA CURRENT Ref Data'!L$2,Data!P30,0)</f>
        <v>0</v>
      </c>
      <c r="M30" s="4">
        <f>IF('BPA CURRENT Calc'!$C$6='BPA CURRENT Ref Data'!M$2,Data!Q30,0)</f>
        <v>0</v>
      </c>
      <c r="N30" s="4">
        <f>IF('BPA CURRENT Calc'!$C$6='BPA CURRENT Ref Data'!N$2,Data!R30,0)</f>
        <v>0</v>
      </c>
      <c r="O30" s="4">
        <f>IF('BPA CURRENT Calc'!$C$6='BPA CURRENT Ref Data'!O$2,Data!S30,0)</f>
        <v>0</v>
      </c>
      <c r="P30" s="4">
        <f>IF('BPA CURRENT Calc'!$C$6='BPA CURRENT Ref Data'!P$2,Data!T30,0)</f>
        <v>0</v>
      </c>
      <c r="Q30" s="4">
        <f>IF('BPA CURRENT Calc'!$C$6='BPA CURRENT Ref Data'!Q$2,Data!U30,0)</f>
        <v>0</v>
      </c>
      <c r="R30" s="22">
        <f t="shared" si="1"/>
        <v>12.051348630136983</v>
      </c>
      <c r="S30" s="18">
        <f>IF(S$2='BPA CURRENT Calc'!$D$6,Data!V30,0)</f>
        <v>0</v>
      </c>
      <c r="T30" s="4">
        <f>IF(T$2='BPA CURRENT Calc'!$D$6,Data!W30,0)</f>
        <v>0</v>
      </c>
      <c r="U30" s="4">
        <f>IF(U$2='BPA CURRENT Calc'!$D$6,Data!X30,0)</f>
        <v>0</v>
      </c>
      <c r="V30" s="4">
        <f>IF(V$2='BPA CURRENT Calc'!$D$6,Data!Y30,0)</f>
        <v>0</v>
      </c>
      <c r="W30" s="4">
        <f>IF(W$2='BPA CURRENT Calc'!$D$6,Data!Z30,0)</f>
        <v>0</v>
      </c>
      <c r="X30" s="4">
        <f>IF(X$2='BPA CURRENT Calc'!$D$6,Data!AA30,0)</f>
        <v>0</v>
      </c>
      <c r="Y30" s="4">
        <f>IF(Y$2='BPA CURRENT Calc'!$D$6,Data!AB30,0)</f>
        <v>0</v>
      </c>
      <c r="Z30" s="4">
        <f>IF(Z$2='BPA CURRENT Calc'!$D$6,Data!AC30,0)</f>
        <v>0</v>
      </c>
      <c r="AA30" s="4">
        <f>IF(AA$2='BPA CURRENT Calc'!$D$6,Data!AD30,0)</f>
        <v>0</v>
      </c>
      <c r="AB30" s="4">
        <f>IF(AB$2='BPA CURRENT Calc'!$D$6,Data!AE30,0)</f>
        <v>0</v>
      </c>
      <c r="AC30" s="4">
        <f>IF(AC$2='BPA CURRENT Calc'!$D$6,Data!AF30,0)</f>
        <v>0</v>
      </c>
      <c r="AD30" s="4">
        <f>IF(AD$2='BPA CURRENT Calc'!$D$6,Data!AG30,0)</f>
        <v>0</v>
      </c>
      <c r="AE30" s="4">
        <f>IF(AE$2='BPA CURRENT Calc'!$D$6,Data!AH30,0)</f>
        <v>0</v>
      </c>
      <c r="AF30" s="4">
        <f>IF(AF$2='BPA CURRENT Calc'!$D$6,Data!AI30,0)</f>
        <v>0</v>
      </c>
      <c r="AG30" s="6">
        <f t="shared" si="2"/>
        <v>0</v>
      </c>
      <c r="AH30" s="18">
        <f>IF(AH$2='BPA CURRENT Calc'!$E$6,0,0)</f>
        <v>0</v>
      </c>
      <c r="AI30" s="4">
        <f>IF(AI$2='BPA CURRENT Calc'!$E$6,Data!AJ30,0)</f>
        <v>0</v>
      </c>
      <c r="AJ30" s="4">
        <f>IF(AJ$2='BPA CURRENT Calc'!$E$6,Data!AK30,0)</f>
        <v>2.9414383561643835</v>
      </c>
      <c r="AK30" s="4">
        <f>IF(AK$2='BPA CURRENT Calc'!$E$6,Data!AL30,0)</f>
        <v>0</v>
      </c>
      <c r="AL30" s="4">
        <f>IF(AL$2='BPA CURRENT Calc'!$E$6,Data!AM30,0)</f>
        <v>0</v>
      </c>
      <c r="AM30" s="4">
        <f>IF(AM$2='BPA CURRENT Calc'!$E$6,Data!AN30,0)</f>
        <v>0</v>
      </c>
      <c r="AN30" s="4">
        <f>IF(AN$2='BPA CURRENT Calc'!$E$6,Data!AO30,0)</f>
        <v>0</v>
      </c>
      <c r="AO30" s="4">
        <f>IF(AO$2='BPA CURRENT Calc'!$E$6,Data!AP30,0)</f>
        <v>0</v>
      </c>
      <c r="AP30" s="6">
        <f t="shared" si="3"/>
        <v>2.9414383561643835</v>
      </c>
      <c r="AQ30" s="18">
        <f>IF(AQ$2='BPA CURRENT Calc'!$F$6,0,0)</f>
        <v>0</v>
      </c>
      <c r="AR30" s="4">
        <f>IF(AR$2='BPA CURRENT Calc'!$F$6,Data!AQ30,0)</f>
        <v>0</v>
      </c>
      <c r="AS30" s="4">
        <f>IF(AS$2='BPA CURRENT Calc'!$F$6,Data!AR30,0)</f>
        <v>0</v>
      </c>
      <c r="AT30" s="4">
        <f>IF(AT$2='BPA CURRENT Calc'!$F$6,Data!AS30,0)</f>
        <v>0</v>
      </c>
      <c r="AU30" s="4">
        <f>IF(AU$2='BPA CURRENT Calc'!$F$6,Data!AT30,0)</f>
        <v>0</v>
      </c>
      <c r="AV30" s="4">
        <f>IF(AV$2='BPA CURRENT Calc'!$F$6,Data!AU30,0)</f>
        <v>0</v>
      </c>
      <c r="AW30" s="4">
        <f>IF(AW$2='BPA CURRENT Calc'!$F$6,Data!AV30,0)</f>
        <v>0</v>
      </c>
      <c r="AX30" s="4">
        <f>IF(AX$2='BPA CURRENT Calc'!$F$6,Data!AW30,0)</f>
        <v>0</v>
      </c>
      <c r="AY30" s="6">
        <f t="shared" si="4"/>
        <v>0</v>
      </c>
      <c r="AZ30" s="18">
        <f>IF(AZ$2='BPA CURRENT Calc'!$G$6,0,0)</f>
        <v>0</v>
      </c>
      <c r="BA30" s="4">
        <f>IF(BA$2='BPA CURRENT Calc'!$G$6,Data!AX30,0)</f>
        <v>0</v>
      </c>
      <c r="BB30" s="4">
        <f>IF(BB$2='BPA CURRENT Calc'!$G$6,Data!AY30,0)</f>
        <v>0</v>
      </c>
      <c r="BC30" s="4">
        <f>IF(BC$2='BPA CURRENT Calc'!$G$6,Data!AZ30,0)</f>
        <v>0</v>
      </c>
      <c r="BD30" s="4">
        <f>IF(BD$2='BPA CURRENT Calc'!$G$6,Data!BA30,0)</f>
        <v>0</v>
      </c>
      <c r="BE30" s="4">
        <f>IF(BE$2='BPA CURRENT Calc'!$G$6,Data!BB30,0)</f>
        <v>0</v>
      </c>
      <c r="BF30" s="4">
        <f>IF(BF$2='BPA CURRENT Calc'!$G$6,Data!BC30,0)</f>
        <v>0</v>
      </c>
      <c r="BG30" s="4">
        <f>IF(BG$2='BPA CURRENT Calc'!$G$6,Data!BD30,0)</f>
        <v>0</v>
      </c>
      <c r="BH30" s="6">
        <f t="shared" si="5"/>
        <v>0</v>
      </c>
      <c r="BI30" s="97">
        <f>IF('BPA CURRENT Calc'!$H$6="Yes",Data!BE30,0)</f>
        <v>0</v>
      </c>
      <c r="BJ30" s="18">
        <f>IF(BJ$2='BPA CURRENT Calc'!$L$4,0,0)</f>
        <v>0</v>
      </c>
      <c r="BK30" s="4">
        <f>IF(BK$2='BPA CURRENT Calc'!$L$4,Data!BV30,0)</f>
        <v>0</v>
      </c>
      <c r="BL30" s="4">
        <f>IF(BL$2='BPA CURRENT Calc'!$L$4,Data!BW30,0)</f>
        <v>1.7500000000000002E-2</v>
      </c>
      <c r="BM30" s="4">
        <f>IF(BM$2='BPA CURRENT Calc'!$L$4,Data!BX30,0)</f>
        <v>0</v>
      </c>
      <c r="BN30" s="4">
        <f>IF(BN$2='BPA CURRENT Calc'!$L$4,Data!BY30,0)</f>
        <v>0</v>
      </c>
      <c r="BO30" s="6">
        <f t="shared" si="6"/>
        <v>1.7500000000000002E-2</v>
      </c>
      <c r="BP30" s="4">
        <f>IF('BPA CURRENT Calc'!$J$6='BPA CURRENT Ref Data'!BP$2,Data!C30,0)</f>
        <v>0</v>
      </c>
      <c r="BQ30" s="4">
        <f>IF('BPA CURRENT Calc'!$J$6='BPA CURRENT Ref Data'!BQ$2,Data!D30,0)</f>
        <v>0</v>
      </c>
      <c r="BR30" s="4">
        <f>IF('BPA CURRENT Calc'!$J$6='BPA CURRENT Ref Data'!BR$2,Data!E30,0)</f>
        <v>0</v>
      </c>
      <c r="BS30" s="4">
        <f>IF('BPA CURRENT Calc'!$J$6='BPA CURRENT Ref Data'!BS$2,Data!F30,0)</f>
        <v>10.455</v>
      </c>
      <c r="BT30" s="99">
        <f t="shared" si="0"/>
        <v>10.455</v>
      </c>
      <c r="BU30" s="102">
        <f>IF('BPA CURRENT Calc'!$L$6="Yes",'BPA CURRENT Ref Data'!BO30*'BPA CURRENT Calc'!$L$5,0)</f>
        <v>8.7500000000000008E-3</v>
      </c>
      <c r="BV30" s="102">
        <f>IF('BPA CURRENT Calc'!$M$6="Yes",IF(('BPA CURRENT Calc'!I34-'BPA CURRENT Ref Data'!BT30)&gt;0,('BPA CURRENT Calc'!I34-'BPA CURRENT Ref Data'!BT30)*'BPA CURRENT Calc'!$M$5,0),0)</f>
        <v>0</v>
      </c>
      <c r="BW30" s="80">
        <f>IF('BPA CURRENT Calc'!$K$6="Yes",IF(('BPA CURRENT Calc'!I34)&lt;'BPA CURRENT Calc'!J34,('BPA CURRENT Calc'!I34-'BPA CURRENT Calc'!J34)*'BPA CURRENT Calc'!$K$5,0),0)</f>
        <v>-1.3450897260273997</v>
      </c>
      <c r="BX30" s="105">
        <f>IF('BPA CURRENT Calc'!$N$5='BPA CURRENT Ref Data'!$BX$2,'BPA CURRENT Scaling'!D33,0)</f>
        <v>5.6507348542822834E-2</v>
      </c>
      <c r="BY30" s="1">
        <f>IF('BPA CURRENT Calc'!$N$5='BPA CURRENT Ref Data'!$BY$2,'BPA CURRENT Scaling'!H33,0)</f>
        <v>0</v>
      </c>
      <c r="BZ30" s="6">
        <f>IF('BPA CURRENT Calc'!$N$6="Yes",SUM('BPA CURRENT Ref Data'!BX30:BY30),0)</f>
        <v>0</v>
      </c>
      <c r="CA30" s="4"/>
      <c r="CB30" s="4"/>
      <c r="CC30" s="4"/>
      <c r="CD30" s="4"/>
      <c r="CE30" s="4"/>
      <c r="CF30" s="4"/>
      <c r="CG30" s="4"/>
      <c r="CH30" s="4"/>
      <c r="CI30" s="4"/>
      <c r="CJ30" s="4"/>
      <c r="CK30" s="4"/>
      <c r="CL30" s="4"/>
      <c r="CM30" s="4"/>
      <c r="CN30" s="4"/>
      <c r="CO30" s="4"/>
      <c r="CP30" s="4"/>
      <c r="CQ30" s="4" t="e">
        <f>IF('BPA CURRENT Calc'!#REF!='BPA CURRENT Ref Data'!CQ$2,Data!G30,0)</f>
        <v>#REF!</v>
      </c>
      <c r="CR30" s="4" t="e">
        <f>IF('BPA CURRENT Calc'!#REF!='BPA CURRENT Ref Data'!CR$2,Data!H30,0)</f>
        <v>#REF!</v>
      </c>
      <c r="CS30" s="4" t="e">
        <f>IF('BPA CURRENT Calc'!#REF!='BPA CURRENT Ref Data'!CS$2,Data!I30,0)</f>
        <v>#REF!</v>
      </c>
      <c r="CT30" s="4" t="e">
        <f>IF('BPA CURRENT Calc'!#REF!='BPA CURRENT Ref Data'!CT$2,Data!J30,0)</f>
        <v>#REF!</v>
      </c>
      <c r="CU30" s="4" t="e">
        <f>IF('BPA CURRENT Calc'!#REF!='BPA CURRENT Ref Data'!CU$2,Data!K30,0)</f>
        <v>#REF!</v>
      </c>
      <c r="CV30" s="4" t="e">
        <f>IF('BPA CURRENT Calc'!#REF!='BPA CURRENT Ref Data'!CV$2,Data!L30,0)</f>
        <v>#REF!</v>
      </c>
      <c r="CW30" s="4" t="e">
        <f>IF('BPA CURRENT Calc'!#REF!='BPA CURRENT Ref Data'!CW$2,Data!M30,0)</f>
        <v>#REF!</v>
      </c>
      <c r="CX30" s="4" t="e">
        <f>IF('BPA CURRENT Calc'!#REF!='BPA CURRENT Ref Data'!CX$2,Data!N30,0)</f>
        <v>#REF!</v>
      </c>
      <c r="CY30" s="4" t="e">
        <f>IF('BPA CURRENT Calc'!#REF!='BPA CURRENT Ref Data'!CY$2,Data!O30,0)</f>
        <v>#REF!</v>
      </c>
      <c r="CZ30" s="4" t="e">
        <f>IF('BPA CURRENT Calc'!#REF!='BPA CURRENT Ref Data'!CZ$2,Data!P30,0)</f>
        <v>#REF!</v>
      </c>
      <c r="DA30" s="4" t="e">
        <f>IF('BPA CURRENT Calc'!#REF!='BPA CURRENT Ref Data'!DA$2,Data!Q30,0)</f>
        <v>#REF!</v>
      </c>
      <c r="DB30" s="4" t="e">
        <f>IF('BPA CURRENT Calc'!#REF!='BPA CURRENT Ref Data'!DB$2,Data!R30,0)</f>
        <v>#REF!</v>
      </c>
      <c r="DC30" s="4" t="e">
        <f>IF('BPA CURRENT Calc'!#REF!='BPA CURRENT Ref Data'!DC$2,Data!S30,0)</f>
        <v>#REF!</v>
      </c>
      <c r="DD30" s="4" t="e">
        <f>IF('BPA CURRENT Calc'!#REF!='BPA CURRENT Ref Data'!DD$2,Data!T30,0)</f>
        <v>#REF!</v>
      </c>
      <c r="DE30" s="4" t="e">
        <f>IF('BPA CURRENT Calc'!#REF!='BPA CURRENT Ref Data'!DE$2,Data!U30,0)</f>
        <v>#REF!</v>
      </c>
      <c r="DF30" s="22" t="e">
        <f t="shared" si="7"/>
        <v>#REF!</v>
      </c>
    </row>
    <row r="31" spans="1:110" x14ac:dyDescent="0.3">
      <c r="A31" s="12">
        <v>10082</v>
      </c>
      <c r="B31" s="37" t="s">
        <v>38</v>
      </c>
      <c r="C31" s="18">
        <f>IF('BPA CURRENT Calc'!$C$6='BPA CURRENT Ref Data'!C$2,Data!G31,0)</f>
        <v>0</v>
      </c>
      <c r="D31" s="4">
        <f>IF('BPA CURRENT Calc'!$C$6='BPA CURRENT Ref Data'!D$2,Data!H31,0)</f>
        <v>0</v>
      </c>
      <c r="E31" s="4">
        <f>IF('BPA CURRENT Calc'!$C$6='BPA CURRENT Ref Data'!E$2,Data!I31,0)</f>
        <v>9.5016095890410976E-2</v>
      </c>
      <c r="F31" s="4">
        <f>IF('BPA CURRENT Calc'!$C$6='BPA CURRENT Ref Data'!F$2,Data!J31,0)</f>
        <v>0</v>
      </c>
      <c r="G31" s="4">
        <f>IF('BPA CURRENT Calc'!$C$6='BPA CURRENT Ref Data'!G$2,Data!K31,0)</f>
        <v>0</v>
      </c>
      <c r="H31" s="4">
        <f>IF('BPA CURRENT Calc'!$C$6='BPA CURRENT Ref Data'!H$2,Data!L31,0)</f>
        <v>0</v>
      </c>
      <c r="I31" s="4">
        <f>IF('BPA CURRENT Calc'!$C$6='BPA CURRENT Ref Data'!I$2,Data!M31,0)</f>
        <v>0</v>
      </c>
      <c r="J31" s="4">
        <f>IF('BPA CURRENT Calc'!$C$6='BPA CURRENT Ref Data'!J$2,Data!N31,0)</f>
        <v>0</v>
      </c>
      <c r="K31" s="4">
        <f>IF('BPA CURRENT Calc'!$C$6='BPA CURRENT Ref Data'!K$2,Data!O31,0)</f>
        <v>0</v>
      </c>
      <c r="L31" s="4">
        <f>IF('BPA CURRENT Calc'!$C$6='BPA CURRENT Ref Data'!L$2,Data!P31,0)</f>
        <v>0</v>
      </c>
      <c r="M31" s="4">
        <f>IF('BPA CURRENT Calc'!$C$6='BPA CURRENT Ref Data'!M$2,Data!Q31,0)</f>
        <v>0</v>
      </c>
      <c r="N31" s="4">
        <f>IF('BPA CURRENT Calc'!$C$6='BPA CURRENT Ref Data'!N$2,Data!R31,0)</f>
        <v>0</v>
      </c>
      <c r="O31" s="4">
        <f>IF('BPA CURRENT Calc'!$C$6='BPA CURRENT Ref Data'!O$2,Data!S31,0)</f>
        <v>0</v>
      </c>
      <c r="P31" s="4">
        <f>IF('BPA CURRENT Calc'!$C$6='BPA CURRENT Ref Data'!P$2,Data!T31,0)</f>
        <v>0</v>
      </c>
      <c r="Q31" s="4">
        <f>IF('BPA CURRENT Calc'!$C$6='BPA CURRENT Ref Data'!Q$2,Data!U31,0)</f>
        <v>0</v>
      </c>
      <c r="R31" s="22">
        <f t="shared" si="1"/>
        <v>9.5016095890410976E-2</v>
      </c>
      <c r="S31" s="18">
        <f>IF(S$2='BPA CURRENT Calc'!$D$6,Data!V31,0)</f>
        <v>0</v>
      </c>
      <c r="T31" s="4">
        <f>IF(T$2='BPA CURRENT Calc'!$D$6,Data!W31,0)</f>
        <v>0</v>
      </c>
      <c r="U31" s="4">
        <f>IF(U$2='BPA CURRENT Calc'!$D$6,Data!X31,0)</f>
        <v>0</v>
      </c>
      <c r="V31" s="4">
        <f>IF(V$2='BPA CURRENT Calc'!$D$6,Data!Y31,0)</f>
        <v>0</v>
      </c>
      <c r="W31" s="4">
        <f>IF(W$2='BPA CURRENT Calc'!$D$6,Data!Z31,0)</f>
        <v>0</v>
      </c>
      <c r="X31" s="4">
        <f>IF(X$2='BPA CURRENT Calc'!$D$6,Data!AA31,0)</f>
        <v>0</v>
      </c>
      <c r="Y31" s="4">
        <f>IF(Y$2='BPA CURRENT Calc'!$D$6,Data!AB31,0)</f>
        <v>0</v>
      </c>
      <c r="Z31" s="4">
        <f>IF(Z$2='BPA CURRENT Calc'!$D$6,Data!AC31,0)</f>
        <v>0</v>
      </c>
      <c r="AA31" s="4">
        <f>IF(AA$2='BPA CURRENT Calc'!$D$6,Data!AD31,0)</f>
        <v>0</v>
      </c>
      <c r="AB31" s="4">
        <f>IF(AB$2='BPA CURRENT Calc'!$D$6,Data!AE31,0)</f>
        <v>0</v>
      </c>
      <c r="AC31" s="4">
        <f>IF(AC$2='BPA CURRENT Calc'!$D$6,Data!AF31,0)</f>
        <v>0</v>
      </c>
      <c r="AD31" s="4">
        <f>IF(AD$2='BPA CURRENT Calc'!$D$6,Data!AG31,0)</f>
        <v>0</v>
      </c>
      <c r="AE31" s="4">
        <f>IF(AE$2='BPA CURRENT Calc'!$D$6,Data!AH31,0)</f>
        <v>0</v>
      </c>
      <c r="AF31" s="4">
        <f>IF(AF$2='BPA CURRENT Calc'!$D$6,Data!AI31,0)</f>
        <v>0</v>
      </c>
      <c r="AG31" s="6">
        <f t="shared" si="2"/>
        <v>0</v>
      </c>
      <c r="AH31" s="18">
        <f>IF(AH$2='BPA CURRENT Calc'!$E$6,0,0)</f>
        <v>0</v>
      </c>
      <c r="AI31" s="4">
        <f>IF(AI$2='BPA CURRENT Calc'!$E$6,Data!AJ31,0)</f>
        <v>0</v>
      </c>
      <c r="AJ31" s="4">
        <f>IF(AJ$2='BPA CURRENT Calc'!$E$6,Data!AK31,0)</f>
        <v>0</v>
      </c>
      <c r="AK31" s="4">
        <f>IF(AK$2='BPA CURRENT Calc'!$E$6,Data!AL31,0)</f>
        <v>0</v>
      </c>
      <c r="AL31" s="4">
        <f>IF(AL$2='BPA CURRENT Calc'!$E$6,Data!AM31,0)</f>
        <v>0</v>
      </c>
      <c r="AM31" s="4">
        <f>IF(AM$2='BPA CURRENT Calc'!$E$6,Data!AN31,0)</f>
        <v>0</v>
      </c>
      <c r="AN31" s="4">
        <f>IF(AN$2='BPA CURRENT Calc'!$E$6,Data!AO31,0)</f>
        <v>0</v>
      </c>
      <c r="AO31" s="4">
        <f>IF(AO$2='BPA CURRENT Calc'!$E$6,Data!AP31,0)</f>
        <v>0</v>
      </c>
      <c r="AP31" s="6">
        <f t="shared" si="3"/>
        <v>0</v>
      </c>
      <c r="AQ31" s="18">
        <f>IF(AQ$2='BPA CURRENT Calc'!$F$6,0,0)</f>
        <v>0</v>
      </c>
      <c r="AR31" s="4">
        <f>IF(AR$2='BPA CURRENT Calc'!$F$6,Data!AQ31,0)</f>
        <v>0</v>
      </c>
      <c r="AS31" s="4">
        <f>IF(AS$2='BPA CURRENT Calc'!$F$6,Data!AR31,0)</f>
        <v>0</v>
      </c>
      <c r="AT31" s="4">
        <f>IF(AT$2='BPA CURRENT Calc'!$F$6,Data!AS31,0)</f>
        <v>0</v>
      </c>
      <c r="AU31" s="4">
        <f>IF(AU$2='BPA CURRENT Calc'!$F$6,Data!AT31,0)</f>
        <v>0</v>
      </c>
      <c r="AV31" s="4">
        <f>IF(AV$2='BPA CURRENT Calc'!$F$6,Data!AU31,0)</f>
        <v>0</v>
      </c>
      <c r="AW31" s="4">
        <f>IF(AW$2='BPA CURRENT Calc'!$F$6,Data!AV31,0)</f>
        <v>0</v>
      </c>
      <c r="AX31" s="4">
        <f>IF(AX$2='BPA CURRENT Calc'!$F$6,Data!AW31,0)</f>
        <v>0</v>
      </c>
      <c r="AY31" s="6">
        <f t="shared" si="4"/>
        <v>0</v>
      </c>
      <c r="AZ31" s="18">
        <f>IF(AZ$2='BPA CURRENT Calc'!$G$6,0,0)</f>
        <v>0</v>
      </c>
      <c r="BA31" s="4">
        <f>IF(BA$2='BPA CURRENT Calc'!$G$6,Data!AX31,0)</f>
        <v>0</v>
      </c>
      <c r="BB31" s="4">
        <f>IF(BB$2='BPA CURRENT Calc'!$G$6,Data!AY31,0)</f>
        <v>0</v>
      </c>
      <c r="BC31" s="4">
        <f>IF(BC$2='BPA CURRENT Calc'!$G$6,Data!AZ31,0)</f>
        <v>0</v>
      </c>
      <c r="BD31" s="4">
        <f>IF(BD$2='BPA CURRENT Calc'!$G$6,Data!BA31,0)</f>
        <v>0</v>
      </c>
      <c r="BE31" s="4">
        <f>IF(BE$2='BPA CURRENT Calc'!$G$6,Data!BB31,0)</f>
        <v>0</v>
      </c>
      <c r="BF31" s="4">
        <f>IF(BF$2='BPA CURRENT Calc'!$G$6,Data!BC31,0)</f>
        <v>0</v>
      </c>
      <c r="BG31" s="4">
        <f>IF(BG$2='BPA CURRENT Calc'!$G$6,Data!BD31,0)</f>
        <v>0</v>
      </c>
      <c r="BH31" s="6">
        <f t="shared" si="5"/>
        <v>0</v>
      </c>
      <c r="BI31" s="97">
        <f>IF('BPA CURRENT Calc'!$H$6="Yes",Data!BE31,0)</f>
        <v>0</v>
      </c>
      <c r="BJ31" s="18">
        <f>IF(BJ$2='BPA CURRENT Calc'!$L$4,0,0)</f>
        <v>0</v>
      </c>
      <c r="BK31" s="4">
        <f>IF(BK$2='BPA CURRENT Calc'!$L$4,Data!BV31,0)</f>
        <v>0</v>
      </c>
      <c r="BL31" s="4">
        <f>IF(BL$2='BPA CURRENT Calc'!$L$4,Data!BW31,0)</f>
        <v>0</v>
      </c>
      <c r="BM31" s="4">
        <f>IF(BM$2='BPA CURRENT Calc'!$L$4,Data!BX31,0)</f>
        <v>0</v>
      </c>
      <c r="BN31" s="4">
        <f>IF(BN$2='BPA CURRENT Calc'!$L$4,Data!BY31,0)</f>
        <v>0</v>
      </c>
      <c r="BO31" s="6">
        <f t="shared" si="6"/>
        <v>0</v>
      </c>
      <c r="BP31" s="4">
        <f>IF('BPA CURRENT Calc'!$J$6='BPA CURRENT Ref Data'!BP$2,Data!C31,0)</f>
        <v>0</v>
      </c>
      <c r="BQ31" s="4">
        <f>IF('BPA CURRENT Calc'!$J$6='BPA CURRENT Ref Data'!BQ$2,Data!D31,0)</f>
        <v>0</v>
      </c>
      <c r="BR31" s="4">
        <f>IF('BPA CURRENT Calc'!$J$6='BPA CURRENT Ref Data'!BR$2,Data!E31,0)</f>
        <v>0</v>
      </c>
      <c r="BS31" s="4">
        <f>IF('BPA CURRENT Calc'!$J$6='BPA CURRENT Ref Data'!BS$2,Data!F31,0)</f>
        <v>0.11799999999999999</v>
      </c>
      <c r="BT31" s="99">
        <f t="shared" si="0"/>
        <v>0.11799999999999999</v>
      </c>
      <c r="BU31" s="102">
        <f>IF('BPA CURRENT Calc'!$L$6="Yes",'BPA CURRENT Ref Data'!BO31*'BPA CURRENT Calc'!$L$5,0)</f>
        <v>0</v>
      </c>
      <c r="BV31" s="102">
        <f>IF('BPA CURRENT Calc'!$M$6="Yes",IF(('BPA CURRENT Calc'!I35-'BPA CURRENT Ref Data'!BT31)&gt;0,('BPA CURRENT Calc'!I35-'BPA CURRENT Ref Data'!BT31)*'BPA CURRENT Calc'!$M$5,0),0)</f>
        <v>0</v>
      </c>
      <c r="BW31" s="80">
        <f>IF('BPA CURRENT Calc'!$K$6="Yes",IF(('BPA CURRENT Calc'!I35)&lt;'BPA CURRENT Calc'!J35,('BPA CURRENT Calc'!I35-'BPA CURRENT Calc'!J35)*'BPA CURRENT Calc'!$K$5,0),0)</f>
        <v>-2.2983904109589018E-2</v>
      </c>
      <c r="BX31" s="105">
        <f>IF('BPA CURRENT Calc'!$N$5='BPA CURRENT Ref Data'!$BX$2,'BPA CURRENT Scaling'!D34,0)</f>
        <v>5.8880443906686366E-4</v>
      </c>
      <c r="BY31" s="1">
        <f>IF('BPA CURRENT Calc'!$N$5='BPA CURRENT Ref Data'!$BY$2,'BPA CURRENT Scaling'!H34,0)</f>
        <v>0</v>
      </c>
      <c r="BZ31" s="6">
        <f>IF('BPA CURRENT Calc'!$N$6="Yes",SUM('BPA CURRENT Ref Data'!BX31:BY31),0)</f>
        <v>0</v>
      </c>
      <c r="CA31" s="4"/>
      <c r="CB31" s="4"/>
      <c r="CC31" s="4"/>
      <c r="CD31" s="4"/>
      <c r="CE31" s="4"/>
      <c r="CF31" s="4"/>
      <c r="CG31" s="4"/>
      <c r="CH31" s="4"/>
      <c r="CI31" s="4"/>
      <c r="CJ31" s="4"/>
      <c r="CK31" s="4"/>
      <c r="CL31" s="4"/>
      <c r="CM31" s="4"/>
      <c r="CN31" s="4"/>
      <c r="CO31" s="4"/>
      <c r="CP31" s="4"/>
      <c r="CQ31" s="4" t="e">
        <f>IF('BPA CURRENT Calc'!#REF!='BPA CURRENT Ref Data'!CQ$2,Data!G31,0)</f>
        <v>#REF!</v>
      </c>
      <c r="CR31" s="4" t="e">
        <f>IF('BPA CURRENT Calc'!#REF!='BPA CURRENT Ref Data'!CR$2,Data!H31,0)</f>
        <v>#REF!</v>
      </c>
      <c r="CS31" s="4" t="e">
        <f>IF('BPA CURRENT Calc'!#REF!='BPA CURRENT Ref Data'!CS$2,Data!I31,0)</f>
        <v>#REF!</v>
      </c>
      <c r="CT31" s="4" t="e">
        <f>IF('BPA CURRENT Calc'!#REF!='BPA CURRENT Ref Data'!CT$2,Data!J31,0)</f>
        <v>#REF!</v>
      </c>
      <c r="CU31" s="4" t="e">
        <f>IF('BPA CURRENT Calc'!#REF!='BPA CURRENT Ref Data'!CU$2,Data!K31,0)</f>
        <v>#REF!</v>
      </c>
      <c r="CV31" s="4" t="e">
        <f>IF('BPA CURRENT Calc'!#REF!='BPA CURRENT Ref Data'!CV$2,Data!L31,0)</f>
        <v>#REF!</v>
      </c>
      <c r="CW31" s="4" t="e">
        <f>IF('BPA CURRENT Calc'!#REF!='BPA CURRENT Ref Data'!CW$2,Data!M31,0)</f>
        <v>#REF!</v>
      </c>
      <c r="CX31" s="4" t="e">
        <f>IF('BPA CURRENT Calc'!#REF!='BPA CURRENT Ref Data'!CX$2,Data!N31,0)</f>
        <v>#REF!</v>
      </c>
      <c r="CY31" s="4" t="e">
        <f>IF('BPA CURRENT Calc'!#REF!='BPA CURRENT Ref Data'!CY$2,Data!O31,0)</f>
        <v>#REF!</v>
      </c>
      <c r="CZ31" s="4" t="e">
        <f>IF('BPA CURRENT Calc'!#REF!='BPA CURRENT Ref Data'!CZ$2,Data!P31,0)</f>
        <v>#REF!</v>
      </c>
      <c r="DA31" s="4" t="e">
        <f>IF('BPA CURRENT Calc'!#REF!='BPA CURRENT Ref Data'!DA$2,Data!Q31,0)</f>
        <v>#REF!</v>
      </c>
      <c r="DB31" s="4" t="e">
        <f>IF('BPA CURRENT Calc'!#REF!='BPA CURRENT Ref Data'!DB$2,Data!R31,0)</f>
        <v>#REF!</v>
      </c>
      <c r="DC31" s="4" t="e">
        <f>IF('BPA CURRENT Calc'!#REF!='BPA CURRENT Ref Data'!DC$2,Data!S31,0)</f>
        <v>#REF!</v>
      </c>
      <c r="DD31" s="4" t="e">
        <f>IF('BPA CURRENT Calc'!#REF!='BPA CURRENT Ref Data'!DD$2,Data!T31,0)</f>
        <v>#REF!</v>
      </c>
      <c r="DE31" s="4" t="e">
        <f>IF('BPA CURRENT Calc'!#REF!='BPA CURRENT Ref Data'!DE$2,Data!U31,0)</f>
        <v>#REF!</v>
      </c>
      <c r="DF31" s="22" t="e">
        <f t="shared" si="7"/>
        <v>#REF!</v>
      </c>
    </row>
    <row r="32" spans="1:110" x14ac:dyDescent="0.3">
      <c r="A32" s="12">
        <v>10083</v>
      </c>
      <c r="B32" s="37" t="s">
        <v>39</v>
      </c>
      <c r="C32" s="18">
        <f>IF('BPA CURRENT Calc'!$C$6='BPA CURRENT Ref Data'!C$2,Data!G32,0)</f>
        <v>0</v>
      </c>
      <c r="D32" s="4">
        <f>IF('BPA CURRENT Calc'!$C$6='BPA CURRENT Ref Data'!D$2,Data!H32,0)</f>
        <v>0</v>
      </c>
      <c r="E32" s="4">
        <f>IF('BPA CURRENT Calc'!$C$6='BPA CURRENT Ref Data'!E$2,Data!I32,0)</f>
        <v>8.6678964611872154</v>
      </c>
      <c r="F32" s="4">
        <f>IF('BPA CURRENT Calc'!$C$6='BPA CURRENT Ref Data'!F$2,Data!J32,0)</f>
        <v>0</v>
      </c>
      <c r="G32" s="4">
        <f>IF('BPA CURRENT Calc'!$C$6='BPA CURRENT Ref Data'!G$2,Data!K32,0)</f>
        <v>0</v>
      </c>
      <c r="H32" s="4">
        <f>IF('BPA CURRENT Calc'!$C$6='BPA CURRENT Ref Data'!H$2,Data!L32,0)</f>
        <v>0</v>
      </c>
      <c r="I32" s="4">
        <f>IF('BPA CURRENT Calc'!$C$6='BPA CURRENT Ref Data'!I$2,Data!M32,0)</f>
        <v>0</v>
      </c>
      <c r="J32" s="4">
        <f>IF('BPA CURRENT Calc'!$C$6='BPA CURRENT Ref Data'!J$2,Data!N32,0)</f>
        <v>0</v>
      </c>
      <c r="K32" s="4">
        <f>IF('BPA CURRENT Calc'!$C$6='BPA CURRENT Ref Data'!K$2,Data!O32,0)</f>
        <v>0</v>
      </c>
      <c r="L32" s="4">
        <f>IF('BPA CURRENT Calc'!$C$6='BPA CURRENT Ref Data'!L$2,Data!P32,0)</f>
        <v>0</v>
      </c>
      <c r="M32" s="4">
        <f>IF('BPA CURRENT Calc'!$C$6='BPA CURRENT Ref Data'!M$2,Data!Q32,0)</f>
        <v>0</v>
      </c>
      <c r="N32" s="4">
        <f>IF('BPA CURRENT Calc'!$C$6='BPA CURRENT Ref Data'!N$2,Data!R32,0)</f>
        <v>0</v>
      </c>
      <c r="O32" s="4">
        <f>IF('BPA CURRENT Calc'!$C$6='BPA CURRENT Ref Data'!O$2,Data!S32,0)</f>
        <v>0</v>
      </c>
      <c r="P32" s="4">
        <f>IF('BPA CURRENT Calc'!$C$6='BPA CURRENT Ref Data'!P$2,Data!T32,0)</f>
        <v>0</v>
      </c>
      <c r="Q32" s="4">
        <f>IF('BPA CURRENT Calc'!$C$6='BPA CURRENT Ref Data'!Q$2,Data!U32,0)</f>
        <v>0</v>
      </c>
      <c r="R32" s="22">
        <f t="shared" si="1"/>
        <v>8.6678964611872154</v>
      </c>
      <c r="S32" s="18">
        <f>IF(S$2='BPA CURRENT Calc'!$D$6,Data!V32,0)</f>
        <v>0</v>
      </c>
      <c r="T32" s="4">
        <f>IF(T$2='BPA CURRENT Calc'!$D$6,Data!W32,0)</f>
        <v>0</v>
      </c>
      <c r="U32" s="4">
        <f>IF(U$2='BPA CURRENT Calc'!$D$6,Data!X32,0)</f>
        <v>0</v>
      </c>
      <c r="V32" s="4">
        <f>IF(V$2='BPA CURRENT Calc'!$D$6,Data!Y32,0)</f>
        <v>0</v>
      </c>
      <c r="W32" s="4">
        <f>IF(W$2='BPA CURRENT Calc'!$D$6,Data!Z32,0)</f>
        <v>0</v>
      </c>
      <c r="X32" s="4">
        <f>IF(X$2='BPA CURRENT Calc'!$D$6,Data!AA32,0)</f>
        <v>0</v>
      </c>
      <c r="Y32" s="4">
        <f>IF(Y$2='BPA CURRENT Calc'!$D$6,Data!AB32,0)</f>
        <v>0</v>
      </c>
      <c r="Z32" s="4">
        <f>IF(Z$2='BPA CURRENT Calc'!$D$6,Data!AC32,0)</f>
        <v>0</v>
      </c>
      <c r="AA32" s="4">
        <f>IF(AA$2='BPA CURRENT Calc'!$D$6,Data!AD32,0)</f>
        <v>0</v>
      </c>
      <c r="AB32" s="4">
        <f>IF(AB$2='BPA CURRENT Calc'!$D$6,Data!AE32,0)</f>
        <v>0</v>
      </c>
      <c r="AC32" s="4">
        <f>IF(AC$2='BPA CURRENT Calc'!$D$6,Data!AF32,0)</f>
        <v>0</v>
      </c>
      <c r="AD32" s="4">
        <f>IF(AD$2='BPA CURRENT Calc'!$D$6,Data!AG32,0)</f>
        <v>0</v>
      </c>
      <c r="AE32" s="4">
        <f>IF(AE$2='BPA CURRENT Calc'!$D$6,Data!AH32,0)</f>
        <v>0</v>
      </c>
      <c r="AF32" s="4">
        <f>IF(AF$2='BPA CURRENT Calc'!$D$6,Data!AI32,0)</f>
        <v>0</v>
      </c>
      <c r="AG32" s="6">
        <f t="shared" si="2"/>
        <v>0</v>
      </c>
      <c r="AH32" s="18">
        <f>IF(AH$2='BPA CURRENT Calc'!$E$6,0,0)</f>
        <v>0</v>
      </c>
      <c r="AI32" s="4">
        <f>IF(AI$2='BPA CURRENT Calc'!$E$6,Data!AJ32,0)</f>
        <v>0</v>
      </c>
      <c r="AJ32" s="4">
        <f>IF(AJ$2='BPA CURRENT Calc'!$E$6,Data!AK32,0)</f>
        <v>0</v>
      </c>
      <c r="AK32" s="4">
        <f>IF(AK$2='BPA CURRENT Calc'!$E$6,Data!AL32,0)</f>
        <v>0</v>
      </c>
      <c r="AL32" s="4">
        <f>IF(AL$2='BPA CURRENT Calc'!$E$6,Data!AM32,0)</f>
        <v>0</v>
      </c>
      <c r="AM32" s="4">
        <f>IF(AM$2='BPA CURRENT Calc'!$E$6,Data!AN32,0)</f>
        <v>0</v>
      </c>
      <c r="AN32" s="4">
        <f>IF(AN$2='BPA CURRENT Calc'!$E$6,Data!AO32,0)</f>
        <v>0</v>
      </c>
      <c r="AO32" s="4">
        <f>IF(AO$2='BPA CURRENT Calc'!$E$6,Data!AP32,0)</f>
        <v>0</v>
      </c>
      <c r="AP32" s="6">
        <f t="shared" si="3"/>
        <v>0</v>
      </c>
      <c r="AQ32" s="18">
        <f>IF(AQ$2='BPA CURRENT Calc'!$F$6,0,0)</f>
        <v>0</v>
      </c>
      <c r="AR32" s="4">
        <f>IF(AR$2='BPA CURRENT Calc'!$F$6,Data!AQ32,0)</f>
        <v>0</v>
      </c>
      <c r="AS32" s="4">
        <f>IF(AS$2='BPA CURRENT Calc'!$F$6,Data!AR32,0)</f>
        <v>0</v>
      </c>
      <c r="AT32" s="4">
        <f>IF(AT$2='BPA CURRENT Calc'!$F$6,Data!AS32,0)</f>
        <v>0</v>
      </c>
      <c r="AU32" s="4">
        <f>IF(AU$2='BPA CURRENT Calc'!$F$6,Data!AT32,0)</f>
        <v>0</v>
      </c>
      <c r="AV32" s="4">
        <f>IF(AV$2='BPA CURRENT Calc'!$F$6,Data!AU32,0)</f>
        <v>0</v>
      </c>
      <c r="AW32" s="4">
        <f>IF(AW$2='BPA CURRENT Calc'!$F$6,Data!AV32,0)</f>
        <v>0</v>
      </c>
      <c r="AX32" s="4">
        <f>IF(AX$2='BPA CURRENT Calc'!$F$6,Data!AW32,0)</f>
        <v>0</v>
      </c>
      <c r="AY32" s="6">
        <f t="shared" si="4"/>
        <v>0</v>
      </c>
      <c r="AZ32" s="18">
        <f>IF(AZ$2='BPA CURRENT Calc'!$G$6,0,0)</f>
        <v>0</v>
      </c>
      <c r="BA32" s="4">
        <f>IF(BA$2='BPA CURRENT Calc'!$G$6,Data!AX32,0)</f>
        <v>0</v>
      </c>
      <c r="BB32" s="4">
        <f>IF(BB$2='BPA CURRENT Calc'!$G$6,Data!AY32,0)</f>
        <v>0</v>
      </c>
      <c r="BC32" s="4">
        <f>IF(BC$2='BPA CURRENT Calc'!$G$6,Data!AZ32,0)</f>
        <v>0</v>
      </c>
      <c r="BD32" s="4">
        <f>IF(BD$2='BPA CURRENT Calc'!$G$6,Data!BA32,0)</f>
        <v>0</v>
      </c>
      <c r="BE32" s="4">
        <f>IF(BE$2='BPA CURRENT Calc'!$G$6,Data!BB32,0)</f>
        <v>0</v>
      </c>
      <c r="BF32" s="4">
        <f>IF(BF$2='BPA CURRENT Calc'!$G$6,Data!BC32,0)</f>
        <v>0</v>
      </c>
      <c r="BG32" s="4">
        <f>IF(BG$2='BPA CURRENT Calc'!$G$6,Data!BD32,0)</f>
        <v>0</v>
      </c>
      <c r="BH32" s="6">
        <f t="shared" si="5"/>
        <v>0</v>
      </c>
      <c r="BI32" s="97">
        <f>IF('BPA CURRENT Calc'!$H$6="Yes",Data!BE32,0)</f>
        <v>0</v>
      </c>
      <c r="BJ32" s="18">
        <f>IF(BJ$2='BPA CURRENT Calc'!$L$4,0,0)</f>
        <v>0</v>
      </c>
      <c r="BK32" s="4">
        <f>IF(BK$2='BPA CURRENT Calc'!$L$4,Data!BV32,0)</f>
        <v>0</v>
      </c>
      <c r="BL32" s="4">
        <f>IF(BL$2='BPA CURRENT Calc'!$L$4,Data!BW32,0)</f>
        <v>4.8000000000000001E-2</v>
      </c>
      <c r="BM32" s="4">
        <f>IF(BM$2='BPA CURRENT Calc'!$L$4,Data!BX32,0)</f>
        <v>0</v>
      </c>
      <c r="BN32" s="4">
        <f>IF(BN$2='BPA CURRENT Calc'!$L$4,Data!BY32,0)</f>
        <v>0</v>
      </c>
      <c r="BO32" s="6">
        <f t="shared" si="6"/>
        <v>4.8000000000000001E-2</v>
      </c>
      <c r="BP32" s="4">
        <f>IF('BPA CURRENT Calc'!$J$6='BPA CURRENT Ref Data'!BP$2,Data!C32,0)</f>
        <v>0</v>
      </c>
      <c r="BQ32" s="4">
        <f>IF('BPA CURRENT Calc'!$J$6='BPA CURRENT Ref Data'!BQ$2,Data!D32,0)</f>
        <v>0</v>
      </c>
      <c r="BR32" s="4">
        <f>IF('BPA CURRENT Calc'!$J$6='BPA CURRENT Ref Data'!BR$2,Data!E32,0)</f>
        <v>0</v>
      </c>
      <c r="BS32" s="4">
        <f>IF('BPA CURRENT Calc'!$J$6='BPA CURRENT Ref Data'!BS$2,Data!F32,0)</f>
        <v>8.3629999999999995</v>
      </c>
      <c r="BT32" s="99">
        <f t="shared" si="0"/>
        <v>8.3629999999999995</v>
      </c>
      <c r="BU32" s="102">
        <f>IF('BPA CURRENT Calc'!$L$6="Yes",'BPA CURRENT Ref Data'!BO32*'BPA CURRENT Calc'!$L$5,0)</f>
        <v>2.4E-2</v>
      </c>
      <c r="BV32" s="102">
        <f>IF('BPA CURRENT Calc'!$M$6="Yes",IF(('BPA CURRENT Calc'!I36-'BPA CURRENT Ref Data'!BT32)&gt;0,('BPA CURRENT Calc'!I36-'BPA CURRENT Ref Data'!BT32)*'BPA CURRENT Calc'!$M$5,0),0)</f>
        <v>7.6224115296803951E-2</v>
      </c>
      <c r="BW32" s="80">
        <f>IF('BPA CURRENT Calc'!$K$6="Yes",IF(('BPA CURRENT Calc'!I36)&lt;'BPA CURRENT Calc'!J36,('BPA CURRENT Calc'!I36-'BPA CURRENT Calc'!J36)*'BPA CURRENT Calc'!$K$5,0),0)</f>
        <v>0</v>
      </c>
      <c r="BX32" s="105">
        <f>IF('BPA CURRENT Calc'!$N$5='BPA CURRENT Ref Data'!$BX$2,'BPA CURRENT Scaling'!D35,0)</f>
        <v>5.2445681767981277E-2</v>
      </c>
      <c r="BY32" s="1">
        <f>IF('BPA CURRENT Calc'!$N$5='BPA CURRENT Ref Data'!$BY$2,'BPA CURRENT Scaling'!H35,0)</f>
        <v>0</v>
      </c>
      <c r="BZ32" s="6">
        <f>IF('BPA CURRENT Calc'!$N$6="Yes",SUM('BPA CURRENT Ref Data'!BX32:BY32),0)</f>
        <v>0</v>
      </c>
      <c r="CA32" s="4"/>
      <c r="CB32" s="4"/>
      <c r="CC32" s="4"/>
      <c r="CD32" s="4"/>
      <c r="CE32" s="4"/>
      <c r="CF32" s="4"/>
      <c r="CG32" s="4"/>
      <c r="CH32" s="4"/>
      <c r="CI32" s="4"/>
      <c r="CJ32" s="4"/>
      <c r="CK32" s="4"/>
      <c r="CL32" s="4"/>
      <c r="CM32" s="4"/>
      <c r="CN32" s="4"/>
      <c r="CO32" s="4"/>
      <c r="CP32" s="4"/>
      <c r="CQ32" s="4" t="e">
        <f>IF('BPA CURRENT Calc'!#REF!='BPA CURRENT Ref Data'!CQ$2,Data!G32,0)</f>
        <v>#REF!</v>
      </c>
      <c r="CR32" s="4" t="e">
        <f>IF('BPA CURRENT Calc'!#REF!='BPA CURRENT Ref Data'!CR$2,Data!H32,0)</f>
        <v>#REF!</v>
      </c>
      <c r="CS32" s="4" t="e">
        <f>IF('BPA CURRENT Calc'!#REF!='BPA CURRENT Ref Data'!CS$2,Data!I32,0)</f>
        <v>#REF!</v>
      </c>
      <c r="CT32" s="4" t="e">
        <f>IF('BPA CURRENT Calc'!#REF!='BPA CURRENT Ref Data'!CT$2,Data!J32,0)</f>
        <v>#REF!</v>
      </c>
      <c r="CU32" s="4" t="e">
        <f>IF('BPA CURRENT Calc'!#REF!='BPA CURRENT Ref Data'!CU$2,Data!K32,0)</f>
        <v>#REF!</v>
      </c>
      <c r="CV32" s="4" t="e">
        <f>IF('BPA CURRENT Calc'!#REF!='BPA CURRENT Ref Data'!CV$2,Data!L32,0)</f>
        <v>#REF!</v>
      </c>
      <c r="CW32" s="4" t="e">
        <f>IF('BPA CURRENT Calc'!#REF!='BPA CURRENT Ref Data'!CW$2,Data!M32,0)</f>
        <v>#REF!</v>
      </c>
      <c r="CX32" s="4" t="e">
        <f>IF('BPA CURRENT Calc'!#REF!='BPA CURRENT Ref Data'!CX$2,Data!N32,0)</f>
        <v>#REF!</v>
      </c>
      <c r="CY32" s="4" t="e">
        <f>IF('BPA CURRENT Calc'!#REF!='BPA CURRENT Ref Data'!CY$2,Data!O32,0)</f>
        <v>#REF!</v>
      </c>
      <c r="CZ32" s="4" t="e">
        <f>IF('BPA CURRENT Calc'!#REF!='BPA CURRENT Ref Data'!CZ$2,Data!P32,0)</f>
        <v>#REF!</v>
      </c>
      <c r="DA32" s="4" t="e">
        <f>IF('BPA CURRENT Calc'!#REF!='BPA CURRENT Ref Data'!DA$2,Data!Q32,0)</f>
        <v>#REF!</v>
      </c>
      <c r="DB32" s="4" t="e">
        <f>IF('BPA CURRENT Calc'!#REF!='BPA CURRENT Ref Data'!DB$2,Data!R32,0)</f>
        <v>#REF!</v>
      </c>
      <c r="DC32" s="4" t="e">
        <f>IF('BPA CURRENT Calc'!#REF!='BPA CURRENT Ref Data'!DC$2,Data!S32,0)</f>
        <v>#REF!</v>
      </c>
      <c r="DD32" s="4" t="e">
        <f>IF('BPA CURRENT Calc'!#REF!='BPA CURRENT Ref Data'!DD$2,Data!T32,0)</f>
        <v>#REF!</v>
      </c>
      <c r="DE32" s="4" t="e">
        <f>IF('BPA CURRENT Calc'!#REF!='BPA CURRENT Ref Data'!DE$2,Data!U32,0)</f>
        <v>#REF!</v>
      </c>
      <c r="DF32" s="22" t="e">
        <f t="shared" si="7"/>
        <v>#REF!</v>
      </c>
    </row>
    <row r="33" spans="1:110" x14ac:dyDescent="0.3">
      <c r="A33" s="12">
        <v>10086</v>
      </c>
      <c r="B33" s="37" t="s">
        <v>40</v>
      </c>
      <c r="C33" s="18">
        <f>IF('BPA CURRENT Calc'!$C$6='BPA CURRENT Ref Data'!C$2,Data!G33,0)</f>
        <v>0</v>
      </c>
      <c r="D33" s="4">
        <f>IF('BPA CURRENT Calc'!$C$6='BPA CURRENT Ref Data'!D$2,Data!H33,0)</f>
        <v>0</v>
      </c>
      <c r="E33" s="4">
        <f>IF('BPA CURRENT Calc'!$C$6='BPA CURRENT Ref Data'!E$2,Data!I33,0)</f>
        <v>3.8474228310502281</v>
      </c>
      <c r="F33" s="4">
        <f>IF('BPA CURRENT Calc'!$C$6='BPA CURRENT Ref Data'!F$2,Data!J33,0)</f>
        <v>0</v>
      </c>
      <c r="G33" s="4">
        <f>IF('BPA CURRENT Calc'!$C$6='BPA CURRENT Ref Data'!G$2,Data!K33,0)</f>
        <v>0</v>
      </c>
      <c r="H33" s="4">
        <f>IF('BPA CURRENT Calc'!$C$6='BPA CURRENT Ref Data'!H$2,Data!L33,0)</f>
        <v>0</v>
      </c>
      <c r="I33" s="4">
        <f>IF('BPA CURRENT Calc'!$C$6='BPA CURRENT Ref Data'!I$2,Data!M33,0)</f>
        <v>0</v>
      </c>
      <c r="J33" s="4">
        <f>IF('BPA CURRENT Calc'!$C$6='BPA CURRENT Ref Data'!J$2,Data!N33,0)</f>
        <v>0</v>
      </c>
      <c r="K33" s="4">
        <f>IF('BPA CURRENT Calc'!$C$6='BPA CURRENT Ref Data'!K$2,Data!O33,0)</f>
        <v>0</v>
      </c>
      <c r="L33" s="4">
        <f>IF('BPA CURRENT Calc'!$C$6='BPA CURRENT Ref Data'!L$2,Data!P33,0)</f>
        <v>0</v>
      </c>
      <c r="M33" s="4">
        <f>IF('BPA CURRENT Calc'!$C$6='BPA CURRENT Ref Data'!M$2,Data!Q33,0)</f>
        <v>0</v>
      </c>
      <c r="N33" s="4">
        <f>IF('BPA CURRENT Calc'!$C$6='BPA CURRENT Ref Data'!N$2,Data!R33,0)</f>
        <v>0</v>
      </c>
      <c r="O33" s="4">
        <f>IF('BPA CURRENT Calc'!$C$6='BPA CURRENT Ref Data'!O$2,Data!S33,0)</f>
        <v>0</v>
      </c>
      <c r="P33" s="4">
        <f>IF('BPA CURRENT Calc'!$C$6='BPA CURRENT Ref Data'!P$2,Data!T33,0)</f>
        <v>0</v>
      </c>
      <c r="Q33" s="4">
        <f>IF('BPA CURRENT Calc'!$C$6='BPA CURRENT Ref Data'!Q$2,Data!U33,0)</f>
        <v>0</v>
      </c>
      <c r="R33" s="22">
        <f t="shared" si="1"/>
        <v>3.8474228310502281</v>
      </c>
      <c r="S33" s="18">
        <f>IF(S$2='BPA CURRENT Calc'!$D$6,Data!V33,0)</f>
        <v>0</v>
      </c>
      <c r="T33" s="4">
        <f>IF(T$2='BPA CURRENT Calc'!$D$6,Data!W33,0)</f>
        <v>0</v>
      </c>
      <c r="U33" s="4">
        <f>IF(U$2='BPA CURRENT Calc'!$D$6,Data!X33,0)</f>
        <v>0</v>
      </c>
      <c r="V33" s="4">
        <f>IF(V$2='BPA CURRENT Calc'!$D$6,Data!Y33,0)</f>
        <v>0</v>
      </c>
      <c r="W33" s="4">
        <f>IF(W$2='BPA CURRENT Calc'!$D$6,Data!Z33,0)</f>
        <v>0</v>
      </c>
      <c r="X33" s="4">
        <f>IF(X$2='BPA CURRENT Calc'!$D$6,Data!AA33,0)</f>
        <v>0</v>
      </c>
      <c r="Y33" s="4">
        <f>IF(Y$2='BPA CURRENT Calc'!$D$6,Data!AB33,0)</f>
        <v>0</v>
      </c>
      <c r="Z33" s="4">
        <f>IF(Z$2='BPA CURRENT Calc'!$D$6,Data!AC33,0)</f>
        <v>0</v>
      </c>
      <c r="AA33" s="4">
        <f>IF(AA$2='BPA CURRENT Calc'!$D$6,Data!AD33,0)</f>
        <v>0</v>
      </c>
      <c r="AB33" s="4">
        <f>IF(AB$2='BPA CURRENT Calc'!$D$6,Data!AE33,0)</f>
        <v>0</v>
      </c>
      <c r="AC33" s="4">
        <f>IF(AC$2='BPA CURRENT Calc'!$D$6,Data!AF33,0)</f>
        <v>0</v>
      </c>
      <c r="AD33" s="4">
        <f>IF(AD$2='BPA CURRENT Calc'!$D$6,Data!AG33,0)</f>
        <v>0</v>
      </c>
      <c r="AE33" s="4">
        <f>IF(AE$2='BPA CURRENT Calc'!$D$6,Data!AH33,0)</f>
        <v>0</v>
      </c>
      <c r="AF33" s="4">
        <f>IF(AF$2='BPA CURRENT Calc'!$D$6,Data!AI33,0)</f>
        <v>0</v>
      </c>
      <c r="AG33" s="6">
        <f t="shared" si="2"/>
        <v>0</v>
      </c>
      <c r="AH33" s="18">
        <f>IF(AH$2='BPA CURRENT Calc'!$E$6,0,0)</f>
        <v>0</v>
      </c>
      <c r="AI33" s="4">
        <f>IF(AI$2='BPA CURRENT Calc'!$E$6,Data!AJ33,0)</f>
        <v>0</v>
      </c>
      <c r="AJ33" s="4">
        <f>IF(AJ$2='BPA CURRENT Calc'!$E$6,Data!AK33,0)</f>
        <v>0</v>
      </c>
      <c r="AK33" s="4">
        <f>IF(AK$2='BPA CURRENT Calc'!$E$6,Data!AL33,0)</f>
        <v>0</v>
      </c>
      <c r="AL33" s="4">
        <f>IF(AL$2='BPA CURRENT Calc'!$E$6,Data!AM33,0)</f>
        <v>0</v>
      </c>
      <c r="AM33" s="4">
        <f>IF(AM$2='BPA CURRENT Calc'!$E$6,Data!AN33,0)</f>
        <v>0</v>
      </c>
      <c r="AN33" s="4">
        <f>IF(AN$2='BPA CURRENT Calc'!$E$6,Data!AO33,0)</f>
        <v>0</v>
      </c>
      <c r="AO33" s="4">
        <f>IF(AO$2='BPA CURRENT Calc'!$E$6,Data!AP33,0)</f>
        <v>0</v>
      </c>
      <c r="AP33" s="6">
        <f t="shared" si="3"/>
        <v>0</v>
      </c>
      <c r="AQ33" s="18">
        <f>IF(AQ$2='BPA CURRENT Calc'!$F$6,0,0)</f>
        <v>0</v>
      </c>
      <c r="AR33" s="4">
        <f>IF(AR$2='BPA CURRENT Calc'!$F$6,Data!AQ33,0)</f>
        <v>0</v>
      </c>
      <c r="AS33" s="4">
        <f>IF(AS$2='BPA CURRENT Calc'!$F$6,Data!AR33,0)</f>
        <v>0</v>
      </c>
      <c r="AT33" s="4">
        <f>IF(AT$2='BPA CURRENT Calc'!$F$6,Data!AS33,0)</f>
        <v>0</v>
      </c>
      <c r="AU33" s="4">
        <f>IF(AU$2='BPA CURRENT Calc'!$F$6,Data!AT33,0)</f>
        <v>0</v>
      </c>
      <c r="AV33" s="4">
        <f>IF(AV$2='BPA CURRENT Calc'!$F$6,Data!AU33,0)</f>
        <v>0</v>
      </c>
      <c r="AW33" s="4">
        <f>IF(AW$2='BPA CURRENT Calc'!$F$6,Data!AV33,0)</f>
        <v>0</v>
      </c>
      <c r="AX33" s="4">
        <f>IF(AX$2='BPA CURRENT Calc'!$F$6,Data!AW33,0)</f>
        <v>0</v>
      </c>
      <c r="AY33" s="6">
        <f t="shared" si="4"/>
        <v>0</v>
      </c>
      <c r="AZ33" s="18">
        <f>IF(AZ$2='BPA CURRENT Calc'!$G$6,0,0)</f>
        <v>0</v>
      </c>
      <c r="BA33" s="4">
        <f>IF(BA$2='BPA CURRENT Calc'!$G$6,Data!AX33,0)</f>
        <v>0</v>
      </c>
      <c r="BB33" s="4">
        <f>IF(BB$2='BPA CURRENT Calc'!$G$6,Data!AY33,0)</f>
        <v>0</v>
      </c>
      <c r="BC33" s="4">
        <f>IF(BC$2='BPA CURRENT Calc'!$G$6,Data!AZ33,0)</f>
        <v>0</v>
      </c>
      <c r="BD33" s="4">
        <f>IF(BD$2='BPA CURRENT Calc'!$G$6,Data!BA33,0)</f>
        <v>0</v>
      </c>
      <c r="BE33" s="4">
        <f>IF(BE$2='BPA CURRENT Calc'!$G$6,Data!BB33,0)</f>
        <v>0</v>
      </c>
      <c r="BF33" s="4">
        <f>IF(BF$2='BPA CURRENT Calc'!$G$6,Data!BC33,0)</f>
        <v>0</v>
      </c>
      <c r="BG33" s="4">
        <f>IF(BG$2='BPA CURRENT Calc'!$G$6,Data!BD33,0)</f>
        <v>0</v>
      </c>
      <c r="BH33" s="6">
        <f t="shared" si="5"/>
        <v>0</v>
      </c>
      <c r="BI33" s="97">
        <f>IF('BPA CURRENT Calc'!$H$6="Yes",Data!BE33,0)</f>
        <v>0</v>
      </c>
      <c r="BJ33" s="18">
        <f>IF(BJ$2='BPA CURRENT Calc'!$L$4,0,0)</f>
        <v>0</v>
      </c>
      <c r="BK33" s="4">
        <f>IF(BK$2='BPA CURRENT Calc'!$L$4,Data!BV33,0)</f>
        <v>0</v>
      </c>
      <c r="BL33" s="4">
        <f>IF(BL$2='BPA CURRENT Calc'!$L$4,Data!BW33,0)</f>
        <v>0</v>
      </c>
      <c r="BM33" s="4">
        <f>IF(BM$2='BPA CURRENT Calc'!$L$4,Data!BX33,0)</f>
        <v>0</v>
      </c>
      <c r="BN33" s="4">
        <f>IF(BN$2='BPA CURRENT Calc'!$L$4,Data!BY33,0)</f>
        <v>0</v>
      </c>
      <c r="BO33" s="6">
        <f t="shared" si="6"/>
        <v>0</v>
      </c>
      <c r="BP33" s="4">
        <f>IF('BPA CURRENT Calc'!$J$6='BPA CURRENT Ref Data'!BP$2,Data!C33,0)</f>
        <v>0</v>
      </c>
      <c r="BQ33" s="4">
        <f>IF('BPA CURRENT Calc'!$J$6='BPA CURRENT Ref Data'!BQ$2,Data!D33,0)</f>
        <v>0</v>
      </c>
      <c r="BR33" s="4">
        <f>IF('BPA CURRENT Calc'!$J$6='BPA CURRENT Ref Data'!BR$2,Data!E33,0)</f>
        <v>0</v>
      </c>
      <c r="BS33" s="4">
        <f>IF('BPA CURRENT Calc'!$J$6='BPA CURRENT Ref Data'!BS$2,Data!F33,0)</f>
        <v>3.9449999999999998</v>
      </c>
      <c r="BT33" s="99">
        <f t="shared" si="0"/>
        <v>3.9449999999999998</v>
      </c>
      <c r="BU33" s="102">
        <f>IF('BPA CURRENT Calc'!$L$6="Yes",'BPA CURRENT Ref Data'!BO33*'BPA CURRENT Calc'!$L$5,0)</f>
        <v>0</v>
      </c>
      <c r="BV33" s="102">
        <f>IF('BPA CURRENT Calc'!$M$6="Yes",IF(('BPA CURRENT Calc'!I37-'BPA CURRENT Ref Data'!BT33)&gt;0,('BPA CURRENT Calc'!I37-'BPA CURRENT Ref Data'!BT33)*'BPA CURRENT Calc'!$M$5,0),0)</f>
        <v>0</v>
      </c>
      <c r="BW33" s="80">
        <f>IF('BPA CURRENT Calc'!$K$6="Yes",IF(('BPA CURRENT Calc'!I37)&lt;'BPA CURRENT Calc'!J37,('BPA CURRENT Calc'!I37-'BPA CURRENT Calc'!J37)*'BPA CURRENT Calc'!$K$5,0),0)</f>
        <v>-9.7577168949771753E-2</v>
      </c>
      <c r="BX33" s="105">
        <f>IF('BPA CURRENT Calc'!$N$5='BPA CURRENT Ref Data'!$BX$2,'BPA CURRENT Scaling'!D36,0)</f>
        <v>2.3842061922880964E-2</v>
      </c>
      <c r="BY33" s="1">
        <f>IF('BPA CURRENT Calc'!$N$5='BPA CURRENT Ref Data'!$BY$2,'BPA CURRENT Scaling'!H36,0)</f>
        <v>0</v>
      </c>
      <c r="BZ33" s="6">
        <f>IF('BPA CURRENT Calc'!$N$6="Yes",SUM('BPA CURRENT Ref Data'!BX33:BY33),0)</f>
        <v>0</v>
      </c>
      <c r="CA33" s="4"/>
      <c r="CB33" s="4"/>
      <c r="CC33" s="4"/>
      <c r="CD33" s="4"/>
      <c r="CE33" s="4"/>
      <c r="CF33" s="4"/>
      <c r="CG33" s="4"/>
      <c r="CH33" s="4"/>
      <c r="CI33" s="4"/>
      <c r="CJ33" s="4"/>
      <c r="CK33" s="4"/>
      <c r="CL33" s="4"/>
      <c r="CM33" s="4"/>
      <c r="CN33" s="4"/>
      <c r="CO33" s="4"/>
      <c r="CP33" s="4"/>
      <c r="CQ33" s="4" t="e">
        <f>IF('BPA CURRENT Calc'!#REF!='BPA CURRENT Ref Data'!CQ$2,Data!G33,0)</f>
        <v>#REF!</v>
      </c>
      <c r="CR33" s="4" t="e">
        <f>IF('BPA CURRENT Calc'!#REF!='BPA CURRENT Ref Data'!CR$2,Data!H33,0)</f>
        <v>#REF!</v>
      </c>
      <c r="CS33" s="4" t="e">
        <f>IF('BPA CURRENT Calc'!#REF!='BPA CURRENT Ref Data'!CS$2,Data!I33,0)</f>
        <v>#REF!</v>
      </c>
      <c r="CT33" s="4" t="e">
        <f>IF('BPA CURRENT Calc'!#REF!='BPA CURRENT Ref Data'!CT$2,Data!J33,0)</f>
        <v>#REF!</v>
      </c>
      <c r="CU33" s="4" t="e">
        <f>IF('BPA CURRENT Calc'!#REF!='BPA CURRENT Ref Data'!CU$2,Data!K33,0)</f>
        <v>#REF!</v>
      </c>
      <c r="CV33" s="4" t="e">
        <f>IF('BPA CURRENT Calc'!#REF!='BPA CURRENT Ref Data'!CV$2,Data!L33,0)</f>
        <v>#REF!</v>
      </c>
      <c r="CW33" s="4" t="e">
        <f>IF('BPA CURRENT Calc'!#REF!='BPA CURRENT Ref Data'!CW$2,Data!M33,0)</f>
        <v>#REF!</v>
      </c>
      <c r="CX33" s="4" t="e">
        <f>IF('BPA CURRENT Calc'!#REF!='BPA CURRENT Ref Data'!CX$2,Data!N33,0)</f>
        <v>#REF!</v>
      </c>
      <c r="CY33" s="4" t="e">
        <f>IF('BPA CURRENT Calc'!#REF!='BPA CURRENT Ref Data'!CY$2,Data!O33,0)</f>
        <v>#REF!</v>
      </c>
      <c r="CZ33" s="4" t="e">
        <f>IF('BPA CURRENT Calc'!#REF!='BPA CURRENT Ref Data'!CZ$2,Data!P33,0)</f>
        <v>#REF!</v>
      </c>
      <c r="DA33" s="4" t="e">
        <f>IF('BPA CURRENT Calc'!#REF!='BPA CURRENT Ref Data'!DA$2,Data!Q33,0)</f>
        <v>#REF!</v>
      </c>
      <c r="DB33" s="4" t="e">
        <f>IF('BPA CURRENT Calc'!#REF!='BPA CURRENT Ref Data'!DB$2,Data!R33,0)</f>
        <v>#REF!</v>
      </c>
      <c r="DC33" s="4" t="e">
        <f>IF('BPA CURRENT Calc'!#REF!='BPA CURRENT Ref Data'!DC$2,Data!S33,0)</f>
        <v>#REF!</v>
      </c>
      <c r="DD33" s="4" t="e">
        <f>IF('BPA CURRENT Calc'!#REF!='BPA CURRENT Ref Data'!DD$2,Data!T33,0)</f>
        <v>#REF!</v>
      </c>
      <c r="DE33" s="4" t="e">
        <f>IF('BPA CURRENT Calc'!#REF!='BPA CURRENT Ref Data'!DE$2,Data!U33,0)</f>
        <v>#REF!</v>
      </c>
      <c r="DF33" s="22" t="e">
        <f t="shared" si="7"/>
        <v>#REF!</v>
      </c>
    </row>
    <row r="34" spans="1:110" x14ac:dyDescent="0.3">
      <c r="A34" s="12">
        <v>10087</v>
      </c>
      <c r="B34" s="37" t="s">
        <v>41</v>
      </c>
      <c r="C34" s="18">
        <f>IF('BPA CURRENT Calc'!$C$6='BPA CURRENT Ref Data'!C$2,Data!G34,0)</f>
        <v>0</v>
      </c>
      <c r="D34" s="4">
        <f>IF('BPA CURRENT Calc'!$C$6='BPA CURRENT Ref Data'!D$2,Data!H34,0)</f>
        <v>0</v>
      </c>
      <c r="E34" s="4">
        <f>IF('BPA CURRENT Calc'!$C$6='BPA CURRENT Ref Data'!E$2,Data!I34,0)</f>
        <v>43.410819977168948</v>
      </c>
      <c r="F34" s="4">
        <f>IF('BPA CURRENT Calc'!$C$6='BPA CURRENT Ref Data'!F$2,Data!J34,0)</f>
        <v>0</v>
      </c>
      <c r="G34" s="4">
        <f>IF('BPA CURRENT Calc'!$C$6='BPA CURRENT Ref Data'!G$2,Data!K34,0)</f>
        <v>0</v>
      </c>
      <c r="H34" s="4">
        <f>IF('BPA CURRENT Calc'!$C$6='BPA CURRENT Ref Data'!H$2,Data!L34,0)</f>
        <v>0</v>
      </c>
      <c r="I34" s="4">
        <f>IF('BPA CURRENT Calc'!$C$6='BPA CURRENT Ref Data'!I$2,Data!M34,0)</f>
        <v>0</v>
      </c>
      <c r="J34" s="4">
        <f>IF('BPA CURRENT Calc'!$C$6='BPA CURRENT Ref Data'!J$2,Data!N34,0)</f>
        <v>0</v>
      </c>
      <c r="K34" s="4">
        <f>IF('BPA CURRENT Calc'!$C$6='BPA CURRENT Ref Data'!K$2,Data!O34,0)</f>
        <v>0</v>
      </c>
      <c r="L34" s="4">
        <f>IF('BPA CURRENT Calc'!$C$6='BPA CURRENT Ref Data'!L$2,Data!P34,0)</f>
        <v>0</v>
      </c>
      <c r="M34" s="4">
        <f>IF('BPA CURRENT Calc'!$C$6='BPA CURRENT Ref Data'!M$2,Data!Q34,0)</f>
        <v>0</v>
      </c>
      <c r="N34" s="4">
        <f>IF('BPA CURRENT Calc'!$C$6='BPA CURRENT Ref Data'!N$2,Data!R34,0)</f>
        <v>0</v>
      </c>
      <c r="O34" s="4">
        <f>IF('BPA CURRENT Calc'!$C$6='BPA CURRENT Ref Data'!O$2,Data!S34,0)</f>
        <v>0</v>
      </c>
      <c r="P34" s="4">
        <f>IF('BPA CURRENT Calc'!$C$6='BPA CURRENT Ref Data'!P$2,Data!T34,0)</f>
        <v>0</v>
      </c>
      <c r="Q34" s="4">
        <f>IF('BPA CURRENT Calc'!$C$6='BPA CURRENT Ref Data'!Q$2,Data!U34,0)</f>
        <v>0</v>
      </c>
      <c r="R34" s="22">
        <f t="shared" si="1"/>
        <v>43.410819977168948</v>
      </c>
      <c r="S34" s="18">
        <f>IF(S$2='BPA CURRENT Calc'!$D$6,Data!V34,0)</f>
        <v>0</v>
      </c>
      <c r="T34" s="4">
        <f>IF(T$2='BPA CURRENT Calc'!$D$6,Data!W34,0)</f>
        <v>0</v>
      </c>
      <c r="U34" s="4">
        <f>IF(U$2='BPA CURRENT Calc'!$D$6,Data!X34,0)</f>
        <v>0</v>
      </c>
      <c r="V34" s="4">
        <f>IF(V$2='BPA CURRENT Calc'!$D$6,Data!Y34,0)</f>
        <v>0</v>
      </c>
      <c r="W34" s="4">
        <f>IF(W$2='BPA CURRENT Calc'!$D$6,Data!Z34,0)</f>
        <v>0</v>
      </c>
      <c r="X34" s="4">
        <f>IF(X$2='BPA CURRENT Calc'!$D$6,Data!AA34,0)</f>
        <v>0</v>
      </c>
      <c r="Y34" s="4">
        <f>IF(Y$2='BPA CURRENT Calc'!$D$6,Data!AB34,0)</f>
        <v>0</v>
      </c>
      <c r="Z34" s="4">
        <f>IF(Z$2='BPA CURRENT Calc'!$D$6,Data!AC34,0)</f>
        <v>0</v>
      </c>
      <c r="AA34" s="4">
        <f>IF(AA$2='BPA CURRENT Calc'!$D$6,Data!AD34,0)</f>
        <v>0</v>
      </c>
      <c r="AB34" s="4">
        <f>IF(AB$2='BPA CURRENT Calc'!$D$6,Data!AE34,0)</f>
        <v>0</v>
      </c>
      <c r="AC34" s="4">
        <f>IF(AC$2='BPA CURRENT Calc'!$D$6,Data!AF34,0)</f>
        <v>0</v>
      </c>
      <c r="AD34" s="4">
        <f>IF(AD$2='BPA CURRENT Calc'!$D$6,Data!AG34,0)</f>
        <v>0</v>
      </c>
      <c r="AE34" s="4">
        <f>IF(AE$2='BPA CURRENT Calc'!$D$6,Data!AH34,0)</f>
        <v>0</v>
      </c>
      <c r="AF34" s="4">
        <f>IF(AF$2='BPA CURRENT Calc'!$D$6,Data!AI34,0)</f>
        <v>0</v>
      </c>
      <c r="AG34" s="6">
        <f t="shared" si="2"/>
        <v>0</v>
      </c>
      <c r="AH34" s="18">
        <f>IF(AH$2='BPA CURRENT Calc'!$E$6,0,0)</f>
        <v>0</v>
      </c>
      <c r="AI34" s="4">
        <f>IF(AI$2='BPA CURRENT Calc'!$E$6,Data!AJ34,0)</f>
        <v>0</v>
      </c>
      <c r="AJ34" s="4">
        <f>IF(AJ$2='BPA CURRENT Calc'!$E$6,Data!AK34,0)</f>
        <v>0</v>
      </c>
      <c r="AK34" s="4">
        <f>IF(AK$2='BPA CURRENT Calc'!$E$6,Data!AL34,0)</f>
        <v>0</v>
      </c>
      <c r="AL34" s="4">
        <f>IF(AL$2='BPA CURRENT Calc'!$E$6,Data!AM34,0)</f>
        <v>0</v>
      </c>
      <c r="AM34" s="4">
        <f>IF(AM$2='BPA CURRENT Calc'!$E$6,Data!AN34,0)</f>
        <v>0</v>
      </c>
      <c r="AN34" s="4">
        <f>IF(AN$2='BPA CURRENT Calc'!$E$6,Data!AO34,0)</f>
        <v>0</v>
      </c>
      <c r="AO34" s="4">
        <f>IF(AO$2='BPA CURRENT Calc'!$E$6,Data!AP34,0)</f>
        <v>0</v>
      </c>
      <c r="AP34" s="6">
        <f t="shared" si="3"/>
        <v>0</v>
      </c>
      <c r="AQ34" s="18">
        <f>IF(AQ$2='BPA CURRENT Calc'!$F$6,0,0)</f>
        <v>0</v>
      </c>
      <c r="AR34" s="4">
        <f>IF(AR$2='BPA CURRENT Calc'!$F$6,Data!AQ34,0)</f>
        <v>0</v>
      </c>
      <c r="AS34" s="4">
        <f>IF(AS$2='BPA CURRENT Calc'!$F$6,Data!AR34,0)</f>
        <v>0</v>
      </c>
      <c r="AT34" s="4">
        <f>IF(AT$2='BPA CURRENT Calc'!$F$6,Data!AS34,0)</f>
        <v>0</v>
      </c>
      <c r="AU34" s="4">
        <f>IF(AU$2='BPA CURRENT Calc'!$F$6,Data!AT34,0)</f>
        <v>0</v>
      </c>
      <c r="AV34" s="4">
        <f>IF(AV$2='BPA CURRENT Calc'!$F$6,Data!AU34,0)</f>
        <v>0</v>
      </c>
      <c r="AW34" s="4">
        <f>IF(AW$2='BPA CURRENT Calc'!$F$6,Data!AV34,0)</f>
        <v>0</v>
      </c>
      <c r="AX34" s="4">
        <f>IF(AX$2='BPA CURRENT Calc'!$F$6,Data!AW34,0)</f>
        <v>0</v>
      </c>
      <c r="AY34" s="6">
        <f t="shared" si="4"/>
        <v>0</v>
      </c>
      <c r="AZ34" s="18">
        <f>IF(AZ$2='BPA CURRENT Calc'!$G$6,0,0)</f>
        <v>0</v>
      </c>
      <c r="BA34" s="4">
        <f>IF(BA$2='BPA CURRENT Calc'!$G$6,Data!AX34,0)</f>
        <v>0</v>
      </c>
      <c r="BB34" s="4">
        <f>IF(BB$2='BPA CURRENT Calc'!$G$6,Data!AY34,0)</f>
        <v>0</v>
      </c>
      <c r="BC34" s="4">
        <f>IF(BC$2='BPA CURRENT Calc'!$G$6,Data!AZ34,0)</f>
        <v>0</v>
      </c>
      <c r="BD34" s="4">
        <f>IF(BD$2='BPA CURRENT Calc'!$G$6,Data!BA34,0)</f>
        <v>0</v>
      </c>
      <c r="BE34" s="4">
        <f>IF(BE$2='BPA CURRENT Calc'!$G$6,Data!BB34,0)</f>
        <v>0</v>
      </c>
      <c r="BF34" s="4">
        <f>IF(BF$2='BPA CURRENT Calc'!$G$6,Data!BC34,0)</f>
        <v>0</v>
      </c>
      <c r="BG34" s="4">
        <f>IF(BG$2='BPA CURRENT Calc'!$G$6,Data!BD34,0)</f>
        <v>0</v>
      </c>
      <c r="BH34" s="6">
        <f t="shared" si="5"/>
        <v>0</v>
      </c>
      <c r="BI34" s="97">
        <f>IF('BPA CURRENT Calc'!$H$6="Yes",Data!BE34,0)</f>
        <v>0</v>
      </c>
      <c r="BJ34" s="18">
        <f>IF(BJ$2='BPA CURRENT Calc'!$L$4,0,0)</f>
        <v>0</v>
      </c>
      <c r="BK34" s="4">
        <f>IF(BK$2='BPA CURRENT Calc'!$L$4,Data!BV34,0)</f>
        <v>0</v>
      </c>
      <c r="BL34" s="4">
        <f>IF(BL$2='BPA CURRENT Calc'!$L$4,Data!BW34,0)</f>
        <v>0</v>
      </c>
      <c r="BM34" s="4">
        <f>IF(BM$2='BPA CURRENT Calc'!$L$4,Data!BX34,0)</f>
        <v>0</v>
      </c>
      <c r="BN34" s="4">
        <f>IF(BN$2='BPA CURRENT Calc'!$L$4,Data!BY34,0)</f>
        <v>0</v>
      </c>
      <c r="BO34" s="6">
        <f t="shared" si="6"/>
        <v>0</v>
      </c>
      <c r="BP34" s="4">
        <f>IF('BPA CURRENT Calc'!$J$6='BPA CURRENT Ref Data'!BP$2,Data!C34,0)</f>
        <v>0</v>
      </c>
      <c r="BQ34" s="4">
        <f>IF('BPA CURRENT Calc'!$J$6='BPA CURRENT Ref Data'!BQ$2,Data!D34,0)</f>
        <v>0</v>
      </c>
      <c r="BR34" s="4">
        <f>IF('BPA CURRENT Calc'!$J$6='BPA CURRENT Ref Data'!BR$2,Data!E34,0)</f>
        <v>0</v>
      </c>
      <c r="BS34" s="4">
        <f>IF('BPA CURRENT Calc'!$J$6='BPA CURRENT Ref Data'!BS$2,Data!F34,0)</f>
        <v>85.48</v>
      </c>
      <c r="BT34" s="99">
        <f t="shared" si="0"/>
        <v>85.48</v>
      </c>
      <c r="BU34" s="102">
        <f>IF('BPA CURRENT Calc'!$L$6="Yes",'BPA CURRENT Ref Data'!BO34*'BPA CURRENT Calc'!$L$5,0)</f>
        <v>0</v>
      </c>
      <c r="BV34" s="102">
        <f>IF('BPA CURRENT Calc'!$M$6="Yes",IF(('BPA CURRENT Calc'!I38-'BPA CURRENT Ref Data'!BT34)&gt;0,('BPA CURRENT Calc'!I38-'BPA CURRENT Ref Data'!BT34)*'BPA CURRENT Calc'!$M$5,0),0)</f>
        <v>0</v>
      </c>
      <c r="BW34" s="80">
        <f>IF('BPA CURRENT Calc'!$K$6="Yes",IF(('BPA CURRENT Calc'!I38)&lt;'BPA CURRENT Calc'!J38,('BPA CURRENT Calc'!I38-'BPA CURRENT Calc'!J38)*'BPA CURRENT Calc'!$K$5,0),0)</f>
        <v>-42.069180022831056</v>
      </c>
      <c r="BX34" s="105">
        <f>IF('BPA CURRENT Calc'!$N$5='BPA CURRENT Ref Data'!$BX$2,'BPA CURRENT Scaling'!D37,0)</f>
        <v>0.2690121422750345</v>
      </c>
      <c r="BY34" s="1">
        <f>IF('BPA CURRENT Calc'!$N$5='BPA CURRENT Ref Data'!$BY$2,'BPA CURRENT Scaling'!H37,0)</f>
        <v>0</v>
      </c>
      <c r="BZ34" s="6">
        <f>IF('BPA CURRENT Calc'!$N$6="Yes",SUM('BPA CURRENT Ref Data'!BX34:BY34),0)</f>
        <v>0</v>
      </c>
      <c r="CA34" s="4"/>
      <c r="CB34" s="4"/>
      <c r="CC34" s="4"/>
      <c r="CD34" s="4"/>
      <c r="CE34" s="4"/>
      <c r="CF34" s="4"/>
      <c r="CG34" s="4"/>
      <c r="CH34" s="4"/>
      <c r="CI34" s="4"/>
      <c r="CJ34" s="4"/>
      <c r="CK34" s="4"/>
      <c r="CL34" s="4"/>
      <c r="CM34" s="4"/>
      <c r="CN34" s="4"/>
      <c r="CO34" s="4"/>
      <c r="CP34" s="4"/>
      <c r="CQ34" s="4" t="e">
        <f>IF('BPA CURRENT Calc'!#REF!='BPA CURRENT Ref Data'!CQ$2,Data!G34,0)</f>
        <v>#REF!</v>
      </c>
      <c r="CR34" s="4" t="e">
        <f>IF('BPA CURRENT Calc'!#REF!='BPA CURRENT Ref Data'!CR$2,Data!H34,0)</f>
        <v>#REF!</v>
      </c>
      <c r="CS34" s="4" t="e">
        <f>IF('BPA CURRENT Calc'!#REF!='BPA CURRENT Ref Data'!CS$2,Data!I34,0)</f>
        <v>#REF!</v>
      </c>
      <c r="CT34" s="4" t="e">
        <f>IF('BPA CURRENT Calc'!#REF!='BPA CURRENT Ref Data'!CT$2,Data!J34,0)</f>
        <v>#REF!</v>
      </c>
      <c r="CU34" s="4" t="e">
        <f>IF('BPA CURRENT Calc'!#REF!='BPA CURRENT Ref Data'!CU$2,Data!K34,0)</f>
        <v>#REF!</v>
      </c>
      <c r="CV34" s="4" t="e">
        <f>IF('BPA CURRENT Calc'!#REF!='BPA CURRENT Ref Data'!CV$2,Data!L34,0)</f>
        <v>#REF!</v>
      </c>
      <c r="CW34" s="4" t="e">
        <f>IF('BPA CURRENT Calc'!#REF!='BPA CURRENT Ref Data'!CW$2,Data!M34,0)</f>
        <v>#REF!</v>
      </c>
      <c r="CX34" s="4" t="e">
        <f>IF('BPA CURRENT Calc'!#REF!='BPA CURRENT Ref Data'!CX$2,Data!N34,0)</f>
        <v>#REF!</v>
      </c>
      <c r="CY34" s="4" t="e">
        <f>IF('BPA CURRENT Calc'!#REF!='BPA CURRENT Ref Data'!CY$2,Data!O34,0)</f>
        <v>#REF!</v>
      </c>
      <c r="CZ34" s="4" t="e">
        <f>IF('BPA CURRENT Calc'!#REF!='BPA CURRENT Ref Data'!CZ$2,Data!P34,0)</f>
        <v>#REF!</v>
      </c>
      <c r="DA34" s="4" t="e">
        <f>IF('BPA CURRENT Calc'!#REF!='BPA CURRENT Ref Data'!DA$2,Data!Q34,0)</f>
        <v>#REF!</v>
      </c>
      <c r="DB34" s="4" t="e">
        <f>IF('BPA CURRENT Calc'!#REF!='BPA CURRENT Ref Data'!DB$2,Data!R34,0)</f>
        <v>#REF!</v>
      </c>
      <c r="DC34" s="4" t="e">
        <f>IF('BPA CURRENT Calc'!#REF!='BPA CURRENT Ref Data'!DC$2,Data!S34,0)</f>
        <v>#REF!</v>
      </c>
      <c r="DD34" s="4" t="e">
        <f>IF('BPA CURRENT Calc'!#REF!='BPA CURRENT Ref Data'!DD$2,Data!T34,0)</f>
        <v>#REF!</v>
      </c>
      <c r="DE34" s="4" t="e">
        <f>IF('BPA CURRENT Calc'!#REF!='BPA CURRENT Ref Data'!DE$2,Data!U34,0)</f>
        <v>#REF!</v>
      </c>
      <c r="DF34" s="22" t="e">
        <f t="shared" si="7"/>
        <v>#REF!</v>
      </c>
    </row>
    <row r="35" spans="1:110" x14ac:dyDescent="0.3">
      <c r="A35" s="12">
        <v>10089</v>
      </c>
      <c r="B35" s="37" t="s">
        <v>42</v>
      </c>
      <c r="C35" s="18">
        <f>IF('BPA CURRENT Calc'!$C$6='BPA CURRENT Ref Data'!C$2,Data!G35,0)</f>
        <v>0</v>
      </c>
      <c r="D35" s="4">
        <f>IF('BPA CURRENT Calc'!$C$6='BPA CURRENT Ref Data'!D$2,Data!H35,0)</f>
        <v>0</v>
      </c>
      <c r="E35" s="4">
        <f>IF('BPA CURRENT Calc'!$C$6='BPA CURRENT Ref Data'!E$2,Data!I35,0)</f>
        <v>110.42244657534245</v>
      </c>
      <c r="F35" s="4">
        <f>IF('BPA CURRENT Calc'!$C$6='BPA CURRENT Ref Data'!F$2,Data!J35,0)</f>
        <v>0</v>
      </c>
      <c r="G35" s="4">
        <f>IF('BPA CURRENT Calc'!$C$6='BPA CURRENT Ref Data'!G$2,Data!K35,0)</f>
        <v>0</v>
      </c>
      <c r="H35" s="4">
        <f>IF('BPA CURRENT Calc'!$C$6='BPA CURRENT Ref Data'!H$2,Data!L35,0)</f>
        <v>0</v>
      </c>
      <c r="I35" s="4">
        <f>IF('BPA CURRENT Calc'!$C$6='BPA CURRENT Ref Data'!I$2,Data!M35,0)</f>
        <v>0</v>
      </c>
      <c r="J35" s="4">
        <f>IF('BPA CURRENT Calc'!$C$6='BPA CURRENT Ref Data'!J$2,Data!N35,0)</f>
        <v>0</v>
      </c>
      <c r="K35" s="4">
        <f>IF('BPA CURRENT Calc'!$C$6='BPA CURRENT Ref Data'!K$2,Data!O35,0)</f>
        <v>0</v>
      </c>
      <c r="L35" s="4">
        <f>IF('BPA CURRENT Calc'!$C$6='BPA CURRENT Ref Data'!L$2,Data!P35,0)</f>
        <v>0</v>
      </c>
      <c r="M35" s="4">
        <f>IF('BPA CURRENT Calc'!$C$6='BPA CURRENT Ref Data'!M$2,Data!Q35,0)</f>
        <v>0</v>
      </c>
      <c r="N35" s="4">
        <f>IF('BPA CURRENT Calc'!$C$6='BPA CURRENT Ref Data'!N$2,Data!R35,0)</f>
        <v>0</v>
      </c>
      <c r="O35" s="4">
        <f>IF('BPA CURRENT Calc'!$C$6='BPA CURRENT Ref Data'!O$2,Data!S35,0)</f>
        <v>0</v>
      </c>
      <c r="P35" s="4">
        <f>IF('BPA CURRENT Calc'!$C$6='BPA CURRENT Ref Data'!P$2,Data!T35,0)</f>
        <v>0</v>
      </c>
      <c r="Q35" s="4">
        <f>IF('BPA CURRENT Calc'!$C$6='BPA CURRENT Ref Data'!Q$2,Data!U35,0)</f>
        <v>0</v>
      </c>
      <c r="R35" s="22">
        <f t="shared" si="1"/>
        <v>110.42244657534245</v>
      </c>
      <c r="S35" s="18">
        <f>IF(S$2='BPA CURRENT Calc'!$D$6,Data!V35,0)</f>
        <v>0</v>
      </c>
      <c r="T35" s="4">
        <f>IF(T$2='BPA CURRENT Calc'!$D$6,Data!W35,0)</f>
        <v>0</v>
      </c>
      <c r="U35" s="4">
        <f>IF(U$2='BPA CURRENT Calc'!$D$6,Data!X35,0)</f>
        <v>0</v>
      </c>
      <c r="V35" s="4">
        <f>IF(V$2='BPA CURRENT Calc'!$D$6,Data!Y35,0)</f>
        <v>0</v>
      </c>
      <c r="W35" s="4">
        <f>IF(W$2='BPA CURRENT Calc'!$D$6,Data!Z35,0)</f>
        <v>0</v>
      </c>
      <c r="X35" s="4">
        <f>IF(X$2='BPA CURRENT Calc'!$D$6,Data!AA35,0)</f>
        <v>0</v>
      </c>
      <c r="Y35" s="4">
        <f>IF(Y$2='BPA CURRENT Calc'!$D$6,Data!AB35,0)</f>
        <v>0</v>
      </c>
      <c r="Z35" s="4">
        <f>IF(Z$2='BPA CURRENT Calc'!$D$6,Data!AC35,0)</f>
        <v>0</v>
      </c>
      <c r="AA35" s="4">
        <f>IF(AA$2='BPA CURRENT Calc'!$D$6,Data!AD35,0)</f>
        <v>0</v>
      </c>
      <c r="AB35" s="4">
        <f>IF(AB$2='BPA CURRENT Calc'!$D$6,Data!AE35,0)</f>
        <v>0</v>
      </c>
      <c r="AC35" s="4">
        <f>IF(AC$2='BPA CURRENT Calc'!$D$6,Data!AF35,0)</f>
        <v>0</v>
      </c>
      <c r="AD35" s="4">
        <f>IF(AD$2='BPA CURRENT Calc'!$D$6,Data!AG35,0)</f>
        <v>0</v>
      </c>
      <c r="AE35" s="4">
        <f>IF(AE$2='BPA CURRENT Calc'!$D$6,Data!AH35,0)</f>
        <v>0</v>
      </c>
      <c r="AF35" s="4">
        <f>IF(AF$2='BPA CURRENT Calc'!$D$6,Data!AI35,0)</f>
        <v>0</v>
      </c>
      <c r="AG35" s="6">
        <f t="shared" si="2"/>
        <v>0</v>
      </c>
      <c r="AH35" s="18">
        <f>IF(AH$2='BPA CURRENT Calc'!$E$6,0,0)</f>
        <v>0</v>
      </c>
      <c r="AI35" s="4">
        <f>IF(AI$2='BPA CURRENT Calc'!$E$6,Data!AJ35,0)</f>
        <v>0</v>
      </c>
      <c r="AJ35" s="4">
        <f>IF(AJ$2='BPA CURRENT Calc'!$E$6,Data!AK35,0)</f>
        <v>0</v>
      </c>
      <c r="AK35" s="4">
        <f>IF(AK$2='BPA CURRENT Calc'!$E$6,Data!AL35,0)</f>
        <v>0</v>
      </c>
      <c r="AL35" s="4">
        <f>IF(AL$2='BPA CURRENT Calc'!$E$6,Data!AM35,0)</f>
        <v>0</v>
      </c>
      <c r="AM35" s="4">
        <f>IF(AM$2='BPA CURRENT Calc'!$E$6,Data!AN35,0)</f>
        <v>0</v>
      </c>
      <c r="AN35" s="4">
        <f>IF(AN$2='BPA CURRENT Calc'!$E$6,Data!AO35,0)</f>
        <v>0</v>
      </c>
      <c r="AO35" s="4">
        <f>IF(AO$2='BPA CURRENT Calc'!$E$6,Data!AP35,0)</f>
        <v>0</v>
      </c>
      <c r="AP35" s="6">
        <f t="shared" si="3"/>
        <v>0</v>
      </c>
      <c r="AQ35" s="18">
        <f>IF(AQ$2='BPA CURRENT Calc'!$F$6,0,0)</f>
        <v>0</v>
      </c>
      <c r="AR35" s="4">
        <f>IF(AR$2='BPA CURRENT Calc'!$F$6,Data!AQ35,0)</f>
        <v>0</v>
      </c>
      <c r="AS35" s="4">
        <f>IF(AS$2='BPA CURRENT Calc'!$F$6,Data!AR35,0)</f>
        <v>0</v>
      </c>
      <c r="AT35" s="4">
        <f>IF(AT$2='BPA CURRENT Calc'!$F$6,Data!AS35,0)</f>
        <v>0</v>
      </c>
      <c r="AU35" s="4">
        <f>IF(AU$2='BPA CURRENT Calc'!$F$6,Data!AT35,0)</f>
        <v>0</v>
      </c>
      <c r="AV35" s="4">
        <f>IF(AV$2='BPA CURRENT Calc'!$F$6,Data!AU35,0)</f>
        <v>0</v>
      </c>
      <c r="AW35" s="4">
        <f>IF(AW$2='BPA CURRENT Calc'!$F$6,Data!AV35,0)</f>
        <v>0</v>
      </c>
      <c r="AX35" s="4">
        <f>IF(AX$2='BPA CURRENT Calc'!$F$6,Data!AW35,0)</f>
        <v>0</v>
      </c>
      <c r="AY35" s="6">
        <f t="shared" si="4"/>
        <v>0</v>
      </c>
      <c r="AZ35" s="18">
        <f>IF(AZ$2='BPA CURRENT Calc'!$G$6,0,0)</f>
        <v>0</v>
      </c>
      <c r="BA35" s="4">
        <f>IF(BA$2='BPA CURRENT Calc'!$G$6,Data!AX35,0)</f>
        <v>0</v>
      </c>
      <c r="BB35" s="4">
        <f>IF(BB$2='BPA CURRENT Calc'!$G$6,Data!AY35,0)</f>
        <v>0.58230593607305936</v>
      </c>
      <c r="BC35" s="4">
        <f>IF(BC$2='BPA CURRENT Calc'!$G$6,Data!AZ35,0)</f>
        <v>0</v>
      </c>
      <c r="BD35" s="4">
        <f>IF(BD$2='BPA CURRENT Calc'!$G$6,Data!BA35,0)</f>
        <v>0</v>
      </c>
      <c r="BE35" s="4">
        <f>IF(BE$2='BPA CURRENT Calc'!$G$6,Data!BB35,0)</f>
        <v>0</v>
      </c>
      <c r="BF35" s="4">
        <f>IF(BF$2='BPA CURRENT Calc'!$G$6,Data!BC35,0)</f>
        <v>0</v>
      </c>
      <c r="BG35" s="4">
        <f>IF(BG$2='BPA CURRENT Calc'!$G$6,Data!BD35,0)</f>
        <v>0</v>
      </c>
      <c r="BH35" s="6">
        <f t="shared" si="5"/>
        <v>0.58230593607305936</v>
      </c>
      <c r="BI35" s="97">
        <f>IF('BPA CURRENT Calc'!$H$6="Yes",Data!BE35,0)</f>
        <v>0</v>
      </c>
      <c r="BJ35" s="18">
        <f>IF(BJ$2='BPA CURRENT Calc'!$L$4,0,0)</f>
        <v>0</v>
      </c>
      <c r="BK35" s="4">
        <f>IF(BK$2='BPA CURRENT Calc'!$L$4,Data!BV35,0)</f>
        <v>0</v>
      </c>
      <c r="BL35" s="4">
        <f>IF(BL$2='BPA CURRENT Calc'!$L$4,Data!BW35,0)</f>
        <v>1.8415000000000001</v>
      </c>
      <c r="BM35" s="4">
        <f>IF(BM$2='BPA CURRENT Calc'!$L$4,Data!BX35,0)</f>
        <v>0</v>
      </c>
      <c r="BN35" s="4">
        <f>IF(BN$2='BPA CURRENT Calc'!$L$4,Data!BY35,0)</f>
        <v>0</v>
      </c>
      <c r="BO35" s="6">
        <f t="shared" si="6"/>
        <v>1.8415000000000001</v>
      </c>
      <c r="BP35" s="4">
        <f>IF('BPA CURRENT Calc'!$J$6='BPA CURRENT Ref Data'!BP$2,Data!C35,0)</f>
        <v>0</v>
      </c>
      <c r="BQ35" s="4">
        <f>IF('BPA CURRENT Calc'!$J$6='BPA CURRENT Ref Data'!BQ$2,Data!D35,0)</f>
        <v>0</v>
      </c>
      <c r="BR35" s="4">
        <f>IF('BPA CURRENT Calc'!$J$6='BPA CURRENT Ref Data'!BR$2,Data!E35,0)</f>
        <v>0</v>
      </c>
      <c r="BS35" s="4">
        <f>IF('BPA CURRENT Calc'!$J$6='BPA CURRENT Ref Data'!BS$2,Data!F35,0)</f>
        <v>104.21299999999999</v>
      </c>
      <c r="BT35" s="99">
        <f t="shared" ref="BT35:BT66" si="8">SUM(BP35:BS35)</f>
        <v>104.21299999999999</v>
      </c>
      <c r="BU35" s="102">
        <f>IF('BPA CURRENT Calc'!$L$6="Yes",'BPA CURRENT Ref Data'!BO35*'BPA CURRENT Calc'!$L$5,0)</f>
        <v>0.92075000000000007</v>
      </c>
      <c r="BV35" s="102">
        <f>IF('BPA CURRENT Calc'!$M$6="Yes",IF(('BPA CURRENT Calc'!I39-'BPA CURRENT Ref Data'!BT35)&gt;0,('BPA CURRENT Calc'!I39-'BPA CURRENT Ref Data'!BT35)*'BPA CURRENT Calc'!$M$5,0),0)</f>
        <v>1.4067851598173498</v>
      </c>
      <c r="BW35" s="80">
        <f>IF('BPA CURRENT Calc'!$K$6="Yes",IF(('BPA CURRENT Calc'!I39)&lt;'BPA CURRENT Calc'!J39,('BPA CURRENT Calc'!I39-'BPA CURRENT Calc'!J39)*'BPA CURRENT Calc'!$K$5,0),0)</f>
        <v>0</v>
      </c>
      <c r="BX35" s="105">
        <f>IF('BPA CURRENT Calc'!$N$5='BPA CURRENT Ref Data'!$BX$2,'BPA CURRENT Scaling'!D38,0)</f>
        <v>0.6602201390700434</v>
      </c>
      <c r="BY35" s="1">
        <f>IF('BPA CURRENT Calc'!$N$5='BPA CURRENT Ref Data'!$BY$2,'BPA CURRENT Scaling'!H38,0)</f>
        <v>0</v>
      </c>
      <c r="BZ35" s="6">
        <f>IF('BPA CURRENT Calc'!$N$6="Yes",SUM('BPA CURRENT Ref Data'!BX35:BY35),0)</f>
        <v>0</v>
      </c>
      <c r="CA35" s="4"/>
      <c r="CB35" s="4"/>
      <c r="CC35" s="4"/>
      <c r="CD35" s="4"/>
      <c r="CE35" s="4"/>
      <c r="CF35" s="4"/>
      <c r="CG35" s="4"/>
      <c r="CH35" s="4"/>
      <c r="CI35" s="4"/>
      <c r="CJ35" s="4"/>
      <c r="CK35" s="4"/>
      <c r="CL35" s="4"/>
      <c r="CM35" s="4"/>
      <c r="CN35" s="4"/>
      <c r="CO35" s="4"/>
      <c r="CP35" s="4"/>
      <c r="CQ35" s="4" t="e">
        <f>IF('BPA CURRENT Calc'!#REF!='BPA CURRENT Ref Data'!CQ$2,Data!G35,0)</f>
        <v>#REF!</v>
      </c>
      <c r="CR35" s="4" t="e">
        <f>IF('BPA CURRENT Calc'!#REF!='BPA CURRENT Ref Data'!CR$2,Data!H35,0)</f>
        <v>#REF!</v>
      </c>
      <c r="CS35" s="4" t="e">
        <f>IF('BPA CURRENT Calc'!#REF!='BPA CURRENT Ref Data'!CS$2,Data!I35,0)</f>
        <v>#REF!</v>
      </c>
      <c r="CT35" s="4" t="e">
        <f>IF('BPA CURRENT Calc'!#REF!='BPA CURRENT Ref Data'!CT$2,Data!J35,0)</f>
        <v>#REF!</v>
      </c>
      <c r="CU35" s="4" t="e">
        <f>IF('BPA CURRENT Calc'!#REF!='BPA CURRENT Ref Data'!CU$2,Data!K35,0)</f>
        <v>#REF!</v>
      </c>
      <c r="CV35" s="4" t="e">
        <f>IF('BPA CURRENT Calc'!#REF!='BPA CURRENT Ref Data'!CV$2,Data!L35,0)</f>
        <v>#REF!</v>
      </c>
      <c r="CW35" s="4" t="e">
        <f>IF('BPA CURRENT Calc'!#REF!='BPA CURRENT Ref Data'!CW$2,Data!M35,0)</f>
        <v>#REF!</v>
      </c>
      <c r="CX35" s="4" t="e">
        <f>IF('BPA CURRENT Calc'!#REF!='BPA CURRENT Ref Data'!CX$2,Data!N35,0)</f>
        <v>#REF!</v>
      </c>
      <c r="CY35" s="4" t="e">
        <f>IF('BPA CURRENT Calc'!#REF!='BPA CURRENT Ref Data'!CY$2,Data!O35,0)</f>
        <v>#REF!</v>
      </c>
      <c r="CZ35" s="4" t="e">
        <f>IF('BPA CURRENT Calc'!#REF!='BPA CURRENT Ref Data'!CZ$2,Data!P35,0)</f>
        <v>#REF!</v>
      </c>
      <c r="DA35" s="4" t="e">
        <f>IF('BPA CURRENT Calc'!#REF!='BPA CURRENT Ref Data'!DA$2,Data!Q35,0)</f>
        <v>#REF!</v>
      </c>
      <c r="DB35" s="4" t="e">
        <f>IF('BPA CURRENT Calc'!#REF!='BPA CURRENT Ref Data'!DB$2,Data!R35,0)</f>
        <v>#REF!</v>
      </c>
      <c r="DC35" s="4" t="e">
        <f>IF('BPA CURRENT Calc'!#REF!='BPA CURRENT Ref Data'!DC$2,Data!S35,0)</f>
        <v>#REF!</v>
      </c>
      <c r="DD35" s="4" t="e">
        <f>IF('BPA CURRENT Calc'!#REF!='BPA CURRENT Ref Data'!DD$2,Data!T35,0)</f>
        <v>#REF!</v>
      </c>
      <c r="DE35" s="4" t="e">
        <f>IF('BPA CURRENT Calc'!#REF!='BPA CURRENT Ref Data'!DE$2,Data!U35,0)</f>
        <v>#REF!</v>
      </c>
      <c r="DF35" s="22" t="e">
        <f t="shared" si="7"/>
        <v>#REF!</v>
      </c>
    </row>
    <row r="36" spans="1:110" x14ac:dyDescent="0.3">
      <c r="A36" s="12">
        <v>10091</v>
      </c>
      <c r="B36" s="37" t="s">
        <v>43</v>
      </c>
      <c r="C36" s="18">
        <f>IF('BPA CURRENT Calc'!$C$6='BPA CURRENT Ref Data'!C$2,Data!G36,0)</f>
        <v>0</v>
      </c>
      <c r="D36" s="4">
        <f>IF('BPA CURRENT Calc'!$C$6='BPA CURRENT Ref Data'!D$2,Data!H36,0)</f>
        <v>0</v>
      </c>
      <c r="E36" s="4">
        <f>IF('BPA CURRENT Calc'!$C$6='BPA CURRENT Ref Data'!E$2,Data!I36,0)</f>
        <v>9.11535410958904</v>
      </c>
      <c r="F36" s="4">
        <f>IF('BPA CURRENT Calc'!$C$6='BPA CURRENT Ref Data'!F$2,Data!J36,0)</f>
        <v>0</v>
      </c>
      <c r="G36" s="4">
        <f>IF('BPA CURRENT Calc'!$C$6='BPA CURRENT Ref Data'!G$2,Data!K36,0)</f>
        <v>0</v>
      </c>
      <c r="H36" s="4">
        <f>IF('BPA CURRENT Calc'!$C$6='BPA CURRENT Ref Data'!H$2,Data!L36,0)</f>
        <v>0</v>
      </c>
      <c r="I36" s="4">
        <f>IF('BPA CURRENT Calc'!$C$6='BPA CURRENT Ref Data'!I$2,Data!M36,0)</f>
        <v>0</v>
      </c>
      <c r="J36" s="4">
        <f>IF('BPA CURRENT Calc'!$C$6='BPA CURRENT Ref Data'!J$2,Data!N36,0)</f>
        <v>0</v>
      </c>
      <c r="K36" s="4">
        <f>IF('BPA CURRENT Calc'!$C$6='BPA CURRENT Ref Data'!K$2,Data!O36,0)</f>
        <v>0</v>
      </c>
      <c r="L36" s="4">
        <f>IF('BPA CURRENT Calc'!$C$6='BPA CURRENT Ref Data'!L$2,Data!P36,0)</f>
        <v>0</v>
      </c>
      <c r="M36" s="4">
        <f>IF('BPA CURRENT Calc'!$C$6='BPA CURRENT Ref Data'!M$2,Data!Q36,0)</f>
        <v>0</v>
      </c>
      <c r="N36" s="4">
        <f>IF('BPA CURRENT Calc'!$C$6='BPA CURRENT Ref Data'!N$2,Data!R36,0)</f>
        <v>0</v>
      </c>
      <c r="O36" s="4">
        <f>IF('BPA CURRENT Calc'!$C$6='BPA CURRENT Ref Data'!O$2,Data!S36,0)</f>
        <v>0</v>
      </c>
      <c r="P36" s="4">
        <f>IF('BPA CURRENT Calc'!$C$6='BPA CURRENT Ref Data'!P$2,Data!T36,0)</f>
        <v>0</v>
      </c>
      <c r="Q36" s="4">
        <f>IF('BPA CURRENT Calc'!$C$6='BPA CURRENT Ref Data'!Q$2,Data!U36,0)</f>
        <v>0</v>
      </c>
      <c r="R36" s="22">
        <f t="shared" si="1"/>
        <v>9.11535410958904</v>
      </c>
      <c r="S36" s="18">
        <f>IF(S$2='BPA CURRENT Calc'!$D$6,Data!V36,0)</f>
        <v>0</v>
      </c>
      <c r="T36" s="4">
        <f>IF(T$2='BPA CURRENT Calc'!$D$6,Data!W36,0)</f>
        <v>0</v>
      </c>
      <c r="U36" s="4">
        <f>IF(U$2='BPA CURRENT Calc'!$D$6,Data!X36,0)</f>
        <v>0</v>
      </c>
      <c r="V36" s="4">
        <f>IF(V$2='BPA CURRENT Calc'!$D$6,Data!Y36,0)</f>
        <v>0</v>
      </c>
      <c r="W36" s="4">
        <f>IF(W$2='BPA CURRENT Calc'!$D$6,Data!Z36,0)</f>
        <v>0</v>
      </c>
      <c r="X36" s="4">
        <f>IF(X$2='BPA CURRENT Calc'!$D$6,Data!AA36,0)</f>
        <v>0</v>
      </c>
      <c r="Y36" s="4">
        <f>IF(Y$2='BPA CURRENT Calc'!$D$6,Data!AB36,0)</f>
        <v>0</v>
      </c>
      <c r="Z36" s="4">
        <f>IF(Z$2='BPA CURRENT Calc'!$D$6,Data!AC36,0)</f>
        <v>0</v>
      </c>
      <c r="AA36" s="4">
        <f>IF(AA$2='BPA CURRENT Calc'!$D$6,Data!AD36,0)</f>
        <v>0</v>
      </c>
      <c r="AB36" s="4">
        <f>IF(AB$2='BPA CURRENT Calc'!$D$6,Data!AE36,0)</f>
        <v>0</v>
      </c>
      <c r="AC36" s="4">
        <f>IF(AC$2='BPA CURRENT Calc'!$D$6,Data!AF36,0)</f>
        <v>0</v>
      </c>
      <c r="AD36" s="4">
        <f>IF(AD$2='BPA CURRENT Calc'!$D$6,Data!AG36,0)</f>
        <v>0</v>
      </c>
      <c r="AE36" s="4">
        <f>IF(AE$2='BPA CURRENT Calc'!$D$6,Data!AH36,0)</f>
        <v>0</v>
      </c>
      <c r="AF36" s="4">
        <f>IF(AF$2='BPA CURRENT Calc'!$D$6,Data!AI36,0)</f>
        <v>0</v>
      </c>
      <c r="AG36" s="6">
        <f t="shared" si="2"/>
        <v>0</v>
      </c>
      <c r="AH36" s="18">
        <f>IF(AH$2='BPA CURRENT Calc'!$E$6,0,0)</f>
        <v>0</v>
      </c>
      <c r="AI36" s="4">
        <f>IF(AI$2='BPA CURRENT Calc'!$E$6,Data!AJ36,0)</f>
        <v>0</v>
      </c>
      <c r="AJ36" s="4">
        <f>IF(AJ$2='BPA CURRENT Calc'!$E$6,Data!AK36,0)</f>
        <v>0</v>
      </c>
      <c r="AK36" s="4">
        <f>IF(AK$2='BPA CURRENT Calc'!$E$6,Data!AL36,0)</f>
        <v>0</v>
      </c>
      <c r="AL36" s="4">
        <f>IF(AL$2='BPA CURRENT Calc'!$E$6,Data!AM36,0)</f>
        <v>0</v>
      </c>
      <c r="AM36" s="4">
        <f>IF(AM$2='BPA CURRENT Calc'!$E$6,Data!AN36,0)</f>
        <v>0</v>
      </c>
      <c r="AN36" s="4">
        <f>IF(AN$2='BPA CURRENT Calc'!$E$6,Data!AO36,0)</f>
        <v>0</v>
      </c>
      <c r="AO36" s="4">
        <f>IF(AO$2='BPA CURRENT Calc'!$E$6,Data!AP36,0)</f>
        <v>0</v>
      </c>
      <c r="AP36" s="6">
        <f t="shared" si="3"/>
        <v>0</v>
      </c>
      <c r="AQ36" s="18">
        <f>IF(AQ$2='BPA CURRENT Calc'!$F$6,0,0)</f>
        <v>0</v>
      </c>
      <c r="AR36" s="4">
        <f>IF(AR$2='BPA CURRENT Calc'!$F$6,Data!AQ36,0)</f>
        <v>0</v>
      </c>
      <c r="AS36" s="4">
        <f>IF(AS$2='BPA CURRENT Calc'!$F$6,Data!AR36,0)</f>
        <v>0</v>
      </c>
      <c r="AT36" s="4">
        <f>IF(AT$2='BPA CURRENT Calc'!$F$6,Data!AS36,0)</f>
        <v>0</v>
      </c>
      <c r="AU36" s="4">
        <f>IF(AU$2='BPA CURRENT Calc'!$F$6,Data!AT36,0)</f>
        <v>0</v>
      </c>
      <c r="AV36" s="4">
        <f>IF(AV$2='BPA CURRENT Calc'!$F$6,Data!AU36,0)</f>
        <v>0</v>
      </c>
      <c r="AW36" s="4">
        <f>IF(AW$2='BPA CURRENT Calc'!$F$6,Data!AV36,0)</f>
        <v>0</v>
      </c>
      <c r="AX36" s="4">
        <f>IF(AX$2='BPA CURRENT Calc'!$F$6,Data!AW36,0)</f>
        <v>0</v>
      </c>
      <c r="AY36" s="6">
        <f t="shared" si="4"/>
        <v>0</v>
      </c>
      <c r="AZ36" s="18">
        <f>IF(AZ$2='BPA CURRENT Calc'!$G$6,0,0)</f>
        <v>0</v>
      </c>
      <c r="BA36" s="4">
        <f>IF(BA$2='BPA CURRENT Calc'!$G$6,Data!AX36,0)</f>
        <v>0</v>
      </c>
      <c r="BB36" s="4">
        <f>IF(BB$2='BPA CURRENT Calc'!$G$6,Data!AY36,0)</f>
        <v>0</v>
      </c>
      <c r="BC36" s="4">
        <f>IF(BC$2='BPA CURRENT Calc'!$G$6,Data!AZ36,0)</f>
        <v>0</v>
      </c>
      <c r="BD36" s="4">
        <f>IF(BD$2='BPA CURRENT Calc'!$G$6,Data!BA36,0)</f>
        <v>0</v>
      </c>
      <c r="BE36" s="4">
        <f>IF(BE$2='BPA CURRENT Calc'!$G$6,Data!BB36,0)</f>
        <v>0</v>
      </c>
      <c r="BF36" s="4">
        <f>IF(BF$2='BPA CURRENT Calc'!$G$6,Data!BC36,0)</f>
        <v>0</v>
      </c>
      <c r="BG36" s="4">
        <f>IF(BG$2='BPA CURRENT Calc'!$G$6,Data!BD36,0)</f>
        <v>0</v>
      </c>
      <c r="BH36" s="6">
        <f t="shared" si="5"/>
        <v>0</v>
      </c>
      <c r="BI36" s="97">
        <f>IF('BPA CURRENT Calc'!$H$6="Yes",Data!BE36,0)</f>
        <v>0</v>
      </c>
      <c r="BJ36" s="18">
        <f>IF(BJ$2='BPA CURRENT Calc'!$L$4,0,0)</f>
        <v>0</v>
      </c>
      <c r="BK36" s="4">
        <f>IF(BK$2='BPA CURRENT Calc'!$L$4,Data!BV36,0)</f>
        <v>0</v>
      </c>
      <c r="BL36" s="4">
        <f>IF(BL$2='BPA CURRENT Calc'!$L$4,Data!BW36,0)</f>
        <v>1.2999999999999999E-2</v>
      </c>
      <c r="BM36" s="4">
        <f>IF(BM$2='BPA CURRENT Calc'!$L$4,Data!BX36,0)</f>
        <v>0</v>
      </c>
      <c r="BN36" s="4">
        <f>IF(BN$2='BPA CURRENT Calc'!$L$4,Data!BY36,0)</f>
        <v>0</v>
      </c>
      <c r="BO36" s="6">
        <f t="shared" si="6"/>
        <v>1.2999999999999999E-2</v>
      </c>
      <c r="BP36" s="4">
        <f>IF('BPA CURRENT Calc'!$J$6='BPA CURRENT Ref Data'!BP$2,Data!C36,0)</f>
        <v>0</v>
      </c>
      <c r="BQ36" s="4">
        <f>IF('BPA CURRENT Calc'!$J$6='BPA CURRENT Ref Data'!BQ$2,Data!D36,0)</f>
        <v>0</v>
      </c>
      <c r="BR36" s="4">
        <f>IF('BPA CURRENT Calc'!$J$6='BPA CURRENT Ref Data'!BR$2,Data!E36,0)</f>
        <v>0</v>
      </c>
      <c r="BS36" s="4">
        <f>IF('BPA CURRENT Calc'!$J$6='BPA CURRENT Ref Data'!BS$2,Data!F36,0)</f>
        <v>9.4220000000000006</v>
      </c>
      <c r="BT36" s="99">
        <f t="shared" si="8"/>
        <v>9.4220000000000006</v>
      </c>
      <c r="BU36" s="102">
        <f>IF('BPA CURRENT Calc'!$L$6="Yes",'BPA CURRENT Ref Data'!BO36*'BPA CURRENT Calc'!$L$5,0)</f>
        <v>6.4999999999999997E-3</v>
      </c>
      <c r="BV36" s="102">
        <f>IF('BPA CURRENT Calc'!$M$6="Yes",IF(('BPA CURRENT Calc'!I40-'BPA CURRENT Ref Data'!BT36)&gt;0,('BPA CURRENT Calc'!I40-'BPA CURRENT Ref Data'!BT36)*'BPA CURRENT Calc'!$M$5,0),0)</f>
        <v>0</v>
      </c>
      <c r="BW36" s="80">
        <f>IF('BPA CURRENT Calc'!$K$6="Yes",IF(('BPA CURRENT Calc'!I40)&lt;'BPA CURRENT Calc'!J40,('BPA CURRENT Calc'!I40-'BPA CURRENT Calc'!J40)*'BPA CURRENT Calc'!$K$5,0),0)</f>
        <v>-0.30664589041096058</v>
      </c>
      <c r="BX36" s="105">
        <f>IF('BPA CURRENT Calc'!$N$5='BPA CURRENT Ref Data'!$BX$2,'BPA CURRENT Scaling'!D39,0)</f>
        <v>5.6527140395676689E-2</v>
      </c>
      <c r="BY36" s="1">
        <f>IF('BPA CURRENT Calc'!$N$5='BPA CURRENT Ref Data'!$BY$2,'BPA CURRENT Scaling'!H39,0)</f>
        <v>0</v>
      </c>
      <c r="BZ36" s="6">
        <f>IF('BPA CURRENT Calc'!$N$6="Yes",SUM('BPA CURRENT Ref Data'!BX36:BY36),0)</f>
        <v>0</v>
      </c>
      <c r="CA36" s="4"/>
      <c r="CB36" s="4"/>
      <c r="CC36" s="4"/>
      <c r="CD36" s="4"/>
      <c r="CE36" s="4"/>
      <c r="CF36" s="4"/>
      <c r="CG36" s="4"/>
      <c r="CH36" s="4"/>
      <c r="CI36" s="4"/>
      <c r="CJ36" s="4"/>
      <c r="CK36" s="4"/>
      <c r="CL36" s="4"/>
      <c r="CM36" s="4"/>
      <c r="CN36" s="4"/>
      <c r="CO36" s="4"/>
      <c r="CP36" s="4"/>
      <c r="CQ36" s="4" t="e">
        <f>IF('BPA CURRENT Calc'!#REF!='BPA CURRENT Ref Data'!CQ$2,Data!G36,0)</f>
        <v>#REF!</v>
      </c>
      <c r="CR36" s="4" t="e">
        <f>IF('BPA CURRENT Calc'!#REF!='BPA CURRENT Ref Data'!CR$2,Data!H36,0)</f>
        <v>#REF!</v>
      </c>
      <c r="CS36" s="4" t="e">
        <f>IF('BPA CURRENT Calc'!#REF!='BPA CURRENT Ref Data'!CS$2,Data!I36,0)</f>
        <v>#REF!</v>
      </c>
      <c r="CT36" s="4" t="e">
        <f>IF('BPA CURRENT Calc'!#REF!='BPA CURRENT Ref Data'!CT$2,Data!J36,0)</f>
        <v>#REF!</v>
      </c>
      <c r="CU36" s="4" t="e">
        <f>IF('BPA CURRENT Calc'!#REF!='BPA CURRENT Ref Data'!CU$2,Data!K36,0)</f>
        <v>#REF!</v>
      </c>
      <c r="CV36" s="4" t="e">
        <f>IF('BPA CURRENT Calc'!#REF!='BPA CURRENT Ref Data'!CV$2,Data!L36,0)</f>
        <v>#REF!</v>
      </c>
      <c r="CW36" s="4" t="e">
        <f>IF('BPA CURRENT Calc'!#REF!='BPA CURRENT Ref Data'!CW$2,Data!M36,0)</f>
        <v>#REF!</v>
      </c>
      <c r="CX36" s="4" t="e">
        <f>IF('BPA CURRENT Calc'!#REF!='BPA CURRENT Ref Data'!CX$2,Data!N36,0)</f>
        <v>#REF!</v>
      </c>
      <c r="CY36" s="4" t="e">
        <f>IF('BPA CURRENT Calc'!#REF!='BPA CURRENT Ref Data'!CY$2,Data!O36,0)</f>
        <v>#REF!</v>
      </c>
      <c r="CZ36" s="4" t="e">
        <f>IF('BPA CURRENT Calc'!#REF!='BPA CURRENT Ref Data'!CZ$2,Data!P36,0)</f>
        <v>#REF!</v>
      </c>
      <c r="DA36" s="4" t="e">
        <f>IF('BPA CURRENT Calc'!#REF!='BPA CURRENT Ref Data'!DA$2,Data!Q36,0)</f>
        <v>#REF!</v>
      </c>
      <c r="DB36" s="4" t="e">
        <f>IF('BPA CURRENT Calc'!#REF!='BPA CURRENT Ref Data'!DB$2,Data!R36,0)</f>
        <v>#REF!</v>
      </c>
      <c r="DC36" s="4" t="e">
        <f>IF('BPA CURRENT Calc'!#REF!='BPA CURRENT Ref Data'!DC$2,Data!S36,0)</f>
        <v>#REF!</v>
      </c>
      <c r="DD36" s="4" t="e">
        <f>IF('BPA CURRENT Calc'!#REF!='BPA CURRENT Ref Data'!DD$2,Data!T36,0)</f>
        <v>#REF!</v>
      </c>
      <c r="DE36" s="4" t="e">
        <f>IF('BPA CURRENT Calc'!#REF!='BPA CURRENT Ref Data'!DE$2,Data!U36,0)</f>
        <v>#REF!</v>
      </c>
      <c r="DF36" s="22" t="e">
        <f t="shared" si="7"/>
        <v>#REF!</v>
      </c>
    </row>
    <row r="37" spans="1:110" x14ac:dyDescent="0.3">
      <c r="A37" s="12">
        <v>10094</v>
      </c>
      <c r="B37" s="37" t="s">
        <v>44</v>
      </c>
      <c r="C37" s="18">
        <f>IF('BPA CURRENT Calc'!$C$6='BPA CURRENT Ref Data'!C$2,Data!G37,0)</f>
        <v>0</v>
      </c>
      <c r="D37" s="4">
        <f>IF('BPA CURRENT Calc'!$C$6='BPA CURRENT Ref Data'!D$2,Data!H37,0)</f>
        <v>0</v>
      </c>
      <c r="E37" s="4">
        <f>IF('BPA CURRENT Calc'!$C$6='BPA CURRENT Ref Data'!E$2,Data!I37,0)</f>
        <v>3.14409303652968</v>
      </c>
      <c r="F37" s="4">
        <f>IF('BPA CURRENT Calc'!$C$6='BPA CURRENT Ref Data'!F$2,Data!J37,0)</f>
        <v>0</v>
      </c>
      <c r="G37" s="4">
        <f>IF('BPA CURRENT Calc'!$C$6='BPA CURRENT Ref Data'!G$2,Data!K37,0)</f>
        <v>0</v>
      </c>
      <c r="H37" s="4">
        <f>IF('BPA CURRENT Calc'!$C$6='BPA CURRENT Ref Data'!H$2,Data!L37,0)</f>
        <v>0</v>
      </c>
      <c r="I37" s="4">
        <f>IF('BPA CURRENT Calc'!$C$6='BPA CURRENT Ref Data'!I$2,Data!M37,0)</f>
        <v>0</v>
      </c>
      <c r="J37" s="4">
        <f>IF('BPA CURRENT Calc'!$C$6='BPA CURRENT Ref Data'!J$2,Data!N37,0)</f>
        <v>0</v>
      </c>
      <c r="K37" s="4">
        <f>IF('BPA CURRENT Calc'!$C$6='BPA CURRENT Ref Data'!K$2,Data!O37,0)</f>
        <v>0</v>
      </c>
      <c r="L37" s="4">
        <f>IF('BPA CURRENT Calc'!$C$6='BPA CURRENT Ref Data'!L$2,Data!P37,0)</f>
        <v>0</v>
      </c>
      <c r="M37" s="4">
        <f>IF('BPA CURRENT Calc'!$C$6='BPA CURRENT Ref Data'!M$2,Data!Q37,0)</f>
        <v>0</v>
      </c>
      <c r="N37" s="4">
        <f>IF('BPA CURRENT Calc'!$C$6='BPA CURRENT Ref Data'!N$2,Data!R37,0)</f>
        <v>0</v>
      </c>
      <c r="O37" s="4">
        <f>IF('BPA CURRENT Calc'!$C$6='BPA CURRENT Ref Data'!O$2,Data!S37,0)</f>
        <v>0</v>
      </c>
      <c r="P37" s="4">
        <f>IF('BPA CURRENT Calc'!$C$6='BPA CURRENT Ref Data'!P$2,Data!T37,0)</f>
        <v>0</v>
      </c>
      <c r="Q37" s="4">
        <f>IF('BPA CURRENT Calc'!$C$6='BPA CURRENT Ref Data'!Q$2,Data!U37,0)</f>
        <v>0</v>
      </c>
      <c r="R37" s="22">
        <f t="shared" si="1"/>
        <v>3.14409303652968</v>
      </c>
      <c r="S37" s="18">
        <f>IF(S$2='BPA CURRENT Calc'!$D$6,Data!V37,0)</f>
        <v>0</v>
      </c>
      <c r="T37" s="4">
        <f>IF(T$2='BPA CURRENT Calc'!$D$6,Data!W37,0)</f>
        <v>0</v>
      </c>
      <c r="U37" s="4">
        <f>IF(U$2='BPA CURRENT Calc'!$D$6,Data!X37,0)</f>
        <v>0</v>
      </c>
      <c r="V37" s="4">
        <f>IF(V$2='BPA CURRENT Calc'!$D$6,Data!Y37,0)</f>
        <v>0</v>
      </c>
      <c r="W37" s="4">
        <f>IF(W$2='BPA CURRENT Calc'!$D$6,Data!Z37,0)</f>
        <v>0</v>
      </c>
      <c r="X37" s="4">
        <f>IF(X$2='BPA CURRENT Calc'!$D$6,Data!AA37,0)</f>
        <v>0</v>
      </c>
      <c r="Y37" s="4">
        <f>IF(Y$2='BPA CURRENT Calc'!$D$6,Data!AB37,0)</f>
        <v>0</v>
      </c>
      <c r="Z37" s="4">
        <f>IF(Z$2='BPA CURRENT Calc'!$D$6,Data!AC37,0)</f>
        <v>0</v>
      </c>
      <c r="AA37" s="4">
        <f>IF(AA$2='BPA CURRENT Calc'!$D$6,Data!AD37,0)</f>
        <v>0</v>
      </c>
      <c r="AB37" s="4">
        <f>IF(AB$2='BPA CURRENT Calc'!$D$6,Data!AE37,0)</f>
        <v>0</v>
      </c>
      <c r="AC37" s="4">
        <f>IF(AC$2='BPA CURRENT Calc'!$D$6,Data!AF37,0)</f>
        <v>0</v>
      </c>
      <c r="AD37" s="4">
        <f>IF(AD$2='BPA CURRENT Calc'!$D$6,Data!AG37,0)</f>
        <v>0</v>
      </c>
      <c r="AE37" s="4">
        <f>IF(AE$2='BPA CURRENT Calc'!$D$6,Data!AH37,0)</f>
        <v>0</v>
      </c>
      <c r="AF37" s="4">
        <f>IF(AF$2='BPA CURRENT Calc'!$D$6,Data!AI37,0)</f>
        <v>0</v>
      </c>
      <c r="AG37" s="6">
        <f t="shared" si="2"/>
        <v>0</v>
      </c>
      <c r="AH37" s="18">
        <f>IF(AH$2='BPA CURRENT Calc'!$E$6,0,0)</f>
        <v>0</v>
      </c>
      <c r="AI37" s="4">
        <f>IF(AI$2='BPA CURRENT Calc'!$E$6,Data!AJ37,0)</f>
        <v>0</v>
      </c>
      <c r="AJ37" s="4">
        <f>IF(AJ$2='BPA CURRENT Calc'!$E$6,Data!AK37,0)</f>
        <v>0.11232876712328767</v>
      </c>
      <c r="AK37" s="4">
        <f>IF(AK$2='BPA CURRENT Calc'!$E$6,Data!AL37,0)</f>
        <v>0</v>
      </c>
      <c r="AL37" s="4">
        <f>IF(AL$2='BPA CURRENT Calc'!$E$6,Data!AM37,0)</f>
        <v>0</v>
      </c>
      <c r="AM37" s="4">
        <f>IF(AM$2='BPA CURRENT Calc'!$E$6,Data!AN37,0)</f>
        <v>0</v>
      </c>
      <c r="AN37" s="4">
        <f>IF(AN$2='BPA CURRENT Calc'!$E$6,Data!AO37,0)</f>
        <v>0</v>
      </c>
      <c r="AO37" s="4">
        <f>IF(AO$2='BPA CURRENT Calc'!$E$6,Data!AP37,0)</f>
        <v>0</v>
      </c>
      <c r="AP37" s="6">
        <f t="shared" si="3"/>
        <v>0.11232876712328767</v>
      </c>
      <c r="AQ37" s="18">
        <f>IF(AQ$2='BPA CURRENT Calc'!$F$6,0,0)</f>
        <v>0</v>
      </c>
      <c r="AR37" s="4">
        <f>IF(AR$2='BPA CURRENT Calc'!$F$6,Data!AQ37,0)</f>
        <v>0</v>
      </c>
      <c r="AS37" s="4">
        <f>IF(AS$2='BPA CURRENT Calc'!$F$6,Data!AR37,0)</f>
        <v>0</v>
      </c>
      <c r="AT37" s="4">
        <f>IF(AT$2='BPA CURRENT Calc'!$F$6,Data!AS37,0)</f>
        <v>0</v>
      </c>
      <c r="AU37" s="4">
        <f>IF(AU$2='BPA CURRENT Calc'!$F$6,Data!AT37,0)</f>
        <v>0</v>
      </c>
      <c r="AV37" s="4">
        <f>IF(AV$2='BPA CURRENT Calc'!$F$6,Data!AU37,0)</f>
        <v>0</v>
      </c>
      <c r="AW37" s="4">
        <f>IF(AW$2='BPA CURRENT Calc'!$F$6,Data!AV37,0)</f>
        <v>0</v>
      </c>
      <c r="AX37" s="4">
        <f>IF(AX$2='BPA CURRENT Calc'!$F$6,Data!AW37,0)</f>
        <v>0</v>
      </c>
      <c r="AY37" s="6">
        <f t="shared" si="4"/>
        <v>0</v>
      </c>
      <c r="AZ37" s="18">
        <f>IF(AZ$2='BPA CURRENT Calc'!$G$6,0,0)</f>
        <v>0</v>
      </c>
      <c r="BA37" s="4">
        <f>IF(BA$2='BPA CURRENT Calc'!$G$6,Data!AX37,0)</f>
        <v>0</v>
      </c>
      <c r="BB37" s="4">
        <f>IF(BB$2='BPA CURRENT Calc'!$G$6,Data!AY37,0)</f>
        <v>0</v>
      </c>
      <c r="BC37" s="4">
        <f>IF(BC$2='BPA CURRENT Calc'!$G$6,Data!AZ37,0)</f>
        <v>0</v>
      </c>
      <c r="BD37" s="4">
        <f>IF(BD$2='BPA CURRENT Calc'!$G$6,Data!BA37,0)</f>
        <v>0</v>
      </c>
      <c r="BE37" s="4">
        <f>IF(BE$2='BPA CURRENT Calc'!$G$6,Data!BB37,0)</f>
        <v>0</v>
      </c>
      <c r="BF37" s="4">
        <f>IF(BF$2='BPA CURRENT Calc'!$G$6,Data!BC37,0)</f>
        <v>0</v>
      </c>
      <c r="BG37" s="4">
        <f>IF(BG$2='BPA CURRENT Calc'!$G$6,Data!BD37,0)</f>
        <v>0</v>
      </c>
      <c r="BH37" s="6">
        <f t="shared" si="5"/>
        <v>0</v>
      </c>
      <c r="BI37" s="97">
        <f>IF('BPA CURRENT Calc'!$H$6="Yes",Data!BE37,0)</f>
        <v>0</v>
      </c>
      <c r="BJ37" s="18">
        <f>IF(BJ$2='BPA CURRENT Calc'!$L$4,0,0)</f>
        <v>0</v>
      </c>
      <c r="BK37" s="4">
        <f>IF(BK$2='BPA CURRENT Calc'!$L$4,Data!BV37,0)</f>
        <v>0</v>
      </c>
      <c r="BL37" s="4">
        <f>IF(BL$2='BPA CURRENT Calc'!$L$4,Data!BW37,0)</f>
        <v>0</v>
      </c>
      <c r="BM37" s="4">
        <f>IF(BM$2='BPA CURRENT Calc'!$L$4,Data!BX37,0)</f>
        <v>0</v>
      </c>
      <c r="BN37" s="4">
        <f>IF(BN$2='BPA CURRENT Calc'!$L$4,Data!BY37,0)</f>
        <v>0</v>
      </c>
      <c r="BO37" s="6">
        <f t="shared" si="6"/>
        <v>0</v>
      </c>
      <c r="BP37" s="4">
        <f>IF('BPA CURRENT Calc'!$J$6='BPA CURRENT Ref Data'!BP$2,Data!C37,0)</f>
        <v>0</v>
      </c>
      <c r="BQ37" s="4">
        <f>IF('BPA CURRENT Calc'!$J$6='BPA CURRENT Ref Data'!BQ$2,Data!D37,0)</f>
        <v>0</v>
      </c>
      <c r="BR37" s="4">
        <f>IF('BPA CURRENT Calc'!$J$6='BPA CURRENT Ref Data'!BR$2,Data!E37,0)</f>
        <v>0</v>
      </c>
      <c r="BS37" s="4">
        <f>IF('BPA CURRENT Calc'!$J$6='BPA CURRENT Ref Data'!BS$2,Data!F37,0)</f>
        <v>3.0369999999999999</v>
      </c>
      <c r="BT37" s="99">
        <f t="shared" si="8"/>
        <v>3.0369999999999999</v>
      </c>
      <c r="BU37" s="102">
        <f>IF('BPA CURRENT Calc'!$L$6="Yes",'BPA CURRENT Ref Data'!BO37*'BPA CURRENT Calc'!$L$5,0)</f>
        <v>0</v>
      </c>
      <c r="BV37" s="102">
        <f>IF('BPA CURRENT Calc'!$M$6="Yes",IF(('BPA CURRENT Calc'!I41-'BPA CURRENT Ref Data'!BT37)&gt;0,('BPA CURRENT Calc'!I41-'BPA CURRENT Ref Data'!BT37)*'BPA CURRENT Calc'!$M$5,0),0)</f>
        <v>0</v>
      </c>
      <c r="BW37" s="80">
        <f>IF('BPA CURRENT Calc'!$K$6="Yes",IF(('BPA CURRENT Calc'!I41)&lt;'BPA CURRENT Calc'!J41,('BPA CURRENT Calc'!I41-'BPA CURRENT Calc'!J41)*'BPA CURRENT Calc'!$K$5,0),0)</f>
        <v>-5.2357305936077125E-3</v>
      </c>
      <c r="BX37" s="105">
        <f>IF('BPA CURRENT Calc'!$N$5='BPA CURRENT Ref Data'!$BX$2,'BPA CURRENT Scaling'!D40,0)</f>
        <v>1.8787514297469093E-2</v>
      </c>
      <c r="BY37" s="1">
        <f>IF('BPA CURRENT Calc'!$N$5='BPA CURRENT Ref Data'!$BY$2,'BPA CURRENT Scaling'!H40,0)</f>
        <v>0</v>
      </c>
      <c r="BZ37" s="6">
        <f>IF('BPA CURRENT Calc'!$N$6="Yes",SUM('BPA CURRENT Ref Data'!BX37:BY37),0)</f>
        <v>0</v>
      </c>
      <c r="CA37" s="4"/>
      <c r="CB37" s="4"/>
      <c r="CC37" s="4"/>
      <c r="CD37" s="4"/>
      <c r="CE37" s="4"/>
      <c r="CF37" s="4"/>
      <c r="CG37" s="4"/>
      <c r="CH37" s="4"/>
      <c r="CI37" s="4"/>
      <c r="CJ37" s="4"/>
      <c r="CK37" s="4"/>
      <c r="CL37" s="4"/>
      <c r="CM37" s="4"/>
      <c r="CN37" s="4"/>
      <c r="CO37" s="4"/>
      <c r="CP37" s="4"/>
      <c r="CQ37" s="4" t="e">
        <f>IF('BPA CURRENT Calc'!#REF!='BPA CURRENT Ref Data'!CQ$2,Data!G37,0)</f>
        <v>#REF!</v>
      </c>
      <c r="CR37" s="4" t="e">
        <f>IF('BPA CURRENT Calc'!#REF!='BPA CURRENT Ref Data'!CR$2,Data!H37,0)</f>
        <v>#REF!</v>
      </c>
      <c r="CS37" s="4" t="e">
        <f>IF('BPA CURRENT Calc'!#REF!='BPA CURRENT Ref Data'!CS$2,Data!I37,0)</f>
        <v>#REF!</v>
      </c>
      <c r="CT37" s="4" t="e">
        <f>IF('BPA CURRENT Calc'!#REF!='BPA CURRENT Ref Data'!CT$2,Data!J37,0)</f>
        <v>#REF!</v>
      </c>
      <c r="CU37" s="4" t="e">
        <f>IF('BPA CURRENT Calc'!#REF!='BPA CURRENT Ref Data'!CU$2,Data!K37,0)</f>
        <v>#REF!</v>
      </c>
      <c r="CV37" s="4" t="e">
        <f>IF('BPA CURRENT Calc'!#REF!='BPA CURRENT Ref Data'!CV$2,Data!L37,0)</f>
        <v>#REF!</v>
      </c>
      <c r="CW37" s="4" t="e">
        <f>IF('BPA CURRENT Calc'!#REF!='BPA CURRENT Ref Data'!CW$2,Data!M37,0)</f>
        <v>#REF!</v>
      </c>
      <c r="CX37" s="4" t="e">
        <f>IF('BPA CURRENT Calc'!#REF!='BPA CURRENT Ref Data'!CX$2,Data!N37,0)</f>
        <v>#REF!</v>
      </c>
      <c r="CY37" s="4" t="e">
        <f>IF('BPA CURRENT Calc'!#REF!='BPA CURRENT Ref Data'!CY$2,Data!O37,0)</f>
        <v>#REF!</v>
      </c>
      <c r="CZ37" s="4" t="e">
        <f>IF('BPA CURRENT Calc'!#REF!='BPA CURRENT Ref Data'!CZ$2,Data!P37,0)</f>
        <v>#REF!</v>
      </c>
      <c r="DA37" s="4" t="e">
        <f>IF('BPA CURRENT Calc'!#REF!='BPA CURRENT Ref Data'!DA$2,Data!Q37,0)</f>
        <v>#REF!</v>
      </c>
      <c r="DB37" s="4" t="e">
        <f>IF('BPA CURRENT Calc'!#REF!='BPA CURRENT Ref Data'!DB$2,Data!R37,0)</f>
        <v>#REF!</v>
      </c>
      <c r="DC37" s="4" t="e">
        <f>IF('BPA CURRENT Calc'!#REF!='BPA CURRENT Ref Data'!DC$2,Data!S37,0)</f>
        <v>#REF!</v>
      </c>
      <c r="DD37" s="4" t="e">
        <f>IF('BPA CURRENT Calc'!#REF!='BPA CURRENT Ref Data'!DD$2,Data!T37,0)</f>
        <v>#REF!</v>
      </c>
      <c r="DE37" s="4" t="e">
        <f>IF('BPA CURRENT Calc'!#REF!='BPA CURRENT Ref Data'!DE$2,Data!U37,0)</f>
        <v>#REF!</v>
      </c>
      <c r="DF37" s="22" t="e">
        <f t="shared" si="7"/>
        <v>#REF!</v>
      </c>
    </row>
    <row r="38" spans="1:110" x14ac:dyDescent="0.3">
      <c r="A38" s="12">
        <v>10095</v>
      </c>
      <c r="B38" s="37" t="s">
        <v>45</v>
      </c>
      <c r="C38" s="18">
        <f>IF('BPA CURRENT Calc'!$C$6='BPA CURRENT Ref Data'!C$2,Data!G38,0)</f>
        <v>0</v>
      </c>
      <c r="D38" s="4">
        <f>IF('BPA CURRENT Calc'!$C$6='BPA CURRENT Ref Data'!D$2,Data!H38,0)</f>
        <v>0</v>
      </c>
      <c r="E38" s="4">
        <f>IF('BPA CURRENT Calc'!$C$6='BPA CURRENT Ref Data'!E$2,Data!I38,0)</f>
        <v>3.7678392694063922</v>
      </c>
      <c r="F38" s="4">
        <f>IF('BPA CURRENT Calc'!$C$6='BPA CURRENT Ref Data'!F$2,Data!J38,0)</f>
        <v>0</v>
      </c>
      <c r="G38" s="4">
        <f>IF('BPA CURRENT Calc'!$C$6='BPA CURRENT Ref Data'!G$2,Data!K38,0)</f>
        <v>0</v>
      </c>
      <c r="H38" s="4">
        <f>IF('BPA CURRENT Calc'!$C$6='BPA CURRENT Ref Data'!H$2,Data!L38,0)</f>
        <v>0</v>
      </c>
      <c r="I38" s="4">
        <f>IF('BPA CURRENT Calc'!$C$6='BPA CURRENT Ref Data'!I$2,Data!M38,0)</f>
        <v>0</v>
      </c>
      <c r="J38" s="4">
        <f>IF('BPA CURRENT Calc'!$C$6='BPA CURRENT Ref Data'!J$2,Data!N38,0)</f>
        <v>0</v>
      </c>
      <c r="K38" s="4">
        <f>IF('BPA CURRENT Calc'!$C$6='BPA CURRENT Ref Data'!K$2,Data!O38,0)</f>
        <v>0</v>
      </c>
      <c r="L38" s="4">
        <f>IF('BPA CURRENT Calc'!$C$6='BPA CURRENT Ref Data'!L$2,Data!P38,0)</f>
        <v>0</v>
      </c>
      <c r="M38" s="4">
        <f>IF('BPA CURRENT Calc'!$C$6='BPA CURRENT Ref Data'!M$2,Data!Q38,0)</f>
        <v>0</v>
      </c>
      <c r="N38" s="4">
        <f>IF('BPA CURRENT Calc'!$C$6='BPA CURRENT Ref Data'!N$2,Data!R38,0)</f>
        <v>0</v>
      </c>
      <c r="O38" s="4">
        <f>IF('BPA CURRENT Calc'!$C$6='BPA CURRENT Ref Data'!O$2,Data!S38,0)</f>
        <v>0</v>
      </c>
      <c r="P38" s="4">
        <f>IF('BPA CURRENT Calc'!$C$6='BPA CURRENT Ref Data'!P$2,Data!T38,0)</f>
        <v>0</v>
      </c>
      <c r="Q38" s="4">
        <f>IF('BPA CURRENT Calc'!$C$6='BPA CURRENT Ref Data'!Q$2,Data!U38,0)</f>
        <v>0</v>
      </c>
      <c r="R38" s="22">
        <f t="shared" si="1"/>
        <v>3.7678392694063922</v>
      </c>
      <c r="S38" s="18">
        <f>IF(S$2='BPA CURRENT Calc'!$D$6,Data!V38,0)</f>
        <v>0</v>
      </c>
      <c r="T38" s="4">
        <f>IF(T$2='BPA CURRENT Calc'!$D$6,Data!W38,0)</f>
        <v>0</v>
      </c>
      <c r="U38" s="4">
        <f>IF(U$2='BPA CURRENT Calc'!$D$6,Data!X38,0)</f>
        <v>0</v>
      </c>
      <c r="V38" s="4">
        <f>IF(V$2='BPA CURRENT Calc'!$D$6,Data!Y38,0)</f>
        <v>0</v>
      </c>
      <c r="W38" s="4">
        <f>IF(W$2='BPA CURRENT Calc'!$D$6,Data!Z38,0)</f>
        <v>0</v>
      </c>
      <c r="X38" s="4">
        <f>IF(X$2='BPA CURRENT Calc'!$D$6,Data!AA38,0)</f>
        <v>0</v>
      </c>
      <c r="Y38" s="4">
        <f>IF(Y$2='BPA CURRENT Calc'!$D$6,Data!AB38,0)</f>
        <v>0</v>
      </c>
      <c r="Z38" s="4">
        <f>IF(Z$2='BPA CURRENT Calc'!$D$6,Data!AC38,0)</f>
        <v>0</v>
      </c>
      <c r="AA38" s="4">
        <f>IF(AA$2='BPA CURRENT Calc'!$D$6,Data!AD38,0)</f>
        <v>0</v>
      </c>
      <c r="AB38" s="4">
        <f>IF(AB$2='BPA CURRENT Calc'!$D$6,Data!AE38,0)</f>
        <v>0</v>
      </c>
      <c r="AC38" s="4">
        <f>IF(AC$2='BPA CURRENT Calc'!$D$6,Data!AF38,0)</f>
        <v>0</v>
      </c>
      <c r="AD38" s="4">
        <f>IF(AD$2='BPA CURRENT Calc'!$D$6,Data!AG38,0)</f>
        <v>0</v>
      </c>
      <c r="AE38" s="4">
        <f>IF(AE$2='BPA CURRENT Calc'!$D$6,Data!AH38,0)</f>
        <v>0</v>
      </c>
      <c r="AF38" s="4">
        <f>IF(AF$2='BPA CURRENT Calc'!$D$6,Data!AI38,0)</f>
        <v>0</v>
      </c>
      <c r="AG38" s="6">
        <f t="shared" si="2"/>
        <v>0</v>
      </c>
      <c r="AH38" s="18">
        <f>IF(AH$2='BPA CURRENT Calc'!$E$6,0,0)</f>
        <v>0</v>
      </c>
      <c r="AI38" s="4">
        <f>IF(AI$2='BPA CURRENT Calc'!$E$6,Data!AJ38,0)</f>
        <v>0</v>
      </c>
      <c r="AJ38" s="4">
        <f>IF(AJ$2='BPA CURRENT Calc'!$E$6,Data!AK38,0)</f>
        <v>0</v>
      </c>
      <c r="AK38" s="4">
        <f>IF(AK$2='BPA CURRENT Calc'!$E$6,Data!AL38,0)</f>
        <v>0</v>
      </c>
      <c r="AL38" s="4">
        <f>IF(AL$2='BPA CURRENT Calc'!$E$6,Data!AM38,0)</f>
        <v>0</v>
      </c>
      <c r="AM38" s="4">
        <f>IF(AM$2='BPA CURRENT Calc'!$E$6,Data!AN38,0)</f>
        <v>0</v>
      </c>
      <c r="AN38" s="4">
        <f>IF(AN$2='BPA CURRENT Calc'!$E$6,Data!AO38,0)</f>
        <v>0</v>
      </c>
      <c r="AO38" s="4">
        <f>IF(AO$2='BPA CURRENT Calc'!$E$6,Data!AP38,0)</f>
        <v>0</v>
      </c>
      <c r="AP38" s="6">
        <f t="shared" si="3"/>
        <v>0</v>
      </c>
      <c r="AQ38" s="18">
        <f>IF(AQ$2='BPA CURRENT Calc'!$F$6,0,0)</f>
        <v>0</v>
      </c>
      <c r="AR38" s="4">
        <f>IF(AR$2='BPA CURRENT Calc'!$F$6,Data!AQ38,0)</f>
        <v>0</v>
      </c>
      <c r="AS38" s="4">
        <f>IF(AS$2='BPA CURRENT Calc'!$F$6,Data!AR38,0)</f>
        <v>0</v>
      </c>
      <c r="AT38" s="4">
        <f>IF(AT$2='BPA CURRENT Calc'!$F$6,Data!AS38,0)</f>
        <v>0</v>
      </c>
      <c r="AU38" s="4">
        <f>IF(AU$2='BPA CURRENT Calc'!$F$6,Data!AT38,0)</f>
        <v>0</v>
      </c>
      <c r="AV38" s="4">
        <f>IF(AV$2='BPA CURRENT Calc'!$F$6,Data!AU38,0)</f>
        <v>0</v>
      </c>
      <c r="AW38" s="4">
        <f>IF(AW$2='BPA CURRENT Calc'!$F$6,Data!AV38,0)</f>
        <v>0</v>
      </c>
      <c r="AX38" s="4">
        <f>IF(AX$2='BPA CURRENT Calc'!$F$6,Data!AW38,0)</f>
        <v>0</v>
      </c>
      <c r="AY38" s="6">
        <f t="shared" si="4"/>
        <v>0</v>
      </c>
      <c r="AZ38" s="18">
        <f>IF(AZ$2='BPA CURRENT Calc'!$G$6,0,0)</f>
        <v>0</v>
      </c>
      <c r="BA38" s="4">
        <f>IF(BA$2='BPA CURRENT Calc'!$G$6,Data!AX38,0)</f>
        <v>0</v>
      </c>
      <c r="BB38" s="4">
        <f>IF(BB$2='BPA CURRENT Calc'!$G$6,Data!AY38,0)</f>
        <v>0</v>
      </c>
      <c r="BC38" s="4">
        <f>IF(BC$2='BPA CURRENT Calc'!$G$6,Data!AZ38,0)</f>
        <v>0</v>
      </c>
      <c r="BD38" s="4">
        <f>IF(BD$2='BPA CURRENT Calc'!$G$6,Data!BA38,0)</f>
        <v>0</v>
      </c>
      <c r="BE38" s="4">
        <f>IF(BE$2='BPA CURRENT Calc'!$G$6,Data!BB38,0)</f>
        <v>0</v>
      </c>
      <c r="BF38" s="4">
        <f>IF(BF$2='BPA CURRENT Calc'!$G$6,Data!BC38,0)</f>
        <v>0</v>
      </c>
      <c r="BG38" s="4">
        <f>IF(BG$2='BPA CURRENT Calc'!$G$6,Data!BD38,0)</f>
        <v>0</v>
      </c>
      <c r="BH38" s="6">
        <f t="shared" si="5"/>
        <v>0</v>
      </c>
      <c r="BI38" s="97">
        <f>IF('BPA CURRENT Calc'!$H$6="Yes",Data!BE38,0)</f>
        <v>0</v>
      </c>
      <c r="BJ38" s="18">
        <f>IF(BJ$2='BPA CURRENT Calc'!$L$4,0,0)</f>
        <v>0</v>
      </c>
      <c r="BK38" s="4">
        <f>IF(BK$2='BPA CURRENT Calc'!$L$4,Data!BV38,0)</f>
        <v>0</v>
      </c>
      <c r="BL38" s="4">
        <f>IF(BL$2='BPA CURRENT Calc'!$L$4,Data!BW38,0)</f>
        <v>0</v>
      </c>
      <c r="BM38" s="4">
        <f>IF(BM$2='BPA CURRENT Calc'!$L$4,Data!BX38,0)</f>
        <v>0</v>
      </c>
      <c r="BN38" s="4">
        <f>IF(BN$2='BPA CURRENT Calc'!$L$4,Data!BY38,0)</f>
        <v>0</v>
      </c>
      <c r="BO38" s="6">
        <f t="shared" si="6"/>
        <v>0</v>
      </c>
      <c r="BP38" s="4">
        <f>IF('BPA CURRENT Calc'!$J$6='BPA CURRENT Ref Data'!BP$2,Data!C38,0)</f>
        <v>0</v>
      </c>
      <c r="BQ38" s="4">
        <f>IF('BPA CURRENT Calc'!$J$6='BPA CURRENT Ref Data'!BQ$2,Data!D38,0)</f>
        <v>0</v>
      </c>
      <c r="BR38" s="4">
        <f>IF('BPA CURRENT Calc'!$J$6='BPA CURRENT Ref Data'!BR$2,Data!E38,0)</f>
        <v>0</v>
      </c>
      <c r="BS38" s="4">
        <f>IF('BPA CURRENT Calc'!$J$6='BPA CURRENT Ref Data'!BS$2,Data!F38,0)</f>
        <v>3.6429999999999998</v>
      </c>
      <c r="BT38" s="99">
        <f t="shared" si="8"/>
        <v>3.6429999999999998</v>
      </c>
      <c r="BU38" s="102">
        <f>IF('BPA CURRENT Calc'!$L$6="Yes",'BPA CURRENT Ref Data'!BO38*'BPA CURRENT Calc'!$L$5,0)</f>
        <v>0</v>
      </c>
      <c r="BV38" s="102">
        <f>IF('BPA CURRENT Calc'!$M$6="Yes",IF(('BPA CURRENT Calc'!I42-'BPA CURRENT Ref Data'!BT38)&gt;0,('BPA CURRENT Calc'!I42-'BPA CURRENT Ref Data'!BT38)*'BPA CURRENT Calc'!$M$5,0),0)</f>
        <v>3.1209817351598113E-2</v>
      </c>
      <c r="BW38" s="80">
        <f>IF('BPA CURRENT Calc'!$K$6="Yes",IF(('BPA CURRENT Calc'!I42)&lt;'BPA CURRENT Calc'!J42,('BPA CURRENT Calc'!I42-'BPA CURRENT Calc'!J42)*'BPA CURRENT Calc'!$K$5,0),0)</f>
        <v>0</v>
      </c>
      <c r="BX38" s="105">
        <f>IF('BPA CURRENT Calc'!$N$5='BPA CURRENT Ref Data'!$BX$2,'BPA CURRENT Scaling'!D41,0)</f>
        <v>2.2768679666810013E-2</v>
      </c>
      <c r="BY38" s="1">
        <f>IF('BPA CURRENT Calc'!$N$5='BPA CURRENT Ref Data'!$BY$2,'BPA CURRENT Scaling'!H41,0)</f>
        <v>0</v>
      </c>
      <c r="BZ38" s="6">
        <f>IF('BPA CURRENT Calc'!$N$6="Yes",SUM('BPA CURRENT Ref Data'!BX38:BY38),0)</f>
        <v>0</v>
      </c>
      <c r="CA38" s="4"/>
      <c r="CB38" s="4"/>
      <c r="CC38" s="4"/>
      <c r="CD38" s="4"/>
      <c r="CE38" s="4"/>
      <c r="CF38" s="4"/>
      <c r="CG38" s="4"/>
      <c r="CH38" s="4"/>
      <c r="CI38" s="4"/>
      <c r="CJ38" s="4"/>
      <c r="CK38" s="4"/>
      <c r="CL38" s="4"/>
      <c r="CM38" s="4"/>
      <c r="CN38" s="4"/>
      <c r="CO38" s="4"/>
      <c r="CP38" s="4"/>
      <c r="CQ38" s="4" t="e">
        <f>IF('BPA CURRENT Calc'!#REF!='BPA CURRENT Ref Data'!CQ$2,Data!G38,0)</f>
        <v>#REF!</v>
      </c>
      <c r="CR38" s="4" t="e">
        <f>IF('BPA CURRENT Calc'!#REF!='BPA CURRENT Ref Data'!CR$2,Data!H38,0)</f>
        <v>#REF!</v>
      </c>
      <c r="CS38" s="4" t="e">
        <f>IF('BPA CURRENT Calc'!#REF!='BPA CURRENT Ref Data'!CS$2,Data!I38,0)</f>
        <v>#REF!</v>
      </c>
      <c r="CT38" s="4" t="e">
        <f>IF('BPA CURRENT Calc'!#REF!='BPA CURRENT Ref Data'!CT$2,Data!J38,0)</f>
        <v>#REF!</v>
      </c>
      <c r="CU38" s="4" t="e">
        <f>IF('BPA CURRENT Calc'!#REF!='BPA CURRENT Ref Data'!CU$2,Data!K38,0)</f>
        <v>#REF!</v>
      </c>
      <c r="CV38" s="4" t="e">
        <f>IF('BPA CURRENT Calc'!#REF!='BPA CURRENT Ref Data'!CV$2,Data!L38,0)</f>
        <v>#REF!</v>
      </c>
      <c r="CW38" s="4" t="e">
        <f>IF('BPA CURRENT Calc'!#REF!='BPA CURRENT Ref Data'!CW$2,Data!M38,0)</f>
        <v>#REF!</v>
      </c>
      <c r="CX38" s="4" t="e">
        <f>IF('BPA CURRENT Calc'!#REF!='BPA CURRENT Ref Data'!CX$2,Data!N38,0)</f>
        <v>#REF!</v>
      </c>
      <c r="CY38" s="4" t="e">
        <f>IF('BPA CURRENT Calc'!#REF!='BPA CURRENT Ref Data'!CY$2,Data!O38,0)</f>
        <v>#REF!</v>
      </c>
      <c r="CZ38" s="4" t="e">
        <f>IF('BPA CURRENT Calc'!#REF!='BPA CURRENT Ref Data'!CZ$2,Data!P38,0)</f>
        <v>#REF!</v>
      </c>
      <c r="DA38" s="4" t="e">
        <f>IF('BPA CURRENT Calc'!#REF!='BPA CURRENT Ref Data'!DA$2,Data!Q38,0)</f>
        <v>#REF!</v>
      </c>
      <c r="DB38" s="4" t="e">
        <f>IF('BPA CURRENT Calc'!#REF!='BPA CURRENT Ref Data'!DB$2,Data!R38,0)</f>
        <v>#REF!</v>
      </c>
      <c r="DC38" s="4" t="e">
        <f>IF('BPA CURRENT Calc'!#REF!='BPA CURRENT Ref Data'!DC$2,Data!S38,0)</f>
        <v>#REF!</v>
      </c>
      <c r="DD38" s="4" t="e">
        <f>IF('BPA CURRENT Calc'!#REF!='BPA CURRENT Ref Data'!DD$2,Data!T38,0)</f>
        <v>#REF!</v>
      </c>
      <c r="DE38" s="4" t="e">
        <f>IF('BPA CURRENT Calc'!#REF!='BPA CURRENT Ref Data'!DE$2,Data!U38,0)</f>
        <v>#REF!</v>
      </c>
      <c r="DF38" s="22" t="e">
        <f t="shared" si="7"/>
        <v>#REF!</v>
      </c>
    </row>
    <row r="39" spans="1:110" x14ac:dyDescent="0.3">
      <c r="A39" s="12">
        <v>10097</v>
      </c>
      <c r="B39" s="37" t="s">
        <v>46</v>
      </c>
      <c r="C39" s="18">
        <f>IF('BPA CURRENT Calc'!$C$6='BPA CURRENT Ref Data'!C$2,Data!G39,0)</f>
        <v>0</v>
      </c>
      <c r="D39" s="4">
        <f>IF('BPA CURRENT Calc'!$C$6='BPA CURRENT Ref Data'!D$2,Data!H39,0)</f>
        <v>0</v>
      </c>
      <c r="E39" s="4">
        <f>IF('BPA CURRENT Calc'!$C$6='BPA CURRENT Ref Data'!E$2,Data!I39,0)</f>
        <v>1.9894253424657535</v>
      </c>
      <c r="F39" s="4">
        <f>IF('BPA CURRENT Calc'!$C$6='BPA CURRENT Ref Data'!F$2,Data!J39,0)</f>
        <v>0</v>
      </c>
      <c r="G39" s="4">
        <f>IF('BPA CURRENT Calc'!$C$6='BPA CURRENT Ref Data'!G$2,Data!K39,0)</f>
        <v>0</v>
      </c>
      <c r="H39" s="4">
        <f>IF('BPA CURRENT Calc'!$C$6='BPA CURRENT Ref Data'!H$2,Data!L39,0)</f>
        <v>0</v>
      </c>
      <c r="I39" s="4">
        <f>IF('BPA CURRENT Calc'!$C$6='BPA CURRENT Ref Data'!I$2,Data!M39,0)</f>
        <v>0</v>
      </c>
      <c r="J39" s="4">
        <f>IF('BPA CURRENT Calc'!$C$6='BPA CURRENT Ref Data'!J$2,Data!N39,0)</f>
        <v>0</v>
      </c>
      <c r="K39" s="4">
        <f>IF('BPA CURRENT Calc'!$C$6='BPA CURRENT Ref Data'!K$2,Data!O39,0)</f>
        <v>0</v>
      </c>
      <c r="L39" s="4">
        <f>IF('BPA CURRENT Calc'!$C$6='BPA CURRENT Ref Data'!L$2,Data!P39,0)</f>
        <v>0</v>
      </c>
      <c r="M39" s="4">
        <f>IF('BPA CURRENT Calc'!$C$6='BPA CURRENT Ref Data'!M$2,Data!Q39,0)</f>
        <v>0</v>
      </c>
      <c r="N39" s="4">
        <f>IF('BPA CURRENT Calc'!$C$6='BPA CURRENT Ref Data'!N$2,Data!R39,0)</f>
        <v>0</v>
      </c>
      <c r="O39" s="4">
        <f>IF('BPA CURRENT Calc'!$C$6='BPA CURRENT Ref Data'!O$2,Data!S39,0)</f>
        <v>0</v>
      </c>
      <c r="P39" s="4">
        <f>IF('BPA CURRENT Calc'!$C$6='BPA CURRENT Ref Data'!P$2,Data!T39,0)</f>
        <v>0</v>
      </c>
      <c r="Q39" s="4">
        <f>IF('BPA CURRENT Calc'!$C$6='BPA CURRENT Ref Data'!Q$2,Data!U39,0)</f>
        <v>0</v>
      </c>
      <c r="R39" s="22">
        <f t="shared" si="1"/>
        <v>1.9894253424657535</v>
      </c>
      <c r="S39" s="18">
        <f>IF(S$2='BPA CURRENT Calc'!$D$6,Data!V39,0)</f>
        <v>0</v>
      </c>
      <c r="T39" s="4">
        <f>IF(T$2='BPA CURRENT Calc'!$D$6,Data!W39,0)</f>
        <v>0</v>
      </c>
      <c r="U39" s="4">
        <f>IF(U$2='BPA CURRENT Calc'!$D$6,Data!X39,0)</f>
        <v>0</v>
      </c>
      <c r="V39" s="4">
        <f>IF(V$2='BPA CURRENT Calc'!$D$6,Data!Y39,0)</f>
        <v>0</v>
      </c>
      <c r="W39" s="4">
        <f>IF(W$2='BPA CURRENT Calc'!$D$6,Data!Z39,0)</f>
        <v>0</v>
      </c>
      <c r="X39" s="4">
        <f>IF(X$2='BPA CURRENT Calc'!$D$6,Data!AA39,0)</f>
        <v>0</v>
      </c>
      <c r="Y39" s="4">
        <f>IF(Y$2='BPA CURRENT Calc'!$D$6,Data!AB39,0)</f>
        <v>0</v>
      </c>
      <c r="Z39" s="4">
        <f>IF(Z$2='BPA CURRENT Calc'!$D$6,Data!AC39,0)</f>
        <v>0</v>
      </c>
      <c r="AA39" s="4">
        <f>IF(AA$2='BPA CURRENT Calc'!$D$6,Data!AD39,0)</f>
        <v>0</v>
      </c>
      <c r="AB39" s="4">
        <f>IF(AB$2='BPA CURRENT Calc'!$D$6,Data!AE39,0)</f>
        <v>0</v>
      </c>
      <c r="AC39" s="4">
        <f>IF(AC$2='BPA CURRENT Calc'!$D$6,Data!AF39,0)</f>
        <v>0</v>
      </c>
      <c r="AD39" s="4">
        <f>IF(AD$2='BPA CURRENT Calc'!$D$6,Data!AG39,0)</f>
        <v>0</v>
      </c>
      <c r="AE39" s="4">
        <f>IF(AE$2='BPA CURRENT Calc'!$D$6,Data!AH39,0)</f>
        <v>0</v>
      </c>
      <c r="AF39" s="4">
        <f>IF(AF$2='BPA CURRENT Calc'!$D$6,Data!AI39,0)</f>
        <v>0</v>
      </c>
      <c r="AG39" s="6">
        <f t="shared" si="2"/>
        <v>0</v>
      </c>
      <c r="AH39" s="18">
        <f>IF(AH$2='BPA CURRENT Calc'!$E$6,0,0)</f>
        <v>0</v>
      </c>
      <c r="AI39" s="4">
        <f>IF(AI$2='BPA CURRENT Calc'!$E$6,Data!AJ39,0)</f>
        <v>0</v>
      </c>
      <c r="AJ39" s="4">
        <f>IF(AJ$2='BPA CURRENT Calc'!$E$6,Data!AK39,0)</f>
        <v>0</v>
      </c>
      <c r="AK39" s="4">
        <f>IF(AK$2='BPA CURRENT Calc'!$E$6,Data!AL39,0)</f>
        <v>0</v>
      </c>
      <c r="AL39" s="4">
        <f>IF(AL$2='BPA CURRENT Calc'!$E$6,Data!AM39,0)</f>
        <v>0</v>
      </c>
      <c r="AM39" s="4">
        <f>IF(AM$2='BPA CURRENT Calc'!$E$6,Data!AN39,0)</f>
        <v>0</v>
      </c>
      <c r="AN39" s="4">
        <f>IF(AN$2='BPA CURRENT Calc'!$E$6,Data!AO39,0)</f>
        <v>0</v>
      </c>
      <c r="AO39" s="4">
        <f>IF(AO$2='BPA CURRENT Calc'!$E$6,Data!AP39,0)</f>
        <v>0</v>
      </c>
      <c r="AP39" s="6">
        <f t="shared" si="3"/>
        <v>0</v>
      </c>
      <c r="AQ39" s="18">
        <f>IF(AQ$2='BPA CURRENT Calc'!$F$6,0,0)</f>
        <v>0</v>
      </c>
      <c r="AR39" s="4">
        <f>IF(AR$2='BPA CURRENT Calc'!$F$6,Data!AQ39,0)</f>
        <v>0</v>
      </c>
      <c r="AS39" s="4">
        <f>IF(AS$2='BPA CURRENT Calc'!$F$6,Data!AR39,0)</f>
        <v>0</v>
      </c>
      <c r="AT39" s="4">
        <f>IF(AT$2='BPA CURRENT Calc'!$F$6,Data!AS39,0)</f>
        <v>0</v>
      </c>
      <c r="AU39" s="4">
        <f>IF(AU$2='BPA CURRENT Calc'!$F$6,Data!AT39,0)</f>
        <v>0</v>
      </c>
      <c r="AV39" s="4">
        <f>IF(AV$2='BPA CURRENT Calc'!$F$6,Data!AU39,0)</f>
        <v>0</v>
      </c>
      <c r="AW39" s="4">
        <f>IF(AW$2='BPA CURRENT Calc'!$F$6,Data!AV39,0)</f>
        <v>0</v>
      </c>
      <c r="AX39" s="4">
        <f>IF(AX$2='BPA CURRENT Calc'!$F$6,Data!AW39,0)</f>
        <v>0</v>
      </c>
      <c r="AY39" s="6">
        <f t="shared" si="4"/>
        <v>0</v>
      </c>
      <c r="AZ39" s="18">
        <f>IF(AZ$2='BPA CURRENT Calc'!$G$6,0,0)</f>
        <v>0</v>
      </c>
      <c r="BA39" s="4">
        <f>IF(BA$2='BPA CURRENT Calc'!$G$6,Data!AX39,0)</f>
        <v>0</v>
      </c>
      <c r="BB39" s="4">
        <f>IF(BB$2='BPA CURRENT Calc'!$G$6,Data!AY39,0)</f>
        <v>0</v>
      </c>
      <c r="BC39" s="4">
        <f>IF(BC$2='BPA CURRENT Calc'!$G$6,Data!AZ39,0)</f>
        <v>0</v>
      </c>
      <c r="BD39" s="4">
        <f>IF(BD$2='BPA CURRENT Calc'!$G$6,Data!BA39,0)</f>
        <v>0</v>
      </c>
      <c r="BE39" s="4">
        <f>IF(BE$2='BPA CURRENT Calc'!$G$6,Data!BB39,0)</f>
        <v>0</v>
      </c>
      <c r="BF39" s="4">
        <f>IF(BF$2='BPA CURRENT Calc'!$G$6,Data!BC39,0)</f>
        <v>0</v>
      </c>
      <c r="BG39" s="4">
        <f>IF(BG$2='BPA CURRENT Calc'!$G$6,Data!BD39,0)</f>
        <v>0</v>
      </c>
      <c r="BH39" s="6">
        <f t="shared" si="5"/>
        <v>0</v>
      </c>
      <c r="BI39" s="97">
        <f>IF('BPA CURRENT Calc'!$H$6="Yes",Data!BE39,0)</f>
        <v>0</v>
      </c>
      <c r="BJ39" s="18">
        <f>IF(BJ$2='BPA CURRENT Calc'!$L$4,0,0)</f>
        <v>0</v>
      </c>
      <c r="BK39" s="4">
        <f>IF(BK$2='BPA CURRENT Calc'!$L$4,Data!BV39,0)</f>
        <v>0</v>
      </c>
      <c r="BL39" s="4">
        <f>IF(BL$2='BPA CURRENT Calc'!$L$4,Data!BW39,0)</f>
        <v>0</v>
      </c>
      <c r="BM39" s="4">
        <f>IF(BM$2='BPA CURRENT Calc'!$L$4,Data!BX39,0)</f>
        <v>0</v>
      </c>
      <c r="BN39" s="4">
        <f>IF(BN$2='BPA CURRENT Calc'!$L$4,Data!BY39,0)</f>
        <v>0</v>
      </c>
      <c r="BO39" s="6">
        <f t="shared" si="6"/>
        <v>0</v>
      </c>
      <c r="BP39" s="4">
        <f>IF('BPA CURRENT Calc'!$J$6='BPA CURRENT Ref Data'!BP$2,Data!C39,0)</f>
        <v>0</v>
      </c>
      <c r="BQ39" s="4">
        <f>IF('BPA CURRENT Calc'!$J$6='BPA CURRENT Ref Data'!BQ$2,Data!D39,0)</f>
        <v>0</v>
      </c>
      <c r="BR39" s="4">
        <f>IF('BPA CURRENT Calc'!$J$6='BPA CURRENT Ref Data'!BR$2,Data!E39,0)</f>
        <v>0</v>
      </c>
      <c r="BS39" s="4">
        <f>IF('BPA CURRENT Calc'!$J$6='BPA CURRENT Ref Data'!BS$2,Data!F39,0)</f>
        <v>2.0379999999999998</v>
      </c>
      <c r="BT39" s="99">
        <f t="shared" si="8"/>
        <v>2.0379999999999998</v>
      </c>
      <c r="BU39" s="102">
        <f>IF('BPA CURRENT Calc'!$L$6="Yes",'BPA CURRENT Ref Data'!BO39*'BPA CURRENT Calc'!$L$5,0)</f>
        <v>0</v>
      </c>
      <c r="BV39" s="102">
        <f>IF('BPA CURRENT Calc'!$M$6="Yes",IF(('BPA CURRENT Calc'!I43-'BPA CURRENT Ref Data'!BT39)&gt;0,('BPA CURRENT Calc'!I43-'BPA CURRENT Ref Data'!BT39)*'BPA CURRENT Calc'!$M$5,0),0)</f>
        <v>0</v>
      </c>
      <c r="BW39" s="80">
        <f>IF('BPA CURRENT Calc'!$K$6="Yes",IF(('BPA CURRENT Calc'!I43)&lt;'BPA CURRENT Calc'!J43,('BPA CURRENT Calc'!I43-'BPA CURRENT Calc'!J43)*'BPA CURRENT Calc'!$K$5,0),0)</f>
        <v>-4.8574657534246279E-2</v>
      </c>
      <c r="BX39" s="105">
        <f>IF('BPA CURRENT Calc'!$N$5='BPA CURRENT Ref Data'!$BX$2,'BPA CURRENT Scaling'!D42,0)</f>
        <v>1.2328253038169368E-2</v>
      </c>
      <c r="BY39" s="1">
        <f>IF('BPA CURRENT Calc'!$N$5='BPA CURRENT Ref Data'!$BY$2,'BPA CURRENT Scaling'!H42,0)</f>
        <v>0</v>
      </c>
      <c r="BZ39" s="6">
        <f>IF('BPA CURRENT Calc'!$N$6="Yes",SUM('BPA CURRENT Ref Data'!BX39:BY39),0)</f>
        <v>0</v>
      </c>
      <c r="CA39" s="4"/>
      <c r="CB39" s="4"/>
      <c r="CC39" s="4"/>
      <c r="CD39" s="4"/>
      <c r="CE39" s="4"/>
      <c r="CF39" s="4"/>
      <c r="CG39" s="4"/>
      <c r="CH39" s="4"/>
      <c r="CI39" s="4"/>
      <c r="CJ39" s="4"/>
      <c r="CK39" s="4"/>
      <c r="CL39" s="4"/>
      <c r="CM39" s="4"/>
      <c r="CN39" s="4"/>
      <c r="CO39" s="4"/>
      <c r="CP39" s="4"/>
      <c r="CQ39" s="4" t="e">
        <f>IF('BPA CURRENT Calc'!#REF!='BPA CURRENT Ref Data'!CQ$2,Data!G39,0)</f>
        <v>#REF!</v>
      </c>
      <c r="CR39" s="4" t="e">
        <f>IF('BPA CURRENT Calc'!#REF!='BPA CURRENT Ref Data'!CR$2,Data!H39,0)</f>
        <v>#REF!</v>
      </c>
      <c r="CS39" s="4" t="e">
        <f>IF('BPA CURRENT Calc'!#REF!='BPA CURRENT Ref Data'!CS$2,Data!I39,0)</f>
        <v>#REF!</v>
      </c>
      <c r="CT39" s="4" t="e">
        <f>IF('BPA CURRENT Calc'!#REF!='BPA CURRENT Ref Data'!CT$2,Data!J39,0)</f>
        <v>#REF!</v>
      </c>
      <c r="CU39" s="4" t="e">
        <f>IF('BPA CURRENT Calc'!#REF!='BPA CURRENT Ref Data'!CU$2,Data!K39,0)</f>
        <v>#REF!</v>
      </c>
      <c r="CV39" s="4" t="e">
        <f>IF('BPA CURRENT Calc'!#REF!='BPA CURRENT Ref Data'!CV$2,Data!L39,0)</f>
        <v>#REF!</v>
      </c>
      <c r="CW39" s="4" t="e">
        <f>IF('BPA CURRENT Calc'!#REF!='BPA CURRENT Ref Data'!CW$2,Data!M39,0)</f>
        <v>#REF!</v>
      </c>
      <c r="CX39" s="4" t="e">
        <f>IF('BPA CURRENT Calc'!#REF!='BPA CURRENT Ref Data'!CX$2,Data!N39,0)</f>
        <v>#REF!</v>
      </c>
      <c r="CY39" s="4" t="e">
        <f>IF('BPA CURRENT Calc'!#REF!='BPA CURRENT Ref Data'!CY$2,Data!O39,0)</f>
        <v>#REF!</v>
      </c>
      <c r="CZ39" s="4" t="e">
        <f>IF('BPA CURRENT Calc'!#REF!='BPA CURRENT Ref Data'!CZ$2,Data!P39,0)</f>
        <v>#REF!</v>
      </c>
      <c r="DA39" s="4" t="e">
        <f>IF('BPA CURRENT Calc'!#REF!='BPA CURRENT Ref Data'!DA$2,Data!Q39,0)</f>
        <v>#REF!</v>
      </c>
      <c r="DB39" s="4" t="e">
        <f>IF('BPA CURRENT Calc'!#REF!='BPA CURRENT Ref Data'!DB$2,Data!R39,0)</f>
        <v>#REF!</v>
      </c>
      <c r="DC39" s="4" t="e">
        <f>IF('BPA CURRENT Calc'!#REF!='BPA CURRENT Ref Data'!DC$2,Data!S39,0)</f>
        <v>#REF!</v>
      </c>
      <c r="DD39" s="4" t="e">
        <f>IF('BPA CURRENT Calc'!#REF!='BPA CURRENT Ref Data'!DD$2,Data!T39,0)</f>
        <v>#REF!</v>
      </c>
      <c r="DE39" s="4" t="e">
        <f>IF('BPA CURRENT Calc'!#REF!='BPA CURRENT Ref Data'!DE$2,Data!U39,0)</f>
        <v>#REF!</v>
      </c>
      <c r="DF39" s="22" t="e">
        <f t="shared" si="7"/>
        <v>#REF!</v>
      </c>
    </row>
    <row r="40" spans="1:110" x14ac:dyDescent="0.3">
      <c r="A40" s="12">
        <v>10101</v>
      </c>
      <c r="B40" s="37" t="s">
        <v>47</v>
      </c>
      <c r="C40" s="18">
        <f>IF('BPA CURRENT Calc'!$C$6='BPA CURRENT Ref Data'!C$2,Data!G40,0)</f>
        <v>0</v>
      </c>
      <c r="D40" s="4">
        <f>IF('BPA CURRENT Calc'!$C$6='BPA CURRENT Ref Data'!D$2,Data!H40,0)</f>
        <v>0</v>
      </c>
      <c r="E40" s="4">
        <f>IF('BPA CURRENT Calc'!$C$6='BPA CURRENT Ref Data'!E$2,Data!I40,0)</f>
        <v>76.769821689497704</v>
      </c>
      <c r="F40" s="4">
        <f>IF('BPA CURRENT Calc'!$C$6='BPA CURRENT Ref Data'!F$2,Data!J40,0)</f>
        <v>0</v>
      </c>
      <c r="G40" s="4">
        <f>IF('BPA CURRENT Calc'!$C$6='BPA CURRENT Ref Data'!G$2,Data!K40,0)</f>
        <v>0</v>
      </c>
      <c r="H40" s="4">
        <f>IF('BPA CURRENT Calc'!$C$6='BPA CURRENT Ref Data'!H$2,Data!L40,0)</f>
        <v>0</v>
      </c>
      <c r="I40" s="4">
        <f>IF('BPA CURRENT Calc'!$C$6='BPA CURRENT Ref Data'!I$2,Data!M40,0)</f>
        <v>0</v>
      </c>
      <c r="J40" s="4">
        <f>IF('BPA CURRENT Calc'!$C$6='BPA CURRENT Ref Data'!J$2,Data!N40,0)</f>
        <v>0</v>
      </c>
      <c r="K40" s="4">
        <f>IF('BPA CURRENT Calc'!$C$6='BPA CURRENT Ref Data'!K$2,Data!O40,0)</f>
        <v>0</v>
      </c>
      <c r="L40" s="4">
        <f>IF('BPA CURRENT Calc'!$C$6='BPA CURRENT Ref Data'!L$2,Data!P40,0)</f>
        <v>0</v>
      </c>
      <c r="M40" s="4">
        <f>IF('BPA CURRENT Calc'!$C$6='BPA CURRENT Ref Data'!M$2,Data!Q40,0)</f>
        <v>0</v>
      </c>
      <c r="N40" s="4">
        <f>IF('BPA CURRENT Calc'!$C$6='BPA CURRENT Ref Data'!N$2,Data!R40,0)</f>
        <v>0</v>
      </c>
      <c r="O40" s="4">
        <f>IF('BPA CURRENT Calc'!$C$6='BPA CURRENT Ref Data'!O$2,Data!S40,0)</f>
        <v>0</v>
      </c>
      <c r="P40" s="4">
        <f>IF('BPA CURRENT Calc'!$C$6='BPA CURRENT Ref Data'!P$2,Data!T40,0)</f>
        <v>0</v>
      </c>
      <c r="Q40" s="4">
        <f>IF('BPA CURRENT Calc'!$C$6='BPA CURRENT Ref Data'!Q$2,Data!U40,0)</f>
        <v>0</v>
      </c>
      <c r="R40" s="22">
        <f t="shared" si="1"/>
        <v>76.769821689497704</v>
      </c>
      <c r="S40" s="18">
        <f>IF(S$2='BPA CURRENT Calc'!$D$6,Data!V40,0)</f>
        <v>0</v>
      </c>
      <c r="T40" s="4">
        <f>IF(T$2='BPA CURRENT Calc'!$D$6,Data!W40,0)</f>
        <v>0</v>
      </c>
      <c r="U40" s="4">
        <f>IF(U$2='BPA CURRENT Calc'!$D$6,Data!X40,0)</f>
        <v>0</v>
      </c>
      <c r="V40" s="4">
        <f>IF(V$2='BPA CURRENT Calc'!$D$6,Data!Y40,0)</f>
        <v>0</v>
      </c>
      <c r="W40" s="4">
        <f>IF(W$2='BPA CURRENT Calc'!$D$6,Data!Z40,0)</f>
        <v>0</v>
      </c>
      <c r="X40" s="4">
        <f>IF(X$2='BPA CURRENT Calc'!$D$6,Data!AA40,0)</f>
        <v>0</v>
      </c>
      <c r="Y40" s="4">
        <f>IF(Y$2='BPA CURRENT Calc'!$D$6,Data!AB40,0)</f>
        <v>0</v>
      </c>
      <c r="Z40" s="4">
        <f>IF(Z$2='BPA CURRENT Calc'!$D$6,Data!AC40,0)</f>
        <v>0</v>
      </c>
      <c r="AA40" s="4">
        <f>IF(AA$2='BPA CURRENT Calc'!$D$6,Data!AD40,0)</f>
        <v>0</v>
      </c>
      <c r="AB40" s="4">
        <f>IF(AB$2='BPA CURRENT Calc'!$D$6,Data!AE40,0)</f>
        <v>0</v>
      </c>
      <c r="AC40" s="4">
        <f>IF(AC$2='BPA CURRENT Calc'!$D$6,Data!AF40,0)</f>
        <v>0</v>
      </c>
      <c r="AD40" s="4">
        <f>IF(AD$2='BPA CURRENT Calc'!$D$6,Data!AG40,0)</f>
        <v>0</v>
      </c>
      <c r="AE40" s="4">
        <f>IF(AE$2='BPA CURRENT Calc'!$D$6,Data!AH40,0)</f>
        <v>0</v>
      </c>
      <c r="AF40" s="4">
        <f>IF(AF$2='BPA CURRENT Calc'!$D$6,Data!AI40,0)</f>
        <v>0</v>
      </c>
      <c r="AG40" s="6">
        <f t="shared" si="2"/>
        <v>0</v>
      </c>
      <c r="AH40" s="18">
        <f>IF(AH$2='BPA CURRENT Calc'!$E$6,0,0)</f>
        <v>0</v>
      </c>
      <c r="AI40" s="4">
        <f>IF(AI$2='BPA CURRENT Calc'!$E$6,Data!AJ40,0)</f>
        <v>0</v>
      </c>
      <c r="AJ40" s="4">
        <f>IF(AJ$2='BPA CURRENT Calc'!$E$6,Data!AK40,0)</f>
        <v>0</v>
      </c>
      <c r="AK40" s="4">
        <f>IF(AK$2='BPA CURRENT Calc'!$E$6,Data!AL40,0)</f>
        <v>0</v>
      </c>
      <c r="AL40" s="4">
        <f>IF(AL$2='BPA CURRENT Calc'!$E$6,Data!AM40,0)</f>
        <v>0</v>
      </c>
      <c r="AM40" s="4">
        <f>IF(AM$2='BPA CURRENT Calc'!$E$6,Data!AN40,0)</f>
        <v>0</v>
      </c>
      <c r="AN40" s="4">
        <f>IF(AN$2='BPA CURRENT Calc'!$E$6,Data!AO40,0)</f>
        <v>0</v>
      </c>
      <c r="AO40" s="4">
        <f>IF(AO$2='BPA CURRENT Calc'!$E$6,Data!AP40,0)</f>
        <v>0</v>
      </c>
      <c r="AP40" s="6">
        <f t="shared" si="3"/>
        <v>0</v>
      </c>
      <c r="AQ40" s="18">
        <f>IF(AQ$2='BPA CURRENT Calc'!$F$6,0,0)</f>
        <v>0</v>
      </c>
      <c r="AR40" s="4">
        <f>IF(AR$2='BPA CURRENT Calc'!$F$6,Data!AQ40,0)</f>
        <v>0</v>
      </c>
      <c r="AS40" s="4">
        <f>IF(AS$2='BPA CURRENT Calc'!$F$6,Data!AR40,0)</f>
        <v>0</v>
      </c>
      <c r="AT40" s="4">
        <f>IF(AT$2='BPA CURRENT Calc'!$F$6,Data!AS40,0)</f>
        <v>0</v>
      </c>
      <c r="AU40" s="4">
        <f>IF(AU$2='BPA CURRENT Calc'!$F$6,Data!AT40,0)</f>
        <v>0</v>
      </c>
      <c r="AV40" s="4">
        <f>IF(AV$2='BPA CURRENT Calc'!$F$6,Data!AU40,0)</f>
        <v>0</v>
      </c>
      <c r="AW40" s="4">
        <f>IF(AW$2='BPA CURRENT Calc'!$F$6,Data!AV40,0)</f>
        <v>0</v>
      </c>
      <c r="AX40" s="4">
        <f>IF(AX$2='BPA CURRENT Calc'!$F$6,Data!AW40,0)</f>
        <v>0</v>
      </c>
      <c r="AY40" s="6">
        <f t="shared" si="4"/>
        <v>0</v>
      </c>
      <c r="AZ40" s="18">
        <f>IF(AZ$2='BPA CURRENT Calc'!$G$6,0,0)</f>
        <v>0</v>
      </c>
      <c r="BA40" s="4">
        <f>IF(BA$2='BPA CURRENT Calc'!$G$6,Data!AX40,0)</f>
        <v>0</v>
      </c>
      <c r="BB40" s="4">
        <f>IF(BB$2='BPA CURRENT Calc'!$G$6,Data!AY40,0)</f>
        <v>0.67317351598173514</v>
      </c>
      <c r="BC40" s="4">
        <f>IF(BC$2='BPA CURRENT Calc'!$G$6,Data!AZ40,0)</f>
        <v>0</v>
      </c>
      <c r="BD40" s="4">
        <f>IF(BD$2='BPA CURRENT Calc'!$G$6,Data!BA40,0)</f>
        <v>0</v>
      </c>
      <c r="BE40" s="4">
        <f>IF(BE$2='BPA CURRENT Calc'!$G$6,Data!BB40,0)</f>
        <v>0</v>
      </c>
      <c r="BF40" s="4">
        <f>IF(BF$2='BPA CURRENT Calc'!$G$6,Data!BC40,0)</f>
        <v>0</v>
      </c>
      <c r="BG40" s="4">
        <f>IF(BG$2='BPA CURRENT Calc'!$G$6,Data!BD40,0)</f>
        <v>0</v>
      </c>
      <c r="BH40" s="6">
        <f t="shared" si="5"/>
        <v>0.67317351598173514</v>
      </c>
      <c r="BI40" s="97">
        <f>IF('BPA CURRENT Calc'!$H$6="Yes",Data!BE40,0)</f>
        <v>0</v>
      </c>
      <c r="BJ40" s="18">
        <f>IF(BJ$2='BPA CURRENT Calc'!$L$4,0,0)</f>
        <v>0</v>
      </c>
      <c r="BK40" s="4">
        <f>IF(BK$2='BPA CURRENT Calc'!$L$4,Data!BV40,0)</f>
        <v>0</v>
      </c>
      <c r="BL40" s="4">
        <f>IF(BL$2='BPA CURRENT Calc'!$L$4,Data!BW40,0)</f>
        <v>2.5294999999999996</v>
      </c>
      <c r="BM40" s="4">
        <f>IF(BM$2='BPA CURRENT Calc'!$L$4,Data!BX40,0)</f>
        <v>0</v>
      </c>
      <c r="BN40" s="4">
        <f>IF(BN$2='BPA CURRENT Calc'!$L$4,Data!BY40,0)</f>
        <v>0</v>
      </c>
      <c r="BO40" s="6">
        <f t="shared" si="6"/>
        <v>2.5294999999999996</v>
      </c>
      <c r="BP40" s="4">
        <f>IF('BPA CURRENT Calc'!$J$6='BPA CURRENT Ref Data'!BP$2,Data!C40,0)</f>
        <v>0</v>
      </c>
      <c r="BQ40" s="4">
        <f>IF('BPA CURRENT Calc'!$J$6='BPA CURRENT Ref Data'!BQ$2,Data!D40,0)</f>
        <v>0</v>
      </c>
      <c r="BR40" s="4">
        <f>IF('BPA CURRENT Calc'!$J$6='BPA CURRENT Ref Data'!BR$2,Data!E40,0)</f>
        <v>0</v>
      </c>
      <c r="BS40" s="4">
        <f>IF('BPA CURRENT Calc'!$J$6='BPA CURRENT Ref Data'!BS$2,Data!F40,0)</f>
        <v>76.028000000000006</v>
      </c>
      <c r="BT40" s="99">
        <f t="shared" si="8"/>
        <v>76.028000000000006</v>
      </c>
      <c r="BU40" s="102">
        <f>IF('BPA CURRENT Calc'!$L$6="Yes",'BPA CURRENT Ref Data'!BO40*'BPA CURRENT Calc'!$L$5,0)</f>
        <v>1.2647499999999998</v>
      </c>
      <c r="BV40" s="102">
        <f>IF('BPA CURRENT Calc'!$M$6="Yes",IF(('BPA CURRENT Calc'!I44-'BPA CURRENT Ref Data'!BT40)&gt;0,('BPA CURRENT Calc'!I44-'BPA CURRENT Ref Data'!BT40)*'BPA CURRENT Calc'!$M$5,0),0)</f>
        <v>1.7162043378991854E-2</v>
      </c>
      <c r="BW40" s="80">
        <f>IF('BPA CURRENT Calc'!$K$6="Yes",IF(('BPA CURRENT Calc'!I44)&lt;'BPA CURRENT Calc'!J44,('BPA CURRENT Calc'!I44-'BPA CURRENT Calc'!J44)*'BPA CURRENT Calc'!$K$5,0),0)</f>
        <v>0</v>
      </c>
      <c r="BX40" s="105">
        <f>IF('BPA CURRENT Calc'!$N$5='BPA CURRENT Ref Data'!$BX$2,'BPA CURRENT Scaling'!D43,0)</f>
        <v>0.47908113850007444</v>
      </c>
      <c r="BY40" s="1">
        <f>IF('BPA CURRENT Calc'!$N$5='BPA CURRENT Ref Data'!$BY$2,'BPA CURRENT Scaling'!H43,0)</f>
        <v>0</v>
      </c>
      <c r="BZ40" s="6">
        <f>IF('BPA CURRENT Calc'!$N$6="Yes",SUM('BPA CURRENT Ref Data'!BX40:BY40),0)</f>
        <v>0</v>
      </c>
      <c r="CA40" s="4"/>
      <c r="CB40" s="4"/>
      <c r="CC40" s="4"/>
      <c r="CD40" s="4"/>
      <c r="CE40" s="4"/>
      <c r="CF40" s="4"/>
      <c r="CG40" s="4"/>
      <c r="CH40" s="4"/>
      <c r="CI40" s="4"/>
      <c r="CJ40" s="4"/>
      <c r="CK40" s="4"/>
      <c r="CL40" s="4"/>
      <c r="CM40" s="4"/>
      <c r="CN40" s="4"/>
      <c r="CO40" s="4"/>
      <c r="CP40" s="4"/>
      <c r="CQ40" s="4" t="e">
        <f>IF('BPA CURRENT Calc'!#REF!='BPA CURRENT Ref Data'!CQ$2,Data!G40,0)</f>
        <v>#REF!</v>
      </c>
      <c r="CR40" s="4" t="e">
        <f>IF('BPA CURRENT Calc'!#REF!='BPA CURRENT Ref Data'!CR$2,Data!H40,0)</f>
        <v>#REF!</v>
      </c>
      <c r="CS40" s="4" t="e">
        <f>IF('BPA CURRENT Calc'!#REF!='BPA CURRENT Ref Data'!CS$2,Data!I40,0)</f>
        <v>#REF!</v>
      </c>
      <c r="CT40" s="4" t="e">
        <f>IF('BPA CURRENT Calc'!#REF!='BPA CURRENT Ref Data'!CT$2,Data!J40,0)</f>
        <v>#REF!</v>
      </c>
      <c r="CU40" s="4" t="e">
        <f>IF('BPA CURRENT Calc'!#REF!='BPA CURRENT Ref Data'!CU$2,Data!K40,0)</f>
        <v>#REF!</v>
      </c>
      <c r="CV40" s="4" t="e">
        <f>IF('BPA CURRENT Calc'!#REF!='BPA CURRENT Ref Data'!CV$2,Data!L40,0)</f>
        <v>#REF!</v>
      </c>
      <c r="CW40" s="4" t="e">
        <f>IF('BPA CURRENT Calc'!#REF!='BPA CURRENT Ref Data'!CW$2,Data!M40,0)</f>
        <v>#REF!</v>
      </c>
      <c r="CX40" s="4" t="e">
        <f>IF('BPA CURRENT Calc'!#REF!='BPA CURRENT Ref Data'!CX$2,Data!N40,0)</f>
        <v>#REF!</v>
      </c>
      <c r="CY40" s="4" t="e">
        <f>IF('BPA CURRENT Calc'!#REF!='BPA CURRENT Ref Data'!CY$2,Data!O40,0)</f>
        <v>#REF!</v>
      </c>
      <c r="CZ40" s="4" t="e">
        <f>IF('BPA CURRENT Calc'!#REF!='BPA CURRENT Ref Data'!CZ$2,Data!P40,0)</f>
        <v>#REF!</v>
      </c>
      <c r="DA40" s="4" t="e">
        <f>IF('BPA CURRENT Calc'!#REF!='BPA CURRENT Ref Data'!DA$2,Data!Q40,0)</f>
        <v>#REF!</v>
      </c>
      <c r="DB40" s="4" t="e">
        <f>IF('BPA CURRENT Calc'!#REF!='BPA CURRENT Ref Data'!DB$2,Data!R40,0)</f>
        <v>#REF!</v>
      </c>
      <c r="DC40" s="4" t="e">
        <f>IF('BPA CURRENT Calc'!#REF!='BPA CURRENT Ref Data'!DC$2,Data!S40,0)</f>
        <v>#REF!</v>
      </c>
      <c r="DD40" s="4" t="e">
        <f>IF('BPA CURRENT Calc'!#REF!='BPA CURRENT Ref Data'!DD$2,Data!T40,0)</f>
        <v>#REF!</v>
      </c>
      <c r="DE40" s="4" t="e">
        <f>IF('BPA CURRENT Calc'!#REF!='BPA CURRENT Ref Data'!DE$2,Data!U40,0)</f>
        <v>#REF!</v>
      </c>
      <c r="DF40" s="22" t="e">
        <f t="shared" si="7"/>
        <v>#REF!</v>
      </c>
    </row>
    <row r="41" spans="1:110" x14ac:dyDescent="0.3">
      <c r="A41" s="12">
        <v>10103</v>
      </c>
      <c r="B41" s="37" t="s">
        <v>48</v>
      </c>
      <c r="C41" s="18">
        <f>IF('BPA CURRENT Calc'!$C$6='BPA CURRENT Ref Data'!C$2,Data!G41,0)</f>
        <v>0</v>
      </c>
      <c r="D41" s="4">
        <f>IF('BPA CURRENT Calc'!$C$6='BPA CURRENT Ref Data'!D$2,Data!H41,0)</f>
        <v>0</v>
      </c>
      <c r="E41" s="4">
        <f>IF('BPA CURRENT Calc'!$C$6='BPA CURRENT Ref Data'!E$2,Data!I41,0)</f>
        <v>534.31346369863013</v>
      </c>
      <c r="F41" s="4">
        <f>IF('BPA CURRENT Calc'!$C$6='BPA CURRENT Ref Data'!F$2,Data!J41,0)</f>
        <v>0</v>
      </c>
      <c r="G41" s="4">
        <f>IF('BPA CURRENT Calc'!$C$6='BPA CURRENT Ref Data'!G$2,Data!K41,0)</f>
        <v>0</v>
      </c>
      <c r="H41" s="4">
        <f>IF('BPA CURRENT Calc'!$C$6='BPA CURRENT Ref Data'!H$2,Data!L41,0)</f>
        <v>0</v>
      </c>
      <c r="I41" s="4">
        <f>IF('BPA CURRENT Calc'!$C$6='BPA CURRENT Ref Data'!I$2,Data!M41,0)</f>
        <v>0</v>
      </c>
      <c r="J41" s="4">
        <f>IF('BPA CURRENT Calc'!$C$6='BPA CURRENT Ref Data'!J$2,Data!N41,0)</f>
        <v>0</v>
      </c>
      <c r="K41" s="4">
        <f>IF('BPA CURRENT Calc'!$C$6='BPA CURRENT Ref Data'!K$2,Data!O41,0)</f>
        <v>0</v>
      </c>
      <c r="L41" s="4">
        <f>IF('BPA CURRENT Calc'!$C$6='BPA CURRENT Ref Data'!L$2,Data!P41,0)</f>
        <v>0</v>
      </c>
      <c r="M41" s="4">
        <f>IF('BPA CURRENT Calc'!$C$6='BPA CURRENT Ref Data'!M$2,Data!Q41,0)</f>
        <v>0</v>
      </c>
      <c r="N41" s="4">
        <f>IF('BPA CURRENT Calc'!$C$6='BPA CURRENT Ref Data'!N$2,Data!R41,0)</f>
        <v>0</v>
      </c>
      <c r="O41" s="4">
        <f>IF('BPA CURRENT Calc'!$C$6='BPA CURRENT Ref Data'!O$2,Data!S41,0)</f>
        <v>0</v>
      </c>
      <c r="P41" s="4">
        <f>IF('BPA CURRENT Calc'!$C$6='BPA CURRENT Ref Data'!P$2,Data!T41,0)</f>
        <v>0</v>
      </c>
      <c r="Q41" s="4">
        <f>IF('BPA CURRENT Calc'!$C$6='BPA CURRENT Ref Data'!Q$2,Data!U41,0)</f>
        <v>0</v>
      </c>
      <c r="R41" s="22">
        <f t="shared" si="1"/>
        <v>534.31346369863013</v>
      </c>
      <c r="S41" s="18">
        <f>IF(S$2='BPA CURRENT Calc'!$D$6,Data!V41,0)</f>
        <v>0</v>
      </c>
      <c r="T41" s="4">
        <f>IF(T$2='BPA CURRENT Calc'!$D$6,Data!W41,0)</f>
        <v>0</v>
      </c>
      <c r="U41" s="4">
        <f>IF(U$2='BPA CURRENT Calc'!$D$6,Data!X41,0)</f>
        <v>0</v>
      </c>
      <c r="V41" s="4">
        <f>IF(V$2='BPA CURRENT Calc'!$D$6,Data!Y41,0)</f>
        <v>0</v>
      </c>
      <c r="W41" s="4">
        <f>IF(W$2='BPA CURRENT Calc'!$D$6,Data!Z41,0)</f>
        <v>0</v>
      </c>
      <c r="X41" s="4">
        <f>IF(X$2='BPA CURRENT Calc'!$D$6,Data!AA41,0)</f>
        <v>0</v>
      </c>
      <c r="Y41" s="4">
        <f>IF(Y$2='BPA CURRENT Calc'!$D$6,Data!AB41,0)</f>
        <v>0</v>
      </c>
      <c r="Z41" s="4">
        <f>IF(Z$2='BPA CURRENT Calc'!$D$6,Data!AC41,0)</f>
        <v>0</v>
      </c>
      <c r="AA41" s="4">
        <f>IF(AA$2='BPA CURRENT Calc'!$D$6,Data!AD41,0)</f>
        <v>0</v>
      </c>
      <c r="AB41" s="4">
        <f>IF(AB$2='BPA CURRENT Calc'!$D$6,Data!AE41,0)</f>
        <v>0</v>
      </c>
      <c r="AC41" s="4">
        <f>IF(AC$2='BPA CURRENT Calc'!$D$6,Data!AF41,0)</f>
        <v>0</v>
      </c>
      <c r="AD41" s="4">
        <f>IF(AD$2='BPA CURRENT Calc'!$D$6,Data!AG41,0)</f>
        <v>0</v>
      </c>
      <c r="AE41" s="4">
        <f>IF(AE$2='BPA CURRENT Calc'!$D$6,Data!AH41,0)</f>
        <v>0</v>
      </c>
      <c r="AF41" s="4">
        <f>IF(AF$2='BPA CURRENT Calc'!$D$6,Data!AI41,0)</f>
        <v>0</v>
      </c>
      <c r="AG41" s="6">
        <f t="shared" si="2"/>
        <v>0</v>
      </c>
      <c r="AH41" s="18">
        <f>IF(AH$2='BPA CURRENT Calc'!$E$6,0,0)</f>
        <v>0</v>
      </c>
      <c r="AI41" s="4">
        <f>IF(AI$2='BPA CURRENT Calc'!$E$6,Data!AJ41,0)</f>
        <v>0</v>
      </c>
      <c r="AJ41" s="4">
        <f>IF(AJ$2='BPA CURRENT Calc'!$E$6,Data!AK41,0)</f>
        <v>225.94851598173517</v>
      </c>
      <c r="AK41" s="4">
        <f>IF(AK$2='BPA CURRENT Calc'!$E$6,Data!AL41,0)</f>
        <v>0</v>
      </c>
      <c r="AL41" s="4">
        <f>IF(AL$2='BPA CURRENT Calc'!$E$6,Data!AM41,0)</f>
        <v>0</v>
      </c>
      <c r="AM41" s="4">
        <f>IF(AM$2='BPA CURRENT Calc'!$E$6,Data!AN41,0)</f>
        <v>0</v>
      </c>
      <c r="AN41" s="4">
        <f>IF(AN$2='BPA CURRENT Calc'!$E$6,Data!AO41,0)</f>
        <v>0</v>
      </c>
      <c r="AO41" s="4">
        <f>IF(AO$2='BPA CURRENT Calc'!$E$6,Data!AP41,0)</f>
        <v>0</v>
      </c>
      <c r="AP41" s="6">
        <f t="shared" si="3"/>
        <v>225.94851598173517</v>
      </c>
      <c r="AQ41" s="18">
        <f>IF(AQ$2='BPA CURRENT Calc'!$F$6,0,0)</f>
        <v>0</v>
      </c>
      <c r="AR41" s="4">
        <f>IF(AR$2='BPA CURRENT Calc'!$F$6,Data!AQ41,0)</f>
        <v>0</v>
      </c>
      <c r="AS41" s="4">
        <f>IF(AS$2='BPA CURRENT Calc'!$F$6,Data!AR41,0)</f>
        <v>0</v>
      </c>
      <c r="AT41" s="4">
        <f>IF(AT$2='BPA CURRENT Calc'!$F$6,Data!AS41,0)</f>
        <v>0</v>
      </c>
      <c r="AU41" s="4">
        <f>IF(AU$2='BPA CURRENT Calc'!$F$6,Data!AT41,0)</f>
        <v>0</v>
      </c>
      <c r="AV41" s="4">
        <f>IF(AV$2='BPA CURRENT Calc'!$F$6,Data!AU41,0)</f>
        <v>0</v>
      </c>
      <c r="AW41" s="4">
        <f>IF(AW$2='BPA CURRENT Calc'!$F$6,Data!AV41,0)</f>
        <v>0</v>
      </c>
      <c r="AX41" s="4">
        <f>IF(AX$2='BPA CURRENT Calc'!$F$6,Data!AW41,0)</f>
        <v>0</v>
      </c>
      <c r="AY41" s="6">
        <f t="shared" si="4"/>
        <v>0</v>
      </c>
      <c r="AZ41" s="18">
        <f>IF(AZ$2='BPA CURRENT Calc'!$G$6,0,0)</f>
        <v>0</v>
      </c>
      <c r="BA41" s="4">
        <f>IF(BA$2='BPA CURRENT Calc'!$G$6,Data!AX41,0)</f>
        <v>0</v>
      </c>
      <c r="BB41" s="4">
        <f>IF(BB$2='BPA CURRENT Calc'!$G$6,Data!AY41,0)</f>
        <v>0</v>
      </c>
      <c r="BC41" s="4">
        <f>IF(BC$2='BPA CURRENT Calc'!$G$6,Data!AZ41,0)</f>
        <v>0</v>
      </c>
      <c r="BD41" s="4">
        <f>IF(BD$2='BPA CURRENT Calc'!$G$6,Data!BA41,0)</f>
        <v>0</v>
      </c>
      <c r="BE41" s="4">
        <f>IF(BE$2='BPA CURRENT Calc'!$G$6,Data!BB41,0)</f>
        <v>0</v>
      </c>
      <c r="BF41" s="4">
        <f>IF(BF$2='BPA CURRENT Calc'!$G$6,Data!BC41,0)</f>
        <v>0</v>
      </c>
      <c r="BG41" s="4">
        <f>IF(BG$2='BPA CURRENT Calc'!$G$6,Data!BD41,0)</f>
        <v>0</v>
      </c>
      <c r="BH41" s="6">
        <f t="shared" si="5"/>
        <v>0</v>
      </c>
      <c r="BI41" s="97">
        <f>IF('BPA CURRENT Calc'!$H$6="Yes",Data!BE41,0)</f>
        <v>123</v>
      </c>
      <c r="BJ41" s="18">
        <f>IF(BJ$2='BPA CURRENT Calc'!$L$4,0,0)</f>
        <v>0</v>
      </c>
      <c r="BK41" s="4">
        <f>IF(BK$2='BPA CURRENT Calc'!$L$4,Data!BV41,0)</f>
        <v>0</v>
      </c>
      <c r="BL41" s="4">
        <f>IF(BL$2='BPA CURRENT Calc'!$L$4,Data!BW41,0)</f>
        <v>41.808999999999997</v>
      </c>
      <c r="BM41" s="4">
        <f>IF(BM$2='BPA CURRENT Calc'!$L$4,Data!BX41,0)</f>
        <v>0</v>
      </c>
      <c r="BN41" s="4">
        <f>IF(BN$2='BPA CURRENT Calc'!$L$4,Data!BY41,0)</f>
        <v>0</v>
      </c>
      <c r="BO41" s="6">
        <f t="shared" si="6"/>
        <v>41.808999999999997</v>
      </c>
      <c r="BP41" s="4">
        <f>IF('BPA CURRENT Calc'!$J$6='BPA CURRENT Ref Data'!BP$2,Data!C41,0)</f>
        <v>0</v>
      </c>
      <c r="BQ41" s="4">
        <f>IF('BPA CURRENT Calc'!$J$6='BPA CURRENT Ref Data'!BQ$2,Data!D41,0)</f>
        <v>0</v>
      </c>
      <c r="BR41" s="4">
        <f>IF('BPA CURRENT Calc'!$J$6='BPA CURRENT Ref Data'!BR$2,Data!E41,0)</f>
        <v>0</v>
      </c>
      <c r="BS41" s="4">
        <f>IF('BPA CURRENT Calc'!$J$6='BPA CURRENT Ref Data'!BS$2,Data!F41,0)</f>
        <v>318.49400000000003</v>
      </c>
      <c r="BT41" s="99">
        <f t="shared" si="8"/>
        <v>318.49400000000003</v>
      </c>
      <c r="BU41" s="102">
        <f>IF('BPA CURRENT Calc'!$L$6="Yes",'BPA CURRENT Ref Data'!BO41*'BPA CURRENT Calc'!$L$5,0)</f>
        <v>20.904499999999999</v>
      </c>
      <c r="BV41" s="102">
        <f>IF('BPA CURRENT Calc'!$M$6="Yes",IF(('BPA CURRENT Calc'!I45-'BPA CURRENT Ref Data'!BT41)&gt;0,('BPA CURRENT Calc'!I45-'BPA CURRENT Ref Data'!BT41)*'BPA CURRENT Calc'!$M$5,0),0)</f>
        <v>28.217736929223733</v>
      </c>
      <c r="BW41" s="80">
        <f>IF('BPA CURRENT Calc'!$K$6="Yes",IF(('BPA CURRENT Calc'!I45)&lt;'BPA CURRENT Calc'!J45,('BPA CURRENT Calc'!I45-'BPA CURRENT Calc'!J45)*'BPA CURRENT Calc'!$K$5,0),0)</f>
        <v>0</v>
      </c>
      <c r="BX41" s="105">
        <f>IF('BPA CURRENT Calc'!$N$5='BPA CURRENT Ref Data'!$BX$2,'BPA CURRENT Scaling'!D44,0)</f>
        <v>2.2780779419377026</v>
      </c>
      <c r="BY41" s="1">
        <f>IF('BPA CURRENT Calc'!$N$5='BPA CURRENT Ref Data'!$BY$2,'BPA CURRENT Scaling'!H44,0)</f>
        <v>0</v>
      </c>
      <c r="BZ41" s="6">
        <f>IF('BPA CURRENT Calc'!$N$6="Yes",SUM('BPA CURRENT Ref Data'!BX41:BY41),0)</f>
        <v>0</v>
      </c>
      <c r="CA41" s="4"/>
      <c r="CB41" s="4"/>
      <c r="CC41" s="4"/>
      <c r="CD41" s="4"/>
      <c r="CE41" s="4"/>
      <c r="CF41" s="4"/>
      <c r="CG41" s="4"/>
      <c r="CH41" s="4"/>
      <c r="CI41" s="4"/>
      <c r="CJ41" s="4"/>
      <c r="CK41" s="4"/>
      <c r="CL41" s="4"/>
      <c r="CM41" s="4"/>
      <c r="CN41" s="4"/>
      <c r="CO41" s="4"/>
      <c r="CP41" s="4"/>
      <c r="CQ41" s="4" t="e">
        <f>IF('BPA CURRENT Calc'!#REF!='BPA CURRENT Ref Data'!CQ$2,Data!G41,0)</f>
        <v>#REF!</v>
      </c>
      <c r="CR41" s="4" t="e">
        <f>IF('BPA CURRENT Calc'!#REF!='BPA CURRENT Ref Data'!CR$2,Data!H41,0)</f>
        <v>#REF!</v>
      </c>
      <c r="CS41" s="4" t="e">
        <f>IF('BPA CURRENT Calc'!#REF!='BPA CURRENT Ref Data'!CS$2,Data!I41,0)</f>
        <v>#REF!</v>
      </c>
      <c r="CT41" s="4" t="e">
        <f>IF('BPA CURRENT Calc'!#REF!='BPA CURRENT Ref Data'!CT$2,Data!J41,0)</f>
        <v>#REF!</v>
      </c>
      <c r="CU41" s="4" t="e">
        <f>IF('BPA CURRENT Calc'!#REF!='BPA CURRENT Ref Data'!CU$2,Data!K41,0)</f>
        <v>#REF!</v>
      </c>
      <c r="CV41" s="4" t="e">
        <f>IF('BPA CURRENT Calc'!#REF!='BPA CURRENT Ref Data'!CV$2,Data!L41,0)</f>
        <v>#REF!</v>
      </c>
      <c r="CW41" s="4" t="e">
        <f>IF('BPA CURRENT Calc'!#REF!='BPA CURRENT Ref Data'!CW$2,Data!M41,0)</f>
        <v>#REF!</v>
      </c>
      <c r="CX41" s="4" t="e">
        <f>IF('BPA CURRENT Calc'!#REF!='BPA CURRENT Ref Data'!CX$2,Data!N41,0)</f>
        <v>#REF!</v>
      </c>
      <c r="CY41" s="4" t="e">
        <f>IF('BPA CURRENT Calc'!#REF!='BPA CURRENT Ref Data'!CY$2,Data!O41,0)</f>
        <v>#REF!</v>
      </c>
      <c r="CZ41" s="4" t="e">
        <f>IF('BPA CURRENT Calc'!#REF!='BPA CURRENT Ref Data'!CZ$2,Data!P41,0)</f>
        <v>#REF!</v>
      </c>
      <c r="DA41" s="4" t="e">
        <f>IF('BPA CURRENT Calc'!#REF!='BPA CURRENT Ref Data'!DA$2,Data!Q41,0)</f>
        <v>#REF!</v>
      </c>
      <c r="DB41" s="4" t="e">
        <f>IF('BPA CURRENT Calc'!#REF!='BPA CURRENT Ref Data'!DB$2,Data!R41,0)</f>
        <v>#REF!</v>
      </c>
      <c r="DC41" s="4" t="e">
        <f>IF('BPA CURRENT Calc'!#REF!='BPA CURRENT Ref Data'!DC$2,Data!S41,0)</f>
        <v>#REF!</v>
      </c>
      <c r="DD41" s="4" t="e">
        <f>IF('BPA CURRENT Calc'!#REF!='BPA CURRENT Ref Data'!DD$2,Data!T41,0)</f>
        <v>#REF!</v>
      </c>
      <c r="DE41" s="4" t="e">
        <f>IF('BPA CURRENT Calc'!#REF!='BPA CURRENT Ref Data'!DE$2,Data!U41,0)</f>
        <v>#REF!</v>
      </c>
      <c r="DF41" s="22" t="e">
        <f t="shared" si="7"/>
        <v>#REF!</v>
      </c>
    </row>
    <row r="42" spans="1:110" x14ac:dyDescent="0.3">
      <c r="A42" s="12">
        <v>10105</v>
      </c>
      <c r="B42" s="37" t="s">
        <v>49</v>
      </c>
      <c r="C42" s="18">
        <f>IF('BPA CURRENT Calc'!$C$6='BPA CURRENT Ref Data'!C$2,Data!G42,0)</f>
        <v>0</v>
      </c>
      <c r="D42" s="4">
        <f>IF('BPA CURRENT Calc'!$C$6='BPA CURRENT Ref Data'!D$2,Data!H42,0)</f>
        <v>0</v>
      </c>
      <c r="E42" s="4">
        <f>IF('BPA CURRENT Calc'!$C$6='BPA CURRENT Ref Data'!E$2,Data!I42,0)</f>
        <v>83.237930365296805</v>
      </c>
      <c r="F42" s="4">
        <f>IF('BPA CURRENT Calc'!$C$6='BPA CURRENT Ref Data'!F$2,Data!J42,0)</f>
        <v>0</v>
      </c>
      <c r="G42" s="4">
        <f>IF('BPA CURRENT Calc'!$C$6='BPA CURRENT Ref Data'!G$2,Data!K42,0)</f>
        <v>0</v>
      </c>
      <c r="H42" s="4">
        <f>IF('BPA CURRENT Calc'!$C$6='BPA CURRENT Ref Data'!H$2,Data!L42,0)</f>
        <v>0</v>
      </c>
      <c r="I42" s="4">
        <f>IF('BPA CURRENT Calc'!$C$6='BPA CURRENT Ref Data'!I$2,Data!M42,0)</f>
        <v>0</v>
      </c>
      <c r="J42" s="4">
        <f>IF('BPA CURRENT Calc'!$C$6='BPA CURRENT Ref Data'!J$2,Data!N42,0)</f>
        <v>0</v>
      </c>
      <c r="K42" s="4">
        <f>IF('BPA CURRENT Calc'!$C$6='BPA CURRENT Ref Data'!K$2,Data!O42,0)</f>
        <v>0</v>
      </c>
      <c r="L42" s="4">
        <f>IF('BPA CURRENT Calc'!$C$6='BPA CURRENT Ref Data'!L$2,Data!P42,0)</f>
        <v>0</v>
      </c>
      <c r="M42" s="4">
        <f>IF('BPA CURRENT Calc'!$C$6='BPA CURRENT Ref Data'!M$2,Data!Q42,0)</f>
        <v>0</v>
      </c>
      <c r="N42" s="4">
        <f>IF('BPA CURRENT Calc'!$C$6='BPA CURRENT Ref Data'!N$2,Data!R42,0)</f>
        <v>0</v>
      </c>
      <c r="O42" s="4">
        <f>IF('BPA CURRENT Calc'!$C$6='BPA CURRENT Ref Data'!O$2,Data!S42,0)</f>
        <v>0</v>
      </c>
      <c r="P42" s="4">
        <f>IF('BPA CURRENT Calc'!$C$6='BPA CURRENT Ref Data'!P$2,Data!T42,0)</f>
        <v>0</v>
      </c>
      <c r="Q42" s="4">
        <f>IF('BPA CURRENT Calc'!$C$6='BPA CURRENT Ref Data'!Q$2,Data!U42,0)</f>
        <v>0</v>
      </c>
      <c r="R42" s="22">
        <f t="shared" si="1"/>
        <v>83.237930365296805</v>
      </c>
      <c r="S42" s="18">
        <f>IF(S$2='BPA CURRENT Calc'!$D$6,Data!V42,0)</f>
        <v>0</v>
      </c>
      <c r="T42" s="4">
        <f>IF(T$2='BPA CURRENT Calc'!$D$6,Data!W42,0)</f>
        <v>0</v>
      </c>
      <c r="U42" s="4">
        <f>IF(U$2='BPA CURRENT Calc'!$D$6,Data!X42,0)</f>
        <v>0</v>
      </c>
      <c r="V42" s="4">
        <f>IF(V$2='BPA CURRENT Calc'!$D$6,Data!Y42,0)</f>
        <v>0</v>
      </c>
      <c r="W42" s="4">
        <f>IF(W$2='BPA CURRENT Calc'!$D$6,Data!Z42,0)</f>
        <v>0</v>
      </c>
      <c r="X42" s="4">
        <f>IF(X$2='BPA CURRENT Calc'!$D$6,Data!AA42,0)</f>
        <v>0</v>
      </c>
      <c r="Y42" s="4">
        <f>IF(Y$2='BPA CURRENT Calc'!$D$6,Data!AB42,0)</f>
        <v>0</v>
      </c>
      <c r="Z42" s="4">
        <f>IF(Z$2='BPA CURRENT Calc'!$D$6,Data!AC42,0)</f>
        <v>0</v>
      </c>
      <c r="AA42" s="4">
        <f>IF(AA$2='BPA CURRENT Calc'!$D$6,Data!AD42,0)</f>
        <v>0</v>
      </c>
      <c r="AB42" s="4">
        <f>IF(AB$2='BPA CURRENT Calc'!$D$6,Data!AE42,0)</f>
        <v>0</v>
      </c>
      <c r="AC42" s="4">
        <f>IF(AC$2='BPA CURRENT Calc'!$D$6,Data!AF42,0)</f>
        <v>0</v>
      </c>
      <c r="AD42" s="4">
        <f>IF(AD$2='BPA CURRENT Calc'!$D$6,Data!AG42,0)</f>
        <v>0</v>
      </c>
      <c r="AE42" s="4">
        <f>IF(AE$2='BPA CURRENT Calc'!$D$6,Data!AH42,0)</f>
        <v>0</v>
      </c>
      <c r="AF42" s="4">
        <f>IF(AF$2='BPA CURRENT Calc'!$D$6,Data!AI42,0)</f>
        <v>0</v>
      </c>
      <c r="AG42" s="6">
        <f t="shared" si="2"/>
        <v>0</v>
      </c>
      <c r="AH42" s="18">
        <f>IF(AH$2='BPA CURRENT Calc'!$E$6,0,0)</f>
        <v>0</v>
      </c>
      <c r="AI42" s="4">
        <f>IF(AI$2='BPA CURRENT Calc'!$E$6,Data!AJ42,0)</f>
        <v>0</v>
      </c>
      <c r="AJ42" s="4">
        <f>IF(AJ$2='BPA CURRENT Calc'!$E$6,Data!AK42,0)</f>
        <v>0</v>
      </c>
      <c r="AK42" s="4">
        <f>IF(AK$2='BPA CURRENT Calc'!$E$6,Data!AL42,0)</f>
        <v>0</v>
      </c>
      <c r="AL42" s="4">
        <f>IF(AL$2='BPA CURRENT Calc'!$E$6,Data!AM42,0)</f>
        <v>0</v>
      </c>
      <c r="AM42" s="4">
        <f>IF(AM$2='BPA CURRENT Calc'!$E$6,Data!AN42,0)</f>
        <v>0</v>
      </c>
      <c r="AN42" s="4">
        <f>IF(AN$2='BPA CURRENT Calc'!$E$6,Data!AO42,0)</f>
        <v>0</v>
      </c>
      <c r="AO42" s="4">
        <f>IF(AO$2='BPA CURRENT Calc'!$E$6,Data!AP42,0)</f>
        <v>0</v>
      </c>
      <c r="AP42" s="6">
        <f t="shared" si="3"/>
        <v>0</v>
      </c>
      <c r="AQ42" s="18">
        <f>IF(AQ$2='BPA CURRENT Calc'!$F$6,0,0)</f>
        <v>0</v>
      </c>
      <c r="AR42" s="4">
        <f>IF(AR$2='BPA CURRENT Calc'!$F$6,Data!AQ42,0)</f>
        <v>0</v>
      </c>
      <c r="AS42" s="4">
        <f>IF(AS$2='BPA CURRENT Calc'!$F$6,Data!AR42,0)</f>
        <v>0</v>
      </c>
      <c r="AT42" s="4">
        <f>IF(AT$2='BPA CURRENT Calc'!$F$6,Data!AS42,0)</f>
        <v>0</v>
      </c>
      <c r="AU42" s="4">
        <f>IF(AU$2='BPA CURRENT Calc'!$F$6,Data!AT42,0)</f>
        <v>0</v>
      </c>
      <c r="AV42" s="4">
        <f>IF(AV$2='BPA CURRENT Calc'!$F$6,Data!AU42,0)</f>
        <v>0</v>
      </c>
      <c r="AW42" s="4">
        <f>IF(AW$2='BPA CURRENT Calc'!$F$6,Data!AV42,0)</f>
        <v>0</v>
      </c>
      <c r="AX42" s="4">
        <f>IF(AX$2='BPA CURRENT Calc'!$F$6,Data!AW42,0)</f>
        <v>0</v>
      </c>
      <c r="AY42" s="6">
        <f t="shared" si="4"/>
        <v>0</v>
      </c>
      <c r="AZ42" s="18">
        <f>IF(AZ$2='BPA CURRENT Calc'!$G$6,0,0)</f>
        <v>0</v>
      </c>
      <c r="BA42" s="4">
        <f>IF(BA$2='BPA CURRENT Calc'!$G$6,Data!AX42,0)</f>
        <v>0</v>
      </c>
      <c r="BB42" s="4">
        <f>IF(BB$2='BPA CURRENT Calc'!$G$6,Data!AY42,0)</f>
        <v>0</v>
      </c>
      <c r="BC42" s="4">
        <f>IF(BC$2='BPA CURRENT Calc'!$G$6,Data!AZ42,0)</f>
        <v>0</v>
      </c>
      <c r="BD42" s="4">
        <f>IF(BD$2='BPA CURRENT Calc'!$G$6,Data!BA42,0)</f>
        <v>0</v>
      </c>
      <c r="BE42" s="4">
        <f>IF(BE$2='BPA CURRENT Calc'!$G$6,Data!BB42,0)</f>
        <v>0</v>
      </c>
      <c r="BF42" s="4">
        <f>IF(BF$2='BPA CURRENT Calc'!$G$6,Data!BC42,0)</f>
        <v>0</v>
      </c>
      <c r="BG42" s="4">
        <f>IF(BG$2='BPA CURRENT Calc'!$G$6,Data!BD42,0)</f>
        <v>0</v>
      </c>
      <c r="BH42" s="6">
        <f t="shared" si="5"/>
        <v>0</v>
      </c>
      <c r="BI42" s="97">
        <f>IF('BPA CURRENT Calc'!$H$6="Yes",Data!BE42,0)</f>
        <v>0</v>
      </c>
      <c r="BJ42" s="18">
        <f>IF(BJ$2='BPA CURRENT Calc'!$L$4,0,0)</f>
        <v>0</v>
      </c>
      <c r="BK42" s="4">
        <f>IF(BK$2='BPA CURRENT Calc'!$L$4,Data!BV42,0)</f>
        <v>0</v>
      </c>
      <c r="BL42" s="4">
        <f>IF(BL$2='BPA CURRENT Calc'!$L$4,Data!BW42,0)</f>
        <v>0</v>
      </c>
      <c r="BM42" s="4">
        <f>IF(BM$2='BPA CURRENT Calc'!$L$4,Data!BX42,0)</f>
        <v>0</v>
      </c>
      <c r="BN42" s="4">
        <f>IF(BN$2='BPA CURRENT Calc'!$L$4,Data!BY42,0)</f>
        <v>0</v>
      </c>
      <c r="BO42" s="6">
        <f t="shared" si="6"/>
        <v>0</v>
      </c>
      <c r="BP42" s="4">
        <f>IF('BPA CURRENT Calc'!$J$6='BPA CURRENT Ref Data'!BP$2,Data!C42,0)</f>
        <v>0</v>
      </c>
      <c r="BQ42" s="4">
        <f>IF('BPA CURRENT Calc'!$J$6='BPA CURRENT Ref Data'!BQ$2,Data!D42,0)</f>
        <v>0</v>
      </c>
      <c r="BR42" s="4">
        <f>IF('BPA CURRENT Calc'!$J$6='BPA CURRENT Ref Data'!BR$2,Data!E42,0)</f>
        <v>0</v>
      </c>
      <c r="BS42" s="4">
        <f>IF('BPA CURRENT Calc'!$J$6='BPA CURRENT Ref Data'!BS$2,Data!F42,0)</f>
        <v>92.837999999999994</v>
      </c>
      <c r="BT42" s="99">
        <f t="shared" si="8"/>
        <v>92.837999999999994</v>
      </c>
      <c r="BU42" s="102">
        <f>IF('BPA CURRENT Calc'!$L$6="Yes",'BPA CURRENT Ref Data'!BO42*'BPA CURRENT Calc'!$L$5,0)</f>
        <v>0</v>
      </c>
      <c r="BV42" s="102">
        <f>IF('BPA CURRENT Calc'!$M$6="Yes",IF(('BPA CURRENT Calc'!I46-'BPA CURRENT Ref Data'!BT42)&gt;0,('BPA CURRENT Calc'!I46-'BPA CURRENT Ref Data'!BT42)*'BPA CURRENT Calc'!$M$5,0),0)</f>
        <v>0</v>
      </c>
      <c r="BW42" s="80">
        <f>IF('BPA CURRENT Calc'!$K$6="Yes",IF(('BPA CURRENT Calc'!I46)&lt;'BPA CURRENT Calc'!J46,('BPA CURRENT Calc'!I46-'BPA CURRENT Calc'!J46)*'BPA CURRENT Calc'!$K$5,0),0)</f>
        <v>-9.6000696347031891</v>
      </c>
      <c r="BX42" s="105">
        <f>IF('BPA CURRENT Calc'!$N$5='BPA CURRENT Ref Data'!$BX$2,'BPA CURRENT Scaling'!D45,0)</f>
        <v>0.51581642498080593</v>
      </c>
      <c r="BY42" s="1">
        <f>IF('BPA CURRENT Calc'!$N$5='BPA CURRENT Ref Data'!$BY$2,'BPA CURRENT Scaling'!H45,0)</f>
        <v>0</v>
      </c>
      <c r="BZ42" s="6">
        <f>IF('BPA CURRENT Calc'!$N$6="Yes",SUM('BPA CURRENT Ref Data'!BX42:BY42),0)</f>
        <v>0</v>
      </c>
      <c r="CA42" s="4"/>
      <c r="CB42" s="4"/>
      <c r="CC42" s="4"/>
      <c r="CD42" s="4"/>
      <c r="CE42" s="4"/>
      <c r="CF42" s="4"/>
      <c r="CG42" s="4"/>
      <c r="CH42" s="4"/>
      <c r="CI42" s="4"/>
      <c r="CJ42" s="4"/>
      <c r="CK42" s="4"/>
      <c r="CL42" s="4"/>
      <c r="CM42" s="4"/>
      <c r="CN42" s="4"/>
      <c r="CO42" s="4"/>
      <c r="CP42" s="4"/>
      <c r="CQ42" s="4" t="e">
        <f>IF('BPA CURRENT Calc'!#REF!='BPA CURRENT Ref Data'!CQ$2,Data!G42,0)</f>
        <v>#REF!</v>
      </c>
      <c r="CR42" s="4" t="e">
        <f>IF('BPA CURRENT Calc'!#REF!='BPA CURRENT Ref Data'!CR$2,Data!H42,0)</f>
        <v>#REF!</v>
      </c>
      <c r="CS42" s="4" t="e">
        <f>IF('BPA CURRENT Calc'!#REF!='BPA CURRENT Ref Data'!CS$2,Data!I42,0)</f>
        <v>#REF!</v>
      </c>
      <c r="CT42" s="4" t="e">
        <f>IF('BPA CURRENT Calc'!#REF!='BPA CURRENT Ref Data'!CT$2,Data!J42,0)</f>
        <v>#REF!</v>
      </c>
      <c r="CU42" s="4" t="e">
        <f>IF('BPA CURRENT Calc'!#REF!='BPA CURRENT Ref Data'!CU$2,Data!K42,0)</f>
        <v>#REF!</v>
      </c>
      <c r="CV42" s="4" t="e">
        <f>IF('BPA CURRENT Calc'!#REF!='BPA CURRENT Ref Data'!CV$2,Data!L42,0)</f>
        <v>#REF!</v>
      </c>
      <c r="CW42" s="4" t="e">
        <f>IF('BPA CURRENT Calc'!#REF!='BPA CURRENT Ref Data'!CW$2,Data!M42,0)</f>
        <v>#REF!</v>
      </c>
      <c r="CX42" s="4" t="e">
        <f>IF('BPA CURRENT Calc'!#REF!='BPA CURRENT Ref Data'!CX$2,Data!N42,0)</f>
        <v>#REF!</v>
      </c>
      <c r="CY42" s="4" t="e">
        <f>IF('BPA CURRENT Calc'!#REF!='BPA CURRENT Ref Data'!CY$2,Data!O42,0)</f>
        <v>#REF!</v>
      </c>
      <c r="CZ42" s="4" t="e">
        <f>IF('BPA CURRENT Calc'!#REF!='BPA CURRENT Ref Data'!CZ$2,Data!P42,0)</f>
        <v>#REF!</v>
      </c>
      <c r="DA42" s="4" t="e">
        <f>IF('BPA CURRENT Calc'!#REF!='BPA CURRENT Ref Data'!DA$2,Data!Q42,0)</f>
        <v>#REF!</v>
      </c>
      <c r="DB42" s="4" t="e">
        <f>IF('BPA CURRENT Calc'!#REF!='BPA CURRENT Ref Data'!DB$2,Data!R42,0)</f>
        <v>#REF!</v>
      </c>
      <c r="DC42" s="4" t="e">
        <f>IF('BPA CURRENT Calc'!#REF!='BPA CURRENT Ref Data'!DC$2,Data!S42,0)</f>
        <v>#REF!</v>
      </c>
      <c r="DD42" s="4" t="e">
        <f>IF('BPA CURRENT Calc'!#REF!='BPA CURRENT Ref Data'!DD$2,Data!T42,0)</f>
        <v>#REF!</v>
      </c>
      <c r="DE42" s="4" t="e">
        <f>IF('BPA CURRENT Calc'!#REF!='BPA CURRENT Ref Data'!DE$2,Data!U42,0)</f>
        <v>#REF!</v>
      </c>
      <c r="DF42" s="22" t="e">
        <f t="shared" si="7"/>
        <v>#REF!</v>
      </c>
    </row>
    <row r="43" spans="1:110" x14ac:dyDescent="0.3">
      <c r="A43" s="12">
        <v>10106</v>
      </c>
      <c r="B43" s="37" t="s">
        <v>50</v>
      </c>
      <c r="C43" s="18">
        <f>IF('BPA CURRENT Calc'!$C$6='BPA CURRENT Ref Data'!C$2,Data!G43,0)</f>
        <v>0</v>
      </c>
      <c r="D43" s="4">
        <f>IF('BPA CURRENT Calc'!$C$6='BPA CURRENT Ref Data'!D$2,Data!H43,0)</f>
        <v>0</v>
      </c>
      <c r="E43" s="4">
        <f>IF('BPA CURRENT Calc'!$C$6='BPA CURRENT Ref Data'!E$2,Data!I43,0)</f>
        <v>23.794894520547945</v>
      </c>
      <c r="F43" s="4">
        <f>IF('BPA CURRENT Calc'!$C$6='BPA CURRENT Ref Data'!F$2,Data!J43,0)</f>
        <v>0</v>
      </c>
      <c r="G43" s="4">
        <f>IF('BPA CURRENT Calc'!$C$6='BPA CURRENT Ref Data'!G$2,Data!K43,0)</f>
        <v>0</v>
      </c>
      <c r="H43" s="4">
        <f>IF('BPA CURRENT Calc'!$C$6='BPA CURRENT Ref Data'!H$2,Data!L43,0)</f>
        <v>0</v>
      </c>
      <c r="I43" s="4">
        <f>IF('BPA CURRENT Calc'!$C$6='BPA CURRENT Ref Data'!I$2,Data!M43,0)</f>
        <v>0</v>
      </c>
      <c r="J43" s="4">
        <f>IF('BPA CURRENT Calc'!$C$6='BPA CURRENT Ref Data'!J$2,Data!N43,0)</f>
        <v>0</v>
      </c>
      <c r="K43" s="4">
        <f>IF('BPA CURRENT Calc'!$C$6='BPA CURRENT Ref Data'!K$2,Data!O43,0)</f>
        <v>0</v>
      </c>
      <c r="L43" s="4">
        <f>IF('BPA CURRENT Calc'!$C$6='BPA CURRENT Ref Data'!L$2,Data!P43,0)</f>
        <v>0</v>
      </c>
      <c r="M43" s="4">
        <f>IF('BPA CURRENT Calc'!$C$6='BPA CURRENT Ref Data'!M$2,Data!Q43,0)</f>
        <v>0</v>
      </c>
      <c r="N43" s="4">
        <f>IF('BPA CURRENT Calc'!$C$6='BPA CURRENT Ref Data'!N$2,Data!R43,0)</f>
        <v>0</v>
      </c>
      <c r="O43" s="4">
        <f>IF('BPA CURRENT Calc'!$C$6='BPA CURRENT Ref Data'!O$2,Data!S43,0)</f>
        <v>0</v>
      </c>
      <c r="P43" s="4">
        <f>IF('BPA CURRENT Calc'!$C$6='BPA CURRENT Ref Data'!P$2,Data!T43,0)</f>
        <v>0</v>
      </c>
      <c r="Q43" s="4">
        <f>IF('BPA CURRENT Calc'!$C$6='BPA CURRENT Ref Data'!Q$2,Data!U43,0)</f>
        <v>0</v>
      </c>
      <c r="R43" s="22">
        <f t="shared" si="1"/>
        <v>23.794894520547945</v>
      </c>
      <c r="S43" s="18">
        <f>IF(S$2='BPA CURRENT Calc'!$D$6,Data!V43,0)</f>
        <v>0</v>
      </c>
      <c r="T43" s="4">
        <f>IF(T$2='BPA CURRENT Calc'!$D$6,Data!W43,0)</f>
        <v>0</v>
      </c>
      <c r="U43" s="4">
        <f>IF(U$2='BPA CURRENT Calc'!$D$6,Data!X43,0)</f>
        <v>0</v>
      </c>
      <c r="V43" s="4">
        <f>IF(V$2='BPA CURRENT Calc'!$D$6,Data!Y43,0)</f>
        <v>0</v>
      </c>
      <c r="W43" s="4">
        <f>IF(W$2='BPA CURRENT Calc'!$D$6,Data!Z43,0)</f>
        <v>0</v>
      </c>
      <c r="X43" s="4">
        <f>IF(X$2='BPA CURRENT Calc'!$D$6,Data!AA43,0)</f>
        <v>0</v>
      </c>
      <c r="Y43" s="4">
        <f>IF(Y$2='BPA CURRENT Calc'!$D$6,Data!AB43,0)</f>
        <v>0</v>
      </c>
      <c r="Z43" s="4">
        <f>IF(Z$2='BPA CURRENT Calc'!$D$6,Data!AC43,0)</f>
        <v>0</v>
      </c>
      <c r="AA43" s="4">
        <f>IF(AA$2='BPA CURRENT Calc'!$D$6,Data!AD43,0)</f>
        <v>0</v>
      </c>
      <c r="AB43" s="4">
        <f>IF(AB$2='BPA CURRENT Calc'!$D$6,Data!AE43,0)</f>
        <v>0</v>
      </c>
      <c r="AC43" s="4">
        <f>IF(AC$2='BPA CURRENT Calc'!$D$6,Data!AF43,0)</f>
        <v>0</v>
      </c>
      <c r="AD43" s="4">
        <f>IF(AD$2='BPA CURRENT Calc'!$D$6,Data!AG43,0)</f>
        <v>0</v>
      </c>
      <c r="AE43" s="4">
        <f>IF(AE$2='BPA CURRENT Calc'!$D$6,Data!AH43,0)</f>
        <v>0</v>
      </c>
      <c r="AF43" s="4">
        <f>IF(AF$2='BPA CURRENT Calc'!$D$6,Data!AI43,0)</f>
        <v>0</v>
      </c>
      <c r="AG43" s="6">
        <f t="shared" si="2"/>
        <v>0</v>
      </c>
      <c r="AH43" s="18">
        <f>IF(AH$2='BPA CURRENT Calc'!$E$6,0,0)</f>
        <v>0</v>
      </c>
      <c r="AI43" s="4">
        <f>IF(AI$2='BPA CURRENT Calc'!$E$6,Data!AJ43,0)</f>
        <v>0</v>
      </c>
      <c r="AJ43" s="4">
        <f>IF(AJ$2='BPA CURRENT Calc'!$E$6,Data!AK43,0)</f>
        <v>0</v>
      </c>
      <c r="AK43" s="4">
        <f>IF(AK$2='BPA CURRENT Calc'!$E$6,Data!AL43,0)</f>
        <v>0</v>
      </c>
      <c r="AL43" s="4">
        <f>IF(AL$2='BPA CURRENT Calc'!$E$6,Data!AM43,0)</f>
        <v>0</v>
      </c>
      <c r="AM43" s="4">
        <f>IF(AM$2='BPA CURRENT Calc'!$E$6,Data!AN43,0)</f>
        <v>0</v>
      </c>
      <c r="AN43" s="4">
        <f>IF(AN$2='BPA CURRENT Calc'!$E$6,Data!AO43,0)</f>
        <v>0</v>
      </c>
      <c r="AO43" s="4">
        <f>IF(AO$2='BPA CURRENT Calc'!$E$6,Data!AP43,0)</f>
        <v>0</v>
      </c>
      <c r="AP43" s="6">
        <f t="shared" si="3"/>
        <v>0</v>
      </c>
      <c r="AQ43" s="18">
        <f>IF(AQ$2='BPA CURRENT Calc'!$F$6,0,0)</f>
        <v>0</v>
      </c>
      <c r="AR43" s="4">
        <f>IF(AR$2='BPA CURRENT Calc'!$F$6,Data!AQ43,0)</f>
        <v>0</v>
      </c>
      <c r="AS43" s="4">
        <f>IF(AS$2='BPA CURRENT Calc'!$F$6,Data!AR43,0)</f>
        <v>0</v>
      </c>
      <c r="AT43" s="4">
        <f>IF(AT$2='BPA CURRENT Calc'!$F$6,Data!AS43,0)</f>
        <v>0</v>
      </c>
      <c r="AU43" s="4">
        <f>IF(AU$2='BPA CURRENT Calc'!$F$6,Data!AT43,0)</f>
        <v>0</v>
      </c>
      <c r="AV43" s="4">
        <f>IF(AV$2='BPA CURRENT Calc'!$F$6,Data!AU43,0)</f>
        <v>0</v>
      </c>
      <c r="AW43" s="4">
        <f>IF(AW$2='BPA CURRENT Calc'!$F$6,Data!AV43,0)</f>
        <v>0</v>
      </c>
      <c r="AX43" s="4">
        <f>IF(AX$2='BPA CURRENT Calc'!$F$6,Data!AW43,0)</f>
        <v>0</v>
      </c>
      <c r="AY43" s="6">
        <f t="shared" si="4"/>
        <v>0</v>
      </c>
      <c r="AZ43" s="18">
        <f>IF(AZ$2='BPA CURRENT Calc'!$G$6,0,0)</f>
        <v>0</v>
      </c>
      <c r="BA43" s="4">
        <f>IF(BA$2='BPA CURRENT Calc'!$G$6,Data!AX43,0)</f>
        <v>0</v>
      </c>
      <c r="BB43" s="4">
        <f>IF(BB$2='BPA CURRENT Calc'!$G$6,Data!AY43,0)</f>
        <v>0</v>
      </c>
      <c r="BC43" s="4">
        <f>IF(BC$2='BPA CURRENT Calc'!$G$6,Data!AZ43,0)</f>
        <v>0</v>
      </c>
      <c r="BD43" s="4">
        <f>IF(BD$2='BPA CURRENT Calc'!$G$6,Data!BA43,0)</f>
        <v>0</v>
      </c>
      <c r="BE43" s="4">
        <f>IF(BE$2='BPA CURRENT Calc'!$G$6,Data!BB43,0)</f>
        <v>0</v>
      </c>
      <c r="BF43" s="4">
        <f>IF(BF$2='BPA CURRENT Calc'!$G$6,Data!BC43,0)</f>
        <v>0</v>
      </c>
      <c r="BG43" s="4">
        <f>IF(BG$2='BPA CURRENT Calc'!$G$6,Data!BD43,0)</f>
        <v>0</v>
      </c>
      <c r="BH43" s="6">
        <f t="shared" si="5"/>
        <v>0</v>
      </c>
      <c r="BI43" s="97">
        <f>IF('BPA CURRENT Calc'!$H$6="Yes",Data!BE43,0)</f>
        <v>0</v>
      </c>
      <c r="BJ43" s="18">
        <f>IF(BJ$2='BPA CURRENT Calc'!$L$4,0,0)</f>
        <v>0</v>
      </c>
      <c r="BK43" s="4">
        <f>IF(BK$2='BPA CURRENT Calc'!$L$4,Data!BV43,0)</f>
        <v>0</v>
      </c>
      <c r="BL43" s="4">
        <f>IF(BL$2='BPA CURRENT Calc'!$L$4,Data!BW43,0)</f>
        <v>0</v>
      </c>
      <c r="BM43" s="4">
        <f>IF(BM$2='BPA CURRENT Calc'!$L$4,Data!BX43,0)</f>
        <v>0</v>
      </c>
      <c r="BN43" s="4">
        <f>IF(BN$2='BPA CURRENT Calc'!$L$4,Data!BY43,0)</f>
        <v>0</v>
      </c>
      <c r="BO43" s="6">
        <f t="shared" si="6"/>
        <v>0</v>
      </c>
      <c r="BP43" s="4">
        <f>IF('BPA CURRENT Calc'!$J$6='BPA CURRENT Ref Data'!BP$2,Data!C43,0)</f>
        <v>0</v>
      </c>
      <c r="BQ43" s="4">
        <f>IF('BPA CURRENT Calc'!$J$6='BPA CURRENT Ref Data'!BQ$2,Data!D43,0)</f>
        <v>0</v>
      </c>
      <c r="BR43" s="4">
        <f>IF('BPA CURRENT Calc'!$J$6='BPA CURRENT Ref Data'!BR$2,Data!E43,0)</f>
        <v>0</v>
      </c>
      <c r="BS43" s="4">
        <f>IF('BPA CURRENT Calc'!$J$6='BPA CURRENT Ref Data'!BS$2,Data!F43,0)</f>
        <v>23.879000000000001</v>
      </c>
      <c r="BT43" s="99">
        <f t="shared" si="8"/>
        <v>23.879000000000001</v>
      </c>
      <c r="BU43" s="102">
        <f>IF('BPA CURRENT Calc'!$L$6="Yes",'BPA CURRENT Ref Data'!BO43*'BPA CURRENT Calc'!$L$5,0)</f>
        <v>0</v>
      </c>
      <c r="BV43" s="102">
        <f>IF('BPA CURRENT Calc'!$M$6="Yes",IF(('BPA CURRENT Calc'!I47-'BPA CURRENT Ref Data'!BT43)&gt;0,('BPA CURRENT Calc'!I47-'BPA CURRENT Ref Data'!BT43)*'BPA CURRENT Calc'!$M$5,0),0)</f>
        <v>0</v>
      </c>
      <c r="BW43" s="80">
        <f>IF('BPA CURRENT Calc'!$K$6="Yes",IF(('BPA CURRENT Calc'!I47)&lt;'BPA CURRENT Calc'!J47,('BPA CURRENT Calc'!I47-'BPA CURRENT Calc'!J47)*'BPA CURRENT Calc'!$K$5,0),0)</f>
        <v>-8.4105479452055931E-2</v>
      </c>
      <c r="BX43" s="105">
        <f>IF('BPA CURRENT Calc'!$N$5='BPA CURRENT Ref Data'!$BX$2,'BPA CURRENT Scaling'!D46,0)</f>
        <v>0.14745438011877274</v>
      </c>
      <c r="BY43" s="1">
        <f>IF('BPA CURRENT Calc'!$N$5='BPA CURRENT Ref Data'!$BY$2,'BPA CURRENT Scaling'!H46,0)</f>
        <v>0</v>
      </c>
      <c r="BZ43" s="6">
        <f>IF('BPA CURRENT Calc'!$N$6="Yes",SUM('BPA CURRENT Ref Data'!BX43:BY43),0)</f>
        <v>0</v>
      </c>
      <c r="CA43" s="4"/>
      <c r="CB43" s="4"/>
      <c r="CC43" s="4"/>
      <c r="CD43" s="4"/>
      <c r="CE43" s="4"/>
      <c r="CF43" s="4"/>
      <c r="CG43" s="4"/>
      <c r="CH43" s="4"/>
      <c r="CI43" s="4"/>
      <c r="CJ43" s="4"/>
      <c r="CK43" s="4"/>
      <c r="CL43" s="4"/>
      <c r="CM43" s="4"/>
      <c r="CN43" s="4"/>
      <c r="CO43" s="4"/>
      <c r="CP43" s="4"/>
      <c r="CQ43" s="4" t="e">
        <f>IF('BPA CURRENT Calc'!#REF!='BPA CURRENT Ref Data'!CQ$2,Data!G43,0)</f>
        <v>#REF!</v>
      </c>
      <c r="CR43" s="4" t="e">
        <f>IF('BPA CURRENT Calc'!#REF!='BPA CURRENT Ref Data'!CR$2,Data!H43,0)</f>
        <v>#REF!</v>
      </c>
      <c r="CS43" s="4" t="e">
        <f>IF('BPA CURRENT Calc'!#REF!='BPA CURRENT Ref Data'!CS$2,Data!I43,0)</f>
        <v>#REF!</v>
      </c>
      <c r="CT43" s="4" t="e">
        <f>IF('BPA CURRENT Calc'!#REF!='BPA CURRENT Ref Data'!CT$2,Data!J43,0)</f>
        <v>#REF!</v>
      </c>
      <c r="CU43" s="4" t="e">
        <f>IF('BPA CURRENT Calc'!#REF!='BPA CURRENT Ref Data'!CU$2,Data!K43,0)</f>
        <v>#REF!</v>
      </c>
      <c r="CV43" s="4" t="e">
        <f>IF('BPA CURRENT Calc'!#REF!='BPA CURRENT Ref Data'!CV$2,Data!L43,0)</f>
        <v>#REF!</v>
      </c>
      <c r="CW43" s="4" t="e">
        <f>IF('BPA CURRENT Calc'!#REF!='BPA CURRENT Ref Data'!CW$2,Data!M43,0)</f>
        <v>#REF!</v>
      </c>
      <c r="CX43" s="4" t="e">
        <f>IF('BPA CURRENT Calc'!#REF!='BPA CURRENT Ref Data'!CX$2,Data!N43,0)</f>
        <v>#REF!</v>
      </c>
      <c r="CY43" s="4" t="e">
        <f>IF('BPA CURRENT Calc'!#REF!='BPA CURRENT Ref Data'!CY$2,Data!O43,0)</f>
        <v>#REF!</v>
      </c>
      <c r="CZ43" s="4" t="e">
        <f>IF('BPA CURRENT Calc'!#REF!='BPA CURRENT Ref Data'!CZ$2,Data!P43,0)</f>
        <v>#REF!</v>
      </c>
      <c r="DA43" s="4" t="e">
        <f>IF('BPA CURRENT Calc'!#REF!='BPA CURRENT Ref Data'!DA$2,Data!Q43,0)</f>
        <v>#REF!</v>
      </c>
      <c r="DB43" s="4" t="e">
        <f>IF('BPA CURRENT Calc'!#REF!='BPA CURRENT Ref Data'!DB$2,Data!R43,0)</f>
        <v>#REF!</v>
      </c>
      <c r="DC43" s="4" t="e">
        <f>IF('BPA CURRENT Calc'!#REF!='BPA CURRENT Ref Data'!DC$2,Data!S43,0)</f>
        <v>#REF!</v>
      </c>
      <c r="DD43" s="4" t="e">
        <f>IF('BPA CURRENT Calc'!#REF!='BPA CURRENT Ref Data'!DD$2,Data!T43,0)</f>
        <v>#REF!</v>
      </c>
      <c r="DE43" s="4" t="e">
        <f>IF('BPA CURRENT Calc'!#REF!='BPA CURRENT Ref Data'!DE$2,Data!U43,0)</f>
        <v>#REF!</v>
      </c>
      <c r="DF43" s="22" t="e">
        <f t="shared" si="7"/>
        <v>#REF!</v>
      </c>
    </row>
    <row r="44" spans="1:110" x14ac:dyDescent="0.3">
      <c r="A44" s="12">
        <v>10109</v>
      </c>
      <c r="B44" s="37" t="s">
        <v>51</v>
      </c>
      <c r="C44" s="18">
        <f>IF('BPA CURRENT Calc'!$C$6='BPA CURRENT Ref Data'!C$2,Data!G44,0)</f>
        <v>0</v>
      </c>
      <c r="D44" s="4">
        <f>IF('BPA CURRENT Calc'!$C$6='BPA CURRENT Ref Data'!D$2,Data!H44,0)</f>
        <v>0</v>
      </c>
      <c r="E44" s="4">
        <f>IF('BPA CURRENT Calc'!$C$6='BPA CURRENT Ref Data'!E$2,Data!I44,0)</f>
        <v>14.048723287671232</v>
      </c>
      <c r="F44" s="4">
        <f>IF('BPA CURRENT Calc'!$C$6='BPA CURRENT Ref Data'!F$2,Data!J44,0)</f>
        <v>0</v>
      </c>
      <c r="G44" s="4">
        <f>IF('BPA CURRENT Calc'!$C$6='BPA CURRENT Ref Data'!G$2,Data!K44,0)</f>
        <v>0</v>
      </c>
      <c r="H44" s="4">
        <f>IF('BPA CURRENT Calc'!$C$6='BPA CURRENT Ref Data'!H$2,Data!L44,0)</f>
        <v>0</v>
      </c>
      <c r="I44" s="4">
        <f>IF('BPA CURRENT Calc'!$C$6='BPA CURRENT Ref Data'!I$2,Data!M44,0)</f>
        <v>0</v>
      </c>
      <c r="J44" s="4">
        <f>IF('BPA CURRENT Calc'!$C$6='BPA CURRENT Ref Data'!J$2,Data!N44,0)</f>
        <v>0</v>
      </c>
      <c r="K44" s="4">
        <f>IF('BPA CURRENT Calc'!$C$6='BPA CURRENT Ref Data'!K$2,Data!O44,0)</f>
        <v>0</v>
      </c>
      <c r="L44" s="4">
        <f>IF('BPA CURRENT Calc'!$C$6='BPA CURRENT Ref Data'!L$2,Data!P44,0)</f>
        <v>0</v>
      </c>
      <c r="M44" s="4">
        <f>IF('BPA CURRENT Calc'!$C$6='BPA CURRENT Ref Data'!M$2,Data!Q44,0)</f>
        <v>0</v>
      </c>
      <c r="N44" s="4">
        <f>IF('BPA CURRENT Calc'!$C$6='BPA CURRENT Ref Data'!N$2,Data!R44,0)</f>
        <v>0</v>
      </c>
      <c r="O44" s="4">
        <f>IF('BPA CURRENT Calc'!$C$6='BPA CURRENT Ref Data'!O$2,Data!S44,0)</f>
        <v>0</v>
      </c>
      <c r="P44" s="4">
        <f>IF('BPA CURRENT Calc'!$C$6='BPA CURRENT Ref Data'!P$2,Data!T44,0)</f>
        <v>0</v>
      </c>
      <c r="Q44" s="4">
        <f>IF('BPA CURRENT Calc'!$C$6='BPA CURRENT Ref Data'!Q$2,Data!U44,0)</f>
        <v>0</v>
      </c>
      <c r="R44" s="22">
        <f t="shared" si="1"/>
        <v>14.048723287671232</v>
      </c>
      <c r="S44" s="18">
        <f>IF(S$2='BPA CURRENT Calc'!$D$6,Data!V44,0)</f>
        <v>0</v>
      </c>
      <c r="T44" s="4">
        <f>IF(T$2='BPA CURRENT Calc'!$D$6,Data!W44,0)</f>
        <v>0</v>
      </c>
      <c r="U44" s="4">
        <f>IF(U$2='BPA CURRENT Calc'!$D$6,Data!X44,0)</f>
        <v>0</v>
      </c>
      <c r="V44" s="4">
        <f>IF(V$2='BPA CURRENT Calc'!$D$6,Data!Y44,0)</f>
        <v>0</v>
      </c>
      <c r="W44" s="4">
        <f>IF(W$2='BPA CURRENT Calc'!$D$6,Data!Z44,0)</f>
        <v>0</v>
      </c>
      <c r="X44" s="4">
        <f>IF(X$2='BPA CURRENT Calc'!$D$6,Data!AA44,0)</f>
        <v>0</v>
      </c>
      <c r="Y44" s="4">
        <f>IF(Y$2='BPA CURRENT Calc'!$D$6,Data!AB44,0)</f>
        <v>0</v>
      </c>
      <c r="Z44" s="4">
        <f>IF(Z$2='BPA CURRENT Calc'!$D$6,Data!AC44,0)</f>
        <v>0</v>
      </c>
      <c r="AA44" s="4">
        <f>IF(AA$2='BPA CURRENT Calc'!$D$6,Data!AD44,0)</f>
        <v>0</v>
      </c>
      <c r="AB44" s="4">
        <f>IF(AB$2='BPA CURRENT Calc'!$D$6,Data!AE44,0)</f>
        <v>0</v>
      </c>
      <c r="AC44" s="4">
        <f>IF(AC$2='BPA CURRENT Calc'!$D$6,Data!AF44,0)</f>
        <v>0</v>
      </c>
      <c r="AD44" s="4">
        <f>IF(AD$2='BPA CURRENT Calc'!$D$6,Data!AG44,0)</f>
        <v>0</v>
      </c>
      <c r="AE44" s="4">
        <f>IF(AE$2='BPA CURRENT Calc'!$D$6,Data!AH44,0)</f>
        <v>0</v>
      </c>
      <c r="AF44" s="4">
        <f>IF(AF$2='BPA CURRENT Calc'!$D$6,Data!AI44,0)</f>
        <v>0</v>
      </c>
      <c r="AG44" s="6">
        <f t="shared" si="2"/>
        <v>0</v>
      </c>
      <c r="AH44" s="18">
        <f>IF(AH$2='BPA CURRENT Calc'!$E$6,0,0)</f>
        <v>0</v>
      </c>
      <c r="AI44" s="4">
        <f>IF(AI$2='BPA CURRENT Calc'!$E$6,Data!AJ44,0)</f>
        <v>0</v>
      </c>
      <c r="AJ44" s="4">
        <f>IF(AJ$2='BPA CURRENT Calc'!$E$6,Data!AK44,0)</f>
        <v>0</v>
      </c>
      <c r="AK44" s="4">
        <f>IF(AK$2='BPA CURRENT Calc'!$E$6,Data!AL44,0)</f>
        <v>0</v>
      </c>
      <c r="AL44" s="4">
        <f>IF(AL$2='BPA CURRENT Calc'!$E$6,Data!AM44,0)</f>
        <v>0</v>
      </c>
      <c r="AM44" s="4">
        <f>IF(AM$2='BPA CURRENT Calc'!$E$6,Data!AN44,0)</f>
        <v>0</v>
      </c>
      <c r="AN44" s="4">
        <f>IF(AN$2='BPA CURRENT Calc'!$E$6,Data!AO44,0)</f>
        <v>0</v>
      </c>
      <c r="AO44" s="4">
        <f>IF(AO$2='BPA CURRENT Calc'!$E$6,Data!AP44,0)</f>
        <v>0</v>
      </c>
      <c r="AP44" s="6">
        <f t="shared" si="3"/>
        <v>0</v>
      </c>
      <c r="AQ44" s="18">
        <f>IF(AQ$2='BPA CURRENT Calc'!$F$6,0,0)</f>
        <v>0</v>
      </c>
      <c r="AR44" s="4">
        <f>IF(AR$2='BPA CURRENT Calc'!$F$6,Data!AQ44,0)</f>
        <v>0</v>
      </c>
      <c r="AS44" s="4">
        <f>IF(AS$2='BPA CURRENT Calc'!$F$6,Data!AR44,0)</f>
        <v>0</v>
      </c>
      <c r="AT44" s="4">
        <f>IF(AT$2='BPA CURRENT Calc'!$F$6,Data!AS44,0)</f>
        <v>0</v>
      </c>
      <c r="AU44" s="4">
        <f>IF(AU$2='BPA CURRENT Calc'!$F$6,Data!AT44,0)</f>
        <v>0</v>
      </c>
      <c r="AV44" s="4">
        <f>IF(AV$2='BPA CURRENT Calc'!$F$6,Data!AU44,0)</f>
        <v>0</v>
      </c>
      <c r="AW44" s="4">
        <f>IF(AW$2='BPA CURRENT Calc'!$F$6,Data!AV44,0)</f>
        <v>0</v>
      </c>
      <c r="AX44" s="4">
        <f>IF(AX$2='BPA CURRENT Calc'!$F$6,Data!AW44,0)</f>
        <v>0</v>
      </c>
      <c r="AY44" s="6">
        <f t="shared" si="4"/>
        <v>0</v>
      </c>
      <c r="AZ44" s="18">
        <f>IF(AZ$2='BPA CURRENT Calc'!$G$6,0,0)</f>
        <v>0</v>
      </c>
      <c r="BA44" s="4">
        <f>IF(BA$2='BPA CURRENT Calc'!$G$6,Data!AX44,0)</f>
        <v>0</v>
      </c>
      <c r="BB44" s="4">
        <f>IF(BB$2='BPA CURRENT Calc'!$G$6,Data!AY44,0)</f>
        <v>0</v>
      </c>
      <c r="BC44" s="4">
        <f>IF(BC$2='BPA CURRENT Calc'!$G$6,Data!AZ44,0)</f>
        <v>0</v>
      </c>
      <c r="BD44" s="4">
        <f>IF(BD$2='BPA CURRENT Calc'!$G$6,Data!BA44,0)</f>
        <v>0</v>
      </c>
      <c r="BE44" s="4">
        <f>IF(BE$2='BPA CURRENT Calc'!$G$6,Data!BB44,0)</f>
        <v>0</v>
      </c>
      <c r="BF44" s="4">
        <f>IF(BF$2='BPA CURRENT Calc'!$G$6,Data!BC44,0)</f>
        <v>0</v>
      </c>
      <c r="BG44" s="4">
        <f>IF(BG$2='BPA CURRENT Calc'!$G$6,Data!BD44,0)</f>
        <v>0</v>
      </c>
      <c r="BH44" s="6">
        <f t="shared" si="5"/>
        <v>0</v>
      </c>
      <c r="BI44" s="97">
        <f>IF('BPA CURRENT Calc'!$H$6="Yes",Data!BE44,0)</f>
        <v>0</v>
      </c>
      <c r="BJ44" s="18">
        <f>IF(BJ$2='BPA CURRENT Calc'!$L$4,0,0)</f>
        <v>0</v>
      </c>
      <c r="BK44" s="4">
        <f>IF(BK$2='BPA CURRENT Calc'!$L$4,Data!BV44,0)</f>
        <v>0</v>
      </c>
      <c r="BL44" s="4">
        <f>IF(BL$2='BPA CURRENT Calc'!$L$4,Data!BW44,0)</f>
        <v>5.3999999999999992E-2</v>
      </c>
      <c r="BM44" s="4">
        <f>IF(BM$2='BPA CURRENT Calc'!$L$4,Data!BX44,0)</f>
        <v>0</v>
      </c>
      <c r="BN44" s="4">
        <f>IF(BN$2='BPA CURRENT Calc'!$L$4,Data!BY44,0)</f>
        <v>0</v>
      </c>
      <c r="BO44" s="6">
        <f t="shared" si="6"/>
        <v>5.3999999999999992E-2</v>
      </c>
      <c r="BP44" s="4">
        <f>IF('BPA CURRENT Calc'!$J$6='BPA CURRENT Ref Data'!BP$2,Data!C44,0)</f>
        <v>0</v>
      </c>
      <c r="BQ44" s="4">
        <f>IF('BPA CURRENT Calc'!$J$6='BPA CURRENT Ref Data'!BQ$2,Data!D44,0)</f>
        <v>0</v>
      </c>
      <c r="BR44" s="4">
        <f>IF('BPA CURRENT Calc'!$J$6='BPA CURRENT Ref Data'!BR$2,Data!E44,0)</f>
        <v>0</v>
      </c>
      <c r="BS44" s="4">
        <f>IF('BPA CURRENT Calc'!$J$6='BPA CURRENT Ref Data'!BS$2,Data!F44,0)</f>
        <v>12.118</v>
      </c>
      <c r="BT44" s="99">
        <f t="shared" si="8"/>
        <v>12.118</v>
      </c>
      <c r="BU44" s="102">
        <f>IF('BPA CURRENT Calc'!$L$6="Yes",'BPA CURRENT Ref Data'!BO44*'BPA CURRENT Calc'!$L$5,0)</f>
        <v>2.6999999999999996E-2</v>
      </c>
      <c r="BV44" s="102">
        <f>IF('BPA CURRENT Calc'!$M$6="Yes",IF(('BPA CURRENT Calc'!I48-'BPA CURRENT Ref Data'!BT44)&gt;0,('BPA CURRENT Calc'!I48-'BPA CURRENT Ref Data'!BT44)*'BPA CURRENT Calc'!$M$5,0),0)</f>
        <v>0.48268082191780781</v>
      </c>
      <c r="BW44" s="80">
        <f>IF('BPA CURRENT Calc'!$K$6="Yes",IF(('BPA CURRENT Calc'!I48)&lt;'BPA CURRENT Calc'!J48,('BPA CURRENT Calc'!I48-'BPA CURRENT Calc'!J48)*'BPA CURRENT Calc'!$K$5,0),0)</f>
        <v>0</v>
      </c>
      <c r="BX44" s="105">
        <f>IF('BPA CURRENT Calc'!$N$5='BPA CURRENT Ref Data'!$BX$2,'BPA CURRENT Scaling'!D47,0)</f>
        <v>7.8252368226540331E-2</v>
      </c>
      <c r="BY44" s="1">
        <f>IF('BPA CURRENT Calc'!$N$5='BPA CURRENT Ref Data'!$BY$2,'BPA CURRENT Scaling'!H47,0)</f>
        <v>0</v>
      </c>
      <c r="BZ44" s="6">
        <f>IF('BPA CURRENT Calc'!$N$6="Yes",SUM('BPA CURRENT Ref Data'!BX44:BY44),0)</f>
        <v>0</v>
      </c>
      <c r="CA44" s="4"/>
      <c r="CB44" s="4"/>
      <c r="CC44" s="4"/>
      <c r="CD44" s="4"/>
      <c r="CE44" s="4"/>
      <c r="CF44" s="4"/>
      <c r="CG44" s="4"/>
      <c r="CH44" s="4"/>
      <c r="CI44" s="4"/>
      <c r="CJ44" s="4"/>
      <c r="CK44" s="4"/>
      <c r="CL44" s="4"/>
      <c r="CM44" s="4"/>
      <c r="CN44" s="4"/>
      <c r="CO44" s="4"/>
      <c r="CP44" s="4"/>
      <c r="CQ44" s="4" t="e">
        <f>IF('BPA CURRENT Calc'!#REF!='BPA CURRENT Ref Data'!CQ$2,Data!G44,0)</f>
        <v>#REF!</v>
      </c>
      <c r="CR44" s="4" t="e">
        <f>IF('BPA CURRENT Calc'!#REF!='BPA CURRENT Ref Data'!CR$2,Data!H44,0)</f>
        <v>#REF!</v>
      </c>
      <c r="CS44" s="4" t="e">
        <f>IF('BPA CURRENT Calc'!#REF!='BPA CURRENT Ref Data'!CS$2,Data!I44,0)</f>
        <v>#REF!</v>
      </c>
      <c r="CT44" s="4" t="e">
        <f>IF('BPA CURRENT Calc'!#REF!='BPA CURRENT Ref Data'!CT$2,Data!J44,0)</f>
        <v>#REF!</v>
      </c>
      <c r="CU44" s="4" t="e">
        <f>IF('BPA CURRENT Calc'!#REF!='BPA CURRENT Ref Data'!CU$2,Data!K44,0)</f>
        <v>#REF!</v>
      </c>
      <c r="CV44" s="4" t="e">
        <f>IF('BPA CURRENT Calc'!#REF!='BPA CURRENT Ref Data'!CV$2,Data!L44,0)</f>
        <v>#REF!</v>
      </c>
      <c r="CW44" s="4" t="e">
        <f>IF('BPA CURRENT Calc'!#REF!='BPA CURRENT Ref Data'!CW$2,Data!M44,0)</f>
        <v>#REF!</v>
      </c>
      <c r="CX44" s="4" t="e">
        <f>IF('BPA CURRENT Calc'!#REF!='BPA CURRENT Ref Data'!CX$2,Data!N44,0)</f>
        <v>#REF!</v>
      </c>
      <c r="CY44" s="4" t="e">
        <f>IF('BPA CURRENT Calc'!#REF!='BPA CURRENT Ref Data'!CY$2,Data!O44,0)</f>
        <v>#REF!</v>
      </c>
      <c r="CZ44" s="4" t="e">
        <f>IF('BPA CURRENT Calc'!#REF!='BPA CURRENT Ref Data'!CZ$2,Data!P44,0)</f>
        <v>#REF!</v>
      </c>
      <c r="DA44" s="4" t="e">
        <f>IF('BPA CURRENT Calc'!#REF!='BPA CURRENT Ref Data'!DA$2,Data!Q44,0)</f>
        <v>#REF!</v>
      </c>
      <c r="DB44" s="4" t="e">
        <f>IF('BPA CURRENT Calc'!#REF!='BPA CURRENT Ref Data'!DB$2,Data!R44,0)</f>
        <v>#REF!</v>
      </c>
      <c r="DC44" s="4" t="e">
        <f>IF('BPA CURRENT Calc'!#REF!='BPA CURRENT Ref Data'!DC$2,Data!S44,0)</f>
        <v>#REF!</v>
      </c>
      <c r="DD44" s="4" t="e">
        <f>IF('BPA CURRENT Calc'!#REF!='BPA CURRENT Ref Data'!DD$2,Data!T44,0)</f>
        <v>#REF!</v>
      </c>
      <c r="DE44" s="4" t="e">
        <f>IF('BPA CURRENT Calc'!#REF!='BPA CURRENT Ref Data'!DE$2,Data!U44,0)</f>
        <v>#REF!</v>
      </c>
      <c r="DF44" s="22" t="e">
        <f t="shared" si="7"/>
        <v>#REF!</v>
      </c>
    </row>
    <row r="45" spans="1:110" x14ac:dyDescent="0.3">
      <c r="A45" s="12">
        <v>10111</v>
      </c>
      <c r="B45" s="37" t="s">
        <v>52</v>
      </c>
      <c r="C45" s="18">
        <f>IF('BPA CURRENT Calc'!$C$6='BPA CURRENT Ref Data'!C$2,Data!G45,0)</f>
        <v>0</v>
      </c>
      <c r="D45" s="4">
        <f>IF('BPA CURRENT Calc'!$C$6='BPA CURRENT Ref Data'!D$2,Data!H45,0)</f>
        <v>0</v>
      </c>
      <c r="E45" s="4">
        <f>IF('BPA CURRENT Calc'!$C$6='BPA CURRENT Ref Data'!E$2,Data!I45,0)</f>
        <v>3.0337641552511418</v>
      </c>
      <c r="F45" s="4">
        <f>IF('BPA CURRENT Calc'!$C$6='BPA CURRENT Ref Data'!F$2,Data!J45,0)</f>
        <v>0</v>
      </c>
      <c r="G45" s="4">
        <f>IF('BPA CURRENT Calc'!$C$6='BPA CURRENT Ref Data'!G$2,Data!K45,0)</f>
        <v>0</v>
      </c>
      <c r="H45" s="4">
        <f>IF('BPA CURRENT Calc'!$C$6='BPA CURRENT Ref Data'!H$2,Data!L45,0)</f>
        <v>0</v>
      </c>
      <c r="I45" s="4">
        <f>IF('BPA CURRENT Calc'!$C$6='BPA CURRENT Ref Data'!I$2,Data!M45,0)</f>
        <v>0</v>
      </c>
      <c r="J45" s="4">
        <f>IF('BPA CURRENT Calc'!$C$6='BPA CURRENT Ref Data'!J$2,Data!N45,0)</f>
        <v>0</v>
      </c>
      <c r="K45" s="4">
        <f>IF('BPA CURRENT Calc'!$C$6='BPA CURRENT Ref Data'!K$2,Data!O45,0)</f>
        <v>0</v>
      </c>
      <c r="L45" s="4">
        <f>IF('BPA CURRENT Calc'!$C$6='BPA CURRENT Ref Data'!L$2,Data!P45,0)</f>
        <v>0</v>
      </c>
      <c r="M45" s="4">
        <f>IF('BPA CURRENT Calc'!$C$6='BPA CURRENT Ref Data'!M$2,Data!Q45,0)</f>
        <v>0</v>
      </c>
      <c r="N45" s="4">
        <f>IF('BPA CURRENT Calc'!$C$6='BPA CURRENT Ref Data'!N$2,Data!R45,0)</f>
        <v>0</v>
      </c>
      <c r="O45" s="4">
        <f>IF('BPA CURRENT Calc'!$C$6='BPA CURRENT Ref Data'!O$2,Data!S45,0)</f>
        <v>0</v>
      </c>
      <c r="P45" s="4">
        <f>IF('BPA CURRENT Calc'!$C$6='BPA CURRENT Ref Data'!P$2,Data!T45,0)</f>
        <v>0</v>
      </c>
      <c r="Q45" s="4">
        <f>IF('BPA CURRENT Calc'!$C$6='BPA CURRENT Ref Data'!Q$2,Data!U45,0)</f>
        <v>0</v>
      </c>
      <c r="R45" s="22">
        <f t="shared" si="1"/>
        <v>3.0337641552511418</v>
      </c>
      <c r="S45" s="18">
        <f>IF(S$2='BPA CURRENT Calc'!$D$6,Data!V45,0)</f>
        <v>0</v>
      </c>
      <c r="T45" s="4">
        <f>IF(T$2='BPA CURRENT Calc'!$D$6,Data!W45,0)</f>
        <v>0</v>
      </c>
      <c r="U45" s="4">
        <f>IF(U$2='BPA CURRENT Calc'!$D$6,Data!X45,0)</f>
        <v>0</v>
      </c>
      <c r="V45" s="4">
        <f>IF(V$2='BPA CURRENT Calc'!$D$6,Data!Y45,0)</f>
        <v>0</v>
      </c>
      <c r="W45" s="4">
        <f>IF(W$2='BPA CURRENT Calc'!$D$6,Data!Z45,0)</f>
        <v>0</v>
      </c>
      <c r="X45" s="4">
        <f>IF(X$2='BPA CURRENT Calc'!$D$6,Data!AA45,0)</f>
        <v>0</v>
      </c>
      <c r="Y45" s="4">
        <f>IF(Y$2='BPA CURRENT Calc'!$D$6,Data!AB45,0)</f>
        <v>0</v>
      </c>
      <c r="Z45" s="4">
        <f>IF(Z$2='BPA CURRENT Calc'!$D$6,Data!AC45,0)</f>
        <v>0</v>
      </c>
      <c r="AA45" s="4">
        <f>IF(AA$2='BPA CURRENT Calc'!$D$6,Data!AD45,0)</f>
        <v>0</v>
      </c>
      <c r="AB45" s="4">
        <f>IF(AB$2='BPA CURRENT Calc'!$D$6,Data!AE45,0)</f>
        <v>0</v>
      </c>
      <c r="AC45" s="4">
        <f>IF(AC$2='BPA CURRENT Calc'!$D$6,Data!AF45,0)</f>
        <v>0</v>
      </c>
      <c r="AD45" s="4">
        <f>IF(AD$2='BPA CURRENT Calc'!$D$6,Data!AG45,0)</f>
        <v>0</v>
      </c>
      <c r="AE45" s="4">
        <f>IF(AE$2='BPA CURRENT Calc'!$D$6,Data!AH45,0)</f>
        <v>0</v>
      </c>
      <c r="AF45" s="4">
        <f>IF(AF$2='BPA CURRENT Calc'!$D$6,Data!AI45,0)</f>
        <v>0</v>
      </c>
      <c r="AG45" s="6">
        <f t="shared" si="2"/>
        <v>0</v>
      </c>
      <c r="AH45" s="18">
        <f>IF(AH$2='BPA CURRENT Calc'!$E$6,0,0)</f>
        <v>0</v>
      </c>
      <c r="AI45" s="4">
        <f>IF(AI$2='BPA CURRENT Calc'!$E$6,Data!AJ45,0)</f>
        <v>0</v>
      </c>
      <c r="AJ45" s="4">
        <f>IF(AJ$2='BPA CURRENT Calc'!$E$6,Data!AK45,0)</f>
        <v>0</v>
      </c>
      <c r="AK45" s="4">
        <f>IF(AK$2='BPA CURRENT Calc'!$E$6,Data!AL45,0)</f>
        <v>0</v>
      </c>
      <c r="AL45" s="4">
        <f>IF(AL$2='BPA CURRENT Calc'!$E$6,Data!AM45,0)</f>
        <v>0</v>
      </c>
      <c r="AM45" s="4">
        <f>IF(AM$2='BPA CURRENT Calc'!$E$6,Data!AN45,0)</f>
        <v>0</v>
      </c>
      <c r="AN45" s="4">
        <f>IF(AN$2='BPA CURRENT Calc'!$E$6,Data!AO45,0)</f>
        <v>0</v>
      </c>
      <c r="AO45" s="4">
        <f>IF(AO$2='BPA CURRENT Calc'!$E$6,Data!AP45,0)</f>
        <v>0</v>
      </c>
      <c r="AP45" s="6">
        <f t="shared" si="3"/>
        <v>0</v>
      </c>
      <c r="AQ45" s="18">
        <f>IF(AQ$2='BPA CURRENT Calc'!$F$6,0,0)</f>
        <v>0</v>
      </c>
      <c r="AR45" s="4">
        <f>IF(AR$2='BPA CURRENT Calc'!$F$6,Data!AQ45,0)</f>
        <v>0</v>
      </c>
      <c r="AS45" s="4">
        <f>IF(AS$2='BPA CURRENT Calc'!$F$6,Data!AR45,0)</f>
        <v>0</v>
      </c>
      <c r="AT45" s="4">
        <f>IF(AT$2='BPA CURRENT Calc'!$F$6,Data!AS45,0)</f>
        <v>0</v>
      </c>
      <c r="AU45" s="4">
        <f>IF(AU$2='BPA CURRENT Calc'!$F$6,Data!AT45,0)</f>
        <v>0</v>
      </c>
      <c r="AV45" s="4">
        <f>IF(AV$2='BPA CURRENT Calc'!$F$6,Data!AU45,0)</f>
        <v>0</v>
      </c>
      <c r="AW45" s="4">
        <f>IF(AW$2='BPA CURRENT Calc'!$F$6,Data!AV45,0)</f>
        <v>0</v>
      </c>
      <c r="AX45" s="4">
        <f>IF(AX$2='BPA CURRENT Calc'!$F$6,Data!AW45,0)</f>
        <v>0</v>
      </c>
      <c r="AY45" s="6">
        <f t="shared" si="4"/>
        <v>0</v>
      </c>
      <c r="AZ45" s="18">
        <f>IF(AZ$2='BPA CURRENT Calc'!$G$6,0,0)</f>
        <v>0</v>
      </c>
      <c r="BA45" s="4">
        <f>IF(BA$2='BPA CURRENT Calc'!$G$6,Data!AX45,0)</f>
        <v>0</v>
      </c>
      <c r="BB45" s="4">
        <f>IF(BB$2='BPA CURRENT Calc'!$G$6,Data!AY45,0)</f>
        <v>0</v>
      </c>
      <c r="BC45" s="4">
        <f>IF(BC$2='BPA CURRENT Calc'!$G$6,Data!AZ45,0)</f>
        <v>0</v>
      </c>
      <c r="BD45" s="4">
        <f>IF(BD$2='BPA CURRENT Calc'!$G$6,Data!BA45,0)</f>
        <v>0</v>
      </c>
      <c r="BE45" s="4">
        <f>IF(BE$2='BPA CURRENT Calc'!$G$6,Data!BB45,0)</f>
        <v>0</v>
      </c>
      <c r="BF45" s="4">
        <f>IF(BF$2='BPA CURRENT Calc'!$G$6,Data!BC45,0)</f>
        <v>0</v>
      </c>
      <c r="BG45" s="4">
        <f>IF(BG$2='BPA CURRENT Calc'!$G$6,Data!BD45,0)</f>
        <v>0</v>
      </c>
      <c r="BH45" s="6">
        <f t="shared" si="5"/>
        <v>0</v>
      </c>
      <c r="BI45" s="97">
        <f>IF('BPA CURRENT Calc'!$H$6="Yes",Data!BE45,0)</f>
        <v>0</v>
      </c>
      <c r="BJ45" s="18">
        <f>IF(BJ$2='BPA CURRENT Calc'!$L$4,0,0)</f>
        <v>0</v>
      </c>
      <c r="BK45" s="4">
        <f>IF(BK$2='BPA CURRENT Calc'!$L$4,Data!BV45,0)</f>
        <v>0</v>
      </c>
      <c r="BL45" s="4">
        <f>IF(BL$2='BPA CURRENT Calc'!$L$4,Data!BW45,0)</f>
        <v>0</v>
      </c>
      <c r="BM45" s="4">
        <f>IF(BM$2='BPA CURRENT Calc'!$L$4,Data!BX45,0)</f>
        <v>0</v>
      </c>
      <c r="BN45" s="4">
        <f>IF(BN$2='BPA CURRENT Calc'!$L$4,Data!BY45,0)</f>
        <v>0</v>
      </c>
      <c r="BO45" s="6">
        <f t="shared" si="6"/>
        <v>0</v>
      </c>
      <c r="BP45" s="4">
        <f>IF('BPA CURRENT Calc'!$J$6='BPA CURRENT Ref Data'!BP$2,Data!C45,0)</f>
        <v>0</v>
      </c>
      <c r="BQ45" s="4">
        <f>IF('BPA CURRENT Calc'!$J$6='BPA CURRENT Ref Data'!BQ$2,Data!D45,0)</f>
        <v>0</v>
      </c>
      <c r="BR45" s="4">
        <f>IF('BPA CURRENT Calc'!$J$6='BPA CURRENT Ref Data'!BR$2,Data!E45,0)</f>
        <v>0</v>
      </c>
      <c r="BS45" s="4">
        <f>IF('BPA CURRENT Calc'!$J$6='BPA CURRENT Ref Data'!BS$2,Data!F45,0)</f>
        <v>3.2349999999999999</v>
      </c>
      <c r="BT45" s="99">
        <f t="shared" si="8"/>
        <v>3.2349999999999999</v>
      </c>
      <c r="BU45" s="102">
        <f>IF('BPA CURRENT Calc'!$L$6="Yes",'BPA CURRENT Ref Data'!BO45*'BPA CURRENT Calc'!$L$5,0)</f>
        <v>0</v>
      </c>
      <c r="BV45" s="102">
        <f>IF('BPA CURRENT Calc'!$M$6="Yes",IF(('BPA CURRENT Calc'!I49-'BPA CURRENT Ref Data'!BT45)&gt;0,('BPA CURRENT Calc'!I49-'BPA CURRENT Ref Data'!BT45)*'BPA CURRENT Calc'!$M$5,0),0)</f>
        <v>0</v>
      </c>
      <c r="BW45" s="80">
        <f>IF('BPA CURRENT Calc'!$K$6="Yes",IF(('BPA CURRENT Calc'!I49)&lt;'BPA CURRENT Calc'!J49,('BPA CURRENT Calc'!I49-'BPA CURRENT Calc'!J49)*'BPA CURRENT Calc'!$K$5,0),0)</f>
        <v>-0.20123584474885803</v>
      </c>
      <c r="BX45" s="105">
        <f>IF('BPA CURRENT Calc'!$N$5='BPA CURRENT Ref Data'!$BX$2,'BPA CURRENT Scaling'!D48,0)</f>
        <v>1.879990737310518E-2</v>
      </c>
      <c r="BY45" s="1">
        <f>IF('BPA CURRENT Calc'!$N$5='BPA CURRENT Ref Data'!$BY$2,'BPA CURRENT Scaling'!H48,0)</f>
        <v>0</v>
      </c>
      <c r="BZ45" s="6">
        <f>IF('BPA CURRENT Calc'!$N$6="Yes",SUM('BPA CURRENT Ref Data'!BX45:BY45),0)</f>
        <v>0</v>
      </c>
      <c r="CA45" s="4"/>
      <c r="CB45" s="4"/>
      <c r="CC45" s="4"/>
      <c r="CD45" s="4"/>
      <c r="CE45" s="4"/>
      <c r="CF45" s="4"/>
      <c r="CG45" s="4"/>
      <c r="CH45" s="4"/>
      <c r="CI45" s="4"/>
      <c r="CJ45" s="4"/>
      <c r="CK45" s="4"/>
      <c r="CL45" s="4"/>
      <c r="CM45" s="4"/>
      <c r="CN45" s="4"/>
      <c r="CO45" s="4"/>
      <c r="CP45" s="4"/>
      <c r="CQ45" s="4" t="e">
        <f>IF('BPA CURRENT Calc'!#REF!='BPA CURRENT Ref Data'!CQ$2,Data!G45,0)</f>
        <v>#REF!</v>
      </c>
      <c r="CR45" s="4" t="e">
        <f>IF('BPA CURRENT Calc'!#REF!='BPA CURRENT Ref Data'!CR$2,Data!H45,0)</f>
        <v>#REF!</v>
      </c>
      <c r="CS45" s="4" t="e">
        <f>IF('BPA CURRENT Calc'!#REF!='BPA CURRENT Ref Data'!CS$2,Data!I45,0)</f>
        <v>#REF!</v>
      </c>
      <c r="CT45" s="4" t="e">
        <f>IF('BPA CURRENT Calc'!#REF!='BPA CURRENT Ref Data'!CT$2,Data!J45,0)</f>
        <v>#REF!</v>
      </c>
      <c r="CU45" s="4" t="e">
        <f>IF('BPA CURRENT Calc'!#REF!='BPA CURRENT Ref Data'!CU$2,Data!K45,0)</f>
        <v>#REF!</v>
      </c>
      <c r="CV45" s="4" t="e">
        <f>IF('BPA CURRENT Calc'!#REF!='BPA CURRENT Ref Data'!CV$2,Data!L45,0)</f>
        <v>#REF!</v>
      </c>
      <c r="CW45" s="4" t="e">
        <f>IF('BPA CURRENT Calc'!#REF!='BPA CURRENT Ref Data'!CW$2,Data!M45,0)</f>
        <v>#REF!</v>
      </c>
      <c r="CX45" s="4" t="e">
        <f>IF('BPA CURRENT Calc'!#REF!='BPA CURRENT Ref Data'!CX$2,Data!N45,0)</f>
        <v>#REF!</v>
      </c>
      <c r="CY45" s="4" t="e">
        <f>IF('BPA CURRENT Calc'!#REF!='BPA CURRENT Ref Data'!CY$2,Data!O45,0)</f>
        <v>#REF!</v>
      </c>
      <c r="CZ45" s="4" t="e">
        <f>IF('BPA CURRENT Calc'!#REF!='BPA CURRENT Ref Data'!CZ$2,Data!P45,0)</f>
        <v>#REF!</v>
      </c>
      <c r="DA45" s="4" t="e">
        <f>IF('BPA CURRENT Calc'!#REF!='BPA CURRENT Ref Data'!DA$2,Data!Q45,0)</f>
        <v>#REF!</v>
      </c>
      <c r="DB45" s="4" t="e">
        <f>IF('BPA CURRENT Calc'!#REF!='BPA CURRENT Ref Data'!DB$2,Data!R45,0)</f>
        <v>#REF!</v>
      </c>
      <c r="DC45" s="4" t="e">
        <f>IF('BPA CURRENT Calc'!#REF!='BPA CURRENT Ref Data'!DC$2,Data!S45,0)</f>
        <v>#REF!</v>
      </c>
      <c r="DD45" s="4" t="e">
        <f>IF('BPA CURRENT Calc'!#REF!='BPA CURRENT Ref Data'!DD$2,Data!T45,0)</f>
        <v>#REF!</v>
      </c>
      <c r="DE45" s="4" t="e">
        <f>IF('BPA CURRENT Calc'!#REF!='BPA CURRENT Ref Data'!DE$2,Data!U45,0)</f>
        <v>#REF!</v>
      </c>
      <c r="DF45" s="22" t="e">
        <f t="shared" si="7"/>
        <v>#REF!</v>
      </c>
    </row>
    <row r="46" spans="1:110" x14ac:dyDescent="0.3">
      <c r="A46" s="12">
        <v>10112</v>
      </c>
      <c r="B46" s="37" t="s">
        <v>53</v>
      </c>
      <c r="C46" s="18">
        <f>IF('BPA CURRENT Calc'!$C$6='BPA CURRENT Ref Data'!C$2,Data!G46,0)</f>
        <v>0</v>
      </c>
      <c r="D46" s="4">
        <f>IF('BPA CURRENT Calc'!$C$6='BPA CURRENT Ref Data'!D$2,Data!H46,0)</f>
        <v>0</v>
      </c>
      <c r="E46" s="4">
        <f>IF('BPA CURRENT Calc'!$C$6='BPA CURRENT Ref Data'!E$2,Data!I46,0)</f>
        <v>58.825668378995424</v>
      </c>
      <c r="F46" s="4">
        <f>IF('BPA CURRENT Calc'!$C$6='BPA CURRENT Ref Data'!F$2,Data!J46,0)</f>
        <v>0</v>
      </c>
      <c r="G46" s="4">
        <f>IF('BPA CURRENT Calc'!$C$6='BPA CURRENT Ref Data'!G$2,Data!K46,0)</f>
        <v>0</v>
      </c>
      <c r="H46" s="4">
        <f>IF('BPA CURRENT Calc'!$C$6='BPA CURRENT Ref Data'!H$2,Data!L46,0)</f>
        <v>0</v>
      </c>
      <c r="I46" s="4">
        <f>IF('BPA CURRENT Calc'!$C$6='BPA CURRENT Ref Data'!I$2,Data!M46,0)</f>
        <v>0</v>
      </c>
      <c r="J46" s="4">
        <f>IF('BPA CURRENT Calc'!$C$6='BPA CURRENT Ref Data'!J$2,Data!N46,0)</f>
        <v>0</v>
      </c>
      <c r="K46" s="4">
        <f>IF('BPA CURRENT Calc'!$C$6='BPA CURRENT Ref Data'!K$2,Data!O46,0)</f>
        <v>0</v>
      </c>
      <c r="L46" s="4">
        <f>IF('BPA CURRENT Calc'!$C$6='BPA CURRENT Ref Data'!L$2,Data!P46,0)</f>
        <v>0</v>
      </c>
      <c r="M46" s="4">
        <f>IF('BPA CURRENT Calc'!$C$6='BPA CURRENT Ref Data'!M$2,Data!Q46,0)</f>
        <v>0</v>
      </c>
      <c r="N46" s="4">
        <f>IF('BPA CURRENT Calc'!$C$6='BPA CURRENT Ref Data'!N$2,Data!R46,0)</f>
        <v>0</v>
      </c>
      <c r="O46" s="4">
        <f>IF('BPA CURRENT Calc'!$C$6='BPA CURRENT Ref Data'!O$2,Data!S46,0)</f>
        <v>0</v>
      </c>
      <c r="P46" s="4">
        <f>IF('BPA CURRENT Calc'!$C$6='BPA CURRENT Ref Data'!P$2,Data!T46,0)</f>
        <v>0</v>
      </c>
      <c r="Q46" s="4">
        <f>IF('BPA CURRENT Calc'!$C$6='BPA CURRENT Ref Data'!Q$2,Data!U46,0)</f>
        <v>0</v>
      </c>
      <c r="R46" s="22">
        <f t="shared" si="1"/>
        <v>58.825668378995424</v>
      </c>
      <c r="S46" s="18">
        <f>IF(S$2='BPA CURRENT Calc'!$D$6,Data!V46,0)</f>
        <v>0</v>
      </c>
      <c r="T46" s="4">
        <f>IF(T$2='BPA CURRENT Calc'!$D$6,Data!W46,0)</f>
        <v>0</v>
      </c>
      <c r="U46" s="4">
        <f>IF(U$2='BPA CURRENT Calc'!$D$6,Data!X46,0)</f>
        <v>0</v>
      </c>
      <c r="V46" s="4">
        <f>IF(V$2='BPA CURRENT Calc'!$D$6,Data!Y46,0)</f>
        <v>0</v>
      </c>
      <c r="W46" s="4">
        <f>IF(W$2='BPA CURRENT Calc'!$D$6,Data!Z46,0)</f>
        <v>0</v>
      </c>
      <c r="X46" s="4">
        <f>IF(X$2='BPA CURRENT Calc'!$D$6,Data!AA46,0)</f>
        <v>0</v>
      </c>
      <c r="Y46" s="4">
        <f>IF(Y$2='BPA CURRENT Calc'!$D$6,Data!AB46,0)</f>
        <v>0</v>
      </c>
      <c r="Z46" s="4">
        <f>IF(Z$2='BPA CURRENT Calc'!$D$6,Data!AC46,0)</f>
        <v>0</v>
      </c>
      <c r="AA46" s="4">
        <f>IF(AA$2='BPA CURRENT Calc'!$D$6,Data!AD46,0)</f>
        <v>0</v>
      </c>
      <c r="AB46" s="4">
        <f>IF(AB$2='BPA CURRENT Calc'!$D$6,Data!AE46,0)</f>
        <v>0</v>
      </c>
      <c r="AC46" s="4">
        <f>IF(AC$2='BPA CURRENT Calc'!$D$6,Data!AF46,0)</f>
        <v>0</v>
      </c>
      <c r="AD46" s="4">
        <f>IF(AD$2='BPA CURRENT Calc'!$D$6,Data!AG46,0)</f>
        <v>0</v>
      </c>
      <c r="AE46" s="4">
        <f>IF(AE$2='BPA CURRENT Calc'!$D$6,Data!AH46,0)</f>
        <v>0</v>
      </c>
      <c r="AF46" s="4">
        <f>IF(AF$2='BPA CURRENT Calc'!$D$6,Data!AI46,0)</f>
        <v>0</v>
      </c>
      <c r="AG46" s="6">
        <f t="shared" si="2"/>
        <v>0</v>
      </c>
      <c r="AH46" s="18">
        <f>IF(AH$2='BPA CURRENT Calc'!$E$6,0,0)</f>
        <v>0</v>
      </c>
      <c r="AI46" s="4">
        <f>IF(AI$2='BPA CURRENT Calc'!$E$6,Data!AJ46,0)</f>
        <v>0</v>
      </c>
      <c r="AJ46" s="4">
        <f>IF(AJ$2='BPA CURRENT Calc'!$E$6,Data!AK46,0)</f>
        <v>0</v>
      </c>
      <c r="AK46" s="4">
        <f>IF(AK$2='BPA CURRENT Calc'!$E$6,Data!AL46,0)</f>
        <v>0</v>
      </c>
      <c r="AL46" s="4">
        <f>IF(AL$2='BPA CURRENT Calc'!$E$6,Data!AM46,0)</f>
        <v>0</v>
      </c>
      <c r="AM46" s="4">
        <f>IF(AM$2='BPA CURRENT Calc'!$E$6,Data!AN46,0)</f>
        <v>0</v>
      </c>
      <c r="AN46" s="4">
        <f>IF(AN$2='BPA CURRENT Calc'!$E$6,Data!AO46,0)</f>
        <v>0</v>
      </c>
      <c r="AO46" s="4">
        <f>IF(AO$2='BPA CURRENT Calc'!$E$6,Data!AP46,0)</f>
        <v>0</v>
      </c>
      <c r="AP46" s="6">
        <f t="shared" si="3"/>
        <v>0</v>
      </c>
      <c r="AQ46" s="18">
        <f>IF(AQ$2='BPA CURRENT Calc'!$F$6,0,0)</f>
        <v>0</v>
      </c>
      <c r="AR46" s="4">
        <f>IF(AR$2='BPA CURRENT Calc'!$F$6,Data!AQ46,0)</f>
        <v>0</v>
      </c>
      <c r="AS46" s="4">
        <f>IF(AS$2='BPA CURRENT Calc'!$F$6,Data!AR46,0)</f>
        <v>0</v>
      </c>
      <c r="AT46" s="4">
        <f>IF(AT$2='BPA CURRENT Calc'!$F$6,Data!AS46,0)</f>
        <v>0</v>
      </c>
      <c r="AU46" s="4">
        <f>IF(AU$2='BPA CURRENT Calc'!$F$6,Data!AT46,0)</f>
        <v>0</v>
      </c>
      <c r="AV46" s="4">
        <f>IF(AV$2='BPA CURRENT Calc'!$F$6,Data!AU46,0)</f>
        <v>0</v>
      </c>
      <c r="AW46" s="4">
        <f>IF(AW$2='BPA CURRENT Calc'!$F$6,Data!AV46,0)</f>
        <v>0</v>
      </c>
      <c r="AX46" s="4">
        <f>IF(AX$2='BPA CURRENT Calc'!$F$6,Data!AW46,0)</f>
        <v>0</v>
      </c>
      <c r="AY46" s="6">
        <f t="shared" si="4"/>
        <v>0</v>
      </c>
      <c r="AZ46" s="18">
        <f>IF(AZ$2='BPA CURRENT Calc'!$G$6,0,0)</f>
        <v>0</v>
      </c>
      <c r="BA46" s="4">
        <f>IF(BA$2='BPA CURRENT Calc'!$G$6,Data!AX46,0)</f>
        <v>0</v>
      </c>
      <c r="BB46" s="4">
        <f>IF(BB$2='BPA CURRENT Calc'!$G$6,Data!AY46,0)</f>
        <v>0</v>
      </c>
      <c r="BC46" s="4">
        <f>IF(BC$2='BPA CURRENT Calc'!$G$6,Data!AZ46,0)</f>
        <v>0</v>
      </c>
      <c r="BD46" s="4">
        <f>IF(BD$2='BPA CURRENT Calc'!$G$6,Data!BA46,0)</f>
        <v>0</v>
      </c>
      <c r="BE46" s="4">
        <f>IF(BE$2='BPA CURRENT Calc'!$G$6,Data!BB46,0)</f>
        <v>0</v>
      </c>
      <c r="BF46" s="4">
        <f>IF(BF$2='BPA CURRENT Calc'!$G$6,Data!BC46,0)</f>
        <v>0</v>
      </c>
      <c r="BG46" s="4">
        <f>IF(BG$2='BPA CURRENT Calc'!$G$6,Data!BD46,0)</f>
        <v>0</v>
      </c>
      <c r="BH46" s="6">
        <f t="shared" si="5"/>
        <v>0</v>
      </c>
      <c r="BI46" s="97">
        <f>IF('BPA CURRENT Calc'!$H$6="Yes",Data!BE46,0)</f>
        <v>0</v>
      </c>
      <c r="BJ46" s="18">
        <f>IF(BJ$2='BPA CURRENT Calc'!$L$4,0,0)</f>
        <v>0</v>
      </c>
      <c r="BK46" s="4">
        <f>IF(BK$2='BPA CURRENT Calc'!$L$4,Data!BV46,0)</f>
        <v>0</v>
      </c>
      <c r="BL46" s="4">
        <f>IF(BL$2='BPA CURRENT Calc'!$L$4,Data!BW46,0)</f>
        <v>0.95150000000000001</v>
      </c>
      <c r="BM46" s="4">
        <f>IF(BM$2='BPA CURRENT Calc'!$L$4,Data!BX46,0)</f>
        <v>0</v>
      </c>
      <c r="BN46" s="4">
        <f>IF(BN$2='BPA CURRENT Calc'!$L$4,Data!BY46,0)</f>
        <v>0</v>
      </c>
      <c r="BO46" s="6">
        <f t="shared" si="6"/>
        <v>0.95150000000000001</v>
      </c>
      <c r="BP46" s="4">
        <f>IF('BPA CURRENT Calc'!$J$6='BPA CURRENT Ref Data'!BP$2,Data!C46,0)</f>
        <v>0</v>
      </c>
      <c r="BQ46" s="4">
        <f>IF('BPA CURRENT Calc'!$J$6='BPA CURRENT Ref Data'!BQ$2,Data!D46,0)</f>
        <v>0</v>
      </c>
      <c r="BR46" s="4">
        <f>IF('BPA CURRENT Calc'!$J$6='BPA CURRENT Ref Data'!BR$2,Data!E46,0)</f>
        <v>0</v>
      </c>
      <c r="BS46" s="4">
        <f>IF('BPA CURRENT Calc'!$J$6='BPA CURRENT Ref Data'!BS$2,Data!F46,0)</f>
        <v>58.25</v>
      </c>
      <c r="BT46" s="99">
        <f t="shared" si="8"/>
        <v>58.25</v>
      </c>
      <c r="BU46" s="102">
        <f>IF('BPA CURRENT Calc'!$L$6="Yes",'BPA CURRENT Ref Data'!BO46*'BPA CURRENT Calc'!$L$5,0)</f>
        <v>0.47575000000000001</v>
      </c>
      <c r="BV46" s="102">
        <f>IF('BPA CURRENT Calc'!$M$6="Yes",IF(('BPA CURRENT Calc'!I50-'BPA CURRENT Ref Data'!BT46)&gt;0,('BPA CURRENT Calc'!I50-'BPA CURRENT Ref Data'!BT46)*'BPA CURRENT Calc'!$M$5,0),0)</f>
        <v>0.14391709474885594</v>
      </c>
      <c r="BW46" s="80">
        <f>IF('BPA CURRENT Calc'!$K$6="Yes",IF(('BPA CURRENT Calc'!I50)&lt;'BPA CURRENT Calc'!J50,('BPA CURRENT Calc'!I50-'BPA CURRENT Calc'!J50)*'BPA CURRENT Calc'!$K$5,0),0)</f>
        <v>0</v>
      </c>
      <c r="BX46" s="105">
        <f>IF('BPA CURRENT Calc'!$N$5='BPA CURRENT Ref Data'!$BX$2,'BPA CURRENT Scaling'!D49,0)</f>
        <v>0.36480894091623861</v>
      </c>
      <c r="BY46" s="1">
        <f>IF('BPA CURRENT Calc'!$N$5='BPA CURRENT Ref Data'!$BY$2,'BPA CURRENT Scaling'!H49,0)</f>
        <v>0</v>
      </c>
      <c r="BZ46" s="6">
        <f>IF('BPA CURRENT Calc'!$N$6="Yes",SUM('BPA CURRENT Ref Data'!BX46:BY46),0)</f>
        <v>0</v>
      </c>
      <c r="CA46" s="4"/>
      <c r="CB46" s="4"/>
      <c r="CC46" s="4"/>
      <c r="CD46" s="4"/>
      <c r="CE46" s="4"/>
      <c r="CF46" s="4"/>
      <c r="CG46" s="4"/>
      <c r="CH46" s="4"/>
      <c r="CI46" s="4"/>
      <c r="CJ46" s="4"/>
      <c r="CK46" s="4"/>
      <c r="CL46" s="4"/>
      <c r="CM46" s="4"/>
      <c r="CN46" s="4"/>
      <c r="CO46" s="4"/>
      <c r="CP46" s="4"/>
      <c r="CQ46" s="4" t="e">
        <f>IF('BPA CURRENT Calc'!#REF!='BPA CURRENT Ref Data'!CQ$2,Data!G46,0)</f>
        <v>#REF!</v>
      </c>
      <c r="CR46" s="4" t="e">
        <f>IF('BPA CURRENT Calc'!#REF!='BPA CURRENT Ref Data'!CR$2,Data!H46,0)</f>
        <v>#REF!</v>
      </c>
      <c r="CS46" s="4" t="e">
        <f>IF('BPA CURRENT Calc'!#REF!='BPA CURRENT Ref Data'!CS$2,Data!I46,0)</f>
        <v>#REF!</v>
      </c>
      <c r="CT46" s="4" t="e">
        <f>IF('BPA CURRENT Calc'!#REF!='BPA CURRENT Ref Data'!CT$2,Data!J46,0)</f>
        <v>#REF!</v>
      </c>
      <c r="CU46" s="4" t="e">
        <f>IF('BPA CURRENT Calc'!#REF!='BPA CURRENT Ref Data'!CU$2,Data!K46,0)</f>
        <v>#REF!</v>
      </c>
      <c r="CV46" s="4" t="e">
        <f>IF('BPA CURRENT Calc'!#REF!='BPA CURRENT Ref Data'!CV$2,Data!L46,0)</f>
        <v>#REF!</v>
      </c>
      <c r="CW46" s="4" t="e">
        <f>IF('BPA CURRENT Calc'!#REF!='BPA CURRENT Ref Data'!CW$2,Data!M46,0)</f>
        <v>#REF!</v>
      </c>
      <c r="CX46" s="4" t="e">
        <f>IF('BPA CURRENT Calc'!#REF!='BPA CURRENT Ref Data'!CX$2,Data!N46,0)</f>
        <v>#REF!</v>
      </c>
      <c r="CY46" s="4" t="e">
        <f>IF('BPA CURRENT Calc'!#REF!='BPA CURRENT Ref Data'!CY$2,Data!O46,0)</f>
        <v>#REF!</v>
      </c>
      <c r="CZ46" s="4" t="e">
        <f>IF('BPA CURRENT Calc'!#REF!='BPA CURRENT Ref Data'!CZ$2,Data!P46,0)</f>
        <v>#REF!</v>
      </c>
      <c r="DA46" s="4" t="e">
        <f>IF('BPA CURRENT Calc'!#REF!='BPA CURRENT Ref Data'!DA$2,Data!Q46,0)</f>
        <v>#REF!</v>
      </c>
      <c r="DB46" s="4" t="e">
        <f>IF('BPA CURRENT Calc'!#REF!='BPA CURRENT Ref Data'!DB$2,Data!R46,0)</f>
        <v>#REF!</v>
      </c>
      <c r="DC46" s="4" t="e">
        <f>IF('BPA CURRENT Calc'!#REF!='BPA CURRENT Ref Data'!DC$2,Data!S46,0)</f>
        <v>#REF!</v>
      </c>
      <c r="DD46" s="4" t="e">
        <f>IF('BPA CURRENT Calc'!#REF!='BPA CURRENT Ref Data'!DD$2,Data!T46,0)</f>
        <v>#REF!</v>
      </c>
      <c r="DE46" s="4" t="e">
        <f>IF('BPA CURRENT Calc'!#REF!='BPA CURRENT Ref Data'!DE$2,Data!U46,0)</f>
        <v>#REF!</v>
      </c>
      <c r="DF46" s="22" t="e">
        <f t="shared" si="7"/>
        <v>#REF!</v>
      </c>
    </row>
    <row r="47" spans="1:110" x14ac:dyDescent="0.3">
      <c r="A47" s="12">
        <v>10113</v>
      </c>
      <c r="B47" s="37" t="s">
        <v>54</v>
      </c>
      <c r="C47" s="18">
        <f>IF('BPA CURRENT Calc'!$C$6='BPA CURRENT Ref Data'!C$2,Data!G47,0)</f>
        <v>0</v>
      </c>
      <c r="D47" s="4">
        <f>IF('BPA CURRENT Calc'!$C$6='BPA CURRENT Ref Data'!D$2,Data!H47,0)</f>
        <v>0</v>
      </c>
      <c r="E47" s="4">
        <f>IF('BPA CURRENT Calc'!$C$6='BPA CURRENT Ref Data'!E$2,Data!I47,0)</f>
        <v>42.523579109589051</v>
      </c>
      <c r="F47" s="4">
        <f>IF('BPA CURRENT Calc'!$C$6='BPA CURRENT Ref Data'!F$2,Data!J47,0)</f>
        <v>0</v>
      </c>
      <c r="G47" s="4">
        <f>IF('BPA CURRENT Calc'!$C$6='BPA CURRENT Ref Data'!G$2,Data!K47,0)</f>
        <v>0</v>
      </c>
      <c r="H47" s="4">
        <f>IF('BPA CURRENT Calc'!$C$6='BPA CURRENT Ref Data'!H$2,Data!L47,0)</f>
        <v>0</v>
      </c>
      <c r="I47" s="4">
        <f>IF('BPA CURRENT Calc'!$C$6='BPA CURRENT Ref Data'!I$2,Data!M47,0)</f>
        <v>0</v>
      </c>
      <c r="J47" s="4">
        <f>IF('BPA CURRENT Calc'!$C$6='BPA CURRENT Ref Data'!J$2,Data!N47,0)</f>
        <v>0</v>
      </c>
      <c r="K47" s="4">
        <f>IF('BPA CURRENT Calc'!$C$6='BPA CURRENT Ref Data'!K$2,Data!O47,0)</f>
        <v>0</v>
      </c>
      <c r="L47" s="4">
        <f>IF('BPA CURRENT Calc'!$C$6='BPA CURRENT Ref Data'!L$2,Data!P47,0)</f>
        <v>0</v>
      </c>
      <c r="M47" s="4">
        <f>IF('BPA CURRENT Calc'!$C$6='BPA CURRENT Ref Data'!M$2,Data!Q47,0)</f>
        <v>0</v>
      </c>
      <c r="N47" s="4">
        <f>IF('BPA CURRENT Calc'!$C$6='BPA CURRENT Ref Data'!N$2,Data!R47,0)</f>
        <v>0</v>
      </c>
      <c r="O47" s="4">
        <f>IF('BPA CURRENT Calc'!$C$6='BPA CURRENT Ref Data'!O$2,Data!S47,0)</f>
        <v>0</v>
      </c>
      <c r="P47" s="4">
        <f>IF('BPA CURRENT Calc'!$C$6='BPA CURRENT Ref Data'!P$2,Data!T47,0)</f>
        <v>0</v>
      </c>
      <c r="Q47" s="4">
        <f>IF('BPA CURRENT Calc'!$C$6='BPA CURRENT Ref Data'!Q$2,Data!U47,0)</f>
        <v>0</v>
      </c>
      <c r="R47" s="22">
        <f t="shared" si="1"/>
        <v>42.523579109589051</v>
      </c>
      <c r="S47" s="18">
        <f>IF(S$2='BPA CURRENT Calc'!$D$6,Data!V47,0)</f>
        <v>0</v>
      </c>
      <c r="T47" s="4">
        <f>IF(T$2='BPA CURRENT Calc'!$D$6,Data!W47,0)</f>
        <v>0</v>
      </c>
      <c r="U47" s="4">
        <f>IF(U$2='BPA CURRENT Calc'!$D$6,Data!X47,0)</f>
        <v>0</v>
      </c>
      <c r="V47" s="4">
        <f>IF(V$2='BPA CURRENT Calc'!$D$6,Data!Y47,0)</f>
        <v>0</v>
      </c>
      <c r="W47" s="4">
        <f>IF(W$2='BPA CURRENT Calc'!$D$6,Data!Z47,0)</f>
        <v>0</v>
      </c>
      <c r="X47" s="4">
        <f>IF(X$2='BPA CURRENT Calc'!$D$6,Data!AA47,0)</f>
        <v>0</v>
      </c>
      <c r="Y47" s="4">
        <f>IF(Y$2='BPA CURRENT Calc'!$D$6,Data!AB47,0)</f>
        <v>0</v>
      </c>
      <c r="Z47" s="4">
        <f>IF(Z$2='BPA CURRENT Calc'!$D$6,Data!AC47,0)</f>
        <v>0</v>
      </c>
      <c r="AA47" s="4">
        <f>IF(AA$2='BPA CURRENT Calc'!$D$6,Data!AD47,0)</f>
        <v>0</v>
      </c>
      <c r="AB47" s="4">
        <f>IF(AB$2='BPA CURRENT Calc'!$D$6,Data!AE47,0)</f>
        <v>0</v>
      </c>
      <c r="AC47" s="4">
        <f>IF(AC$2='BPA CURRENT Calc'!$D$6,Data!AF47,0)</f>
        <v>0</v>
      </c>
      <c r="AD47" s="4">
        <f>IF(AD$2='BPA CURRENT Calc'!$D$6,Data!AG47,0)</f>
        <v>0</v>
      </c>
      <c r="AE47" s="4">
        <f>IF(AE$2='BPA CURRENT Calc'!$D$6,Data!AH47,0)</f>
        <v>0</v>
      </c>
      <c r="AF47" s="4">
        <f>IF(AF$2='BPA CURRENT Calc'!$D$6,Data!AI47,0)</f>
        <v>0</v>
      </c>
      <c r="AG47" s="6">
        <f t="shared" si="2"/>
        <v>0</v>
      </c>
      <c r="AH47" s="18">
        <f>IF(AH$2='BPA CURRENT Calc'!$E$6,0,0)</f>
        <v>0</v>
      </c>
      <c r="AI47" s="4">
        <f>IF(AI$2='BPA CURRENT Calc'!$E$6,Data!AJ47,0)</f>
        <v>0</v>
      </c>
      <c r="AJ47" s="4">
        <f>IF(AJ$2='BPA CURRENT Calc'!$E$6,Data!AK47,0)</f>
        <v>0</v>
      </c>
      <c r="AK47" s="4">
        <f>IF(AK$2='BPA CURRENT Calc'!$E$6,Data!AL47,0)</f>
        <v>0</v>
      </c>
      <c r="AL47" s="4">
        <f>IF(AL$2='BPA CURRENT Calc'!$E$6,Data!AM47,0)</f>
        <v>0</v>
      </c>
      <c r="AM47" s="4">
        <f>IF(AM$2='BPA CURRENT Calc'!$E$6,Data!AN47,0)</f>
        <v>0</v>
      </c>
      <c r="AN47" s="4">
        <f>IF(AN$2='BPA CURRENT Calc'!$E$6,Data!AO47,0)</f>
        <v>0</v>
      </c>
      <c r="AO47" s="4">
        <f>IF(AO$2='BPA CURRENT Calc'!$E$6,Data!AP47,0)</f>
        <v>0</v>
      </c>
      <c r="AP47" s="6">
        <f t="shared" si="3"/>
        <v>0</v>
      </c>
      <c r="AQ47" s="18">
        <f>IF(AQ$2='BPA CURRENT Calc'!$F$6,0,0)</f>
        <v>0</v>
      </c>
      <c r="AR47" s="4">
        <f>IF(AR$2='BPA CURRENT Calc'!$F$6,Data!AQ47,0)</f>
        <v>0</v>
      </c>
      <c r="AS47" s="4">
        <f>IF(AS$2='BPA CURRENT Calc'!$F$6,Data!AR47,0)</f>
        <v>0</v>
      </c>
      <c r="AT47" s="4">
        <f>IF(AT$2='BPA CURRENT Calc'!$F$6,Data!AS47,0)</f>
        <v>0</v>
      </c>
      <c r="AU47" s="4">
        <f>IF(AU$2='BPA CURRENT Calc'!$F$6,Data!AT47,0)</f>
        <v>0</v>
      </c>
      <c r="AV47" s="4">
        <f>IF(AV$2='BPA CURRENT Calc'!$F$6,Data!AU47,0)</f>
        <v>0</v>
      </c>
      <c r="AW47" s="4">
        <f>IF(AW$2='BPA CURRENT Calc'!$F$6,Data!AV47,0)</f>
        <v>0</v>
      </c>
      <c r="AX47" s="4">
        <f>IF(AX$2='BPA CURRENT Calc'!$F$6,Data!AW47,0)</f>
        <v>0</v>
      </c>
      <c r="AY47" s="6">
        <f t="shared" si="4"/>
        <v>0</v>
      </c>
      <c r="AZ47" s="18">
        <f>IF(AZ$2='BPA CURRENT Calc'!$G$6,0,0)</f>
        <v>0</v>
      </c>
      <c r="BA47" s="4">
        <f>IF(BA$2='BPA CURRENT Calc'!$G$6,Data!AX47,0)</f>
        <v>0</v>
      </c>
      <c r="BB47" s="4">
        <f>IF(BB$2='BPA CURRENT Calc'!$G$6,Data!AY47,0)</f>
        <v>0.3057077625570776</v>
      </c>
      <c r="BC47" s="4">
        <f>IF(BC$2='BPA CURRENT Calc'!$G$6,Data!AZ47,0)</f>
        <v>0</v>
      </c>
      <c r="BD47" s="4">
        <f>IF(BD$2='BPA CURRENT Calc'!$G$6,Data!BA47,0)</f>
        <v>0</v>
      </c>
      <c r="BE47" s="4">
        <f>IF(BE$2='BPA CURRENT Calc'!$G$6,Data!BB47,0)</f>
        <v>0</v>
      </c>
      <c r="BF47" s="4">
        <f>IF(BF$2='BPA CURRENT Calc'!$G$6,Data!BC47,0)</f>
        <v>0</v>
      </c>
      <c r="BG47" s="4">
        <f>IF(BG$2='BPA CURRENT Calc'!$G$6,Data!BD47,0)</f>
        <v>0</v>
      </c>
      <c r="BH47" s="6">
        <f t="shared" si="5"/>
        <v>0.3057077625570776</v>
      </c>
      <c r="BI47" s="97">
        <f>IF('BPA CURRENT Calc'!$H$6="Yes",Data!BE47,0)</f>
        <v>0</v>
      </c>
      <c r="BJ47" s="18">
        <f>IF(BJ$2='BPA CURRENT Calc'!$L$4,0,0)</f>
        <v>0</v>
      </c>
      <c r="BK47" s="4">
        <f>IF(BK$2='BPA CURRENT Calc'!$L$4,Data!BV47,0)</f>
        <v>0</v>
      </c>
      <c r="BL47" s="4">
        <f>IF(BL$2='BPA CURRENT Calc'!$L$4,Data!BW47,0)</f>
        <v>5.1000000000000004E-2</v>
      </c>
      <c r="BM47" s="4">
        <f>IF(BM$2='BPA CURRENT Calc'!$L$4,Data!BX47,0)</f>
        <v>0</v>
      </c>
      <c r="BN47" s="4">
        <f>IF(BN$2='BPA CURRENT Calc'!$L$4,Data!BY47,0)</f>
        <v>0</v>
      </c>
      <c r="BO47" s="6">
        <f t="shared" si="6"/>
        <v>5.1000000000000004E-2</v>
      </c>
      <c r="BP47" s="4">
        <f>IF('BPA CURRENT Calc'!$J$6='BPA CURRENT Ref Data'!BP$2,Data!C47,0)</f>
        <v>0</v>
      </c>
      <c r="BQ47" s="4">
        <f>IF('BPA CURRENT Calc'!$J$6='BPA CURRENT Ref Data'!BQ$2,Data!D47,0)</f>
        <v>0</v>
      </c>
      <c r="BR47" s="4">
        <f>IF('BPA CURRENT Calc'!$J$6='BPA CURRENT Ref Data'!BR$2,Data!E47,0)</f>
        <v>0</v>
      </c>
      <c r="BS47" s="4">
        <f>IF('BPA CURRENT Calc'!$J$6='BPA CURRENT Ref Data'!BS$2,Data!F47,0)</f>
        <v>37.692999999999998</v>
      </c>
      <c r="BT47" s="99">
        <f t="shared" si="8"/>
        <v>37.692999999999998</v>
      </c>
      <c r="BU47" s="102">
        <f>IF('BPA CURRENT Calc'!$L$6="Yes",'BPA CURRENT Ref Data'!BO47*'BPA CURRENT Calc'!$L$5,0)</f>
        <v>2.5500000000000002E-2</v>
      </c>
      <c r="BV47" s="102">
        <f>IF('BPA CURRENT Calc'!$M$6="Yes",IF(('BPA CURRENT Calc'!I51-'BPA CURRENT Ref Data'!BT47)&gt;0,('BPA CURRENT Calc'!I51-'BPA CURRENT Ref Data'!BT47)*'BPA CURRENT Calc'!$M$5,0),0)</f>
        <v>1.1312178367579939</v>
      </c>
      <c r="BW47" s="80">
        <f>IF('BPA CURRENT Calc'!$K$6="Yes",IF(('BPA CURRENT Calc'!I51)&lt;'BPA CURRENT Calc'!J51,('BPA CURRENT Calc'!I51-'BPA CURRENT Calc'!J51)*'BPA CURRENT Calc'!$K$5,0),0)</f>
        <v>0</v>
      </c>
      <c r="BX47" s="105">
        <f>IF('BPA CURRENT Calc'!$N$5='BPA CURRENT Ref Data'!$BX$2,'BPA CURRENT Scaling'!D50,0)</f>
        <v>0.24074748709062407</v>
      </c>
      <c r="BY47" s="1">
        <f>IF('BPA CURRENT Calc'!$N$5='BPA CURRENT Ref Data'!$BY$2,'BPA CURRENT Scaling'!H50,0)</f>
        <v>0</v>
      </c>
      <c r="BZ47" s="6">
        <f>IF('BPA CURRENT Calc'!$N$6="Yes",SUM('BPA CURRENT Ref Data'!BX47:BY47),0)</f>
        <v>0</v>
      </c>
      <c r="CA47" s="4"/>
      <c r="CB47" s="4"/>
      <c r="CC47" s="4"/>
      <c r="CD47" s="4"/>
      <c r="CE47" s="4"/>
      <c r="CF47" s="4"/>
      <c r="CG47" s="4"/>
      <c r="CH47" s="4"/>
      <c r="CI47" s="4"/>
      <c r="CJ47" s="4"/>
      <c r="CK47" s="4"/>
      <c r="CL47" s="4"/>
      <c r="CM47" s="4"/>
      <c r="CN47" s="4"/>
      <c r="CO47" s="4"/>
      <c r="CP47" s="4"/>
      <c r="CQ47" s="4" t="e">
        <f>IF('BPA CURRENT Calc'!#REF!='BPA CURRENT Ref Data'!CQ$2,Data!G47,0)</f>
        <v>#REF!</v>
      </c>
      <c r="CR47" s="4" t="e">
        <f>IF('BPA CURRENT Calc'!#REF!='BPA CURRENT Ref Data'!CR$2,Data!H47,0)</f>
        <v>#REF!</v>
      </c>
      <c r="CS47" s="4" t="e">
        <f>IF('BPA CURRENT Calc'!#REF!='BPA CURRENT Ref Data'!CS$2,Data!I47,0)</f>
        <v>#REF!</v>
      </c>
      <c r="CT47" s="4" t="e">
        <f>IF('BPA CURRENT Calc'!#REF!='BPA CURRENT Ref Data'!CT$2,Data!J47,0)</f>
        <v>#REF!</v>
      </c>
      <c r="CU47" s="4" t="e">
        <f>IF('BPA CURRENT Calc'!#REF!='BPA CURRENT Ref Data'!CU$2,Data!K47,0)</f>
        <v>#REF!</v>
      </c>
      <c r="CV47" s="4" t="e">
        <f>IF('BPA CURRENT Calc'!#REF!='BPA CURRENT Ref Data'!CV$2,Data!L47,0)</f>
        <v>#REF!</v>
      </c>
      <c r="CW47" s="4" t="e">
        <f>IF('BPA CURRENT Calc'!#REF!='BPA CURRENT Ref Data'!CW$2,Data!M47,0)</f>
        <v>#REF!</v>
      </c>
      <c r="CX47" s="4" t="e">
        <f>IF('BPA CURRENT Calc'!#REF!='BPA CURRENT Ref Data'!CX$2,Data!N47,0)</f>
        <v>#REF!</v>
      </c>
      <c r="CY47" s="4" t="e">
        <f>IF('BPA CURRENT Calc'!#REF!='BPA CURRENT Ref Data'!CY$2,Data!O47,0)</f>
        <v>#REF!</v>
      </c>
      <c r="CZ47" s="4" t="e">
        <f>IF('BPA CURRENT Calc'!#REF!='BPA CURRENT Ref Data'!CZ$2,Data!P47,0)</f>
        <v>#REF!</v>
      </c>
      <c r="DA47" s="4" t="e">
        <f>IF('BPA CURRENT Calc'!#REF!='BPA CURRENT Ref Data'!DA$2,Data!Q47,0)</f>
        <v>#REF!</v>
      </c>
      <c r="DB47" s="4" t="e">
        <f>IF('BPA CURRENT Calc'!#REF!='BPA CURRENT Ref Data'!DB$2,Data!R47,0)</f>
        <v>#REF!</v>
      </c>
      <c r="DC47" s="4" t="e">
        <f>IF('BPA CURRENT Calc'!#REF!='BPA CURRENT Ref Data'!DC$2,Data!S47,0)</f>
        <v>#REF!</v>
      </c>
      <c r="DD47" s="4" t="e">
        <f>IF('BPA CURRENT Calc'!#REF!='BPA CURRENT Ref Data'!DD$2,Data!T47,0)</f>
        <v>#REF!</v>
      </c>
      <c r="DE47" s="4" t="e">
        <f>IF('BPA CURRENT Calc'!#REF!='BPA CURRENT Ref Data'!DE$2,Data!U47,0)</f>
        <v>#REF!</v>
      </c>
      <c r="DF47" s="22" t="e">
        <f t="shared" si="7"/>
        <v>#REF!</v>
      </c>
    </row>
    <row r="48" spans="1:110" x14ac:dyDescent="0.3">
      <c r="A48" s="12">
        <v>10116</v>
      </c>
      <c r="B48" s="37" t="s">
        <v>55</v>
      </c>
      <c r="C48" s="18">
        <f>IF('BPA CURRENT Calc'!$C$6='BPA CURRENT Ref Data'!C$2,Data!G48,0)</f>
        <v>0</v>
      </c>
      <c r="D48" s="4">
        <f>IF('BPA CURRENT Calc'!$C$6='BPA CURRENT Ref Data'!D$2,Data!H48,0)</f>
        <v>0</v>
      </c>
      <c r="E48" s="4">
        <f>IF('BPA CURRENT Calc'!$C$6='BPA CURRENT Ref Data'!E$2,Data!I48,0)</f>
        <v>0.23030216894977168</v>
      </c>
      <c r="F48" s="4">
        <f>IF('BPA CURRENT Calc'!$C$6='BPA CURRENT Ref Data'!F$2,Data!J48,0)</f>
        <v>0</v>
      </c>
      <c r="G48" s="4">
        <f>IF('BPA CURRENT Calc'!$C$6='BPA CURRENT Ref Data'!G$2,Data!K48,0)</f>
        <v>0</v>
      </c>
      <c r="H48" s="4">
        <f>IF('BPA CURRENT Calc'!$C$6='BPA CURRENT Ref Data'!H$2,Data!L48,0)</f>
        <v>0</v>
      </c>
      <c r="I48" s="4">
        <f>IF('BPA CURRENT Calc'!$C$6='BPA CURRENT Ref Data'!I$2,Data!M48,0)</f>
        <v>0</v>
      </c>
      <c r="J48" s="4">
        <f>IF('BPA CURRENT Calc'!$C$6='BPA CURRENT Ref Data'!J$2,Data!N48,0)</f>
        <v>0</v>
      </c>
      <c r="K48" s="4">
        <f>IF('BPA CURRENT Calc'!$C$6='BPA CURRENT Ref Data'!K$2,Data!O48,0)</f>
        <v>0</v>
      </c>
      <c r="L48" s="4">
        <f>IF('BPA CURRENT Calc'!$C$6='BPA CURRENT Ref Data'!L$2,Data!P48,0)</f>
        <v>0</v>
      </c>
      <c r="M48" s="4">
        <f>IF('BPA CURRENT Calc'!$C$6='BPA CURRENT Ref Data'!M$2,Data!Q48,0)</f>
        <v>0</v>
      </c>
      <c r="N48" s="4">
        <f>IF('BPA CURRENT Calc'!$C$6='BPA CURRENT Ref Data'!N$2,Data!R48,0)</f>
        <v>0</v>
      </c>
      <c r="O48" s="4">
        <f>IF('BPA CURRENT Calc'!$C$6='BPA CURRENT Ref Data'!O$2,Data!S48,0)</f>
        <v>0</v>
      </c>
      <c r="P48" s="4">
        <f>IF('BPA CURRENT Calc'!$C$6='BPA CURRENT Ref Data'!P$2,Data!T48,0)</f>
        <v>0</v>
      </c>
      <c r="Q48" s="4">
        <f>IF('BPA CURRENT Calc'!$C$6='BPA CURRENT Ref Data'!Q$2,Data!U48,0)</f>
        <v>0</v>
      </c>
      <c r="R48" s="22">
        <f t="shared" si="1"/>
        <v>0.23030216894977168</v>
      </c>
      <c r="S48" s="18">
        <f>IF(S$2='BPA CURRENT Calc'!$D$6,Data!V48,0)</f>
        <v>0</v>
      </c>
      <c r="T48" s="4">
        <f>IF(T$2='BPA CURRENT Calc'!$D$6,Data!W48,0)</f>
        <v>0</v>
      </c>
      <c r="U48" s="4">
        <f>IF(U$2='BPA CURRENT Calc'!$D$6,Data!X48,0)</f>
        <v>0</v>
      </c>
      <c r="V48" s="4">
        <f>IF(V$2='BPA CURRENT Calc'!$D$6,Data!Y48,0)</f>
        <v>0</v>
      </c>
      <c r="W48" s="4">
        <f>IF(W$2='BPA CURRENT Calc'!$D$6,Data!Z48,0)</f>
        <v>0</v>
      </c>
      <c r="X48" s="4">
        <f>IF(X$2='BPA CURRENT Calc'!$D$6,Data!AA48,0)</f>
        <v>0</v>
      </c>
      <c r="Y48" s="4">
        <f>IF(Y$2='BPA CURRENT Calc'!$D$6,Data!AB48,0)</f>
        <v>0</v>
      </c>
      <c r="Z48" s="4">
        <f>IF(Z$2='BPA CURRENT Calc'!$D$6,Data!AC48,0)</f>
        <v>0</v>
      </c>
      <c r="AA48" s="4">
        <f>IF(AA$2='BPA CURRENT Calc'!$D$6,Data!AD48,0)</f>
        <v>0</v>
      </c>
      <c r="AB48" s="4">
        <f>IF(AB$2='BPA CURRENT Calc'!$D$6,Data!AE48,0)</f>
        <v>0</v>
      </c>
      <c r="AC48" s="4">
        <f>IF(AC$2='BPA CURRENT Calc'!$D$6,Data!AF48,0)</f>
        <v>0</v>
      </c>
      <c r="AD48" s="4">
        <f>IF(AD$2='BPA CURRENT Calc'!$D$6,Data!AG48,0)</f>
        <v>0</v>
      </c>
      <c r="AE48" s="4">
        <f>IF(AE$2='BPA CURRENT Calc'!$D$6,Data!AH48,0)</f>
        <v>0</v>
      </c>
      <c r="AF48" s="4">
        <f>IF(AF$2='BPA CURRENT Calc'!$D$6,Data!AI48,0)</f>
        <v>0</v>
      </c>
      <c r="AG48" s="6">
        <f t="shared" si="2"/>
        <v>0</v>
      </c>
      <c r="AH48" s="18">
        <f>IF(AH$2='BPA CURRENT Calc'!$E$6,0,0)</f>
        <v>0</v>
      </c>
      <c r="AI48" s="4">
        <f>IF(AI$2='BPA CURRENT Calc'!$E$6,Data!AJ48,0)</f>
        <v>0</v>
      </c>
      <c r="AJ48" s="4">
        <f>IF(AJ$2='BPA CURRENT Calc'!$E$6,Data!AK48,0)</f>
        <v>0</v>
      </c>
      <c r="AK48" s="4">
        <f>IF(AK$2='BPA CURRENT Calc'!$E$6,Data!AL48,0)</f>
        <v>0</v>
      </c>
      <c r="AL48" s="4">
        <f>IF(AL$2='BPA CURRENT Calc'!$E$6,Data!AM48,0)</f>
        <v>0</v>
      </c>
      <c r="AM48" s="4">
        <f>IF(AM$2='BPA CURRENT Calc'!$E$6,Data!AN48,0)</f>
        <v>0</v>
      </c>
      <c r="AN48" s="4">
        <f>IF(AN$2='BPA CURRENT Calc'!$E$6,Data!AO48,0)</f>
        <v>0</v>
      </c>
      <c r="AO48" s="4">
        <f>IF(AO$2='BPA CURRENT Calc'!$E$6,Data!AP48,0)</f>
        <v>0</v>
      </c>
      <c r="AP48" s="6">
        <f t="shared" si="3"/>
        <v>0</v>
      </c>
      <c r="AQ48" s="18">
        <f>IF(AQ$2='BPA CURRENT Calc'!$F$6,0,0)</f>
        <v>0</v>
      </c>
      <c r="AR48" s="4">
        <f>IF(AR$2='BPA CURRENT Calc'!$F$6,Data!AQ48,0)</f>
        <v>0</v>
      </c>
      <c r="AS48" s="4">
        <f>IF(AS$2='BPA CURRENT Calc'!$F$6,Data!AR48,0)</f>
        <v>0</v>
      </c>
      <c r="AT48" s="4">
        <f>IF(AT$2='BPA CURRENT Calc'!$F$6,Data!AS48,0)</f>
        <v>0</v>
      </c>
      <c r="AU48" s="4">
        <f>IF(AU$2='BPA CURRENT Calc'!$F$6,Data!AT48,0)</f>
        <v>0</v>
      </c>
      <c r="AV48" s="4">
        <f>IF(AV$2='BPA CURRENT Calc'!$F$6,Data!AU48,0)</f>
        <v>0</v>
      </c>
      <c r="AW48" s="4">
        <f>IF(AW$2='BPA CURRENT Calc'!$F$6,Data!AV48,0)</f>
        <v>0</v>
      </c>
      <c r="AX48" s="4">
        <f>IF(AX$2='BPA CURRENT Calc'!$F$6,Data!AW48,0)</f>
        <v>0</v>
      </c>
      <c r="AY48" s="6">
        <f t="shared" si="4"/>
        <v>0</v>
      </c>
      <c r="AZ48" s="18">
        <f>IF(AZ$2='BPA CURRENT Calc'!$G$6,0,0)</f>
        <v>0</v>
      </c>
      <c r="BA48" s="4">
        <f>IF(BA$2='BPA CURRENT Calc'!$G$6,Data!AX48,0)</f>
        <v>0</v>
      </c>
      <c r="BB48" s="4">
        <f>IF(BB$2='BPA CURRENT Calc'!$G$6,Data!AY48,0)</f>
        <v>0</v>
      </c>
      <c r="BC48" s="4">
        <f>IF(BC$2='BPA CURRENT Calc'!$G$6,Data!AZ48,0)</f>
        <v>0</v>
      </c>
      <c r="BD48" s="4">
        <f>IF(BD$2='BPA CURRENT Calc'!$G$6,Data!BA48,0)</f>
        <v>0</v>
      </c>
      <c r="BE48" s="4">
        <f>IF(BE$2='BPA CURRENT Calc'!$G$6,Data!BB48,0)</f>
        <v>0</v>
      </c>
      <c r="BF48" s="4">
        <f>IF(BF$2='BPA CURRENT Calc'!$G$6,Data!BC48,0)</f>
        <v>0</v>
      </c>
      <c r="BG48" s="4">
        <f>IF(BG$2='BPA CURRENT Calc'!$G$6,Data!BD48,0)</f>
        <v>0</v>
      </c>
      <c r="BH48" s="6">
        <f t="shared" si="5"/>
        <v>0</v>
      </c>
      <c r="BI48" s="97">
        <f>IF('BPA CURRENT Calc'!$H$6="Yes",Data!BE48,0)</f>
        <v>0</v>
      </c>
      <c r="BJ48" s="18">
        <f>IF(BJ$2='BPA CURRENT Calc'!$L$4,0,0)</f>
        <v>0</v>
      </c>
      <c r="BK48" s="4">
        <f>IF(BK$2='BPA CURRENT Calc'!$L$4,Data!BV48,0)</f>
        <v>0</v>
      </c>
      <c r="BL48" s="4">
        <f>IF(BL$2='BPA CURRENT Calc'!$L$4,Data!BW48,0)</f>
        <v>6.5000000000000006E-3</v>
      </c>
      <c r="BM48" s="4">
        <f>IF(BM$2='BPA CURRENT Calc'!$L$4,Data!BX48,0)</f>
        <v>0</v>
      </c>
      <c r="BN48" s="4">
        <f>IF(BN$2='BPA CURRENT Calc'!$L$4,Data!BY48,0)</f>
        <v>0</v>
      </c>
      <c r="BO48" s="6">
        <f t="shared" si="6"/>
        <v>6.5000000000000006E-3</v>
      </c>
      <c r="BP48" s="4">
        <f>IF('BPA CURRENT Calc'!$J$6='BPA CURRENT Ref Data'!BP$2,Data!C48,0)</f>
        <v>0</v>
      </c>
      <c r="BQ48" s="4">
        <f>IF('BPA CURRENT Calc'!$J$6='BPA CURRENT Ref Data'!BQ$2,Data!D48,0)</f>
        <v>0</v>
      </c>
      <c r="BR48" s="4">
        <f>IF('BPA CURRENT Calc'!$J$6='BPA CURRENT Ref Data'!BR$2,Data!E48,0)</f>
        <v>0</v>
      </c>
      <c r="BS48" s="4">
        <f>IF('BPA CURRENT Calc'!$J$6='BPA CURRENT Ref Data'!BS$2,Data!F48,0)</f>
        <v>0.22800000000000001</v>
      </c>
      <c r="BT48" s="99">
        <f t="shared" si="8"/>
        <v>0.22800000000000001</v>
      </c>
      <c r="BU48" s="102">
        <f>IF('BPA CURRENT Calc'!$L$6="Yes",'BPA CURRENT Ref Data'!BO48*'BPA CURRENT Calc'!$L$5,0)</f>
        <v>3.2500000000000003E-3</v>
      </c>
      <c r="BV48" s="102">
        <f>IF('BPA CURRENT Calc'!$M$6="Yes",IF(('BPA CURRENT Calc'!I52-'BPA CURRENT Ref Data'!BT48)&gt;0,('BPA CURRENT Calc'!I52-'BPA CURRENT Ref Data'!BT48)*'BPA CURRENT Calc'!$M$5,0),0)</f>
        <v>5.7554223744291783E-4</v>
      </c>
      <c r="BW48" s="80">
        <f>IF('BPA CURRENT Calc'!$K$6="Yes",IF(('BPA CURRENT Calc'!I52)&lt;'BPA CURRENT Calc'!J52,('BPA CURRENT Calc'!I52-'BPA CURRENT Calc'!J52)*'BPA CURRENT Calc'!$K$5,0),0)</f>
        <v>0</v>
      </c>
      <c r="BX48" s="105">
        <f>IF('BPA CURRENT Calc'!$N$5='BPA CURRENT Ref Data'!$BX$2,'BPA CURRENT Scaling'!D51,0)</f>
        <v>1.4365977372499542E-3</v>
      </c>
      <c r="BY48" s="1">
        <f>IF('BPA CURRENT Calc'!$N$5='BPA CURRENT Ref Data'!$BY$2,'BPA CURRENT Scaling'!H51,0)</f>
        <v>0</v>
      </c>
      <c r="BZ48" s="6">
        <f>IF('BPA CURRENT Calc'!$N$6="Yes",SUM('BPA CURRENT Ref Data'!BX48:BY48),0)</f>
        <v>0</v>
      </c>
      <c r="CA48" s="4"/>
      <c r="CB48" s="4"/>
      <c r="CC48" s="4"/>
      <c r="CD48" s="4"/>
      <c r="CE48" s="4"/>
      <c r="CF48" s="4"/>
      <c r="CG48" s="4"/>
      <c r="CH48" s="4"/>
      <c r="CI48" s="4"/>
      <c r="CJ48" s="4"/>
      <c r="CK48" s="4"/>
      <c r="CL48" s="4"/>
      <c r="CM48" s="4"/>
      <c r="CN48" s="4"/>
      <c r="CO48" s="4"/>
      <c r="CP48" s="4"/>
      <c r="CQ48" s="4" t="e">
        <f>IF('BPA CURRENT Calc'!#REF!='BPA CURRENT Ref Data'!CQ$2,Data!G48,0)</f>
        <v>#REF!</v>
      </c>
      <c r="CR48" s="4" t="e">
        <f>IF('BPA CURRENT Calc'!#REF!='BPA CURRENT Ref Data'!CR$2,Data!H48,0)</f>
        <v>#REF!</v>
      </c>
      <c r="CS48" s="4" t="e">
        <f>IF('BPA CURRENT Calc'!#REF!='BPA CURRENT Ref Data'!CS$2,Data!I48,0)</f>
        <v>#REF!</v>
      </c>
      <c r="CT48" s="4" t="e">
        <f>IF('BPA CURRENT Calc'!#REF!='BPA CURRENT Ref Data'!CT$2,Data!J48,0)</f>
        <v>#REF!</v>
      </c>
      <c r="CU48" s="4" t="e">
        <f>IF('BPA CURRENT Calc'!#REF!='BPA CURRENT Ref Data'!CU$2,Data!K48,0)</f>
        <v>#REF!</v>
      </c>
      <c r="CV48" s="4" t="e">
        <f>IF('BPA CURRENT Calc'!#REF!='BPA CURRENT Ref Data'!CV$2,Data!L48,0)</f>
        <v>#REF!</v>
      </c>
      <c r="CW48" s="4" t="e">
        <f>IF('BPA CURRENT Calc'!#REF!='BPA CURRENT Ref Data'!CW$2,Data!M48,0)</f>
        <v>#REF!</v>
      </c>
      <c r="CX48" s="4" t="e">
        <f>IF('BPA CURRENT Calc'!#REF!='BPA CURRENT Ref Data'!CX$2,Data!N48,0)</f>
        <v>#REF!</v>
      </c>
      <c r="CY48" s="4" t="e">
        <f>IF('BPA CURRENT Calc'!#REF!='BPA CURRENT Ref Data'!CY$2,Data!O48,0)</f>
        <v>#REF!</v>
      </c>
      <c r="CZ48" s="4" t="e">
        <f>IF('BPA CURRENT Calc'!#REF!='BPA CURRENT Ref Data'!CZ$2,Data!P48,0)</f>
        <v>#REF!</v>
      </c>
      <c r="DA48" s="4" t="e">
        <f>IF('BPA CURRENT Calc'!#REF!='BPA CURRENT Ref Data'!DA$2,Data!Q48,0)</f>
        <v>#REF!</v>
      </c>
      <c r="DB48" s="4" t="e">
        <f>IF('BPA CURRENT Calc'!#REF!='BPA CURRENT Ref Data'!DB$2,Data!R48,0)</f>
        <v>#REF!</v>
      </c>
      <c r="DC48" s="4" t="e">
        <f>IF('BPA CURRENT Calc'!#REF!='BPA CURRENT Ref Data'!DC$2,Data!S48,0)</f>
        <v>#REF!</v>
      </c>
      <c r="DD48" s="4" t="e">
        <f>IF('BPA CURRENT Calc'!#REF!='BPA CURRENT Ref Data'!DD$2,Data!T48,0)</f>
        <v>#REF!</v>
      </c>
      <c r="DE48" s="4" t="e">
        <f>IF('BPA CURRENT Calc'!#REF!='BPA CURRENT Ref Data'!DE$2,Data!U48,0)</f>
        <v>#REF!</v>
      </c>
      <c r="DF48" s="22" t="e">
        <f t="shared" si="7"/>
        <v>#REF!</v>
      </c>
    </row>
    <row r="49" spans="1:110" x14ac:dyDescent="0.3">
      <c r="A49" s="12">
        <v>10118</v>
      </c>
      <c r="B49" s="37" t="s">
        <v>56</v>
      </c>
      <c r="C49" s="18">
        <f>IF('BPA CURRENT Calc'!$C$6='BPA CURRENT Ref Data'!C$2,Data!G49,0)</f>
        <v>0</v>
      </c>
      <c r="D49" s="4">
        <f>IF('BPA CURRENT Calc'!$C$6='BPA CURRENT Ref Data'!D$2,Data!H49,0)</f>
        <v>0</v>
      </c>
      <c r="E49" s="4">
        <f>IF('BPA CURRENT Calc'!$C$6='BPA CURRENT Ref Data'!E$2,Data!I49,0)</f>
        <v>50.211344406392691</v>
      </c>
      <c r="F49" s="4">
        <f>IF('BPA CURRENT Calc'!$C$6='BPA CURRENT Ref Data'!F$2,Data!J49,0)</f>
        <v>0</v>
      </c>
      <c r="G49" s="4">
        <f>IF('BPA CURRENT Calc'!$C$6='BPA CURRENT Ref Data'!G$2,Data!K49,0)</f>
        <v>0</v>
      </c>
      <c r="H49" s="4">
        <f>IF('BPA CURRENT Calc'!$C$6='BPA CURRENT Ref Data'!H$2,Data!L49,0)</f>
        <v>0</v>
      </c>
      <c r="I49" s="4">
        <f>IF('BPA CURRENT Calc'!$C$6='BPA CURRENT Ref Data'!I$2,Data!M49,0)</f>
        <v>0</v>
      </c>
      <c r="J49" s="4">
        <f>IF('BPA CURRENT Calc'!$C$6='BPA CURRENT Ref Data'!J$2,Data!N49,0)</f>
        <v>0</v>
      </c>
      <c r="K49" s="4">
        <f>IF('BPA CURRENT Calc'!$C$6='BPA CURRENT Ref Data'!K$2,Data!O49,0)</f>
        <v>0</v>
      </c>
      <c r="L49" s="4">
        <f>IF('BPA CURRENT Calc'!$C$6='BPA CURRENT Ref Data'!L$2,Data!P49,0)</f>
        <v>0</v>
      </c>
      <c r="M49" s="4">
        <f>IF('BPA CURRENT Calc'!$C$6='BPA CURRENT Ref Data'!M$2,Data!Q49,0)</f>
        <v>0</v>
      </c>
      <c r="N49" s="4">
        <f>IF('BPA CURRENT Calc'!$C$6='BPA CURRENT Ref Data'!N$2,Data!R49,0)</f>
        <v>0</v>
      </c>
      <c r="O49" s="4">
        <f>IF('BPA CURRENT Calc'!$C$6='BPA CURRENT Ref Data'!O$2,Data!S49,0)</f>
        <v>0</v>
      </c>
      <c r="P49" s="4">
        <f>IF('BPA CURRENT Calc'!$C$6='BPA CURRENT Ref Data'!P$2,Data!T49,0)</f>
        <v>0</v>
      </c>
      <c r="Q49" s="4">
        <f>IF('BPA CURRENT Calc'!$C$6='BPA CURRENT Ref Data'!Q$2,Data!U49,0)</f>
        <v>0</v>
      </c>
      <c r="R49" s="22">
        <f t="shared" si="1"/>
        <v>50.211344406392691</v>
      </c>
      <c r="S49" s="18">
        <f>IF(S$2='BPA CURRENT Calc'!$D$6,Data!V49,0)</f>
        <v>0</v>
      </c>
      <c r="T49" s="4">
        <f>IF(T$2='BPA CURRENT Calc'!$D$6,Data!W49,0)</f>
        <v>0</v>
      </c>
      <c r="U49" s="4">
        <f>IF(U$2='BPA CURRENT Calc'!$D$6,Data!X49,0)</f>
        <v>0</v>
      </c>
      <c r="V49" s="4">
        <f>IF(V$2='BPA CURRENT Calc'!$D$6,Data!Y49,0)</f>
        <v>0</v>
      </c>
      <c r="W49" s="4">
        <f>IF(W$2='BPA CURRENT Calc'!$D$6,Data!Z49,0)</f>
        <v>0</v>
      </c>
      <c r="X49" s="4">
        <f>IF(X$2='BPA CURRENT Calc'!$D$6,Data!AA49,0)</f>
        <v>0</v>
      </c>
      <c r="Y49" s="4">
        <f>IF(Y$2='BPA CURRENT Calc'!$D$6,Data!AB49,0)</f>
        <v>0</v>
      </c>
      <c r="Z49" s="4">
        <f>IF(Z$2='BPA CURRENT Calc'!$D$6,Data!AC49,0)</f>
        <v>0</v>
      </c>
      <c r="AA49" s="4">
        <f>IF(AA$2='BPA CURRENT Calc'!$D$6,Data!AD49,0)</f>
        <v>0</v>
      </c>
      <c r="AB49" s="4">
        <f>IF(AB$2='BPA CURRENT Calc'!$D$6,Data!AE49,0)</f>
        <v>0</v>
      </c>
      <c r="AC49" s="4">
        <f>IF(AC$2='BPA CURRENT Calc'!$D$6,Data!AF49,0)</f>
        <v>0</v>
      </c>
      <c r="AD49" s="4">
        <f>IF(AD$2='BPA CURRENT Calc'!$D$6,Data!AG49,0)</f>
        <v>0</v>
      </c>
      <c r="AE49" s="4">
        <f>IF(AE$2='BPA CURRENT Calc'!$D$6,Data!AH49,0)</f>
        <v>0</v>
      </c>
      <c r="AF49" s="4">
        <f>IF(AF$2='BPA CURRENT Calc'!$D$6,Data!AI49,0)</f>
        <v>0</v>
      </c>
      <c r="AG49" s="6">
        <f t="shared" si="2"/>
        <v>0</v>
      </c>
      <c r="AH49" s="18">
        <f>IF(AH$2='BPA CURRENT Calc'!$E$6,0,0)</f>
        <v>0</v>
      </c>
      <c r="AI49" s="4">
        <f>IF(AI$2='BPA CURRENT Calc'!$E$6,Data!AJ49,0)</f>
        <v>0</v>
      </c>
      <c r="AJ49" s="4">
        <f>IF(AJ$2='BPA CURRENT Calc'!$E$6,Data!AK49,0)</f>
        <v>2.362785388127854</v>
      </c>
      <c r="AK49" s="4">
        <f>IF(AK$2='BPA CURRENT Calc'!$E$6,Data!AL49,0)</f>
        <v>0</v>
      </c>
      <c r="AL49" s="4">
        <f>IF(AL$2='BPA CURRENT Calc'!$E$6,Data!AM49,0)</f>
        <v>0</v>
      </c>
      <c r="AM49" s="4">
        <f>IF(AM$2='BPA CURRENT Calc'!$E$6,Data!AN49,0)</f>
        <v>0</v>
      </c>
      <c r="AN49" s="4">
        <f>IF(AN$2='BPA CURRENT Calc'!$E$6,Data!AO49,0)</f>
        <v>0</v>
      </c>
      <c r="AO49" s="4">
        <f>IF(AO$2='BPA CURRENT Calc'!$E$6,Data!AP49,0)</f>
        <v>0</v>
      </c>
      <c r="AP49" s="6">
        <f t="shared" si="3"/>
        <v>2.362785388127854</v>
      </c>
      <c r="AQ49" s="18">
        <f>IF(AQ$2='BPA CURRENT Calc'!$F$6,0,0)</f>
        <v>0</v>
      </c>
      <c r="AR49" s="4">
        <f>IF(AR$2='BPA CURRENT Calc'!$F$6,Data!AQ49,0)</f>
        <v>0</v>
      </c>
      <c r="AS49" s="4">
        <f>IF(AS$2='BPA CURRENT Calc'!$F$6,Data!AR49,0)</f>
        <v>0</v>
      </c>
      <c r="AT49" s="4">
        <f>IF(AT$2='BPA CURRENT Calc'!$F$6,Data!AS49,0)</f>
        <v>0</v>
      </c>
      <c r="AU49" s="4">
        <f>IF(AU$2='BPA CURRENT Calc'!$F$6,Data!AT49,0)</f>
        <v>0</v>
      </c>
      <c r="AV49" s="4">
        <f>IF(AV$2='BPA CURRENT Calc'!$F$6,Data!AU49,0)</f>
        <v>0</v>
      </c>
      <c r="AW49" s="4">
        <f>IF(AW$2='BPA CURRENT Calc'!$F$6,Data!AV49,0)</f>
        <v>0</v>
      </c>
      <c r="AX49" s="4">
        <f>IF(AX$2='BPA CURRENT Calc'!$F$6,Data!AW49,0)</f>
        <v>0</v>
      </c>
      <c r="AY49" s="6">
        <f t="shared" si="4"/>
        <v>0</v>
      </c>
      <c r="AZ49" s="18">
        <f>IF(AZ$2='BPA CURRENT Calc'!$G$6,0,0)</f>
        <v>0</v>
      </c>
      <c r="BA49" s="4">
        <f>IF(BA$2='BPA CURRENT Calc'!$G$6,Data!AX49,0)</f>
        <v>0</v>
      </c>
      <c r="BB49" s="4">
        <f>IF(BB$2='BPA CURRENT Calc'!$G$6,Data!AY49,0)</f>
        <v>0</v>
      </c>
      <c r="BC49" s="4">
        <f>IF(BC$2='BPA CURRENT Calc'!$G$6,Data!AZ49,0)</f>
        <v>0</v>
      </c>
      <c r="BD49" s="4">
        <f>IF(BD$2='BPA CURRENT Calc'!$G$6,Data!BA49,0)</f>
        <v>0</v>
      </c>
      <c r="BE49" s="4">
        <f>IF(BE$2='BPA CURRENT Calc'!$G$6,Data!BB49,0)</f>
        <v>0</v>
      </c>
      <c r="BF49" s="4">
        <f>IF(BF$2='BPA CURRENT Calc'!$G$6,Data!BC49,0)</f>
        <v>0</v>
      </c>
      <c r="BG49" s="4">
        <f>IF(BG$2='BPA CURRENT Calc'!$G$6,Data!BD49,0)</f>
        <v>0</v>
      </c>
      <c r="BH49" s="6">
        <f t="shared" si="5"/>
        <v>0</v>
      </c>
      <c r="BI49" s="97">
        <f>IF('BPA CURRENT Calc'!$H$6="Yes",Data!BE49,0)</f>
        <v>0</v>
      </c>
      <c r="BJ49" s="18">
        <f>IF(BJ$2='BPA CURRENT Calc'!$L$4,0,0)</f>
        <v>0</v>
      </c>
      <c r="BK49" s="4">
        <f>IF(BK$2='BPA CURRENT Calc'!$L$4,Data!BV49,0)</f>
        <v>0</v>
      </c>
      <c r="BL49" s="4">
        <f>IF(BL$2='BPA CURRENT Calc'!$L$4,Data!BW49,0)</f>
        <v>0.54949999999999999</v>
      </c>
      <c r="BM49" s="4">
        <f>IF(BM$2='BPA CURRENT Calc'!$L$4,Data!BX49,0)</f>
        <v>0</v>
      </c>
      <c r="BN49" s="4">
        <f>IF(BN$2='BPA CURRENT Calc'!$L$4,Data!BY49,0)</f>
        <v>0</v>
      </c>
      <c r="BO49" s="6">
        <f t="shared" si="6"/>
        <v>0.54949999999999999</v>
      </c>
      <c r="BP49" s="4">
        <f>IF('BPA CURRENT Calc'!$J$6='BPA CURRENT Ref Data'!BP$2,Data!C49,0)</f>
        <v>0</v>
      </c>
      <c r="BQ49" s="4">
        <f>IF('BPA CURRENT Calc'!$J$6='BPA CURRENT Ref Data'!BQ$2,Data!D49,0)</f>
        <v>0</v>
      </c>
      <c r="BR49" s="4">
        <f>IF('BPA CURRENT Calc'!$J$6='BPA CURRENT Ref Data'!BR$2,Data!E49,0)</f>
        <v>0</v>
      </c>
      <c r="BS49" s="4">
        <f>IF('BPA CURRENT Calc'!$J$6='BPA CURRENT Ref Data'!BS$2,Data!F49,0)</f>
        <v>45.673999999999999</v>
      </c>
      <c r="BT49" s="99">
        <f t="shared" si="8"/>
        <v>45.673999999999999</v>
      </c>
      <c r="BU49" s="102">
        <f>IF('BPA CURRENT Calc'!$L$6="Yes",'BPA CURRENT Ref Data'!BO49*'BPA CURRENT Calc'!$L$5,0)</f>
        <v>0.27474999999999999</v>
      </c>
      <c r="BV49" s="102">
        <f>IF('BPA CURRENT Calc'!$M$6="Yes",IF(('BPA CURRENT Calc'!I53-'BPA CURRENT Ref Data'!BT49)&gt;0,('BPA CURRENT Calc'!I53-'BPA CURRENT Ref Data'!BT49)*'BPA CURRENT Calc'!$M$5,0),0)</f>
        <v>0.54363975456620928</v>
      </c>
      <c r="BW49" s="80">
        <f>IF('BPA CURRENT Calc'!$K$6="Yes",IF(('BPA CURRENT Calc'!I53)&lt;'BPA CURRENT Calc'!J53,('BPA CURRENT Calc'!I53-'BPA CURRENT Calc'!J53)*'BPA CURRENT Calc'!$K$5,0),0)</f>
        <v>0</v>
      </c>
      <c r="BX49" s="105">
        <f>IF('BPA CURRENT Calc'!$N$5='BPA CURRENT Ref Data'!$BX$2,'BPA CURRENT Scaling'!D52,0)</f>
        <v>0.28810829590271586</v>
      </c>
      <c r="BY49" s="1">
        <f>IF('BPA CURRENT Calc'!$N$5='BPA CURRENT Ref Data'!$BY$2,'BPA CURRENT Scaling'!H52,0)</f>
        <v>0</v>
      </c>
      <c r="BZ49" s="6">
        <f>IF('BPA CURRENT Calc'!$N$6="Yes",SUM('BPA CURRENT Ref Data'!BX49:BY49),0)</f>
        <v>0</v>
      </c>
      <c r="CA49" s="4"/>
      <c r="CB49" s="4"/>
      <c r="CC49" s="4"/>
      <c r="CD49" s="4"/>
      <c r="CE49" s="4"/>
      <c r="CF49" s="4"/>
      <c r="CG49" s="4"/>
      <c r="CH49" s="4"/>
      <c r="CI49" s="4"/>
      <c r="CJ49" s="4"/>
      <c r="CK49" s="4"/>
      <c r="CL49" s="4"/>
      <c r="CM49" s="4"/>
      <c r="CN49" s="4"/>
      <c r="CO49" s="4"/>
      <c r="CP49" s="4"/>
      <c r="CQ49" s="4" t="e">
        <f>IF('BPA CURRENT Calc'!#REF!='BPA CURRENT Ref Data'!CQ$2,Data!G49,0)</f>
        <v>#REF!</v>
      </c>
      <c r="CR49" s="4" t="e">
        <f>IF('BPA CURRENT Calc'!#REF!='BPA CURRENT Ref Data'!CR$2,Data!H49,0)</f>
        <v>#REF!</v>
      </c>
      <c r="CS49" s="4" t="e">
        <f>IF('BPA CURRENT Calc'!#REF!='BPA CURRENT Ref Data'!CS$2,Data!I49,0)</f>
        <v>#REF!</v>
      </c>
      <c r="CT49" s="4" t="e">
        <f>IF('BPA CURRENT Calc'!#REF!='BPA CURRENT Ref Data'!CT$2,Data!J49,0)</f>
        <v>#REF!</v>
      </c>
      <c r="CU49" s="4" t="e">
        <f>IF('BPA CURRENT Calc'!#REF!='BPA CURRENT Ref Data'!CU$2,Data!K49,0)</f>
        <v>#REF!</v>
      </c>
      <c r="CV49" s="4" t="e">
        <f>IF('BPA CURRENT Calc'!#REF!='BPA CURRENT Ref Data'!CV$2,Data!L49,0)</f>
        <v>#REF!</v>
      </c>
      <c r="CW49" s="4" t="e">
        <f>IF('BPA CURRENT Calc'!#REF!='BPA CURRENT Ref Data'!CW$2,Data!M49,0)</f>
        <v>#REF!</v>
      </c>
      <c r="CX49" s="4" t="e">
        <f>IF('BPA CURRENT Calc'!#REF!='BPA CURRENT Ref Data'!CX$2,Data!N49,0)</f>
        <v>#REF!</v>
      </c>
      <c r="CY49" s="4" t="e">
        <f>IF('BPA CURRENT Calc'!#REF!='BPA CURRENT Ref Data'!CY$2,Data!O49,0)</f>
        <v>#REF!</v>
      </c>
      <c r="CZ49" s="4" t="e">
        <f>IF('BPA CURRENT Calc'!#REF!='BPA CURRENT Ref Data'!CZ$2,Data!P49,0)</f>
        <v>#REF!</v>
      </c>
      <c r="DA49" s="4" t="e">
        <f>IF('BPA CURRENT Calc'!#REF!='BPA CURRENT Ref Data'!DA$2,Data!Q49,0)</f>
        <v>#REF!</v>
      </c>
      <c r="DB49" s="4" t="e">
        <f>IF('BPA CURRENT Calc'!#REF!='BPA CURRENT Ref Data'!DB$2,Data!R49,0)</f>
        <v>#REF!</v>
      </c>
      <c r="DC49" s="4" t="e">
        <f>IF('BPA CURRENT Calc'!#REF!='BPA CURRENT Ref Data'!DC$2,Data!S49,0)</f>
        <v>#REF!</v>
      </c>
      <c r="DD49" s="4" t="e">
        <f>IF('BPA CURRENT Calc'!#REF!='BPA CURRENT Ref Data'!DD$2,Data!T49,0)</f>
        <v>#REF!</v>
      </c>
      <c r="DE49" s="4" t="e">
        <f>IF('BPA CURRENT Calc'!#REF!='BPA CURRENT Ref Data'!DE$2,Data!U49,0)</f>
        <v>#REF!</v>
      </c>
      <c r="DF49" s="22" t="e">
        <f t="shared" si="7"/>
        <v>#REF!</v>
      </c>
    </row>
    <row r="50" spans="1:110" x14ac:dyDescent="0.3">
      <c r="A50" s="12">
        <v>10121</v>
      </c>
      <c r="B50" s="37" t="s">
        <v>57</v>
      </c>
      <c r="C50" s="18">
        <f>IF('BPA CURRENT Calc'!$C$6='BPA CURRENT Ref Data'!C$2,Data!G50,0)</f>
        <v>0</v>
      </c>
      <c r="D50" s="4">
        <f>IF('BPA CURRENT Calc'!$C$6='BPA CURRENT Ref Data'!D$2,Data!H50,0)</f>
        <v>0</v>
      </c>
      <c r="E50" s="4">
        <f>IF('BPA CURRENT Calc'!$C$6='BPA CURRENT Ref Data'!E$2,Data!I50,0)</f>
        <v>39.242356506849319</v>
      </c>
      <c r="F50" s="4">
        <f>IF('BPA CURRENT Calc'!$C$6='BPA CURRENT Ref Data'!F$2,Data!J50,0)</f>
        <v>0</v>
      </c>
      <c r="G50" s="4">
        <f>IF('BPA CURRENT Calc'!$C$6='BPA CURRENT Ref Data'!G$2,Data!K50,0)</f>
        <v>0</v>
      </c>
      <c r="H50" s="4">
        <f>IF('BPA CURRENT Calc'!$C$6='BPA CURRENT Ref Data'!H$2,Data!L50,0)</f>
        <v>0</v>
      </c>
      <c r="I50" s="4">
        <f>IF('BPA CURRENT Calc'!$C$6='BPA CURRENT Ref Data'!I$2,Data!M50,0)</f>
        <v>0</v>
      </c>
      <c r="J50" s="4">
        <f>IF('BPA CURRENT Calc'!$C$6='BPA CURRENT Ref Data'!J$2,Data!N50,0)</f>
        <v>0</v>
      </c>
      <c r="K50" s="4">
        <f>IF('BPA CURRENT Calc'!$C$6='BPA CURRENT Ref Data'!K$2,Data!O50,0)</f>
        <v>0</v>
      </c>
      <c r="L50" s="4">
        <f>IF('BPA CURRENT Calc'!$C$6='BPA CURRENT Ref Data'!L$2,Data!P50,0)</f>
        <v>0</v>
      </c>
      <c r="M50" s="4">
        <f>IF('BPA CURRENT Calc'!$C$6='BPA CURRENT Ref Data'!M$2,Data!Q50,0)</f>
        <v>0</v>
      </c>
      <c r="N50" s="4">
        <f>IF('BPA CURRENT Calc'!$C$6='BPA CURRENT Ref Data'!N$2,Data!R50,0)</f>
        <v>0</v>
      </c>
      <c r="O50" s="4">
        <f>IF('BPA CURRENT Calc'!$C$6='BPA CURRENT Ref Data'!O$2,Data!S50,0)</f>
        <v>0</v>
      </c>
      <c r="P50" s="4">
        <f>IF('BPA CURRENT Calc'!$C$6='BPA CURRENT Ref Data'!P$2,Data!T50,0)</f>
        <v>0</v>
      </c>
      <c r="Q50" s="4">
        <f>IF('BPA CURRENT Calc'!$C$6='BPA CURRENT Ref Data'!Q$2,Data!U50,0)</f>
        <v>0</v>
      </c>
      <c r="R50" s="22">
        <f t="shared" si="1"/>
        <v>39.242356506849319</v>
      </c>
      <c r="S50" s="18">
        <f>IF(S$2='BPA CURRENT Calc'!$D$6,Data!V50,0)</f>
        <v>0</v>
      </c>
      <c r="T50" s="4">
        <f>IF(T$2='BPA CURRENT Calc'!$D$6,Data!W50,0)</f>
        <v>0</v>
      </c>
      <c r="U50" s="4">
        <f>IF(U$2='BPA CURRENT Calc'!$D$6,Data!X50,0)</f>
        <v>0</v>
      </c>
      <c r="V50" s="4">
        <f>IF(V$2='BPA CURRENT Calc'!$D$6,Data!Y50,0)</f>
        <v>0</v>
      </c>
      <c r="W50" s="4">
        <f>IF(W$2='BPA CURRENT Calc'!$D$6,Data!Z50,0)</f>
        <v>0</v>
      </c>
      <c r="X50" s="4">
        <f>IF(X$2='BPA CURRENT Calc'!$D$6,Data!AA50,0)</f>
        <v>0</v>
      </c>
      <c r="Y50" s="4">
        <f>IF(Y$2='BPA CURRENT Calc'!$D$6,Data!AB50,0)</f>
        <v>0</v>
      </c>
      <c r="Z50" s="4">
        <f>IF(Z$2='BPA CURRENT Calc'!$D$6,Data!AC50,0)</f>
        <v>0</v>
      </c>
      <c r="AA50" s="4">
        <f>IF(AA$2='BPA CURRENT Calc'!$D$6,Data!AD50,0)</f>
        <v>0</v>
      </c>
      <c r="AB50" s="4">
        <f>IF(AB$2='BPA CURRENT Calc'!$D$6,Data!AE50,0)</f>
        <v>0</v>
      </c>
      <c r="AC50" s="4">
        <f>IF(AC$2='BPA CURRENT Calc'!$D$6,Data!AF50,0)</f>
        <v>0</v>
      </c>
      <c r="AD50" s="4">
        <f>IF(AD$2='BPA CURRENT Calc'!$D$6,Data!AG50,0)</f>
        <v>0</v>
      </c>
      <c r="AE50" s="4">
        <f>IF(AE$2='BPA CURRENT Calc'!$D$6,Data!AH50,0)</f>
        <v>0</v>
      </c>
      <c r="AF50" s="4">
        <f>IF(AF$2='BPA CURRENT Calc'!$D$6,Data!AI50,0)</f>
        <v>0</v>
      </c>
      <c r="AG50" s="6">
        <f t="shared" si="2"/>
        <v>0</v>
      </c>
      <c r="AH50" s="18">
        <f>IF(AH$2='BPA CURRENT Calc'!$E$6,0,0)</f>
        <v>0</v>
      </c>
      <c r="AI50" s="4">
        <f>IF(AI$2='BPA CURRENT Calc'!$E$6,Data!AJ50,0)</f>
        <v>0</v>
      </c>
      <c r="AJ50" s="4">
        <f>IF(AJ$2='BPA CURRENT Calc'!$E$6,Data!AK50,0)</f>
        <v>0</v>
      </c>
      <c r="AK50" s="4">
        <f>IF(AK$2='BPA CURRENT Calc'!$E$6,Data!AL50,0)</f>
        <v>0</v>
      </c>
      <c r="AL50" s="4">
        <f>IF(AL$2='BPA CURRENT Calc'!$E$6,Data!AM50,0)</f>
        <v>0</v>
      </c>
      <c r="AM50" s="4">
        <f>IF(AM$2='BPA CURRENT Calc'!$E$6,Data!AN50,0)</f>
        <v>0</v>
      </c>
      <c r="AN50" s="4">
        <f>IF(AN$2='BPA CURRENT Calc'!$E$6,Data!AO50,0)</f>
        <v>0</v>
      </c>
      <c r="AO50" s="4">
        <f>IF(AO$2='BPA CURRENT Calc'!$E$6,Data!AP50,0)</f>
        <v>0</v>
      </c>
      <c r="AP50" s="6">
        <f t="shared" si="3"/>
        <v>0</v>
      </c>
      <c r="AQ50" s="18">
        <f>IF(AQ$2='BPA CURRENT Calc'!$F$6,0,0)</f>
        <v>0</v>
      </c>
      <c r="AR50" s="4">
        <f>IF(AR$2='BPA CURRENT Calc'!$F$6,Data!AQ50,0)</f>
        <v>0</v>
      </c>
      <c r="AS50" s="4">
        <f>IF(AS$2='BPA CURRENT Calc'!$F$6,Data!AR50,0)</f>
        <v>0</v>
      </c>
      <c r="AT50" s="4">
        <f>IF(AT$2='BPA CURRENT Calc'!$F$6,Data!AS50,0)</f>
        <v>0</v>
      </c>
      <c r="AU50" s="4">
        <f>IF(AU$2='BPA CURRENT Calc'!$F$6,Data!AT50,0)</f>
        <v>0</v>
      </c>
      <c r="AV50" s="4">
        <f>IF(AV$2='BPA CURRENT Calc'!$F$6,Data!AU50,0)</f>
        <v>0</v>
      </c>
      <c r="AW50" s="4">
        <f>IF(AW$2='BPA CURRENT Calc'!$F$6,Data!AV50,0)</f>
        <v>0</v>
      </c>
      <c r="AX50" s="4">
        <f>IF(AX$2='BPA CURRENT Calc'!$F$6,Data!AW50,0)</f>
        <v>0</v>
      </c>
      <c r="AY50" s="6">
        <f t="shared" si="4"/>
        <v>0</v>
      </c>
      <c r="AZ50" s="18">
        <f>IF(AZ$2='BPA CURRENT Calc'!$G$6,0,0)</f>
        <v>0</v>
      </c>
      <c r="BA50" s="4">
        <f>IF(BA$2='BPA CURRENT Calc'!$G$6,Data!AX50,0)</f>
        <v>0</v>
      </c>
      <c r="BB50" s="4">
        <f>IF(BB$2='BPA CURRENT Calc'!$G$6,Data!AY50,0)</f>
        <v>0</v>
      </c>
      <c r="BC50" s="4">
        <f>IF(BC$2='BPA CURRENT Calc'!$G$6,Data!AZ50,0)</f>
        <v>0</v>
      </c>
      <c r="BD50" s="4">
        <f>IF(BD$2='BPA CURRENT Calc'!$G$6,Data!BA50,0)</f>
        <v>0</v>
      </c>
      <c r="BE50" s="4">
        <f>IF(BE$2='BPA CURRENT Calc'!$G$6,Data!BB50,0)</f>
        <v>0</v>
      </c>
      <c r="BF50" s="4">
        <f>IF(BF$2='BPA CURRENT Calc'!$G$6,Data!BC50,0)</f>
        <v>0</v>
      </c>
      <c r="BG50" s="4">
        <f>IF(BG$2='BPA CURRENT Calc'!$G$6,Data!BD50,0)</f>
        <v>0</v>
      </c>
      <c r="BH50" s="6">
        <f t="shared" si="5"/>
        <v>0</v>
      </c>
      <c r="BI50" s="97">
        <f>IF('BPA CURRENT Calc'!$H$6="Yes",Data!BE50,0)</f>
        <v>0</v>
      </c>
      <c r="BJ50" s="18">
        <f>IF(BJ$2='BPA CURRENT Calc'!$L$4,0,0)</f>
        <v>0</v>
      </c>
      <c r="BK50" s="4">
        <f>IF(BK$2='BPA CURRENT Calc'!$L$4,Data!BV50,0)</f>
        <v>0</v>
      </c>
      <c r="BL50" s="4">
        <f>IF(BL$2='BPA CURRENT Calc'!$L$4,Data!BW50,0)</f>
        <v>0</v>
      </c>
      <c r="BM50" s="4">
        <f>IF(BM$2='BPA CURRENT Calc'!$L$4,Data!BX50,0)</f>
        <v>0</v>
      </c>
      <c r="BN50" s="4">
        <f>IF(BN$2='BPA CURRENT Calc'!$L$4,Data!BY50,0)</f>
        <v>0</v>
      </c>
      <c r="BO50" s="6">
        <f t="shared" si="6"/>
        <v>0</v>
      </c>
      <c r="BP50" s="4">
        <f>IF('BPA CURRENT Calc'!$J$6='BPA CURRENT Ref Data'!BP$2,Data!C50,0)</f>
        <v>0</v>
      </c>
      <c r="BQ50" s="4">
        <f>IF('BPA CURRENT Calc'!$J$6='BPA CURRENT Ref Data'!BQ$2,Data!D50,0)</f>
        <v>0</v>
      </c>
      <c r="BR50" s="4">
        <f>IF('BPA CURRENT Calc'!$J$6='BPA CURRENT Ref Data'!BR$2,Data!E50,0)</f>
        <v>0</v>
      </c>
      <c r="BS50" s="4">
        <f>IF('BPA CURRENT Calc'!$J$6='BPA CURRENT Ref Data'!BS$2,Data!F50,0)</f>
        <v>40.875</v>
      </c>
      <c r="BT50" s="99">
        <f t="shared" si="8"/>
        <v>40.875</v>
      </c>
      <c r="BU50" s="102">
        <f>IF('BPA CURRENT Calc'!$L$6="Yes",'BPA CURRENT Ref Data'!BO50*'BPA CURRENT Calc'!$L$5,0)</f>
        <v>0</v>
      </c>
      <c r="BV50" s="102">
        <f>IF('BPA CURRENT Calc'!$M$6="Yes",IF(('BPA CURRENT Calc'!I54-'BPA CURRENT Ref Data'!BT50)&gt;0,('BPA CURRENT Calc'!I54-'BPA CURRENT Ref Data'!BT50)*'BPA CURRENT Calc'!$M$5,0),0)</f>
        <v>0</v>
      </c>
      <c r="BW50" s="80">
        <f>IF('BPA CURRENT Calc'!$K$6="Yes",IF(('BPA CURRENT Calc'!I54)&lt;'BPA CURRENT Calc'!J54,('BPA CURRENT Calc'!I54-'BPA CURRENT Calc'!J54)*'BPA CURRENT Calc'!$K$5,0),0)</f>
        <v>-1.632643493150681</v>
      </c>
      <c r="BX50" s="105">
        <f>IF('BPA CURRENT Calc'!$N$5='BPA CURRENT Ref Data'!$BX$2,'BPA CURRENT Scaling'!D53,0)</f>
        <v>0.24318062633648121</v>
      </c>
      <c r="BY50" s="1">
        <f>IF('BPA CURRENT Calc'!$N$5='BPA CURRENT Ref Data'!$BY$2,'BPA CURRENT Scaling'!H53,0)</f>
        <v>0</v>
      </c>
      <c r="BZ50" s="6">
        <f>IF('BPA CURRENT Calc'!$N$6="Yes",SUM('BPA CURRENT Ref Data'!BX50:BY50),0)</f>
        <v>0</v>
      </c>
      <c r="CA50" s="4"/>
      <c r="CB50" s="4"/>
      <c r="CC50" s="4"/>
      <c r="CD50" s="4"/>
      <c r="CE50" s="4"/>
      <c r="CF50" s="4"/>
      <c r="CG50" s="4"/>
      <c r="CH50" s="4"/>
      <c r="CI50" s="4"/>
      <c r="CJ50" s="4"/>
      <c r="CK50" s="4"/>
      <c r="CL50" s="4"/>
      <c r="CM50" s="4"/>
      <c r="CN50" s="4"/>
      <c r="CO50" s="4"/>
      <c r="CP50" s="4"/>
      <c r="CQ50" s="4" t="e">
        <f>IF('BPA CURRENT Calc'!#REF!='BPA CURRENT Ref Data'!CQ$2,Data!G50,0)</f>
        <v>#REF!</v>
      </c>
      <c r="CR50" s="4" t="e">
        <f>IF('BPA CURRENT Calc'!#REF!='BPA CURRENT Ref Data'!CR$2,Data!H50,0)</f>
        <v>#REF!</v>
      </c>
      <c r="CS50" s="4" t="e">
        <f>IF('BPA CURRENT Calc'!#REF!='BPA CURRENT Ref Data'!CS$2,Data!I50,0)</f>
        <v>#REF!</v>
      </c>
      <c r="CT50" s="4" t="e">
        <f>IF('BPA CURRENT Calc'!#REF!='BPA CURRENT Ref Data'!CT$2,Data!J50,0)</f>
        <v>#REF!</v>
      </c>
      <c r="CU50" s="4" t="e">
        <f>IF('BPA CURRENT Calc'!#REF!='BPA CURRENT Ref Data'!CU$2,Data!K50,0)</f>
        <v>#REF!</v>
      </c>
      <c r="CV50" s="4" t="e">
        <f>IF('BPA CURRENT Calc'!#REF!='BPA CURRENT Ref Data'!CV$2,Data!L50,0)</f>
        <v>#REF!</v>
      </c>
      <c r="CW50" s="4" t="e">
        <f>IF('BPA CURRENT Calc'!#REF!='BPA CURRENT Ref Data'!CW$2,Data!M50,0)</f>
        <v>#REF!</v>
      </c>
      <c r="CX50" s="4" t="e">
        <f>IF('BPA CURRENT Calc'!#REF!='BPA CURRENT Ref Data'!CX$2,Data!N50,0)</f>
        <v>#REF!</v>
      </c>
      <c r="CY50" s="4" t="e">
        <f>IF('BPA CURRENT Calc'!#REF!='BPA CURRENT Ref Data'!CY$2,Data!O50,0)</f>
        <v>#REF!</v>
      </c>
      <c r="CZ50" s="4" t="e">
        <f>IF('BPA CURRENT Calc'!#REF!='BPA CURRENT Ref Data'!CZ$2,Data!P50,0)</f>
        <v>#REF!</v>
      </c>
      <c r="DA50" s="4" t="e">
        <f>IF('BPA CURRENT Calc'!#REF!='BPA CURRENT Ref Data'!DA$2,Data!Q50,0)</f>
        <v>#REF!</v>
      </c>
      <c r="DB50" s="4" t="e">
        <f>IF('BPA CURRENT Calc'!#REF!='BPA CURRENT Ref Data'!DB$2,Data!R50,0)</f>
        <v>#REF!</v>
      </c>
      <c r="DC50" s="4" t="e">
        <f>IF('BPA CURRENT Calc'!#REF!='BPA CURRENT Ref Data'!DC$2,Data!S50,0)</f>
        <v>#REF!</v>
      </c>
      <c r="DD50" s="4" t="e">
        <f>IF('BPA CURRENT Calc'!#REF!='BPA CURRENT Ref Data'!DD$2,Data!T50,0)</f>
        <v>#REF!</v>
      </c>
      <c r="DE50" s="4" t="e">
        <f>IF('BPA CURRENT Calc'!#REF!='BPA CURRENT Ref Data'!DE$2,Data!U50,0)</f>
        <v>#REF!</v>
      </c>
      <c r="DF50" s="22" t="e">
        <f t="shared" si="7"/>
        <v>#REF!</v>
      </c>
    </row>
    <row r="51" spans="1:110" x14ac:dyDescent="0.3">
      <c r="A51" s="12">
        <v>10123</v>
      </c>
      <c r="B51" s="37" t="s">
        <v>58</v>
      </c>
      <c r="C51" s="18">
        <f>IF('BPA CURRENT Calc'!$C$6='BPA CURRENT Ref Data'!C$2,Data!G51,0)</f>
        <v>0</v>
      </c>
      <c r="D51" s="4">
        <f>IF('BPA CURRENT Calc'!$C$6='BPA CURRENT Ref Data'!D$2,Data!H51,0)</f>
        <v>0</v>
      </c>
      <c r="E51" s="4">
        <f>IF('BPA CURRENT Calc'!$C$6='BPA CURRENT Ref Data'!E$2,Data!I51,0)</f>
        <v>518.68483869863019</v>
      </c>
      <c r="F51" s="4">
        <f>IF('BPA CURRENT Calc'!$C$6='BPA CURRENT Ref Data'!F$2,Data!J51,0)</f>
        <v>0</v>
      </c>
      <c r="G51" s="4">
        <f>IF('BPA CURRENT Calc'!$C$6='BPA CURRENT Ref Data'!G$2,Data!K51,0)</f>
        <v>0</v>
      </c>
      <c r="H51" s="4">
        <f>IF('BPA CURRENT Calc'!$C$6='BPA CURRENT Ref Data'!H$2,Data!L51,0)</f>
        <v>0</v>
      </c>
      <c r="I51" s="4">
        <f>IF('BPA CURRENT Calc'!$C$6='BPA CURRENT Ref Data'!I$2,Data!M51,0)</f>
        <v>0</v>
      </c>
      <c r="J51" s="4">
        <f>IF('BPA CURRENT Calc'!$C$6='BPA CURRENT Ref Data'!J$2,Data!N51,0)</f>
        <v>0</v>
      </c>
      <c r="K51" s="4">
        <f>IF('BPA CURRENT Calc'!$C$6='BPA CURRENT Ref Data'!K$2,Data!O51,0)</f>
        <v>0</v>
      </c>
      <c r="L51" s="4">
        <f>IF('BPA CURRENT Calc'!$C$6='BPA CURRENT Ref Data'!L$2,Data!P51,0)</f>
        <v>0</v>
      </c>
      <c r="M51" s="4">
        <f>IF('BPA CURRENT Calc'!$C$6='BPA CURRENT Ref Data'!M$2,Data!Q51,0)</f>
        <v>0</v>
      </c>
      <c r="N51" s="4">
        <f>IF('BPA CURRENT Calc'!$C$6='BPA CURRENT Ref Data'!N$2,Data!R51,0)</f>
        <v>0</v>
      </c>
      <c r="O51" s="4">
        <f>IF('BPA CURRENT Calc'!$C$6='BPA CURRENT Ref Data'!O$2,Data!S51,0)</f>
        <v>0</v>
      </c>
      <c r="P51" s="4">
        <f>IF('BPA CURRENT Calc'!$C$6='BPA CURRENT Ref Data'!P$2,Data!T51,0)</f>
        <v>0</v>
      </c>
      <c r="Q51" s="4">
        <f>IF('BPA CURRENT Calc'!$C$6='BPA CURRENT Ref Data'!Q$2,Data!U51,0)</f>
        <v>0</v>
      </c>
      <c r="R51" s="22">
        <f t="shared" si="1"/>
        <v>518.68483869863019</v>
      </c>
      <c r="S51" s="18">
        <f>IF(S$2='BPA CURRENT Calc'!$D$6,Data!V51,0)</f>
        <v>0</v>
      </c>
      <c r="T51" s="4">
        <f>IF(T$2='BPA CURRENT Calc'!$D$6,Data!W51,0)</f>
        <v>26</v>
      </c>
      <c r="U51" s="4">
        <f>IF(U$2='BPA CURRENT Calc'!$D$6,Data!X51,0)</f>
        <v>0</v>
      </c>
      <c r="V51" s="4">
        <f>IF(V$2='BPA CURRENT Calc'!$D$6,Data!Y51,0)</f>
        <v>0</v>
      </c>
      <c r="W51" s="4">
        <f>IF(W$2='BPA CURRENT Calc'!$D$6,Data!Z51,0)</f>
        <v>0</v>
      </c>
      <c r="X51" s="4">
        <f>IF(X$2='BPA CURRENT Calc'!$D$6,Data!AA51,0)</f>
        <v>0</v>
      </c>
      <c r="Y51" s="4">
        <f>IF(Y$2='BPA CURRENT Calc'!$D$6,Data!AB51,0)</f>
        <v>0</v>
      </c>
      <c r="Z51" s="4">
        <f>IF(Z$2='BPA CURRENT Calc'!$D$6,Data!AC51,0)</f>
        <v>0</v>
      </c>
      <c r="AA51" s="4">
        <f>IF(AA$2='BPA CURRENT Calc'!$D$6,Data!AD51,0)</f>
        <v>0</v>
      </c>
      <c r="AB51" s="4">
        <f>IF(AB$2='BPA CURRENT Calc'!$D$6,Data!AE51,0)</f>
        <v>0</v>
      </c>
      <c r="AC51" s="4">
        <f>IF(AC$2='BPA CURRENT Calc'!$D$6,Data!AF51,0)</f>
        <v>0</v>
      </c>
      <c r="AD51" s="4">
        <f>IF(AD$2='BPA CURRENT Calc'!$D$6,Data!AG51,0)</f>
        <v>0</v>
      </c>
      <c r="AE51" s="4">
        <f>IF(AE$2='BPA CURRENT Calc'!$D$6,Data!AH51,0)</f>
        <v>0</v>
      </c>
      <c r="AF51" s="4">
        <f>IF(AF$2='BPA CURRENT Calc'!$D$6,Data!AI51,0)</f>
        <v>0</v>
      </c>
      <c r="AG51" s="6">
        <f t="shared" si="2"/>
        <v>26</v>
      </c>
      <c r="AH51" s="18">
        <f>IF(AH$2='BPA CURRENT Calc'!$E$6,0,0)</f>
        <v>0</v>
      </c>
      <c r="AI51" s="4">
        <f>IF(AI$2='BPA CURRENT Calc'!$E$6,Data!AJ51,0)</f>
        <v>0</v>
      </c>
      <c r="AJ51" s="4">
        <f>IF(AJ$2='BPA CURRENT Calc'!$E$6,Data!AK51,0)</f>
        <v>15.719977168949772</v>
      </c>
      <c r="AK51" s="4">
        <f>IF(AK$2='BPA CURRENT Calc'!$E$6,Data!AL51,0)</f>
        <v>0</v>
      </c>
      <c r="AL51" s="4">
        <f>IF(AL$2='BPA CURRENT Calc'!$E$6,Data!AM51,0)</f>
        <v>0</v>
      </c>
      <c r="AM51" s="4">
        <f>IF(AM$2='BPA CURRENT Calc'!$E$6,Data!AN51,0)</f>
        <v>0</v>
      </c>
      <c r="AN51" s="4">
        <f>IF(AN$2='BPA CURRENT Calc'!$E$6,Data!AO51,0)</f>
        <v>0</v>
      </c>
      <c r="AO51" s="4">
        <f>IF(AO$2='BPA CURRENT Calc'!$E$6,Data!AP51,0)</f>
        <v>0</v>
      </c>
      <c r="AP51" s="6">
        <f t="shared" si="3"/>
        <v>15.719977168949772</v>
      </c>
      <c r="AQ51" s="18">
        <f>IF(AQ$2='BPA CURRENT Calc'!$F$6,0,0)</f>
        <v>0</v>
      </c>
      <c r="AR51" s="4">
        <f>IF(AR$2='BPA CURRENT Calc'!$F$6,Data!AQ51,0)</f>
        <v>0</v>
      </c>
      <c r="AS51" s="4">
        <f>IF(AS$2='BPA CURRENT Calc'!$F$6,Data!AR51,0)</f>
        <v>0</v>
      </c>
      <c r="AT51" s="4">
        <f>IF(AT$2='BPA CURRENT Calc'!$F$6,Data!AS51,0)</f>
        <v>0</v>
      </c>
      <c r="AU51" s="4">
        <f>IF(AU$2='BPA CURRENT Calc'!$F$6,Data!AT51,0)</f>
        <v>0</v>
      </c>
      <c r="AV51" s="4">
        <f>IF(AV$2='BPA CURRENT Calc'!$F$6,Data!AU51,0)</f>
        <v>0</v>
      </c>
      <c r="AW51" s="4">
        <f>IF(AW$2='BPA CURRENT Calc'!$F$6,Data!AV51,0)</f>
        <v>0</v>
      </c>
      <c r="AX51" s="4">
        <f>IF(AX$2='BPA CURRENT Calc'!$F$6,Data!AW51,0)</f>
        <v>0</v>
      </c>
      <c r="AY51" s="6">
        <f t="shared" si="4"/>
        <v>0</v>
      </c>
      <c r="AZ51" s="18">
        <f>IF(AZ$2='BPA CURRENT Calc'!$G$6,0,0)</f>
        <v>0</v>
      </c>
      <c r="BA51" s="4">
        <f>IF(BA$2='BPA CURRENT Calc'!$G$6,Data!AX51,0)</f>
        <v>0</v>
      </c>
      <c r="BB51" s="4">
        <f>IF(BB$2='BPA CURRENT Calc'!$G$6,Data!AY51,0)</f>
        <v>0</v>
      </c>
      <c r="BC51" s="4">
        <f>IF(BC$2='BPA CURRENT Calc'!$G$6,Data!AZ51,0)</f>
        <v>0</v>
      </c>
      <c r="BD51" s="4">
        <f>IF(BD$2='BPA CURRENT Calc'!$G$6,Data!BA51,0)</f>
        <v>0</v>
      </c>
      <c r="BE51" s="4">
        <f>IF(BE$2='BPA CURRENT Calc'!$G$6,Data!BB51,0)</f>
        <v>0</v>
      </c>
      <c r="BF51" s="4">
        <f>IF(BF$2='BPA CURRENT Calc'!$G$6,Data!BC51,0)</f>
        <v>0</v>
      </c>
      <c r="BG51" s="4">
        <f>IF(BG$2='BPA CURRENT Calc'!$G$6,Data!BD51,0)</f>
        <v>0</v>
      </c>
      <c r="BH51" s="6">
        <f t="shared" si="5"/>
        <v>0</v>
      </c>
      <c r="BI51" s="97">
        <f>IF('BPA CURRENT Calc'!$H$6="Yes",Data!BE51,0)</f>
        <v>0</v>
      </c>
      <c r="BJ51" s="18">
        <f>IF(BJ$2='BPA CURRENT Calc'!$L$4,0,0)</f>
        <v>0</v>
      </c>
      <c r="BK51" s="4">
        <f>IF(BK$2='BPA CURRENT Calc'!$L$4,Data!BV51,0)</f>
        <v>0</v>
      </c>
      <c r="BL51" s="4">
        <f>IF(BL$2='BPA CURRENT Calc'!$L$4,Data!BW51,0)</f>
        <v>9.5685000000000002</v>
      </c>
      <c r="BM51" s="4">
        <f>IF(BM$2='BPA CURRENT Calc'!$L$4,Data!BX51,0)</f>
        <v>0</v>
      </c>
      <c r="BN51" s="4">
        <f>IF(BN$2='BPA CURRENT Calc'!$L$4,Data!BY51,0)</f>
        <v>0</v>
      </c>
      <c r="BO51" s="6">
        <f t="shared" si="6"/>
        <v>9.5685000000000002</v>
      </c>
      <c r="BP51" s="4">
        <f>IF('BPA CURRENT Calc'!$J$6='BPA CURRENT Ref Data'!BP$2,Data!C51,0)</f>
        <v>0</v>
      </c>
      <c r="BQ51" s="4">
        <f>IF('BPA CURRENT Calc'!$J$6='BPA CURRENT Ref Data'!BQ$2,Data!D51,0)</f>
        <v>0</v>
      </c>
      <c r="BR51" s="4">
        <f>IF('BPA CURRENT Calc'!$J$6='BPA CURRENT Ref Data'!BR$2,Data!E51,0)</f>
        <v>0</v>
      </c>
      <c r="BS51" s="4">
        <f>IF('BPA CURRENT Calc'!$J$6='BPA CURRENT Ref Data'!BS$2,Data!F51,0)</f>
        <v>549.19899999999996</v>
      </c>
      <c r="BT51" s="99">
        <f t="shared" si="8"/>
        <v>549.19899999999996</v>
      </c>
      <c r="BU51" s="102">
        <f>IF('BPA CURRENT Calc'!$L$6="Yes",'BPA CURRENT Ref Data'!BO51*'BPA CURRENT Calc'!$L$5,0)</f>
        <v>4.7842500000000001</v>
      </c>
      <c r="BV51" s="102">
        <f>IF('BPA CURRENT Calc'!$M$6="Yes",IF(('BPA CURRENT Calc'!I55-'BPA CURRENT Ref Data'!BT51)&gt;0,('BPA CURRENT Calc'!I55-'BPA CURRENT Ref Data'!BT51)*'BPA CURRENT Calc'!$M$5,0),0)</f>
        <v>0</v>
      </c>
      <c r="BW51" s="80">
        <f>IF('BPA CURRENT Calc'!$K$6="Yes",IF(('BPA CURRENT Calc'!I55)&lt;'BPA CURRENT Calc'!J55,('BPA CURRENT Calc'!I55-'BPA CURRENT Calc'!J55)*'BPA CURRENT Calc'!$K$5,0),0)</f>
        <v>-72.234138470319522</v>
      </c>
      <c r="BX51" s="105">
        <f>IF('BPA CURRENT Calc'!$N$5='BPA CURRENT Ref Data'!$BX$2,'BPA CURRENT Scaling'!D54,0)</f>
        <v>2.9853469849187939</v>
      </c>
      <c r="BY51" s="1">
        <f>IF('BPA CURRENT Calc'!$N$5='BPA CURRENT Ref Data'!$BY$2,'BPA CURRENT Scaling'!H54,0)</f>
        <v>0</v>
      </c>
      <c r="BZ51" s="6">
        <f>IF('BPA CURRENT Calc'!$N$6="Yes",SUM('BPA CURRENT Ref Data'!BX51:BY51),0)</f>
        <v>0</v>
      </c>
      <c r="CA51" s="4"/>
      <c r="CB51" s="4"/>
      <c r="CC51" s="4"/>
      <c r="CD51" s="4"/>
      <c r="CE51" s="4"/>
      <c r="CF51" s="4"/>
      <c r="CG51" s="4"/>
      <c r="CH51" s="4"/>
      <c r="CI51" s="4"/>
      <c r="CJ51" s="4"/>
      <c r="CK51" s="4"/>
      <c r="CL51" s="4"/>
      <c r="CM51" s="4"/>
      <c r="CN51" s="4"/>
      <c r="CO51" s="4"/>
      <c r="CP51" s="4"/>
      <c r="CQ51" s="4" t="e">
        <f>IF('BPA CURRENT Calc'!#REF!='BPA CURRENT Ref Data'!CQ$2,Data!G51,0)</f>
        <v>#REF!</v>
      </c>
      <c r="CR51" s="4" t="e">
        <f>IF('BPA CURRENT Calc'!#REF!='BPA CURRENT Ref Data'!CR$2,Data!H51,0)</f>
        <v>#REF!</v>
      </c>
      <c r="CS51" s="4" t="e">
        <f>IF('BPA CURRENT Calc'!#REF!='BPA CURRENT Ref Data'!CS$2,Data!I51,0)</f>
        <v>#REF!</v>
      </c>
      <c r="CT51" s="4" t="e">
        <f>IF('BPA CURRENT Calc'!#REF!='BPA CURRENT Ref Data'!CT$2,Data!J51,0)</f>
        <v>#REF!</v>
      </c>
      <c r="CU51" s="4" t="e">
        <f>IF('BPA CURRENT Calc'!#REF!='BPA CURRENT Ref Data'!CU$2,Data!K51,0)</f>
        <v>#REF!</v>
      </c>
      <c r="CV51" s="4" t="e">
        <f>IF('BPA CURRENT Calc'!#REF!='BPA CURRENT Ref Data'!CV$2,Data!L51,0)</f>
        <v>#REF!</v>
      </c>
      <c r="CW51" s="4" t="e">
        <f>IF('BPA CURRENT Calc'!#REF!='BPA CURRENT Ref Data'!CW$2,Data!M51,0)</f>
        <v>#REF!</v>
      </c>
      <c r="CX51" s="4" t="e">
        <f>IF('BPA CURRENT Calc'!#REF!='BPA CURRENT Ref Data'!CX$2,Data!N51,0)</f>
        <v>#REF!</v>
      </c>
      <c r="CY51" s="4" t="e">
        <f>IF('BPA CURRENT Calc'!#REF!='BPA CURRENT Ref Data'!CY$2,Data!O51,0)</f>
        <v>#REF!</v>
      </c>
      <c r="CZ51" s="4" t="e">
        <f>IF('BPA CURRENT Calc'!#REF!='BPA CURRENT Ref Data'!CZ$2,Data!P51,0)</f>
        <v>#REF!</v>
      </c>
      <c r="DA51" s="4" t="e">
        <f>IF('BPA CURRENT Calc'!#REF!='BPA CURRENT Ref Data'!DA$2,Data!Q51,0)</f>
        <v>#REF!</v>
      </c>
      <c r="DB51" s="4" t="e">
        <f>IF('BPA CURRENT Calc'!#REF!='BPA CURRENT Ref Data'!DB$2,Data!R51,0)</f>
        <v>#REF!</v>
      </c>
      <c r="DC51" s="4" t="e">
        <f>IF('BPA CURRENT Calc'!#REF!='BPA CURRENT Ref Data'!DC$2,Data!S51,0)</f>
        <v>#REF!</v>
      </c>
      <c r="DD51" s="4" t="e">
        <f>IF('BPA CURRENT Calc'!#REF!='BPA CURRENT Ref Data'!DD$2,Data!T51,0)</f>
        <v>#REF!</v>
      </c>
      <c r="DE51" s="4" t="e">
        <f>IF('BPA CURRENT Calc'!#REF!='BPA CURRENT Ref Data'!DE$2,Data!U51,0)</f>
        <v>#REF!</v>
      </c>
      <c r="DF51" s="22" t="e">
        <f t="shared" si="7"/>
        <v>#REF!</v>
      </c>
    </row>
    <row r="52" spans="1:110" x14ac:dyDescent="0.3">
      <c r="A52" s="12">
        <v>10136</v>
      </c>
      <c r="B52" s="37" t="s">
        <v>59</v>
      </c>
      <c r="C52" s="18">
        <f>IF('BPA CURRENT Calc'!$C$6='BPA CURRENT Ref Data'!C$2,Data!G52,0)</f>
        <v>0</v>
      </c>
      <c r="D52" s="4">
        <f>IF('BPA CURRENT Calc'!$C$6='BPA CURRENT Ref Data'!D$2,Data!H52,0)</f>
        <v>0</v>
      </c>
      <c r="E52" s="4">
        <f>IF('BPA CURRENT Calc'!$C$6='BPA CURRENT Ref Data'!E$2,Data!I52,0)</f>
        <v>18.341732305936066</v>
      </c>
      <c r="F52" s="4">
        <f>IF('BPA CURRENT Calc'!$C$6='BPA CURRENT Ref Data'!F$2,Data!J52,0)</f>
        <v>0</v>
      </c>
      <c r="G52" s="4">
        <f>IF('BPA CURRENT Calc'!$C$6='BPA CURRENT Ref Data'!G$2,Data!K52,0)</f>
        <v>0</v>
      </c>
      <c r="H52" s="4">
        <f>IF('BPA CURRENT Calc'!$C$6='BPA CURRENT Ref Data'!H$2,Data!L52,0)</f>
        <v>0</v>
      </c>
      <c r="I52" s="4">
        <f>IF('BPA CURRENT Calc'!$C$6='BPA CURRENT Ref Data'!I$2,Data!M52,0)</f>
        <v>0</v>
      </c>
      <c r="J52" s="4">
        <f>IF('BPA CURRENT Calc'!$C$6='BPA CURRENT Ref Data'!J$2,Data!N52,0)</f>
        <v>0</v>
      </c>
      <c r="K52" s="4">
        <f>IF('BPA CURRENT Calc'!$C$6='BPA CURRENT Ref Data'!K$2,Data!O52,0)</f>
        <v>0</v>
      </c>
      <c r="L52" s="4">
        <f>IF('BPA CURRENT Calc'!$C$6='BPA CURRENT Ref Data'!L$2,Data!P52,0)</f>
        <v>0</v>
      </c>
      <c r="M52" s="4">
        <f>IF('BPA CURRENT Calc'!$C$6='BPA CURRENT Ref Data'!M$2,Data!Q52,0)</f>
        <v>0</v>
      </c>
      <c r="N52" s="4">
        <f>IF('BPA CURRENT Calc'!$C$6='BPA CURRENT Ref Data'!N$2,Data!R52,0)</f>
        <v>0</v>
      </c>
      <c r="O52" s="4">
        <f>IF('BPA CURRENT Calc'!$C$6='BPA CURRENT Ref Data'!O$2,Data!S52,0)</f>
        <v>0</v>
      </c>
      <c r="P52" s="4">
        <f>IF('BPA CURRENT Calc'!$C$6='BPA CURRENT Ref Data'!P$2,Data!T52,0)</f>
        <v>0</v>
      </c>
      <c r="Q52" s="4">
        <f>IF('BPA CURRENT Calc'!$C$6='BPA CURRENT Ref Data'!Q$2,Data!U52,0)</f>
        <v>0</v>
      </c>
      <c r="R52" s="22">
        <f t="shared" si="1"/>
        <v>18.341732305936066</v>
      </c>
      <c r="S52" s="18">
        <f>IF(S$2='BPA CURRENT Calc'!$D$6,Data!V52,0)</f>
        <v>0</v>
      </c>
      <c r="T52" s="4">
        <f>IF(T$2='BPA CURRENT Calc'!$D$6,Data!W52,0)</f>
        <v>0</v>
      </c>
      <c r="U52" s="4">
        <f>IF(U$2='BPA CURRENT Calc'!$D$6,Data!X52,0)</f>
        <v>0</v>
      </c>
      <c r="V52" s="4">
        <f>IF(V$2='BPA CURRENT Calc'!$D$6,Data!Y52,0)</f>
        <v>0</v>
      </c>
      <c r="W52" s="4">
        <f>IF(W$2='BPA CURRENT Calc'!$D$6,Data!Z52,0)</f>
        <v>0</v>
      </c>
      <c r="X52" s="4">
        <f>IF(X$2='BPA CURRENT Calc'!$D$6,Data!AA52,0)</f>
        <v>0</v>
      </c>
      <c r="Y52" s="4">
        <f>IF(Y$2='BPA CURRENT Calc'!$D$6,Data!AB52,0)</f>
        <v>0</v>
      </c>
      <c r="Z52" s="4">
        <f>IF(Z$2='BPA CURRENT Calc'!$D$6,Data!AC52,0)</f>
        <v>0</v>
      </c>
      <c r="AA52" s="4">
        <f>IF(AA$2='BPA CURRENT Calc'!$D$6,Data!AD52,0)</f>
        <v>0</v>
      </c>
      <c r="AB52" s="4">
        <f>IF(AB$2='BPA CURRENT Calc'!$D$6,Data!AE52,0)</f>
        <v>0</v>
      </c>
      <c r="AC52" s="4">
        <f>IF(AC$2='BPA CURRENT Calc'!$D$6,Data!AF52,0)</f>
        <v>0</v>
      </c>
      <c r="AD52" s="4">
        <f>IF(AD$2='BPA CURRENT Calc'!$D$6,Data!AG52,0)</f>
        <v>0</v>
      </c>
      <c r="AE52" s="4">
        <f>IF(AE$2='BPA CURRENT Calc'!$D$6,Data!AH52,0)</f>
        <v>0</v>
      </c>
      <c r="AF52" s="4">
        <f>IF(AF$2='BPA CURRENT Calc'!$D$6,Data!AI52,0)</f>
        <v>0</v>
      </c>
      <c r="AG52" s="6">
        <f t="shared" si="2"/>
        <v>0</v>
      </c>
      <c r="AH52" s="18">
        <f>IF(AH$2='BPA CURRENT Calc'!$E$6,0,0)</f>
        <v>0</v>
      </c>
      <c r="AI52" s="4">
        <f>IF(AI$2='BPA CURRENT Calc'!$E$6,Data!AJ52,0)</f>
        <v>0</v>
      </c>
      <c r="AJ52" s="4">
        <f>IF(AJ$2='BPA CURRENT Calc'!$E$6,Data!AK52,0)</f>
        <v>0</v>
      </c>
      <c r="AK52" s="4">
        <f>IF(AK$2='BPA CURRENT Calc'!$E$6,Data!AL52,0)</f>
        <v>0</v>
      </c>
      <c r="AL52" s="4">
        <f>IF(AL$2='BPA CURRENT Calc'!$E$6,Data!AM52,0)</f>
        <v>0</v>
      </c>
      <c r="AM52" s="4">
        <f>IF(AM$2='BPA CURRENT Calc'!$E$6,Data!AN52,0)</f>
        <v>0</v>
      </c>
      <c r="AN52" s="4">
        <f>IF(AN$2='BPA CURRENT Calc'!$E$6,Data!AO52,0)</f>
        <v>0</v>
      </c>
      <c r="AO52" s="4">
        <f>IF(AO$2='BPA CURRENT Calc'!$E$6,Data!AP52,0)</f>
        <v>0</v>
      </c>
      <c r="AP52" s="6">
        <f t="shared" si="3"/>
        <v>0</v>
      </c>
      <c r="AQ52" s="18">
        <f>IF(AQ$2='BPA CURRENT Calc'!$F$6,0,0)</f>
        <v>0</v>
      </c>
      <c r="AR52" s="4">
        <f>IF(AR$2='BPA CURRENT Calc'!$F$6,Data!AQ52,0)</f>
        <v>0</v>
      </c>
      <c r="AS52" s="4">
        <f>IF(AS$2='BPA CURRENT Calc'!$F$6,Data!AR52,0)</f>
        <v>0</v>
      </c>
      <c r="AT52" s="4">
        <f>IF(AT$2='BPA CURRENT Calc'!$F$6,Data!AS52,0)</f>
        <v>0</v>
      </c>
      <c r="AU52" s="4">
        <f>IF(AU$2='BPA CURRENT Calc'!$F$6,Data!AT52,0)</f>
        <v>0</v>
      </c>
      <c r="AV52" s="4">
        <f>IF(AV$2='BPA CURRENT Calc'!$F$6,Data!AU52,0)</f>
        <v>0</v>
      </c>
      <c r="AW52" s="4">
        <f>IF(AW$2='BPA CURRENT Calc'!$F$6,Data!AV52,0)</f>
        <v>0</v>
      </c>
      <c r="AX52" s="4">
        <f>IF(AX$2='BPA CURRENT Calc'!$F$6,Data!AW52,0)</f>
        <v>0</v>
      </c>
      <c r="AY52" s="6">
        <f t="shared" si="4"/>
        <v>0</v>
      </c>
      <c r="AZ52" s="18">
        <f>IF(AZ$2='BPA CURRENT Calc'!$G$6,0,0)</f>
        <v>0</v>
      </c>
      <c r="BA52" s="4">
        <f>IF(BA$2='BPA CURRENT Calc'!$G$6,Data!AX52,0)</f>
        <v>0</v>
      </c>
      <c r="BB52" s="4">
        <f>IF(BB$2='BPA CURRENT Calc'!$G$6,Data!AY52,0)</f>
        <v>0</v>
      </c>
      <c r="BC52" s="4">
        <f>IF(BC$2='BPA CURRENT Calc'!$G$6,Data!AZ52,0)</f>
        <v>0</v>
      </c>
      <c r="BD52" s="4">
        <f>IF(BD$2='BPA CURRENT Calc'!$G$6,Data!BA52,0)</f>
        <v>0</v>
      </c>
      <c r="BE52" s="4">
        <f>IF(BE$2='BPA CURRENT Calc'!$G$6,Data!BB52,0)</f>
        <v>0</v>
      </c>
      <c r="BF52" s="4">
        <f>IF(BF$2='BPA CURRENT Calc'!$G$6,Data!BC52,0)</f>
        <v>0</v>
      </c>
      <c r="BG52" s="4">
        <f>IF(BG$2='BPA CURRENT Calc'!$G$6,Data!BD52,0)</f>
        <v>0</v>
      </c>
      <c r="BH52" s="6">
        <f t="shared" si="5"/>
        <v>0</v>
      </c>
      <c r="BI52" s="97">
        <f>IF('BPA CURRENT Calc'!$H$6="Yes",Data!BE52,0)</f>
        <v>0</v>
      </c>
      <c r="BJ52" s="18">
        <f>IF(BJ$2='BPA CURRENT Calc'!$L$4,0,0)</f>
        <v>0</v>
      </c>
      <c r="BK52" s="4">
        <f>IF(BK$2='BPA CURRENT Calc'!$L$4,Data!BV52,0)</f>
        <v>0</v>
      </c>
      <c r="BL52" s="4">
        <f>IF(BL$2='BPA CURRENT Calc'!$L$4,Data!BW52,0)</f>
        <v>3.0000000000000001E-3</v>
      </c>
      <c r="BM52" s="4">
        <f>IF(BM$2='BPA CURRENT Calc'!$L$4,Data!BX52,0)</f>
        <v>0</v>
      </c>
      <c r="BN52" s="4">
        <f>IF(BN$2='BPA CURRENT Calc'!$L$4,Data!BY52,0)</f>
        <v>0</v>
      </c>
      <c r="BO52" s="6">
        <f t="shared" si="6"/>
        <v>3.0000000000000001E-3</v>
      </c>
      <c r="BP52" s="4">
        <f>IF('BPA CURRENT Calc'!$J$6='BPA CURRENT Ref Data'!BP$2,Data!C52,0)</f>
        <v>0</v>
      </c>
      <c r="BQ52" s="4">
        <f>IF('BPA CURRENT Calc'!$J$6='BPA CURRENT Ref Data'!BQ$2,Data!D52,0)</f>
        <v>0</v>
      </c>
      <c r="BR52" s="4">
        <f>IF('BPA CURRENT Calc'!$J$6='BPA CURRENT Ref Data'!BR$2,Data!E52,0)</f>
        <v>0</v>
      </c>
      <c r="BS52" s="4">
        <f>IF('BPA CURRENT Calc'!$J$6='BPA CURRENT Ref Data'!BS$2,Data!F52,0)</f>
        <v>18.536999999999999</v>
      </c>
      <c r="BT52" s="99">
        <f t="shared" si="8"/>
        <v>18.536999999999999</v>
      </c>
      <c r="BU52" s="102">
        <f>IF('BPA CURRENT Calc'!$L$6="Yes",'BPA CURRENT Ref Data'!BO52*'BPA CURRENT Calc'!$L$5,0)</f>
        <v>1.5E-3</v>
      </c>
      <c r="BV52" s="102">
        <f>IF('BPA CURRENT Calc'!$M$6="Yes",IF(('BPA CURRENT Calc'!I56-'BPA CURRENT Ref Data'!BT52)&gt;0,('BPA CURRENT Calc'!I56-'BPA CURRENT Ref Data'!BT52)*'BPA CURRENT Calc'!$M$5,0),0)</f>
        <v>0</v>
      </c>
      <c r="BW52" s="80">
        <f>IF('BPA CURRENT Calc'!$K$6="Yes",IF(('BPA CURRENT Calc'!I56)&lt;'BPA CURRENT Calc'!J56,('BPA CURRENT Calc'!I56-'BPA CURRENT Calc'!J56)*'BPA CURRENT Calc'!$K$5,0),0)</f>
        <v>-0.19526769406393285</v>
      </c>
      <c r="BX52" s="105">
        <f>IF('BPA CURRENT Calc'!$N$5='BPA CURRENT Ref Data'!$BX$2,'BPA CURRENT Scaling'!D55,0)</f>
        <v>0.11367102076080829</v>
      </c>
      <c r="BY52" s="1">
        <f>IF('BPA CURRENT Calc'!$N$5='BPA CURRENT Ref Data'!$BY$2,'BPA CURRENT Scaling'!H55,0)</f>
        <v>0</v>
      </c>
      <c r="BZ52" s="6">
        <f>IF('BPA CURRENT Calc'!$N$6="Yes",SUM('BPA CURRENT Ref Data'!BX52:BY52),0)</f>
        <v>0</v>
      </c>
      <c r="CA52" s="4"/>
      <c r="CB52" s="4"/>
      <c r="CC52" s="4"/>
      <c r="CD52" s="4"/>
      <c r="CE52" s="4"/>
      <c r="CF52" s="4"/>
      <c r="CG52" s="4"/>
      <c r="CH52" s="4"/>
      <c r="CI52" s="4"/>
      <c r="CJ52" s="4"/>
      <c r="CK52" s="4"/>
      <c r="CL52" s="4"/>
      <c r="CM52" s="4"/>
      <c r="CN52" s="4"/>
      <c r="CO52" s="4"/>
      <c r="CP52" s="4"/>
      <c r="CQ52" s="4" t="e">
        <f>IF('BPA CURRENT Calc'!#REF!='BPA CURRENT Ref Data'!CQ$2,Data!G52,0)</f>
        <v>#REF!</v>
      </c>
      <c r="CR52" s="4" t="e">
        <f>IF('BPA CURRENT Calc'!#REF!='BPA CURRENT Ref Data'!CR$2,Data!H52,0)</f>
        <v>#REF!</v>
      </c>
      <c r="CS52" s="4" t="e">
        <f>IF('BPA CURRENT Calc'!#REF!='BPA CURRENT Ref Data'!CS$2,Data!I52,0)</f>
        <v>#REF!</v>
      </c>
      <c r="CT52" s="4" t="e">
        <f>IF('BPA CURRENT Calc'!#REF!='BPA CURRENT Ref Data'!CT$2,Data!J52,0)</f>
        <v>#REF!</v>
      </c>
      <c r="CU52" s="4" t="e">
        <f>IF('BPA CURRENT Calc'!#REF!='BPA CURRENT Ref Data'!CU$2,Data!K52,0)</f>
        <v>#REF!</v>
      </c>
      <c r="CV52" s="4" t="e">
        <f>IF('BPA CURRENT Calc'!#REF!='BPA CURRENT Ref Data'!CV$2,Data!L52,0)</f>
        <v>#REF!</v>
      </c>
      <c r="CW52" s="4" t="e">
        <f>IF('BPA CURRENT Calc'!#REF!='BPA CURRENT Ref Data'!CW$2,Data!M52,0)</f>
        <v>#REF!</v>
      </c>
      <c r="CX52" s="4" t="e">
        <f>IF('BPA CURRENT Calc'!#REF!='BPA CURRENT Ref Data'!CX$2,Data!N52,0)</f>
        <v>#REF!</v>
      </c>
      <c r="CY52" s="4" t="e">
        <f>IF('BPA CURRENT Calc'!#REF!='BPA CURRENT Ref Data'!CY$2,Data!O52,0)</f>
        <v>#REF!</v>
      </c>
      <c r="CZ52" s="4" t="e">
        <f>IF('BPA CURRENT Calc'!#REF!='BPA CURRENT Ref Data'!CZ$2,Data!P52,0)</f>
        <v>#REF!</v>
      </c>
      <c r="DA52" s="4" t="e">
        <f>IF('BPA CURRENT Calc'!#REF!='BPA CURRENT Ref Data'!DA$2,Data!Q52,0)</f>
        <v>#REF!</v>
      </c>
      <c r="DB52" s="4" t="e">
        <f>IF('BPA CURRENT Calc'!#REF!='BPA CURRENT Ref Data'!DB$2,Data!R52,0)</f>
        <v>#REF!</v>
      </c>
      <c r="DC52" s="4" t="e">
        <f>IF('BPA CURRENT Calc'!#REF!='BPA CURRENT Ref Data'!DC$2,Data!S52,0)</f>
        <v>#REF!</v>
      </c>
      <c r="DD52" s="4" t="e">
        <f>IF('BPA CURRENT Calc'!#REF!='BPA CURRENT Ref Data'!DD$2,Data!T52,0)</f>
        <v>#REF!</v>
      </c>
      <c r="DE52" s="4" t="e">
        <f>IF('BPA CURRENT Calc'!#REF!='BPA CURRENT Ref Data'!DE$2,Data!U52,0)</f>
        <v>#REF!</v>
      </c>
      <c r="DF52" s="22" t="e">
        <f t="shared" si="7"/>
        <v>#REF!</v>
      </c>
    </row>
    <row r="53" spans="1:110" x14ac:dyDescent="0.3">
      <c r="A53" s="12">
        <v>10142</v>
      </c>
      <c r="B53" s="37" t="s">
        <v>60</v>
      </c>
      <c r="C53" s="18">
        <f>IF('BPA CURRENT Calc'!$C$6='BPA CURRENT Ref Data'!C$2,Data!G53,0)</f>
        <v>0</v>
      </c>
      <c r="D53" s="4">
        <f>IF('BPA CURRENT Calc'!$C$6='BPA CURRENT Ref Data'!D$2,Data!H53,0)</f>
        <v>0</v>
      </c>
      <c r="E53" s="4">
        <f>IF('BPA CURRENT Calc'!$C$6='BPA CURRENT Ref Data'!E$2,Data!I53,0)</f>
        <v>3.2431816210045668</v>
      </c>
      <c r="F53" s="4">
        <f>IF('BPA CURRENT Calc'!$C$6='BPA CURRENT Ref Data'!F$2,Data!J53,0)</f>
        <v>0</v>
      </c>
      <c r="G53" s="4">
        <f>IF('BPA CURRENT Calc'!$C$6='BPA CURRENT Ref Data'!G$2,Data!K53,0)</f>
        <v>0</v>
      </c>
      <c r="H53" s="4">
        <f>IF('BPA CURRENT Calc'!$C$6='BPA CURRENT Ref Data'!H$2,Data!L53,0)</f>
        <v>0</v>
      </c>
      <c r="I53" s="4">
        <f>IF('BPA CURRENT Calc'!$C$6='BPA CURRENT Ref Data'!I$2,Data!M53,0)</f>
        <v>0</v>
      </c>
      <c r="J53" s="4">
        <f>IF('BPA CURRENT Calc'!$C$6='BPA CURRENT Ref Data'!J$2,Data!N53,0)</f>
        <v>0</v>
      </c>
      <c r="K53" s="4">
        <f>IF('BPA CURRENT Calc'!$C$6='BPA CURRENT Ref Data'!K$2,Data!O53,0)</f>
        <v>0</v>
      </c>
      <c r="L53" s="4">
        <f>IF('BPA CURRENT Calc'!$C$6='BPA CURRENT Ref Data'!L$2,Data!P53,0)</f>
        <v>0</v>
      </c>
      <c r="M53" s="4">
        <f>IF('BPA CURRENT Calc'!$C$6='BPA CURRENT Ref Data'!M$2,Data!Q53,0)</f>
        <v>0</v>
      </c>
      <c r="N53" s="4">
        <f>IF('BPA CURRENT Calc'!$C$6='BPA CURRENT Ref Data'!N$2,Data!R53,0)</f>
        <v>0</v>
      </c>
      <c r="O53" s="4">
        <f>IF('BPA CURRENT Calc'!$C$6='BPA CURRENT Ref Data'!O$2,Data!S53,0)</f>
        <v>0</v>
      </c>
      <c r="P53" s="4">
        <f>IF('BPA CURRENT Calc'!$C$6='BPA CURRENT Ref Data'!P$2,Data!T53,0)</f>
        <v>0</v>
      </c>
      <c r="Q53" s="4">
        <f>IF('BPA CURRENT Calc'!$C$6='BPA CURRENT Ref Data'!Q$2,Data!U53,0)</f>
        <v>0</v>
      </c>
      <c r="R53" s="22">
        <f t="shared" si="1"/>
        <v>3.2431816210045668</v>
      </c>
      <c r="S53" s="18">
        <f>IF(S$2='BPA CURRENT Calc'!$D$6,Data!V53,0)</f>
        <v>0</v>
      </c>
      <c r="T53" s="4">
        <f>IF(T$2='BPA CURRENT Calc'!$D$6,Data!W53,0)</f>
        <v>0</v>
      </c>
      <c r="U53" s="4">
        <f>IF(U$2='BPA CURRENT Calc'!$D$6,Data!X53,0)</f>
        <v>0</v>
      </c>
      <c r="V53" s="4">
        <f>IF(V$2='BPA CURRENT Calc'!$D$6,Data!Y53,0)</f>
        <v>0</v>
      </c>
      <c r="W53" s="4">
        <f>IF(W$2='BPA CURRENT Calc'!$D$6,Data!Z53,0)</f>
        <v>0</v>
      </c>
      <c r="X53" s="4">
        <f>IF(X$2='BPA CURRENT Calc'!$D$6,Data!AA53,0)</f>
        <v>0</v>
      </c>
      <c r="Y53" s="4">
        <f>IF(Y$2='BPA CURRENT Calc'!$D$6,Data!AB53,0)</f>
        <v>0</v>
      </c>
      <c r="Z53" s="4">
        <f>IF(Z$2='BPA CURRENT Calc'!$D$6,Data!AC53,0)</f>
        <v>0</v>
      </c>
      <c r="AA53" s="4">
        <f>IF(AA$2='BPA CURRENT Calc'!$D$6,Data!AD53,0)</f>
        <v>0</v>
      </c>
      <c r="AB53" s="4">
        <f>IF(AB$2='BPA CURRENT Calc'!$D$6,Data!AE53,0)</f>
        <v>0</v>
      </c>
      <c r="AC53" s="4">
        <f>IF(AC$2='BPA CURRENT Calc'!$D$6,Data!AF53,0)</f>
        <v>0</v>
      </c>
      <c r="AD53" s="4">
        <f>IF(AD$2='BPA CURRENT Calc'!$D$6,Data!AG53,0)</f>
        <v>0</v>
      </c>
      <c r="AE53" s="4">
        <f>IF(AE$2='BPA CURRENT Calc'!$D$6,Data!AH53,0)</f>
        <v>0</v>
      </c>
      <c r="AF53" s="4">
        <f>IF(AF$2='BPA CURRENT Calc'!$D$6,Data!AI53,0)</f>
        <v>0</v>
      </c>
      <c r="AG53" s="6">
        <f t="shared" si="2"/>
        <v>0</v>
      </c>
      <c r="AH53" s="18">
        <f>IF(AH$2='BPA CURRENT Calc'!$E$6,0,0)</f>
        <v>0</v>
      </c>
      <c r="AI53" s="4">
        <f>IF(AI$2='BPA CURRENT Calc'!$E$6,Data!AJ53,0)</f>
        <v>0</v>
      </c>
      <c r="AJ53" s="4">
        <f>IF(AJ$2='BPA CURRENT Calc'!$E$6,Data!AK53,0)</f>
        <v>0</v>
      </c>
      <c r="AK53" s="4">
        <f>IF(AK$2='BPA CURRENT Calc'!$E$6,Data!AL53,0)</f>
        <v>0</v>
      </c>
      <c r="AL53" s="4">
        <f>IF(AL$2='BPA CURRENT Calc'!$E$6,Data!AM53,0)</f>
        <v>0</v>
      </c>
      <c r="AM53" s="4">
        <f>IF(AM$2='BPA CURRENT Calc'!$E$6,Data!AN53,0)</f>
        <v>0</v>
      </c>
      <c r="AN53" s="4">
        <f>IF(AN$2='BPA CURRENT Calc'!$E$6,Data!AO53,0)</f>
        <v>0</v>
      </c>
      <c r="AO53" s="4">
        <f>IF(AO$2='BPA CURRENT Calc'!$E$6,Data!AP53,0)</f>
        <v>0</v>
      </c>
      <c r="AP53" s="6">
        <f t="shared" si="3"/>
        <v>0</v>
      </c>
      <c r="AQ53" s="18">
        <f>IF(AQ$2='BPA CURRENT Calc'!$F$6,0,0)</f>
        <v>0</v>
      </c>
      <c r="AR53" s="4">
        <f>IF(AR$2='BPA CURRENT Calc'!$F$6,Data!AQ53,0)</f>
        <v>0</v>
      </c>
      <c r="AS53" s="4">
        <f>IF(AS$2='BPA CURRENT Calc'!$F$6,Data!AR53,0)</f>
        <v>0</v>
      </c>
      <c r="AT53" s="4">
        <f>IF(AT$2='BPA CURRENT Calc'!$F$6,Data!AS53,0)</f>
        <v>0</v>
      </c>
      <c r="AU53" s="4">
        <f>IF(AU$2='BPA CURRENT Calc'!$F$6,Data!AT53,0)</f>
        <v>0</v>
      </c>
      <c r="AV53" s="4">
        <f>IF(AV$2='BPA CURRENT Calc'!$F$6,Data!AU53,0)</f>
        <v>0</v>
      </c>
      <c r="AW53" s="4">
        <f>IF(AW$2='BPA CURRENT Calc'!$F$6,Data!AV53,0)</f>
        <v>0</v>
      </c>
      <c r="AX53" s="4">
        <f>IF(AX$2='BPA CURRENT Calc'!$F$6,Data!AW53,0)</f>
        <v>0</v>
      </c>
      <c r="AY53" s="6">
        <f t="shared" si="4"/>
        <v>0</v>
      </c>
      <c r="AZ53" s="18">
        <f>IF(AZ$2='BPA CURRENT Calc'!$G$6,0,0)</f>
        <v>0</v>
      </c>
      <c r="BA53" s="4">
        <f>IF(BA$2='BPA CURRENT Calc'!$G$6,Data!AX53,0)</f>
        <v>0</v>
      </c>
      <c r="BB53" s="4">
        <f>IF(BB$2='BPA CURRENT Calc'!$G$6,Data!AY53,0)</f>
        <v>0</v>
      </c>
      <c r="BC53" s="4">
        <f>IF(BC$2='BPA CURRENT Calc'!$G$6,Data!AZ53,0)</f>
        <v>0</v>
      </c>
      <c r="BD53" s="4">
        <f>IF(BD$2='BPA CURRENT Calc'!$G$6,Data!BA53,0)</f>
        <v>0</v>
      </c>
      <c r="BE53" s="4">
        <f>IF(BE$2='BPA CURRENT Calc'!$G$6,Data!BB53,0)</f>
        <v>0</v>
      </c>
      <c r="BF53" s="4">
        <f>IF(BF$2='BPA CURRENT Calc'!$G$6,Data!BC53,0)</f>
        <v>0</v>
      </c>
      <c r="BG53" s="4">
        <f>IF(BG$2='BPA CURRENT Calc'!$G$6,Data!BD53,0)</f>
        <v>0</v>
      </c>
      <c r="BH53" s="6">
        <f t="shared" si="5"/>
        <v>0</v>
      </c>
      <c r="BI53" s="97">
        <f>IF('BPA CURRENT Calc'!$H$6="Yes",Data!BE53,0)</f>
        <v>0</v>
      </c>
      <c r="BJ53" s="18">
        <f>IF(BJ$2='BPA CURRENT Calc'!$L$4,0,0)</f>
        <v>0</v>
      </c>
      <c r="BK53" s="4">
        <f>IF(BK$2='BPA CURRENT Calc'!$L$4,Data!BV53,0)</f>
        <v>0</v>
      </c>
      <c r="BL53" s="4">
        <f>IF(BL$2='BPA CURRENT Calc'!$L$4,Data!BW53,0)</f>
        <v>0</v>
      </c>
      <c r="BM53" s="4">
        <f>IF(BM$2='BPA CURRENT Calc'!$L$4,Data!BX53,0)</f>
        <v>0</v>
      </c>
      <c r="BN53" s="4">
        <f>IF(BN$2='BPA CURRENT Calc'!$L$4,Data!BY53,0)</f>
        <v>0</v>
      </c>
      <c r="BO53" s="6">
        <f t="shared" si="6"/>
        <v>0</v>
      </c>
      <c r="BP53" s="4">
        <f>IF('BPA CURRENT Calc'!$J$6='BPA CURRENT Ref Data'!BP$2,Data!C53,0)</f>
        <v>0</v>
      </c>
      <c r="BQ53" s="4">
        <f>IF('BPA CURRENT Calc'!$J$6='BPA CURRENT Ref Data'!BQ$2,Data!D53,0)</f>
        <v>0</v>
      </c>
      <c r="BR53" s="4">
        <f>IF('BPA CURRENT Calc'!$J$6='BPA CURRENT Ref Data'!BR$2,Data!E53,0)</f>
        <v>0</v>
      </c>
      <c r="BS53" s="4">
        <f>IF('BPA CURRENT Calc'!$J$6='BPA CURRENT Ref Data'!BS$2,Data!F53,0)</f>
        <v>2.6869999999999998</v>
      </c>
      <c r="BT53" s="99">
        <f t="shared" si="8"/>
        <v>2.6869999999999998</v>
      </c>
      <c r="BU53" s="102">
        <f>IF('BPA CURRENT Calc'!$L$6="Yes",'BPA CURRENT Ref Data'!BO53*'BPA CURRENT Calc'!$L$5,0)</f>
        <v>0</v>
      </c>
      <c r="BV53" s="102">
        <f>IF('BPA CURRENT Calc'!$M$6="Yes",IF(('BPA CURRENT Calc'!I57-'BPA CURRENT Ref Data'!BT53)&gt;0,('BPA CURRENT Calc'!I57-'BPA CURRENT Ref Data'!BT53)*'BPA CURRENT Calc'!$M$5,0),0)</f>
        <v>0.13904540525114173</v>
      </c>
      <c r="BW53" s="80">
        <f>IF('BPA CURRENT Calc'!$K$6="Yes",IF(('BPA CURRENT Calc'!I57)&lt;'BPA CURRENT Calc'!J57,('BPA CURRENT Calc'!I57-'BPA CURRENT Calc'!J57)*'BPA CURRENT Calc'!$K$5,0),0)</f>
        <v>0</v>
      </c>
      <c r="BX53" s="105">
        <f>IF('BPA CURRENT Calc'!$N$5='BPA CURRENT Ref Data'!$BX$2,'BPA CURRENT Scaling'!D56,0)</f>
        <v>1.751269681229152E-2</v>
      </c>
      <c r="BY53" s="1">
        <f>IF('BPA CURRENT Calc'!$N$5='BPA CURRENT Ref Data'!$BY$2,'BPA CURRENT Scaling'!H56,0)</f>
        <v>0</v>
      </c>
      <c r="BZ53" s="6">
        <f>IF('BPA CURRENT Calc'!$N$6="Yes",SUM('BPA CURRENT Ref Data'!BX53:BY53),0)</f>
        <v>0</v>
      </c>
      <c r="CA53" s="4"/>
      <c r="CB53" s="4"/>
      <c r="CC53" s="4"/>
      <c r="CD53" s="4"/>
      <c r="CE53" s="4"/>
      <c r="CF53" s="4"/>
      <c r="CG53" s="4"/>
      <c r="CH53" s="4"/>
      <c r="CI53" s="4"/>
      <c r="CJ53" s="4"/>
      <c r="CK53" s="4"/>
      <c r="CL53" s="4"/>
      <c r="CM53" s="4"/>
      <c r="CN53" s="4"/>
      <c r="CO53" s="4"/>
      <c r="CP53" s="4"/>
      <c r="CQ53" s="4" t="e">
        <f>IF('BPA CURRENT Calc'!#REF!='BPA CURRENT Ref Data'!CQ$2,Data!G53,0)</f>
        <v>#REF!</v>
      </c>
      <c r="CR53" s="4" t="e">
        <f>IF('BPA CURRENT Calc'!#REF!='BPA CURRENT Ref Data'!CR$2,Data!H53,0)</f>
        <v>#REF!</v>
      </c>
      <c r="CS53" s="4" t="e">
        <f>IF('BPA CURRENT Calc'!#REF!='BPA CURRENT Ref Data'!CS$2,Data!I53,0)</f>
        <v>#REF!</v>
      </c>
      <c r="CT53" s="4" t="e">
        <f>IF('BPA CURRENT Calc'!#REF!='BPA CURRENT Ref Data'!CT$2,Data!J53,0)</f>
        <v>#REF!</v>
      </c>
      <c r="CU53" s="4" t="e">
        <f>IF('BPA CURRENT Calc'!#REF!='BPA CURRENT Ref Data'!CU$2,Data!K53,0)</f>
        <v>#REF!</v>
      </c>
      <c r="CV53" s="4" t="e">
        <f>IF('BPA CURRENT Calc'!#REF!='BPA CURRENT Ref Data'!CV$2,Data!L53,0)</f>
        <v>#REF!</v>
      </c>
      <c r="CW53" s="4" t="e">
        <f>IF('BPA CURRENT Calc'!#REF!='BPA CURRENT Ref Data'!CW$2,Data!M53,0)</f>
        <v>#REF!</v>
      </c>
      <c r="CX53" s="4" t="e">
        <f>IF('BPA CURRENT Calc'!#REF!='BPA CURRENT Ref Data'!CX$2,Data!N53,0)</f>
        <v>#REF!</v>
      </c>
      <c r="CY53" s="4" t="e">
        <f>IF('BPA CURRENT Calc'!#REF!='BPA CURRENT Ref Data'!CY$2,Data!O53,0)</f>
        <v>#REF!</v>
      </c>
      <c r="CZ53" s="4" t="e">
        <f>IF('BPA CURRENT Calc'!#REF!='BPA CURRENT Ref Data'!CZ$2,Data!P53,0)</f>
        <v>#REF!</v>
      </c>
      <c r="DA53" s="4" t="e">
        <f>IF('BPA CURRENT Calc'!#REF!='BPA CURRENT Ref Data'!DA$2,Data!Q53,0)</f>
        <v>#REF!</v>
      </c>
      <c r="DB53" s="4" t="e">
        <f>IF('BPA CURRENT Calc'!#REF!='BPA CURRENT Ref Data'!DB$2,Data!R53,0)</f>
        <v>#REF!</v>
      </c>
      <c r="DC53" s="4" t="e">
        <f>IF('BPA CURRENT Calc'!#REF!='BPA CURRENT Ref Data'!DC$2,Data!S53,0)</f>
        <v>#REF!</v>
      </c>
      <c r="DD53" s="4" t="e">
        <f>IF('BPA CURRENT Calc'!#REF!='BPA CURRENT Ref Data'!DD$2,Data!T53,0)</f>
        <v>#REF!</v>
      </c>
      <c r="DE53" s="4" t="e">
        <f>IF('BPA CURRENT Calc'!#REF!='BPA CURRENT Ref Data'!DE$2,Data!U53,0)</f>
        <v>#REF!</v>
      </c>
      <c r="DF53" s="22" t="e">
        <f t="shared" si="7"/>
        <v>#REF!</v>
      </c>
    </row>
    <row r="54" spans="1:110" x14ac:dyDescent="0.3">
      <c r="A54" s="12">
        <v>10144</v>
      </c>
      <c r="B54" s="37" t="s">
        <v>61</v>
      </c>
      <c r="C54" s="18">
        <f>IF('BPA CURRENT Calc'!$C$6='BPA CURRENT Ref Data'!C$2,Data!G54,0)</f>
        <v>0</v>
      </c>
      <c r="D54" s="4">
        <f>IF('BPA CURRENT Calc'!$C$6='BPA CURRENT Ref Data'!D$2,Data!H54,0)</f>
        <v>0</v>
      </c>
      <c r="E54" s="4">
        <f>IF('BPA CURRENT Calc'!$C$6='BPA CURRENT Ref Data'!E$2,Data!I54,0)</f>
        <v>3.2988320776255713</v>
      </c>
      <c r="F54" s="4">
        <f>IF('BPA CURRENT Calc'!$C$6='BPA CURRENT Ref Data'!F$2,Data!J54,0)</f>
        <v>0</v>
      </c>
      <c r="G54" s="4">
        <f>IF('BPA CURRENT Calc'!$C$6='BPA CURRENT Ref Data'!G$2,Data!K54,0)</f>
        <v>0</v>
      </c>
      <c r="H54" s="4">
        <f>IF('BPA CURRENT Calc'!$C$6='BPA CURRENT Ref Data'!H$2,Data!L54,0)</f>
        <v>0</v>
      </c>
      <c r="I54" s="4">
        <f>IF('BPA CURRENT Calc'!$C$6='BPA CURRENT Ref Data'!I$2,Data!M54,0)</f>
        <v>0</v>
      </c>
      <c r="J54" s="4">
        <f>IF('BPA CURRENT Calc'!$C$6='BPA CURRENT Ref Data'!J$2,Data!N54,0)</f>
        <v>0</v>
      </c>
      <c r="K54" s="4">
        <f>IF('BPA CURRENT Calc'!$C$6='BPA CURRENT Ref Data'!K$2,Data!O54,0)</f>
        <v>0</v>
      </c>
      <c r="L54" s="4">
        <f>IF('BPA CURRENT Calc'!$C$6='BPA CURRENT Ref Data'!L$2,Data!P54,0)</f>
        <v>0</v>
      </c>
      <c r="M54" s="4">
        <f>IF('BPA CURRENT Calc'!$C$6='BPA CURRENT Ref Data'!M$2,Data!Q54,0)</f>
        <v>0</v>
      </c>
      <c r="N54" s="4">
        <f>IF('BPA CURRENT Calc'!$C$6='BPA CURRENT Ref Data'!N$2,Data!R54,0)</f>
        <v>0</v>
      </c>
      <c r="O54" s="4">
        <f>IF('BPA CURRENT Calc'!$C$6='BPA CURRENT Ref Data'!O$2,Data!S54,0)</f>
        <v>0</v>
      </c>
      <c r="P54" s="4">
        <f>IF('BPA CURRENT Calc'!$C$6='BPA CURRENT Ref Data'!P$2,Data!T54,0)</f>
        <v>0</v>
      </c>
      <c r="Q54" s="4">
        <f>IF('BPA CURRENT Calc'!$C$6='BPA CURRENT Ref Data'!Q$2,Data!U54,0)</f>
        <v>0</v>
      </c>
      <c r="R54" s="22">
        <f t="shared" si="1"/>
        <v>3.2988320776255713</v>
      </c>
      <c r="S54" s="18">
        <f>IF(S$2='BPA CURRENT Calc'!$D$6,Data!V54,0)</f>
        <v>0</v>
      </c>
      <c r="T54" s="4">
        <f>IF(T$2='BPA CURRENT Calc'!$D$6,Data!W54,0)</f>
        <v>0</v>
      </c>
      <c r="U54" s="4">
        <f>IF(U$2='BPA CURRENT Calc'!$D$6,Data!X54,0)</f>
        <v>0</v>
      </c>
      <c r="V54" s="4">
        <f>IF(V$2='BPA CURRENT Calc'!$D$6,Data!Y54,0)</f>
        <v>0</v>
      </c>
      <c r="W54" s="4">
        <f>IF(W$2='BPA CURRENT Calc'!$D$6,Data!Z54,0)</f>
        <v>0</v>
      </c>
      <c r="X54" s="4">
        <f>IF(X$2='BPA CURRENT Calc'!$D$6,Data!AA54,0)</f>
        <v>0</v>
      </c>
      <c r="Y54" s="4">
        <f>IF(Y$2='BPA CURRENT Calc'!$D$6,Data!AB54,0)</f>
        <v>0</v>
      </c>
      <c r="Z54" s="4">
        <f>IF(Z$2='BPA CURRENT Calc'!$D$6,Data!AC54,0)</f>
        <v>0</v>
      </c>
      <c r="AA54" s="4">
        <f>IF(AA$2='BPA CURRENT Calc'!$D$6,Data!AD54,0)</f>
        <v>0</v>
      </c>
      <c r="AB54" s="4">
        <f>IF(AB$2='BPA CURRENT Calc'!$D$6,Data!AE54,0)</f>
        <v>0</v>
      </c>
      <c r="AC54" s="4">
        <f>IF(AC$2='BPA CURRENT Calc'!$D$6,Data!AF54,0)</f>
        <v>0</v>
      </c>
      <c r="AD54" s="4">
        <f>IF(AD$2='BPA CURRENT Calc'!$D$6,Data!AG54,0)</f>
        <v>0</v>
      </c>
      <c r="AE54" s="4">
        <f>IF(AE$2='BPA CURRENT Calc'!$D$6,Data!AH54,0)</f>
        <v>0</v>
      </c>
      <c r="AF54" s="4">
        <f>IF(AF$2='BPA CURRENT Calc'!$D$6,Data!AI54,0)</f>
        <v>0</v>
      </c>
      <c r="AG54" s="6">
        <f t="shared" si="2"/>
        <v>0</v>
      </c>
      <c r="AH54" s="18">
        <f>IF(AH$2='BPA CURRENT Calc'!$E$6,0,0)</f>
        <v>0</v>
      </c>
      <c r="AI54" s="4">
        <f>IF(AI$2='BPA CURRENT Calc'!$E$6,Data!AJ54,0)</f>
        <v>0</v>
      </c>
      <c r="AJ54" s="4">
        <f>IF(AJ$2='BPA CURRENT Calc'!$E$6,Data!AK54,0)</f>
        <v>0</v>
      </c>
      <c r="AK54" s="4">
        <f>IF(AK$2='BPA CURRENT Calc'!$E$6,Data!AL54,0)</f>
        <v>0</v>
      </c>
      <c r="AL54" s="4">
        <f>IF(AL$2='BPA CURRENT Calc'!$E$6,Data!AM54,0)</f>
        <v>0</v>
      </c>
      <c r="AM54" s="4">
        <f>IF(AM$2='BPA CURRENT Calc'!$E$6,Data!AN54,0)</f>
        <v>0</v>
      </c>
      <c r="AN54" s="4">
        <f>IF(AN$2='BPA CURRENT Calc'!$E$6,Data!AO54,0)</f>
        <v>0</v>
      </c>
      <c r="AO54" s="4">
        <f>IF(AO$2='BPA CURRENT Calc'!$E$6,Data!AP54,0)</f>
        <v>0</v>
      </c>
      <c r="AP54" s="6">
        <f t="shared" si="3"/>
        <v>0</v>
      </c>
      <c r="AQ54" s="18">
        <f>IF(AQ$2='BPA CURRENT Calc'!$F$6,0,0)</f>
        <v>0</v>
      </c>
      <c r="AR54" s="4">
        <f>IF(AR$2='BPA CURRENT Calc'!$F$6,Data!AQ54,0)</f>
        <v>0</v>
      </c>
      <c r="AS54" s="4">
        <f>IF(AS$2='BPA CURRENT Calc'!$F$6,Data!AR54,0)</f>
        <v>0</v>
      </c>
      <c r="AT54" s="4">
        <f>IF(AT$2='BPA CURRENT Calc'!$F$6,Data!AS54,0)</f>
        <v>0</v>
      </c>
      <c r="AU54" s="4">
        <f>IF(AU$2='BPA CURRENT Calc'!$F$6,Data!AT54,0)</f>
        <v>0</v>
      </c>
      <c r="AV54" s="4">
        <f>IF(AV$2='BPA CURRENT Calc'!$F$6,Data!AU54,0)</f>
        <v>0</v>
      </c>
      <c r="AW54" s="4">
        <f>IF(AW$2='BPA CURRENT Calc'!$F$6,Data!AV54,0)</f>
        <v>0</v>
      </c>
      <c r="AX54" s="4">
        <f>IF(AX$2='BPA CURRENT Calc'!$F$6,Data!AW54,0)</f>
        <v>0</v>
      </c>
      <c r="AY54" s="6">
        <f t="shared" si="4"/>
        <v>0</v>
      </c>
      <c r="AZ54" s="18">
        <f>IF(AZ$2='BPA CURRENT Calc'!$G$6,0,0)</f>
        <v>0</v>
      </c>
      <c r="BA54" s="4">
        <f>IF(BA$2='BPA CURRENT Calc'!$G$6,Data!AX54,0)</f>
        <v>0</v>
      </c>
      <c r="BB54" s="4">
        <f>IF(BB$2='BPA CURRENT Calc'!$G$6,Data!AY54,0)</f>
        <v>0</v>
      </c>
      <c r="BC54" s="4">
        <f>IF(BC$2='BPA CURRENT Calc'!$G$6,Data!AZ54,0)</f>
        <v>0</v>
      </c>
      <c r="BD54" s="4">
        <f>IF(BD$2='BPA CURRENT Calc'!$G$6,Data!BA54,0)</f>
        <v>0</v>
      </c>
      <c r="BE54" s="4">
        <f>IF(BE$2='BPA CURRENT Calc'!$G$6,Data!BB54,0)</f>
        <v>0</v>
      </c>
      <c r="BF54" s="4">
        <f>IF(BF$2='BPA CURRENT Calc'!$G$6,Data!BC54,0)</f>
        <v>0</v>
      </c>
      <c r="BG54" s="4">
        <f>IF(BG$2='BPA CURRENT Calc'!$G$6,Data!BD54,0)</f>
        <v>0</v>
      </c>
      <c r="BH54" s="6">
        <f t="shared" si="5"/>
        <v>0</v>
      </c>
      <c r="BI54" s="97">
        <f>IF('BPA CURRENT Calc'!$H$6="Yes",Data!BE54,0)</f>
        <v>0</v>
      </c>
      <c r="BJ54" s="18">
        <f>IF(BJ$2='BPA CURRENT Calc'!$L$4,0,0)</f>
        <v>0</v>
      </c>
      <c r="BK54" s="4">
        <f>IF(BK$2='BPA CURRENT Calc'!$L$4,Data!BV54,0)</f>
        <v>0</v>
      </c>
      <c r="BL54" s="4">
        <f>IF(BL$2='BPA CURRENT Calc'!$L$4,Data!BW54,0)</f>
        <v>0</v>
      </c>
      <c r="BM54" s="4">
        <f>IF(BM$2='BPA CURRENT Calc'!$L$4,Data!BX54,0)</f>
        <v>0</v>
      </c>
      <c r="BN54" s="4">
        <f>IF(BN$2='BPA CURRENT Calc'!$L$4,Data!BY54,0)</f>
        <v>0</v>
      </c>
      <c r="BO54" s="6">
        <f t="shared" si="6"/>
        <v>0</v>
      </c>
      <c r="BP54" s="4">
        <f>IF('BPA CURRENT Calc'!$J$6='BPA CURRENT Ref Data'!BP$2,Data!C54,0)</f>
        <v>0</v>
      </c>
      <c r="BQ54" s="4">
        <f>IF('BPA CURRENT Calc'!$J$6='BPA CURRENT Ref Data'!BQ$2,Data!D54,0)</f>
        <v>0</v>
      </c>
      <c r="BR54" s="4">
        <f>IF('BPA CURRENT Calc'!$J$6='BPA CURRENT Ref Data'!BR$2,Data!E54,0)</f>
        <v>0</v>
      </c>
      <c r="BS54" s="4">
        <f>IF('BPA CURRENT Calc'!$J$6='BPA CURRENT Ref Data'!BS$2,Data!F54,0)</f>
        <v>3.3679999999999999</v>
      </c>
      <c r="BT54" s="99">
        <f t="shared" si="8"/>
        <v>3.3679999999999999</v>
      </c>
      <c r="BU54" s="102">
        <f>IF('BPA CURRENT Calc'!$L$6="Yes",'BPA CURRENT Ref Data'!BO54*'BPA CURRENT Calc'!$L$5,0)</f>
        <v>0</v>
      </c>
      <c r="BV54" s="102">
        <f>IF('BPA CURRENT Calc'!$M$6="Yes",IF(('BPA CURRENT Calc'!I58-'BPA CURRENT Ref Data'!BT54)&gt;0,('BPA CURRENT Calc'!I58-'BPA CURRENT Ref Data'!BT54)*'BPA CURRENT Calc'!$M$5,0),0)</f>
        <v>0</v>
      </c>
      <c r="BW54" s="80">
        <f>IF('BPA CURRENT Calc'!$K$6="Yes",IF(('BPA CURRENT Calc'!I58)&lt;'BPA CURRENT Calc'!J58,('BPA CURRENT Calc'!I58-'BPA CURRENT Calc'!J58)*'BPA CURRENT Calc'!$K$5,0),0)</f>
        <v>-6.9167922374428592E-2</v>
      </c>
      <c r="BX54" s="105">
        <f>IF('BPA CURRENT Calc'!$N$5='BPA CURRENT Ref Data'!$BX$2,'BPA CURRENT Scaling'!D57,0)</f>
        <v>2.0442504533993641E-2</v>
      </c>
      <c r="BY54" s="1">
        <f>IF('BPA CURRENT Calc'!$N$5='BPA CURRENT Ref Data'!$BY$2,'BPA CURRENT Scaling'!H57,0)</f>
        <v>0</v>
      </c>
      <c r="BZ54" s="6">
        <f>IF('BPA CURRENT Calc'!$N$6="Yes",SUM('BPA CURRENT Ref Data'!BX54:BY54),0)</f>
        <v>0</v>
      </c>
      <c r="CA54" s="4"/>
      <c r="CB54" s="4"/>
      <c r="CC54" s="4"/>
      <c r="CD54" s="4"/>
      <c r="CE54" s="4"/>
      <c r="CF54" s="4"/>
      <c r="CG54" s="4"/>
      <c r="CH54" s="4"/>
      <c r="CI54" s="4"/>
      <c r="CJ54" s="4"/>
      <c r="CK54" s="4"/>
      <c r="CL54" s="4"/>
      <c r="CM54" s="4"/>
      <c r="CN54" s="4"/>
      <c r="CO54" s="4"/>
      <c r="CP54" s="4"/>
      <c r="CQ54" s="4" t="e">
        <f>IF('BPA CURRENT Calc'!#REF!='BPA CURRENT Ref Data'!CQ$2,Data!G54,0)</f>
        <v>#REF!</v>
      </c>
      <c r="CR54" s="4" t="e">
        <f>IF('BPA CURRENT Calc'!#REF!='BPA CURRENT Ref Data'!CR$2,Data!H54,0)</f>
        <v>#REF!</v>
      </c>
      <c r="CS54" s="4" t="e">
        <f>IF('BPA CURRENT Calc'!#REF!='BPA CURRENT Ref Data'!CS$2,Data!I54,0)</f>
        <v>#REF!</v>
      </c>
      <c r="CT54" s="4" t="e">
        <f>IF('BPA CURRENT Calc'!#REF!='BPA CURRENT Ref Data'!CT$2,Data!J54,0)</f>
        <v>#REF!</v>
      </c>
      <c r="CU54" s="4" t="e">
        <f>IF('BPA CURRENT Calc'!#REF!='BPA CURRENT Ref Data'!CU$2,Data!K54,0)</f>
        <v>#REF!</v>
      </c>
      <c r="CV54" s="4" t="e">
        <f>IF('BPA CURRENT Calc'!#REF!='BPA CURRENT Ref Data'!CV$2,Data!L54,0)</f>
        <v>#REF!</v>
      </c>
      <c r="CW54" s="4" t="e">
        <f>IF('BPA CURRENT Calc'!#REF!='BPA CURRENT Ref Data'!CW$2,Data!M54,0)</f>
        <v>#REF!</v>
      </c>
      <c r="CX54" s="4" t="e">
        <f>IF('BPA CURRENT Calc'!#REF!='BPA CURRENT Ref Data'!CX$2,Data!N54,0)</f>
        <v>#REF!</v>
      </c>
      <c r="CY54" s="4" t="e">
        <f>IF('BPA CURRENT Calc'!#REF!='BPA CURRENT Ref Data'!CY$2,Data!O54,0)</f>
        <v>#REF!</v>
      </c>
      <c r="CZ54" s="4" t="e">
        <f>IF('BPA CURRENT Calc'!#REF!='BPA CURRENT Ref Data'!CZ$2,Data!P54,0)</f>
        <v>#REF!</v>
      </c>
      <c r="DA54" s="4" t="e">
        <f>IF('BPA CURRENT Calc'!#REF!='BPA CURRENT Ref Data'!DA$2,Data!Q54,0)</f>
        <v>#REF!</v>
      </c>
      <c r="DB54" s="4" t="e">
        <f>IF('BPA CURRENT Calc'!#REF!='BPA CURRENT Ref Data'!DB$2,Data!R54,0)</f>
        <v>#REF!</v>
      </c>
      <c r="DC54" s="4" t="e">
        <f>IF('BPA CURRENT Calc'!#REF!='BPA CURRENT Ref Data'!DC$2,Data!S54,0)</f>
        <v>#REF!</v>
      </c>
      <c r="DD54" s="4" t="e">
        <f>IF('BPA CURRENT Calc'!#REF!='BPA CURRENT Ref Data'!DD$2,Data!T54,0)</f>
        <v>#REF!</v>
      </c>
      <c r="DE54" s="4" t="e">
        <f>IF('BPA CURRENT Calc'!#REF!='BPA CURRENT Ref Data'!DE$2,Data!U54,0)</f>
        <v>#REF!</v>
      </c>
      <c r="DF54" s="22" t="e">
        <f t="shared" si="7"/>
        <v>#REF!</v>
      </c>
    </row>
    <row r="55" spans="1:110" x14ac:dyDescent="0.3">
      <c r="A55" s="12">
        <v>10156</v>
      </c>
      <c r="B55" s="37" t="s">
        <v>62</v>
      </c>
      <c r="C55" s="18">
        <f>IF('BPA CURRENT Calc'!$C$6='BPA CURRENT Ref Data'!C$2,Data!G55,0)</f>
        <v>0</v>
      </c>
      <c r="D55" s="4">
        <f>IF('BPA CURRENT Calc'!$C$6='BPA CURRENT Ref Data'!D$2,Data!H55,0)</f>
        <v>0</v>
      </c>
      <c r="E55" s="4">
        <f>IF('BPA CURRENT Calc'!$C$6='BPA CURRENT Ref Data'!E$2,Data!I55,0)</f>
        <v>32.599669748858453</v>
      </c>
      <c r="F55" s="4">
        <f>IF('BPA CURRENT Calc'!$C$6='BPA CURRENT Ref Data'!F$2,Data!J55,0)</f>
        <v>0</v>
      </c>
      <c r="G55" s="4">
        <f>IF('BPA CURRENT Calc'!$C$6='BPA CURRENT Ref Data'!G$2,Data!K55,0)</f>
        <v>0</v>
      </c>
      <c r="H55" s="4">
        <f>IF('BPA CURRENT Calc'!$C$6='BPA CURRENT Ref Data'!H$2,Data!L55,0)</f>
        <v>0</v>
      </c>
      <c r="I55" s="4">
        <f>IF('BPA CURRENT Calc'!$C$6='BPA CURRENT Ref Data'!I$2,Data!M55,0)</f>
        <v>0</v>
      </c>
      <c r="J55" s="4">
        <f>IF('BPA CURRENT Calc'!$C$6='BPA CURRENT Ref Data'!J$2,Data!N55,0)</f>
        <v>0</v>
      </c>
      <c r="K55" s="4">
        <f>IF('BPA CURRENT Calc'!$C$6='BPA CURRENT Ref Data'!K$2,Data!O55,0)</f>
        <v>0</v>
      </c>
      <c r="L55" s="4">
        <f>IF('BPA CURRENT Calc'!$C$6='BPA CURRENT Ref Data'!L$2,Data!P55,0)</f>
        <v>0</v>
      </c>
      <c r="M55" s="4">
        <f>IF('BPA CURRENT Calc'!$C$6='BPA CURRENT Ref Data'!M$2,Data!Q55,0)</f>
        <v>0</v>
      </c>
      <c r="N55" s="4">
        <f>IF('BPA CURRENT Calc'!$C$6='BPA CURRENT Ref Data'!N$2,Data!R55,0)</f>
        <v>0</v>
      </c>
      <c r="O55" s="4">
        <f>IF('BPA CURRENT Calc'!$C$6='BPA CURRENT Ref Data'!O$2,Data!S55,0)</f>
        <v>0</v>
      </c>
      <c r="P55" s="4">
        <f>IF('BPA CURRENT Calc'!$C$6='BPA CURRENT Ref Data'!P$2,Data!T55,0)</f>
        <v>0</v>
      </c>
      <c r="Q55" s="4">
        <f>IF('BPA CURRENT Calc'!$C$6='BPA CURRENT Ref Data'!Q$2,Data!U55,0)</f>
        <v>0</v>
      </c>
      <c r="R55" s="22">
        <f t="shared" si="1"/>
        <v>32.599669748858453</v>
      </c>
      <c r="S55" s="18">
        <f>IF(S$2='BPA CURRENT Calc'!$D$6,Data!V55,0)</f>
        <v>0</v>
      </c>
      <c r="T55" s="4">
        <f>IF(T$2='BPA CURRENT Calc'!$D$6,Data!W55,0)</f>
        <v>0</v>
      </c>
      <c r="U55" s="4">
        <f>IF(U$2='BPA CURRENT Calc'!$D$6,Data!X55,0)</f>
        <v>0</v>
      </c>
      <c r="V55" s="4">
        <f>IF(V$2='BPA CURRENT Calc'!$D$6,Data!Y55,0)</f>
        <v>0</v>
      </c>
      <c r="W55" s="4">
        <f>IF(W$2='BPA CURRENT Calc'!$D$6,Data!Z55,0)</f>
        <v>0</v>
      </c>
      <c r="X55" s="4">
        <f>IF(X$2='BPA CURRENT Calc'!$D$6,Data!AA55,0)</f>
        <v>0</v>
      </c>
      <c r="Y55" s="4">
        <f>IF(Y$2='BPA CURRENT Calc'!$D$6,Data!AB55,0)</f>
        <v>0</v>
      </c>
      <c r="Z55" s="4">
        <f>IF(Z$2='BPA CURRENT Calc'!$D$6,Data!AC55,0)</f>
        <v>0</v>
      </c>
      <c r="AA55" s="4">
        <f>IF(AA$2='BPA CURRENT Calc'!$D$6,Data!AD55,0)</f>
        <v>0</v>
      </c>
      <c r="AB55" s="4">
        <f>IF(AB$2='BPA CURRENT Calc'!$D$6,Data!AE55,0)</f>
        <v>0</v>
      </c>
      <c r="AC55" s="4">
        <f>IF(AC$2='BPA CURRENT Calc'!$D$6,Data!AF55,0)</f>
        <v>0</v>
      </c>
      <c r="AD55" s="4">
        <f>IF(AD$2='BPA CURRENT Calc'!$D$6,Data!AG55,0)</f>
        <v>0</v>
      </c>
      <c r="AE55" s="4">
        <f>IF(AE$2='BPA CURRENT Calc'!$D$6,Data!AH55,0)</f>
        <v>0</v>
      </c>
      <c r="AF55" s="4">
        <f>IF(AF$2='BPA CURRENT Calc'!$D$6,Data!AI55,0)</f>
        <v>0</v>
      </c>
      <c r="AG55" s="6">
        <f t="shared" si="2"/>
        <v>0</v>
      </c>
      <c r="AH55" s="18">
        <f>IF(AH$2='BPA CURRENT Calc'!$E$6,0,0)</f>
        <v>0</v>
      </c>
      <c r="AI55" s="4">
        <f>IF(AI$2='BPA CURRENT Calc'!$E$6,Data!AJ55,0)</f>
        <v>0</v>
      </c>
      <c r="AJ55" s="4">
        <f>IF(AJ$2='BPA CURRENT Calc'!$E$6,Data!AK55,0)</f>
        <v>0</v>
      </c>
      <c r="AK55" s="4">
        <f>IF(AK$2='BPA CURRENT Calc'!$E$6,Data!AL55,0)</f>
        <v>0</v>
      </c>
      <c r="AL55" s="4">
        <f>IF(AL$2='BPA CURRENT Calc'!$E$6,Data!AM55,0)</f>
        <v>0</v>
      </c>
      <c r="AM55" s="4">
        <f>IF(AM$2='BPA CURRENT Calc'!$E$6,Data!AN55,0)</f>
        <v>0</v>
      </c>
      <c r="AN55" s="4">
        <f>IF(AN$2='BPA CURRENT Calc'!$E$6,Data!AO55,0)</f>
        <v>0</v>
      </c>
      <c r="AO55" s="4">
        <f>IF(AO$2='BPA CURRENT Calc'!$E$6,Data!AP55,0)</f>
        <v>0</v>
      </c>
      <c r="AP55" s="6">
        <f t="shared" si="3"/>
        <v>0</v>
      </c>
      <c r="AQ55" s="18">
        <f>IF(AQ$2='BPA CURRENT Calc'!$F$6,0,0)</f>
        <v>0</v>
      </c>
      <c r="AR55" s="4">
        <f>IF(AR$2='BPA CURRENT Calc'!$F$6,Data!AQ55,0)</f>
        <v>0</v>
      </c>
      <c r="AS55" s="4">
        <f>IF(AS$2='BPA CURRENT Calc'!$F$6,Data!AR55,0)</f>
        <v>0</v>
      </c>
      <c r="AT55" s="4">
        <f>IF(AT$2='BPA CURRENT Calc'!$F$6,Data!AS55,0)</f>
        <v>0</v>
      </c>
      <c r="AU55" s="4">
        <f>IF(AU$2='BPA CURRENT Calc'!$F$6,Data!AT55,0)</f>
        <v>0</v>
      </c>
      <c r="AV55" s="4">
        <f>IF(AV$2='BPA CURRENT Calc'!$F$6,Data!AU55,0)</f>
        <v>0</v>
      </c>
      <c r="AW55" s="4">
        <f>IF(AW$2='BPA CURRENT Calc'!$F$6,Data!AV55,0)</f>
        <v>0</v>
      </c>
      <c r="AX55" s="4">
        <f>IF(AX$2='BPA CURRENT Calc'!$F$6,Data!AW55,0)</f>
        <v>0</v>
      </c>
      <c r="AY55" s="6">
        <f t="shared" si="4"/>
        <v>0</v>
      </c>
      <c r="AZ55" s="18">
        <f>IF(AZ$2='BPA CURRENT Calc'!$G$6,0,0)</f>
        <v>0</v>
      </c>
      <c r="BA55" s="4">
        <f>IF(BA$2='BPA CURRENT Calc'!$G$6,Data!AX55,0)</f>
        <v>0</v>
      </c>
      <c r="BB55" s="4">
        <f>IF(BB$2='BPA CURRENT Calc'!$G$6,Data!AY55,0)</f>
        <v>0</v>
      </c>
      <c r="BC55" s="4">
        <f>IF(BC$2='BPA CURRENT Calc'!$G$6,Data!AZ55,0)</f>
        <v>0</v>
      </c>
      <c r="BD55" s="4">
        <f>IF(BD$2='BPA CURRENT Calc'!$G$6,Data!BA55,0)</f>
        <v>0</v>
      </c>
      <c r="BE55" s="4">
        <f>IF(BE$2='BPA CURRENT Calc'!$G$6,Data!BB55,0)</f>
        <v>0</v>
      </c>
      <c r="BF55" s="4">
        <f>IF(BF$2='BPA CURRENT Calc'!$G$6,Data!BC55,0)</f>
        <v>0</v>
      </c>
      <c r="BG55" s="4">
        <f>IF(BG$2='BPA CURRENT Calc'!$G$6,Data!BD55,0)</f>
        <v>0</v>
      </c>
      <c r="BH55" s="6">
        <f t="shared" si="5"/>
        <v>0</v>
      </c>
      <c r="BI55" s="97">
        <f>IF('BPA CURRENT Calc'!$H$6="Yes",Data!BE55,0)</f>
        <v>0</v>
      </c>
      <c r="BJ55" s="18">
        <f>IF(BJ$2='BPA CURRENT Calc'!$L$4,0,0)</f>
        <v>0</v>
      </c>
      <c r="BK55" s="4">
        <f>IF(BK$2='BPA CURRENT Calc'!$L$4,Data!BV55,0)</f>
        <v>0</v>
      </c>
      <c r="BL55" s="4">
        <f>IF(BL$2='BPA CURRENT Calc'!$L$4,Data!BW55,0)</f>
        <v>6.0000000000000001E-3</v>
      </c>
      <c r="BM55" s="4">
        <f>IF(BM$2='BPA CURRENT Calc'!$L$4,Data!BX55,0)</f>
        <v>0</v>
      </c>
      <c r="BN55" s="4">
        <f>IF(BN$2='BPA CURRENT Calc'!$L$4,Data!BY55,0)</f>
        <v>0</v>
      </c>
      <c r="BO55" s="6">
        <f t="shared" si="6"/>
        <v>6.0000000000000001E-3</v>
      </c>
      <c r="BP55" s="4">
        <f>IF('BPA CURRENT Calc'!$J$6='BPA CURRENT Ref Data'!BP$2,Data!C55,0)</f>
        <v>0</v>
      </c>
      <c r="BQ55" s="4">
        <f>IF('BPA CURRENT Calc'!$J$6='BPA CURRENT Ref Data'!BQ$2,Data!D55,0)</f>
        <v>0</v>
      </c>
      <c r="BR55" s="4">
        <f>IF('BPA CURRENT Calc'!$J$6='BPA CURRENT Ref Data'!BR$2,Data!E55,0)</f>
        <v>0</v>
      </c>
      <c r="BS55" s="4">
        <f>IF('BPA CURRENT Calc'!$J$6='BPA CURRENT Ref Data'!BS$2,Data!F55,0)</f>
        <v>32.238</v>
      </c>
      <c r="BT55" s="99">
        <f t="shared" si="8"/>
        <v>32.238</v>
      </c>
      <c r="BU55" s="102">
        <f>IF('BPA CURRENT Calc'!$L$6="Yes",'BPA CURRENT Ref Data'!BO55*'BPA CURRENT Calc'!$L$5,0)</f>
        <v>3.0000000000000001E-3</v>
      </c>
      <c r="BV55" s="102">
        <f>IF('BPA CURRENT Calc'!$M$6="Yes",IF(('BPA CURRENT Calc'!I59-'BPA CURRENT Ref Data'!BT55)&gt;0,('BPA CURRENT Calc'!I59-'BPA CURRENT Ref Data'!BT55)*'BPA CURRENT Calc'!$M$5,0),0)</f>
        <v>9.0417437214613372E-2</v>
      </c>
      <c r="BW55" s="80">
        <f>IF('BPA CURRENT Calc'!$K$6="Yes",IF(('BPA CURRENT Calc'!I59)&lt;'BPA CURRENT Calc'!J59,('BPA CURRENT Calc'!I59-'BPA CURRENT Calc'!J59)*'BPA CURRENT Calc'!$K$5,0),0)</f>
        <v>0</v>
      </c>
      <c r="BX55" s="105">
        <f>IF('BPA CURRENT Calc'!$N$5='BPA CURRENT Ref Data'!$BX$2,'BPA CURRENT Scaling'!D58,0)</f>
        <v>0.20035428660752799</v>
      </c>
      <c r="BY55" s="1">
        <f>IF('BPA CURRENT Calc'!$N$5='BPA CURRENT Ref Data'!$BY$2,'BPA CURRENT Scaling'!H58,0)</f>
        <v>0</v>
      </c>
      <c r="BZ55" s="6">
        <f>IF('BPA CURRENT Calc'!$N$6="Yes",SUM('BPA CURRENT Ref Data'!BX55:BY55),0)</f>
        <v>0</v>
      </c>
      <c r="CA55" s="4"/>
      <c r="CB55" s="4"/>
      <c r="CC55" s="4"/>
      <c r="CD55" s="4"/>
      <c r="CE55" s="4"/>
      <c r="CF55" s="4"/>
      <c r="CG55" s="4"/>
      <c r="CH55" s="4"/>
      <c r="CI55" s="4"/>
      <c r="CJ55" s="4"/>
      <c r="CK55" s="4"/>
      <c r="CL55" s="4"/>
      <c r="CM55" s="4"/>
      <c r="CN55" s="4"/>
      <c r="CO55" s="4"/>
      <c r="CP55" s="4"/>
      <c r="CQ55" s="4" t="e">
        <f>IF('BPA CURRENT Calc'!#REF!='BPA CURRENT Ref Data'!CQ$2,Data!G55,0)</f>
        <v>#REF!</v>
      </c>
      <c r="CR55" s="4" t="e">
        <f>IF('BPA CURRENT Calc'!#REF!='BPA CURRENT Ref Data'!CR$2,Data!H55,0)</f>
        <v>#REF!</v>
      </c>
      <c r="CS55" s="4" t="e">
        <f>IF('BPA CURRENT Calc'!#REF!='BPA CURRENT Ref Data'!CS$2,Data!I55,0)</f>
        <v>#REF!</v>
      </c>
      <c r="CT55" s="4" t="e">
        <f>IF('BPA CURRENT Calc'!#REF!='BPA CURRENT Ref Data'!CT$2,Data!J55,0)</f>
        <v>#REF!</v>
      </c>
      <c r="CU55" s="4" t="e">
        <f>IF('BPA CURRENT Calc'!#REF!='BPA CURRENT Ref Data'!CU$2,Data!K55,0)</f>
        <v>#REF!</v>
      </c>
      <c r="CV55" s="4" t="e">
        <f>IF('BPA CURRENT Calc'!#REF!='BPA CURRENT Ref Data'!CV$2,Data!L55,0)</f>
        <v>#REF!</v>
      </c>
      <c r="CW55" s="4" t="e">
        <f>IF('BPA CURRENT Calc'!#REF!='BPA CURRENT Ref Data'!CW$2,Data!M55,0)</f>
        <v>#REF!</v>
      </c>
      <c r="CX55" s="4" t="e">
        <f>IF('BPA CURRENT Calc'!#REF!='BPA CURRENT Ref Data'!CX$2,Data!N55,0)</f>
        <v>#REF!</v>
      </c>
      <c r="CY55" s="4" t="e">
        <f>IF('BPA CURRENT Calc'!#REF!='BPA CURRENT Ref Data'!CY$2,Data!O55,0)</f>
        <v>#REF!</v>
      </c>
      <c r="CZ55" s="4" t="e">
        <f>IF('BPA CURRENT Calc'!#REF!='BPA CURRENT Ref Data'!CZ$2,Data!P55,0)</f>
        <v>#REF!</v>
      </c>
      <c r="DA55" s="4" t="e">
        <f>IF('BPA CURRENT Calc'!#REF!='BPA CURRENT Ref Data'!DA$2,Data!Q55,0)</f>
        <v>#REF!</v>
      </c>
      <c r="DB55" s="4" t="e">
        <f>IF('BPA CURRENT Calc'!#REF!='BPA CURRENT Ref Data'!DB$2,Data!R55,0)</f>
        <v>#REF!</v>
      </c>
      <c r="DC55" s="4" t="e">
        <f>IF('BPA CURRENT Calc'!#REF!='BPA CURRENT Ref Data'!DC$2,Data!S55,0)</f>
        <v>#REF!</v>
      </c>
      <c r="DD55" s="4" t="e">
        <f>IF('BPA CURRENT Calc'!#REF!='BPA CURRENT Ref Data'!DD$2,Data!T55,0)</f>
        <v>#REF!</v>
      </c>
      <c r="DE55" s="4" t="e">
        <f>IF('BPA CURRENT Calc'!#REF!='BPA CURRENT Ref Data'!DE$2,Data!U55,0)</f>
        <v>#REF!</v>
      </c>
      <c r="DF55" s="22" t="e">
        <f t="shared" si="7"/>
        <v>#REF!</v>
      </c>
    </row>
    <row r="56" spans="1:110" x14ac:dyDescent="0.3">
      <c r="A56" s="12">
        <v>10157</v>
      </c>
      <c r="B56" s="37" t="s">
        <v>63</v>
      </c>
      <c r="C56" s="18">
        <f>IF('BPA CURRENT Calc'!$C$6='BPA CURRENT Ref Data'!C$2,Data!G56,0)</f>
        <v>0</v>
      </c>
      <c r="D56" s="4">
        <f>IF('BPA CURRENT Calc'!$C$6='BPA CURRENT Ref Data'!D$2,Data!H56,0)</f>
        <v>0</v>
      </c>
      <c r="E56" s="4">
        <f>IF('BPA CURRENT Calc'!$C$6='BPA CURRENT Ref Data'!E$2,Data!I56,0)</f>
        <v>91.300539155251158</v>
      </c>
      <c r="F56" s="4">
        <f>IF('BPA CURRENT Calc'!$C$6='BPA CURRENT Ref Data'!F$2,Data!J56,0)</f>
        <v>0</v>
      </c>
      <c r="G56" s="4">
        <f>IF('BPA CURRENT Calc'!$C$6='BPA CURRENT Ref Data'!G$2,Data!K56,0)</f>
        <v>0</v>
      </c>
      <c r="H56" s="4">
        <f>IF('BPA CURRENT Calc'!$C$6='BPA CURRENT Ref Data'!H$2,Data!L56,0)</f>
        <v>0</v>
      </c>
      <c r="I56" s="4">
        <f>IF('BPA CURRENT Calc'!$C$6='BPA CURRENT Ref Data'!I$2,Data!M56,0)</f>
        <v>0</v>
      </c>
      <c r="J56" s="4">
        <f>IF('BPA CURRENT Calc'!$C$6='BPA CURRENT Ref Data'!J$2,Data!N56,0)</f>
        <v>0</v>
      </c>
      <c r="K56" s="4">
        <f>IF('BPA CURRENT Calc'!$C$6='BPA CURRENT Ref Data'!K$2,Data!O56,0)</f>
        <v>0</v>
      </c>
      <c r="L56" s="4">
        <f>IF('BPA CURRENT Calc'!$C$6='BPA CURRENT Ref Data'!L$2,Data!P56,0)</f>
        <v>0</v>
      </c>
      <c r="M56" s="4">
        <f>IF('BPA CURRENT Calc'!$C$6='BPA CURRENT Ref Data'!M$2,Data!Q56,0)</f>
        <v>0</v>
      </c>
      <c r="N56" s="4">
        <f>IF('BPA CURRENT Calc'!$C$6='BPA CURRENT Ref Data'!N$2,Data!R56,0)</f>
        <v>0</v>
      </c>
      <c r="O56" s="4">
        <f>IF('BPA CURRENT Calc'!$C$6='BPA CURRENT Ref Data'!O$2,Data!S56,0)</f>
        <v>0</v>
      </c>
      <c r="P56" s="4">
        <f>IF('BPA CURRENT Calc'!$C$6='BPA CURRENT Ref Data'!P$2,Data!T56,0)</f>
        <v>0</v>
      </c>
      <c r="Q56" s="4">
        <f>IF('BPA CURRENT Calc'!$C$6='BPA CURRENT Ref Data'!Q$2,Data!U56,0)</f>
        <v>0</v>
      </c>
      <c r="R56" s="22">
        <f t="shared" si="1"/>
        <v>91.300539155251158</v>
      </c>
      <c r="S56" s="18">
        <f>IF(S$2='BPA CURRENT Calc'!$D$6,Data!V56,0)</f>
        <v>0</v>
      </c>
      <c r="T56" s="4">
        <f>IF(T$2='BPA CURRENT Calc'!$D$6,Data!W56,0)</f>
        <v>38.466880136986305</v>
      </c>
      <c r="U56" s="4">
        <f>IF(U$2='BPA CURRENT Calc'!$D$6,Data!X56,0)</f>
        <v>0</v>
      </c>
      <c r="V56" s="4">
        <f>IF(V$2='BPA CURRENT Calc'!$D$6,Data!Y56,0)</f>
        <v>0</v>
      </c>
      <c r="W56" s="4">
        <f>IF(W$2='BPA CURRENT Calc'!$D$6,Data!Z56,0)</f>
        <v>0</v>
      </c>
      <c r="X56" s="4">
        <f>IF(X$2='BPA CURRENT Calc'!$D$6,Data!AA56,0)</f>
        <v>0</v>
      </c>
      <c r="Y56" s="4">
        <f>IF(Y$2='BPA CURRENT Calc'!$D$6,Data!AB56,0)</f>
        <v>0</v>
      </c>
      <c r="Z56" s="4">
        <f>IF(Z$2='BPA CURRENT Calc'!$D$6,Data!AC56,0)</f>
        <v>0</v>
      </c>
      <c r="AA56" s="4">
        <f>IF(AA$2='BPA CURRENT Calc'!$D$6,Data!AD56,0)</f>
        <v>0</v>
      </c>
      <c r="AB56" s="4">
        <f>IF(AB$2='BPA CURRENT Calc'!$D$6,Data!AE56,0)</f>
        <v>0</v>
      </c>
      <c r="AC56" s="4">
        <f>IF(AC$2='BPA CURRENT Calc'!$D$6,Data!AF56,0)</f>
        <v>0</v>
      </c>
      <c r="AD56" s="4">
        <f>IF(AD$2='BPA CURRENT Calc'!$D$6,Data!AG56,0)</f>
        <v>0</v>
      </c>
      <c r="AE56" s="4">
        <f>IF(AE$2='BPA CURRENT Calc'!$D$6,Data!AH56,0)</f>
        <v>0</v>
      </c>
      <c r="AF56" s="4">
        <f>IF(AF$2='BPA CURRENT Calc'!$D$6,Data!AI56,0)</f>
        <v>0</v>
      </c>
      <c r="AG56" s="6">
        <f t="shared" si="2"/>
        <v>38.466880136986305</v>
      </c>
      <c r="AH56" s="18">
        <f>IF(AH$2='BPA CURRENT Calc'!$E$6,0,0)</f>
        <v>0</v>
      </c>
      <c r="AI56" s="4">
        <f>IF(AI$2='BPA CURRENT Calc'!$E$6,Data!AJ56,0)</f>
        <v>0</v>
      </c>
      <c r="AJ56" s="4">
        <f>IF(AJ$2='BPA CURRENT Calc'!$E$6,Data!AK56,0)</f>
        <v>2.5490867579908674</v>
      </c>
      <c r="AK56" s="4">
        <f>IF(AK$2='BPA CURRENT Calc'!$E$6,Data!AL56,0)</f>
        <v>0</v>
      </c>
      <c r="AL56" s="4">
        <f>IF(AL$2='BPA CURRENT Calc'!$E$6,Data!AM56,0)</f>
        <v>0</v>
      </c>
      <c r="AM56" s="4">
        <f>IF(AM$2='BPA CURRENT Calc'!$E$6,Data!AN56,0)</f>
        <v>0</v>
      </c>
      <c r="AN56" s="4">
        <f>IF(AN$2='BPA CURRENT Calc'!$E$6,Data!AO56,0)</f>
        <v>0</v>
      </c>
      <c r="AO56" s="4">
        <f>IF(AO$2='BPA CURRENT Calc'!$E$6,Data!AP56,0)</f>
        <v>0</v>
      </c>
      <c r="AP56" s="6">
        <f t="shared" si="3"/>
        <v>2.5490867579908674</v>
      </c>
      <c r="AQ56" s="18">
        <f>IF(AQ$2='BPA CURRENT Calc'!$F$6,0,0)</f>
        <v>0</v>
      </c>
      <c r="AR56" s="4">
        <f>IF(AR$2='BPA CURRENT Calc'!$F$6,Data!AQ56,0)</f>
        <v>0</v>
      </c>
      <c r="AS56" s="4">
        <f>IF(AS$2='BPA CURRENT Calc'!$F$6,Data!AR56,0)</f>
        <v>0</v>
      </c>
      <c r="AT56" s="4">
        <f>IF(AT$2='BPA CURRENT Calc'!$F$6,Data!AS56,0)</f>
        <v>0</v>
      </c>
      <c r="AU56" s="4">
        <f>IF(AU$2='BPA CURRENT Calc'!$F$6,Data!AT56,0)</f>
        <v>0</v>
      </c>
      <c r="AV56" s="4">
        <f>IF(AV$2='BPA CURRENT Calc'!$F$6,Data!AU56,0)</f>
        <v>0</v>
      </c>
      <c r="AW56" s="4">
        <f>IF(AW$2='BPA CURRENT Calc'!$F$6,Data!AV56,0)</f>
        <v>0</v>
      </c>
      <c r="AX56" s="4">
        <f>IF(AX$2='BPA CURRENT Calc'!$F$6,Data!AW56,0)</f>
        <v>0</v>
      </c>
      <c r="AY56" s="6">
        <f t="shared" si="4"/>
        <v>0</v>
      </c>
      <c r="AZ56" s="18">
        <f>IF(AZ$2='BPA CURRENT Calc'!$G$6,0,0)</f>
        <v>0</v>
      </c>
      <c r="BA56" s="4">
        <f>IF(BA$2='BPA CURRENT Calc'!$G$6,Data!AX56,0)</f>
        <v>0</v>
      </c>
      <c r="BB56" s="4">
        <f>IF(BB$2='BPA CURRENT Calc'!$G$6,Data!AY56,0)</f>
        <v>0</v>
      </c>
      <c r="BC56" s="4">
        <f>IF(BC$2='BPA CURRENT Calc'!$G$6,Data!AZ56,0)</f>
        <v>0</v>
      </c>
      <c r="BD56" s="4">
        <f>IF(BD$2='BPA CURRENT Calc'!$G$6,Data!BA56,0)</f>
        <v>0</v>
      </c>
      <c r="BE56" s="4">
        <f>IF(BE$2='BPA CURRENT Calc'!$G$6,Data!BB56,0)</f>
        <v>0</v>
      </c>
      <c r="BF56" s="4">
        <f>IF(BF$2='BPA CURRENT Calc'!$G$6,Data!BC56,0)</f>
        <v>0</v>
      </c>
      <c r="BG56" s="4">
        <f>IF(BG$2='BPA CURRENT Calc'!$G$6,Data!BD56,0)</f>
        <v>0</v>
      </c>
      <c r="BH56" s="6">
        <f t="shared" si="5"/>
        <v>0</v>
      </c>
      <c r="BI56" s="97">
        <f>IF('BPA CURRENT Calc'!$H$6="Yes",Data!BE56,0)</f>
        <v>0</v>
      </c>
      <c r="BJ56" s="18">
        <f>IF(BJ$2='BPA CURRENT Calc'!$L$4,0,0)</f>
        <v>0</v>
      </c>
      <c r="BK56" s="4">
        <f>IF(BK$2='BPA CURRENT Calc'!$L$4,Data!BV56,0)</f>
        <v>0</v>
      </c>
      <c r="BL56" s="4">
        <f>IF(BL$2='BPA CURRENT Calc'!$L$4,Data!BW56,0)</f>
        <v>0.58650000000000002</v>
      </c>
      <c r="BM56" s="4">
        <f>IF(BM$2='BPA CURRENT Calc'!$L$4,Data!BX56,0)</f>
        <v>0</v>
      </c>
      <c r="BN56" s="4">
        <f>IF(BN$2='BPA CURRENT Calc'!$L$4,Data!BY56,0)</f>
        <v>0</v>
      </c>
      <c r="BO56" s="6">
        <f t="shared" si="6"/>
        <v>0.58650000000000002</v>
      </c>
      <c r="BP56" s="4">
        <f>IF('BPA CURRENT Calc'!$J$6='BPA CURRENT Ref Data'!BP$2,Data!C56,0)</f>
        <v>0</v>
      </c>
      <c r="BQ56" s="4">
        <f>IF('BPA CURRENT Calc'!$J$6='BPA CURRENT Ref Data'!BQ$2,Data!D56,0)</f>
        <v>0</v>
      </c>
      <c r="BR56" s="4">
        <f>IF('BPA CURRENT Calc'!$J$6='BPA CURRENT Ref Data'!BR$2,Data!E56,0)</f>
        <v>0</v>
      </c>
      <c r="BS56" s="4">
        <f>IF('BPA CURRENT Calc'!$J$6='BPA CURRENT Ref Data'!BS$2,Data!F56,0)</f>
        <v>49.957999999999998</v>
      </c>
      <c r="BT56" s="99">
        <f t="shared" si="8"/>
        <v>49.957999999999998</v>
      </c>
      <c r="BU56" s="102">
        <f>IF('BPA CURRENT Calc'!$L$6="Yes",'BPA CURRENT Ref Data'!BO56*'BPA CURRENT Calc'!$L$5,0)</f>
        <v>0.29325000000000001</v>
      </c>
      <c r="BV56" s="102">
        <f>IF('BPA CURRENT Calc'!$M$6="Yes",IF(('BPA CURRENT Calc'!I60-'BPA CURRENT Ref Data'!BT56)&gt;0,('BPA CURRENT Calc'!I60-'BPA CURRENT Ref Data'!BT56)*'BPA CURRENT Calc'!$M$5,0),0)</f>
        <v>8.1643065068497833E-2</v>
      </c>
      <c r="BW56" s="80">
        <f>IF('BPA CURRENT Calc'!$K$6="Yes",IF(('BPA CURRENT Calc'!I60)&lt;'BPA CURRENT Calc'!J60,('BPA CURRENT Calc'!I60-'BPA CURRENT Calc'!J60)*'BPA CURRENT Calc'!$K$5,0),0)</f>
        <v>0</v>
      </c>
      <c r="BX56" s="105">
        <f>IF('BPA CURRENT Calc'!$N$5='BPA CURRENT Ref Data'!$BX$2,'BPA CURRENT Scaling'!D59,0)</f>
        <v>0.31190747830737775</v>
      </c>
      <c r="BY56" s="1">
        <f>IF('BPA CURRENT Calc'!$N$5='BPA CURRENT Ref Data'!$BY$2,'BPA CURRENT Scaling'!H59,0)</f>
        <v>0</v>
      </c>
      <c r="BZ56" s="6">
        <f>IF('BPA CURRENT Calc'!$N$6="Yes",SUM('BPA CURRENT Ref Data'!BX56:BY56),0)</f>
        <v>0</v>
      </c>
      <c r="CA56" s="4"/>
      <c r="CB56" s="4"/>
      <c r="CC56" s="4"/>
      <c r="CD56" s="4"/>
      <c r="CE56" s="4"/>
      <c r="CF56" s="4"/>
      <c r="CG56" s="4"/>
      <c r="CH56" s="4"/>
      <c r="CI56" s="4"/>
      <c r="CJ56" s="4"/>
      <c r="CK56" s="4"/>
      <c r="CL56" s="4"/>
      <c r="CM56" s="4"/>
      <c r="CN56" s="4"/>
      <c r="CO56" s="4"/>
      <c r="CP56" s="4"/>
      <c r="CQ56" s="4" t="e">
        <f>IF('BPA CURRENT Calc'!#REF!='BPA CURRENT Ref Data'!CQ$2,Data!G56,0)</f>
        <v>#REF!</v>
      </c>
      <c r="CR56" s="4" t="e">
        <f>IF('BPA CURRENT Calc'!#REF!='BPA CURRENT Ref Data'!CR$2,Data!H56,0)</f>
        <v>#REF!</v>
      </c>
      <c r="CS56" s="4" t="e">
        <f>IF('BPA CURRENT Calc'!#REF!='BPA CURRENT Ref Data'!CS$2,Data!I56,0)</f>
        <v>#REF!</v>
      </c>
      <c r="CT56" s="4" t="e">
        <f>IF('BPA CURRENT Calc'!#REF!='BPA CURRENT Ref Data'!CT$2,Data!J56,0)</f>
        <v>#REF!</v>
      </c>
      <c r="CU56" s="4" t="e">
        <f>IF('BPA CURRENT Calc'!#REF!='BPA CURRENT Ref Data'!CU$2,Data!K56,0)</f>
        <v>#REF!</v>
      </c>
      <c r="CV56" s="4" t="e">
        <f>IF('BPA CURRENT Calc'!#REF!='BPA CURRENT Ref Data'!CV$2,Data!L56,0)</f>
        <v>#REF!</v>
      </c>
      <c r="CW56" s="4" t="e">
        <f>IF('BPA CURRENT Calc'!#REF!='BPA CURRENT Ref Data'!CW$2,Data!M56,0)</f>
        <v>#REF!</v>
      </c>
      <c r="CX56" s="4" t="e">
        <f>IF('BPA CURRENT Calc'!#REF!='BPA CURRENT Ref Data'!CX$2,Data!N56,0)</f>
        <v>#REF!</v>
      </c>
      <c r="CY56" s="4" t="e">
        <f>IF('BPA CURRENT Calc'!#REF!='BPA CURRENT Ref Data'!CY$2,Data!O56,0)</f>
        <v>#REF!</v>
      </c>
      <c r="CZ56" s="4" t="e">
        <f>IF('BPA CURRENT Calc'!#REF!='BPA CURRENT Ref Data'!CZ$2,Data!P56,0)</f>
        <v>#REF!</v>
      </c>
      <c r="DA56" s="4" t="e">
        <f>IF('BPA CURRENT Calc'!#REF!='BPA CURRENT Ref Data'!DA$2,Data!Q56,0)</f>
        <v>#REF!</v>
      </c>
      <c r="DB56" s="4" t="e">
        <f>IF('BPA CURRENT Calc'!#REF!='BPA CURRENT Ref Data'!DB$2,Data!R56,0)</f>
        <v>#REF!</v>
      </c>
      <c r="DC56" s="4" t="e">
        <f>IF('BPA CURRENT Calc'!#REF!='BPA CURRENT Ref Data'!DC$2,Data!S56,0)</f>
        <v>#REF!</v>
      </c>
      <c r="DD56" s="4" t="e">
        <f>IF('BPA CURRENT Calc'!#REF!='BPA CURRENT Ref Data'!DD$2,Data!T56,0)</f>
        <v>#REF!</v>
      </c>
      <c r="DE56" s="4" t="e">
        <f>IF('BPA CURRENT Calc'!#REF!='BPA CURRENT Ref Data'!DE$2,Data!U56,0)</f>
        <v>#REF!</v>
      </c>
      <c r="DF56" s="22" t="e">
        <f t="shared" si="7"/>
        <v>#REF!</v>
      </c>
    </row>
    <row r="57" spans="1:110" x14ac:dyDescent="0.3">
      <c r="A57" s="12">
        <v>10158</v>
      </c>
      <c r="B57" s="37" t="s">
        <v>64</v>
      </c>
      <c r="C57" s="18">
        <f>IF('BPA CURRENT Calc'!$C$6='BPA CURRENT Ref Data'!C$2,Data!G57,0)</f>
        <v>0</v>
      </c>
      <c r="D57" s="4">
        <f>IF('BPA CURRENT Calc'!$C$6='BPA CURRENT Ref Data'!D$2,Data!H57,0)</f>
        <v>0</v>
      </c>
      <c r="E57" s="4">
        <f>IF('BPA CURRENT Calc'!$C$6='BPA CURRENT Ref Data'!E$2,Data!I57,0)</f>
        <v>2.2678702054794524</v>
      </c>
      <c r="F57" s="4">
        <f>IF('BPA CURRENT Calc'!$C$6='BPA CURRENT Ref Data'!F$2,Data!J57,0)</f>
        <v>0</v>
      </c>
      <c r="G57" s="4">
        <f>IF('BPA CURRENT Calc'!$C$6='BPA CURRENT Ref Data'!G$2,Data!K57,0)</f>
        <v>0</v>
      </c>
      <c r="H57" s="4">
        <f>IF('BPA CURRENT Calc'!$C$6='BPA CURRENT Ref Data'!H$2,Data!L57,0)</f>
        <v>0</v>
      </c>
      <c r="I57" s="4">
        <f>IF('BPA CURRENT Calc'!$C$6='BPA CURRENT Ref Data'!I$2,Data!M57,0)</f>
        <v>0</v>
      </c>
      <c r="J57" s="4">
        <f>IF('BPA CURRENT Calc'!$C$6='BPA CURRENT Ref Data'!J$2,Data!N57,0)</f>
        <v>0</v>
      </c>
      <c r="K57" s="4">
        <f>IF('BPA CURRENT Calc'!$C$6='BPA CURRENT Ref Data'!K$2,Data!O57,0)</f>
        <v>0</v>
      </c>
      <c r="L57" s="4">
        <f>IF('BPA CURRENT Calc'!$C$6='BPA CURRENT Ref Data'!L$2,Data!P57,0)</f>
        <v>0</v>
      </c>
      <c r="M57" s="4">
        <f>IF('BPA CURRENT Calc'!$C$6='BPA CURRENT Ref Data'!M$2,Data!Q57,0)</f>
        <v>0</v>
      </c>
      <c r="N57" s="4">
        <f>IF('BPA CURRENT Calc'!$C$6='BPA CURRENT Ref Data'!N$2,Data!R57,0)</f>
        <v>0</v>
      </c>
      <c r="O57" s="4">
        <f>IF('BPA CURRENT Calc'!$C$6='BPA CURRENT Ref Data'!O$2,Data!S57,0)</f>
        <v>0</v>
      </c>
      <c r="P57" s="4">
        <f>IF('BPA CURRENT Calc'!$C$6='BPA CURRENT Ref Data'!P$2,Data!T57,0)</f>
        <v>0</v>
      </c>
      <c r="Q57" s="4">
        <f>IF('BPA CURRENT Calc'!$C$6='BPA CURRENT Ref Data'!Q$2,Data!U57,0)</f>
        <v>0</v>
      </c>
      <c r="R57" s="22">
        <f t="shared" si="1"/>
        <v>2.2678702054794524</v>
      </c>
      <c r="S57" s="18">
        <f>IF(S$2='BPA CURRENT Calc'!$D$6,Data!V57,0)</f>
        <v>0</v>
      </c>
      <c r="T57" s="4">
        <f>IF(T$2='BPA CURRENT Calc'!$D$6,Data!W57,0)</f>
        <v>0</v>
      </c>
      <c r="U57" s="4">
        <f>IF(U$2='BPA CURRENT Calc'!$D$6,Data!X57,0)</f>
        <v>0</v>
      </c>
      <c r="V57" s="4">
        <f>IF(V$2='BPA CURRENT Calc'!$D$6,Data!Y57,0)</f>
        <v>0</v>
      </c>
      <c r="W57" s="4">
        <f>IF(W$2='BPA CURRENT Calc'!$D$6,Data!Z57,0)</f>
        <v>0</v>
      </c>
      <c r="X57" s="4">
        <f>IF(X$2='BPA CURRENT Calc'!$D$6,Data!AA57,0)</f>
        <v>0</v>
      </c>
      <c r="Y57" s="4">
        <f>IF(Y$2='BPA CURRENT Calc'!$D$6,Data!AB57,0)</f>
        <v>0</v>
      </c>
      <c r="Z57" s="4">
        <f>IF(Z$2='BPA CURRENT Calc'!$D$6,Data!AC57,0)</f>
        <v>0</v>
      </c>
      <c r="AA57" s="4">
        <f>IF(AA$2='BPA CURRENT Calc'!$D$6,Data!AD57,0)</f>
        <v>0</v>
      </c>
      <c r="AB57" s="4">
        <f>IF(AB$2='BPA CURRENT Calc'!$D$6,Data!AE57,0)</f>
        <v>0</v>
      </c>
      <c r="AC57" s="4">
        <f>IF(AC$2='BPA CURRENT Calc'!$D$6,Data!AF57,0)</f>
        <v>0</v>
      </c>
      <c r="AD57" s="4">
        <f>IF(AD$2='BPA CURRENT Calc'!$D$6,Data!AG57,0)</f>
        <v>0</v>
      </c>
      <c r="AE57" s="4">
        <f>IF(AE$2='BPA CURRENT Calc'!$D$6,Data!AH57,0)</f>
        <v>0</v>
      </c>
      <c r="AF57" s="4">
        <f>IF(AF$2='BPA CURRENT Calc'!$D$6,Data!AI57,0)</f>
        <v>0</v>
      </c>
      <c r="AG57" s="6">
        <f t="shared" si="2"/>
        <v>0</v>
      </c>
      <c r="AH57" s="18">
        <f>IF(AH$2='BPA CURRENT Calc'!$E$6,0,0)</f>
        <v>0</v>
      </c>
      <c r="AI57" s="4">
        <f>IF(AI$2='BPA CURRENT Calc'!$E$6,Data!AJ57,0)</f>
        <v>0</v>
      </c>
      <c r="AJ57" s="4">
        <f>IF(AJ$2='BPA CURRENT Calc'!$E$6,Data!AK57,0)</f>
        <v>0</v>
      </c>
      <c r="AK57" s="4">
        <f>IF(AK$2='BPA CURRENT Calc'!$E$6,Data!AL57,0)</f>
        <v>0</v>
      </c>
      <c r="AL57" s="4">
        <f>IF(AL$2='BPA CURRENT Calc'!$E$6,Data!AM57,0)</f>
        <v>0</v>
      </c>
      <c r="AM57" s="4">
        <f>IF(AM$2='BPA CURRENT Calc'!$E$6,Data!AN57,0)</f>
        <v>0</v>
      </c>
      <c r="AN57" s="4">
        <f>IF(AN$2='BPA CURRENT Calc'!$E$6,Data!AO57,0)</f>
        <v>0</v>
      </c>
      <c r="AO57" s="4">
        <f>IF(AO$2='BPA CURRENT Calc'!$E$6,Data!AP57,0)</f>
        <v>0</v>
      </c>
      <c r="AP57" s="6">
        <f t="shared" si="3"/>
        <v>0</v>
      </c>
      <c r="AQ57" s="18">
        <f>IF(AQ$2='BPA CURRENT Calc'!$F$6,0,0)</f>
        <v>0</v>
      </c>
      <c r="AR57" s="4">
        <f>IF(AR$2='BPA CURRENT Calc'!$F$6,Data!AQ57,0)</f>
        <v>0</v>
      </c>
      <c r="AS57" s="4">
        <f>IF(AS$2='BPA CURRENT Calc'!$F$6,Data!AR57,0)</f>
        <v>0</v>
      </c>
      <c r="AT57" s="4">
        <f>IF(AT$2='BPA CURRENT Calc'!$F$6,Data!AS57,0)</f>
        <v>0</v>
      </c>
      <c r="AU57" s="4">
        <f>IF(AU$2='BPA CURRENT Calc'!$F$6,Data!AT57,0)</f>
        <v>0</v>
      </c>
      <c r="AV57" s="4">
        <f>IF(AV$2='BPA CURRENT Calc'!$F$6,Data!AU57,0)</f>
        <v>0</v>
      </c>
      <c r="AW57" s="4">
        <f>IF(AW$2='BPA CURRENT Calc'!$F$6,Data!AV57,0)</f>
        <v>0</v>
      </c>
      <c r="AX57" s="4">
        <f>IF(AX$2='BPA CURRENT Calc'!$F$6,Data!AW57,0)</f>
        <v>0</v>
      </c>
      <c r="AY57" s="6">
        <f t="shared" si="4"/>
        <v>0</v>
      </c>
      <c r="AZ57" s="18">
        <f>IF(AZ$2='BPA CURRENT Calc'!$G$6,0,0)</f>
        <v>0</v>
      </c>
      <c r="BA57" s="4">
        <f>IF(BA$2='BPA CURRENT Calc'!$G$6,Data!AX57,0)</f>
        <v>0</v>
      </c>
      <c r="BB57" s="4">
        <f>IF(BB$2='BPA CURRENT Calc'!$G$6,Data!AY57,0)</f>
        <v>0</v>
      </c>
      <c r="BC57" s="4">
        <f>IF(BC$2='BPA CURRENT Calc'!$G$6,Data!AZ57,0)</f>
        <v>0</v>
      </c>
      <c r="BD57" s="4">
        <f>IF(BD$2='BPA CURRENT Calc'!$G$6,Data!BA57,0)</f>
        <v>0</v>
      </c>
      <c r="BE57" s="4">
        <f>IF(BE$2='BPA CURRENT Calc'!$G$6,Data!BB57,0)</f>
        <v>0</v>
      </c>
      <c r="BF57" s="4">
        <f>IF(BF$2='BPA CURRENT Calc'!$G$6,Data!BC57,0)</f>
        <v>0</v>
      </c>
      <c r="BG57" s="4">
        <f>IF(BG$2='BPA CURRENT Calc'!$G$6,Data!BD57,0)</f>
        <v>0</v>
      </c>
      <c r="BH57" s="6">
        <f t="shared" si="5"/>
        <v>0</v>
      </c>
      <c r="BI57" s="97">
        <f>IF('BPA CURRENT Calc'!$H$6="Yes",Data!BE57,0)</f>
        <v>0</v>
      </c>
      <c r="BJ57" s="18">
        <f>IF(BJ$2='BPA CURRENT Calc'!$L$4,0,0)</f>
        <v>0</v>
      </c>
      <c r="BK57" s="4">
        <f>IF(BK$2='BPA CURRENT Calc'!$L$4,Data!BV57,0)</f>
        <v>0</v>
      </c>
      <c r="BL57" s="4">
        <f>IF(BL$2='BPA CURRENT Calc'!$L$4,Data!BW57,0)</f>
        <v>0</v>
      </c>
      <c r="BM57" s="4">
        <f>IF(BM$2='BPA CURRENT Calc'!$L$4,Data!BX57,0)</f>
        <v>0</v>
      </c>
      <c r="BN57" s="4">
        <f>IF(BN$2='BPA CURRENT Calc'!$L$4,Data!BY57,0)</f>
        <v>0</v>
      </c>
      <c r="BO57" s="6">
        <f t="shared" si="6"/>
        <v>0</v>
      </c>
      <c r="BP57" s="4">
        <f>IF('BPA CURRENT Calc'!$J$6='BPA CURRENT Ref Data'!BP$2,Data!C57,0)</f>
        <v>0</v>
      </c>
      <c r="BQ57" s="4">
        <f>IF('BPA CURRENT Calc'!$J$6='BPA CURRENT Ref Data'!BQ$2,Data!D57,0)</f>
        <v>0</v>
      </c>
      <c r="BR57" s="4">
        <f>IF('BPA CURRENT Calc'!$J$6='BPA CURRENT Ref Data'!BR$2,Data!E57,0)</f>
        <v>0</v>
      </c>
      <c r="BS57" s="4">
        <f>IF('BPA CURRENT Calc'!$J$6='BPA CURRENT Ref Data'!BS$2,Data!F57,0)</f>
        <v>2.7909999999999999</v>
      </c>
      <c r="BT57" s="99">
        <f t="shared" si="8"/>
        <v>2.7909999999999999</v>
      </c>
      <c r="BU57" s="102">
        <f>IF('BPA CURRENT Calc'!$L$6="Yes",'BPA CURRENT Ref Data'!BO57*'BPA CURRENT Calc'!$L$5,0)</f>
        <v>0</v>
      </c>
      <c r="BV57" s="102">
        <f>IF('BPA CURRENT Calc'!$M$6="Yes",IF(('BPA CURRENT Calc'!I61-'BPA CURRENT Ref Data'!BT57)&gt;0,('BPA CURRENT Calc'!I61-'BPA CURRENT Ref Data'!BT57)*'BPA CURRENT Calc'!$M$5,0),0)</f>
        <v>0</v>
      </c>
      <c r="BW57" s="80">
        <f>IF('BPA CURRENT Calc'!$K$6="Yes",IF(('BPA CURRENT Calc'!I61)&lt;'BPA CURRENT Calc'!J61,('BPA CURRENT Calc'!I61-'BPA CURRENT Calc'!J61)*'BPA CURRENT Calc'!$K$5,0),0)</f>
        <v>-0.52312979452054753</v>
      </c>
      <c r="BX57" s="105">
        <f>IF('BPA CURRENT Calc'!$N$5='BPA CURRENT Ref Data'!$BX$2,'BPA CURRENT Scaling'!D60,0)</f>
        <v>1.4053745649094212E-2</v>
      </c>
      <c r="BY57" s="1">
        <f>IF('BPA CURRENT Calc'!$N$5='BPA CURRENT Ref Data'!$BY$2,'BPA CURRENT Scaling'!H60,0)</f>
        <v>0</v>
      </c>
      <c r="BZ57" s="6">
        <f>IF('BPA CURRENT Calc'!$N$6="Yes",SUM('BPA CURRENT Ref Data'!BX57:BY57),0)</f>
        <v>0</v>
      </c>
      <c r="CA57" s="4"/>
      <c r="CB57" s="4"/>
      <c r="CC57" s="4"/>
      <c r="CD57" s="4"/>
      <c r="CE57" s="4"/>
      <c r="CF57" s="4"/>
      <c r="CG57" s="4"/>
      <c r="CH57" s="4"/>
      <c r="CI57" s="4"/>
      <c r="CJ57" s="4"/>
      <c r="CK57" s="4"/>
      <c r="CL57" s="4"/>
      <c r="CM57" s="4"/>
      <c r="CN57" s="4"/>
      <c r="CO57" s="4"/>
      <c r="CP57" s="4"/>
      <c r="CQ57" s="4" t="e">
        <f>IF('BPA CURRENT Calc'!#REF!='BPA CURRENT Ref Data'!CQ$2,Data!G57,0)</f>
        <v>#REF!</v>
      </c>
      <c r="CR57" s="4" t="e">
        <f>IF('BPA CURRENT Calc'!#REF!='BPA CURRENT Ref Data'!CR$2,Data!H57,0)</f>
        <v>#REF!</v>
      </c>
      <c r="CS57" s="4" t="e">
        <f>IF('BPA CURRENT Calc'!#REF!='BPA CURRENT Ref Data'!CS$2,Data!I57,0)</f>
        <v>#REF!</v>
      </c>
      <c r="CT57" s="4" t="e">
        <f>IF('BPA CURRENT Calc'!#REF!='BPA CURRENT Ref Data'!CT$2,Data!J57,0)</f>
        <v>#REF!</v>
      </c>
      <c r="CU57" s="4" t="e">
        <f>IF('BPA CURRENT Calc'!#REF!='BPA CURRENT Ref Data'!CU$2,Data!K57,0)</f>
        <v>#REF!</v>
      </c>
      <c r="CV57" s="4" t="e">
        <f>IF('BPA CURRENT Calc'!#REF!='BPA CURRENT Ref Data'!CV$2,Data!L57,0)</f>
        <v>#REF!</v>
      </c>
      <c r="CW57" s="4" t="e">
        <f>IF('BPA CURRENT Calc'!#REF!='BPA CURRENT Ref Data'!CW$2,Data!M57,0)</f>
        <v>#REF!</v>
      </c>
      <c r="CX57" s="4" t="e">
        <f>IF('BPA CURRENT Calc'!#REF!='BPA CURRENT Ref Data'!CX$2,Data!N57,0)</f>
        <v>#REF!</v>
      </c>
      <c r="CY57" s="4" t="e">
        <f>IF('BPA CURRENT Calc'!#REF!='BPA CURRENT Ref Data'!CY$2,Data!O57,0)</f>
        <v>#REF!</v>
      </c>
      <c r="CZ57" s="4" t="e">
        <f>IF('BPA CURRENT Calc'!#REF!='BPA CURRENT Ref Data'!CZ$2,Data!P57,0)</f>
        <v>#REF!</v>
      </c>
      <c r="DA57" s="4" t="e">
        <f>IF('BPA CURRENT Calc'!#REF!='BPA CURRENT Ref Data'!DA$2,Data!Q57,0)</f>
        <v>#REF!</v>
      </c>
      <c r="DB57" s="4" t="e">
        <f>IF('BPA CURRENT Calc'!#REF!='BPA CURRENT Ref Data'!DB$2,Data!R57,0)</f>
        <v>#REF!</v>
      </c>
      <c r="DC57" s="4" t="e">
        <f>IF('BPA CURRENT Calc'!#REF!='BPA CURRENT Ref Data'!DC$2,Data!S57,0)</f>
        <v>#REF!</v>
      </c>
      <c r="DD57" s="4" t="e">
        <f>IF('BPA CURRENT Calc'!#REF!='BPA CURRENT Ref Data'!DD$2,Data!T57,0)</f>
        <v>#REF!</v>
      </c>
      <c r="DE57" s="4" t="e">
        <f>IF('BPA CURRENT Calc'!#REF!='BPA CURRENT Ref Data'!DE$2,Data!U57,0)</f>
        <v>#REF!</v>
      </c>
      <c r="DF57" s="22" t="e">
        <f t="shared" si="7"/>
        <v>#REF!</v>
      </c>
    </row>
    <row r="58" spans="1:110" x14ac:dyDescent="0.3">
      <c r="A58" s="12">
        <v>10170</v>
      </c>
      <c r="B58" s="37" t="s">
        <v>65</v>
      </c>
      <c r="C58" s="18">
        <f>IF('BPA CURRENT Calc'!$C$6='BPA CURRENT Ref Data'!C$2,Data!G58,0)</f>
        <v>0</v>
      </c>
      <c r="D58" s="4">
        <f>IF('BPA CURRENT Calc'!$C$6='BPA CURRENT Ref Data'!D$2,Data!H58,0)</f>
        <v>0</v>
      </c>
      <c r="E58" s="4">
        <f>IF('BPA CURRENT Calc'!$C$6='BPA CURRENT Ref Data'!E$2,Data!I58,0)</f>
        <v>271.47466381278548</v>
      </c>
      <c r="F58" s="4">
        <f>IF('BPA CURRENT Calc'!$C$6='BPA CURRENT Ref Data'!F$2,Data!J58,0)</f>
        <v>0</v>
      </c>
      <c r="G58" s="4">
        <f>IF('BPA CURRENT Calc'!$C$6='BPA CURRENT Ref Data'!G$2,Data!K58,0)</f>
        <v>0</v>
      </c>
      <c r="H58" s="4">
        <f>IF('BPA CURRENT Calc'!$C$6='BPA CURRENT Ref Data'!H$2,Data!L58,0)</f>
        <v>0</v>
      </c>
      <c r="I58" s="4">
        <f>IF('BPA CURRENT Calc'!$C$6='BPA CURRENT Ref Data'!I$2,Data!M58,0)</f>
        <v>0</v>
      </c>
      <c r="J58" s="4">
        <f>IF('BPA CURRENT Calc'!$C$6='BPA CURRENT Ref Data'!J$2,Data!N58,0)</f>
        <v>0</v>
      </c>
      <c r="K58" s="4">
        <f>IF('BPA CURRENT Calc'!$C$6='BPA CURRENT Ref Data'!K$2,Data!O58,0)</f>
        <v>0</v>
      </c>
      <c r="L58" s="4">
        <f>IF('BPA CURRENT Calc'!$C$6='BPA CURRENT Ref Data'!L$2,Data!P58,0)</f>
        <v>0</v>
      </c>
      <c r="M58" s="4">
        <f>IF('BPA CURRENT Calc'!$C$6='BPA CURRENT Ref Data'!M$2,Data!Q58,0)</f>
        <v>0</v>
      </c>
      <c r="N58" s="4">
        <f>IF('BPA CURRENT Calc'!$C$6='BPA CURRENT Ref Data'!N$2,Data!R58,0)</f>
        <v>0</v>
      </c>
      <c r="O58" s="4">
        <f>IF('BPA CURRENT Calc'!$C$6='BPA CURRENT Ref Data'!O$2,Data!S58,0)</f>
        <v>0</v>
      </c>
      <c r="P58" s="4">
        <f>IF('BPA CURRENT Calc'!$C$6='BPA CURRENT Ref Data'!P$2,Data!T58,0)</f>
        <v>0</v>
      </c>
      <c r="Q58" s="4">
        <f>IF('BPA CURRENT Calc'!$C$6='BPA CURRENT Ref Data'!Q$2,Data!U58,0)</f>
        <v>0</v>
      </c>
      <c r="R58" s="22">
        <f t="shared" si="1"/>
        <v>271.47466381278548</v>
      </c>
      <c r="S58" s="18">
        <f>IF(S$2='BPA CURRENT Calc'!$D$6,Data!V58,0)</f>
        <v>0</v>
      </c>
      <c r="T58" s="4">
        <f>IF(T$2='BPA CURRENT Calc'!$D$6,Data!W58,0)</f>
        <v>1</v>
      </c>
      <c r="U58" s="4">
        <f>IF(U$2='BPA CURRENT Calc'!$D$6,Data!X58,0)</f>
        <v>0</v>
      </c>
      <c r="V58" s="4">
        <f>IF(V$2='BPA CURRENT Calc'!$D$6,Data!Y58,0)</f>
        <v>0</v>
      </c>
      <c r="W58" s="4">
        <f>IF(W$2='BPA CURRENT Calc'!$D$6,Data!Z58,0)</f>
        <v>0</v>
      </c>
      <c r="X58" s="4">
        <f>IF(X$2='BPA CURRENT Calc'!$D$6,Data!AA58,0)</f>
        <v>0</v>
      </c>
      <c r="Y58" s="4">
        <f>IF(Y$2='BPA CURRENT Calc'!$D$6,Data!AB58,0)</f>
        <v>0</v>
      </c>
      <c r="Z58" s="4">
        <f>IF(Z$2='BPA CURRENT Calc'!$D$6,Data!AC58,0)</f>
        <v>0</v>
      </c>
      <c r="AA58" s="4">
        <f>IF(AA$2='BPA CURRENT Calc'!$D$6,Data!AD58,0)</f>
        <v>0</v>
      </c>
      <c r="AB58" s="4">
        <f>IF(AB$2='BPA CURRENT Calc'!$D$6,Data!AE58,0)</f>
        <v>0</v>
      </c>
      <c r="AC58" s="4">
        <f>IF(AC$2='BPA CURRENT Calc'!$D$6,Data!AF58,0)</f>
        <v>0</v>
      </c>
      <c r="AD58" s="4">
        <f>IF(AD$2='BPA CURRENT Calc'!$D$6,Data!AG58,0)</f>
        <v>0</v>
      </c>
      <c r="AE58" s="4">
        <f>IF(AE$2='BPA CURRENT Calc'!$D$6,Data!AH58,0)</f>
        <v>0</v>
      </c>
      <c r="AF58" s="4">
        <f>IF(AF$2='BPA CURRENT Calc'!$D$6,Data!AI58,0)</f>
        <v>0</v>
      </c>
      <c r="AG58" s="6">
        <f t="shared" si="2"/>
        <v>1</v>
      </c>
      <c r="AH58" s="18">
        <f>IF(AH$2='BPA CURRENT Calc'!$E$6,0,0)</f>
        <v>0</v>
      </c>
      <c r="AI58" s="4">
        <f>IF(AI$2='BPA CURRENT Calc'!$E$6,Data!AJ58,0)</f>
        <v>0</v>
      </c>
      <c r="AJ58" s="4">
        <f>IF(AJ$2='BPA CURRENT Calc'!$E$6,Data!AK58,0)</f>
        <v>42.389611872146119</v>
      </c>
      <c r="AK58" s="4">
        <f>IF(AK$2='BPA CURRENT Calc'!$E$6,Data!AL58,0)</f>
        <v>0</v>
      </c>
      <c r="AL58" s="4">
        <f>IF(AL$2='BPA CURRENT Calc'!$E$6,Data!AM58,0)</f>
        <v>0</v>
      </c>
      <c r="AM58" s="4">
        <f>IF(AM$2='BPA CURRENT Calc'!$E$6,Data!AN58,0)</f>
        <v>0</v>
      </c>
      <c r="AN58" s="4">
        <f>IF(AN$2='BPA CURRENT Calc'!$E$6,Data!AO58,0)</f>
        <v>0</v>
      </c>
      <c r="AO58" s="4">
        <f>IF(AO$2='BPA CURRENT Calc'!$E$6,Data!AP58,0)</f>
        <v>0</v>
      </c>
      <c r="AP58" s="6">
        <f t="shared" si="3"/>
        <v>42.389611872146119</v>
      </c>
      <c r="AQ58" s="18">
        <f>IF(AQ$2='BPA CURRENT Calc'!$F$6,0,0)</f>
        <v>0</v>
      </c>
      <c r="AR58" s="4">
        <f>IF(AR$2='BPA CURRENT Calc'!$F$6,Data!AQ58,0)</f>
        <v>0</v>
      </c>
      <c r="AS58" s="4">
        <f>IF(AS$2='BPA CURRENT Calc'!$F$6,Data!AR58,0)</f>
        <v>0</v>
      </c>
      <c r="AT58" s="4">
        <f>IF(AT$2='BPA CURRENT Calc'!$F$6,Data!AS58,0)</f>
        <v>0</v>
      </c>
      <c r="AU58" s="4">
        <f>IF(AU$2='BPA CURRENT Calc'!$F$6,Data!AT58,0)</f>
        <v>0</v>
      </c>
      <c r="AV58" s="4">
        <f>IF(AV$2='BPA CURRENT Calc'!$F$6,Data!AU58,0)</f>
        <v>0</v>
      </c>
      <c r="AW58" s="4">
        <f>IF(AW$2='BPA CURRENT Calc'!$F$6,Data!AV58,0)</f>
        <v>0</v>
      </c>
      <c r="AX58" s="4">
        <f>IF(AX$2='BPA CURRENT Calc'!$F$6,Data!AW58,0)</f>
        <v>0</v>
      </c>
      <c r="AY58" s="6">
        <f t="shared" si="4"/>
        <v>0</v>
      </c>
      <c r="AZ58" s="18">
        <f>IF(AZ$2='BPA CURRENT Calc'!$G$6,0,0)</f>
        <v>0</v>
      </c>
      <c r="BA58" s="4">
        <f>IF(BA$2='BPA CURRENT Calc'!$G$6,Data!AX58,0)</f>
        <v>0</v>
      </c>
      <c r="BB58" s="4">
        <f>IF(BB$2='BPA CURRENT Calc'!$G$6,Data!AY58,0)</f>
        <v>0</v>
      </c>
      <c r="BC58" s="4">
        <f>IF(BC$2='BPA CURRENT Calc'!$G$6,Data!AZ58,0)</f>
        <v>0</v>
      </c>
      <c r="BD58" s="4">
        <f>IF(BD$2='BPA CURRENT Calc'!$G$6,Data!BA58,0)</f>
        <v>0</v>
      </c>
      <c r="BE58" s="4">
        <f>IF(BE$2='BPA CURRENT Calc'!$G$6,Data!BB58,0)</f>
        <v>0</v>
      </c>
      <c r="BF58" s="4">
        <f>IF(BF$2='BPA CURRENT Calc'!$G$6,Data!BC58,0)</f>
        <v>0</v>
      </c>
      <c r="BG58" s="4">
        <f>IF(BG$2='BPA CURRENT Calc'!$G$6,Data!BD58,0)</f>
        <v>0</v>
      </c>
      <c r="BH58" s="6">
        <f t="shared" si="5"/>
        <v>0</v>
      </c>
      <c r="BI58" s="97">
        <f>IF('BPA CURRENT Calc'!$H$6="Yes",Data!BE58,0)</f>
        <v>0</v>
      </c>
      <c r="BJ58" s="18">
        <f>IF(BJ$2='BPA CURRENT Calc'!$L$4,0,0)</f>
        <v>0</v>
      </c>
      <c r="BK58" s="4">
        <f>IF(BK$2='BPA CURRENT Calc'!$L$4,Data!BV58,0)</f>
        <v>0</v>
      </c>
      <c r="BL58" s="4">
        <f>IF(BL$2='BPA CURRENT Calc'!$L$4,Data!BW58,0)</f>
        <v>2.9610000000000003</v>
      </c>
      <c r="BM58" s="4">
        <f>IF(BM$2='BPA CURRENT Calc'!$L$4,Data!BX58,0)</f>
        <v>0</v>
      </c>
      <c r="BN58" s="4">
        <f>IF(BN$2='BPA CURRENT Calc'!$L$4,Data!BY58,0)</f>
        <v>0</v>
      </c>
      <c r="BO58" s="6">
        <f t="shared" si="6"/>
        <v>2.9610000000000003</v>
      </c>
      <c r="BP58" s="4">
        <f>IF('BPA CURRENT Calc'!$J$6='BPA CURRENT Ref Data'!BP$2,Data!C58,0)</f>
        <v>0</v>
      </c>
      <c r="BQ58" s="4">
        <f>IF('BPA CURRENT Calc'!$J$6='BPA CURRENT Ref Data'!BQ$2,Data!D58,0)</f>
        <v>0</v>
      </c>
      <c r="BR58" s="4">
        <f>IF('BPA CURRENT Calc'!$J$6='BPA CURRENT Ref Data'!BR$2,Data!E58,0)</f>
        <v>0</v>
      </c>
      <c r="BS58" s="4">
        <f>IF('BPA CURRENT Calc'!$J$6='BPA CURRENT Ref Data'!BS$2,Data!F58,0)</f>
        <v>251.09700000000001</v>
      </c>
      <c r="BT58" s="99">
        <f t="shared" si="8"/>
        <v>251.09700000000001</v>
      </c>
      <c r="BU58" s="102">
        <f>IF('BPA CURRENT Calc'!$L$6="Yes",'BPA CURRENT Ref Data'!BO58*'BPA CURRENT Calc'!$L$5,0)</f>
        <v>1.4805000000000001</v>
      </c>
      <c r="BV58" s="102">
        <f>IF('BPA CURRENT Calc'!$M$6="Yes",IF(('BPA CURRENT Calc'!I62-'BPA CURRENT Ref Data'!BT58)&gt;0,('BPA CURRENT Calc'!I62-'BPA CURRENT Ref Data'!BT58)*'BPA CURRENT Calc'!$M$5,0),0)</f>
        <v>0</v>
      </c>
      <c r="BW58" s="80">
        <f>IF('BPA CURRENT Calc'!$K$6="Yes",IF(('BPA CURRENT Calc'!I62)&lt;'BPA CURRENT Calc'!J62,('BPA CURRENT Calc'!I62-'BPA CURRENT Calc'!J62)*'BPA CURRENT Calc'!$K$5,0),0)</f>
        <v>-23.011948059360662</v>
      </c>
      <c r="BX58" s="105">
        <f>IF('BPA CURRENT Calc'!$N$5='BPA CURRENT Ref Data'!$BX$2,'BPA CURRENT Scaling'!D61,0)</f>
        <v>1.422592822540127</v>
      </c>
      <c r="BY58" s="1">
        <f>IF('BPA CURRENT Calc'!$N$5='BPA CURRENT Ref Data'!$BY$2,'BPA CURRENT Scaling'!H61,0)</f>
        <v>0</v>
      </c>
      <c r="BZ58" s="6">
        <f>IF('BPA CURRENT Calc'!$N$6="Yes",SUM('BPA CURRENT Ref Data'!BX58:BY58),0)</f>
        <v>0</v>
      </c>
      <c r="CA58" s="4"/>
      <c r="CB58" s="4"/>
      <c r="CC58" s="4"/>
      <c r="CD58" s="4"/>
      <c r="CE58" s="4"/>
      <c r="CF58" s="4"/>
      <c r="CG58" s="4"/>
      <c r="CH58" s="4"/>
      <c r="CI58" s="4"/>
      <c r="CJ58" s="4"/>
      <c r="CK58" s="4"/>
      <c r="CL58" s="4"/>
      <c r="CM58" s="4"/>
      <c r="CN58" s="4"/>
      <c r="CO58" s="4"/>
      <c r="CP58" s="4"/>
      <c r="CQ58" s="4" t="e">
        <f>IF('BPA CURRENT Calc'!#REF!='BPA CURRENT Ref Data'!CQ$2,Data!G58,0)</f>
        <v>#REF!</v>
      </c>
      <c r="CR58" s="4" t="e">
        <f>IF('BPA CURRENT Calc'!#REF!='BPA CURRENT Ref Data'!CR$2,Data!H58,0)</f>
        <v>#REF!</v>
      </c>
      <c r="CS58" s="4" t="e">
        <f>IF('BPA CURRENT Calc'!#REF!='BPA CURRENT Ref Data'!CS$2,Data!I58,0)</f>
        <v>#REF!</v>
      </c>
      <c r="CT58" s="4" t="e">
        <f>IF('BPA CURRENT Calc'!#REF!='BPA CURRENT Ref Data'!CT$2,Data!J58,0)</f>
        <v>#REF!</v>
      </c>
      <c r="CU58" s="4" t="e">
        <f>IF('BPA CURRENT Calc'!#REF!='BPA CURRENT Ref Data'!CU$2,Data!K58,0)</f>
        <v>#REF!</v>
      </c>
      <c r="CV58" s="4" t="e">
        <f>IF('BPA CURRENT Calc'!#REF!='BPA CURRENT Ref Data'!CV$2,Data!L58,0)</f>
        <v>#REF!</v>
      </c>
      <c r="CW58" s="4" t="e">
        <f>IF('BPA CURRENT Calc'!#REF!='BPA CURRENT Ref Data'!CW$2,Data!M58,0)</f>
        <v>#REF!</v>
      </c>
      <c r="CX58" s="4" t="e">
        <f>IF('BPA CURRENT Calc'!#REF!='BPA CURRENT Ref Data'!CX$2,Data!N58,0)</f>
        <v>#REF!</v>
      </c>
      <c r="CY58" s="4" t="e">
        <f>IF('BPA CURRENT Calc'!#REF!='BPA CURRENT Ref Data'!CY$2,Data!O58,0)</f>
        <v>#REF!</v>
      </c>
      <c r="CZ58" s="4" t="e">
        <f>IF('BPA CURRENT Calc'!#REF!='BPA CURRENT Ref Data'!CZ$2,Data!P58,0)</f>
        <v>#REF!</v>
      </c>
      <c r="DA58" s="4" t="e">
        <f>IF('BPA CURRENT Calc'!#REF!='BPA CURRENT Ref Data'!DA$2,Data!Q58,0)</f>
        <v>#REF!</v>
      </c>
      <c r="DB58" s="4" t="e">
        <f>IF('BPA CURRENT Calc'!#REF!='BPA CURRENT Ref Data'!DB$2,Data!R58,0)</f>
        <v>#REF!</v>
      </c>
      <c r="DC58" s="4" t="e">
        <f>IF('BPA CURRENT Calc'!#REF!='BPA CURRENT Ref Data'!DC$2,Data!S58,0)</f>
        <v>#REF!</v>
      </c>
      <c r="DD58" s="4" t="e">
        <f>IF('BPA CURRENT Calc'!#REF!='BPA CURRENT Ref Data'!DD$2,Data!T58,0)</f>
        <v>#REF!</v>
      </c>
      <c r="DE58" s="4" t="e">
        <f>IF('BPA CURRENT Calc'!#REF!='BPA CURRENT Ref Data'!DE$2,Data!U58,0)</f>
        <v>#REF!</v>
      </c>
      <c r="DF58" s="22" t="e">
        <f t="shared" si="7"/>
        <v>#REF!</v>
      </c>
    </row>
    <row r="59" spans="1:110" x14ac:dyDescent="0.3">
      <c r="A59" s="12">
        <v>10172</v>
      </c>
      <c r="B59" s="37" t="s">
        <v>66</v>
      </c>
      <c r="C59" s="18">
        <f>IF('BPA CURRENT Calc'!$C$6='BPA CURRENT Ref Data'!C$2,Data!G59,0)</f>
        <v>0</v>
      </c>
      <c r="D59" s="4">
        <f>IF('BPA CURRENT Calc'!$C$6='BPA CURRENT Ref Data'!D$2,Data!H59,0)</f>
        <v>0</v>
      </c>
      <c r="E59" s="4">
        <f>IF('BPA CURRENT Calc'!$C$6='BPA CURRENT Ref Data'!E$2,Data!I59,0)</f>
        <v>5.2763498858447493</v>
      </c>
      <c r="F59" s="4">
        <f>IF('BPA CURRENT Calc'!$C$6='BPA CURRENT Ref Data'!F$2,Data!J59,0)</f>
        <v>0</v>
      </c>
      <c r="G59" s="4">
        <f>IF('BPA CURRENT Calc'!$C$6='BPA CURRENT Ref Data'!G$2,Data!K59,0)</f>
        <v>0</v>
      </c>
      <c r="H59" s="4">
        <f>IF('BPA CURRENT Calc'!$C$6='BPA CURRENT Ref Data'!H$2,Data!L59,0)</f>
        <v>0</v>
      </c>
      <c r="I59" s="4">
        <f>IF('BPA CURRENT Calc'!$C$6='BPA CURRENT Ref Data'!I$2,Data!M59,0)</f>
        <v>0</v>
      </c>
      <c r="J59" s="4">
        <f>IF('BPA CURRENT Calc'!$C$6='BPA CURRENT Ref Data'!J$2,Data!N59,0)</f>
        <v>0</v>
      </c>
      <c r="K59" s="4">
        <f>IF('BPA CURRENT Calc'!$C$6='BPA CURRENT Ref Data'!K$2,Data!O59,0)</f>
        <v>0</v>
      </c>
      <c r="L59" s="4">
        <f>IF('BPA CURRENT Calc'!$C$6='BPA CURRENT Ref Data'!L$2,Data!P59,0)</f>
        <v>0</v>
      </c>
      <c r="M59" s="4">
        <f>IF('BPA CURRENT Calc'!$C$6='BPA CURRENT Ref Data'!M$2,Data!Q59,0)</f>
        <v>0</v>
      </c>
      <c r="N59" s="4">
        <f>IF('BPA CURRENT Calc'!$C$6='BPA CURRENT Ref Data'!N$2,Data!R59,0)</f>
        <v>0</v>
      </c>
      <c r="O59" s="4">
        <f>IF('BPA CURRENT Calc'!$C$6='BPA CURRENT Ref Data'!O$2,Data!S59,0)</f>
        <v>0</v>
      </c>
      <c r="P59" s="4">
        <f>IF('BPA CURRENT Calc'!$C$6='BPA CURRENT Ref Data'!P$2,Data!T59,0)</f>
        <v>0</v>
      </c>
      <c r="Q59" s="4">
        <f>IF('BPA CURRENT Calc'!$C$6='BPA CURRENT Ref Data'!Q$2,Data!U59,0)</f>
        <v>0</v>
      </c>
      <c r="R59" s="22">
        <f t="shared" si="1"/>
        <v>5.2763498858447493</v>
      </c>
      <c r="S59" s="18">
        <f>IF(S$2='BPA CURRENT Calc'!$D$6,Data!V59,0)</f>
        <v>0</v>
      </c>
      <c r="T59" s="4">
        <f>IF(T$2='BPA CURRENT Calc'!$D$6,Data!W59,0)</f>
        <v>0</v>
      </c>
      <c r="U59" s="4">
        <f>IF(U$2='BPA CURRENT Calc'!$D$6,Data!X59,0)</f>
        <v>0</v>
      </c>
      <c r="V59" s="4">
        <f>IF(V$2='BPA CURRENT Calc'!$D$6,Data!Y59,0)</f>
        <v>0</v>
      </c>
      <c r="W59" s="4">
        <f>IF(W$2='BPA CURRENT Calc'!$D$6,Data!Z59,0)</f>
        <v>0</v>
      </c>
      <c r="X59" s="4">
        <f>IF(X$2='BPA CURRENT Calc'!$D$6,Data!AA59,0)</f>
        <v>0</v>
      </c>
      <c r="Y59" s="4">
        <f>IF(Y$2='BPA CURRENT Calc'!$D$6,Data!AB59,0)</f>
        <v>0</v>
      </c>
      <c r="Z59" s="4">
        <f>IF(Z$2='BPA CURRENT Calc'!$D$6,Data!AC59,0)</f>
        <v>0</v>
      </c>
      <c r="AA59" s="4">
        <f>IF(AA$2='BPA CURRENT Calc'!$D$6,Data!AD59,0)</f>
        <v>0</v>
      </c>
      <c r="AB59" s="4">
        <f>IF(AB$2='BPA CURRENT Calc'!$D$6,Data!AE59,0)</f>
        <v>0</v>
      </c>
      <c r="AC59" s="4">
        <f>IF(AC$2='BPA CURRENT Calc'!$D$6,Data!AF59,0)</f>
        <v>0</v>
      </c>
      <c r="AD59" s="4">
        <f>IF(AD$2='BPA CURRENT Calc'!$D$6,Data!AG59,0)</f>
        <v>0</v>
      </c>
      <c r="AE59" s="4">
        <f>IF(AE$2='BPA CURRENT Calc'!$D$6,Data!AH59,0)</f>
        <v>0</v>
      </c>
      <c r="AF59" s="4">
        <f>IF(AF$2='BPA CURRENT Calc'!$D$6,Data!AI59,0)</f>
        <v>0</v>
      </c>
      <c r="AG59" s="6">
        <f t="shared" si="2"/>
        <v>0</v>
      </c>
      <c r="AH59" s="18">
        <f>IF(AH$2='BPA CURRENT Calc'!$E$6,0,0)</f>
        <v>0</v>
      </c>
      <c r="AI59" s="4">
        <f>IF(AI$2='BPA CURRENT Calc'!$E$6,Data!AJ59,0)</f>
        <v>0</v>
      </c>
      <c r="AJ59" s="4">
        <f>IF(AJ$2='BPA CURRENT Calc'!$E$6,Data!AK59,0)</f>
        <v>0</v>
      </c>
      <c r="AK59" s="4">
        <f>IF(AK$2='BPA CURRENT Calc'!$E$6,Data!AL59,0)</f>
        <v>0</v>
      </c>
      <c r="AL59" s="4">
        <f>IF(AL$2='BPA CURRENT Calc'!$E$6,Data!AM59,0)</f>
        <v>0</v>
      </c>
      <c r="AM59" s="4">
        <f>IF(AM$2='BPA CURRENT Calc'!$E$6,Data!AN59,0)</f>
        <v>0</v>
      </c>
      <c r="AN59" s="4">
        <f>IF(AN$2='BPA CURRENT Calc'!$E$6,Data!AO59,0)</f>
        <v>0</v>
      </c>
      <c r="AO59" s="4">
        <f>IF(AO$2='BPA CURRENT Calc'!$E$6,Data!AP59,0)</f>
        <v>0</v>
      </c>
      <c r="AP59" s="6">
        <f t="shared" si="3"/>
        <v>0</v>
      </c>
      <c r="AQ59" s="18">
        <f>IF(AQ$2='BPA CURRENT Calc'!$F$6,0,0)</f>
        <v>0</v>
      </c>
      <c r="AR59" s="4">
        <f>IF(AR$2='BPA CURRENT Calc'!$F$6,Data!AQ59,0)</f>
        <v>0</v>
      </c>
      <c r="AS59" s="4">
        <f>IF(AS$2='BPA CURRENT Calc'!$F$6,Data!AR59,0)</f>
        <v>0</v>
      </c>
      <c r="AT59" s="4">
        <f>IF(AT$2='BPA CURRENT Calc'!$F$6,Data!AS59,0)</f>
        <v>0</v>
      </c>
      <c r="AU59" s="4">
        <f>IF(AU$2='BPA CURRENT Calc'!$F$6,Data!AT59,0)</f>
        <v>0</v>
      </c>
      <c r="AV59" s="4">
        <f>IF(AV$2='BPA CURRENT Calc'!$F$6,Data!AU59,0)</f>
        <v>0</v>
      </c>
      <c r="AW59" s="4">
        <f>IF(AW$2='BPA CURRENT Calc'!$F$6,Data!AV59,0)</f>
        <v>0</v>
      </c>
      <c r="AX59" s="4">
        <f>IF(AX$2='BPA CURRENT Calc'!$F$6,Data!AW59,0)</f>
        <v>0</v>
      </c>
      <c r="AY59" s="6">
        <f t="shared" si="4"/>
        <v>0</v>
      </c>
      <c r="AZ59" s="18">
        <f>IF(AZ$2='BPA CURRENT Calc'!$G$6,0,0)</f>
        <v>0</v>
      </c>
      <c r="BA59" s="4">
        <f>IF(BA$2='BPA CURRENT Calc'!$G$6,Data!AX59,0)</f>
        <v>0</v>
      </c>
      <c r="BB59" s="4">
        <f>IF(BB$2='BPA CURRENT Calc'!$G$6,Data!AY59,0)</f>
        <v>0</v>
      </c>
      <c r="BC59" s="4">
        <f>IF(BC$2='BPA CURRENT Calc'!$G$6,Data!AZ59,0)</f>
        <v>0</v>
      </c>
      <c r="BD59" s="4">
        <f>IF(BD$2='BPA CURRENT Calc'!$G$6,Data!BA59,0)</f>
        <v>0</v>
      </c>
      <c r="BE59" s="4">
        <f>IF(BE$2='BPA CURRENT Calc'!$G$6,Data!BB59,0)</f>
        <v>0</v>
      </c>
      <c r="BF59" s="4">
        <f>IF(BF$2='BPA CURRENT Calc'!$G$6,Data!BC59,0)</f>
        <v>0</v>
      </c>
      <c r="BG59" s="4">
        <f>IF(BG$2='BPA CURRENT Calc'!$G$6,Data!BD59,0)</f>
        <v>0</v>
      </c>
      <c r="BH59" s="6">
        <f t="shared" si="5"/>
        <v>0</v>
      </c>
      <c r="BI59" s="97">
        <f>IF('BPA CURRENT Calc'!$H$6="Yes",Data!BE59,0)</f>
        <v>0</v>
      </c>
      <c r="BJ59" s="18">
        <f>IF(BJ$2='BPA CURRENT Calc'!$L$4,0,0)</f>
        <v>0</v>
      </c>
      <c r="BK59" s="4">
        <f>IF(BK$2='BPA CURRENT Calc'!$L$4,Data!BV59,0)</f>
        <v>0</v>
      </c>
      <c r="BL59" s="4">
        <f>IF(BL$2='BPA CURRENT Calc'!$L$4,Data!BW59,0)</f>
        <v>0</v>
      </c>
      <c r="BM59" s="4">
        <f>IF(BM$2='BPA CURRENT Calc'!$L$4,Data!BX59,0)</f>
        <v>0</v>
      </c>
      <c r="BN59" s="4">
        <f>IF(BN$2='BPA CURRENT Calc'!$L$4,Data!BY59,0)</f>
        <v>0</v>
      </c>
      <c r="BO59" s="6">
        <f t="shared" si="6"/>
        <v>0</v>
      </c>
      <c r="BP59" s="4">
        <f>IF('BPA CURRENT Calc'!$J$6='BPA CURRENT Ref Data'!BP$2,Data!C59,0)</f>
        <v>0</v>
      </c>
      <c r="BQ59" s="4">
        <f>IF('BPA CURRENT Calc'!$J$6='BPA CURRENT Ref Data'!BQ$2,Data!D59,0)</f>
        <v>0</v>
      </c>
      <c r="BR59" s="4">
        <f>IF('BPA CURRENT Calc'!$J$6='BPA CURRENT Ref Data'!BR$2,Data!E59,0)</f>
        <v>0</v>
      </c>
      <c r="BS59" s="4">
        <f>IF('BPA CURRENT Calc'!$J$6='BPA CURRENT Ref Data'!BS$2,Data!F59,0)</f>
        <v>6.1020000000000003</v>
      </c>
      <c r="BT59" s="99">
        <f t="shared" si="8"/>
        <v>6.1020000000000003</v>
      </c>
      <c r="BU59" s="102">
        <f>IF('BPA CURRENT Calc'!$L$6="Yes",'BPA CURRENT Ref Data'!BO59*'BPA CURRENT Calc'!$L$5,0)</f>
        <v>0</v>
      </c>
      <c r="BV59" s="102">
        <f>IF('BPA CURRENT Calc'!$M$6="Yes",IF(('BPA CURRENT Calc'!I63-'BPA CURRENT Ref Data'!BT59)&gt;0,('BPA CURRENT Calc'!I63-'BPA CURRENT Ref Data'!BT59)*'BPA CURRENT Calc'!$M$5,0),0)</f>
        <v>0</v>
      </c>
      <c r="BW59" s="80">
        <f>IF('BPA CURRENT Calc'!$K$6="Yes",IF(('BPA CURRENT Calc'!I63)&lt;'BPA CURRENT Calc'!J63,('BPA CURRENT Calc'!I63-'BPA CURRENT Calc'!J63)*'BPA CURRENT Calc'!$K$5,0),0)</f>
        <v>-0.82565011415525102</v>
      </c>
      <c r="BX59" s="105">
        <f>IF('BPA CURRENT Calc'!$N$5='BPA CURRENT Ref Data'!$BX$2,'BPA CURRENT Scaling'!D62,0)</f>
        <v>3.269696787414373E-2</v>
      </c>
      <c r="BY59" s="1">
        <f>IF('BPA CURRENT Calc'!$N$5='BPA CURRENT Ref Data'!$BY$2,'BPA CURRENT Scaling'!H62,0)</f>
        <v>0</v>
      </c>
      <c r="BZ59" s="6">
        <f>IF('BPA CURRENT Calc'!$N$6="Yes",SUM('BPA CURRENT Ref Data'!BX59:BY59),0)</f>
        <v>0</v>
      </c>
      <c r="CA59" s="4"/>
      <c r="CB59" s="4"/>
      <c r="CC59" s="4"/>
      <c r="CD59" s="4"/>
      <c r="CE59" s="4"/>
      <c r="CF59" s="4"/>
      <c r="CG59" s="4"/>
      <c r="CH59" s="4"/>
      <c r="CI59" s="4"/>
      <c r="CJ59" s="4"/>
      <c r="CK59" s="4"/>
      <c r="CL59" s="4"/>
      <c r="CM59" s="4"/>
      <c r="CN59" s="4"/>
      <c r="CO59" s="4"/>
      <c r="CP59" s="4"/>
      <c r="CQ59" s="4" t="e">
        <f>IF('BPA CURRENT Calc'!#REF!='BPA CURRENT Ref Data'!CQ$2,Data!G59,0)</f>
        <v>#REF!</v>
      </c>
      <c r="CR59" s="4" t="e">
        <f>IF('BPA CURRENT Calc'!#REF!='BPA CURRENT Ref Data'!CR$2,Data!H59,0)</f>
        <v>#REF!</v>
      </c>
      <c r="CS59" s="4" t="e">
        <f>IF('BPA CURRENT Calc'!#REF!='BPA CURRENT Ref Data'!CS$2,Data!I59,0)</f>
        <v>#REF!</v>
      </c>
      <c r="CT59" s="4" t="e">
        <f>IF('BPA CURRENT Calc'!#REF!='BPA CURRENT Ref Data'!CT$2,Data!J59,0)</f>
        <v>#REF!</v>
      </c>
      <c r="CU59" s="4" t="e">
        <f>IF('BPA CURRENT Calc'!#REF!='BPA CURRENT Ref Data'!CU$2,Data!K59,0)</f>
        <v>#REF!</v>
      </c>
      <c r="CV59" s="4" t="e">
        <f>IF('BPA CURRENT Calc'!#REF!='BPA CURRENT Ref Data'!CV$2,Data!L59,0)</f>
        <v>#REF!</v>
      </c>
      <c r="CW59" s="4" t="e">
        <f>IF('BPA CURRENT Calc'!#REF!='BPA CURRENT Ref Data'!CW$2,Data!M59,0)</f>
        <v>#REF!</v>
      </c>
      <c r="CX59" s="4" t="e">
        <f>IF('BPA CURRENT Calc'!#REF!='BPA CURRENT Ref Data'!CX$2,Data!N59,0)</f>
        <v>#REF!</v>
      </c>
      <c r="CY59" s="4" t="e">
        <f>IF('BPA CURRENT Calc'!#REF!='BPA CURRENT Ref Data'!CY$2,Data!O59,0)</f>
        <v>#REF!</v>
      </c>
      <c r="CZ59" s="4" t="e">
        <f>IF('BPA CURRENT Calc'!#REF!='BPA CURRENT Ref Data'!CZ$2,Data!P59,0)</f>
        <v>#REF!</v>
      </c>
      <c r="DA59" s="4" t="e">
        <f>IF('BPA CURRENT Calc'!#REF!='BPA CURRENT Ref Data'!DA$2,Data!Q59,0)</f>
        <v>#REF!</v>
      </c>
      <c r="DB59" s="4" t="e">
        <f>IF('BPA CURRENT Calc'!#REF!='BPA CURRENT Ref Data'!DB$2,Data!R59,0)</f>
        <v>#REF!</v>
      </c>
      <c r="DC59" s="4" t="e">
        <f>IF('BPA CURRENT Calc'!#REF!='BPA CURRENT Ref Data'!DC$2,Data!S59,0)</f>
        <v>#REF!</v>
      </c>
      <c r="DD59" s="4" t="e">
        <f>IF('BPA CURRENT Calc'!#REF!='BPA CURRENT Ref Data'!DD$2,Data!T59,0)</f>
        <v>#REF!</v>
      </c>
      <c r="DE59" s="4" t="e">
        <f>IF('BPA CURRENT Calc'!#REF!='BPA CURRENT Ref Data'!DE$2,Data!U59,0)</f>
        <v>#REF!</v>
      </c>
      <c r="DF59" s="22" t="e">
        <f t="shared" si="7"/>
        <v>#REF!</v>
      </c>
    </row>
    <row r="60" spans="1:110" x14ac:dyDescent="0.3">
      <c r="A60" s="12">
        <v>10173</v>
      </c>
      <c r="B60" s="37" t="s">
        <v>67</v>
      </c>
      <c r="C60" s="18">
        <f>IF('BPA CURRENT Calc'!$C$6='BPA CURRENT Ref Data'!C$2,Data!G60,0)</f>
        <v>0</v>
      </c>
      <c r="D60" s="4">
        <f>IF('BPA CURRENT Calc'!$C$6='BPA CURRENT Ref Data'!D$2,Data!H60,0)</f>
        <v>0</v>
      </c>
      <c r="E60" s="4">
        <f>IF('BPA CURRENT Calc'!$C$6='BPA CURRENT Ref Data'!E$2,Data!I60,0)</f>
        <v>41.657167922374434</v>
      </c>
      <c r="F60" s="4">
        <f>IF('BPA CURRENT Calc'!$C$6='BPA CURRENT Ref Data'!F$2,Data!J60,0)</f>
        <v>0</v>
      </c>
      <c r="G60" s="4">
        <f>IF('BPA CURRENT Calc'!$C$6='BPA CURRENT Ref Data'!G$2,Data!K60,0)</f>
        <v>0</v>
      </c>
      <c r="H60" s="4">
        <f>IF('BPA CURRENT Calc'!$C$6='BPA CURRENT Ref Data'!H$2,Data!L60,0)</f>
        <v>0</v>
      </c>
      <c r="I60" s="4">
        <f>IF('BPA CURRENT Calc'!$C$6='BPA CURRENT Ref Data'!I$2,Data!M60,0)</f>
        <v>0</v>
      </c>
      <c r="J60" s="4">
        <f>IF('BPA CURRENT Calc'!$C$6='BPA CURRENT Ref Data'!J$2,Data!N60,0)</f>
        <v>0</v>
      </c>
      <c r="K60" s="4">
        <f>IF('BPA CURRENT Calc'!$C$6='BPA CURRENT Ref Data'!K$2,Data!O60,0)</f>
        <v>0</v>
      </c>
      <c r="L60" s="4">
        <f>IF('BPA CURRENT Calc'!$C$6='BPA CURRENT Ref Data'!L$2,Data!P60,0)</f>
        <v>0</v>
      </c>
      <c r="M60" s="4">
        <f>IF('BPA CURRENT Calc'!$C$6='BPA CURRENT Ref Data'!M$2,Data!Q60,0)</f>
        <v>0</v>
      </c>
      <c r="N60" s="4">
        <f>IF('BPA CURRENT Calc'!$C$6='BPA CURRENT Ref Data'!N$2,Data!R60,0)</f>
        <v>0</v>
      </c>
      <c r="O60" s="4">
        <f>IF('BPA CURRENT Calc'!$C$6='BPA CURRENT Ref Data'!O$2,Data!S60,0)</f>
        <v>0</v>
      </c>
      <c r="P60" s="4">
        <f>IF('BPA CURRENT Calc'!$C$6='BPA CURRENT Ref Data'!P$2,Data!T60,0)</f>
        <v>0</v>
      </c>
      <c r="Q60" s="4">
        <f>IF('BPA CURRENT Calc'!$C$6='BPA CURRENT Ref Data'!Q$2,Data!U60,0)</f>
        <v>0</v>
      </c>
      <c r="R60" s="22">
        <f t="shared" si="1"/>
        <v>41.657167922374434</v>
      </c>
      <c r="S60" s="18">
        <f>IF(S$2='BPA CURRENT Calc'!$D$6,Data!V60,0)</f>
        <v>0</v>
      </c>
      <c r="T60" s="4">
        <f>IF(T$2='BPA CURRENT Calc'!$D$6,Data!W60,0)</f>
        <v>0</v>
      </c>
      <c r="U60" s="4">
        <f>IF(U$2='BPA CURRENT Calc'!$D$6,Data!X60,0)</f>
        <v>0</v>
      </c>
      <c r="V60" s="4">
        <f>IF(V$2='BPA CURRENT Calc'!$D$6,Data!Y60,0)</f>
        <v>0</v>
      </c>
      <c r="W60" s="4">
        <f>IF(W$2='BPA CURRENT Calc'!$D$6,Data!Z60,0)</f>
        <v>0</v>
      </c>
      <c r="X60" s="4">
        <f>IF(X$2='BPA CURRENT Calc'!$D$6,Data!AA60,0)</f>
        <v>0</v>
      </c>
      <c r="Y60" s="4">
        <f>IF(Y$2='BPA CURRENT Calc'!$D$6,Data!AB60,0)</f>
        <v>0</v>
      </c>
      <c r="Z60" s="4">
        <f>IF(Z$2='BPA CURRENT Calc'!$D$6,Data!AC60,0)</f>
        <v>0</v>
      </c>
      <c r="AA60" s="4">
        <f>IF(AA$2='BPA CURRENT Calc'!$D$6,Data!AD60,0)</f>
        <v>0</v>
      </c>
      <c r="AB60" s="4">
        <f>IF(AB$2='BPA CURRENT Calc'!$D$6,Data!AE60,0)</f>
        <v>0</v>
      </c>
      <c r="AC60" s="4">
        <f>IF(AC$2='BPA CURRENT Calc'!$D$6,Data!AF60,0)</f>
        <v>0</v>
      </c>
      <c r="AD60" s="4">
        <f>IF(AD$2='BPA CURRENT Calc'!$D$6,Data!AG60,0)</f>
        <v>0</v>
      </c>
      <c r="AE60" s="4">
        <f>IF(AE$2='BPA CURRENT Calc'!$D$6,Data!AH60,0)</f>
        <v>0</v>
      </c>
      <c r="AF60" s="4">
        <f>IF(AF$2='BPA CURRENT Calc'!$D$6,Data!AI60,0)</f>
        <v>0</v>
      </c>
      <c r="AG60" s="6">
        <f t="shared" si="2"/>
        <v>0</v>
      </c>
      <c r="AH60" s="18">
        <f>IF(AH$2='BPA CURRENT Calc'!$E$6,0,0)</f>
        <v>0</v>
      </c>
      <c r="AI60" s="4">
        <f>IF(AI$2='BPA CURRENT Calc'!$E$6,Data!AJ60,0)</f>
        <v>0</v>
      </c>
      <c r="AJ60" s="4">
        <f>IF(AJ$2='BPA CURRENT Calc'!$E$6,Data!AK60,0)</f>
        <v>1.127054794520548</v>
      </c>
      <c r="AK60" s="4">
        <f>IF(AK$2='BPA CURRENT Calc'!$E$6,Data!AL60,0)</f>
        <v>0</v>
      </c>
      <c r="AL60" s="4">
        <f>IF(AL$2='BPA CURRENT Calc'!$E$6,Data!AM60,0)</f>
        <v>0</v>
      </c>
      <c r="AM60" s="4">
        <f>IF(AM$2='BPA CURRENT Calc'!$E$6,Data!AN60,0)</f>
        <v>0</v>
      </c>
      <c r="AN60" s="4">
        <f>IF(AN$2='BPA CURRENT Calc'!$E$6,Data!AO60,0)</f>
        <v>0</v>
      </c>
      <c r="AO60" s="4">
        <f>IF(AO$2='BPA CURRENT Calc'!$E$6,Data!AP60,0)</f>
        <v>0</v>
      </c>
      <c r="AP60" s="6">
        <f t="shared" si="3"/>
        <v>1.127054794520548</v>
      </c>
      <c r="AQ60" s="18">
        <f>IF(AQ$2='BPA CURRENT Calc'!$F$6,0,0)</f>
        <v>0</v>
      </c>
      <c r="AR60" s="4">
        <f>IF(AR$2='BPA CURRENT Calc'!$F$6,Data!AQ60,0)</f>
        <v>0</v>
      </c>
      <c r="AS60" s="4">
        <f>IF(AS$2='BPA CURRENT Calc'!$F$6,Data!AR60,0)</f>
        <v>0.96655251141552512</v>
      </c>
      <c r="AT60" s="4">
        <f>IF(AT$2='BPA CURRENT Calc'!$F$6,Data!AS60,0)</f>
        <v>0</v>
      </c>
      <c r="AU60" s="4">
        <f>IF(AU$2='BPA CURRENT Calc'!$F$6,Data!AT60,0)</f>
        <v>0</v>
      </c>
      <c r="AV60" s="4">
        <f>IF(AV$2='BPA CURRENT Calc'!$F$6,Data!AU60,0)</f>
        <v>0</v>
      </c>
      <c r="AW60" s="4">
        <f>IF(AW$2='BPA CURRENT Calc'!$F$6,Data!AV60,0)</f>
        <v>0</v>
      </c>
      <c r="AX60" s="4">
        <f>IF(AX$2='BPA CURRENT Calc'!$F$6,Data!AW60,0)</f>
        <v>0</v>
      </c>
      <c r="AY60" s="6">
        <f t="shared" si="4"/>
        <v>0.96655251141552512</v>
      </c>
      <c r="AZ60" s="18">
        <f>IF(AZ$2='BPA CURRENT Calc'!$G$6,0,0)</f>
        <v>0</v>
      </c>
      <c r="BA60" s="4">
        <f>IF(BA$2='BPA CURRENT Calc'!$G$6,Data!AX60,0)</f>
        <v>0</v>
      </c>
      <c r="BB60" s="4">
        <f>IF(BB$2='BPA CURRENT Calc'!$G$6,Data!AY60,0)</f>
        <v>0</v>
      </c>
      <c r="BC60" s="4">
        <f>IF(BC$2='BPA CURRENT Calc'!$G$6,Data!AZ60,0)</f>
        <v>0</v>
      </c>
      <c r="BD60" s="4">
        <f>IF(BD$2='BPA CURRENT Calc'!$G$6,Data!BA60,0)</f>
        <v>0</v>
      </c>
      <c r="BE60" s="4">
        <f>IF(BE$2='BPA CURRENT Calc'!$G$6,Data!BB60,0)</f>
        <v>0</v>
      </c>
      <c r="BF60" s="4">
        <f>IF(BF$2='BPA CURRENT Calc'!$G$6,Data!BC60,0)</f>
        <v>0</v>
      </c>
      <c r="BG60" s="4">
        <f>IF(BG$2='BPA CURRENT Calc'!$G$6,Data!BD60,0)</f>
        <v>0</v>
      </c>
      <c r="BH60" s="6">
        <f t="shared" si="5"/>
        <v>0</v>
      </c>
      <c r="BI60" s="97">
        <f>IF('BPA CURRENT Calc'!$H$6="Yes",Data!BE60,0)</f>
        <v>0</v>
      </c>
      <c r="BJ60" s="18">
        <f>IF(BJ$2='BPA CURRENT Calc'!$L$4,0,0)</f>
        <v>0</v>
      </c>
      <c r="BK60" s="4">
        <f>IF(BK$2='BPA CURRENT Calc'!$L$4,Data!BV60,0)</f>
        <v>0</v>
      </c>
      <c r="BL60" s="4">
        <f>IF(BL$2='BPA CURRENT Calc'!$L$4,Data!BW60,0)</f>
        <v>0</v>
      </c>
      <c r="BM60" s="4">
        <f>IF(BM$2='BPA CURRENT Calc'!$L$4,Data!BX60,0)</f>
        <v>0</v>
      </c>
      <c r="BN60" s="4">
        <f>IF(BN$2='BPA CURRENT Calc'!$L$4,Data!BY60,0)</f>
        <v>0</v>
      </c>
      <c r="BO60" s="6">
        <f t="shared" si="6"/>
        <v>0</v>
      </c>
      <c r="BP60" s="4">
        <f>IF('BPA CURRENT Calc'!$J$6='BPA CURRENT Ref Data'!BP$2,Data!C60,0)</f>
        <v>0</v>
      </c>
      <c r="BQ60" s="4">
        <f>IF('BPA CURRENT Calc'!$J$6='BPA CURRENT Ref Data'!BQ$2,Data!D60,0)</f>
        <v>0</v>
      </c>
      <c r="BR60" s="4">
        <f>IF('BPA CURRENT Calc'!$J$6='BPA CURRENT Ref Data'!BR$2,Data!E60,0)</f>
        <v>0</v>
      </c>
      <c r="BS60" s="4">
        <f>IF('BPA CURRENT Calc'!$J$6='BPA CURRENT Ref Data'!BS$2,Data!F60,0)</f>
        <v>33.130000000000003</v>
      </c>
      <c r="BT60" s="99">
        <f t="shared" si="8"/>
        <v>33.130000000000003</v>
      </c>
      <c r="BU60" s="102">
        <f>IF('BPA CURRENT Calc'!$L$6="Yes",'BPA CURRENT Ref Data'!BO60*'BPA CURRENT Calc'!$L$5,0)</f>
        <v>0</v>
      </c>
      <c r="BV60" s="102">
        <f>IF('BPA CURRENT Calc'!$M$6="Yes",IF(('BPA CURRENT Calc'!I64-'BPA CURRENT Ref Data'!BT60)&gt;0,('BPA CURRENT Calc'!I64-'BPA CURRENT Ref Data'!BT60)*'BPA CURRENT Calc'!$M$5,0),0)</f>
        <v>1.6083901541095891</v>
      </c>
      <c r="BW60" s="80">
        <f>IF('BPA CURRENT Calc'!$K$6="Yes",IF(('BPA CURRENT Calc'!I64)&lt;'BPA CURRENT Calc'!J64,('BPA CURRENT Calc'!I64-'BPA CURRENT Calc'!J64)*'BPA CURRENT Calc'!$K$5,0),0)</f>
        <v>0</v>
      </c>
      <c r="BX60" s="105">
        <f>IF('BPA CURRENT Calc'!$N$5='BPA CURRENT Ref Data'!$BX$2,'BPA CURRENT Scaling'!D63,0)</f>
        <v>0.21527003543028742</v>
      </c>
      <c r="BY60" s="1">
        <f>IF('BPA CURRENT Calc'!$N$5='BPA CURRENT Ref Data'!$BY$2,'BPA CURRENT Scaling'!H63,0)</f>
        <v>0</v>
      </c>
      <c r="BZ60" s="6">
        <f>IF('BPA CURRENT Calc'!$N$6="Yes",SUM('BPA CURRENT Ref Data'!BX60:BY60),0)</f>
        <v>0</v>
      </c>
      <c r="CA60" s="4"/>
      <c r="CB60" s="4"/>
      <c r="CC60" s="4"/>
      <c r="CD60" s="4"/>
      <c r="CE60" s="4"/>
      <c r="CF60" s="4"/>
      <c r="CG60" s="4"/>
      <c r="CH60" s="4"/>
      <c r="CI60" s="4"/>
      <c r="CJ60" s="4"/>
      <c r="CK60" s="4"/>
      <c r="CL60" s="4"/>
      <c r="CM60" s="4"/>
      <c r="CN60" s="4"/>
      <c r="CO60" s="4"/>
      <c r="CP60" s="4"/>
      <c r="CQ60" s="4" t="e">
        <f>IF('BPA CURRENT Calc'!#REF!='BPA CURRENT Ref Data'!CQ$2,Data!G60,0)</f>
        <v>#REF!</v>
      </c>
      <c r="CR60" s="4" t="e">
        <f>IF('BPA CURRENT Calc'!#REF!='BPA CURRENT Ref Data'!CR$2,Data!H60,0)</f>
        <v>#REF!</v>
      </c>
      <c r="CS60" s="4" t="e">
        <f>IF('BPA CURRENT Calc'!#REF!='BPA CURRENT Ref Data'!CS$2,Data!I60,0)</f>
        <v>#REF!</v>
      </c>
      <c r="CT60" s="4" t="e">
        <f>IF('BPA CURRENT Calc'!#REF!='BPA CURRENT Ref Data'!CT$2,Data!J60,0)</f>
        <v>#REF!</v>
      </c>
      <c r="CU60" s="4" t="e">
        <f>IF('BPA CURRENT Calc'!#REF!='BPA CURRENT Ref Data'!CU$2,Data!K60,0)</f>
        <v>#REF!</v>
      </c>
      <c r="CV60" s="4" t="e">
        <f>IF('BPA CURRENT Calc'!#REF!='BPA CURRENT Ref Data'!CV$2,Data!L60,0)</f>
        <v>#REF!</v>
      </c>
      <c r="CW60" s="4" t="e">
        <f>IF('BPA CURRENT Calc'!#REF!='BPA CURRENT Ref Data'!CW$2,Data!M60,0)</f>
        <v>#REF!</v>
      </c>
      <c r="CX60" s="4" t="e">
        <f>IF('BPA CURRENT Calc'!#REF!='BPA CURRENT Ref Data'!CX$2,Data!N60,0)</f>
        <v>#REF!</v>
      </c>
      <c r="CY60" s="4" t="e">
        <f>IF('BPA CURRENT Calc'!#REF!='BPA CURRENT Ref Data'!CY$2,Data!O60,0)</f>
        <v>#REF!</v>
      </c>
      <c r="CZ60" s="4" t="e">
        <f>IF('BPA CURRENT Calc'!#REF!='BPA CURRENT Ref Data'!CZ$2,Data!P60,0)</f>
        <v>#REF!</v>
      </c>
      <c r="DA60" s="4" t="e">
        <f>IF('BPA CURRENT Calc'!#REF!='BPA CURRENT Ref Data'!DA$2,Data!Q60,0)</f>
        <v>#REF!</v>
      </c>
      <c r="DB60" s="4" t="e">
        <f>IF('BPA CURRENT Calc'!#REF!='BPA CURRENT Ref Data'!DB$2,Data!R60,0)</f>
        <v>#REF!</v>
      </c>
      <c r="DC60" s="4" t="e">
        <f>IF('BPA CURRENT Calc'!#REF!='BPA CURRENT Ref Data'!DC$2,Data!S60,0)</f>
        <v>#REF!</v>
      </c>
      <c r="DD60" s="4" t="e">
        <f>IF('BPA CURRENT Calc'!#REF!='BPA CURRENT Ref Data'!DD$2,Data!T60,0)</f>
        <v>#REF!</v>
      </c>
      <c r="DE60" s="4" t="e">
        <f>IF('BPA CURRENT Calc'!#REF!='BPA CURRENT Ref Data'!DE$2,Data!U60,0)</f>
        <v>#REF!</v>
      </c>
      <c r="DF60" s="22" t="e">
        <f t="shared" si="7"/>
        <v>#REF!</v>
      </c>
    </row>
    <row r="61" spans="1:110" x14ac:dyDescent="0.3">
      <c r="A61" s="12">
        <v>10174</v>
      </c>
      <c r="B61" s="37" t="s">
        <v>68</v>
      </c>
      <c r="C61" s="18">
        <f>IF('BPA CURRENT Calc'!$C$6='BPA CURRENT Ref Data'!C$2,Data!G61,0)</f>
        <v>0</v>
      </c>
      <c r="D61" s="4">
        <f>IF('BPA CURRENT Calc'!$C$6='BPA CURRENT Ref Data'!D$2,Data!H61,0)</f>
        <v>0</v>
      </c>
      <c r="E61" s="4">
        <f>IF('BPA CURRENT Calc'!$C$6='BPA CURRENT Ref Data'!E$2,Data!I61,0)</f>
        <v>0.49262568493150671</v>
      </c>
      <c r="F61" s="4">
        <f>IF('BPA CURRENT Calc'!$C$6='BPA CURRENT Ref Data'!F$2,Data!J61,0)</f>
        <v>0</v>
      </c>
      <c r="G61" s="4">
        <f>IF('BPA CURRENT Calc'!$C$6='BPA CURRENT Ref Data'!G$2,Data!K61,0)</f>
        <v>0</v>
      </c>
      <c r="H61" s="4">
        <f>IF('BPA CURRENT Calc'!$C$6='BPA CURRENT Ref Data'!H$2,Data!L61,0)</f>
        <v>0</v>
      </c>
      <c r="I61" s="4">
        <f>IF('BPA CURRENT Calc'!$C$6='BPA CURRENT Ref Data'!I$2,Data!M61,0)</f>
        <v>0</v>
      </c>
      <c r="J61" s="4">
        <f>IF('BPA CURRENT Calc'!$C$6='BPA CURRENT Ref Data'!J$2,Data!N61,0)</f>
        <v>0</v>
      </c>
      <c r="K61" s="4">
        <f>IF('BPA CURRENT Calc'!$C$6='BPA CURRENT Ref Data'!K$2,Data!O61,0)</f>
        <v>0</v>
      </c>
      <c r="L61" s="4">
        <f>IF('BPA CURRENT Calc'!$C$6='BPA CURRENT Ref Data'!L$2,Data!P61,0)</f>
        <v>0</v>
      </c>
      <c r="M61" s="4">
        <f>IF('BPA CURRENT Calc'!$C$6='BPA CURRENT Ref Data'!M$2,Data!Q61,0)</f>
        <v>0</v>
      </c>
      <c r="N61" s="4">
        <f>IF('BPA CURRENT Calc'!$C$6='BPA CURRENT Ref Data'!N$2,Data!R61,0)</f>
        <v>0</v>
      </c>
      <c r="O61" s="4">
        <f>IF('BPA CURRENT Calc'!$C$6='BPA CURRENT Ref Data'!O$2,Data!S61,0)</f>
        <v>0</v>
      </c>
      <c r="P61" s="4">
        <f>IF('BPA CURRENT Calc'!$C$6='BPA CURRENT Ref Data'!P$2,Data!T61,0)</f>
        <v>0</v>
      </c>
      <c r="Q61" s="4">
        <f>IF('BPA CURRENT Calc'!$C$6='BPA CURRENT Ref Data'!Q$2,Data!U61,0)</f>
        <v>0</v>
      </c>
      <c r="R61" s="22">
        <f t="shared" si="1"/>
        <v>0.49262568493150671</v>
      </c>
      <c r="S61" s="18">
        <f>IF(S$2='BPA CURRENT Calc'!$D$6,Data!V61,0)</f>
        <v>0</v>
      </c>
      <c r="T61" s="4">
        <f>IF(T$2='BPA CURRENT Calc'!$D$6,Data!W61,0)</f>
        <v>0</v>
      </c>
      <c r="U61" s="4">
        <f>IF(U$2='BPA CURRENT Calc'!$D$6,Data!X61,0)</f>
        <v>0</v>
      </c>
      <c r="V61" s="4">
        <f>IF(V$2='BPA CURRENT Calc'!$D$6,Data!Y61,0)</f>
        <v>0</v>
      </c>
      <c r="W61" s="4">
        <f>IF(W$2='BPA CURRENT Calc'!$D$6,Data!Z61,0)</f>
        <v>0</v>
      </c>
      <c r="X61" s="4">
        <f>IF(X$2='BPA CURRENT Calc'!$D$6,Data!AA61,0)</f>
        <v>0</v>
      </c>
      <c r="Y61" s="4">
        <f>IF(Y$2='BPA CURRENT Calc'!$D$6,Data!AB61,0)</f>
        <v>0</v>
      </c>
      <c r="Z61" s="4">
        <f>IF(Z$2='BPA CURRENT Calc'!$D$6,Data!AC61,0)</f>
        <v>0</v>
      </c>
      <c r="AA61" s="4">
        <f>IF(AA$2='BPA CURRENT Calc'!$D$6,Data!AD61,0)</f>
        <v>0</v>
      </c>
      <c r="AB61" s="4">
        <f>IF(AB$2='BPA CURRENT Calc'!$D$6,Data!AE61,0)</f>
        <v>0</v>
      </c>
      <c r="AC61" s="4">
        <f>IF(AC$2='BPA CURRENT Calc'!$D$6,Data!AF61,0)</f>
        <v>0</v>
      </c>
      <c r="AD61" s="4">
        <f>IF(AD$2='BPA CURRENT Calc'!$D$6,Data!AG61,0)</f>
        <v>0</v>
      </c>
      <c r="AE61" s="4">
        <f>IF(AE$2='BPA CURRENT Calc'!$D$6,Data!AH61,0)</f>
        <v>0</v>
      </c>
      <c r="AF61" s="4">
        <f>IF(AF$2='BPA CURRENT Calc'!$D$6,Data!AI61,0)</f>
        <v>0</v>
      </c>
      <c r="AG61" s="6">
        <f t="shared" si="2"/>
        <v>0</v>
      </c>
      <c r="AH61" s="18">
        <f>IF(AH$2='BPA CURRENT Calc'!$E$6,0,0)</f>
        <v>0</v>
      </c>
      <c r="AI61" s="4">
        <f>IF(AI$2='BPA CURRENT Calc'!$E$6,Data!AJ61,0)</f>
        <v>0</v>
      </c>
      <c r="AJ61" s="4">
        <f>IF(AJ$2='BPA CURRENT Calc'!$E$6,Data!AK61,0)</f>
        <v>0</v>
      </c>
      <c r="AK61" s="4">
        <f>IF(AK$2='BPA CURRENT Calc'!$E$6,Data!AL61,0)</f>
        <v>0</v>
      </c>
      <c r="AL61" s="4">
        <f>IF(AL$2='BPA CURRENT Calc'!$E$6,Data!AM61,0)</f>
        <v>0</v>
      </c>
      <c r="AM61" s="4">
        <f>IF(AM$2='BPA CURRENT Calc'!$E$6,Data!AN61,0)</f>
        <v>0</v>
      </c>
      <c r="AN61" s="4">
        <f>IF(AN$2='BPA CURRENT Calc'!$E$6,Data!AO61,0)</f>
        <v>0</v>
      </c>
      <c r="AO61" s="4">
        <f>IF(AO$2='BPA CURRENT Calc'!$E$6,Data!AP61,0)</f>
        <v>0</v>
      </c>
      <c r="AP61" s="6">
        <f t="shared" si="3"/>
        <v>0</v>
      </c>
      <c r="AQ61" s="18">
        <f>IF(AQ$2='BPA CURRENT Calc'!$F$6,0,0)</f>
        <v>0</v>
      </c>
      <c r="AR61" s="4">
        <f>IF(AR$2='BPA CURRENT Calc'!$F$6,Data!AQ61,0)</f>
        <v>0</v>
      </c>
      <c r="AS61" s="4">
        <f>IF(AS$2='BPA CURRENT Calc'!$F$6,Data!AR61,0)</f>
        <v>0</v>
      </c>
      <c r="AT61" s="4">
        <f>IF(AT$2='BPA CURRENT Calc'!$F$6,Data!AS61,0)</f>
        <v>0</v>
      </c>
      <c r="AU61" s="4">
        <f>IF(AU$2='BPA CURRENT Calc'!$F$6,Data!AT61,0)</f>
        <v>0</v>
      </c>
      <c r="AV61" s="4">
        <f>IF(AV$2='BPA CURRENT Calc'!$F$6,Data!AU61,0)</f>
        <v>0</v>
      </c>
      <c r="AW61" s="4">
        <f>IF(AW$2='BPA CURRENT Calc'!$F$6,Data!AV61,0)</f>
        <v>0</v>
      </c>
      <c r="AX61" s="4">
        <f>IF(AX$2='BPA CURRENT Calc'!$F$6,Data!AW61,0)</f>
        <v>0</v>
      </c>
      <c r="AY61" s="6">
        <f t="shared" si="4"/>
        <v>0</v>
      </c>
      <c r="AZ61" s="18">
        <f>IF(AZ$2='BPA CURRENT Calc'!$G$6,0,0)</f>
        <v>0</v>
      </c>
      <c r="BA61" s="4">
        <f>IF(BA$2='BPA CURRENT Calc'!$G$6,Data!AX61,0)</f>
        <v>0</v>
      </c>
      <c r="BB61" s="4">
        <f>IF(BB$2='BPA CURRENT Calc'!$G$6,Data!AY61,0)</f>
        <v>0</v>
      </c>
      <c r="BC61" s="4">
        <f>IF(BC$2='BPA CURRENT Calc'!$G$6,Data!AZ61,0)</f>
        <v>0</v>
      </c>
      <c r="BD61" s="4">
        <f>IF(BD$2='BPA CURRENT Calc'!$G$6,Data!BA61,0)</f>
        <v>0</v>
      </c>
      <c r="BE61" s="4">
        <f>IF(BE$2='BPA CURRENT Calc'!$G$6,Data!BB61,0)</f>
        <v>0</v>
      </c>
      <c r="BF61" s="4">
        <f>IF(BF$2='BPA CURRENT Calc'!$G$6,Data!BC61,0)</f>
        <v>0</v>
      </c>
      <c r="BG61" s="4">
        <f>IF(BG$2='BPA CURRENT Calc'!$G$6,Data!BD61,0)</f>
        <v>0</v>
      </c>
      <c r="BH61" s="6">
        <f t="shared" si="5"/>
        <v>0</v>
      </c>
      <c r="BI61" s="97">
        <f>IF('BPA CURRENT Calc'!$H$6="Yes",Data!BE61,0)</f>
        <v>0</v>
      </c>
      <c r="BJ61" s="18">
        <f>IF(BJ$2='BPA CURRENT Calc'!$L$4,0,0)</f>
        <v>0</v>
      </c>
      <c r="BK61" s="4">
        <f>IF(BK$2='BPA CURRENT Calc'!$L$4,Data!BV61,0)</f>
        <v>0</v>
      </c>
      <c r="BL61" s="4">
        <f>IF(BL$2='BPA CURRENT Calc'!$L$4,Data!BW61,0)</f>
        <v>0</v>
      </c>
      <c r="BM61" s="4">
        <f>IF(BM$2='BPA CURRENT Calc'!$L$4,Data!BX61,0)</f>
        <v>0</v>
      </c>
      <c r="BN61" s="4">
        <f>IF(BN$2='BPA CURRENT Calc'!$L$4,Data!BY61,0)</f>
        <v>0</v>
      </c>
      <c r="BO61" s="6">
        <f t="shared" si="6"/>
        <v>0</v>
      </c>
      <c r="BP61" s="4">
        <f>IF('BPA CURRENT Calc'!$J$6='BPA CURRENT Ref Data'!BP$2,Data!C61,0)</f>
        <v>0</v>
      </c>
      <c r="BQ61" s="4">
        <f>IF('BPA CURRENT Calc'!$J$6='BPA CURRENT Ref Data'!BQ$2,Data!D61,0)</f>
        <v>0</v>
      </c>
      <c r="BR61" s="4">
        <f>IF('BPA CURRENT Calc'!$J$6='BPA CURRENT Ref Data'!BR$2,Data!E61,0)</f>
        <v>0</v>
      </c>
      <c r="BS61" s="4">
        <f>IF('BPA CURRENT Calc'!$J$6='BPA CURRENT Ref Data'!BS$2,Data!F61,0)</f>
        <v>0.50700000000000001</v>
      </c>
      <c r="BT61" s="99">
        <f t="shared" si="8"/>
        <v>0.50700000000000001</v>
      </c>
      <c r="BU61" s="102">
        <f>IF('BPA CURRENT Calc'!$L$6="Yes",'BPA CURRENT Ref Data'!BO61*'BPA CURRENT Calc'!$L$5,0)</f>
        <v>0</v>
      </c>
      <c r="BV61" s="102">
        <f>IF('BPA CURRENT Calc'!$M$6="Yes",IF(('BPA CURRENT Calc'!I65-'BPA CURRENT Ref Data'!BT61)&gt;0,('BPA CURRENT Calc'!I65-'BPA CURRENT Ref Data'!BT61)*'BPA CURRENT Calc'!$M$5,0),0)</f>
        <v>0</v>
      </c>
      <c r="BW61" s="80">
        <f>IF('BPA CURRENT Calc'!$K$6="Yes",IF(('BPA CURRENT Calc'!I65)&lt;'BPA CURRENT Calc'!J65,('BPA CURRENT Calc'!I65-'BPA CURRENT Calc'!J65)*'BPA CURRENT Calc'!$K$5,0),0)</f>
        <v>-1.4374315068493293E-2</v>
      </c>
      <c r="BX61" s="105">
        <f>IF('BPA CURRENT Calc'!$N$5='BPA CURRENT Ref Data'!$BX$2,'BPA CURRENT Scaling'!D64,0)</f>
        <v>3.0527479304198412E-3</v>
      </c>
      <c r="BY61" s="1">
        <f>IF('BPA CURRENT Calc'!$N$5='BPA CURRENT Ref Data'!$BY$2,'BPA CURRENT Scaling'!H64,0)</f>
        <v>0</v>
      </c>
      <c r="BZ61" s="6">
        <f>IF('BPA CURRENT Calc'!$N$6="Yes",SUM('BPA CURRENT Ref Data'!BX61:BY61),0)</f>
        <v>0</v>
      </c>
      <c r="CA61" s="4"/>
      <c r="CB61" s="4"/>
      <c r="CC61" s="4"/>
      <c r="CD61" s="4"/>
      <c r="CE61" s="4"/>
      <c r="CF61" s="4"/>
      <c r="CG61" s="4"/>
      <c r="CH61" s="4"/>
      <c r="CI61" s="4"/>
      <c r="CJ61" s="4"/>
      <c r="CK61" s="4"/>
      <c r="CL61" s="4"/>
      <c r="CM61" s="4"/>
      <c r="CN61" s="4"/>
      <c r="CO61" s="4"/>
      <c r="CP61" s="4"/>
      <c r="CQ61" s="4" t="e">
        <f>IF('BPA CURRENT Calc'!#REF!='BPA CURRENT Ref Data'!CQ$2,Data!G61,0)</f>
        <v>#REF!</v>
      </c>
      <c r="CR61" s="4" t="e">
        <f>IF('BPA CURRENT Calc'!#REF!='BPA CURRENT Ref Data'!CR$2,Data!H61,0)</f>
        <v>#REF!</v>
      </c>
      <c r="CS61" s="4" t="e">
        <f>IF('BPA CURRENT Calc'!#REF!='BPA CURRENT Ref Data'!CS$2,Data!I61,0)</f>
        <v>#REF!</v>
      </c>
      <c r="CT61" s="4" t="e">
        <f>IF('BPA CURRENT Calc'!#REF!='BPA CURRENT Ref Data'!CT$2,Data!J61,0)</f>
        <v>#REF!</v>
      </c>
      <c r="CU61" s="4" t="e">
        <f>IF('BPA CURRENT Calc'!#REF!='BPA CURRENT Ref Data'!CU$2,Data!K61,0)</f>
        <v>#REF!</v>
      </c>
      <c r="CV61" s="4" t="e">
        <f>IF('BPA CURRENT Calc'!#REF!='BPA CURRENT Ref Data'!CV$2,Data!L61,0)</f>
        <v>#REF!</v>
      </c>
      <c r="CW61" s="4" t="e">
        <f>IF('BPA CURRENT Calc'!#REF!='BPA CURRENT Ref Data'!CW$2,Data!M61,0)</f>
        <v>#REF!</v>
      </c>
      <c r="CX61" s="4" t="e">
        <f>IF('BPA CURRENT Calc'!#REF!='BPA CURRENT Ref Data'!CX$2,Data!N61,0)</f>
        <v>#REF!</v>
      </c>
      <c r="CY61" s="4" t="e">
        <f>IF('BPA CURRENT Calc'!#REF!='BPA CURRENT Ref Data'!CY$2,Data!O61,0)</f>
        <v>#REF!</v>
      </c>
      <c r="CZ61" s="4" t="e">
        <f>IF('BPA CURRENT Calc'!#REF!='BPA CURRENT Ref Data'!CZ$2,Data!P61,0)</f>
        <v>#REF!</v>
      </c>
      <c r="DA61" s="4" t="e">
        <f>IF('BPA CURRENT Calc'!#REF!='BPA CURRENT Ref Data'!DA$2,Data!Q61,0)</f>
        <v>#REF!</v>
      </c>
      <c r="DB61" s="4" t="e">
        <f>IF('BPA CURRENT Calc'!#REF!='BPA CURRENT Ref Data'!DB$2,Data!R61,0)</f>
        <v>#REF!</v>
      </c>
      <c r="DC61" s="4" t="e">
        <f>IF('BPA CURRENT Calc'!#REF!='BPA CURRENT Ref Data'!DC$2,Data!S61,0)</f>
        <v>#REF!</v>
      </c>
      <c r="DD61" s="4" t="e">
        <f>IF('BPA CURRENT Calc'!#REF!='BPA CURRENT Ref Data'!DD$2,Data!T61,0)</f>
        <v>#REF!</v>
      </c>
      <c r="DE61" s="4" t="e">
        <f>IF('BPA CURRENT Calc'!#REF!='BPA CURRENT Ref Data'!DE$2,Data!U61,0)</f>
        <v>#REF!</v>
      </c>
      <c r="DF61" s="22" t="e">
        <f t="shared" si="7"/>
        <v>#REF!</v>
      </c>
    </row>
    <row r="62" spans="1:110" x14ac:dyDescent="0.3">
      <c r="A62" s="12">
        <v>10177</v>
      </c>
      <c r="B62" s="37" t="s">
        <v>69</v>
      </c>
      <c r="C62" s="18">
        <f>IF('BPA CURRENT Calc'!$C$6='BPA CURRENT Ref Data'!C$2,Data!G62,0)</f>
        <v>0</v>
      </c>
      <c r="D62" s="4">
        <f>IF('BPA CURRENT Calc'!$C$6='BPA CURRENT Ref Data'!D$2,Data!H62,0)</f>
        <v>0</v>
      </c>
      <c r="E62" s="4">
        <f>IF('BPA CURRENT Calc'!$C$6='BPA CURRENT Ref Data'!E$2,Data!I62,0)</f>
        <v>8.2642351598173516</v>
      </c>
      <c r="F62" s="4">
        <f>IF('BPA CURRENT Calc'!$C$6='BPA CURRENT Ref Data'!F$2,Data!J62,0)</f>
        <v>0</v>
      </c>
      <c r="G62" s="4">
        <f>IF('BPA CURRENT Calc'!$C$6='BPA CURRENT Ref Data'!G$2,Data!K62,0)</f>
        <v>0</v>
      </c>
      <c r="H62" s="4">
        <f>IF('BPA CURRENT Calc'!$C$6='BPA CURRENT Ref Data'!H$2,Data!L62,0)</f>
        <v>0</v>
      </c>
      <c r="I62" s="4">
        <f>IF('BPA CURRENT Calc'!$C$6='BPA CURRENT Ref Data'!I$2,Data!M62,0)</f>
        <v>0</v>
      </c>
      <c r="J62" s="4">
        <f>IF('BPA CURRENT Calc'!$C$6='BPA CURRENT Ref Data'!J$2,Data!N62,0)</f>
        <v>0</v>
      </c>
      <c r="K62" s="4">
        <f>IF('BPA CURRENT Calc'!$C$6='BPA CURRENT Ref Data'!K$2,Data!O62,0)</f>
        <v>0</v>
      </c>
      <c r="L62" s="4">
        <f>IF('BPA CURRENT Calc'!$C$6='BPA CURRENT Ref Data'!L$2,Data!P62,0)</f>
        <v>0</v>
      </c>
      <c r="M62" s="4">
        <f>IF('BPA CURRENT Calc'!$C$6='BPA CURRENT Ref Data'!M$2,Data!Q62,0)</f>
        <v>0</v>
      </c>
      <c r="N62" s="4">
        <f>IF('BPA CURRENT Calc'!$C$6='BPA CURRENT Ref Data'!N$2,Data!R62,0)</f>
        <v>0</v>
      </c>
      <c r="O62" s="4">
        <f>IF('BPA CURRENT Calc'!$C$6='BPA CURRENT Ref Data'!O$2,Data!S62,0)</f>
        <v>0</v>
      </c>
      <c r="P62" s="4">
        <f>IF('BPA CURRENT Calc'!$C$6='BPA CURRENT Ref Data'!P$2,Data!T62,0)</f>
        <v>0</v>
      </c>
      <c r="Q62" s="4">
        <f>IF('BPA CURRENT Calc'!$C$6='BPA CURRENT Ref Data'!Q$2,Data!U62,0)</f>
        <v>0</v>
      </c>
      <c r="R62" s="22">
        <f t="shared" si="1"/>
        <v>8.2642351598173516</v>
      </c>
      <c r="S62" s="18">
        <f>IF(S$2='BPA CURRENT Calc'!$D$6,Data!V62,0)</f>
        <v>0</v>
      </c>
      <c r="T62" s="4">
        <f>IF(T$2='BPA CURRENT Calc'!$D$6,Data!W62,0)</f>
        <v>0</v>
      </c>
      <c r="U62" s="4">
        <f>IF(U$2='BPA CURRENT Calc'!$D$6,Data!X62,0)</f>
        <v>0</v>
      </c>
      <c r="V62" s="4">
        <f>IF(V$2='BPA CURRENT Calc'!$D$6,Data!Y62,0)</f>
        <v>0</v>
      </c>
      <c r="W62" s="4">
        <f>IF(W$2='BPA CURRENT Calc'!$D$6,Data!Z62,0)</f>
        <v>0</v>
      </c>
      <c r="X62" s="4">
        <f>IF(X$2='BPA CURRENT Calc'!$D$6,Data!AA62,0)</f>
        <v>0</v>
      </c>
      <c r="Y62" s="4">
        <f>IF(Y$2='BPA CURRENT Calc'!$D$6,Data!AB62,0)</f>
        <v>0</v>
      </c>
      <c r="Z62" s="4">
        <f>IF(Z$2='BPA CURRENT Calc'!$D$6,Data!AC62,0)</f>
        <v>0</v>
      </c>
      <c r="AA62" s="4">
        <f>IF(AA$2='BPA CURRENT Calc'!$D$6,Data!AD62,0)</f>
        <v>0</v>
      </c>
      <c r="AB62" s="4">
        <f>IF(AB$2='BPA CURRENT Calc'!$D$6,Data!AE62,0)</f>
        <v>0</v>
      </c>
      <c r="AC62" s="4">
        <f>IF(AC$2='BPA CURRENT Calc'!$D$6,Data!AF62,0)</f>
        <v>0</v>
      </c>
      <c r="AD62" s="4">
        <f>IF(AD$2='BPA CURRENT Calc'!$D$6,Data!AG62,0)</f>
        <v>0</v>
      </c>
      <c r="AE62" s="4">
        <f>IF(AE$2='BPA CURRENT Calc'!$D$6,Data!AH62,0)</f>
        <v>0</v>
      </c>
      <c r="AF62" s="4">
        <f>IF(AF$2='BPA CURRENT Calc'!$D$6,Data!AI62,0)</f>
        <v>0</v>
      </c>
      <c r="AG62" s="6">
        <f t="shared" si="2"/>
        <v>0</v>
      </c>
      <c r="AH62" s="18">
        <f>IF(AH$2='BPA CURRENT Calc'!$E$6,0,0)</f>
        <v>0</v>
      </c>
      <c r="AI62" s="4">
        <f>IF(AI$2='BPA CURRENT Calc'!$E$6,Data!AJ62,0)</f>
        <v>0</v>
      </c>
      <c r="AJ62" s="4">
        <f>IF(AJ$2='BPA CURRENT Calc'!$E$6,Data!AK62,0)</f>
        <v>0</v>
      </c>
      <c r="AK62" s="4">
        <f>IF(AK$2='BPA CURRENT Calc'!$E$6,Data!AL62,0)</f>
        <v>0</v>
      </c>
      <c r="AL62" s="4">
        <f>IF(AL$2='BPA CURRENT Calc'!$E$6,Data!AM62,0)</f>
        <v>0</v>
      </c>
      <c r="AM62" s="4">
        <f>IF(AM$2='BPA CURRENT Calc'!$E$6,Data!AN62,0)</f>
        <v>0</v>
      </c>
      <c r="AN62" s="4">
        <f>IF(AN$2='BPA CURRENT Calc'!$E$6,Data!AO62,0)</f>
        <v>0</v>
      </c>
      <c r="AO62" s="4">
        <f>IF(AO$2='BPA CURRENT Calc'!$E$6,Data!AP62,0)</f>
        <v>0</v>
      </c>
      <c r="AP62" s="6">
        <f t="shared" si="3"/>
        <v>0</v>
      </c>
      <c r="AQ62" s="18">
        <f>IF(AQ$2='BPA CURRENT Calc'!$F$6,0,0)</f>
        <v>0</v>
      </c>
      <c r="AR62" s="4">
        <f>IF(AR$2='BPA CURRENT Calc'!$F$6,Data!AQ62,0)</f>
        <v>0</v>
      </c>
      <c r="AS62" s="4">
        <f>IF(AS$2='BPA CURRENT Calc'!$F$6,Data!AR62,0)</f>
        <v>0</v>
      </c>
      <c r="AT62" s="4">
        <f>IF(AT$2='BPA CURRENT Calc'!$F$6,Data!AS62,0)</f>
        <v>0</v>
      </c>
      <c r="AU62" s="4">
        <f>IF(AU$2='BPA CURRENT Calc'!$F$6,Data!AT62,0)</f>
        <v>0</v>
      </c>
      <c r="AV62" s="4">
        <f>IF(AV$2='BPA CURRENT Calc'!$F$6,Data!AU62,0)</f>
        <v>0</v>
      </c>
      <c r="AW62" s="4">
        <f>IF(AW$2='BPA CURRENT Calc'!$F$6,Data!AV62,0)</f>
        <v>0</v>
      </c>
      <c r="AX62" s="4">
        <f>IF(AX$2='BPA CURRENT Calc'!$F$6,Data!AW62,0)</f>
        <v>0</v>
      </c>
      <c r="AY62" s="6">
        <f t="shared" si="4"/>
        <v>0</v>
      </c>
      <c r="AZ62" s="18">
        <f>IF(AZ$2='BPA CURRENT Calc'!$G$6,0,0)</f>
        <v>0</v>
      </c>
      <c r="BA62" s="4">
        <f>IF(BA$2='BPA CURRENT Calc'!$G$6,Data!AX62,0)</f>
        <v>0</v>
      </c>
      <c r="BB62" s="4">
        <f>IF(BB$2='BPA CURRENT Calc'!$G$6,Data!AY62,0)</f>
        <v>0</v>
      </c>
      <c r="BC62" s="4">
        <f>IF(BC$2='BPA CURRENT Calc'!$G$6,Data!AZ62,0)</f>
        <v>0</v>
      </c>
      <c r="BD62" s="4">
        <f>IF(BD$2='BPA CURRENT Calc'!$G$6,Data!BA62,0)</f>
        <v>0</v>
      </c>
      <c r="BE62" s="4">
        <f>IF(BE$2='BPA CURRENT Calc'!$G$6,Data!BB62,0)</f>
        <v>0</v>
      </c>
      <c r="BF62" s="4">
        <f>IF(BF$2='BPA CURRENT Calc'!$G$6,Data!BC62,0)</f>
        <v>0</v>
      </c>
      <c r="BG62" s="4">
        <f>IF(BG$2='BPA CURRENT Calc'!$G$6,Data!BD62,0)</f>
        <v>0</v>
      </c>
      <c r="BH62" s="6">
        <f t="shared" si="5"/>
        <v>0</v>
      </c>
      <c r="BI62" s="97">
        <f>IF('BPA CURRENT Calc'!$H$6="Yes",Data!BE62,0)</f>
        <v>0</v>
      </c>
      <c r="BJ62" s="18">
        <f>IF(BJ$2='BPA CURRENT Calc'!$L$4,0,0)</f>
        <v>0</v>
      </c>
      <c r="BK62" s="4">
        <f>IF(BK$2='BPA CURRENT Calc'!$L$4,Data!BV62,0)</f>
        <v>0</v>
      </c>
      <c r="BL62" s="4">
        <f>IF(BL$2='BPA CURRENT Calc'!$L$4,Data!BW62,0)</f>
        <v>0</v>
      </c>
      <c r="BM62" s="4">
        <f>IF(BM$2='BPA CURRENT Calc'!$L$4,Data!BX62,0)</f>
        <v>0</v>
      </c>
      <c r="BN62" s="4">
        <f>IF(BN$2='BPA CURRENT Calc'!$L$4,Data!BY62,0)</f>
        <v>0</v>
      </c>
      <c r="BO62" s="6">
        <f t="shared" si="6"/>
        <v>0</v>
      </c>
      <c r="BP62" s="4">
        <f>IF('BPA CURRENT Calc'!$J$6='BPA CURRENT Ref Data'!BP$2,Data!C62,0)</f>
        <v>0</v>
      </c>
      <c r="BQ62" s="4">
        <f>IF('BPA CURRENT Calc'!$J$6='BPA CURRENT Ref Data'!BQ$2,Data!D62,0)</f>
        <v>0</v>
      </c>
      <c r="BR62" s="4">
        <f>IF('BPA CURRENT Calc'!$J$6='BPA CURRENT Ref Data'!BR$2,Data!E62,0)</f>
        <v>0</v>
      </c>
      <c r="BS62" s="4">
        <f>IF('BPA CURRENT Calc'!$J$6='BPA CURRENT Ref Data'!BS$2,Data!F62,0)</f>
        <v>11.664999999999999</v>
      </c>
      <c r="BT62" s="99">
        <f t="shared" si="8"/>
        <v>11.664999999999999</v>
      </c>
      <c r="BU62" s="102">
        <f>IF('BPA CURRENT Calc'!$L$6="Yes",'BPA CURRENT Ref Data'!BO62*'BPA CURRENT Calc'!$L$5,0)</f>
        <v>0</v>
      </c>
      <c r="BV62" s="102">
        <f>IF('BPA CURRENT Calc'!$M$6="Yes",IF(('BPA CURRENT Calc'!I66-'BPA CURRENT Ref Data'!BT62)&gt;0,('BPA CURRENT Calc'!I66-'BPA CURRENT Ref Data'!BT62)*'BPA CURRENT Calc'!$M$5,0),0)</f>
        <v>0</v>
      </c>
      <c r="BW62" s="80">
        <f>IF('BPA CURRENT Calc'!$K$6="Yes",IF(('BPA CURRENT Calc'!I66)&lt;'BPA CURRENT Calc'!J66,('BPA CURRENT Calc'!I66-'BPA CURRENT Calc'!J66)*'BPA CURRENT Calc'!$K$5,0),0)</f>
        <v>-3.4007648401826476</v>
      </c>
      <c r="BX62" s="105">
        <f>IF('BPA CURRENT Calc'!$N$5='BPA CURRENT Ref Data'!$BX$2,'BPA CURRENT Scaling'!D65,0)</f>
        <v>5.1212568796819888E-2</v>
      </c>
      <c r="BY62" s="1">
        <f>IF('BPA CURRENT Calc'!$N$5='BPA CURRENT Ref Data'!$BY$2,'BPA CURRENT Scaling'!H65,0)</f>
        <v>0</v>
      </c>
      <c r="BZ62" s="6">
        <f>IF('BPA CURRENT Calc'!$N$6="Yes",SUM('BPA CURRENT Ref Data'!BX62:BY62),0)</f>
        <v>0</v>
      </c>
      <c r="CA62" s="4"/>
      <c r="CB62" s="4"/>
      <c r="CC62" s="4"/>
      <c r="CD62" s="4"/>
      <c r="CE62" s="4"/>
      <c r="CF62" s="4"/>
      <c r="CG62" s="4"/>
      <c r="CH62" s="4"/>
      <c r="CI62" s="4"/>
      <c r="CJ62" s="4"/>
      <c r="CK62" s="4"/>
      <c r="CL62" s="4"/>
      <c r="CM62" s="4"/>
      <c r="CN62" s="4"/>
      <c r="CO62" s="4"/>
      <c r="CP62" s="4"/>
      <c r="CQ62" s="4" t="e">
        <f>IF('BPA CURRENT Calc'!#REF!='BPA CURRENT Ref Data'!CQ$2,Data!G62,0)</f>
        <v>#REF!</v>
      </c>
      <c r="CR62" s="4" t="e">
        <f>IF('BPA CURRENT Calc'!#REF!='BPA CURRENT Ref Data'!CR$2,Data!H62,0)</f>
        <v>#REF!</v>
      </c>
      <c r="CS62" s="4" t="e">
        <f>IF('BPA CURRENT Calc'!#REF!='BPA CURRENT Ref Data'!CS$2,Data!I62,0)</f>
        <v>#REF!</v>
      </c>
      <c r="CT62" s="4" t="e">
        <f>IF('BPA CURRENT Calc'!#REF!='BPA CURRENT Ref Data'!CT$2,Data!J62,0)</f>
        <v>#REF!</v>
      </c>
      <c r="CU62" s="4" t="e">
        <f>IF('BPA CURRENT Calc'!#REF!='BPA CURRENT Ref Data'!CU$2,Data!K62,0)</f>
        <v>#REF!</v>
      </c>
      <c r="CV62" s="4" t="e">
        <f>IF('BPA CURRENT Calc'!#REF!='BPA CURRENT Ref Data'!CV$2,Data!L62,0)</f>
        <v>#REF!</v>
      </c>
      <c r="CW62" s="4" t="e">
        <f>IF('BPA CURRENT Calc'!#REF!='BPA CURRENT Ref Data'!CW$2,Data!M62,0)</f>
        <v>#REF!</v>
      </c>
      <c r="CX62" s="4" t="e">
        <f>IF('BPA CURRENT Calc'!#REF!='BPA CURRENT Ref Data'!CX$2,Data!N62,0)</f>
        <v>#REF!</v>
      </c>
      <c r="CY62" s="4" t="e">
        <f>IF('BPA CURRENT Calc'!#REF!='BPA CURRENT Ref Data'!CY$2,Data!O62,0)</f>
        <v>#REF!</v>
      </c>
      <c r="CZ62" s="4" t="e">
        <f>IF('BPA CURRENT Calc'!#REF!='BPA CURRENT Ref Data'!CZ$2,Data!P62,0)</f>
        <v>#REF!</v>
      </c>
      <c r="DA62" s="4" t="e">
        <f>IF('BPA CURRENT Calc'!#REF!='BPA CURRENT Ref Data'!DA$2,Data!Q62,0)</f>
        <v>#REF!</v>
      </c>
      <c r="DB62" s="4" t="e">
        <f>IF('BPA CURRENT Calc'!#REF!='BPA CURRENT Ref Data'!DB$2,Data!R62,0)</f>
        <v>#REF!</v>
      </c>
      <c r="DC62" s="4" t="e">
        <f>IF('BPA CURRENT Calc'!#REF!='BPA CURRENT Ref Data'!DC$2,Data!S62,0)</f>
        <v>#REF!</v>
      </c>
      <c r="DD62" s="4" t="e">
        <f>IF('BPA CURRENT Calc'!#REF!='BPA CURRENT Ref Data'!DD$2,Data!T62,0)</f>
        <v>#REF!</v>
      </c>
      <c r="DE62" s="4" t="e">
        <f>IF('BPA CURRENT Calc'!#REF!='BPA CURRENT Ref Data'!DE$2,Data!U62,0)</f>
        <v>#REF!</v>
      </c>
      <c r="DF62" s="22" t="e">
        <f t="shared" si="7"/>
        <v>#REF!</v>
      </c>
    </row>
    <row r="63" spans="1:110" x14ac:dyDescent="0.3">
      <c r="A63" s="12">
        <v>10179</v>
      </c>
      <c r="B63" s="37" t="s">
        <v>70</v>
      </c>
      <c r="C63" s="18">
        <f>IF('BPA CURRENT Calc'!$C$6='BPA CURRENT Ref Data'!C$2,Data!G63,0)</f>
        <v>0</v>
      </c>
      <c r="D63" s="4">
        <f>IF('BPA CURRENT Calc'!$C$6='BPA CURRENT Ref Data'!D$2,Data!H63,0)</f>
        <v>0</v>
      </c>
      <c r="E63" s="4">
        <f>IF('BPA CURRENT Calc'!$C$6='BPA CURRENT Ref Data'!E$2,Data!I63,0)</f>
        <v>190.18913264840182</v>
      </c>
      <c r="F63" s="4">
        <f>IF('BPA CURRENT Calc'!$C$6='BPA CURRENT Ref Data'!F$2,Data!J63,0)</f>
        <v>0</v>
      </c>
      <c r="G63" s="4">
        <f>IF('BPA CURRENT Calc'!$C$6='BPA CURRENT Ref Data'!G$2,Data!K63,0)</f>
        <v>0</v>
      </c>
      <c r="H63" s="4">
        <f>IF('BPA CURRENT Calc'!$C$6='BPA CURRENT Ref Data'!H$2,Data!L63,0)</f>
        <v>0</v>
      </c>
      <c r="I63" s="4">
        <f>IF('BPA CURRENT Calc'!$C$6='BPA CURRENT Ref Data'!I$2,Data!M63,0)</f>
        <v>0</v>
      </c>
      <c r="J63" s="4">
        <f>IF('BPA CURRENT Calc'!$C$6='BPA CURRENT Ref Data'!J$2,Data!N63,0)</f>
        <v>0</v>
      </c>
      <c r="K63" s="4">
        <f>IF('BPA CURRENT Calc'!$C$6='BPA CURRENT Ref Data'!K$2,Data!O63,0)</f>
        <v>0</v>
      </c>
      <c r="L63" s="4">
        <f>IF('BPA CURRENT Calc'!$C$6='BPA CURRENT Ref Data'!L$2,Data!P63,0)</f>
        <v>0</v>
      </c>
      <c r="M63" s="4">
        <f>IF('BPA CURRENT Calc'!$C$6='BPA CURRENT Ref Data'!M$2,Data!Q63,0)</f>
        <v>0</v>
      </c>
      <c r="N63" s="4">
        <f>IF('BPA CURRENT Calc'!$C$6='BPA CURRENT Ref Data'!N$2,Data!R63,0)</f>
        <v>0</v>
      </c>
      <c r="O63" s="4">
        <f>IF('BPA CURRENT Calc'!$C$6='BPA CURRENT Ref Data'!O$2,Data!S63,0)</f>
        <v>0</v>
      </c>
      <c r="P63" s="4">
        <f>IF('BPA CURRENT Calc'!$C$6='BPA CURRENT Ref Data'!P$2,Data!T63,0)</f>
        <v>0</v>
      </c>
      <c r="Q63" s="4">
        <f>IF('BPA CURRENT Calc'!$C$6='BPA CURRENT Ref Data'!Q$2,Data!U63,0)</f>
        <v>0</v>
      </c>
      <c r="R63" s="22">
        <f t="shared" si="1"/>
        <v>190.18913264840182</v>
      </c>
      <c r="S63" s="18">
        <f>IF(S$2='BPA CURRENT Calc'!$D$6,Data!V63,0)</f>
        <v>0</v>
      </c>
      <c r="T63" s="4">
        <f>IF(T$2='BPA CURRENT Calc'!$D$6,Data!W63,0)</f>
        <v>0</v>
      </c>
      <c r="U63" s="4">
        <f>IF(U$2='BPA CURRENT Calc'!$D$6,Data!X63,0)</f>
        <v>0</v>
      </c>
      <c r="V63" s="4">
        <f>IF(V$2='BPA CURRENT Calc'!$D$6,Data!Y63,0)</f>
        <v>0</v>
      </c>
      <c r="W63" s="4">
        <f>IF(W$2='BPA CURRENT Calc'!$D$6,Data!Z63,0)</f>
        <v>0</v>
      </c>
      <c r="X63" s="4">
        <f>IF(X$2='BPA CURRENT Calc'!$D$6,Data!AA63,0)</f>
        <v>0</v>
      </c>
      <c r="Y63" s="4">
        <f>IF(Y$2='BPA CURRENT Calc'!$D$6,Data!AB63,0)</f>
        <v>0</v>
      </c>
      <c r="Z63" s="4">
        <f>IF(Z$2='BPA CURRENT Calc'!$D$6,Data!AC63,0)</f>
        <v>0</v>
      </c>
      <c r="AA63" s="4">
        <f>IF(AA$2='BPA CURRENT Calc'!$D$6,Data!AD63,0)</f>
        <v>0</v>
      </c>
      <c r="AB63" s="4">
        <f>IF(AB$2='BPA CURRENT Calc'!$D$6,Data!AE63,0)</f>
        <v>0</v>
      </c>
      <c r="AC63" s="4">
        <f>IF(AC$2='BPA CURRENT Calc'!$D$6,Data!AF63,0)</f>
        <v>0</v>
      </c>
      <c r="AD63" s="4">
        <f>IF(AD$2='BPA CURRENT Calc'!$D$6,Data!AG63,0)</f>
        <v>0</v>
      </c>
      <c r="AE63" s="4">
        <f>IF(AE$2='BPA CURRENT Calc'!$D$6,Data!AH63,0)</f>
        <v>0</v>
      </c>
      <c r="AF63" s="4">
        <f>IF(AF$2='BPA CURRENT Calc'!$D$6,Data!AI63,0)</f>
        <v>0</v>
      </c>
      <c r="AG63" s="6">
        <f t="shared" si="2"/>
        <v>0</v>
      </c>
      <c r="AH63" s="18">
        <f>IF(AH$2='BPA CURRENT Calc'!$E$6,0,0)</f>
        <v>0</v>
      </c>
      <c r="AI63" s="4">
        <f>IF(AI$2='BPA CURRENT Calc'!$E$6,Data!AJ63,0)</f>
        <v>0</v>
      </c>
      <c r="AJ63" s="4">
        <f>IF(AJ$2='BPA CURRENT Calc'!$E$6,Data!AK63,0)</f>
        <v>0</v>
      </c>
      <c r="AK63" s="4">
        <f>IF(AK$2='BPA CURRENT Calc'!$E$6,Data!AL63,0)</f>
        <v>0</v>
      </c>
      <c r="AL63" s="4">
        <f>IF(AL$2='BPA CURRENT Calc'!$E$6,Data!AM63,0)</f>
        <v>0</v>
      </c>
      <c r="AM63" s="4">
        <f>IF(AM$2='BPA CURRENT Calc'!$E$6,Data!AN63,0)</f>
        <v>0</v>
      </c>
      <c r="AN63" s="4">
        <f>IF(AN$2='BPA CURRENT Calc'!$E$6,Data!AO63,0)</f>
        <v>0</v>
      </c>
      <c r="AO63" s="4">
        <f>IF(AO$2='BPA CURRENT Calc'!$E$6,Data!AP63,0)</f>
        <v>0</v>
      </c>
      <c r="AP63" s="6">
        <f t="shared" si="3"/>
        <v>0</v>
      </c>
      <c r="AQ63" s="18">
        <f>IF(AQ$2='BPA CURRENT Calc'!$F$6,0,0)</f>
        <v>0</v>
      </c>
      <c r="AR63" s="4">
        <f>IF(AR$2='BPA CURRENT Calc'!$F$6,Data!AQ63,0)</f>
        <v>0</v>
      </c>
      <c r="AS63" s="4">
        <f>IF(AS$2='BPA CURRENT Calc'!$F$6,Data!AR63,0)</f>
        <v>9.4042237442922367</v>
      </c>
      <c r="AT63" s="4">
        <f>IF(AT$2='BPA CURRENT Calc'!$F$6,Data!AS63,0)</f>
        <v>0</v>
      </c>
      <c r="AU63" s="4">
        <f>IF(AU$2='BPA CURRENT Calc'!$F$6,Data!AT63,0)</f>
        <v>0</v>
      </c>
      <c r="AV63" s="4">
        <f>IF(AV$2='BPA CURRENT Calc'!$F$6,Data!AU63,0)</f>
        <v>0</v>
      </c>
      <c r="AW63" s="4">
        <f>IF(AW$2='BPA CURRENT Calc'!$F$6,Data!AV63,0)</f>
        <v>0</v>
      </c>
      <c r="AX63" s="4">
        <f>IF(AX$2='BPA CURRENT Calc'!$F$6,Data!AW63,0)</f>
        <v>0</v>
      </c>
      <c r="AY63" s="6">
        <f t="shared" si="4"/>
        <v>9.4042237442922367</v>
      </c>
      <c r="AZ63" s="18">
        <f>IF(AZ$2='BPA CURRENT Calc'!$G$6,0,0)</f>
        <v>0</v>
      </c>
      <c r="BA63" s="4">
        <f>IF(BA$2='BPA CURRENT Calc'!$G$6,Data!AX63,0)</f>
        <v>0</v>
      </c>
      <c r="BB63" s="4">
        <f>IF(BB$2='BPA CURRENT Calc'!$G$6,Data!AY63,0)</f>
        <v>3.5765981735159817</v>
      </c>
      <c r="BC63" s="4">
        <f>IF(BC$2='BPA CURRENT Calc'!$G$6,Data!AZ63,0)</f>
        <v>0</v>
      </c>
      <c r="BD63" s="4">
        <f>IF(BD$2='BPA CURRENT Calc'!$G$6,Data!BA63,0)</f>
        <v>0</v>
      </c>
      <c r="BE63" s="4">
        <f>IF(BE$2='BPA CURRENT Calc'!$G$6,Data!BB63,0)</f>
        <v>0</v>
      </c>
      <c r="BF63" s="4">
        <f>IF(BF$2='BPA CURRENT Calc'!$G$6,Data!BC63,0)</f>
        <v>0</v>
      </c>
      <c r="BG63" s="4">
        <f>IF(BG$2='BPA CURRENT Calc'!$G$6,Data!BD63,0)</f>
        <v>0</v>
      </c>
      <c r="BH63" s="6">
        <f t="shared" si="5"/>
        <v>3.5765981735159817</v>
      </c>
      <c r="BI63" s="97">
        <f>IF('BPA CURRENT Calc'!$H$6="Yes",Data!BE63,0)</f>
        <v>0</v>
      </c>
      <c r="BJ63" s="18">
        <f>IF(BJ$2='BPA CURRENT Calc'!$L$4,0,0)</f>
        <v>0</v>
      </c>
      <c r="BK63" s="4">
        <f>IF(BK$2='BPA CURRENT Calc'!$L$4,Data!BV63,0)</f>
        <v>0</v>
      </c>
      <c r="BL63" s="4">
        <f>IF(BL$2='BPA CURRENT Calc'!$L$4,Data!BW63,0)</f>
        <v>2.8874999999999997</v>
      </c>
      <c r="BM63" s="4">
        <f>IF(BM$2='BPA CURRENT Calc'!$L$4,Data!BX63,0)</f>
        <v>0</v>
      </c>
      <c r="BN63" s="4">
        <f>IF(BN$2='BPA CURRENT Calc'!$L$4,Data!BY63,0)</f>
        <v>0</v>
      </c>
      <c r="BO63" s="6">
        <f t="shared" si="6"/>
        <v>2.8874999999999997</v>
      </c>
      <c r="BP63" s="4">
        <f>IF('BPA CURRENT Calc'!$J$6='BPA CURRENT Ref Data'!BP$2,Data!C63,0)</f>
        <v>0</v>
      </c>
      <c r="BQ63" s="4">
        <f>IF('BPA CURRENT Calc'!$J$6='BPA CURRENT Ref Data'!BQ$2,Data!D63,0)</f>
        <v>0</v>
      </c>
      <c r="BR63" s="4">
        <f>IF('BPA CURRENT Calc'!$J$6='BPA CURRENT Ref Data'!BR$2,Data!E63,0)</f>
        <v>0</v>
      </c>
      <c r="BS63" s="4">
        <f>IF('BPA CURRENT Calc'!$J$6='BPA CURRENT Ref Data'!BS$2,Data!F63,0)</f>
        <v>166.822</v>
      </c>
      <c r="BT63" s="99">
        <f t="shared" si="8"/>
        <v>166.822</v>
      </c>
      <c r="BU63" s="102">
        <f>IF('BPA CURRENT Calc'!$L$6="Yes",'BPA CURRENT Ref Data'!BO63*'BPA CURRENT Calc'!$L$5,0)</f>
        <v>1.4437499999999999</v>
      </c>
      <c r="BV63" s="102">
        <f>IF('BPA CURRENT Calc'!$M$6="Yes",IF(('BPA CURRENT Calc'!I67-'BPA CURRENT Ref Data'!BT63)&gt;0,('BPA CURRENT Calc'!I67-'BPA CURRENT Ref Data'!BT63)*'BPA CURRENT Calc'!$M$5,0),0)</f>
        <v>2.5965776826484017</v>
      </c>
      <c r="BW63" s="80">
        <f>IF('BPA CURRENT Calc'!$K$6="Yes",IF(('BPA CURRENT Calc'!I67)&lt;'BPA CURRENT Calc'!J67,('BPA CURRENT Calc'!I67-'BPA CURRENT Calc'!J67)*'BPA CURRENT Calc'!$K$5,0),0)</f>
        <v>0</v>
      </c>
      <c r="BX63" s="105">
        <f>IF('BPA CURRENT Calc'!$N$5='BPA CURRENT Ref Data'!$BX$2,'BPA CURRENT Scaling'!D66,0)</f>
        <v>1.0588153098278736</v>
      </c>
      <c r="BY63" s="1">
        <f>IF('BPA CURRENT Calc'!$N$5='BPA CURRENT Ref Data'!$BY$2,'BPA CURRENT Scaling'!H66,0)</f>
        <v>0</v>
      </c>
      <c r="BZ63" s="6">
        <f>IF('BPA CURRENT Calc'!$N$6="Yes",SUM('BPA CURRENT Ref Data'!BX63:BY63),0)</f>
        <v>0</v>
      </c>
      <c r="CA63" s="4"/>
      <c r="CB63" s="4"/>
      <c r="CC63" s="4"/>
      <c r="CD63" s="4"/>
      <c r="CE63" s="4"/>
      <c r="CF63" s="4"/>
      <c r="CG63" s="4"/>
      <c r="CH63" s="4"/>
      <c r="CI63" s="4"/>
      <c r="CJ63" s="4"/>
      <c r="CK63" s="4"/>
      <c r="CL63" s="4"/>
      <c r="CM63" s="4"/>
      <c r="CN63" s="4"/>
      <c r="CO63" s="4"/>
      <c r="CP63" s="4"/>
      <c r="CQ63" s="4" t="e">
        <f>IF('BPA CURRENT Calc'!#REF!='BPA CURRENT Ref Data'!CQ$2,Data!G63,0)</f>
        <v>#REF!</v>
      </c>
      <c r="CR63" s="4" t="e">
        <f>IF('BPA CURRENT Calc'!#REF!='BPA CURRENT Ref Data'!CR$2,Data!H63,0)</f>
        <v>#REF!</v>
      </c>
      <c r="CS63" s="4" t="e">
        <f>IF('BPA CURRENT Calc'!#REF!='BPA CURRENT Ref Data'!CS$2,Data!I63,0)</f>
        <v>#REF!</v>
      </c>
      <c r="CT63" s="4" t="e">
        <f>IF('BPA CURRENT Calc'!#REF!='BPA CURRENT Ref Data'!CT$2,Data!J63,0)</f>
        <v>#REF!</v>
      </c>
      <c r="CU63" s="4" t="e">
        <f>IF('BPA CURRENT Calc'!#REF!='BPA CURRENT Ref Data'!CU$2,Data!K63,0)</f>
        <v>#REF!</v>
      </c>
      <c r="CV63" s="4" t="e">
        <f>IF('BPA CURRENT Calc'!#REF!='BPA CURRENT Ref Data'!CV$2,Data!L63,0)</f>
        <v>#REF!</v>
      </c>
      <c r="CW63" s="4" t="e">
        <f>IF('BPA CURRENT Calc'!#REF!='BPA CURRENT Ref Data'!CW$2,Data!M63,0)</f>
        <v>#REF!</v>
      </c>
      <c r="CX63" s="4" t="e">
        <f>IF('BPA CURRENT Calc'!#REF!='BPA CURRENT Ref Data'!CX$2,Data!N63,0)</f>
        <v>#REF!</v>
      </c>
      <c r="CY63" s="4" t="e">
        <f>IF('BPA CURRENT Calc'!#REF!='BPA CURRENT Ref Data'!CY$2,Data!O63,0)</f>
        <v>#REF!</v>
      </c>
      <c r="CZ63" s="4" t="e">
        <f>IF('BPA CURRENT Calc'!#REF!='BPA CURRENT Ref Data'!CZ$2,Data!P63,0)</f>
        <v>#REF!</v>
      </c>
      <c r="DA63" s="4" t="e">
        <f>IF('BPA CURRENT Calc'!#REF!='BPA CURRENT Ref Data'!DA$2,Data!Q63,0)</f>
        <v>#REF!</v>
      </c>
      <c r="DB63" s="4" t="e">
        <f>IF('BPA CURRENT Calc'!#REF!='BPA CURRENT Ref Data'!DB$2,Data!R63,0)</f>
        <v>#REF!</v>
      </c>
      <c r="DC63" s="4" t="e">
        <f>IF('BPA CURRENT Calc'!#REF!='BPA CURRENT Ref Data'!DC$2,Data!S63,0)</f>
        <v>#REF!</v>
      </c>
      <c r="DD63" s="4" t="e">
        <f>IF('BPA CURRENT Calc'!#REF!='BPA CURRENT Ref Data'!DD$2,Data!T63,0)</f>
        <v>#REF!</v>
      </c>
      <c r="DE63" s="4" t="e">
        <f>IF('BPA CURRENT Calc'!#REF!='BPA CURRENT Ref Data'!DE$2,Data!U63,0)</f>
        <v>#REF!</v>
      </c>
      <c r="DF63" s="22" t="e">
        <f t="shared" si="7"/>
        <v>#REF!</v>
      </c>
    </row>
    <row r="64" spans="1:110" x14ac:dyDescent="0.3">
      <c r="A64" s="12">
        <v>10183</v>
      </c>
      <c r="B64" s="37" t="s">
        <v>71</v>
      </c>
      <c r="C64" s="18">
        <f>IF('BPA CURRENT Calc'!$C$6='BPA CURRENT Ref Data'!C$2,Data!G64,0)</f>
        <v>0</v>
      </c>
      <c r="D64" s="4">
        <f>IF('BPA CURRENT Calc'!$C$6='BPA CURRENT Ref Data'!D$2,Data!H64,0)</f>
        <v>0</v>
      </c>
      <c r="E64" s="4">
        <f>IF('BPA CURRENT Calc'!$C$6='BPA CURRENT Ref Data'!E$2,Data!I64,0)</f>
        <v>124.76126015981733</v>
      </c>
      <c r="F64" s="4">
        <f>IF('BPA CURRENT Calc'!$C$6='BPA CURRENT Ref Data'!F$2,Data!J64,0)</f>
        <v>0</v>
      </c>
      <c r="G64" s="4">
        <f>IF('BPA CURRENT Calc'!$C$6='BPA CURRENT Ref Data'!G$2,Data!K64,0)</f>
        <v>0</v>
      </c>
      <c r="H64" s="4">
        <f>IF('BPA CURRENT Calc'!$C$6='BPA CURRENT Ref Data'!H$2,Data!L64,0)</f>
        <v>0</v>
      </c>
      <c r="I64" s="4">
        <f>IF('BPA CURRENT Calc'!$C$6='BPA CURRENT Ref Data'!I$2,Data!M64,0)</f>
        <v>0</v>
      </c>
      <c r="J64" s="4">
        <f>IF('BPA CURRENT Calc'!$C$6='BPA CURRENT Ref Data'!J$2,Data!N64,0)</f>
        <v>0</v>
      </c>
      <c r="K64" s="4">
        <f>IF('BPA CURRENT Calc'!$C$6='BPA CURRENT Ref Data'!K$2,Data!O64,0)</f>
        <v>0</v>
      </c>
      <c r="L64" s="4">
        <f>IF('BPA CURRENT Calc'!$C$6='BPA CURRENT Ref Data'!L$2,Data!P64,0)</f>
        <v>0</v>
      </c>
      <c r="M64" s="4">
        <f>IF('BPA CURRENT Calc'!$C$6='BPA CURRENT Ref Data'!M$2,Data!Q64,0)</f>
        <v>0</v>
      </c>
      <c r="N64" s="4">
        <f>IF('BPA CURRENT Calc'!$C$6='BPA CURRENT Ref Data'!N$2,Data!R64,0)</f>
        <v>0</v>
      </c>
      <c r="O64" s="4">
        <f>IF('BPA CURRENT Calc'!$C$6='BPA CURRENT Ref Data'!O$2,Data!S64,0)</f>
        <v>0</v>
      </c>
      <c r="P64" s="4">
        <f>IF('BPA CURRENT Calc'!$C$6='BPA CURRENT Ref Data'!P$2,Data!T64,0)</f>
        <v>0</v>
      </c>
      <c r="Q64" s="4">
        <f>IF('BPA CURRENT Calc'!$C$6='BPA CURRENT Ref Data'!Q$2,Data!U64,0)</f>
        <v>0</v>
      </c>
      <c r="R64" s="22">
        <f t="shared" si="1"/>
        <v>124.76126015981733</v>
      </c>
      <c r="S64" s="18">
        <f>IF(S$2='BPA CURRENT Calc'!$D$6,Data!V64,0)</f>
        <v>0</v>
      </c>
      <c r="T64" s="4">
        <f>IF(T$2='BPA CURRENT Calc'!$D$6,Data!W64,0)</f>
        <v>0</v>
      </c>
      <c r="U64" s="4">
        <f>IF(U$2='BPA CURRENT Calc'!$D$6,Data!X64,0)</f>
        <v>0</v>
      </c>
      <c r="V64" s="4">
        <f>IF(V$2='BPA CURRENT Calc'!$D$6,Data!Y64,0)</f>
        <v>0</v>
      </c>
      <c r="W64" s="4">
        <f>IF(W$2='BPA CURRENT Calc'!$D$6,Data!Z64,0)</f>
        <v>0</v>
      </c>
      <c r="X64" s="4">
        <f>IF(X$2='BPA CURRENT Calc'!$D$6,Data!AA64,0)</f>
        <v>0</v>
      </c>
      <c r="Y64" s="4">
        <f>IF(Y$2='BPA CURRENT Calc'!$D$6,Data!AB64,0)</f>
        <v>0</v>
      </c>
      <c r="Z64" s="4">
        <f>IF(Z$2='BPA CURRENT Calc'!$D$6,Data!AC64,0)</f>
        <v>0</v>
      </c>
      <c r="AA64" s="4">
        <f>IF(AA$2='BPA CURRENT Calc'!$D$6,Data!AD64,0)</f>
        <v>0</v>
      </c>
      <c r="AB64" s="4">
        <f>IF(AB$2='BPA CURRENT Calc'!$D$6,Data!AE64,0)</f>
        <v>0</v>
      </c>
      <c r="AC64" s="4">
        <f>IF(AC$2='BPA CURRENT Calc'!$D$6,Data!AF64,0)</f>
        <v>0</v>
      </c>
      <c r="AD64" s="4">
        <f>IF(AD$2='BPA CURRENT Calc'!$D$6,Data!AG64,0)</f>
        <v>0</v>
      </c>
      <c r="AE64" s="4">
        <f>IF(AE$2='BPA CURRENT Calc'!$D$6,Data!AH64,0)</f>
        <v>0</v>
      </c>
      <c r="AF64" s="4">
        <f>IF(AF$2='BPA CURRENT Calc'!$D$6,Data!AI64,0)</f>
        <v>0</v>
      </c>
      <c r="AG64" s="6">
        <f t="shared" si="2"/>
        <v>0</v>
      </c>
      <c r="AH64" s="18">
        <f>IF(AH$2='BPA CURRENT Calc'!$E$6,0,0)</f>
        <v>0</v>
      </c>
      <c r="AI64" s="4">
        <f>IF(AI$2='BPA CURRENT Calc'!$E$6,Data!AJ64,0)</f>
        <v>0</v>
      </c>
      <c r="AJ64" s="4">
        <f>IF(AJ$2='BPA CURRENT Calc'!$E$6,Data!AK64,0)</f>
        <v>0.68926940639269407</v>
      </c>
      <c r="AK64" s="4">
        <f>IF(AK$2='BPA CURRENT Calc'!$E$6,Data!AL64,0)</f>
        <v>0</v>
      </c>
      <c r="AL64" s="4">
        <f>IF(AL$2='BPA CURRENT Calc'!$E$6,Data!AM64,0)</f>
        <v>0</v>
      </c>
      <c r="AM64" s="4">
        <f>IF(AM$2='BPA CURRENT Calc'!$E$6,Data!AN64,0)</f>
        <v>0</v>
      </c>
      <c r="AN64" s="4">
        <f>IF(AN$2='BPA CURRENT Calc'!$E$6,Data!AO64,0)</f>
        <v>0</v>
      </c>
      <c r="AO64" s="4">
        <f>IF(AO$2='BPA CURRENT Calc'!$E$6,Data!AP64,0)</f>
        <v>0</v>
      </c>
      <c r="AP64" s="6">
        <f t="shared" si="3"/>
        <v>0.68926940639269407</v>
      </c>
      <c r="AQ64" s="18">
        <f>IF(AQ$2='BPA CURRENT Calc'!$F$6,0,0)</f>
        <v>0</v>
      </c>
      <c r="AR64" s="4">
        <f>IF(AR$2='BPA CURRENT Calc'!$F$6,Data!AQ64,0)</f>
        <v>0</v>
      </c>
      <c r="AS64" s="4">
        <f>IF(AS$2='BPA CURRENT Calc'!$F$6,Data!AR64,0)</f>
        <v>0</v>
      </c>
      <c r="AT64" s="4">
        <f>IF(AT$2='BPA CURRENT Calc'!$F$6,Data!AS64,0)</f>
        <v>0</v>
      </c>
      <c r="AU64" s="4">
        <f>IF(AU$2='BPA CURRENT Calc'!$F$6,Data!AT64,0)</f>
        <v>0</v>
      </c>
      <c r="AV64" s="4">
        <f>IF(AV$2='BPA CURRENT Calc'!$F$6,Data!AU64,0)</f>
        <v>0</v>
      </c>
      <c r="AW64" s="4">
        <f>IF(AW$2='BPA CURRENT Calc'!$F$6,Data!AV64,0)</f>
        <v>0</v>
      </c>
      <c r="AX64" s="4">
        <f>IF(AX$2='BPA CURRENT Calc'!$F$6,Data!AW64,0)</f>
        <v>0</v>
      </c>
      <c r="AY64" s="6">
        <f t="shared" si="4"/>
        <v>0</v>
      </c>
      <c r="AZ64" s="18">
        <f>IF(AZ$2='BPA CURRENT Calc'!$G$6,0,0)</f>
        <v>0</v>
      </c>
      <c r="BA64" s="4">
        <f>IF(BA$2='BPA CURRENT Calc'!$G$6,Data!AX64,0)</f>
        <v>0</v>
      </c>
      <c r="BB64" s="4">
        <f>IF(BB$2='BPA CURRENT Calc'!$G$6,Data!AY64,0)</f>
        <v>0</v>
      </c>
      <c r="BC64" s="4">
        <f>IF(BC$2='BPA CURRENT Calc'!$G$6,Data!AZ64,0)</f>
        <v>0</v>
      </c>
      <c r="BD64" s="4">
        <f>IF(BD$2='BPA CURRENT Calc'!$G$6,Data!BA64,0)</f>
        <v>0</v>
      </c>
      <c r="BE64" s="4">
        <f>IF(BE$2='BPA CURRENT Calc'!$G$6,Data!BB64,0)</f>
        <v>0</v>
      </c>
      <c r="BF64" s="4">
        <f>IF(BF$2='BPA CURRENT Calc'!$G$6,Data!BC64,0)</f>
        <v>0</v>
      </c>
      <c r="BG64" s="4">
        <f>IF(BG$2='BPA CURRENT Calc'!$G$6,Data!BD64,0)</f>
        <v>0</v>
      </c>
      <c r="BH64" s="6">
        <f t="shared" si="5"/>
        <v>0</v>
      </c>
      <c r="BI64" s="97">
        <f>IF('BPA CURRENT Calc'!$H$6="Yes",Data!BE64,0)</f>
        <v>0</v>
      </c>
      <c r="BJ64" s="18">
        <f>IF(BJ$2='BPA CURRENT Calc'!$L$4,0,0)</f>
        <v>0</v>
      </c>
      <c r="BK64" s="4">
        <f>IF(BK$2='BPA CURRENT Calc'!$L$4,Data!BV64,0)</f>
        <v>0</v>
      </c>
      <c r="BL64" s="4">
        <f>IF(BL$2='BPA CURRENT Calc'!$L$4,Data!BW64,0)</f>
        <v>2.677</v>
      </c>
      <c r="BM64" s="4">
        <f>IF(BM$2='BPA CURRENT Calc'!$L$4,Data!BX64,0)</f>
        <v>0</v>
      </c>
      <c r="BN64" s="4">
        <f>IF(BN$2='BPA CURRENT Calc'!$L$4,Data!BY64,0)</f>
        <v>0</v>
      </c>
      <c r="BO64" s="6">
        <f t="shared" si="6"/>
        <v>2.677</v>
      </c>
      <c r="BP64" s="4">
        <f>IF('BPA CURRENT Calc'!$J$6='BPA CURRENT Ref Data'!BP$2,Data!C64,0)</f>
        <v>0</v>
      </c>
      <c r="BQ64" s="4">
        <f>IF('BPA CURRENT Calc'!$J$6='BPA CURRENT Ref Data'!BQ$2,Data!D64,0)</f>
        <v>0</v>
      </c>
      <c r="BR64" s="4">
        <f>IF('BPA CURRENT Calc'!$J$6='BPA CURRENT Ref Data'!BR$2,Data!E64,0)</f>
        <v>0</v>
      </c>
      <c r="BS64" s="4">
        <f>IF('BPA CURRENT Calc'!$J$6='BPA CURRENT Ref Data'!BS$2,Data!F64,0)</f>
        <v>117.351</v>
      </c>
      <c r="BT64" s="99">
        <f t="shared" si="8"/>
        <v>117.351</v>
      </c>
      <c r="BU64" s="102">
        <f>IF('BPA CURRENT Calc'!$L$6="Yes",'BPA CURRENT Ref Data'!BO64*'BPA CURRENT Calc'!$L$5,0)</f>
        <v>1.3385</v>
      </c>
      <c r="BV64" s="102">
        <f>IF('BPA CURRENT Calc'!$M$6="Yes",IF(('BPA CURRENT Calc'!I68-'BPA CURRENT Ref Data'!BT64)&gt;0,('BPA CURRENT Calc'!I68-'BPA CURRENT Ref Data'!BT64)*'BPA CURRENT Calc'!$M$5,0),0)</f>
        <v>1.6802476883561575</v>
      </c>
      <c r="BW64" s="80">
        <f>IF('BPA CURRENT Calc'!$K$6="Yes",IF(('BPA CURRENT Calc'!I68)&lt;'BPA CURRENT Calc'!J68,('BPA CURRENT Calc'!I68-'BPA CURRENT Calc'!J68)*'BPA CURRENT Calc'!$K$5,0),0)</f>
        <v>0</v>
      </c>
      <c r="BX64" s="105">
        <f>IF('BPA CURRENT Calc'!$N$5='BPA CURRENT Ref Data'!$BX$2,'BPA CURRENT Scaling'!D67,0)</f>
        <v>0.74591826894263169</v>
      </c>
      <c r="BY64" s="1">
        <f>IF('BPA CURRENT Calc'!$N$5='BPA CURRENT Ref Data'!$BY$2,'BPA CURRENT Scaling'!H67,0)</f>
        <v>0</v>
      </c>
      <c r="BZ64" s="6">
        <f>IF('BPA CURRENT Calc'!$N$6="Yes",SUM('BPA CURRENT Ref Data'!BX64:BY64),0)</f>
        <v>0</v>
      </c>
      <c r="CA64" s="4"/>
      <c r="CB64" s="4"/>
      <c r="CC64" s="4"/>
      <c r="CD64" s="4"/>
      <c r="CE64" s="4"/>
      <c r="CF64" s="4"/>
      <c r="CG64" s="4"/>
      <c r="CH64" s="4"/>
      <c r="CI64" s="4"/>
      <c r="CJ64" s="4"/>
      <c r="CK64" s="4"/>
      <c r="CL64" s="4"/>
      <c r="CM64" s="4"/>
      <c r="CN64" s="4"/>
      <c r="CO64" s="4"/>
      <c r="CP64" s="4"/>
      <c r="CQ64" s="4" t="e">
        <f>IF('BPA CURRENT Calc'!#REF!='BPA CURRENT Ref Data'!CQ$2,Data!G64,0)</f>
        <v>#REF!</v>
      </c>
      <c r="CR64" s="4" t="e">
        <f>IF('BPA CURRENT Calc'!#REF!='BPA CURRENT Ref Data'!CR$2,Data!H64,0)</f>
        <v>#REF!</v>
      </c>
      <c r="CS64" s="4" t="e">
        <f>IF('BPA CURRENT Calc'!#REF!='BPA CURRENT Ref Data'!CS$2,Data!I64,0)</f>
        <v>#REF!</v>
      </c>
      <c r="CT64" s="4" t="e">
        <f>IF('BPA CURRENT Calc'!#REF!='BPA CURRENT Ref Data'!CT$2,Data!J64,0)</f>
        <v>#REF!</v>
      </c>
      <c r="CU64" s="4" t="e">
        <f>IF('BPA CURRENT Calc'!#REF!='BPA CURRENT Ref Data'!CU$2,Data!K64,0)</f>
        <v>#REF!</v>
      </c>
      <c r="CV64" s="4" t="e">
        <f>IF('BPA CURRENT Calc'!#REF!='BPA CURRENT Ref Data'!CV$2,Data!L64,0)</f>
        <v>#REF!</v>
      </c>
      <c r="CW64" s="4" t="e">
        <f>IF('BPA CURRENT Calc'!#REF!='BPA CURRENT Ref Data'!CW$2,Data!M64,0)</f>
        <v>#REF!</v>
      </c>
      <c r="CX64" s="4" t="e">
        <f>IF('BPA CURRENT Calc'!#REF!='BPA CURRENT Ref Data'!CX$2,Data!N64,0)</f>
        <v>#REF!</v>
      </c>
      <c r="CY64" s="4" t="e">
        <f>IF('BPA CURRENT Calc'!#REF!='BPA CURRENT Ref Data'!CY$2,Data!O64,0)</f>
        <v>#REF!</v>
      </c>
      <c r="CZ64" s="4" t="e">
        <f>IF('BPA CURRENT Calc'!#REF!='BPA CURRENT Ref Data'!CZ$2,Data!P64,0)</f>
        <v>#REF!</v>
      </c>
      <c r="DA64" s="4" t="e">
        <f>IF('BPA CURRENT Calc'!#REF!='BPA CURRENT Ref Data'!DA$2,Data!Q64,0)</f>
        <v>#REF!</v>
      </c>
      <c r="DB64" s="4" t="e">
        <f>IF('BPA CURRENT Calc'!#REF!='BPA CURRENT Ref Data'!DB$2,Data!R64,0)</f>
        <v>#REF!</v>
      </c>
      <c r="DC64" s="4" t="e">
        <f>IF('BPA CURRENT Calc'!#REF!='BPA CURRENT Ref Data'!DC$2,Data!S64,0)</f>
        <v>#REF!</v>
      </c>
      <c r="DD64" s="4" t="e">
        <f>IF('BPA CURRENT Calc'!#REF!='BPA CURRENT Ref Data'!DD$2,Data!T64,0)</f>
        <v>#REF!</v>
      </c>
      <c r="DE64" s="4" t="e">
        <f>IF('BPA CURRENT Calc'!#REF!='BPA CURRENT Ref Data'!DE$2,Data!U64,0)</f>
        <v>#REF!</v>
      </c>
      <c r="DF64" s="22" t="e">
        <f t="shared" si="7"/>
        <v>#REF!</v>
      </c>
    </row>
    <row r="65" spans="1:110" x14ac:dyDescent="0.3">
      <c r="A65" s="12">
        <v>10186</v>
      </c>
      <c r="B65" s="37" t="s">
        <v>72</v>
      </c>
      <c r="C65" s="18">
        <f>IF('BPA CURRENT Calc'!$C$6='BPA CURRENT Ref Data'!C$2,Data!G65,0)</f>
        <v>0</v>
      </c>
      <c r="D65" s="4">
        <f>IF('BPA CURRENT Calc'!$C$6='BPA CURRENT Ref Data'!D$2,Data!H65,0)</f>
        <v>0</v>
      </c>
      <c r="E65" s="4">
        <f>IF('BPA CURRENT Calc'!$C$6='BPA CURRENT Ref Data'!E$2,Data!I65,0)</f>
        <v>20.870014041095892</v>
      </c>
      <c r="F65" s="4">
        <f>IF('BPA CURRENT Calc'!$C$6='BPA CURRENT Ref Data'!F$2,Data!J65,0)</f>
        <v>0</v>
      </c>
      <c r="G65" s="4">
        <f>IF('BPA CURRENT Calc'!$C$6='BPA CURRENT Ref Data'!G$2,Data!K65,0)</f>
        <v>0</v>
      </c>
      <c r="H65" s="4">
        <f>IF('BPA CURRENT Calc'!$C$6='BPA CURRENT Ref Data'!H$2,Data!L65,0)</f>
        <v>0</v>
      </c>
      <c r="I65" s="4">
        <f>IF('BPA CURRENT Calc'!$C$6='BPA CURRENT Ref Data'!I$2,Data!M65,0)</f>
        <v>0</v>
      </c>
      <c r="J65" s="4">
        <f>IF('BPA CURRENT Calc'!$C$6='BPA CURRENT Ref Data'!J$2,Data!N65,0)</f>
        <v>0</v>
      </c>
      <c r="K65" s="4">
        <f>IF('BPA CURRENT Calc'!$C$6='BPA CURRENT Ref Data'!K$2,Data!O65,0)</f>
        <v>0</v>
      </c>
      <c r="L65" s="4">
        <f>IF('BPA CURRENT Calc'!$C$6='BPA CURRENT Ref Data'!L$2,Data!P65,0)</f>
        <v>0</v>
      </c>
      <c r="M65" s="4">
        <f>IF('BPA CURRENT Calc'!$C$6='BPA CURRENT Ref Data'!M$2,Data!Q65,0)</f>
        <v>0</v>
      </c>
      <c r="N65" s="4">
        <f>IF('BPA CURRENT Calc'!$C$6='BPA CURRENT Ref Data'!N$2,Data!R65,0)</f>
        <v>0</v>
      </c>
      <c r="O65" s="4">
        <f>IF('BPA CURRENT Calc'!$C$6='BPA CURRENT Ref Data'!O$2,Data!S65,0)</f>
        <v>0</v>
      </c>
      <c r="P65" s="4">
        <f>IF('BPA CURRENT Calc'!$C$6='BPA CURRENT Ref Data'!P$2,Data!T65,0)</f>
        <v>0</v>
      </c>
      <c r="Q65" s="4">
        <f>IF('BPA CURRENT Calc'!$C$6='BPA CURRENT Ref Data'!Q$2,Data!U65,0)</f>
        <v>0</v>
      </c>
      <c r="R65" s="22">
        <f t="shared" si="1"/>
        <v>20.870014041095892</v>
      </c>
      <c r="S65" s="18">
        <f>IF(S$2='BPA CURRENT Calc'!$D$6,Data!V65,0)</f>
        <v>0</v>
      </c>
      <c r="T65" s="4">
        <f>IF(T$2='BPA CURRENT Calc'!$D$6,Data!W65,0)</f>
        <v>0</v>
      </c>
      <c r="U65" s="4">
        <f>IF(U$2='BPA CURRENT Calc'!$D$6,Data!X65,0)</f>
        <v>0</v>
      </c>
      <c r="V65" s="4">
        <f>IF(V$2='BPA CURRENT Calc'!$D$6,Data!Y65,0)</f>
        <v>0</v>
      </c>
      <c r="W65" s="4">
        <f>IF(W$2='BPA CURRENT Calc'!$D$6,Data!Z65,0)</f>
        <v>0</v>
      </c>
      <c r="X65" s="4">
        <f>IF(X$2='BPA CURRENT Calc'!$D$6,Data!AA65,0)</f>
        <v>0</v>
      </c>
      <c r="Y65" s="4">
        <f>IF(Y$2='BPA CURRENT Calc'!$D$6,Data!AB65,0)</f>
        <v>0</v>
      </c>
      <c r="Z65" s="4">
        <f>IF(Z$2='BPA CURRENT Calc'!$D$6,Data!AC65,0)</f>
        <v>0</v>
      </c>
      <c r="AA65" s="4">
        <f>IF(AA$2='BPA CURRENT Calc'!$D$6,Data!AD65,0)</f>
        <v>0</v>
      </c>
      <c r="AB65" s="4">
        <f>IF(AB$2='BPA CURRENT Calc'!$D$6,Data!AE65,0)</f>
        <v>0</v>
      </c>
      <c r="AC65" s="4">
        <f>IF(AC$2='BPA CURRENT Calc'!$D$6,Data!AF65,0)</f>
        <v>0</v>
      </c>
      <c r="AD65" s="4">
        <f>IF(AD$2='BPA CURRENT Calc'!$D$6,Data!AG65,0)</f>
        <v>0</v>
      </c>
      <c r="AE65" s="4">
        <f>IF(AE$2='BPA CURRENT Calc'!$D$6,Data!AH65,0)</f>
        <v>0</v>
      </c>
      <c r="AF65" s="4">
        <f>IF(AF$2='BPA CURRENT Calc'!$D$6,Data!AI65,0)</f>
        <v>0</v>
      </c>
      <c r="AG65" s="6">
        <f t="shared" si="2"/>
        <v>0</v>
      </c>
      <c r="AH65" s="18">
        <f>IF(AH$2='BPA CURRENT Calc'!$E$6,0,0)</f>
        <v>0</v>
      </c>
      <c r="AI65" s="4">
        <f>IF(AI$2='BPA CURRENT Calc'!$E$6,Data!AJ65,0)</f>
        <v>0</v>
      </c>
      <c r="AJ65" s="4">
        <f>IF(AJ$2='BPA CURRENT Calc'!$E$6,Data!AK65,0)</f>
        <v>3.3162100456621006</v>
      </c>
      <c r="AK65" s="4">
        <f>IF(AK$2='BPA CURRENT Calc'!$E$6,Data!AL65,0)</f>
        <v>0</v>
      </c>
      <c r="AL65" s="4">
        <f>IF(AL$2='BPA CURRENT Calc'!$E$6,Data!AM65,0)</f>
        <v>0</v>
      </c>
      <c r="AM65" s="4">
        <f>IF(AM$2='BPA CURRENT Calc'!$E$6,Data!AN65,0)</f>
        <v>0</v>
      </c>
      <c r="AN65" s="4">
        <f>IF(AN$2='BPA CURRENT Calc'!$E$6,Data!AO65,0)</f>
        <v>0</v>
      </c>
      <c r="AO65" s="4">
        <f>IF(AO$2='BPA CURRENT Calc'!$E$6,Data!AP65,0)</f>
        <v>0</v>
      </c>
      <c r="AP65" s="6">
        <f t="shared" si="3"/>
        <v>3.3162100456621006</v>
      </c>
      <c r="AQ65" s="18">
        <f>IF(AQ$2='BPA CURRENT Calc'!$F$6,0,0)</f>
        <v>0</v>
      </c>
      <c r="AR65" s="4">
        <f>IF(AR$2='BPA CURRENT Calc'!$F$6,Data!AQ65,0)</f>
        <v>0</v>
      </c>
      <c r="AS65" s="4">
        <f>IF(AS$2='BPA CURRENT Calc'!$F$6,Data!AR65,0)</f>
        <v>0</v>
      </c>
      <c r="AT65" s="4">
        <f>IF(AT$2='BPA CURRENT Calc'!$F$6,Data!AS65,0)</f>
        <v>0</v>
      </c>
      <c r="AU65" s="4">
        <f>IF(AU$2='BPA CURRENT Calc'!$F$6,Data!AT65,0)</f>
        <v>0</v>
      </c>
      <c r="AV65" s="4">
        <f>IF(AV$2='BPA CURRENT Calc'!$F$6,Data!AU65,0)</f>
        <v>0</v>
      </c>
      <c r="AW65" s="4">
        <f>IF(AW$2='BPA CURRENT Calc'!$F$6,Data!AV65,0)</f>
        <v>0</v>
      </c>
      <c r="AX65" s="4">
        <f>IF(AX$2='BPA CURRENT Calc'!$F$6,Data!AW65,0)</f>
        <v>0</v>
      </c>
      <c r="AY65" s="6">
        <f t="shared" si="4"/>
        <v>0</v>
      </c>
      <c r="AZ65" s="18">
        <f>IF(AZ$2='BPA CURRENT Calc'!$G$6,0,0)</f>
        <v>0</v>
      </c>
      <c r="BA65" s="4">
        <f>IF(BA$2='BPA CURRENT Calc'!$G$6,Data!AX65,0)</f>
        <v>0</v>
      </c>
      <c r="BB65" s="4">
        <f>IF(BB$2='BPA CURRENT Calc'!$G$6,Data!AY65,0)</f>
        <v>0</v>
      </c>
      <c r="BC65" s="4">
        <f>IF(BC$2='BPA CURRENT Calc'!$G$6,Data!AZ65,0)</f>
        <v>0</v>
      </c>
      <c r="BD65" s="4">
        <f>IF(BD$2='BPA CURRENT Calc'!$G$6,Data!BA65,0)</f>
        <v>0</v>
      </c>
      <c r="BE65" s="4">
        <f>IF(BE$2='BPA CURRENT Calc'!$G$6,Data!BB65,0)</f>
        <v>0</v>
      </c>
      <c r="BF65" s="4">
        <f>IF(BF$2='BPA CURRENT Calc'!$G$6,Data!BC65,0)</f>
        <v>0</v>
      </c>
      <c r="BG65" s="4">
        <f>IF(BG$2='BPA CURRENT Calc'!$G$6,Data!BD65,0)</f>
        <v>0</v>
      </c>
      <c r="BH65" s="6">
        <f t="shared" si="5"/>
        <v>0</v>
      </c>
      <c r="BI65" s="97">
        <f>IF('BPA CURRENT Calc'!$H$6="Yes",Data!BE65,0)</f>
        <v>0</v>
      </c>
      <c r="BJ65" s="18">
        <f>IF(BJ$2='BPA CURRENT Calc'!$L$4,0,0)</f>
        <v>0</v>
      </c>
      <c r="BK65" s="4">
        <f>IF(BK$2='BPA CURRENT Calc'!$L$4,Data!BV65,0)</f>
        <v>0</v>
      </c>
      <c r="BL65" s="4">
        <f>IF(BL$2='BPA CURRENT Calc'!$L$4,Data!BW65,0)</f>
        <v>4.5000000000000005E-3</v>
      </c>
      <c r="BM65" s="4">
        <f>IF(BM$2='BPA CURRENT Calc'!$L$4,Data!BX65,0)</f>
        <v>0</v>
      </c>
      <c r="BN65" s="4">
        <f>IF(BN$2='BPA CURRENT Calc'!$L$4,Data!BY65,0)</f>
        <v>0</v>
      </c>
      <c r="BO65" s="6">
        <f t="shared" si="6"/>
        <v>4.5000000000000005E-3</v>
      </c>
      <c r="BP65" s="4">
        <f>IF('BPA CURRENT Calc'!$J$6='BPA CURRENT Ref Data'!BP$2,Data!C65,0)</f>
        <v>0</v>
      </c>
      <c r="BQ65" s="4">
        <f>IF('BPA CURRENT Calc'!$J$6='BPA CURRENT Ref Data'!BQ$2,Data!D65,0)</f>
        <v>0</v>
      </c>
      <c r="BR65" s="4">
        <f>IF('BPA CURRENT Calc'!$J$6='BPA CURRENT Ref Data'!BR$2,Data!E65,0)</f>
        <v>0</v>
      </c>
      <c r="BS65" s="4">
        <f>IF('BPA CURRENT Calc'!$J$6='BPA CURRENT Ref Data'!BS$2,Data!F65,0)</f>
        <v>21.317</v>
      </c>
      <c r="BT65" s="99">
        <f t="shared" si="8"/>
        <v>21.317</v>
      </c>
      <c r="BU65" s="102">
        <f>IF('BPA CURRENT Calc'!$L$6="Yes",'BPA CURRENT Ref Data'!BO65*'BPA CURRENT Calc'!$L$5,0)</f>
        <v>2.2500000000000003E-3</v>
      </c>
      <c r="BV65" s="102">
        <f>IF('BPA CURRENT Calc'!$M$6="Yes",IF(('BPA CURRENT Calc'!I69-'BPA CURRENT Ref Data'!BT65)&gt;0,('BPA CURRENT Calc'!I69-'BPA CURRENT Ref Data'!BT65)*'BPA CURRENT Calc'!$M$5,0),0)</f>
        <v>0</v>
      </c>
      <c r="BW65" s="80">
        <f>IF('BPA CURRENT Calc'!$K$6="Yes",IF(('BPA CURRENT Calc'!I69)&lt;'BPA CURRENT Calc'!J69,('BPA CURRENT Calc'!I69-'BPA CURRENT Calc'!J69)*'BPA CURRENT Calc'!$K$5,0),0)</f>
        <v>-3.7631960045662076</v>
      </c>
      <c r="BX65" s="105">
        <f>IF('BPA CURRENT Calc'!$N$5='BPA CURRENT Ref Data'!$BX$2,'BPA CURRENT Scaling'!D68,0)</f>
        <v>0.10879296216223701</v>
      </c>
      <c r="BY65" s="1">
        <f>IF('BPA CURRENT Calc'!$N$5='BPA CURRENT Ref Data'!$BY$2,'BPA CURRENT Scaling'!H68,0)</f>
        <v>0</v>
      </c>
      <c r="BZ65" s="6">
        <f>IF('BPA CURRENT Calc'!$N$6="Yes",SUM('BPA CURRENT Ref Data'!BX65:BY65),0)</f>
        <v>0</v>
      </c>
      <c r="CA65" s="4"/>
      <c r="CB65" s="4"/>
      <c r="CC65" s="4"/>
      <c r="CD65" s="4"/>
      <c r="CE65" s="4"/>
      <c r="CF65" s="4"/>
      <c r="CG65" s="4"/>
      <c r="CH65" s="4"/>
      <c r="CI65" s="4"/>
      <c r="CJ65" s="4"/>
      <c r="CK65" s="4"/>
      <c r="CL65" s="4"/>
      <c r="CM65" s="4"/>
      <c r="CN65" s="4"/>
      <c r="CO65" s="4"/>
      <c r="CP65" s="4"/>
      <c r="CQ65" s="4" t="e">
        <f>IF('BPA CURRENT Calc'!#REF!='BPA CURRENT Ref Data'!CQ$2,Data!G65,0)</f>
        <v>#REF!</v>
      </c>
      <c r="CR65" s="4" t="e">
        <f>IF('BPA CURRENT Calc'!#REF!='BPA CURRENT Ref Data'!CR$2,Data!H65,0)</f>
        <v>#REF!</v>
      </c>
      <c r="CS65" s="4" t="e">
        <f>IF('BPA CURRENT Calc'!#REF!='BPA CURRENT Ref Data'!CS$2,Data!I65,0)</f>
        <v>#REF!</v>
      </c>
      <c r="CT65" s="4" t="e">
        <f>IF('BPA CURRENT Calc'!#REF!='BPA CURRENT Ref Data'!CT$2,Data!J65,0)</f>
        <v>#REF!</v>
      </c>
      <c r="CU65" s="4" t="e">
        <f>IF('BPA CURRENT Calc'!#REF!='BPA CURRENT Ref Data'!CU$2,Data!K65,0)</f>
        <v>#REF!</v>
      </c>
      <c r="CV65" s="4" t="e">
        <f>IF('BPA CURRENT Calc'!#REF!='BPA CURRENT Ref Data'!CV$2,Data!L65,0)</f>
        <v>#REF!</v>
      </c>
      <c r="CW65" s="4" t="e">
        <f>IF('BPA CURRENT Calc'!#REF!='BPA CURRENT Ref Data'!CW$2,Data!M65,0)</f>
        <v>#REF!</v>
      </c>
      <c r="CX65" s="4" t="e">
        <f>IF('BPA CURRENT Calc'!#REF!='BPA CURRENT Ref Data'!CX$2,Data!N65,0)</f>
        <v>#REF!</v>
      </c>
      <c r="CY65" s="4" t="e">
        <f>IF('BPA CURRENT Calc'!#REF!='BPA CURRENT Ref Data'!CY$2,Data!O65,0)</f>
        <v>#REF!</v>
      </c>
      <c r="CZ65" s="4" t="e">
        <f>IF('BPA CURRENT Calc'!#REF!='BPA CURRENT Ref Data'!CZ$2,Data!P65,0)</f>
        <v>#REF!</v>
      </c>
      <c r="DA65" s="4" t="e">
        <f>IF('BPA CURRENT Calc'!#REF!='BPA CURRENT Ref Data'!DA$2,Data!Q65,0)</f>
        <v>#REF!</v>
      </c>
      <c r="DB65" s="4" t="e">
        <f>IF('BPA CURRENT Calc'!#REF!='BPA CURRENT Ref Data'!DB$2,Data!R65,0)</f>
        <v>#REF!</v>
      </c>
      <c r="DC65" s="4" t="e">
        <f>IF('BPA CURRENT Calc'!#REF!='BPA CURRENT Ref Data'!DC$2,Data!S65,0)</f>
        <v>#REF!</v>
      </c>
      <c r="DD65" s="4" t="e">
        <f>IF('BPA CURRENT Calc'!#REF!='BPA CURRENT Ref Data'!DD$2,Data!T65,0)</f>
        <v>#REF!</v>
      </c>
      <c r="DE65" s="4" t="e">
        <f>IF('BPA CURRENT Calc'!#REF!='BPA CURRENT Ref Data'!DE$2,Data!U65,0)</f>
        <v>#REF!</v>
      </c>
      <c r="DF65" s="22" t="e">
        <f t="shared" si="7"/>
        <v>#REF!</v>
      </c>
    </row>
    <row r="66" spans="1:110" x14ac:dyDescent="0.3">
      <c r="A66" s="12">
        <v>10190</v>
      </c>
      <c r="B66" s="37" t="s">
        <v>73</v>
      </c>
      <c r="C66" s="18">
        <f>IF('BPA CURRENT Calc'!$C$6='BPA CURRENT Ref Data'!C$2,Data!G66,0)</f>
        <v>0</v>
      </c>
      <c r="D66" s="4">
        <f>IF('BPA CURRENT Calc'!$C$6='BPA CURRENT Ref Data'!D$2,Data!H66,0)</f>
        <v>0</v>
      </c>
      <c r="E66" s="4">
        <f>IF('BPA CURRENT Calc'!$C$6='BPA CURRENT Ref Data'!E$2,Data!I66,0)</f>
        <v>747.54</v>
      </c>
      <c r="F66" s="4">
        <f>IF('BPA CURRENT Calc'!$C$6='BPA CURRENT Ref Data'!F$2,Data!J66,0)</f>
        <v>0</v>
      </c>
      <c r="G66" s="4">
        <f>IF('BPA CURRENT Calc'!$C$6='BPA CURRENT Ref Data'!G$2,Data!K66,0)</f>
        <v>0</v>
      </c>
      <c r="H66" s="4">
        <f>IF('BPA CURRENT Calc'!$C$6='BPA CURRENT Ref Data'!H$2,Data!L66,0)</f>
        <v>0</v>
      </c>
      <c r="I66" s="4">
        <f>IF('BPA CURRENT Calc'!$C$6='BPA CURRENT Ref Data'!I$2,Data!M66,0)</f>
        <v>0</v>
      </c>
      <c r="J66" s="4">
        <f>IF('BPA CURRENT Calc'!$C$6='BPA CURRENT Ref Data'!J$2,Data!N66,0)</f>
        <v>0</v>
      </c>
      <c r="K66" s="4">
        <f>IF('BPA CURRENT Calc'!$C$6='BPA CURRENT Ref Data'!K$2,Data!O66,0)</f>
        <v>0</v>
      </c>
      <c r="L66" s="4">
        <f>IF('BPA CURRENT Calc'!$C$6='BPA CURRENT Ref Data'!L$2,Data!P66,0)</f>
        <v>0</v>
      </c>
      <c r="M66" s="4">
        <f>IF('BPA CURRENT Calc'!$C$6='BPA CURRENT Ref Data'!M$2,Data!Q66,0)</f>
        <v>0</v>
      </c>
      <c r="N66" s="4">
        <f>IF('BPA CURRENT Calc'!$C$6='BPA CURRENT Ref Data'!N$2,Data!R66,0)</f>
        <v>0</v>
      </c>
      <c r="O66" s="4">
        <f>IF('BPA CURRENT Calc'!$C$6='BPA CURRENT Ref Data'!O$2,Data!S66,0)</f>
        <v>0</v>
      </c>
      <c r="P66" s="4">
        <f>IF('BPA CURRENT Calc'!$C$6='BPA CURRENT Ref Data'!P$2,Data!T66,0)</f>
        <v>0</v>
      </c>
      <c r="Q66" s="4">
        <f>IF('BPA CURRENT Calc'!$C$6='BPA CURRENT Ref Data'!Q$2,Data!U66,0)</f>
        <v>0</v>
      </c>
      <c r="R66" s="22">
        <f t="shared" si="1"/>
        <v>747.54</v>
      </c>
      <c r="S66" s="18">
        <f>IF(S$2='BPA CURRENT Calc'!$D$6,Data!V66,0)</f>
        <v>0</v>
      </c>
      <c r="T66" s="4">
        <f>IF(T$2='BPA CURRENT Calc'!$D$6,Data!W66,0)</f>
        <v>233.21</v>
      </c>
      <c r="U66" s="4">
        <f>IF(U$2='BPA CURRENT Calc'!$D$6,Data!X66,0)</f>
        <v>0</v>
      </c>
      <c r="V66" s="4">
        <f>IF(V$2='BPA CURRENT Calc'!$D$6,Data!Y66,0)</f>
        <v>0</v>
      </c>
      <c r="W66" s="4">
        <f>IF(W$2='BPA CURRENT Calc'!$D$6,Data!Z66,0)</f>
        <v>0</v>
      </c>
      <c r="X66" s="4">
        <f>IF(X$2='BPA CURRENT Calc'!$D$6,Data!AA66,0)</f>
        <v>0</v>
      </c>
      <c r="Y66" s="4">
        <f>IF(Y$2='BPA CURRENT Calc'!$D$6,Data!AB66,0)</f>
        <v>0</v>
      </c>
      <c r="Z66" s="4">
        <f>IF(Z$2='BPA CURRENT Calc'!$D$6,Data!AC66,0)</f>
        <v>0</v>
      </c>
      <c r="AA66" s="4">
        <f>IF(AA$2='BPA CURRENT Calc'!$D$6,Data!AD66,0)</f>
        <v>0</v>
      </c>
      <c r="AB66" s="4">
        <f>IF(AB$2='BPA CURRENT Calc'!$D$6,Data!AE66,0)</f>
        <v>0</v>
      </c>
      <c r="AC66" s="4">
        <f>IF(AC$2='BPA CURRENT Calc'!$D$6,Data!AF66,0)</f>
        <v>0</v>
      </c>
      <c r="AD66" s="4">
        <f>IF(AD$2='BPA CURRENT Calc'!$D$6,Data!AG66,0)</f>
        <v>0</v>
      </c>
      <c r="AE66" s="4">
        <f>IF(AE$2='BPA CURRENT Calc'!$D$6,Data!AH66,0)</f>
        <v>0</v>
      </c>
      <c r="AF66" s="4">
        <f>IF(AF$2='BPA CURRENT Calc'!$D$6,Data!AI66,0)</f>
        <v>0</v>
      </c>
      <c r="AG66" s="6">
        <f t="shared" si="2"/>
        <v>233.21</v>
      </c>
      <c r="AH66" s="18">
        <f>IF(AH$2='BPA CURRENT Calc'!$E$6,0,0)</f>
        <v>0</v>
      </c>
      <c r="AI66" s="4">
        <f>IF(AI$2='BPA CURRENT Calc'!$E$6,Data!AJ66,0)</f>
        <v>0</v>
      </c>
      <c r="AJ66" s="4">
        <f>IF(AJ$2='BPA CURRENT Calc'!$E$6,Data!AK66,0)</f>
        <v>264.45999999999998</v>
      </c>
      <c r="AK66" s="4">
        <f>IF(AK$2='BPA CURRENT Calc'!$E$6,Data!AL66,0)</f>
        <v>0</v>
      </c>
      <c r="AL66" s="4">
        <f>IF(AL$2='BPA CURRENT Calc'!$E$6,Data!AM66,0)</f>
        <v>0</v>
      </c>
      <c r="AM66" s="4">
        <f>IF(AM$2='BPA CURRENT Calc'!$E$6,Data!AN66,0)</f>
        <v>0</v>
      </c>
      <c r="AN66" s="4">
        <f>IF(AN$2='BPA CURRENT Calc'!$E$6,Data!AO66,0)</f>
        <v>0</v>
      </c>
      <c r="AO66" s="4">
        <f>IF(AO$2='BPA CURRENT Calc'!$E$6,Data!AP66,0)</f>
        <v>0</v>
      </c>
      <c r="AP66" s="6">
        <f t="shared" si="3"/>
        <v>264.45999999999998</v>
      </c>
      <c r="AQ66" s="18">
        <f>IF(AQ$2='BPA CURRENT Calc'!$F$6,0,0)</f>
        <v>0</v>
      </c>
      <c r="AR66" s="4">
        <f>IF(AR$2='BPA CURRENT Calc'!$F$6,Data!AQ66,0)</f>
        <v>0</v>
      </c>
      <c r="AS66" s="4">
        <f>IF(AS$2='BPA CURRENT Calc'!$F$6,Data!AR66,0)</f>
        <v>0</v>
      </c>
      <c r="AT66" s="4">
        <f>IF(AT$2='BPA CURRENT Calc'!$F$6,Data!AS66,0)</f>
        <v>0</v>
      </c>
      <c r="AU66" s="4">
        <f>IF(AU$2='BPA CURRENT Calc'!$F$6,Data!AT66,0)</f>
        <v>0</v>
      </c>
      <c r="AV66" s="4">
        <f>IF(AV$2='BPA CURRENT Calc'!$F$6,Data!AU66,0)</f>
        <v>0</v>
      </c>
      <c r="AW66" s="4">
        <f>IF(AW$2='BPA CURRENT Calc'!$F$6,Data!AV66,0)</f>
        <v>0</v>
      </c>
      <c r="AX66" s="4">
        <f>IF(AX$2='BPA CURRENT Calc'!$F$6,Data!AW66,0)</f>
        <v>0</v>
      </c>
      <c r="AY66" s="6">
        <f t="shared" si="4"/>
        <v>0</v>
      </c>
      <c r="AZ66" s="18">
        <f>IF(AZ$2='BPA CURRENT Calc'!$G$6,0,0)</f>
        <v>0</v>
      </c>
      <c r="BA66" s="4">
        <f>IF(BA$2='BPA CURRENT Calc'!$G$6,Data!AX66,0)</f>
        <v>0</v>
      </c>
      <c r="BB66" s="4">
        <f>IF(BB$2='BPA CURRENT Calc'!$G$6,Data!AY66,0)</f>
        <v>0</v>
      </c>
      <c r="BC66" s="4">
        <f>IF(BC$2='BPA CURRENT Calc'!$G$6,Data!AZ66,0)</f>
        <v>0</v>
      </c>
      <c r="BD66" s="4">
        <f>IF(BD$2='BPA CURRENT Calc'!$G$6,Data!BA66,0)</f>
        <v>0</v>
      </c>
      <c r="BE66" s="4">
        <f>IF(BE$2='BPA CURRENT Calc'!$G$6,Data!BB66,0)</f>
        <v>0</v>
      </c>
      <c r="BF66" s="4">
        <f>IF(BF$2='BPA CURRENT Calc'!$G$6,Data!BC66,0)</f>
        <v>0</v>
      </c>
      <c r="BG66" s="4">
        <f>IF(BG$2='BPA CURRENT Calc'!$G$6,Data!BD66,0)</f>
        <v>0</v>
      </c>
      <c r="BH66" s="6">
        <f t="shared" si="5"/>
        <v>0</v>
      </c>
      <c r="BI66" s="97">
        <f>IF('BPA CURRENT Calc'!$H$6="Yes",Data!BE66,0)</f>
        <v>3.4</v>
      </c>
      <c r="BJ66" s="18">
        <f>IF(BJ$2='BPA CURRENT Calc'!$L$4,0,0)</f>
        <v>0</v>
      </c>
      <c r="BK66" s="4">
        <f>IF(BK$2='BPA CURRENT Calc'!$L$4,Data!BV66,0)</f>
        <v>0</v>
      </c>
      <c r="BL66" s="4">
        <f>IF(BL$2='BPA CURRENT Calc'!$L$4,Data!BW66,0)</f>
        <v>1.7999999999999999E-2</v>
      </c>
      <c r="BM66" s="4">
        <f>IF(BM$2='BPA CURRENT Calc'!$L$4,Data!BX66,0)</f>
        <v>0</v>
      </c>
      <c r="BN66" s="4">
        <f>IF(BN$2='BPA CURRENT Calc'!$L$4,Data!BY66,0)</f>
        <v>0</v>
      </c>
      <c r="BO66" s="6">
        <f t="shared" si="6"/>
        <v>1.7999999999999999E-2</v>
      </c>
      <c r="BP66" s="4">
        <f>IF('BPA CURRENT Calc'!$J$6='BPA CURRENT Ref Data'!BP$2,Data!C66,0)</f>
        <v>0</v>
      </c>
      <c r="BQ66" s="4">
        <f>IF('BPA CURRENT Calc'!$J$6='BPA CURRENT Ref Data'!BQ$2,Data!D66,0)</f>
        <v>0</v>
      </c>
      <c r="BR66" s="4">
        <f>IF('BPA CURRENT Calc'!$J$6='BPA CURRENT Ref Data'!BR$2,Data!E66,0)</f>
        <v>0</v>
      </c>
      <c r="BS66" s="4">
        <f>IF('BPA CURRENT Calc'!$J$6='BPA CURRENT Ref Data'!BS$2,Data!F66,0)</f>
        <v>187.059</v>
      </c>
      <c r="BT66" s="99">
        <f t="shared" si="8"/>
        <v>187.059</v>
      </c>
      <c r="BU66" s="102">
        <f>IF('BPA CURRENT Calc'!$L$6="Yes",'BPA CURRENT Ref Data'!BO66*'BPA CURRENT Calc'!$L$5,0)</f>
        <v>8.9999999999999993E-3</v>
      </c>
      <c r="BV66" s="102">
        <f>IF('BPA CURRENT Calc'!$M$6="Yes",IF(('BPA CURRENT Calc'!I70-'BPA CURRENT Ref Data'!BT66)&gt;0,('BPA CURRENT Calc'!I70-'BPA CURRENT Ref Data'!BT66)*'BPA CURRENT Calc'!$M$5,0),0)</f>
        <v>16.552750000000003</v>
      </c>
      <c r="BW66" s="80">
        <f>IF('BPA CURRENT Calc'!$K$6="Yes",IF(('BPA CURRENT Calc'!I70)&lt;'BPA CURRENT Calc'!J70,('BPA CURRENT Calc'!I70-'BPA CURRENT Calc'!J70)*'BPA CURRENT Calc'!$K$5,0),0)</f>
        <v>0</v>
      </c>
      <c r="BX66" s="105">
        <f>IF('BPA CURRENT Calc'!$N$5='BPA CURRENT Ref Data'!$BX$2,'BPA CURRENT Scaling'!D69,0)</f>
        <v>1.2618156993569303</v>
      </c>
      <c r="BY66" s="1">
        <f>IF('BPA CURRENT Calc'!$N$5='BPA CURRENT Ref Data'!$BY$2,'BPA CURRENT Scaling'!H69,0)</f>
        <v>0</v>
      </c>
      <c r="BZ66" s="6">
        <f>IF('BPA CURRENT Calc'!$N$6="Yes",SUM('BPA CURRENT Ref Data'!BX66:BY66),0)</f>
        <v>0</v>
      </c>
      <c r="CA66" s="4"/>
      <c r="CB66" s="4"/>
      <c r="CC66" s="4"/>
      <c r="CD66" s="4"/>
      <c r="CE66" s="4"/>
      <c r="CF66" s="4"/>
      <c r="CG66" s="4"/>
      <c r="CH66" s="4"/>
      <c r="CI66" s="4"/>
      <c r="CJ66" s="4"/>
      <c r="CK66" s="4"/>
      <c r="CL66" s="4"/>
      <c r="CM66" s="4"/>
      <c r="CN66" s="4"/>
      <c r="CO66" s="4"/>
      <c r="CP66" s="4"/>
      <c r="CQ66" s="4" t="e">
        <f>IF('BPA CURRENT Calc'!#REF!='BPA CURRENT Ref Data'!CQ$2,Data!G66,0)</f>
        <v>#REF!</v>
      </c>
      <c r="CR66" s="4" t="e">
        <f>IF('BPA CURRENT Calc'!#REF!='BPA CURRENT Ref Data'!CR$2,Data!H66,0)</f>
        <v>#REF!</v>
      </c>
      <c r="CS66" s="4" t="e">
        <f>IF('BPA CURRENT Calc'!#REF!='BPA CURRENT Ref Data'!CS$2,Data!I66,0)</f>
        <v>#REF!</v>
      </c>
      <c r="CT66" s="4" t="e">
        <f>IF('BPA CURRENT Calc'!#REF!='BPA CURRENT Ref Data'!CT$2,Data!J66,0)</f>
        <v>#REF!</v>
      </c>
      <c r="CU66" s="4" t="e">
        <f>IF('BPA CURRENT Calc'!#REF!='BPA CURRENT Ref Data'!CU$2,Data!K66,0)</f>
        <v>#REF!</v>
      </c>
      <c r="CV66" s="4" t="e">
        <f>IF('BPA CURRENT Calc'!#REF!='BPA CURRENT Ref Data'!CV$2,Data!L66,0)</f>
        <v>#REF!</v>
      </c>
      <c r="CW66" s="4" t="e">
        <f>IF('BPA CURRENT Calc'!#REF!='BPA CURRENT Ref Data'!CW$2,Data!M66,0)</f>
        <v>#REF!</v>
      </c>
      <c r="CX66" s="4" t="e">
        <f>IF('BPA CURRENT Calc'!#REF!='BPA CURRENT Ref Data'!CX$2,Data!N66,0)</f>
        <v>#REF!</v>
      </c>
      <c r="CY66" s="4" t="e">
        <f>IF('BPA CURRENT Calc'!#REF!='BPA CURRENT Ref Data'!CY$2,Data!O66,0)</f>
        <v>#REF!</v>
      </c>
      <c r="CZ66" s="4" t="e">
        <f>IF('BPA CURRENT Calc'!#REF!='BPA CURRENT Ref Data'!CZ$2,Data!P66,0)</f>
        <v>#REF!</v>
      </c>
      <c r="DA66" s="4" t="e">
        <f>IF('BPA CURRENT Calc'!#REF!='BPA CURRENT Ref Data'!DA$2,Data!Q66,0)</f>
        <v>#REF!</v>
      </c>
      <c r="DB66" s="4" t="e">
        <f>IF('BPA CURRENT Calc'!#REF!='BPA CURRENT Ref Data'!DB$2,Data!R66,0)</f>
        <v>#REF!</v>
      </c>
      <c r="DC66" s="4" t="e">
        <f>IF('BPA CURRENT Calc'!#REF!='BPA CURRENT Ref Data'!DC$2,Data!S66,0)</f>
        <v>#REF!</v>
      </c>
      <c r="DD66" s="4" t="e">
        <f>IF('BPA CURRENT Calc'!#REF!='BPA CURRENT Ref Data'!DD$2,Data!T66,0)</f>
        <v>#REF!</v>
      </c>
      <c r="DE66" s="4" t="e">
        <f>IF('BPA CURRENT Calc'!#REF!='BPA CURRENT Ref Data'!DE$2,Data!U66,0)</f>
        <v>#REF!</v>
      </c>
      <c r="DF66" s="22" t="e">
        <f t="shared" si="7"/>
        <v>#REF!</v>
      </c>
    </row>
    <row r="67" spans="1:110" x14ac:dyDescent="0.3">
      <c r="A67" s="12">
        <v>10191</v>
      </c>
      <c r="B67" s="37" t="s">
        <v>74</v>
      </c>
      <c r="C67" s="18">
        <f>IF('BPA CURRENT Calc'!$C$6='BPA CURRENT Ref Data'!C$2,Data!G67,0)</f>
        <v>0</v>
      </c>
      <c r="D67" s="4">
        <f>IF('BPA CURRENT Calc'!$C$6='BPA CURRENT Ref Data'!D$2,Data!H67,0)</f>
        <v>0</v>
      </c>
      <c r="E67" s="4">
        <f>IF('BPA CURRENT Calc'!$C$6='BPA CURRENT Ref Data'!E$2,Data!I67,0)</f>
        <v>129.16990650684932</v>
      </c>
      <c r="F67" s="4">
        <f>IF('BPA CURRENT Calc'!$C$6='BPA CURRENT Ref Data'!F$2,Data!J67,0)</f>
        <v>0</v>
      </c>
      <c r="G67" s="4">
        <f>IF('BPA CURRENT Calc'!$C$6='BPA CURRENT Ref Data'!G$2,Data!K67,0)</f>
        <v>0</v>
      </c>
      <c r="H67" s="4">
        <f>IF('BPA CURRENT Calc'!$C$6='BPA CURRENT Ref Data'!H$2,Data!L67,0)</f>
        <v>0</v>
      </c>
      <c r="I67" s="4">
        <f>IF('BPA CURRENT Calc'!$C$6='BPA CURRENT Ref Data'!I$2,Data!M67,0)</f>
        <v>0</v>
      </c>
      <c r="J67" s="4">
        <f>IF('BPA CURRENT Calc'!$C$6='BPA CURRENT Ref Data'!J$2,Data!N67,0)</f>
        <v>0</v>
      </c>
      <c r="K67" s="4">
        <f>IF('BPA CURRENT Calc'!$C$6='BPA CURRENT Ref Data'!K$2,Data!O67,0)</f>
        <v>0</v>
      </c>
      <c r="L67" s="4">
        <f>IF('BPA CURRENT Calc'!$C$6='BPA CURRENT Ref Data'!L$2,Data!P67,0)</f>
        <v>0</v>
      </c>
      <c r="M67" s="4">
        <f>IF('BPA CURRENT Calc'!$C$6='BPA CURRENT Ref Data'!M$2,Data!Q67,0)</f>
        <v>0</v>
      </c>
      <c r="N67" s="4">
        <f>IF('BPA CURRENT Calc'!$C$6='BPA CURRENT Ref Data'!N$2,Data!R67,0)</f>
        <v>0</v>
      </c>
      <c r="O67" s="4">
        <f>IF('BPA CURRENT Calc'!$C$6='BPA CURRENT Ref Data'!O$2,Data!S67,0)</f>
        <v>0</v>
      </c>
      <c r="P67" s="4">
        <f>IF('BPA CURRENT Calc'!$C$6='BPA CURRENT Ref Data'!P$2,Data!T67,0)</f>
        <v>0</v>
      </c>
      <c r="Q67" s="4">
        <f>IF('BPA CURRENT Calc'!$C$6='BPA CURRENT Ref Data'!Q$2,Data!U67,0)</f>
        <v>0</v>
      </c>
      <c r="R67" s="22">
        <f t="shared" si="1"/>
        <v>129.16990650684932</v>
      </c>
      <c r="S67" s="18">
        <f>IF(S$2='BPA CURRENT Calc'!$D$6,Data!V67,0)</f>
        <v>0</v>
      </c>
      <c r="T67" s="4">
        <f>IF(T$2='BPA CURRENT Calc'!$D$6,Data!W67,0)</f>
        <v>0</v>
      </c>
      <c r="U67" s="4">
        <f>IF(U$2='BPA CURRENT Calc'!$D$6,Data!X67,0)</f>
        <v>0</v>
      </c>
      <c r="V67" s="4">
        <f>IF(V$2='BPA CURRENT Calc'!$D$6,Data!Y67,0)</f>
        <v>0</v>
      </c>
      <c r="W67" s="4">
        <f>IF(W$2='BPA CURRENT Calc'!$D$6,Data!Z67,0)</f>
        <v>0</v>
      </c>
      <c r="X67" s="4">
        <f>IF(X$2='BPA CURRENT Calc'!$D$6,Data!AA67,0)</f>
        <v>0</v>
      </c>
      <c r="Y67" s="4">
        <f>IF(Y$2='BPA CURRENT Calc'!$D$6,Data!AB67,0)</f>
        <v>0</v>
      </c>
      <c r="Z67" s="4">
        <f>IF(Z$2='BPA CURRENT Calc'!$D$6,Data!AC67,0)</f>
        <v>0</v>
      </c>
      <c r="AA67" s="4">
        <f>IF(AA$2='BPA CURRENT Calc'!$D$6,Data!AD67,0)</f>
        <v>0</v>
      </c>
      <c r="AB67" s="4">
        <f>IF(AB$2='BPA CURRENT Calc'!$D$6,Data!AE67,0)</f>
        <v>0</v>
      </c>
      <c r="AC67" s="4">
        <f>IF(AC$2='BPA CURRENT Calc'!$D$6,Data!AF67,0)</f>
        <v>0</v>
      </c>
      <c r="AD67" s="4">
        <f>IF(AD$2='BPA CURRENT Calc'!$D$6,Data!AG67,0)</f>
        <v>0</v>
      </c>
      <c r="AE67" s="4">
        <f>IF(AE$2='BPA CURRENT Calc'!$D$6,Data!AH67,0)</f>
        <v>0</v>
      </c>
      <c r="AF67" s="4">
        <f>IF(AF$2='BPA CURRENT Calc'!$D$6,Data!AI67,0)</f>
        <v>0</v>
      </c>
      <c r="AG67" s="6">
        <f t="shared" si="2"/>
        <v>0</v>
      </c>
      <c r="AH67" s="18">
        <f>IF(AH$2='BPA CURRENT Calc'!$E$6,0,0)</f>
        <v>0</v>
      </c>
      <c r="AI67" s="4">
        <f>IF(AI$2='BPA CURRENT Calc'!$E$6,Data!AJ67,0)</f>
        <v>0</v>
      </c>
      <c r="AJ67" s="4">
        <f>IF(AJ$2='BPA CURRENT Calc'!$E$6,Data!AK67,0)</f>
        <v>0</v>
      </c>
      <c r="AK67" s="4">
        <f>IF(AK$2='BPA CURRENT Calc'!$E$6,Data!AL67,0)</f>
        <v>0</v>
      </c>
      <c r="AL67" s="4">
        <f>IF(AL$2='BPA CURRENT Calc'!$E$6,Data!AM67,0)</f>
        <v>0</v>
      </c>
      <c r="AM67" s="4">
        <f>IF(AM$2='BPA CURRENT Calc'!$E$6,Data!AN67,0)</f>
        <v>0</v>
      </c>
      <c r="AN67" s="4">
        <f>IF(AN$2='BPA CURRENT Calc'!$E$6,Data!AO67,0)</f>
        <v>0</v>
      </c>
      <c r="AO67" s="4">
        <f>IF(AO$2='BPA CURRENT Calc'!$E$6,Data!AP67,0)</f>
        <v>0</v>
      </c>
      <c r="AP67" s="6">
        <f t="shared" si="3"/>
        <v>0</v>
      </c>
      <c r="AQ67" s="18">
        <f>IF(AQ$2='BPA CURRENT Calc'!$F$6,0,0)</f>
        <v>0</v>
      </c>
      <c r="AR67" s="4">
        <f>IF(AR$2='BPA CURRENT Calc'!$F$6,Data!AQ67,0)</f>
        <v>0</v>
      </c>
      <c r="AS67" s="4">
        <f>IF(AS$2='BPA CURRENT Calc'!$F$6,Data!AR67,0)</f>
        <v>0</v>
      </c>
      <c r="AT67" s="4">
        <f>IF(AT$2='BPA CURRENT Calc'!$F$6,Data!AS67,0)</f>
        <v>0</v>
      </c>
      <c r="AU67" s="4">
        <f>IF(AU$2='BPA CURRENT Calc'!$F$6,Data!AT67,0)</f>
        <v>0</v>
      </c>
      <c r="AV67" s="4">
        <f>IF(AV$2='BPA CURRENT Calc'!$F$6,Data!AU67,0)</f>
        <v>0</v>
      </c>
      <c r="AW67" s="4">
        <f>IF(AW$2='BPA CURRENT Calc'!$F$6,Data!AV67,0)</f>
        <v>0</v>
      </c>
      <c r="AX67" s="4">
        <f>IF(AX$2='BPA CURRENT Calc'!$F$6,Data!AW67,0)</f>
        <v>0</v>
      </c>
      <c r="AY67" s="6">
        <f t="shared" si="4"/>
        <v>0</v>
      </c>
      <c r="AZ67" s="18">
        <f>IF(AZ$2='BPA CURRENT Calc'!$G$6,0,0)</f>
        <v>0</v>
      </c>
      <c r="BA67" s="4">
        <f>IF(BA$2='BPA CURRENT Calc'!$G$6,Data!AX67,0)</f>
        <v>0</v>
      </c>
      <c r="BB67" s="4">
        <f>IF(BB$2='BPA CURRENT Calc'!$G$6,Data!AY67,0)</f>
        <v>0</v>
      </c>
      <c r="BC67" s="4">
        <f>IF(BC$2='BPA CURRENT Calc'!$G$6,Data!AZ67,0)</f>
        <v>0</v>
      </c>
      <c r="BD67" s="4">
        <f>IF(BD$2='BPA CURRENT Calc'!$G$6,Data!BA67,0)</f>
        <v>0</v>
      </c>
      <c r="BE67" s="4">
        <f>IF(BE$2='BPA CURRENT Calc'!$G$6,Data!BB67,0)</f>
        <v>0</v>
      </c>
      <c r="BF67" s="4">
        <f>IF(BF$2='BPA CURRENT Calc'!$G$6,Data!BC67,0)</f>
        <v>0</v>
      </c>
      <c r="BG67" s="4">
        <f>IF(BG$2='BPA CURRENT Calc'!$G$6,Data!BD67,0)</f>
        <v>0</v>
      </c>
      <c r="BH67" s="6">
        <f t="shared" si="5"/>
        <v>0</v>
      </c>
      <c r="BI67" s="97">
        <f>IF('BPA CURRENT Calc'!$H$6="Yes",Data!BE67,0)</f>
        <v>0</v>
      </c>
      <c r="BJ67" s="18">
        <f>IF(BJ$2='BPA CURRENT Calc'!$L$4,0,0)</f>
        <v>0</v>
      </c>
      <c r="BK67" s="4">
        <f>IF(BK$2='BPA CURRENT Calc'!$L$4,Data!BV67,0)</f>
        <v>0</v>
      </c>
      <c r="BL67" s="4">
        <f>IF(BL$2='BPA CURRENT Calc'!$L$4,Data!BW67,0)</f>
        <v>0.24349999999999999</v>
      </c>
      <c r="BM67" s="4">
        <f>IF(BM$2='BPA CURRENT Calc'!$L$4,Data!BX67,0)</f>
        <v>0</v>
      </c>
      <c r="BN67" s="4">
        <f>IF(BN$2='BPA CURRENT Calc'!$L$4,Data!BY67,0)</f>
        <v>0</v>
      </c>
      <c r="BO67" s="6">
        <f t="shared" si="6"/>
        <v>0.24349999999999999</v>
      </c>
      <c r="BP67" s="4">
        <f>IF('BPA CURRENT Calc'!$J$6='BPA CURRENT Ref Data'!BP$2,Data!C67,0)</f>
        <v>0</v>
      </c>
      <c r="BQ67" s="4">
        <f>IF('BPA CURRENT Calc'!$J$6='BPA CURRENT Ref Data'!BQ$2,Data!D67,0)</f>
        <v>0</v>
      </c>
      <c r="BR67" s="4">
        <f>IF('BPA CURRENT Calc'!$J$6='BPA CURRENT Ref Data'!BR$2,Data!E67,0)</f>
        <v>0</v>
      </c>
      <c r="BS67" s="4">
        <f>IF('BPA CURRENT Calc'!$J$6='BPA CURRENT Ref Data'!BS$2,Data!F67,0)</f>
        <v>131.21700000000001</v>
      </c>
      <c r="BT67" s="99">
        <f t="shared" ref="BT67:BT98" si="9">SUM(BP67:BS67)</f>
        <v>131.21700000000001</v>
      </c>
      <c r="BU67" s="102">
        <f>IF('BPA CURRENT Calc'!$L$6="Yes",'BPA CURRENT Ref Data'!BO67*'BPA CURRENT Calc'!$L$5,0)</f>
        <v>0.12175</v>
      </c>
      <c r="BV67" s="102">
        <f>IF('BPA CURRENT Calc'!$M$6="Yes",IF(('BPA CURRENT Calc'!I71-'BPA CURRENT Ref Data'!BT67)&gt;0,('BPA CURRENT Calc'!I71-'BPA CURRENT Ref Data'!BT67)*'BPA CURRENT Calc'!$M$5,0),0)</f>
        <v>0</v>
      </c>
      <c r="BW67" s="80">
        <f>IF('BPA CURRENT Calc'!$K$6="Yes",IF(('BPA CURRENT Calc'!I71)&lt;'BPA CURRENT Calc'!J71,('BPA CURRENT Calc'!I71-'BPA CURRENT Calc'!J71)*'BPA CURRENT Calc'!$K$5,0),0)</f>
        <v>-2.0470934931506974</v>
      </c>
      <c r="BX67" s="105">
        <f>IF('BPA CURRENT Calc'!$N$5='BPA CURRENT Ref Data'!$BX$2,'BPA CURRENT Scaling'!D70,0)</f>
        <v>0.80120637005907336</v>
      </c>
      <c r="BY67" s="1">
        <f>IF('BPA CURRENT Calc'!$N$5='BPA CURRENT Ref Data'!$BY$2,'BPA CURRENT Scaling'!H70,0)</f>
        <v>0</v>
      </c>
      <c r="BZ67" s="6">
        <f>IF('BPA CURRENT Calc'!$N$6="Yes",SUM('BPA CURRENT Ref Data'!BX67:BY67),0)</f>
        <v>0</v>
      </c>
      <c r="CA67" s="4"/>
      <c r="CB67" s="4"/>
      <c r="CC67" s="4"/>
      <c r="CD67" s="4"/>
      <c r="CE67" s="4"/>
      <c r="CF67" s="4"/>
      <c r="CG67" s="4"/>
      <c r="CH67" s="4"/>
      <c r="CI67" s="4"/>
      <c r="CJ67" s="4"/>
      <c r="CK67" s="4"/>
      <c r="CL67" s="4"/>
      <c r="CM67" s="4"/>
      <c r="CN67" s="4"/>
      <c r="CO67" s="4"/>
      <c r="CP67" s="4"/>
      <c r="CQ67" s="4" t="e">
        <f>IF('BPA CURRENT Calc'!#REF!='BPA CURRENT Ref Data'!CQ$2,Data!G67,0)</f>
        <v>#REF!</v>
      </c>
      <c r="CR67" s="4" t="e">
        <f>IF('BPA CURRENT Calc'!#REF!='BPA CURRENT Ref Data'!CR$2,Data!H67,0)</f>
        <v>#REF!</v>
      </c>
      <c r="CS67" s="4" t="e">
        <f>IF('BPA CURRENT Calc'!#REF!='BPA CURRENT Ref Data'!CS$2,Data!I67,0)</f>
        <v>#REF!</v>
      </c>
      <c r="CT67" s="4" t="e">
        <f>IF('BPA CURRENT Calc'!#REF!='BPA CURRENT Ref Data'!CT$2,Data!J67,0)</f>
        <v>#REF!</v>
      </c>
      <c r="CU67" s="4" t="e">
        <f>IF('BPA CURRENT Calc'!#REF!='BPA CURRENT Ref Data'!CU$2,Data!K67,0)</f>
        <v>#REF!</v>
      </c>
      <c r="CV67" s="4" t="e">
        <f>IF('BPA CURRENT Calc'!#REF!='BPA CURRENT Ref Data'!CV$2,Data!L67,0)</f>
        <v>#REF!</v>
      </c>
      <c r="CW67" s="4" t="e">
        <f>IF('BPA CURRENT Calc'!#REF!='BPA CURRENT Ref Data'!CW$2,Data!M67,0)</f>
        <v>#REF!</v>
      </c>
      <c r="CX67" s="4" t="e">
        <f>IF('BPA CURRENT Calc'!#REF!='BPA CURRENT Ref Data'!CX$2,Data!N67,0)</f>
        <v>#REF!</v>
      </c>
      <c r="CY67" s="4" t="e">
        <f>IF('BPA CURRENT Calc'!#REF!='BPA CURRENT Ref Data'!CY$2,Data!O67,0)</f>
        <v>#REF!</v>
      </c>
      <c r="CZ67" s="4" t="e">
        <f>IF('BPA CURRENT Calc'!#REF!='BPA CURRENT Ref Data'!CZ$2,Data!P67,0)</f>
        <v>#REF!</v>
      </c>
      <c r="DA67" s="4" t="e">
        <f>IF('BPA CURRENT Calc'!#REF!='BPA CURRENT Ref Data'!DA$2,Data!Q67,0)</f>
        <v>#REF!</v>
      </c>
      <c r="DB67" s="4" t="e">
        <f>IF('BPA CURRENT Calc'!#REF!='BPA CURRENT Ref Data'!DB$2,Data!R67,0)</f>
        <v>#REF!</v>
      </c>
      <c r="DC67" s="4" t="e">
        <f>IF('BPA CURRENT Calc'!#REF!='BPA CURRENT Ref Data'!DC$2,Data!S67,0)</f>
        <v>#REF!</v>
      </c>
      <c r="DD67" s="4" t="e">
        <f>IF('BPA CURRENT Calc'!#REF!='BPA CURRENT Ref Data'!DD$2,Data!T67,0)</f>
        <v>#REF!</v>
      </c>
      <c r="DE67" s="4" t="e">
        <f>IF('BPA CURRENT Calc'!#REF!='BPA CURRENT Ref Data'!DE$2,Data!U67,0)</f>
        <v>#REF!</v>
      </c>
      <c r="DF67" s="22" t="e">
        <f t="shared" si="7"/>
        <v>#REF!</v>
      </c>
    </row>
    <row r="68" spans="1:110" x14ac:dyDescent="0.3">
      <c r="A68" s="12">
        <v>10197</v>
      </c>
      <c r="B68" s="37" t="s">
        <v>75</v>
      </c>
      <c r="C68" s="18">
        <f>IF('BPA CURRENT Calc'!$C$6='BPA CURRENT Ref Data'!C$2,Data!G68,0)</f>
        <v>0</v>
      </c>
      <c r="D68" s="4">
        <f>IF('BPA CURRENT Calc'!$C$6='BPA CURRENT Ref Data'!D$2,Data!H68,0)</f>
        <v>0</v>
      </c>
      <c r="E68" s="4">
        <f>IF('BPA CURRENT Calc'!$C$6='BPA CURRENT Ref Data'!E$2,Data!I68,0)</f>
        <v>26.556640981735153</v>
      </c>
      <c r="F68" s="4">
        <f>IF('BPA CURRENT Calc'!$C$6='BPA CURRENT Ref Data'!F$2,Data!J68,0)</f>
        <v>0</v>
      </c>
      <c r="G68" s="4">
        <f>IF('BPA CURRENT Calc'!$C$6='BPA CURRENT Ref Data'!G$2,Data!K68,0)</f>
        <v>0</v>
      </c>
      <c r="H68" s="4">
        <f>IF('BPA CURRENT Calc'!$C$6='BPA CURRENT Ref Data'!H$2,Data!L68,0)</f>
        <v>0</v>
      </c>
      <c r="I68" s="4">
        <f>IF('BPA CURRENT Calc'!$C$6='BPA CURRENT Ref Data'!I$2,Data!M68,0)</f>
        <v>0</v>
      </c>
      <c r="J68" s="4">
        <f>IF('BPA CURRENT Calc'!$C$6='BPA CURRENT Ref Data'!J$2,Data!N68,0)</f>
        <v>0</v>
      </c>
      <c r="K68" s="4">
        <f>IF('BPA CURRENT Calc'!$C$6='BPA CURRENT Ref Data'!K$2,Data!O68,0)</f>
        <v>0</v>
      </c>
      <c r="L68" s="4">
        <f>IF('BPA CURRENT Calc'!$C$6='BPA CURRENT Ref Data'!L$2,Data!P68,0)</f>
        <v>0</v>
      </c>
      <c r="M68" s="4">
        <f>IF('BPA CURRENT Calc'!$C$6='BPA CURRENT Ref Data'!M$2,Data!Q68,0)</f>
        <v>0</v>
      </c>
      <c r="N68" s="4">
        <f>IF('BPA CURRENT Calc'!$C$6='BPA CURRENT Ref Data'!N$2,Data!R68,0)</f>
        <v>0</v>
      </c>
      <c r="O68" s="4">
        <f>IF('BPA CURRENT Calc'!$C$6='BPA CURRENT Ref Data'!O$2,Data!S68,0)</f>
        <v>0</v>
      </c>
      <c r="P68" s="4">
        <f>IF('BPA CURRENT Calc'!$C$6='BPA CURRENT Ref Data'!P$2,Data!T68,0)</f>
        <v>0</v>
      </c>
      <c r="Q68" s="4">
        <f>IF('BPA CURRENT Calc'!$C$6='BPA CURRENT Ref Data'!Q$2,Data!U68,0)</f>
        <v>0</v>
      </c>
      <c r="R68" s="22">
        <f t="shared" ref="R68:R131" si="10">SUM(C68:Q68)</f>
        <v>26.556640981735153</v>
      </c>
      <c r="S68" s="18">
        <f>IF(S$2='BPA CURRENT Calc'!$D$6,Data!V68,0)</f>
        <v>0</v>
      </c>
      <c r="T68" s="4">
        <f>IF(T$2='BPA CURRENT Calc'!$D$6,Data!W68,0)</f>
        <v>0</v>
      </c>
      <c r="U68" s="4">
        <f>IF(U$2='BPA CURRENT Calc'!$D$6,Data!X68,0)</f>
        <v>0</v>
      </c>
      <c r="V68" s="4">
        <f>IF(V$2='BPA CURRENT Calc'!$D$6,Data!Y68,0)</f>
        <v>0</v>
      </c>
      <c r="W68" s="4">
        <f>IF(W$2='BPA CURRENT Calc'!$D$6,Data!Z68,0)</f>
        <v>0</v>
      </c>
      <c r="X68" s="4">
        <f>IF(X$2='BPA CURRENT Calc'!$D$6,Data!AA68,0)</f>
        <v>0</v>
      </c>
      <c r="Y68" s="4">
        <f>IF(Y$2='BPA CURRENT Calc'!$D$6,Data!AB68,0)</f>
        <v>0</v>
      </c>
      <c r="Z68" s="4">
        <f>IF(Z$2='BPA CURRENT Calc'!$D$6,Data!AC68,0)</f>
        <v>0</v>
      </c>
      <c r="AA68" s="4">
        <f>IF(AA$2='BPA CURRENT Calc'!$D$6,Data!AD68,0)</f>
        <v>0</v>
      </c>
      <c r="AB68" s="4">
        <f>IF(AB$2='BPA CURRENT Calc'!$D$6,Data!AE68,0)</f>
        <v>0</v>
      </c>
      <c r="AC68" s="4">
        <f>IF(AC$2='BPA CURRENT Calc'!$D$6,Data!AF68,0)</f>
        <v>0</v>
      </c>
      <c r="AD68" s="4">
        <f>IF(AD$2='BPA CURRENT Calc'!$D$6,Data!AG68,0)</f>
        <v>0</v>
      </c>
      <c r="AE68" s="4">
        <f>IF(AE$2='BPA CURRENT Calc'!$D$6,Data!AH68,0)</f>
        <v>0</v>
      </c>
      <c r="AF68" s="4">
        <f>IF(AF$2='BPA CURRENT Calc'!$D$6,Data!AI68,0)</f>
        <v>0</v>
      </c>
      <c r="AG68" s="6">
        <f t="shared" ref="AG68:AG131" si="11">SUM(S68:AF68)</f>
        <v>0</v>
      </c>
      <c r="AH68" s="18">
        <f>IF(AH$2='BPA CURRENT Calc'!$E$6,0,0)</f>
        <v>0</v>
      </c>
      <c r="AI68" s="4">
        <f>IF(AI$2='BPA CURRENT Calc'!$E$6,Data!AJ68,0)</f>
        <v>0</v>
      </c>
      <c r="AJ68" s="4">
        <f>IF(AJ$2='BPA CURRENT Calc'!$E$6,Data!AK68,0)</f>
        <v>0</v>
      </c>
      <c r="AK68" s="4">
        <f>IF(AK$2='BPA CURRENT Calc'!$E$6,Data!AL68,0)</f>
        <v>0</v>
      </c>
      <c r="AL68" s="4">
        <f>IF(AL$2='BPA CURRENT Calc'!$E$6,Data!AM68,0)</f>
        <v>0</v>
      </c>
      <c r="AM68" s="4">
        <f>IF(AM$2='BPA CURRENT Calc'!$E$6,Data!AN68,0)</f>
        <v>0</v>
      </c>
      <c r="AN68" s="4">
        <f>IF(AN$2='BPA CURRENT Calc'!$E$6,Data!AO68,0)</f>
        <v>0</v>
      </c>
      <c r="AO68" s="4">
        <f>IF(AO$2='BPA CURRENT Calc'!$E$6,Data!AP68,0)</f>
        <v>0</v>
      </c>
      <c r="AP68" s="6">
        <f t="shared" ref="AP68:AP131" si="12">SUM(AH68:AO68)</f>
        <v>0</v>
      </c>
      <c r="AQ68" s="18">
        <f>IF(AQ$2='BPA CURRENT Calc'!$F$6,0,0)</f>
        <v>0</v>
      </c>
      <c r="AR68" s="4">
        <f>IF(AR$2='BPA CURRENT Calc'!$F$6,Data!AQ68,0)</f>
        <v>0</v>
      </c>
      <c r="AS68" s="4">
        <f>IF(AS$2='BPA CURRENT Calc'!$F$6,Data!AR68,0)</f>
        <v>0</v>
      </c>
      <c r="AT68" s="4">
        <f>IF(AT$2='BPA CURRENT Calc'!$F$6,Data!AS68,0)</f>
        <v>0</v>
      </c>
      <c r="AU68" s="4">
        <f>IF(AU$2='BPA CURRENT Calc'!$F$6,Data!AT68,0)</f>
        <v>0</v>
      </c>
      <c r="AV68" s="4">
        <f>IF(AV$2='BPA CURRENT Calc'!$F$6,Data!AU68,0)</f>
        <v>0</v>
      </c>
      <c r="AW68" s="4">
        <f>IF(AW$2='BPA CURRENT Calc'!$F$6,Data!AV68,0)</f>
        <v>0</v>
      </c>
      <c r="AX68" s="4">
        <f>IF(AX$2='BPA CURRENT Calc'!$F$6,Data!AW68,0)</f>
        <v>0</v>
      </c>
      <c r="AY68" s="6">
        <f t="shared" ref="AY68:AY131" si="13">SUM(AQ68:AX68)</f>
        <v>0</v>
      </c>
      <c r="AZ68" s="18">
        <f>IF(AZ$2='BPA CURRENT Calc'!$G$6,0,0)</f>
        <v>0</v>
      </c>
      <c r="BA68" s="4">
        <f>IF(BA$2='BPA CURRENT Calc'!$G$6,Data!AX68,0)</f>
        <v>0</v>
      </c>
      <c r="BB68" s="4">
        <f>IF(BB$2='BPA CURRENT Calc'!$G$6,Data!AY68,0)</f>
        <v>0</v>
      </c>
      <c r="BC68" s="4">
        <f>IF(BC$2='BPA CURRENT Calc'!$G$6,Data!AZ68,0)</f>
        <v>0</v>
      </c>
      <c r="BD68" s="4">
        <f>IF(BD$2='BPA CURRENT Calc'!$G$6,Data!BA68,0)</f>
        <v>0</v>
      </c>
      <c r="BE68" s="4">
        <f>IF(BE$2='BPA CURRENT Calc'!$G$6,Data!BB68,0)</f>
        <v>0</v>
      </c>
      <c r="BF68" s="4">
        <f>IF(BF$2='BPA CURRENT Calc'!$G$6,Data!BC68,0)</f>
        <v>0</v>
      </c>
      <c r="BG68" s="4">
        <f>IF(BG$2='BPA CURRENT Calc'!$G$6,Data!BD68,0)</f>
        <v>0</v>
      </c>
      <c r="BH68" s="6">
        <f t="shared" ref="BH68:BH131" si="14">SUM(AZ68:BG68)</f>
        <v>0</v>
      </c>
      <c r="BI68" s="97">
        <f>IF('BPA CURRENT Calc'!$H$6="Yes",Data!BE68,0)</f>
        <v>0</v>
      </c>
      <c r="BJ68" s="18">
        <f>IF(BJ$2='BPA CURRENT Calc'!$L$4,0,0)</f>
        <v>0</v>
      </c>
      <c r="BK68" s="4">
        <f>IF(BK$2='BPA CURRENT Calc'!$L$4,Data!BV68,0)</f>
        <v>0</v>
      </c>
      <c r="BL68" s="4">
        <f>IF(BL$2='BPA CURRENT Calc'!$L$4,Data!BW68,0)</f>
        <v>0</v>
      </c>
      <c r="BM68" s="4">
        <f>IF(BM$2='BPA CURRENT Calc'!$L$4,Data!BX68,0)</f>
        <v>0</v>
      </c>
      <c r="BN68" s="4">
        <f>IF(BN$2='BPA CURRENT Calc'!$L$4,Data!BY68,0)</f>
        <v>0</v>
      </c>
      <c r="BO68" s="6">
        <f t="shared" ref="BO68:BO131" si="15">SUM(BJ68:BN68)</f>
        <v>0</v>
      </c>
      <c r="BP68" s="4">
        <f>IF('BPA CURRENT Calc'!$J$6='BPA CURRENT Ref Data'!BP$2,Data!C68,0)</f>
        <v>0</v>
      </c>
      <c r="BQ68" s="4">
        <f>IF('BPA CURRENT Calc'!$J$6='BPA CURRENT Ref Data'!BQ$2,Data!D68,0)</f>
        <v>0</v>
      </c>
      <c r="BR68" s="4">
        <f>IF('BPA CURRENT Calc'!$J$6='BPA CURRENT Ref Data'!BR$2,Data!E68,0)</f>
        <v>0</v>
      </c>
      <c r="BS68" s="4">
        <f>IF('BPA CURRENT Calc'!$J$6='BPA CURRENT Ref Data'!BS$2,Data!F68,0)</f>
        <v>22.753</v>
      </c>
      <c r="BT68" s="99">
        <f t="shared" si="9"/>
        <v>22.753</v>
      </c>
      <c r="BU68" s="102">
        <f>IF('BPA CURRENT Calc'!$L$6="Yes",'BPA CURRENT Ref Data'!BO68*'BPA CURRENT Calc'!$L$5,0)</f>
        <v>0</v>
      </c>
      <c r="BV68" s="102">
        <f>IF('BPA CURRENT Calc'!$M$6="Yes",IF(('BPA CURRENT Calc'!I72-'BPA CURRENT Ref Data'!BT68)&gt;0,('BPA CURRENT Calc'!I72-'BPA CURRENT Ref Data'!BT68)*'BPA CURRENT Calc'!$M$5,0),0)</f>
        <v>0.95091024543378833</v>
      </c>
      <c r="BW68" s="80">
        <f>IF('BPA CURRENT Calc'!$K$6="Yes",IF(('BPA CURRENT Calc'!I72)&lt;'BPA CURRENT Calc'!J72,('BPA CURRENT Calc'!I72-'BPA CURRENT Calc'!J72)*'BPA CURRENT Calc'!$K$5,0),0)</f>
        <v>0</v>
      </c>
      <c r="BX68" s="105">
        <f>IF('BPA CURRENT Calc'!$N$5='BPA CURRENT Ref Data'!$BX$2,'BPA CURRENT Scaling'!D71,0)</f>
        <v>0.14689056043569204</v>
      </c>
      <c r="BY68" s="1">
        <f>IF('BPA CURRENT Calc'!$N$5='BPA CURRENT Ref Data'!$BY$2,'BPA CURRENT Scaling'!H71,0)</f>
        <v>0</v>
      </c>
      <c r="BZ68" s="6">
        <f>IF('BPA CURRENT Calc'!$N$6="Yes",SUM('BPA CURRENT Ref Data'!BX68:BY68),0)</f>
        <v>0</v>
      </c>
      <c r="CA68" s="4"/>
      <c r="CB68" s="4"/>
      <c r="CC68" s="4"/>
      <c r="CD68" s="4"/>
      <c r="CE68" s="4"/>
      <c r="CF68" s="4"/>
      <c r="CG68" s="4"/>
      <c r="CH68" s="4"/>
      <c r="CI68" s="4"/>
      <c r="CJ68" s="4"/>
      <c r="CK68" s="4"/>
      <c r="CL68" s="4"/>
      <c r="CM68" s="4"/>
      <c r="CN68" s="4"/>
      <c r="CO68" s="4"/>
      <c r="CP68" s="4"/>
      <c r="CQ68" s="4" t="e">
        <f>IF('BPA CURRENT Calc'!#REF!='BPA CURRENT Ref Data'!CQ$2,Data!G68,0)</f>
        <v>#REF!</v>
      </c>
      <c r="CR68" s="4" t="e">
        <f>IF('BPA CURRENT Calc'!#REF!='BPA CURRENT Ref Data'!CR$2,Data!H68,0)</f>
        <v>#REF!</v>
      </c>
      <c r="CS68" s="4" t="e">
        <f>IF('BPA CURRENT Calc'!#REF!='BPA CURRENT Ref Data'!CS$2,Data!I68,0)</f>
        <v>#REF!</v>
      </c>
      <c r="CT68" s="4" t="e">
        <f>IF('BPA CURRENT Calc'!#REF!='BPA CURRENT Ref Data'!CT$2,Data!J68,0)</f>
        <v>#REF!</v>
      </c>
      <c r="CU68" s="4" t="e">
        <f>IF('BPA CURRENT Calc'!#REF!='BPA CURRENT Ref Data'!CU$2,Data!K68,0)</f>
        <v>#REF!</v>
      </c>
      <c r="CV68" s="4" t="e">
        <f>IF('BPA CURRENT Calc'!#REF!='BPA CURRENT Ref Data'!CV$2,Data!L68,0)</f>
        <v>#REF!</v>
      </c>
      <c r="CW68" s="4" t="e">
        <f>IF('BPA CURRENT Calc'!#REF!='BPA CURRENT Ref Data'!CW$2,Data!M68,0)</f>
        <v>#REF!</v>
      </c>
      <c r="CX68" s="4" t="e">
        <f>IF('BPA CURRENT Calc'!#REF!='BPA CURRENT Ref Data'!CX$2,Data!N68,0)</f>
        <v>#REF!</v>
      </c>
      <c r="CY68" s="4" t="e">
        <f>IF('BPA CURRENT Calc'!#REF!='BPA CURRENT Ref Data'!CY$2,Data!O68,0)</f>
        <v>#REF!</v>
      </c>
      <c r="CZ68" s="4" t="e">
        <f>IF('BPA CURRENT Calc'!#REF!='BPA CURRENT Ref Data'!CZ$2,Data!P68,0)</f>
        <v>#REF!</v>
      </c>
      <c r="DA68" s="4" t="e">
        <f>IF('BPA CURRENT Calc'!#REF!='BPA CURRENT Ref Data'!DA$2,Data!Q68,0)</f>
        <v>#REF!</v>
      </c>
      <c r="DB68" s="4" t="e">
        <f>IF('BPA CURRENT Calc'!#REF!='BPA CURRENT Ref Data'!DB$2,Data!R68,0)</f>
        <v>#REF!</v>
      </c>
      <c r="DC68" s="4" t="e">
        <f>IF('BPA CURRENT Calc'!#REF!='BPA CURRENT Ref Data'!DC$2,Data!S68,0)</f>
        <v>#REF!</v>
      </c>
      <c r="DD68" s="4" t="e">
        <f>IF('BPA CURRENT Calc'!#REF!='BPA CURRENT Ref Data'!DD$2,Data!T68,0)</f>
        <v>#REF!</v>
      </c>
      <c r="DE68" s="4" t="e">
        <f>IF('BPA CURRENT Calc'!#REF!='BPA CURRENT Ref Data'!DE$2,Data!U68,0)</f>
        <v>#REF!</v>
      </c>
      <c r="DF68" s="22" t="e">
        <f t="shared" ref="DF68:DF131" si="16">SUM(CQ68:DE68)</f>
        <v>#REF!</v>
      </c>
    </row>
    <row r="69" spans="1:110" x14ac:dyDescent="0.3">
      <c r="A69" s="12">
        <v>10202</v>
      </c>
      <c r="B69" s="37" t="s">
        <v>76</v>
      </c>
      <c r="C69" s="18">
        <f>IF('BPA CURRENT Calc'!$C$6='BPA CURRENT Ref Data'!C$2,Data!G69,0)</f>
        <v>0</v>
      </c>
      <c r="D69" s="4">
        <f>IF('BPA CURRENT Calc'!$C$6='BPA CURRENT Ref Data'!D$2,Data!H69,0)</f>
        <v>0</v>
      </c>
      <c r="E69" s="4">
        <f>IF('BPA CURRENT Calc'!$C$6='BPA CURRENT Ref Data'!E$2,Data!I69,0)</f>
        <v>15.434859589041096</v>
      </c>
      <c r="F69" s="4">
        <f>IF('BPA CURRENT Calc'!$C$6='BPA CURRENT Ref Data'!F$2,Data!J69,0)</f>
        <v>0</v>
      </c>
      <c r="G69" s="4">
        <f>IF('BPA CURRENT Calc'!$C$6='BPA CURRENT Ref Data'!G$2,Data!K69,0)</f>
        <v>0</v>
      </c>
      <c r="H69" s="4">
        <f>IF('BPA CURRENT Calc'!$C$6='BPA CURRENT Ref Data'!H$2,Data!L69,0)</f>
        <v>0</v>
      </c>
      <c r="I69" s="4">
        <f>IF('BPA CURRENT Calc'!$C$6='BPA CURRENT Ref Data'!I$2,Data!M69,0)</f>
        <v>0</v>
      </c>
      <c r="J69" s="4">
        <f>IF('BPA CURRENT Calc'!$C$6='BPA CURRENT Ref Data'!J$2,Data!N69,0)</f>
        <v>0</v>
      </c>
      <c r="K69" s="4">
        <f>IF('BPA CURRENT Calc'!$C$6='BPA CURRENT Ref Data'!K$2,Data!O69,0)</f>
        <v>0</v>
      </c>
      <c r="L69" s="4">
        <f>IF('BPA CURRENT Calc'!$C$6='BPA CURRENT Ref Data'!L$2,Data!P69,0)</f>
        <v>0</v>
      </c>
      <c r="M69" s="4">
        <f>IF('BPA CURRENT Calc'!$C$6='BPA CURRENT Ref Data'!M$2,Data!Q69,0)</f>
        <v>0</v>
      </c>
      <c r="N69" s="4">
        <f>IF('BPA CURRENT Calc'!$C$6='BPA CURRENT Ref Data'!N$2,Data!R69,0)</f>
        <v>0</v>
      </c>
      <c r="O69" s="4">
        <f>IF('BPA CURRENT Calc'!$C$6='BPA CURRENT Ref Data'!O$2,Data!S69,0)</f>
        <v>0</v>
      </c>
      <c r="P69" s="4">
        <f>IF('BPA CURRENT Calc'!$C$6='BPA CURRENT Ref Data'!P$2,Data!T69,0)</f>
        <v>0</v>
      </c>
      <c r="Q69" s="4">
        <f>IF('BPA CURRENT Calc'!$C$6='BPA CURRENT Ref Data'!Q$2,Data!U69,0)</f>
        <v>0</v>
      </c>
      <c r="R69" s="22">
        <f t="shared" si="10"/>
        <v>15.434859589041096</v>
      </c>
      <c r="S69" s="18">
        <f>IF(S$2='BPA CURRENT Calc'!$D$6,Data!V69,0)</f>
        <v>0</v>
      </c>
      <c r="T69" s="4">
        <f>IF(T$2='BPA CURRENT Calc'!$D$6,Data!W69,0)</f>
        <v>0</v>
      </c>
      <c r="U69" s="4">
        <f>IF(U$2='BPA CURRENT Calc'!$D$6,Data!X69,0)</f>
        <v>0</v>
      </c>
      <c r="V69" s="4">
        <f>IF(V$2='BPA CURRENT Calc'!$D$6,Data!Y69,0)</f>
        <v>0</v>
      </c>
      <c r="W69" s="4">
        <f>IF(W$2='BPA CURRENT Calc'!$D$6,Data!Z69,0)</f>
        <v>0</v>
      </c>
      <c r="X69" s="4">
        <f>IF(X$2='BPA CURRENT Calc'!$D$6,Data!AA69,0)</f>
        <v>0</v>
      </c>
      <c r="Y69" s="4">
        <f>IF(Y$2='BPA CURRENT Calc'!$D$6,Data!AB69,0)</f>
        <v>0</v>
      </c>
      <c r="Z69" s="4">
        <f>IF(Z$2='BPA CURRENT Calc'!$D$6,Data!AC69,0)</f>
        <v>0</v>
      </c>
      <c r="AA69" s="4">
        <f>IF(AA$2='BPA CURRENT Calc'!$D$6,Data!AD69,0)</f>
        <v>0</v>
      </c>
      <c r="AB69" s="4">
        <f>IF(AB$2='BPA CURRENT Calc'!$D$6,Data!AE69,0)</f>
        <v>0</v>
      </c>
      <c r="AC69" s="4">
        <f>IF(AC$2='BPA CURRENT Calc'!$D$6,Data!AF69,0)</f>
        <v>0</v>
      </c>
      <c r="AD69" s="4">
        <f>IF(AD$2='BPA CURRENT Calc'!$D$6,Data!AG69,0)</f>
        <v>0</v>
      </c>
      <c r="AE69" s="4">
        <f>IF(AE$2='BPA CURRENT Calc'!$D$6,Data!AH69,0)</f>
        <v>0</v>
      </c>
      <c r="AF69" s="4">
        <f>IF(AF$2='BPA CURRENT Calc'!$D$6,Data!AI69,0)</f>
        <v>0</v>
      </c>
      <c r="AG69" s="6">
        <f t="shared" si="11"/>
        <v>0</v>
      </c>
      <c r="AH69" s="18">
        <f>IF(AH$2='BPA CURRENT Calc'!$E$6,0,0)</f>
        <v>0</v>
      </c>
      <c r="AI69" s="4">
        <f>IF(AI$2='BPA CURRENT Calc'!$E$6,Data!AJ69,0)</f>
        <v>0</v>
      </c>
      <c r="AJ69" s="4">
        <f>IF(AJ$2='BPA CURRENT Calc'!$E$6,Data!AK69,0)</f>
        <v>0</v>
      </c>
      <c r="AK69" s="4">
        <f>IF(AK$2='BPA CURRENT Calc'!$E$6,Data!AL69,0)</f>
        <v>0</v>
      </c>
      <c r="AL69" s="4">
        <f>IF(AL$2='BPA CURRENT Calc'!$E$6,Data!AM69,0)</f>
        <v>0</v>
      </c>
      <c r="AM69" s="4">
        <f>IF(AM$2='BPA CURRENT Calc'!$E$6,Data!AN69,0)</f>
        <v>0</v>
      </c>
      <c r="AN69" s="4">
        <f>IF(AN$2='BPA CURRENT Calc'!$E$6,Data!AO69,0)</f>
        <v>0</v>
      </c>
      <c r="AO69" s="4">
        <f>IF(AO$2='BPA CURRENT Calc'!$E$6,Data!AP69,0)</f>
        <v>0</v>
      </c>
      <c r="AP69" s="6">
        <f t="shared" si="12"/>
        <v>0</v>
      </c>
      <c r="AQ69" s="18">
        <f>IF(AQ$2='BPA CURRENT Calc'!$F$6,0,0)</f>
        <v>0</v>
      </c>
      <c r="AR69" s="4">
        <f>IF(AR$2='BPA CURRENT Calc'!$F$6,Data!AQ69,0)</f>
        <v>0</v>
      </c>
      <c r="AS69" s="4">
        <f>IF(AS$2='BPA CURRENT Calc'!$F$6,Data!AR69,0)</f>
        <v>0</v>
      </c>
      <c r="AT69" s="4">
        <f>IF(AT$2='BPA CURRENT Calc'!$F$6,Data!AS69,0)</f>
        <v>0</v>
      </c>
      <c r="AU69" s="4">
        <f>IF(AU$2='BPA CURRENT Calc'!$F$6,Data!AT69,0)</f>
        <v>0</v>
      </c>
      <c r="AV69" s="4">
        <f>IF(AV$2='BPA CURRENT Calc'!$F$6,Data!AU69,0)</f>
        <v>0</v>
      </c>
      <c r="AW69" s="4">
        <f>IF(AW$2='BPA CURRENT Calc'!$F$6,Data!AV69,0)</f>
        <v>0</v>
      </c>
      <c r="AX69" s="4">
        <f>IF(AX$2='BPA CURRENT Calc'!$F$6,Data!AW69,0)</f>
        <v>0</v>
      </c>
      <c r="AY69" s="6">
        <f t="shared" si="13"/>
        <v>0</v>
      </c>
      <c r="AZ69" s="18">
        <f>IF(AZ$2='BPA CURRENT Calc'!$G$6,0,0)</f>
        <v>0</v>
      </c>
      <c r="BA69" s="4">
        <f>IF(BA$2='BPA CURRENT Calc'!$G$6,Data!AX69,0)</f>
        <v>0</v>
      </c>
      <c r="BB69" s="4">
        <f>IF(BB$2='BPA CURRENT Calc'!$G$6,Data!AY69,0)</f>
        <v>0</v>
      </c>
      <c r="BC69" s="4">
        <f>IF(BC$2='BPA CURRENT Calc'!$G$6,Data!AZ69,0)</f>
        <v>0</v>
      </c>
      <c r="BD69" s="4">
        <f>IF(BD$2='BPA CURRENT Calc'!$G$6,Data!BA69,0)</f>
        <v>0</v>
      </c>
      <c r="BE69" s="4">
        <f>IF(BE$2='BPA CURRENT Calc'!$G$6,Data!BB69,0)</f>
        <v>0</v>
      </c>
      <c r="BF69" s="4">
        <f>IF(BF$2='BPA CURRENT Calc'!$G$6,Data!BC69,0)</f>
        <v>0</v>
      </c>
      <c r="BG69" s="4">
        <f>IF(BG$2='BPA CURRENT Calc'!$G$6,Data!BD69,0)</f>
        <v>0</v>
      </c>
      <c r="BH69" s="6">
        <f t="shared" si="14"/>
        <v>0</v>
      </c>
      <c r="BI69" s="97">
        <f>IF('BPA CURRENT Calc'!$H$6="Yes",Data!BE69,0)</f>
        <v>0</v>
      </c>
      <c r="BJ69" s="18">
        <f>IF(BJ$2='BPA CURRENT Calc'!$L$4,0,0)</f>
        <v>0</v>
      </c>
      <c r="BK69" s="4">
        <f>IF(BK$2='BPA CURRENT Calc'!$L$4,Data!BV69,0)</f>
        <v>0</v>
      </c>
      <c r="BL69" s="4">
        <f>IF(BL$2='BPA CURRENT Calc'!$L$4,Data!BW69,0)</f>
        <v>0.59549999999999992</v>
      </c>
      <c r="BM69" s="4">
        <f>IF(BM$2='BPA CURRENT Calc'!$L$4,Data!BX69,0)</f>
        <v>0</v>
      </c>
      <c r="BN69" s="4">
        <f>IF(BN$2='BPA CURRENT Calc'!$L$4,Data!BY69,0)</f>
        <v>0</v>
      </c>
      <c r="BO69" s="6">
        <f t="shared" si="15"/>
        <v>0.59549999999999992</v>
      </c>
      <c r="BP69" s="4">
        <f>IF('BPA CURRENT Calc'!$J$6='BPA CURRENT Ref Data'!BP$2,Data!C69,0)</f>
        <v>0</v>
      </c>
      <c r="BQ69" s="4">
        <f>IF('BPA CURRENT Calc'!$J$6='BPA CURRENT Ref Data'!BQ$2,Data!D69,0)</f>
        <v>0</v>
      </c>
      <c r="BR69" s="4">
        <f>IF('BPA CURRENT Calc'!$J$6='BPA CURRENT Ref Data'!BR$2,Data!E69,0)</f>
        <v>0</v>
      </c>
      <c r="BS69" s="4">
        <f>IF('BPA CURRENT Calc'!$J$6='BPA CURRENT Ref Data'!BS$2,Data!F69,0)</f>
        <v>13.099</v>
      </c>
      <c r="BT69" s="99">
        <f t="shared" si="9"/>
        <v>13.099</v>
      </c>
      <c r="BU69" s="102">
        <f>IF('BPA CURRENT Calc'!$L$6="Yes",'BPA CURRENT Ref Data'!BO69*'BPA CURRENT Calc'!$L$5,0)</f>
        <v>0.29774999999999996</v>
      </c>
      <c r="BV69" s="102">
        <f>IF('BPA CURRENT Calc'!$M$6="Yes",IF(('BPA CURRENT Calc'!I73-'BPA CURRENT Ref Data'!BT69)&gt;0,('BPA CURRENT Calc'!I73-'BPA CURRENT Ref Data'!BT69)*'BPA CURRENT Calc'!$M$5,0),0)</f>
        <v>0.58396489726027401</v>
      </c>
      <c r="BW69" s="80">
        <f>IF('BPA CURRENT Calc'!$K$6="Yes",IF(('BPA CURRENT Calc'!I73)&lt;'BPA CURRENT Calc'!J73,('BPA CURRENT Calc'!I73-'BPA CURRENT Calc'!J73)*'BPA CURRENT Calc'!$K$5,0),0)</f>
        <v>0</v>
      </c>
      <c r="BX69" s="105">
        <f>IF('BPA CURRENT Calc'!$N$5='BPA CURRENT Ref Data'!$BX$2,'BPA CURRENT Scaling'!D72,0)</f>
        <v>8.6636973616865301E-2</v>
      </c>
      <c r="BY69" s="1">
        <f>IF('BPA CURRENT Calc'!$N$5='BPA CURRENT Ref Data'!$BY$2,'BPA CURRENT Scaling'!H72,0)</f>
        <v>0</v>
      </c>
      <c r="BZ69" s="6">
        <f>IF('BPA CURRENT Calc'!$N$6="Yes",SUM('BPA CURRENT Ref Data'!BX69:BY69),0)</f>
        <v>0</v>
      </c>
      <c r="CA69" s="4"/>
      <c r="CB69" s="4"/>
      <c r="CC69" s="4"/>
      <c r="CD69" s="4"/>
      <c r="CE69" s="4"/>
      <c r="CF69" s="4"/>
      <c r="CG69" s="4"/>
      <c r="CH69" s="4"/>
      <c r="CI69" s="4"/>
      <c r="CJ69" s="4"/>
      <c r="CK69" s="4"/>
      <c r="CL69" s="4"/>
      <c r="CM69" s="4"/>
      <c r="CN69" s="4"/>
      <c r="CO69" s="4"/>
      <c r="CP69" s="4"/>
      <c r="CQ69" s="4" t="e">
        <f>IF('BPA CURRENT Calc'!#REF!='BPA CURRENT Ref Data'!CQ$2,Data!G69,0)</f>
        <v>#REF!</v>
      </c>
      <c r="CR69" s="4" t="e">
        <f>IF('BPA CURRENT Calc'!#REF!='BPA CURRENT Ref Data'!CR$2,Data!H69,0)</f>
        <v>#REF!</v>
      </c>
      <c r="CS69" s="4" t="e">
        <f>IF('BPA CURRENT Calc'!#REF!='BPA CURRENT Ref Data'!CS$2,Data!I69,0)</f>
        <v>#REF!</v>
      </c>
      <c r="CT69" s="4" t="e">
        <f>IF('BPA CURRENT Calc'!#REF!='BPA CURRENT Ref Data'!CT$2,Data!J69,0)</f>
        <v>#REF!</v>
      </c>
      <c r="CU69" s="4" t="e">
        <f>IF('BPA CURRENT Calc'!#REF!='BPA CURRENT Ref Data'!CU$2,Data!K69,0)</f>
        <v>#REF!</v>
      </c>
      <c r="CV69" s="4" t="e">
        <f>IF('BPA CURRENT Calc'!#REF!='BPA CURRENT Ref Data'!CV$2,Data!L69,0)</f>
        <v>#REF!</v>
      </c>
      <c r="CW69" s="4" t="e">
        <f>IF('BPA CURRENT Calc'!#REF!='BPA CURRENT Ref Data'!CW$2,Data!M69,0)</f>
        <v>#REF!</v>
      </c>
      <c r="CX69" s="4" t="e">
        <f>IF('BPA CURRENT Calc'!#REF!='BPA CURRENT Ref Data'!CX$2,Data!N69,0)</f>
        <v>#REF!</v>
      </c>
      <c r="CY69" s="4" t="e">
        <f>IF('BPA CURRENT Calc'!#REF!='BPA CURRENT Ref Data'!CY$2,Data!O69,0)</f>
        <v>#REF!</v>
      </c>
      <c r="CZ69" s="4" t="e">
        <f>IF('BPA CURRENT Calc'!#REF!='BPA CURRENT Ref Data'!CZ$2,Data!P69,0)</f>
        <v>#REF!</v>
      </c>
      <c r="DA69" s="4" t="e">
        <f>IF('BPA CURRENT Calc'!#REF!='BPA CURRENT Ref Data'!DA$2,Data!Q69,0)</f>
        <v>#REF!</v>
      </c>
      <c r="DB69" s="4" t="e">
        <f>IF('BPA CURRENT Calc'!#REF!='BPA CURRENT Ref Data'!DB$2,Data!R69,0)</f>
        <v>#REF!</v>
      </c>
      <c r="DC69" s="4" t="e">
        <f>IF('BPA CURRENT Calc'!#REF!='BPA CURRENT Ref Data'!DC$2,Data!S69,0)</f>
        <v>#REF!</v>
      </c>
      <c r="DD69" s="4" t="e">
        <f>IF('BPA CURRENT Calc'!#REF!='BPA CURRENT Ref Data'!DD$2,Data!T69,0)</f>
        <v>#REF!</v>
      </c>
      <c r="DE69" s="4" t="e">
        <f>IF('BPA CURRENT Calc'!#REF!='BPA CURRENT Ref Data'!DE$2,Data!U69,0)</f>
        <v>#REF!</v>
      </c>
      <c r="DF69" s="22" t="e">
        <f t="shared" si="16"/>
        <v>#REF!</v>
      </c>
    </row>
    <row r="70" spans="1:110" x14ac:dyDescent="0.3">
      <c r="A70" s="12">
        <v>10203</v>
      </c>
      <c r="B70" s="37" t="s">
        <v>77</v>
      </c>
      <c r="C70" s="18">
        <f>IF('BPA CURRENT Calc'!$C$6='BPA CURRENT Ref Data'!C$2,Data!G70,0)</f>
        <v>0</v>
      </c>
      <c r="D70" s="4">
        <f>IF('BPA CURRENT Calc'!$C$6='BPA CURRENT Ref Data'!D$2,Data!H70,0)</f>
        <v>0</v>
      </c>
      <c r="E70" s="4">
        <f>IF('BPA CURRENT Calc'!$C$6='BPA CURRENT Ref Data'!E$2,Data!I70,0)</f>
        <v>6.5003239726027413</v>
      </c>
      <c r="F70" s="4">
        <f>IF('BPA CURRENT Calc'!$C$6='BPA CURRENT Ref Data'!F$2,Data!J70,0)</f>
        <v>0</v>
      </c>
      <c r="G70" s="4">
        <f>IF('BPA CURRENT Calc'!$C$6='BPA CURRENT Ref Data'!G$2,Data!K70,0)</f>
        <v>0</v>
      </c>
      <c r="H70" s="4">
        <f>IF('BPA CURRENT Calc'!$C$6='BPA CURRENT Ref Data'!H$2,Data!L70,0)</f>
        <v>0</v>
      </c>
      <c r="I70" s="4">
        <f>IF('BPA CURRENT Calc'!$C$6='BPA CURRENT Ref Data'!I$2,Data!M70,0)</f>
        <v>0</v>
      </c>
      <c r="J70" s="4">
        <f>IF('BPA CURRENT Calc'!$C$6='BPA CURRENT Ref Data'!J$2,Data!N70,0)</f>
        <v>0</v>
      </c>
      <c r="K70" s="4">
        <f>IF('BPA CURRENT Calc'!$C$6='BPA CURRENT Ref Data'!K$2,Data!O70,0)</f>
        <v>0</v>
      </c>
      <c r="L70" s="4">
        <f>IF('BPA CURRENT Calc'!$C$6='BPA CURRENT Ref Data'!L$2,Data!P70,0)</f>
        <v>0</v>
      </c>
      <c r="M70" s="4">
        <f>IF('BPA CURRENT Calc'!$C$6='BPA CURRENT Ref Data'!M$2,Data!Q70,0)</f>
        <v>0</v>
      </c>
      <c r="N70" s="4">
        <f>IF('BPA CURRENT Calc'!$C$6='BPA CURRENT Ref Data'!N$2,Data!R70,0)</f>
        <v>0</v>
      </c>
      <c r="O70" s="4">
        <f>IF('BPA CURRENT Calc'!$C$6='BPA CURRENT Ref Data'!O$2,Data!S70,0)</f>
        <v>0</v>
      </c>
      <c r="P70" s="4">
        <f>IF('BPA CURRENT Calc'!$C$6='BPA CURRENT Ref Data'!P$2,Data!T70,0)</f>
        <v>0</v>
      </c>
      <c r="Q70" s="4">
        <f>IF('BPA CURRENT Calc'!$C$6='BPA CURRENT Ref Data'!Q$2,Data!U70,0)</f>
        <v>0</v>
      </c>
      <c r="R70" s="22">
        <f t="shared" si="10"/>
        <v>6.5003239726027413</v>
      </c>
      <c r="S70" s="18">
        <f>IF(S$2='BPA CURRENT Calc'!$D$6,Data!V70,0)</f>
        <v>0</v>
      </c>
      <c r="T70" s="4">
        <f>IF(T$2='BPA CURRENT Calc'!$D$6,Data!W70,0)</f>
        <v>0</v>
      </c>
      <c r="U70" s="4">
        <f>IF(U$2='BPA CURRENT Calc'!$D$6,Data!X70,0)</f>
        <v>0</v>
      </c>
      <c r="V70" s="4">
        <f>IF(V$2='BPA CURRENT Calc'!$D$6,Data!Y70,0)</f>
        <v>0</v>
      </c>
      <c r="W70" s="4">
        <f>IF(W$2='BPA CURRENT Calc'!$D$6,Data!Z70,0)</f>
        <v>0</v>
      </c>
      <c r="X70" s="4">
        <f>IF(X$2='BPA CURRENT Calc'!$D$6,Data!AA70,0)</f>
        <v>0</v>
      </c>
      <c r="Y70" s="4">
        <f>IF(Y$2='BPA CURRENT Calc'!$D$6,Data!AB70,0)</f>
        <v>0</v>
      </c>
      <c r="Z70" s="4">
        <f>IF(Z$2='BPA CURRENT Calc'!$D$6,Data!AC70,0)</f>
        <v>0</v>
      </c>
      <c r="AA70" s="4">
        <f>IF(AA$2='BPA CURRENT Calc'!$D$6,Data!AD70,0)</f>
        <v>0</v>
      </c>
      <c r="AB70" s="4">
        <f>IF(AB$2='BPA CURRENT Calc'!$D$6,Data!AE70,0)</f>
        <v>0</v>
      </c>
      <c r="AC70" s="4">
        <f>IF(AC$2='BPA CURRENT Calc'!$D$6,Data!AF70,0)</f>
        <v>0</v>
      </c>
      <c r="AD70" s="4">
        <f>IF(AD$2='BPA CURRENT Calc'!$D$6,Data!AG70,0)</f>
        <v>0</v>
      </c>
      <c r="AE70" s="4">
        <f>IF(AE$2='BPA CURRENT Calc'!$D$6,Data!AH70,0)</f>
        <v>0</v>
      </c>
      <c r="AF70" s="4">
        <f>IF(AF$2='BPA CURRENT Calc'!$D$6,Data!AI70,0)</f>
        <v>0</v>
      </c>
      <c r="AG70" s="6">
        <f t="shared" si="11"/>
        <v>0</v>
      </c>
      <c r="AH70" s="18">
        <f>IF(AH$2='BPA CURRENT Calc'!$E$6,0,0)</f>
        <v>0</v>
      </c>
      <c r="AI70" s="4">
        <f>IF(AI$2='BPA CURRENT Calc'!$E$6,Data!AJ70,0)</f>
        <v>0</v>
      </c>
      <c r="AJ70" s="4">
        <f>IF(AJ$2='BPA CURRENT Calc'!$E$6,Data!AK70,0)</f>
        <v>0</v>
      </c>
      <c r="AK70" s="4">
        <f>IF(AK$2='BPA CURRENT Calc'!$E$6,Data!AL70,0)</f>
        <v>0</v>
      </c>
      <c r="AL70" s="4">
        <f>IF(AL$2='BPA CURRENT Calc'!$E$6,Data!AM70,0)</f>
        <v>0</v>
      </c>
      <c r="AM70" s="4">
        <f>IF(AM$2='BPA CURRENT Calc'!$E$6,Data!AN70,0)</f>
        <v>0</v>
      </c>
      <c r="AN70" s="4">
        <f>IF(AN$2='BPA CURRENT Calc'!$E$6,Data!AO70,0)</f>
        <v>0</v>
      </c>
      <c r="AO70" s="4">
        <f>IF(AO$2='BPA CURRENT Calc'!$E$6,Data!AP70,0)</f>
        <v>0</v>
      </c>
      <c r="AP70" s="6">
        <f t="shared" si="12"/>
        <v>0</v>
      </c>
      <c r="AQ70" s="18">
        <f>IF(AQ$2='BPA CURRENT Calc'!$F$6,0,0)</f>
        <v>0</v>
      </c>
      <c r="AR70" s="4">
        <f>IF(AR$2='BPA CURRENT Calc'!$F$6,Data!AQ70,0)</f>
        <v>0</v>
      </c>
      <c r="AS70" s="4">
        <f>IF(AS$2='BPA CURRENT Calc'!$F$6,Data!AR70,0)</f>
        <v>0</v>
      </c>
      <c r="AT70" s="4">
        <f>IF(AT$2='BPA CURRENT Calc'!$F$6,Data!AS70,0)</f>
        <v>0</v>
      </c>
      <c r="AU70" s="4">
        <f>IF(AU$2='BPA CURRENT Calc'!$F$6,Data!AT70,0)</f>
        <v>0</v>
      </c>
      <c r="AV70" s="4">
        <f>IF(AV$2='BPA CURRENT Calc'!$F$6,Data!AU70,0)</f>
        <v>0</v>
      </c>
      <c r="AW70" s="4">
        <f>IF(AW$2='BPA CURRENT Calc'!$F$6,Data!AV70,0)</f>
        <v>0</v>
      </c>
      <c r="AX70" s="4">
        <f>IF(AX$2='BPA CURRENT Calc'!$F$6,Data!AW70,0)</f>
        <v>0</v>
      </c>
      <c r="AY70" s="6">
        <f t="shared" si="13"/>
        <v>0</v>
      </c>
      <c r="AZ70" s="18">
        <f>IF(AZ$2='BPA CURRENT Calc'!$G$6,0,0)</f>
        <v>0</v>
      </c>
      <c r="BA70" s="4">
        <f>IF(BA$2='BPA CURRENT Calc'!$G$6,Data!AX70,0)</f>
        <v>0</v>
      </c>
      <c r="BB70" s="4">
        <f>IF(BB$2='BPA CURRENT Calc'!$G$6,Data!AY70,0)</f>
        <v>0</v>
      </c>
      <c r="BC70" s="4">
        <f>IF(BC$2='BPA CURRENT Calc'!$G$6,Data!AZ70,0)</f>
        <v>0</v>
      </c>
      <c r="BD70" s="4">
        <f>IF(BD$2='BPA CURRENT Calc'!$G$6,Data!BA70,0)</f>
        <v>0</v>
      </c>
      <c r="BE70" s="4">
        <f>IF(BE$2='BPA CURRENT Calc'!$G$6,Data!BB70,0)</f>
        <v>0</v>
      </c>
      <c r="BF70" s="4">
        <f>IF(BF$2='BPA CURRENT Calc'!$G$6,Data!BC70,0)</f>
        <v>0</v>
      </c>
      <c r="BG70" s="4">
        <f>IF(BG$2='BPA CURRENT Calc'!$G$6,Data!BD70,0)</f>
        <v>0</v>
      </c>
      <c r="BH70" s="6">
        <f t="shared" si="14"/>
        <v>0</v>
      </c>
      <c r="BI70" s="97">
        <f>IF('BPA CURRENT Calc'!$H$6="Yes",Data!BE70,0)</f>
        <v>0</v>
      </c>
      <c r="BJ70" s="18">
        <f>IF(BJ$2='BPA CURRENT Calc'!$L$4,0,0)</f>
        <v>0</v>
      </c>
      <c r="BK70" s="4">
        <f>IF(BK$2='BPA CURRENT Calc'!$L$4,Data!BV70,0)</f>
        <v>0</v>
      </c>
      <c r="BL70" s="4">
        <f>IF(BL$2='BPA CURRENT Calc'!$L$4,Data!BW70,0)</f>
        <v>0</v>
      </c>
      <c r="BM70" s="4">
        <f>IF(BM$2='BPA CURRENT Calc'!$L$4,Data!BX70,0)</f>
        <v>0</v>
      </c>
      <c r="BN70" s="4">
        <f>IF(BN$2='BPA CURRENT Calc'!$L$4,Data!BY70,0)</f>
        <v>0</v>
      </c>
      <c r="BO70" s="6">
        <f t="shared" si="15"/>
        <v>0</v>
      </c>
      <c r="BP70" s="4">
        <f>IF('BPA CURRENT Calc'!$J$6='BPA CURRENT Ref Data'!BP$2,Data!C70,0)</f>
        <v>0</v>
      </c>
      <c r="BQ70" s="4">
        <f>IF('BPA CURRENT Calc'!$J$6='BPA CURRENT Ref Data'!BQ$2,Data!D70,0)</f>
        <v>0</v>
      </c>
      <c r="BR70" s="4">
        <f>IF('BPA CURRENT Calc'!$J$6='BPA CURRENT Ref Data'!BR$2,Data!E70,0)</f>
        <v>0</v>
      </c>
      <c r="BS70" s="4">
        <f>IF('BPA CURRENT Calc'!$J$6='BPA CURRENT Ref Data'!BS$2,Data!F70,0)</f>
        <v>6.2130000000000001</v>
      </c>
      <c r="BT70" s="99">
        <f t="shared" si="9"/>
        <v>6.2130000000000001</v>
      </c>
      <c r="BU70" s="102">
        <f>IF('BPA CURRENT Calc'!$L$6="Yes",'BPA CURRENT Ref Data'!BO70*'BPA CURRENT Calc'!$L$5,0)</f>
        <v>0</v>
      </c>
      <c r="BV70" s="102">
        <f>IF('BPA CURRENT Calc'!$M$6="Yes",IF(('BPA CURRENT Calc'!I74-'BPA CURRENT Ref Data'!BT70)&gt;0,('BPA CURRENT Calc'!I74-'BPA CURRENT Ref Data'!BT70)*'BPA CURRENT Calc'!$M$5,0),0)</f>
        <v>7.1830993150685307E-2</v>
      </c>
      <c r="BW70" s="80">
        <f>IF('BPA CURRENT Calc'!$K$6="Yes",IF(('BPA CURRENT Calc'!I74)&lt;'BPA CURRENT Calc'!J74,('BPA CURRENT Calc'!I74-'BPA CURRENT Calc'!J74)*'BPA CURRENT Calc'!$K$5,0),0)</f>
        <v>0</v>
      </c>
      <c r="BX70" s="105">
        <f>IF('BPA CURRENT Calc'!$N$5='BPA CURRENT Ref Data'!$BX$2,'BPA CURRENT Scaling'!D73,0)</f>
        <v>3.8946415897999312E-2</v>
      </c>
      <c r="BY70" s="1">
        <f>IF('BPA CURRENT Calc'!$N$5='BPA CURRENT Ref Data'!$BY$2,'BPA CURRENT Scaling'!H73,0)</f>
        <v>0</v>
      </c>
      <c r="BZ70" s="6">
        <f>IF('BPA CURRENT Calc'!$N$6="Yes",SUM('BPA CURRENT Ref Data'!BX70:BY70),0)</f>
        <v>0</v>
      </c>
      <c r="CA70" s="4"/>
      <c r="CB70" s="4"/>
      <c r="CC70" s="4"/>
      <c r="CD70" s="4"/>
      <c r="CE70" s="4"/>
      <c r="CF70" s="4"/>
      <c r="CG70" s="4"/>
      <c r="CH70" s="4"/>
      <c r="CI70" s="4"/>
      <c r="CJ70" s="4"/>
      <c r="CK70" s="4"/>
      <c r="CL70" s="4"/>
      <c r="CM70" s="4"/>
      <c r="CN70" s="4"/>
      <c r="CO70" s="4"/>
      <c r="CP70" s="4"/>
      <c r="CQ70" s="4" t="e">
        <f>IF('BPA CURRENT Calc'!#REF!='BPA CURRENT Ref Data'!CQ$2,Data!G70,0)</f>
        <v>#REF!</v>
      </c>
      <c r="CR70" s="4" t="e">
        <f>IF('BPA CURRENT Calc'!#REF!='BPA CURRENT Ref Data'!CR$2,Data!H70,0)</f>
        <v>#REF!</v>
      </c>
      <c r="CS70" s="4" t="e">
        <f>IF('BPA CURRENT Calc'!#REF!='BPA CURRENT Ref Data'!CS$2,Data!I70,0)</f>
        <v>#REF!</v>
      </c>
      <c r="CT70" s="4" t="e">
        <f>IF('BPA CURRENT Calc'!#REF!='BPA CURRENT Ref Data'!CT$2,Data!J70,0)</f>
        <v>#REF!</v>
      </c>
      <c r="CU70" s="4" t="e">
        <f>IF('BPA CURRENT Calc'!#REF!='BPA CURRENT Ref Data'!CU$2,Data!K70,0)</f>
        <v>#REF!</v>
      </c>
      <c r="CV70" s="4" t="e">
        <f>IF('BPA CURRENT Calc'!#REF!='BPA CURRENT Ref Data'!CV$2,Data!L70,0)</f>
        <v>#REF!</v>
      </c>
      <c r="CW70" s="4" t="e">
        <f>IF('BPA CURRENT Calc'!#REF!='BPA CURRENT Ref Data'!CW$2,Data!M70,0)</f>
        <v>#REF!</v>
      </c>
      <c r="CX70" s="4" t="e">
        <f>IF('BPA CURRENT Calc'!#REF!='BPA CURRENT Ref Data'!CX$2,Data!N70,0)</f>
        <v>#REF!</v>
      </c>
      <c r="CY70" s="4" t="e">
        <f>IF('BPA CURRENT Calc'!#REF!='BPA CURRENT Ref Data'!CY$2,Data!O70,0)</f>
        <v>#REF!</v>
      </c>
      <c r="CZ70" s="4" t="e">
        <f>IF('BPA CURRENT Calc'!#REF!='BPA CURRENT Ref Data'!CZ$2,Data!P70,0)</f>
        <v>#REF!</v>
      </c>
      <c r="DA70" s="4" t="e">
        <f>IF('BPA CURRENT Calc'!#REF!='BPA CURRENT Ref Data'!DA$2,Data!Q70,0)</f>
        <v>#REF!</v>
      </c>
      <c r="DB70" s="4" t="e">
        <f>IF('BPA CURRENT Calc'!#REF!='BPA CURRENT Ref Data'!DB$2,Data!R70,0)</f>
        <v>#REF!</v>
      </c>
      <c r="DC70" s="4" t="e">
        <f>IF('BPA CURRENT Calc'!#REF!='BPA CURRENT Ref Data'!DC$2,Data!S70,0)</f>
        <v>#REF!</v>
      </c>
      <c r="DD70" s="4" t="e">
        <f>IF('BPA CURRENT Calc'!#REF!='BPA CURRENT Ref Data'!DD$2,Data!T70,0)</f>
        <v>#REF!</v>
      </c>
      <c r="DE70" s="4" t="e">
        <f>IF('BPA CURRENT Calc'!#REF!='BPA CURRENT Ref Data'!DE$2,Data!U70,0)</f>
        <v>#REF!</v>
      </c>
      <c r="DF70" s="22" t="e">
        <f t="shared" si="16"/>
        <v>#REF!</v>
      </c>
    </row>
    <row r="71" spans="1:110" x14ac:dyDescent="0.3">
      <c r="A71" s="12">
        <v>10204</v>
      </c>
      <c r="B71" s="37" t="s">
        <v>78</v>
      </c>
      <c r="C71" s="18">
        <f>IF('BPA CURRENT Calc'!$C$6='BPA CURRENT Ref Data'!C$2,Data!G71,0)</f>
        <v>0</v>
      </c>
      <c r="D71" s="4">
        <f>IF('BPA CURRENT Calc'!$C$6='BPA CURRENT Ref Data'!D$2,Data!H71,0)</f>
        <v>0</v>
      </c>
      <c r="E71" s="4">
        <f>IF('BPA CURRENT Calc'!$C$6='BPA CURRENT Ref Data'!E$2,Data!I71,0)</f>
        <v>80.383963926940638</v>
      </c>
      <c r="F71" s="4">
        <f>IF('BPA CURRENT Calc'!$C$6='BPA CURRENT Ref Data'!F$2,Data!J71,0)</f>
        <v>0</v>
      </c>
      <c r="G71" s="4">
        <f>IF('BPA CURRENT Calc'!$C$6='BPA CURRENT Ref Data'!G$2,Data!K71,0)</f>
        <v>0</v>
      </c>
      <c r="H71" s="4">
        <f>IF('BPA CURRENT Calc'!$C$6='BPA CURRENT Ref Data'!H$2,Data!L71,0)</f>
        <v>0</v>
      </c>
      <c r="I71" s="4">
        <f>IF('BPA CURRENT Calc'!$C$6='BPA CURRENT Ref Data'!I$2,Data!M71,0)</f>
        <v>0</v>
      </c>
      <c r="J71" s="4">
        <f>IF('BPA CURRENT Calc'!$C$6='BPA CURRENT Ref Data'!J$2,Data!N71,0)</f>
        <v>0</v>
      </c>
      <c r="K71" s="4">
        <f>IF('BPA CURRENT Calc'!$C$6='BPA CURRENT Ref Data'!K$2,Data!O71,0)</f>
        <v>0</v>
      </c>
      <c r="L71" s="4">
        <f>IF('BPA CURRENT Calc'!$C$6='BPA CURRENT Ref Data'!L$2,Data!P71,0)</f>
        <v>0</v>
      </c>
      <c r="M71" s="4">
        <f>IF('BPA CURRENT Calc'!$C$6='BPA CURRENT Ref Data'!M$2,Data!Q71,0)</f>
        <v>0</v>
      </c>
      <c r="N71" s="4">
        <f>IF('BPA CURRENT Calc'!$C$6='BPA CURRENT Ref Data'!N$2,Data!R71,0)</f>
        <v>0</v>
      </c>
      <c r="O71" s="4">
        <f>IF('BPA CURRENT Calc'!$C$6='BPA CURRENT Ref Data'!O$2,Data!S71,0)</f>
        <v>0</v>
      </c>
      <c r="P71" s="4">
        <f>IF('BPA CURRENT Calc'!$C$6='BPA CURRENT Ref Data'!P$2,Data!T71,0)</f>
        <v>0</v>
      </c>
      <c r="Q71" s="4">
        <f>IF('BPA CURRENT Calc'!$C$6='BPA CURRENT Ref Data'!Q$2,Data!U71,0)</f>
        <v>0</v>
      </c>
      <c r="R71" s="22">
        <f t="shared" si="10"/>
        <v>80.383963926940638</v>
      </c>
      <c r="S71" s="18">
        <f>IF(S$2='BPA CURRENT Calc'!$D$6,Data!V71,0)</f>
        <v>0</v>
      </c>
      <c r="T71" s="4">
        <f>IF(T$2='BPA CURRENT Calc'!$D$6,Data!W71,0)</f>
        <v>0</v>
      </c>
      <c r="U71" s="4">
        <f>IF(U$2='BPA CURRENT Calc'!$D$6,Data!X71,0)</f>
        <v>0</v>
      </c>
      <c r="V71" s="4">
        <f>IF(V$2='BPA CURRENT Calc'!$D$6,Data!Y71,0)</f>
        <v>0</v>
      </c>
      <c r="W71" s="4">
        <f>IF(W$2='BPA CURRENT Calc'!$D$6,Data!Z71,0)</f>
        <v>0</v>
      </c>
      <c r="X71" s="4">
        <f>IF(X$2='BPA CURRENT Calc'!$D$6,Data!AA71,0)</f>
        <v>0</v>
      </c>
      <c r="Y71" s="4">
        <f>IF(Y$2='BPA CURRENT Calc'!$D$6,Data!AB71,0)</f>
        <v>0</v>
      </c>
      <c r="Z71" s="4">
        <f>IF(Z$2='BPA CURRENT Calc'!$D$6,Data!AC71,0)</f>
        <v>0</v>
      </c>
      <c r="AA71" s="4">
        <f>IF(AA$2='BPA CURRENT Calc'!$D$6,Data!AD71,0)</f>
        <v>0</v>
      </c>
      <c r="AB71" s="4">
        <f>IF(AB$2='BPA CURRENT Calc'!$D$6,Data!AE71,0)</f>
        <v>0</v>
      </c>
      <c r="AC71" s="4">
        <f>IF(AC$2='BPA CURRENT Calc'!$D$6,Data!AF71,0)</f>
        <v>0</v>
      </c>
      <c r="AD71" s="4">
        <f>IF(AD$2='BPA CURRENT Calc'!$D$6,Data!AG71,0)</f>
        <v>0</v>
      </c>
      <c r="AE71" s="4">
        <f>IF(AE$2='BPA CURRENT Calc'!$D$6,Data!AH71,0)</f>
        <v>0</v>
      </c>
      <c r="AF71" s="4">
        <f>IF(AF$2='BPA CURRENT Calc'!$D$6,Data!AI71,0)</f>
        <v>0</v>
      </c>
      <c r="AG71" s="6">
        <f t="shared" si="11"/>
        <v>0</v>
      </c>
      <c r="AH71" s="18">
        <f>IF(AH$2='BPA CURRENT Calc'!$E$6,0,0)</f>
        <v>0</v>
      </c>
      <c r="AI71" s="4">
        <f>IF(AI$2='BPA CURRENT Calc'!$E$6,Data!AJ71,0)</f>
        <v>0</v>
      </c>
      <c r="AJ71" s="4">
        <f>IF(AJ$2='BPA CURRENT Calc'!$E$6,Data!AK71,0)</f>
        <v>17.322146118721463</v>
      </c>
      <c r="AK71" s="4">
        <f>IF(AK$2='BPA CURRENT Calc'!$E$6,Data!AL71,0)</f>
        <v>0</v>
      </c>
      <c r="AL71" s="4">
        <f>IF(AL$2='BPA CURRENT Calc'!$E$6,Data!AM71,0)</f>
        <v>0</v>
      </c>
      <c r="AM71" s="4">
        <f>IF(AM$2='BPA CURRENT Calc'!$E$6,Data!AN71,0)</f>
        <v>0</v>
      </c>
      <c r="AN71" s="4">
        <f>IF(AN$2='BPA CURRENT Calc'!$E$6,Data!AO71,0)</f>
        <v>0</v>
      </c>
      <c r="AO71" s="4">
        <f>IF(AO$2='BPA CURRENT Calc'!$E$6,Data!AP71,0)</f>
        <v>0</v>
      </c>
      <c r="AP71" s="6">
        <f t="shared" si="12"/>
        <v>17.322146118721463</v>
      </c>
      <c r="AQ71" s="18">
        <f>IF(AQ$2='BPA CURRENT Calc'!$F$6,0,0)</f>
        <v>0</v>
      </c>
      <c r="AR71" s="4">
        <f>IF(AR$2='BPA CURRENT Calc'!$F$6,Data!AQ71,0)</f>
        <v>0</v>
      </c>
      <c r="AS71" s="4">
        <f>IF(AS$2='BPA CURRENT Calc'!$F$6,Data!AR71,0)</f>
        <v>0</v>
      </c>
      <c r="AT71" s="4">
        <f>IF(AT$2='BPA CURRENT Calc'!$F$6,Data!AS71,0)</f>
        <v>0</v>
      </c>
      <c r="AU71" s="4">
        <f>IF(AU$2='BPA CURRENT Calc'!$F$6,Data!AT71,0)</f>
        <v>0</v>
      </c>
      <c r="AV71" s="4">
        <f>IF(AV$2='BPA CURRENT Calc'!$F$6,Data!AU71,0)</f>
        <v>0</v>
      </c>
      <c r="AW71" s="4">
        <f>IF(AW$2='BPA CURRENT Calc'!$F$6,Data!AV71,0)</f>
        <v>0</v>
      </c>
      <c r="AX71" s="4">
        <f>IF(AX$2='BPA CURRENT Calc'!$F$6,Data!AW71,0)</f>
        <v>0</v>
      </c>
      <c r="AY71" s="6">
        <f t="shared" si="13"/>
        <v>0</v>
      </c>
      <c r="AZ71" s="18">
        <f>IF(AZ$2='BPA CURRENT Calc'!$G$6,0,0)</f>
        <v>0</v>
      </c>
      <c r="BA71" s="4">
        <f>IF(BA$2='BPA CURRENT Calc'!$G$6,Data!AX71,0)</f>
        <v>0</v>
      </c>
      <c r="BB71" s="4">
        <f>IF(BB$2='BPA CURRENT Calc'!$G$6,Data!AY71,0)</f>
        <v>0.51792237442922373</v>
      </c>
      <c r="BC71" s="4">
        <f>IF(BC$2='BPA CURRENT Calc'!$G$6,Data!AZ71,0)</f>
        <v>0</v>
      </c>
      <c r="BD71" s="4">
        <f>IF(BD$2='BPA CURRENT Calc'!$G$6,Data!BA71,0)</f>
        <v>0</v>
      </c>
      <c r="BE71" s="4">
        <f>IF(BE$2='BPA CURRENT Calc'!$G$6,Data!BB71,0)</f>
        <v>0</v>
      </c>
      <c r="BF71" s="4">
        <f>IF(BF$2='BPA CURRENT Calc'!$G$6,Data!BC71,0)</f>
        <v>0</v>
      </c>
      <c r="BG71" s="4">
        <f>IF(BG$2='BPA CURRENT Calc'!$G$6,Data!BD71,0)</f>
        <v>0</v>
      </c>
      <c r="BH71" s="6">
        <f t="shared" si="14"/>
        <v>0.51792237442922373</v>
      </c>
      <c r="BI71" s="97">
        <f>IF('BPA CURRENT Calc'!$H$6="Yes",Data!BE71,0)</f>
        <v>0</v>
      </c>
      <c r="BJ71" s="18">
        <f>IF(BJ$2='BPA CURRENT Calc'!$L$4,0,0)</f>
        <v>0</v>
      </c>
      <c r="BK71" s="4">
        <f>IF(BK$2='BPA CURRENT Calc'!$L$4,Data!BV71,0)</f>
        <v>0</v>
      </c>
      <c r="BL71" s="4">
        <f>IF(BL$2='BPA CURRENT Calc'!$L$4,Data!BW71,0)</f>
        <v>0.78650000000000009</v>
      </c>
      <c r="BM71" s="4">
        <f>IF(BM$2='BPA CURRENT Calc'!$L$4,Data!BX71,0)</f>
        <v>0</v>
      </c>
      <c r="BN71" s="4">
        <f>IF(BN$2='BPA CURRENT Calc'!$L$4,Data!BY71,0)</f>
        <v>0</v>
      </c>
      <c r="BO71" s="6">
        <f t="shared" si="15"/>
        <v>0.78650000000000009</v>
      </c>
      <c r="BP71" s="4">
        <f>IF('BPA CURRENT Calc'!$J$6='BPA CURRENT Ref Data'!BP$2,Data!C71,0)</f>
        <v>0</v>
      </c>
      <c r="BQ71" s="4">
        <f>IF('BPA CURRENT Calc'!$J$6='BPA CURRENT Ref Data'!BQ$2,Data!D71,0)</f>
        <v>0</v>
      </c>
      <c r="BR71" s="4">
        <f>IF('BPA CURRENT Calc'!$J$6='BPA CURRENT Ref Data'!BR$2,Data!E71,0)</f>
        <v>0</v>
      </c>
      <c r="BS71" s="4">
        <f>IF('BPA CURRENT Calc'!$J$6='BPA CURRENT Ref Data'!BS$2,Data!F71,0)</f>
        <v>79.555999999999997</v>
      </c>
      <c r="BT71" s="99">
        <f t="shared" si="9"/>
        <v>79.555999999999997</v>
      </c>
      <c r="BU71" s="102">
        <f>IF('BPA CURRENT Calc'!$L$6="Yes",'BPA CURRENT Ref Data'!BO71*'BPA CURRENT Calc'!$L$5,0)</f>
        <v>0.39325000000000004</v>
      </c>
      <c r="BV71" s="102">
        <f>IF('BPA CURRENT Calc'!$M$6="Yes",IF(('BPA CURRENT Calc'!I75-'BPA CURRENT Ref Data'!BT71)&gt;0,('BPA CURRENT Calc'!I75-'BPA CURRENT Ref Data'!BT71)*'BPA CURRENT Calc'!$M$5,0),0)</f>
        <v>0</v>
      </c>
      <c r="BW71" s="80">
        <f>IF('BPA CURRENT Calc'!$K$6="Yes",IF(('BPA CURRENT Calc'!I75)&lt;'BPA CURRENT Calc'!J75,('BPA CURRENT Calc'!I75-'BPA CURRENT Calc'!J75)*'BPA CURRENT Calc'!$K$5,0),0)</f>
        <v>-17.012104566210041</v>
      </c>
      <c r="BX71" s="105">
        <f>IF('BPA CURRENT Calc'!$N$5='BPA CURRENT Ref Data'!$BX$2,'BPA CURRENT Scaling'!D74,0)</f>
        <v>0.39001466295093457</v>
      </c>
      <c r="BY71" s="1">
        <f>IF('BPA CURRENT Calc'!$N$5='BPA CURRENT Ref Data'!$BY$2,'BPA CURRENT Scaling'!H74,0)</f>
        <v>0</v>
      </c>
      <c r="BZ71" s="6">
        <f>IF('BPA CURRENT Calc'!$N$6="Yes",SUM('BPA CURRENT Ref Data'!BX71:BY71),0)</f>
        <v>0</v>
      </c>
      <c r="CA71" s="4"/>
      <c r="CB71" s="4"/>
      <c r="CC71" s="4"/>
      <c r="CD71" s="4"/>
      <c r="CE71" s="4"/>
      <c r="CF71" s="4"/>
      <c r="CG71" s="4"/>
      <c r="CH71" s="4"/>
      <c r="CI71" s="4"/>
      <c r="CJ71" s="4"/>
      <c r="CK71" s="4"/>
      <c r="CL71" s="4"/>
      <c r="CM71" s="4"/>
      <c r="CN71" s="4"/>
      <c r="CO71" s="4"/>
      <c r="CP71" s="4"/>
      <c r="CQ71" s="4" t="e">
        <f>IF('BPA CURRENT Calc'!#REF!='BPA CURRENT Ref Data'!CQ$2,Data!G71,0)</f>
        <v>#REF!</v>
      </c>
      <c r="CR71" s="4" t="e">
        <f>IF('BPA CURRENT Calc'!#REF!='BPA CURRENT Ref Data'!CR$2,Data!H71,0)</f>
        <v>#REF!</v>
      </c>
      <c r="CS71" s="4" t="e">
        <f>IF('BPA CURRENT Calc'!#REF!='BPA CURRENT Ref Data'!CS$2,Data!I71,0)</f>
        <v>#REF!</v>
      </c>
      <c r="CT71" s="4" t="e">
        <f>IF('BPA CURRENT Calc'!#REF!='BPA CURRENT Ref Data'!CT$2,Data!J71,0)</f>
        <v>#REF!</v>
      </c>
      <c r="CU71" s="4" t="e">
        <f>IF('BPA CURRENT Calc'!#REF!='BPA CURRENT Ref Data'!CU$2,Data!K71,0)</f>
        <v>#REF!</v>
      </c>
      <c r="CV71" s="4" t="e">
        <f>IF('BPA CURRENT Calc'!#REF!='BPA CURRENT Ref Data'!CV$2,Data!L71,0)</f>
        <v>#REF!</v>
      </c>
      <c r="CW71" s="4" t="e">
        <f>IF('BPA CURRENT Calc'!#REF!='BPA CURRENT Ref Data'!CW$2,Data!M71,0)</f>
        <v>#REF!</v>
      </c>
      <c r="CX71" s="4" t="e">
        <f>IF('BPA CURRENT Calc'!#REF!='BPA CURRENT Ref Data'!CX$2,Data!N71,0)</f>
        <v>#REF!</v>
      </c>
      <c r="CY71" s="4" t="e">
        <f>IF('BPA CURRENT Calc'!#REF!='BPA CURRENT Ref Data'!CY$2,Data!O71,0)</f>
        <v>#REF!</v>
      </c>
      <c r="CZ71" s="4" t="e">
        <f>IF('BPA CURRENT Calc'!#REF!='BPA CURRENT Ref Data'!CZ$2,Data!P71,0)</f>
        <v>#REF!</v>
      </c>
      <c r="DA71" s="4" t="e">
        <f>IF('BPA CURRENT Calc'!#REF!='BPA CURRENT Ref Data'!DA$2,Data!Q71,0)</f>
        <v>#REF!</v>
      </c>
      <c r="DB71" s="4" t="e">
        <f>IF('BPA CURRENT Calc'!#REF!='BPA CURRENT Ref Data'!DB$2,Data!R71,0)</f>
        <v>#REF!</v>
      </c>
      <c r="DC71" s="4" t="e">
        <f>IF('BPA CURRENT Calc'!#REF!='BPA CURRENT Ref Data'!DC$2,Data!S71,0)</f>
        <v>#REF!</v>
      </c>
      <c r="DD71" s="4" t="e">
        <f>IF('BPA CURRENT Calc'!#REF!='BPA CURRENT Ref Data'!DD$2,Data!T71,0)</f>
        <v>#REF!</v>
      </c>
      <c r="DE71" s="4" t="e">
        <f>IF('BPA CURRENT Calc'!#REF!='BPA CURRENT Ref Data'!DE$2,Data!U71,0)</f>
        <v>#REF!</v>
      </c>
      <c r="DF71" s="22" t="e">
        <f t="shared" si="16"/>
        <v>#REF!</v>
      </c>
    </row>
    <row r="72" spans="1:110" x14ac:dyDescent="0.3">
      <c r="A72" s="12">
        <v>10209</v>
      </c>
      <c r="B72" s="37" t="s">
        <v>79</v>
      </c>
      <c r="C72" s="18">
        <f>IF('BPA CURRENT Calc'!$C$6='BPA CURRENT Ref Data'!C$2,Data!G72,0)</f>
        <v>0</v>
      </c>
      <c r="D72" s="4">
        <f>IF('BPA CURRENT Calc'!$C$6='BPA CURRENT Ref Data'!D$2,Data!H72,0)</f>
        <v>0</v>
      </c>
      <c r="E72" s="4">
        <f>IF('BPA CURRENT Calc'!$C$6='BPA CURRENT Ref Data'!E$2,Data!I72,0)</f>
        <v>124.17198630136987</v>
      </c>
      <c r="F72" s="4">
        <f>IF('BPA CURRENT Calc'!$C$6='BPA CURRENT Ref Data'!F$2,Data!J72,0)</f>
        <v>0</v>
      </c>
      <c r="G72" s="4">
        <f>IF('BPA CURRENT Calc'!$C$6='BPA CURRENT Ref Data'!G$2,Data!K72,0)</f>
        <v>0</v>
      </c>
      <c r="H72" s="4">
        <f>IF('BPA CURRENT Calc'!$C$6='BPA CURRENT Ref Data'!H$2,Data!L72,0)</f>
        <v>0</v>
      </c>
      <c r="I72" s="4">
        <f>IF('BPA CURRENT Calc'!$C$6='BPA CURRENT Ref Data'!I$2,Data!M72,0)</f>
        <v>0</v>
      </c>
      <c r="J72" s="4">
        <f>IF('BPA CURRENT Calc'!$C$6='BPA CURRENT Ref Data'!J$2,Data!N72,0)</f>
        <v>0</v>
      </c>
      <c r="K72" s="4">
        <f>IF('BPA CURRENT Calc'!$C$6='BPA CURRENT Ref Data'!K$2,Data!O72,0)</f>
        <v>0</v>
      </c>
      <c r="L72" s="4">
        <f>IF('BPA CURRENT Calc'!$C$6='BPA CURRENT Ref Data'!L$2,Data!P72,0)</f>
        <v>0</v>
      </c>
      <c r="M72" s="4">
        <f>IF('BPA CURRENT Calc'!$C$6='BPA CURRENT Ref Data'!M$2,Data!Q72,0)</f>
        <v>0</v>
      </c>
      <c r="N72" s="4">
        <f>IF('BPA CURRENT Calc'!$C$6='BPA CURRENT Ref Data'!N$2,Data!R72,0)</f>
        <v>0</v>
      </c>
      <c r="O72" s="4">
        <f>IF('BPA CURRENT Calc'!$C$6='BPA CURRENT Ref Data'!O$2,Data!S72,0)</f>
        <v>0</v>
      </c>
      <c r="P72" s="4">
        <f>IF('BPA CURRENT Calc'!$C$6='BPA CURRENT Ref Data'!P$2,Data!T72,0)</f>
        <v>0</v>
      </c>
      <c r="Q72" s="4">
        <f>IF('BPA CURRENT Calc'!$C$6='BPA CURRENT Ref Data'!Q$2,Data!U72,0)</f>
        <v>0</v>
      </c>
      <c r="R72" s="22">
        <f t="shared" si="10"/>
        <v>124.17198630136987</v>
      </c>
      <c r="S72" s="18">
        <f>IF(S$2='BPA CURRENT Calc'!$D$6,Data!V72,0)</f>
        <v>0</v>
      </c>
      <c r="T72" s="4">
        <f>IF(T$2='BPA CURRENT Calc'!$D$6,Data!W72,0)</f>
        <v>0</v>
      </c>
      <c r="U72" s="4">
        <f>IF(U$2='BPA CURRENT Calc'!$D$6,Data!X72,0)</f>
        <v>0</v>
      </c>
      <c r="V72" s="4">
        <f>IF(V$2='BPA CURRENT Calc'!$D$6,Data!Y72,0)</f>
        <v>0</v>
      </c>
      <c r="W72" s="4">
        <f>IF(W$2='BPA CURRENT Calc'!$D$6,Data!Z72,0)</f>
        <v>0</v>
      </c>
      <c r="X72" s="4">
        <f>IF(X$2='BPA CURRENT Calc'!$D$6,Data!AA72,0)</f>
        <v>0</v>
      </c>
      <c r="Y72" s="4">
        <f>IF(Y$2='BPA CURRENT Calc'!$D$6,Data!AB72,0)</f>
        <v>0</v>
      </c>
      <c r="Z72" s="4">
        <f>IF(Z$2='BPA CURRENT Calc'!$D$6,Data!AC72,0)</f>
        <v>0</v>
      </c>
      <c r="AA72" s="4">
        <f>IF(AA$2='BPA CURRENT Calc'!$D$6,Data!AD72,0)</f>
        <v>0</v>
      </c>
      <c r="AB72" s="4">
        <f>IF(AB$2='BPA CURRENT Calc'!$D$6,Data!AE72,0)</f>
        <v>0</v>
      </c>
      <c r="AC72" s="4">
        <f>IF(AC$2='BPA CURRENT Calc'!$D$6,Data!AF72,0)</f>
        <v>0</v>
      </c>
      <c r="AD72" s="4">
        <f>IF(AD$2='BPA CURRENT Calc'!$D$6,Data!AG72,0)</f>
        <v>0</v>
      </c>
      <c r="AE72" s="4">
        <f>IF(AE$2='BPA CURRENT Calc'!$D$6,Data!AH72,0)</f>
        <v>0</v>
      </c>
      <c r="AF72" s="4">
        <f>IF(AF$2='BPA CURRENT Calc'!$D$6,Data!AI72,0)</f>
        <v>0</v>
      </c>
      <c r="AG72" s="6">
        <f t="shared" si="11"/>
        <v>0</v>
      </c>
      <c r="AH72" s="18">
        <f>IF(AH$2='BPA CURRENT Calc'!$E$6,0,0)</f>
        <v>0</v>
      </c>
      <c r="AI72" s="4">
        <f>IF(AI$2='BPA CURRENT Calc'!$E$6,Data!AJ72,0)</f>
        <v>0</v>
      </c>
      <c r="AJ72" s="4">
        <f>IF(AJ$2='BPA CURRENT Calc'!$E$6,Data!AK72,0)</f>
        <v>0</v>
      </c>
      <c r="AK72" s="4">
        <f>IF(AK$2='BPA CURRENT Calc'!$E$6,Data!AL72,0)</f>
        <v>0</v>
      </c>
      <c r="AL72" s="4">
        <f>IF(AL$2='BPA CURRENT Calc'!$E$6,Data!AM72,0)</f>
        <v>0</v>
      </c>
      <c r="AM72" s="4">
        <f>IF(AM$2='BPA CURRENT Calc'!$E$6,Data!AN72,0)</f>
        <v>0</v>
      </c>
      <c r="AN72" s="4">
        <f>IF(AN$2='BPA CURRENT Calc'!$E$6,Data!AO72,0)</f>
        <v>0</v>
      </c>
      <c r="AO72" s="4">
        <f>IF(AO$2='BPA CURRENT Calc'!$E$6,Data!AP72,0)</f>
        <v>0</v>
      </c>
      <c r="AP72" s="6">
        <f t="shared" si="12"/>
        <v>0</v>
      </c>
      <c r="AQ72" s="18">
        <f>IF(AQ$2='BPA CURRENT Calc'!$F$6,0,0)</f>
        <v>0</v>
      </c>
      <c r="AR72" s="4">
        <f>IF(AR$2='BPA CURRENT Calc'!$F$6,Data!AQ72,0)</f>
        <v>0</v>
      </c>
      <c r="AS72" s="4">
        <f>IF(AS$2='BPA CURRENT Calc'!$F$6,Data!AR72,0)</f>
        <v>0</v>
      </c>
      <c r="AT72" s="4">
        <f>IF(AT$2='BPA CURRENT Calc'!$F$6,Data!AS72,0)</f>
        <v>0</v>
      </c>
      <c r="AU72" s="4">
        <f>IF(AU$2='BPA CURRENT Calc'!$F$6,Data!AT72,0)</f>
        <v>0</v>
      </c>
      <c r="AV72" s="4">
        <f>IF(AV$2='BPA CURRENT Calc'!$F$6,Data!AU72,0)</f>
        <v>0</v>
      </c>
      <c r="AW72" s="4">
        <f>IF(AW$2='BPA CURRENT Calc'!$F$6,Data!AV72,0)</f>
        <v>0</v>
      </c>
      <c r="AX72" s="4">
        <f>IF(AX$2='BPA CURRENT Calc'!$F$6,Data!AW72,0)</f>
        <v>0</v>
      </c>
      <c r="AY72" s="6">
        <f t="shared" si="13"/>
        <v>0</v>
      </c>
      <c r="AZ72" s="18">
        <f>IF(AZ$2='BPA CURRENT Calc'!$G$6,0,0)</f>
        <v>0</v>
      </c>
      <c r="BA72" s="4">
        <f>IF(BA$2='BPA CURRENT Calc'!$G$6,Data!AX72,0)</f>
        <v>0</v>
      </c>
      <c r="BB72" s="4">
        <f>IF(BB$2='BPA CURRENT Calc'!$G$6,Data!AY72,0)</f>
        <v>0</v>
      </c>
      <c r="BC72" s="4">
        <f>IF(BC$2='BPA CURRENT Calc'!$G$6,Data!AZ72,0)</f>
        <v>0</v>
      </c>
      <c r="BD72" s="4">
        <f>IF(BD$2='BPA CURRENT Calc'!$G$6,Data!BA72,0)</f>
        <v>0</v>
      </c>
      <c r="BE72" s="4">
        <f>IF(BE$2='BPA CURRENT Calc'!$G$6,Data!BB72,0)</f>
        <v>0</v>
      </c>
      <c r="BF72" s="4">
        <f>IF(BF$2='BPA CURRENT Calc'!$G$6,Data!BC72,0)</f>
        <v>0</v>
      </c>
      <c r="BG72" s="4">
        <f>IF(BG$2='BPA CURRENT Calc'!$G$6,Data!BD72,0)</f>
        <v>0</v>
      </c>
      <c r="BH72" s="6">
        <f t="shared" si="14"/>
        <v>0</v>
      </c>
      <c r="BI72" s="97">
        <f>IF('BPA CURRENT Calc'!$H$6="Yes",Data!BE72,0)</f>
        <v>0</v>
      </c>
      <c r="BJ72" s="18">
        <f>IF(BJ$2='BPA CURRENT Calc'!$L$4,0,0)</f>
        <v>0</v>
      </c>
      <c r="BK72" s="4">
        <f>IF(BK$2='BPA CURRENT Calc'!$L$4,Data!BV72,0)</f>
        <v>0</v>
      </c>
      <c r="BL72" s="4">
        <f>IF(BL$2='BPA CURRENT Calc'!$L$4,Data!BW72,0)</f>
        <v>0.26650000000000001</v>
      </c>
      <c r="BM72" s="4">
        <f>IF(BM$2='BPA CURRENT Calc'!$L$4,Data!BX72,0)</f>
        <v>0</v>
      </c>
      <c r="BN72" s="4">
        <f>IF(BN$2='BPA CURRENT Calc'!$L$4,Data!BY72,0)</f>
        <v>0</v>
      </c>
      <c r="BO72" s="6">
        <f t="shared" si="15"/>
        <v>0.26650000000000001</v>
      </c>
      <c r="BP72" s="4">
        <f>IF('BPA CURRENT Calc'!$J$6='BPA CURRENT Ref Data'!BP$2,Data!C72,0)</f>
        <v>0</v>
      </c>
      <c r="BQ72" s="4">
        <f>IF('BPA CURRENT Calc'!$J$6='BPA CURRENT Ref Data'!BQ$2,Data!D72,0)</f>
        <v>0</v>
      </c>
      <c r="BR72" s="4">
        <f>IF('BPA CURRENT Calc'!$J$6='BPA CURRENT Ref Data'!BR$2,Data!E72,0)</f>
        <v>0</v>
      </c>
      <c r="BS72" s="4">
        <f>IF('BPA CURRENT Calc'!$J$6='BPA CURRENT Ref Data'!BS$2,Data!F72,0)</f>
        <v>104.89</v>
      </c>
      <c r="BT72" s="99">
        <f t="shared" si="9"/>
        <v>104.89</v>
      </c>
      <c r="BU72" s="102">
        <f>IF('BPA CURRENT Calc'!$L$6="Yes",'BPA CURRENT Ref Data'!BO72*'BPA CURRENT Calc'!$L$5,0)</f>
        <v>0.13325000000000001</v>
      </c>
      <c r="BV72" s="102">
        <f>IF('BPA CURRENT Calc'!$M$6="Yes",IF(('BPA CURRENT Calc'!I76-'BPA CURRENT Ref Data'!BT72)&gt;0,('BPA CURRENT Calc'!I76-'BPA CURRENT Ref Data'!BT72)*'BPA CURRENT Calc'!$M$5,0),0)</f>
        <v>4.8204965753424673</v>
      </c>
      <c r="BW72" s="80">
        <f>IF('BPA CURRENT Calc'!$K$6="Yes",IF(('BPA CURRENT Calc'!I76)&lt;'BPA CURRENT Calc'!J76,('BPA CURRENT Calc'!I76-'BPA CURRENT Calc'!J76)*'BPA CURRENT Calc'!$K$5,0),0)</f>
        <v>0</v>
      </c>
      <c r="BX72" s="105">
        <f>IF('BPA CURRENT Calc'!$N$5='BPA CURRENT Ref Data'!$BX$2,'BPA CURRENT Scaling'!D75,0)</f>
        <v>0.68068978188593832</v>
      </c>
      <c r="BY72" s="1">
        <f>IF('BPA CURRENT Calc'!$N$5='BPA CURRENT Ref Data'!$BY$2,'BPA CURRENT Scaling'!H75,0)</f>
        <v>0</v>
      </c>
      <c r="BZ72" s="6">
        <f>IF('BPA CURRENT Calc'!$N$6="Yes",SUM('BPA CURRENT Ref Data'!BX72:BY72),0)</f>
        <v>0</v>
      </c>
      <c r="CA72" s="4"/>
      <c r="CB72" s="4"/>
      <c r="CC72" s="4"/>
      <c r="CD72" s="4"/>
      <c r="CE72" s="4"/>
      <c r="CF72" s="4"/>
      <c r="CG72" s="4"/>
      <c r="CH72" s="4"/>
      <c r="CI72" s="4"/>
      <c r="CJ72" s="4"/>
      <c r="CK72" s="4"/>
      <c r="CL72" s="4"/>
      <c r="CM72" s="4"/>
      <c r="CN72" s="4"/>
      <c r="CO72" s="4"/>
      <c r="CP72" s="4"/>
      <c r="CQ72" s="4" t="e">
        <f>IF('BPA CURRENT Calc'!#REF!='BPA CURRENT Ref Data'!CQ$2,Data!G72,0)</f>
        <v>#REF!</v>
      </c>
      <c r="CR72" s="4" t="e">
        <f>IF('BPA CURRENT Calc'!#REF!='BPA CURRENT Ref Data'!CR$2,Data!H72,0)</f>
        <v>#REF!</v>
      </c>
      <c r="CS72" s="4" t="e">
        <f>IF('BPA CURRENT Calc'!#REF!='BPA CURRENT Ref Data'!CS$2,Data!I72,0)</f>
        <v>#REF!</v>
      </c>
      <c r="CT72" s="4" t="e">
        <f>IF('BPA CURRENT Calc'!#REF!='BPA CURRENT Ref Data'!CT$2,Data!J72,0)</f>
        <v>#REF!</v>
      </c>
      <c r="CU72" s="4" t="e">
        <f>IF('BPA CURRENT Calc'!#REF!='BPA CURRENT Ref Data'!CU$2,Data!K72,0)</f>
        <v>#REF!</v>
      </c>
      <c r="CV72" s="4" t="e">
        <f>IF('BPA CURRENT Calc'!#REF!='BPA CURRENT Ref Data'!CV$2,Data!L72,0)</f>
        <v>#REF!</v>
      </c>
      <c r="CW72" s="4" t="e">
        <f>IF('BPA CURRENT Calc'!#REF!='BPA CURRENT Ref Data'!CW$2,Data!M72,0)</f>
        <v>#REF!</v>
      </c>
      <c r="CX72" s="4" t="e">
        <f>IF('BPA CURRENT Calc'!#REF!='BPA CURRENT Ref Data'!CX$2,Data!N72,0)</f>
        <v>#REF!</v>
      </c>
      <c r="CY72" s="4" t="e">
        <f>IF('BPA CURRENT Calc'!#REF!='BPA CURRENT Ref Data'!CY$2,Data!O72,0)</f>
        <v>#REF!</v>
      </c>
      <c r="CZ72" s="4" t="e">
        <f>IF('BPA CURRENT Calc'!#REF!='BPA CURRENT Ref Data'!CZ$2,Data!P72,0)</f>
        <v>#REF!</v>
      </c>
      <c r="DA72" s="4" t="e">
        <f>IF('BPA CURRENT Calc'!#REF!='BPA CURRENT Ref Data'!DA$2,Data!Q72,0)</f>
        <v>#REF!</v>
      </c>
      <c r="DB72" s="4" t="e">
        <f>IF('BPA CURRENT Calc'!#REF!='BPA CURRENT Ref Data'!DB$2,Data!R72,0)</f>
        <v>#REF!</v>
      </c>
      <c r="DC72" s="4" t="e">
        <f>IF('BPA CURRENT Calc'!#REF!='BPA CURRENT Ref Data'!DC$2,Data!S72,0)</f>
        <v>#REF!</v>
      </c>
      <c r="DD72" s="4" t="e">
        <f>IF('BPA CURRENT Calc'!#REF!='BPA CURRENT Ref Data'!DD$2,Data!T72,0)</f>
        <v>#REF!</v>
      </c>
      <c r="DE72" s="4" t="e">
        <f>IF('BPA CURRENT Calc'!#REF!='BPA CURRENT Ref Data'!DE$2,Data!U72,0)</f>
        <v>#REF!</v>
      </c>
      <c r="DF72" s="22" t="e">
        <f t="shared" si="16"/>
        <v>#REF!</v>
      </c>
    </row>
    <row r="73" spans="1:110" x14ac:dyDescent="0.3">
      <c r="A73" s="12">
        <v>10230</v>
      </c>
      <c r="B73" s="37" t="s">
        <v>80</v>
      </c>
      <c r="C73" s="18">
        <f>IF('BPA CURRENT Calc'!$C$6='BPA CURRENT Ref Data'!C$2,Data!G73,0)</f>
        <v>0</v>
      </c>
      <c r="D73" s="4">
        <f>IF('BPA CURRENT Calc'!$C$6='BPA CURRENT Ref Data'!D$2,Data!H73,0)</f>
        <v>0</v>
      </c>
      <c r="E73" s="4">
        <f>IF('BPA CURRENT Calc'!$C$6='BPA CURRENT Ref Data'!E$2,Data!I73,0)</f>
        <v>12.802464041095893</v>
      </c>
      <c r="F73" s="4">
        <f>IF('BPA CURRENT Calc'!$C$6='BPA CURRENT Ref Data'!F$2,Data!J73,0)</f>
        <v>0</v>
      </c>
      <c r="G73" s="4">
        <f>IF('BPA CURRENT Calc'!$C$6='BPA CURRENT Ref Data'!G$2,Data!K73,0)</f>
        <v>0</v>
      </c>
      <c r="H73" s="4">
        <f>IF('BPA CURRENT Calc'!$C$6='BPA CURRENT Ref Data'!H$2,Data!L73,0)</f>
        <v>0</v>
      </c>
      <c r="I73" s="4">
        <f>IF('BPA CURRENT Calc'!$C$6='BPA CURRENT Ref Data'!I$2,Data!M73,0)</f>
        <v>0</v>
      </c>
      <c r="J73" s="4">
        <f>IF('BPA CURRENT Calc'!$C$6='BPA CURRENT Ref Data'!J$2,Data!N73,0)</f>
        <v>0</v>
      </c>
      <c r="K73" s="4">
        <f>IF('BPA CURRENT Calc'!$C$6='BPA CURRENT Ref Data'!K$2,Data!O73,0)</f>
        <v>0</v>
      </c>
      <c r="L73" s="4">
        <f>IF('BPA CURRENT Calc'!$C$6='BPA CURRENT Ref Data'!L$2,Data!P73,0)</f>
        <v>0</v>
      </c>
      <c r="M73" s="4">
        <f>IF('BPA CURRENT Calc'!$C$6='BPA CURRENT Ref Data'!M$2,Data!Q73,0)</f>
        <v>0</v>
      </c>
      <c r="N73" s="4">
        <f>IF('BPA CURRENT Calc'!$C$6='BPA CURRENT Ref Data'!N$2,Data!R73,0)</f>
        <v>0</v>
      </c>
      <c r="O73" s="4">
        <f>IF('BPA CURRENT Calc'!$C$6='BPA CURRENT Ref Data'!O$2,Data!S73,0)</f>
        <v>0</v>
      </c>
      <c r="P73" s="4">
        <f>IF('BPA CURRENT Calc'!$C$6='BPA CURRENT Ref Data'!P$2,Data!T73,0)</f>
        <v>0</v>
      </c>
      <c r="Q73" s="4">
        <f>IF('BPA CURRENT Calc'!$C$6='BPA CURRENT Ref Data'!Q$2,Data!U73,0)</f>
        <v>0</v>
      </c>
      <c r="R73" s="22">
        <f t="shared" si="10"/>
        <v>12.802464041095893</v>
      </c>
      <c r="S73" s="18">
        <f>IF(S$2='BPA CURRENT Calc'!$D$6,Data!V73,0)</f>
        <v>0</v>
      </c>
      <c r="T73" s="4">
        <f>IF(T$2='BPA CURRENT Calc'!$D$6,Data!W73,0)</f>
        <v>0</v>
      </c>
      <c r="U73" s="4">
        <f>IF(U$2='BPA CURRENT Calc'!$D$6,Data!X73,0)</f>
        <v>0</v>
      </c>
      <c r="V73" s="4">
        <f>IF(V$2='BPA CURRENT Calc'!$D$6,Data!Y73,0)</f>
        <v>0</v>
      </c>
      <c r="W73" s="4">
        <f>IF(W$2='BPA CURRENT Calc'!$D$6,Data!Z73,0)</f>
        <v>0</v>
      </c>
      <c r="X73" s="4">
        <f>IF(X$2='BPA CURRENT Calc'!$D$6,Data!AA73,0)</f>
        <v>0</v>
      </c>
      <c r="Y73" s="4">
        <f>IF(Y$2='BPA CURRENT Calc'!$D$6,Data!AB73,0)</f>
        <v>0</v>
      </c>
      <c r="Z73" s="4">
        <f>IF(Z$2='BPA CURRENT Calc'!$D$6,Data!AC73,0)</f>
        <v>0</v>
      </c>
      <c r="AA73" s="4">
        <f>IF(AA$2='BPA CURRENT Calc'!$D$6,Data!AD73,0)</f>
        <v>0</v>
      </c>
      <c r="AB73" s="4">
        <f>IF(AB$2='BPA CURRENT Calc'!$D$6,Data!AE73,0)</f>
        <v>0</v>
      </c>
      <c r="AC73" s="4">
        <f>IF(AC$2='BPA CURRENT Calc'!$D$6,Data!AF73,0)</f>
        <v>0</v>
      </c>
      <c r="AD73" s="4">
        <f>IF(AD$2='BPA CURRENT Calc'!$D$6,Data!AG73,0)</f>
        <v>0</v>
      </c>
      <c r="AE73" s="4">
        <f>IF(AE$2='BPA CURRENT Calc'!$D$6,Data!AH73,0)</f>
        <v>0</v>
      </c>
      <c r="AF73" s="4">
        <f>IF(AF$2='BPA CURRENT Calc'!$D$6,Data!AI73,0)</f>
        <v>0</v>
      </c>
      <c r="AG73" s="6">
        <f t="shared" si="11"/>
        <v>0</v>
      </c>
      <c r="AH73" s="18">
        <f>IF(AH$2='BPA CURRENT Calc'!$E$6,0,0)</f>
        <v>0</v>
      </c>
      <c r="AI73" s="4">
        <f>IF(AI$2='BPA CURRENT Calc'!$E$6,Data!AJ73,0)</f>
        <v>0</v>
      </c>
      <c r="AJ73" s="4">
        <f>IF(AJ$2='BPA CURRENT Calc'!$E$6,Data!AK73,0)</f>
        <v>0.98036529680365292</v>
      </c>
      <c r="AK73" s="4">
        <f>IF(AK$2='BPA CURRENT Calc'!$E$6,Data!AL73,0)</f>
        <v>0</v>
      </c>
      <c r="AL73" s="4">
        <f>IF(AL$2='BPA CURRENT Calc'!$E$6,Data!AM73,0)</f>
        <v>0</v>
      </c>
      <c r="AM73" s="4">
        <f>IF(AM$2='BPA CURRENT Calc'!$E$6,Data!AN73,0)</f>
        <v>0</v>
      </c>
      <c r="AN73" s="4">
        <f>IF(AN$2='BPA CURRENT Calc'!$E$6,Data!AO73,0)</f>
        <v>0</v>
      </c>
      <c r="AO73" s="4">
        <f>IF(AO$2='BPA CURRENT Calc'!$E$6,Data!AP73,0)</f>
        <v>0</v>
      </c>
      <c r="AP73" s="6">
        <f t="shared" si="12"/>
        <v>0.98036529680365292</v>
      </c>
      <c r="AQ73" s="18">
        <f>IF(AQ$2='BPA CURRENT Calc'!$F$6,0,0)</f>
        <v>0</v>
      </c>
      <c r="AR73" s="4">
        <f>IF(AR$2='BPA CURRENT Calc'!$F$6,Data!AQ73,0)</f>
        <v>0</v>
      </c>
      <c r="AS73" s="4">
        <f>IF(AS$2='BPA CURRENT Calc'!$F$6,Data!AR73,0)</f>
        <v>0</v>
      </c>
      <c r="AT73" s="4">
        <f>IF(AT$2='BPA CURRENT Calc'!$F$6,Data!AS73,0)</f>
        <v>0</v>
      </c>
      <c r="AU73" s="4">
        <f>IF(AU$2='BPA CURRENT Calc'!$F$6,Data!AT73,0)</f>
        <v>0</v>
      </c>
      <c r="AV73" s="4">
        <f>IF(AV$2='BPA CURRENT Calc'!$F$6,Data!AU73,0)</f>
        <v>0</v>
      </c>
      <c r="AW73" s="4">
        <f>IF(AW$2='BPA CURRENT Calc'!$F$6,Data!AV73,0)</f>
        <v>0</v>
      </c>
      <c r="AX73" s="4">
        <f>IF(AX$2='BPA CURRENT Calc'!$F$6,Data!AW73,0)</f>
        <v>0</v>
      </c>
      <c r="AY73" s="6">
        <f t="shared" si="13"/>
        <v>0</v>
      </c>
      <c r="AZ73" s="18">
        <f>IF(AZ$2='BPA CURRENT Calc'!$G$6,0,0)</f>
        <v>0</v>
      </c>
      <c r="BA73" s="4">
        <f>IF(BA$2='BPA CURRENT Calc'!$G$6,Data!AX73,0)</f>
        <v>0</v>
      </c>
      <c r="BB73" s="4">
        <f>IF(BB$2='BPA CURRENT Calc'!$G$6,Data!AY73,0)</f>
        <v>0</v>
      </c>
      <c r="BC73" s="4">
        <f>IF(BC$2='BPA CURRENT Calc'!$G$6,Data!AZ73,0)</f>
        <v>0</v>
      </c>
      <c r="BD73" s="4">
        <f>IF(BD$2='BPA CURRENT Calc'!$G$6,Data!BA73,0)</f>
        <v>0</v>
      </c>
      <c r="BE73" s="4">
        <f>IF(BE$2='BPA CURRENT Calc'!$G$6,Data!BB73,0)</f>
        <v>0</v>
      </c>
      <c r="BF73" s="4">
        <f>IF(BF$2='BPA CURRENT Calc'!$G$6,Data!BC73,0)</f>
        <v>0</v>
      </c>
      <c r="BG73" s="4">
        <f>IF(BG$2='BPA CURRENT Calc'!$G$6,Data!BD73,0)</f>
        <v>0</v>
      </c>
      <c r="BH73" s="6">
        <f t="shared" si="14"/>
        <v>0</v>
      </c>
      <c r="BI73" s="97">
        <f>IF('BPA CURRENT Calc'!$H$6="Yes",Data!BE73,0)</f>
        <v>0</v>
      </c>
      <c r="BJ73" s="18">
        <f>IF(BJ$2='BPA CURRENT Calc'!$L$4,0,0)</f>
        <v>0</v>
      </c>
      <c r="BK73" s="4">
        <f>IF(BK$2='BPA CURRENT Calc'!$L$4,Data!BV73,0)</f>
        <v>0</v>
      </c>
      <c r="BL73" s="4">
        <f>IF(BL$2='BPA CURRENT Calc'!$L$4,Data!BW73,0)</f>
        <v>4.2000000000000003E-2</v>
      </c>
      <c r="BM73" s="4">
        <f>IF(BM$2='BPA CURRENT Calc'!$L$4,Data!BX73,0)</f>
        <v>0</v>
      </c>
      <c r="BN73" s="4">
        <f>IF(BN$2='BPA CURRENT Calc'!$L$4,Data!BY73,0)</f>
        <v>0</v>
      </c>
      <c r="BO73" s="6">
        <f t="shared" si="15"/>
        <v>4.2000000000000003E-2</v>
      </c>
      <c r="BP73" s="4">
        <f>IF('BPA CURRENT Calc'!$J$6='BPA CURRENT Ref Data'!BP$2,Data!C73,0)</f>
        <v>0</v>
      </c>
      <c r="BQ73" s="4">
        <f>IF('BPA CURRENT Calc'!$J$6='BPA CURRENT Ref Data'!BQ$2,Data!D73,0)</f>
        <v>0</v>
      </c>
      <c r="BR73" s="4">
        <f>IF('BPA CURRENT Calc'!$J$6='BPA CURRENT Ref Data'!BR$2,Data!E73,0)</f>
        <v>0</v>
      </c>
      <c r="BS73" s="4">
        <f>IF('BPA CURRENT Calc'!$J$6='BPA CURRENT Ref Data'!BS$2,Data!F73,0)</f>
        <v>9.702</v>
      </c>
      <c r="BT73" s="99">
        <f t="shared" si="9"/>
        <v>9.702</v>
      </c>
      <c r="BU73" s="102">
        <f>IF('BPA CURRENT Calc'!$L$6="Yes",'BPA CURRENT Ref Data'!BO73*'BPA CURRENT Calc'!$L$5,0)</f>
        <v>2.1000000000000001E-2</v>
      </c>
      <c r="BV73" s="102">
        <f>IF('BPA CURRENT Calc'!$M$6="Yes",IF(('BPA CURRENT Calc'!I77-'BPA CURRENT Ref Data'!BT73)&gt;0,('BPA CURRENT Calc'!I77-'BPA CURRENT Ref Data'!BT73)*'BPA CURRENT Calc'!$M$5,0),0)</f>
        <v>0.53002468607306019</v>
      </c>
      <c r="BW73" s="80">
        <f>IF('BPA CURRENT Calc'!$K$6="Yes",IF(('BPA CURRENT Calc'!I77)&lt;'BPA CURRENT Calc'!J77,('BPA CURRENT Calc'!I77-'BPA CURRENT Calc'!J77)*'BPA CURRENT Calc'!$K$5,0),0)</f>
        <v>0</v>
      </c>
      <c r="BX73" s="105">
        <f>IF('BPA CURRENT Calc'!$N$5='BPA CURRENT Ref Data'!$BX$2,'BPA CURRENT Scaling'!D76,0)</f>
        <v>6.3536881750907756E-2</v>
      </c>
      <c r="BY73" s="1">
        <f>IF('BPA CURRENT Calc'!$N$5='BPA CURRENT Ref Data'!$BY$2,'BPA CURRENT Scaling'!H76,0)</f>
        <v>0</v>
      </c>
      <c r="BZ73" s="6">
        <f>IF('BPA CURRENT Calc'!$N$6="Yes",SUM('BPA CURRENT Ref Data'!BX73:BY73),0)</f>
        <v>0</v>
      </c>
      <c r="CA73" s="4"/>
      <c r="CB73" s="4"/>
      <c r="CC73" s="4"/>
      <c r="CD73" s="4"/>
      <c r="CE73" s="4"/>
      <c r="CF73" s="4"/>
      <c r="CG73" s="4"/>
      <c r="CH73" s="4"/>
      <c r="CI73" s="4"/>
      <c r="CJ73" s="4"/>
      <c r="CK73" s="4"/>
      <c r="CL73" s="4"/>
      <c r="CM73" s="4"/>
      <c r="CN73" s="4"/>
      <c r="CO73" s="4"/>
      <c r="CP73" s="4"/>
      <c r="CQ73" s="4" t="e">
        <f>IF('BPA CURRENT Calc'!#REF!='BPA CURRENT Ref Data'!CQ$2,Data!G73,0)</f>
        <v>#REF!</v>
      </c>
      <c r="CR73" s="4" t="e">
        <f>IF('BPA CURRENT Calc'!#REF!='BPA CURRENT Ref Data'!CR$2,Data!H73,0)</f>
        <v>#REF!</v>
      </c>
      <c r="CS73" s="4" t="e">
        <f>IF('BPA CURRENT Calc'!#REF!='BPA CURRENT Ref Data'!CS$2,Data!I73,0)</f>
        <v>#REF!</v>
      </c>
      <c r="CT73" s="4" t="e">
        <f>IF('BPA CURRENT Calc'!#REF!='BPA CURRENT Ref Data'!CT$2,Data!J73,0)</f>
        <v>#REF!</v>
      </c>
      <c r="CU73" s="4" t="e">
        <f>IF('BPA CURRENT Calc'!#REF!='BPA CURRENT Ref Data'!CU$2,Data!K73,0)</f>
        <v>#REF!</v>
      </c>
      <c r="CV73" s="4" t="e">
        <f>IF('BPA CURRENT Calc'!#REF!='BPA CURRENT Ref Data'!CV$2,Data!L73,0)</f>
        <v>#REF!</v>
      </c>
      <c r="CW73" s="4" t="e">
        <f>IF('BPA CURRENT Calc'!#REF!='BPA CURRENT Ref Data'!CW$2,Data!M73,0)</f>
        <v>#REF!</v>
      </c>
      <c r="CX73" s="4" t="e">
        <f>IF('BPA CURRENT Calc'!#REF!='BPA CURRENT Ref Data'!CX$2,Data!N73,0)</f>
        <v>#REF!</v>
      </c>
      <c r="CY73" s="4" t="e">
        <f>IF('BPA CURRENT Calc'!#REF!='BPA CURRENT Ref Data'!CY$2,Data!O73,0)</f>
        <v>#REF!</v>
      </c>
      <c r="CZ73" s="4" t="e">
        <f>IF('BPA CURRENT Calc'!#REF!='BPA CURRENT Ref Data'!CZ$2,Data!P73,0)</f>
        <v>#REF!</v>
      </c>
      <c r="DA73" s="4" t="e">
        <f>IF('BPA CURRENT Calc'!#REF!='BPA CURRENT Ref Data'!DA$2,Data!Q73,0)</f>
        <v>#REF!</v>
      </c>
      <c r="DB73" s="4" t="e">
        <f>IF('BPA CURRENT Calc'!#REF!='BPA CURRENT Ref Data'!DB$2,Data!R73,0)</f>
        <v>#REF!</v>
      </c>
      <c r="DC73" s="4" t="e">
        <f>IF('BPA CURRENT Calc'!#REF!='BPA CURRENT Ref Data'!DC$2,Data!S73,0)</f>
        <v>#REF!</v>
      </c>
      <c r="DD73" s="4" t="e">
        <f>IF('BPA CURRENT Calc'!#REF!='BPA CURRENT Ref Data'!DD$2,Data!T73,0)</f>
        <v>#REF!</v>
      </c>
      <c r="DE73" s="4" t="e">
        <f>IF('BPA CURRENT Calc'!#REF!='BPA CURRENT Ref Data'!DE$2,Data!U73,0)</f>
        <v>#REF!</v>
      </c>
      <c r="DF73" s="22" t="e">
        <f t="shared" si="16"/>
        <v>#REF!</v>
      </c>
    </row>
    <row r="74" spans="1:110" x14ac:dyDescent="0.3">
      <c r="A74" s="12">
        <v>10231</v>
      </c>
      <c r="B74" s="37" t="s">
        <v>81</v>
      </c>
      <c r="C74" s="18">
        <f>IF('BPA CURRENT Calc'!$C$6='BPA CURRENT Ref Data'!C$2,Data!G74,0)</f>
        <v>0</v>
      </c>
      <c r="D74" s="4">
        <f>IF('BPA CURRENT Calc'!$C$6='BPA CURRENT Ref Data'!D$2,Data!H74,0)</f>
        <v>0</v>
      </c>
      <c r="E74" s="4">
        <f>IF('BPA CURRENT Calc'!$C$6='BPA CURRENT Ref Data'!E$2,Data!I74,0)</f>
        <v>59.129227283105017</v>
      </c>
      <c r="F74" s="4">
        <f>IF('BPA CURRENT Calc'!$C$6='BPA CURRENT Ref Data'!F$2,Data!J74,0)</f>
        <v>0</v>
      </c>
      <c r="G74" s="4">
        <f>IF('BPA CURRENT Calc'!$C$6='BPA CURRENT Ref Data'!G$2,Data!K74,0)</f>
        <v>0</v>
      </c>
      <c r="H74" s="4">
        <f>IF('BPA CURRENT Calc'!$C$6='BPA CURRENT Ref Data'!H$2,Data!L74,0)</f>
        <v>0</v>
      </c>
      <c r="I74" s="4">
        <f>IF('BPA CURRENT Calc'!$C$6='BPA CURRENT Ref Data'!I$2,Data!M74,0)</f>
        <v>0</v>
      </c>
      <c r="J74" s="4">
        <f>IF('BPA CURRENT Calc'!$C$6='BPA CURRENT Ref Data'!J$2,Data!N74,0)</f>
        <v>0</v>
      </c>
      <c r="K74" s="4">
        <f>IF('BPA CURRENT Calc'!$C$6='BPA CURRENT Ref Data'!K$2,Data!O74,0)</f>
        <v>0</v>
      </c>
      <c r="L74" s="4">
        <f>IF('BPA CURRENT Calc'!$C$6='BPA CURRENT Ref Data'!L$2,Data!P74,0)</f>
        <v>0</v>
      </c>
      <c r="M74" s="4">
        <f>IF('BPA CURRENT Calc'!$C$6='BPA CURRENT Ref Data'!M$2,Data!Q74,0)</f>
        <v>0</v>
      </c>
      <c r="N74" s="4">
        <f>IF('BPA CURRENT Calc'!$C$6='BPA CURRENT Ref Data'!N$2,Data!R74,0)</f>
        <v>0</v>
      </c>
      <c r="O74" s="4">
        <f>IF('BPA CURRENT Calc'!$C$6='BPA CURRENT Ref Data'!O$2,Data!S74,0)</f>
        <v>0</v>
      </c>
      <c r="P74" s="4">
        <f>IF('BPA CURRENT Calc'!$C$6='BPA CURRENT Ref Data'!P$2,Data!T74,0)</f>
        <v>0</v>
      </c>
      <c r="Q74" s="4">
        <f>IF('BPA CURRENT Calc'!$C$6='BPA CURRENT Ref Data'!Q$2,Data!U74,0)</f>
        <v>0</v>
      </c>
      <c r="R74" s="22">
        <f t="shared" si="10"/>
        <v>59.129227283105017</v>
      </c>
      <c r="S74" s="18">
        <f>IF(S$2='BPA CURRENT Calc'!$D$6,Data!V74,0)</f>
        <v>0</v>
      </c>
      <c r="T74" s="4">
        <f>IF(T$2='BPA CURRENT Calc'!$D$6,Data!W74,0)</f>
        <v>0</v>
      </c>
      <c r="U74" s="4">
        <f>IF(U$2='BPA CURRENT Calc'!$D$6,Data!X74,0)</f>
        <v>0</v>
      </c>
      <c r="V74" s="4">
        <f>IF(V$2='BPA CURRENT Calc'!$D$6,Data!Y74,0)</f>
        <v>0</v>
      </c>
      <c r="W74" s="4">
        <f>IF(W$2='BPA CURRENT Calc'!$D$6,Data!Z74,0)</f>
        <v>0</v>
      </c>
      <c r="X74" s="4">
        <f>IF(X$2='BPA CURRENT Calc'!$D$6,Data!AA74,0)</f>
        <v>0</v>
      </c>
      <c r="Y74" s="4">
        <f>IF(Y$2='BPA CURRENT Calc'!$D$6,Data!AB74,0)</f>
        <v>0</v>
      </c>
      <c r="Z74" s="4">
        <f>IF(Z$2='BPA CURRENT Calc'!$D$6,Data!AC74,0)</f>
        <v>0</v>
      </c>
      <c r="AA74" s="4">
        <f>IF(AA$2='BPA CURRENT Calc'!$D$6,Data!AD74,0)</f>
        <v>0</v>
      </c>
      <c r="AB74" s="4">
        <f>IF(AB$2='BPA CURRENT Calc'!$D$6,Data!AE74,0)</f>
        <v>0</v>
      </c>
      <c r="AC74" s="4">
        <f>IF(AC$2='BPA CURRENT Calc'!$D$6,Data!AF74,0)</f>
        <v>0</v>
      </c>
      <c r="AD74" s="4">
        <f>IF(AD$2='BPA CURRENT Calc'!$D$6,Data!AG74,0)</f>
        <v>0</v>
      </c>
      <c r="AE74" s="4">
        <f>IF(AE$2='BPA CURRENT Calc'!$D$6,Data!AH74,0)</f>
        <v>0</v>
      </c>
      <c r="AF74" s="4">
        <f>IF(AF$2='BPA CURRENT Calc'!$D$6,Data!AI74,0)</f>
        <v>0</v>
      </c>
      <c r="AG74" s="6">
        <f t="shared" si="11"/>
        <v>0</v>
      </c>
      <c r="AH74" s="18">
        <f>IF(AH$2='BPA CURRENT Calc'!$E$6,0,0)</f>
        <v>0</v>
      </c>
      <c r="AI74" s="4">
        <f>IF(AI$2='BPA CURRENT Calc'!$E$6,Data!AJ74,0)</f>
        <v>0</v>
      </c>
      <c r="AJ74" s="4">
        <f>IF(AJ$2='BPA CURRENT Calc'!$E$6,Data!AK74,0)</f>
        <v>4.4187214611872143</v>
      </c>
      <c r="AK74" s="4">
        <f>IF(AK$2='BPA CURRENT Calc'!$E$6,Data!AL74,0)</f>
        <v>0</v>
      </c>
      <c r="AL74" s="4">
        <f>IF(AL$2='BPA CURRENT Calc'!$E$6,Data!AM74,0)</f>
        <v>0</v>
      </c>
      <c r="AM74" s="4">
        <f>IF(AM$2='BPA CURRENT Calc'!$E$6,Data!AN74,0)</f>
        <v>0</v>
      </c>
      <c r="AN74" s="4">
        <f>IF(AN$2='BPA CURRENT Calc'!$E$6,Data!AO74,0)</f>
        <v>0</v>
      </c>
      <c r="AO74" s="4">
        <f>IF(AO$2='BPA CURRENT Calc'!$E$6,Data!AP74,0)</f>
        <v>0</v>
      </c>
      <c r="AP74" s="6">
        <f t="shared" si="12"/>
        <v>4.4187214611872143</v>
      </c>
      <c r="AQ74" s="18">
        <f>IF(AQ$2='BPA CURRENT Calc'!$F$6,0,0)</f>
        <v>0</v>
      </c>
      <c r="AR74" s="4">
        <f>IF(AR$2='BPA CURRENT Calc'!$F$6,Data!AQ74,0)</f>
        <v>0</v>
      </c>
      <c r="AS74" s="4">
        <f>IF(AS$2='BPA CURRENT Calc'!$F$6,Data!AR74,0)</f>
        <v>0</v>
      </c>
      <c r="AT74" s="4">
        <f>IF(AT$2='BPA CURRENT Calc'!$F$6,Data!AS74,0)</f>
        <v>0</v>
      </c>
      <c r="AU74" s="4">
        <f>IF(AU$2='BPA CURRENT Calc'!$F$6,Data!AT74,0)</f>
        <v>0</v>
      </c>
      <c r="AV74" s="4">
        <f>IF(AV$2='BPA CURRENT Calc'!$F$6,Data!AU74,0)</f>
        <v>0</v>
      </c>
      <c r="AW74" s="4">
        <f>IF(AW$2='BPA CURRENT Calc'!$F$6,Data!AV74,0)</f>
        <v>0</v>
      </c>
      <c r="AX74" s="4">
        <f>IF(AX$2='BPA CURRENT Calc'!$F$6,Data!AW74,0)</f>
        <v>0</v>
      </c>
      <c r="AY74" s="6">
        <f t="shared" si="13"/>
        <v>0</v>
      </c>
      <c r="AZ74" s="18">
        <f>IF(AZ$2='BPA CURRENT Calc'!$G$6,0,0)</f>
        <v>0</v>
      </c>
      <c r="BA74" s="4">
        <f>IF(BA$2='BPA CURRENT Calc'!$G$6,Data!AX74,0)</f>
        <v>0</v>
      </c>
      <c r="BB74" s="4">
        <f>IF(BB$2='BPA CURRENT Calc'!$G$6,Data!AY74,0)</f>
        <v>0</v>
      </c>
      <c r="BC74" s="4">
        <f>IF(BC$2='BPA CURRENT Calc'!$G$6,Data!AZ74,0)</f>
        <v>0</v>
      </c>
      <c r="BD74" s="4">
        <f>IF(BD$2='BPA CURRENT Calc'!$G$6,Data!BA74,0)</f>
        <v>0</v>
      </c>
      <c r="BE74" s="4">
        <f>IF(BE$2='BPA CURRENT Calc'!$G$6,Data!BB74,0)</f>
        <v>0</v>
      </c>
      <c r="BF74" s="4">
        <f>IF(BF$2='BPA CURRENT Calc'!$G$6,Data!BC74,0)</f>
        <v>0</v>
      </c>
      <c r="BG74" s="4">
        <f>IF(BG$2='BPA CURRENT Calc'!$G$6,Data!BD74,0)</f>
        <v>0</v>
      </c>
      <c r="BH74" s="6">
        <f t="shared" si="14"/>
        <v>0</v>
      </c>
      <c r="BI74" s="97">
        <f>IF('BPA CURRENT Calc'!$H$6="Yes",Data!BE74,0)</f>
        <v>0</v>
      </c>
      <c r="BJ74" s="18">
        <f>IF(BJ$2='BPA CURRENT Calc'!$L$4,0,0)</f>
        <v>0</v>
      </c>
      <c r="BK74" s="4">
        <f>IF(BK$2='BPA CURRENT Calc'!$L$4,Data!BV74,0)</f>
        <v>0</v>
      </c>
      <c r="BL74" s="4">
        <f>IF(BL$2='BPA CURRENT Calc'!$L$4,Data!BW74,0)</f>
        <v>2.1000000000000001E-2</v>
      </c>
      <c r="BM74" s="4">
        <f>IF(BM$2='BPA CURRENT Calc'!$L$4,Data!BX74,0)</f>
        <v>0</v>
      </c>
      <c r="BN74" s="4">
        <f>IF(BN$2='BPA CURRENT Calc'!$L$4,Data!BY74,0)</f>
        <v>0</v>
      </c>
      <c r="BO74" s="6">
        <f t="shared" si="15"/>
        <v>2.1000000000000001E-2</v>
      </c>
      <c r="BP74" s="4">
        <f>IF('BPA CURRENT Calc'!$J$6='BPA CURRENT Ref Data'!BP$2,Data!C74,0)</f>
        <v>0</v>
      </c>
      <c r="BQ74" s="4">
        <f>IF('BPA CURRENT Calc'!$J$6='BPA CURRENT Ref Data'!BQ$2,Data!D74,0)</f>
        <v>0</v>
      </c>
      <c r="BR74" s="4">
        <f>IF('BPA CURRENT Calc'!$J$6='BPA CURRENT Ref Data'!BR$2,Data!E74,0)</f>
        <v>0</v>
      </c>
      <c r="BS74" s="4">
        <f>IF('BPA CURRENT Calc'!$J$6='BPA CURRENT Ref Data'!BS$2,Data!F74,0)</f>
        <v>36.658999999999999</v>
      </c>
      <c r="BT74" s="99">
        <f t="shared" si="9"/>
        <v>36.658999999999999</v>
      </c>
      <c r="BU74" s="102">
        <f>IF('BPA CURRENT Calc'!$L$6="Yes",'BPA CURRENT Ref Data'!BO74*'BPA CURRENT Calc'!$L$5,0)</f>
        <v>1.0500000000000001E-2</v>
      </c>
      <c r="BV74" s="102">
        <f>IF('BPA CURRENT Calc'!$M$6="Yes",IF(('BPA CURRENT Calc'!I78-'BPA CURRENT Ref Data'!BT74)&gt;0,('BPA CURRENT Calc'!I78-'BPA CURRENT Ref Data'!BT74)*'BPA CURRENT Calc'!$M$5,0),0)</f>
        <v>4.5128764554794518</v>
      </c>
      <c r="BW74" s="80">
        <f>IF('BPA CURRENT Calc'!$K$6="Yes",IF(('BPA CURRENT Calc'!I78)&lt;'BPA CURRENT Calc'!J78,('BPA CURRENT Calc'!I78-'BPA CURRENT Calc'!J78)*'BPA CURRENT Calc'!$K$5,0),0)</f>
        <v>0</v>
      </c>
      <c r="BX74" s="105">
        <f>IF('BPA CURRENT Calc'!$N$5='BPA CURRENT Ref Data'!$BX$2,'BPA CURRENT Scaling'!D77,0)</f>
        <v>0.25520271950845469</v>
      </c>
      <c r="BY74" s="1">
        <f>IF('BPA CURRENT Calc'!$N$5='BPA CURRENT Ref Data'!$BY$2,'BPA CURRENT Scaling'!H77,0)</f>
        <v>0</v>
      </c>
      <c r="BZ74" s="6">
        <f>IF('BPA CURRENT Calc'!$N$6="Yes",SUM('BPA CURRENT Ref Data'!BX74:BY74),0)</f>
        <v>0</v>
      </c>
      <c r="CA74" s="4"/>
      <c r="CB74" s="4"/>
      <c r="CC74" s="4"/>
      <c r="CD74" s="4"/>
      <c r="CE74" s="4"/>
      <c r="CF74" s="4"/>
      <c r="CG74" s="4"/>
      <c r="CH74" s="4"/>
      <c r="CI74" s="4"/>
      <c r="CJ74" s="4"/>
      <c r="CK74" s="4"/>
      <c r="CL74" s="4"/>
      <c r="CM74" s="4"/>
      <c r="CN74" s="4"/>
      <c r="CO74" s="4"/>
      <c r="CP74" s="4"/>
      <c r="CQ74" s="4" t="e">
        <f>IF('BPA CURRENT Calc'!#REF!='BPA CURRENT Ref Data'!CQ$2,Data!G74,0)</f>
        <v>#REF!</v>
      </c>
      <c r="CR74" s="4" t="e">
        <f>IF('BPA CURRENT Calc'!#REF!='BPA CURRENT Ref Data'!CR$2,Data!H74,0)</f>
        <v>#REF!</v>
      </c>
      <c r="CS74" s="4" t="e">
        <f>IF('BPA CURRENT Calc'!#REF!='BPA CURRENT Ref Data'!CS$2,Data!I74,0)</f>
        <v>#REF!</v>
      </c>
      <c r="CT74" s="4" t="e">
        <f>IF('BPA CURRENT Calc'!#REF!='BPA CURRENT Ref Data'!CT$2,Data!J74,0)</f>
        <v>#REF!</v>
      </c>
      <c r="CU74" s="4" t="e">
        <f>IF('BPA CURRENT Calc'!#REF!='BPA CURRENT Ref Data'!CU$2,Data!K74,0)</f>
        <v>#REF!</v>
      </c>
      <c r="CV74" s="4" t="e">
        <f>IF('BPA CURRENT Calc'!#REF!='BPA CURRENT Ref Data'!CV$2,Data!L74,0)</f>
        <v>#REF!</v>
      </c>
      <c r="CW74" s="4" t="e">
        <f>IF('BPA CURRENT Calc'!#REF!='BPA CURRENT Ref Data'!CW$2,Data!M74,0)</f>
        <v>#REF!</v>
      </c>
      <c r="CX74" s="4" t="e">
        <f>IF('BPA CURRENT Calc'!#REF!='BPA CURRENT Ref Data'!CX$2,Data!N74,0)</f>
        <v>#REF!</v>
      </c>
      <c r="CY74" s="4" t="e">
        <f>IF('BPA CURRENT Calc'!#REF!='BPA CURRENT Ref Data'!CY$2,Data!O74,0)</f>
        <v>#REF!</v>
      </c>
      <c r="CZ74" s="4" t="e">
        <f>IF('BPA CURRENT Calc'!#REF!='BPA CURRENT Ref Data'!CZ$2,Data!P74,0)</f>
        <v>#REF!</v>
      </c>
      <c r="DA74" s="4" t="e">
        <f>IF('BPA CURRENT Calc'!#REF!='BPA CURRENT Ref Data'!DA$2,Data!Q74,0)</f>
        <v>#REF!</v>
      </c>
      <c r="DB74" s="4" t="e">
        <f>IF('BPA CURRENT Calc'!#REF!='BPA CURRENT Ref Data'!DB$2,Data!R74,0)</f>
        <v>#REF!</v>
      </c>
      <c r="DC74" s="4" t="e">
        <f>IF('BPA CURRENT Calc'!#REF!='BPA CURRENT Ref Data'!DC$2,Data!S74,0)</f>
        <v>#REF!</v>
      </c>
      <c r="DD74" s="4" t="e">
        <f>IF('BPA CURRENT Calc'!#REF!='BPA CURRENT Ref Data'!DD$2,Data!T74,0)</f>
        <v>#REF!</v>
      </c>
      <c r="DE74" s="4" t="e">
        <f>IF('BPA CURRENT Calc'!#REF!='BPA CURRENT Ref Data'!DE$2,Data!U74,0)</f>
        <v>#REF!</v>
      </c>
      <c r="DF74" s="22" t="e">
        <f t="shared" si="16"/>
        <v>#REF!</v>
      </c>
    </row>
    <row r="75" spans="1:110" x14ac:dyDescent="0.3">
      <c r="A75" s="12">
        <v>10234</v>
      </c>
      <c r="B75" s="37" t="s">
        <v>82</v>
      </c>
      <c r="C75" s="18">
        <f>IF('BPA CURRENT Calc'!$C$6='BPA CURRENT Ref Data'!C$2,Data!G75,0)</f>
        <v>0</v>
      </c>
      <c r="D75" s="4">
        <f>IF('BPA CURRENT Calc'!$C$6='BPA CURRENT Ref Data'!D$2,Data!H75,0)</f>
        <v>0</v>
      </c>
      <c r="E75" s="4">
        <f>IF('BPA CURRENT Calc'!$C$6='BPA CURRENT Ref Data'!E$2,Data!I75,0)</f>
        <v>63.607759703196358</v>
      </c>
      <c r="F75" s="4">
        <f>IF('BPA CURRENT Calc'!$C$6='BPA CURRENT Ref Data'!F$2,Data!J75,0)</f>
        <v>0</v>
      </c>
      <c r="G75" s="4">
        <f>IF('BPA CURRENT Calc'!$C$6='BPA CURRENT Ref Data'!G$2,Data!K75,0)</f>
        <v>0</v>
      </c>
      <c r="H75" s="4">
        <f>IF('BPA CURRENT Calc'!$C$6='BPA CURRENT Ref Data'!H$2,Data!L75,0)</f>
        <v>0</v>
      </c>
      <c r="I75" s="4">
        <f>IF('BPA CURRENT Calc'!$C$6='BPA CURRENT Ref Data'!I$2,Data!M75,0)</f>
        <v>0</v>
      </c>
      <c r="J75" s="4">
        <f>IF('BPA CURRENT Calc'!$C$6='BPA CURRENT Ref Data'!J$2,Data!N75,0)</f>
        <v>0</v>
      </c>
      <c r="K75" s="4">
        <f>IF('BPA CURRENT Calc'!$C$6='BPA CURRENT Ref Data'!K$2,Data!O75,0)</f>
        <v>0</v>
      </c>
      <c r="L75" s="4">
        <f>IF('BPA CURRENT Calc'!$C$6='BPA CURRENT Ref Data'!L$2,Data!P75,0)</f>
        <v>0</v>
      </c>
      <c r="M75" s="4">
        <f>IF('BPA CURRENT Calc'!$C$6='BPA CURRENT Ref Data'!M$2,Data!Q75,0)</f>
        <v>0</v>
      </c>
      <c r="N75" s="4">
        <f>IF('BPA CURRENT Calc'!$C$6='BPA CURRENT Ref Data'!N$2,Data!R75,0)</f>
        <v>0</v>
      </c>
      <c r="O75" s="4">
        <f>IF('BPA CURRENT Calc'!$C$6='BPA CURRENT Ref Data'!O$2,Data!S75,0)</f>
        <v>0</v>
      </c>
      <c r="P75" s="4">
        <f>IF('BPA CURRENT Calc'!$C$6='BPA CURRENT Ref Data'!P$2,Data!T75,0)</f>
        <v>0</v>
      </c>
      <c r="Q75" s="4">
        <f>IF('BPA CURRENT Calc'!$C$6='BPA CURRENT Ref Data'!Q$2,Data!U75,0)</f>
        <v>0</v>
      </c>
      <c r="R75" s="22">
        <f t="shared" si="10"/>
        <v>63.607759703196358</v>
      </c>
      <c r="S75" s="18">
        <f>IF(S$2='BPA CURRENT Calc'!$D$6,Data!V75,0)</f>
        <v>0</v>
      </c>
      <c r="T75" s="4">
        <f>IF(T$2='BPA CURRENT Calc'!$D$6,Data!W75,0)</f>
        <v>0</v>
      </c>
      <c r="U75" s="4">
        <f>IF(U$2='BPA CURRENT Calc'!$D$6,Data!X75,0)</f>
        <v>0</v>
      </c>
      <c r="V75" s="4">
        <f>IF(V$2='BPA CURRENT Calc'!$D$6,Data!Y75,0)</f>
        <v>0</v>
      </c>
      <c r="W75" s="4">
        <f>IF(W$2='BPA CURRENT Calc'!$D$6,Data!Z75,0)</f>
        <v>0</v>
      </c>
      <c r="X75" s="4">
        <f>IF(X$2='BPA CURRENT Calc'!$D$6,Data!AA75,0)</f>
        <v>0</v>
      </c>
      <c r="Y75" s="4">
        <f>IF(Y$2='BPA CURRENT Calc'!$D$6,Data!AB75,0)</f>
        <v>0</v>
      </c>
      <c r="Z75" s="4">
        <f>IF(Z$2='BPA CURRENT Calc'!$D$6,Data!AC75,0)</f>
        <v>0</v>
      </c>
      <c r="AA75" s="4">
        <f>IF(AA$2='BPA CURRENT Calc'!$D$6,Data!AD75,0)</f>
        <v>0</v>
      </c>
      <c r="AB75" s="4">
        <f>IF(AB$2='BPA CURRENT Calc'!$D$6,Data!AE75,0)</f>
        <v>0</v>
      </c>
      <c r="AC75" s="4">
        <f>IF(AC$2='BPA CURRENT Calc'!$D$6,Data!AF75,0)</f>
        <v>0</v>
      </c>
      <c r="AD75" s="4">
        <f>IF(AD$2='BPA CURRENT Calc'!$D$6,Data!AG75,0)</f>
        <v>0</v>
      </c>
      <c r="AE75" s="4">
        <f>IF(AE$2='BPA CURRENT Calc'!$D$6,Data!AH75,0)</f>
        <v>0</v>
      </c>
      <c r="AF75" s="4">
        <f>IF(AF$2='BPA CURRENT Calc'!$D$6,Data!AI75,0)</f>
        <v>0</v>
      </c>
      <c r="AG75" s="6">
        <f t="shared" si="11"/>
        <v>0</v>
      </c>
      <c r="AH75" s="18">
        <f>IF(AH$2='BPA CURRENT Calc'!$E$6,0,0)</f>
        <v>0</v>
      </c>
      <c r="AI75" s="4">
        <f>IF(AI$2='BPA CURRENT Calc'!$E$6,Data!AJ75,0)</f>
        <v>0</v>
      </c>
      <c r="AJ75" s="4">
        <f>IF(AJ$2='BPA CURRENT Calc'!$E$6,Data!AK75,0)</f>
        <v>0</v>
      </c>
      <c r="AK75" s="4">
        <f>IF(AK$2='BPA CURRENT Calc'!$E$6,Data!AL75,0)</f>
        <v>0</v>
      </c>
      <c r="AL75" s="4">
        <f>IF(AL$2='BPA CURRENT Calc'!$E$6,Data!AM75,0)</f>
        <v>0</v>
      </c>
      <c r="AM75" s="4">
        <f>IF(AM$2='BPA CURRENT Calc'!$E$6,Data!AN75,0)</f>
        <v>0</v>
      </c>
      <c r="AN75" s="4">
        <f>IF(AN$2='BPA CURRENT Calc'!$E$6,Data!AO75,0)</f>
        <v>0</v>
      </c>
      <c r="AO75" s="4">
        <f>IF(AO$2='BPA CURRENT Calc'!$E$6,Data!AP75,0)</f>
        <v>0</v>
      </c>
      <c r="AP75" s="6">
        <f t="shared" si="12"/>
        <v>0</v>
      </c>
      <c r="AQ75" s="18">
        <f>IF(AQ$2='BPA CURRENT Calc'!$F$6,0,0)</f>
        <v>0</v>
      </c>
      <c r="AR75" s="4">
        <f>IF(AR$2='BPA CURRENT Calc'!$F$6,Data!AQ75,0)</f>
        <v>0</v>
      </c>
      <c r="AS75" s="4">
        <f>IF(AS$2='BPA CURRENT Calc'!$F$6,Data!AR75,0)</f>
        <v>0</v>
      </c>
      <c r="AT75" s="4">
        <f>IF(AT$2='BPA CURRENT Calc'!$F$6,Data!AS75,0)</f>
        <v>0</v>
      </c>
      <c r="AU75" s="4">
        <f>IF(AU$2='BPA CURRENT Calc'!$F$6,Data!AT75,0)</f>
        <v>0</v>
      </c>
      <c r="AV75" s="4">
        <f>IF(AV$2='BPA CURRENT Calc'!$F$6,Data!AU75,0)</f>
        <v>0</v>
      </c>
      <c r="AW75" s="4">
        <f>IF(AW$2='BPA CURRENT Calc'!$F$6,Data!AV75,0)</f>
        <v>0</v>
      </c>
      <c r="AX75" s="4">
        <f>IF(AX$2='BPA CURRENT Calc'!$F$6,Data!AW75,0)</f>
        <v>0</v>
      </c>
      <c r="AY75" s="6">
        <f t="shared" si="13"/>
        <v>0</v>
      </c>
      <c r="AZ75" s="18">
        <f>IF(AZ$2='BPA CURRENT Calc'!$G$6,0,0)</f>
        <v>0</v>
      </c>
      <c r="BA75" s="4">
        <f>IF(BA$2='BPA CURRENT Calc'!$G$6,Data!AX75,0)</f>
        <v>0</v>
      </c>
      <c r="BB75" s="4">
        <f>IF(BB$2='BPA CURRENT Calc'!$G$6,Data!AY75,0)</f>
        <v>0</v>
      </c>
      <c r="BC75" s="4">
        <f>IF(BC$2='BPA CURRENT Calc'!$G$6,Data!AZ75,0)</f>
        <v>0</v>
      </c>
      <c r="BD75" s="4">
        <f>IF(BD$2='BPA CURRENT Calc'!$G$6,Data!BA75,0)</f>
        <v>0</v>
      </c>
      <c r="BE75" s="4">
        <f>IF(BE$2='BPA CURRENT Calc'!$G$6,Data!BB75,0)</f>
        <v>0</v>
      </c>
      <c r="BF75" s="4">
        <f>IF(BF$2='BPA CURRENT Calc'!$G$6,Data!BC75,0)</f>
        <v>0</v>
      </c>
      <c r="BG75" s="4">
        <f>IF(BG$2='BPA CURRENT Calc'!$G$6,Data!BD75,0)</f>
        <v>0</v>
      </c>
      <c r="BH75" s="6">
        <f t="shared" si="14"/>
        <v>0</v>
      </c>
      <c r="BI75" s="97">
        <f>IF('BPA CURRENT Calc'!$H$6="Yes",Data!BE75,0)</f>
        <v>0</v>
      </c>
      <c r="BJ75" s="18">
        <f>IF(BJ$2='BPA CURRENT Calc'!$L$4,0,0)</f>
        <v>0</v>
      </c>
      <c r="BK75" s="4">
        <f>IF(BK$2='BPA CURRENT Calc'!$L$4,Data!BV75,0)</f>
        <v>0</v>
      </c>
      <c r="BL75" s="4">
        <f>IF(BL$2='BPA CURRENT Calc'!$L$4,Data!BW75,0)</f>
        <v>0.27349999999999997</v>
      </c>
      <c r="BM75" s="4">
        <f>IF(BM$2='BPA CURRENT Calc'!$L$4,Data!BX75,0)</f>
        <v>0</v>
      </c>
      <c r="BN75" s="4">
        <f>IF(BN$2='BPA CURRENT Calc'!$L$4,Data!BY75,0)</f>
        <v>0</v>
      </c>
      <c r="BO75" s="6">
        <f t="shared" si="15"/>
        <v>0.27349999999999997</v>
      </c>
      <c r="BP75" s="4">
        <f>IF('BPA CURRENT Calc'!$J$6='BPA CURRENT Ref Data'!BP$2,Data!C75,0)</f>
        <v>0</v>
      </c>
      <c r="BQ75" s="4">
        <f>IF('BPA CURRENT Calc'!$J$6='BPA CURRENT Ref Data'!BQ$2,Data!D75,0)</f>
        <v>0</v>
      </c>
      <c r="BR75" s="4">
        <f>IF('BPA CURRENT Calc'!$J$6='BPA CURRENT Ref Data'!BR$2,Data!E75,0)</f>
        <v>0</v>
      </c>
      <c r="BS75" s="4">
        <f>IF('BPA CURRENT Calc'!$J$6='BPA CURRENT Ref Data'!BS$2,Data!F75,0)</f>
        <v>50.999000000000002</v>
      </c>
      <c r="BT75" s="99">
        <f t="shared" si="9"/>
        <v>50.999000000000002</v>
      </c>
      <c r="BU75" s="102">
        <f>IF('BPA CURRENT Calc'!$L$6="Yes",'BPA CURRENT Ref Data'!BO75*'BPA CURRENT Calc'!$L$5,0)</f>
        <v>0.13674999999999998</v>
      </c>
      <c r="BV75" s="102">
        <f>IF('BPA CURRENT Calc'!$M$6="Yes",IF(('BPA CURRENT Calc'!I79-'BPA CURRENT Ref Data'!BT75)&gt;0,('BPA CURRENT Calc'!I79-'BPA CURRENT Ref Data'!BT75)*'BPA CURRENT Calc'!$M$5,0),0)</f>
        <v>3.1521899257990889</v>
      </c>
      <c r="BW75" s="80">
        <f>IF('BPA CURRENT Calc'!$K$6="Yes",IF(('BPA CURRENT Calc'!I79)&lt;'BPA CURRENT Calc'!J79,('BPA CURRENT Calc'!I79-'BPA CURRENT Calc'!J79)*'BPA CURRENT Calc'!$K$5,0),0)</f>
        <v>0</v>
      </c>
      <c r="BX75" s="105">
        <f>IF('BPA CURRENT Calc'!$N$5='BPA CURRENT Ref Data'!$BX$2,'BPA CURRENT Scaling'!D78,0)</f>
        <v>0.33641647466733721</v>
      </c>
      <c r="BY75" s="1">
        <f>IF('BPA CURRENT Calc'!$N$5='BPA CURRENT Ref Data'!$BY$2,'BPA CURRENT Scaling'!H78,0)</f>
        <v>0</v>
      </c>
      <c r="BZ75" s="6">
        <f>IF('BPA CURRENT Calc'!$N$6="Yes",SUM('BPA CURRENT Ref Data'!BX75:BY75),0)</f>
        <v>0</v>
      </c>
      <c r="CA75" s="4"/>
      <c r="CB75" s="4"/>
      <c r="CC75" s="4"/>
      <c r="CD75" s="4"/>
      <c r="CE75" s="4"/>
      <c r="CF75" s="4"/>
      <c r="CG75" s="4"/>
      <c r="CH75" s="4"/>
      <c r="CI75" s="4"/>
      <c r="CJ75" s="4"/>
      <c r="CK75" s="4"/>
      <c r="CL75" s="4"/>
      <c r="CM75" s="4"/>
      <c r="CN75" s="4"/>
      <c r="CO75" s="4"/>
      <c r="CP75" s="4"/>
      <c r="CQ75" s="4" t="e">
        <f>IF('BPA CURRENT Calc'!#REF!='BPA CURRENT Ref Data'!CQ$2,Data!G75,0)</f>
        <v>#REF!</v>
      </c>
      <c r="CR75" s="4" t="e">
        <f>IF('BPA CURRENT Calc'!#REF!='BPA CURRENT Ref Data'!CR$2,Data!H75,0)</f>
        <v>#REF!</v>
      </c>
      <c r="CS75" s="4" t="e">
        <f>IF('BPA CURRENT Calc'!#REF!='BPA CURRENT Ref Data'!CS$2,Data!I75,0)</f>
        <v>#REF!</v>
      </c>
      <c r="CT75" s="4" t="e">
        <f>IF('BPA CURRENT Calc'!#REF!='BPA CURRENT Ref Data'!CT$2,Data!J75,0)</f>
        <v>#REF!</v>
      </c>
      <c r="CU75" s="4" t="e">
        <f>IF('BPA CURRENT Calc'!#REF!='BPA CURRENT Ref Data'!CU$2,Data!K75,0)</f>
        <v>#REF!</v>
      </c>
      <c r="CV75" s="4" t="e">
        <f>IF('BPA CURRENT Calc'!#REF!='BPA CURRENT Ref Data'!CV$2,Data!L75,0)</f>
        <v>#REF!</v>
      </c>
      <c r="CW75" s="4" t="e">
        <f>IF('BPA CURRENT Calc'!#REF!='BPA CURRENT Ref Data'!CW$2,Data!M75,0)</f>
        <v>#REF!</v>
      </c>
      <c r="CX75" s="4" t="e">
        <f>IF('BPA CURRENT Calc'!#REF!='BPA CURRENT Ref Data'!CX$2,Data!N75,0)</f>
        <v>#REF!</v>
      </c>
      <c r="CY75" s="4" t="e">
        <f>IF('BPA CURRENT Calc'!#REF!='BPA CURRENT Ref Data'!CY$2,Data!O75,0)</f>
        <v>#REF!</v>
      </c>
      <c r="CZ75" s="4" t="e">
        <f>IF('BPA CURRENT Calc'!#REF!='BPA CURRENT Ref Data'!CZ$2,Data!P75,0)</f>
        <v>#REF!</v>
      </c>
      <c r="DA75" s="4" t="e">
        <f>IF('BPA CURRENT Calc'!#REF!='BPA CURRENT Ref Data'!DA$2,Data!Q75,0)</f>
        <v>#REF!</v>
      </c>
      <c r="DB75" s="4" t="e">
        <f>IF('BPA CURRENT Calc'!#REF!='BPA CURRENT Ref Data'!DB$2,Data!R75,0)</f>
        <v>#REF!</v>
      </c>
      <c r="DC75" s="4" t="e">
        <f>IF('BPA CURRENT Calc'!#REF!='BPA CURRENT Ref Data'!DC$2,Data!S75,0)</f>
        <v>#REF!</v>
      </c>
      <c r="DD75" s="4" t="e">
        <f>IF('BPA CURRENT Calc'!#REF!='BPA CURRENT Ref Data'!DD$2,Data!T75,0)</f>
        <v>#REF!</v>
      </c>
      <c r="DE75" s="4" t="e">
        <f>IF('BPA CURRENT Calc'!#REF!='BPA CURRENT Ref Data'!DE$2,Data!U75,0)</f>
        <v>#REF!</v>
      </c>
      <c r="DF75" s="22" t="e">
        <f t="shared" si="16"/>
        <v>#REF!</v>
      </c>
    </row>
    <row r="76" spans="1:110" x14ac:dyDescent="0.3">
      <c r="A76" s="12">
        <v>10235</v>
      </c>
      <c r="B76" s="37" t="s">
        <v>83</v>
      </c>
      <c r="C76" s="18">
        <f>IF('BPA CURRENT Calc'!$C$6='BPA CURRENT Ref Data'!C$2,Data!G76,0)</f>
        <v>0</v>
      </c>
      <c r="D76" s="4">
        <f>IF('BPA CURRENT Calc'!$C$6='BPA CURRENT Ref Data'!D$2,Data!H76,0)</f>
        <v>0</v>
      </c>
      <c r="E76" s="4">
        <f>IF('BPA CURRENT Calc'!$C$6='BPA CURRENT Ref Data'!E$2,Data!I76,0)</f>
        <v>30.154643949771689</v>
      </c>
      <c r="F76" s="4">
        <f>IF('BPA CURRENT Calc'!$C$6='BPA CURRENT Ref Data'!F$2,Data!J76,0)</f>
        <v>0</v>
      </c>
      <c r="G76" s="4">
        <f>IF('BPA CURRENT Calc'!$C$6='BPA CURRENT Ref Data'!G$2,Data!K76,0)</f>
        <v>0</v>
      </c>
      <c r="H76" s="4">
        <f>IF('BPA CURRENT Calc'!$C$6='BPA CURRENT Ref Data'!H$2,Data!L76,0)</f>
        <v>0</v>
      </c>
      <c r="I76" s="4">
        <f>IF('BPA CURRENT Calc'!$C$6='BPA CURRENT Ref Data'!I$2,Data!M76,0)</f>
        <v>0</v>
      </c>
      <c r="J76" s="4">
        <f>IF('BPA CURRENT Calc'!$C$6='BPA CURRENT Ref Data'!J$2,Data!N76,0)</f>
        <v>0</v>
      </c>
      <c r="K76" s="4">
        <f>IF('BPA CURRENT Calc'!$C$6='BPA CURRENT Ref Data'!K$2,Data!O76,0)</f>
        <v>0</v>
      </c>
      <c r="L76" s="4">
        <f>IF('BPA CURRENT Calc'!$C$6='BPA CURRENT Ref Data'!L$2,Data!P76,0)</f>
        <v>0</v>
      </c>
      <c r="M76" s="4">
        <f>IF('BPA CURRENT Calc'!$C$6='BPA CURRENT Ref Data'!M$2,Data!Q76,0)</f>
        <v>0</v>
      </c>
      <c r="N76" s="4">
        <f>IF('BPA CURRENT Calc'!$C$6='BPA CURRENT Ref Data'!N$2,Data!R76,0)</f>
        <v>0</v>
      </c>
      <c r="O76" s="4">
        <f>IF('BPA CURRENT Calc'!$C$6='BPA CURRENT Ref Data'!O$2,Data!S76,0)</f>
        <v>0</v>
      </c>
      <c r="P76" s="4">
        <f>IF('BPA CURRENT Calc'!$C$6='BPA CURRENT Ref Data'!P$2,Data!T76,0)</f>
        <v>0</v>
      </c>
      <c r="Q76" s="4">
        <f>IF('BPA CURRENT Calc'!$C$6='BPA CURRENT Ref Data'!Q$2,Data!U76,0)</f>
        <v>0</v>
      </c>
      <c r="R76" s="22">
        <f t="shared" si="10"/>
        <v>30.154643949771689</v>
      </c>
      <c r="S76" s="18">
        <f>IF(S$2='BPA CURRENT Calc'!$D$6,Data!V76,0)</f>
        <v>0</v>
      </c>
      <c r="T76" s="4">
        <f>IF(T$2='BPA CURRENT Calc'!$D$6,Data!W76,0)</f>
        <v>0</v>
      </c>
      <c r="U76" s="4">
        <f>IF(U$2='BPA CURRENT Calc'!$D$6,Data!X76,0)</f>
        <v>0</v>
      </c>
      <c r="V76" s="4">
        <f>IF(V$2='BPA CURRENT Calc'!$D$6,Data!Y76,0)</f>
        <v>0</v>
      </c>
      <c r="W76" s="4">
        <f>IF(W$2='BPA CURRENT Calc'!$D$6,Data!Z76,0)</f>
        <v>0</v>
      </c>
      <c r="X76" s="4">
        <f>IF(X$2='BPA CURRENT Calc'!$D$6,Data!AA76,0)</f>
        <v>0</v>
      </c>
      <c r="Y76" s="4">
        <f>IF(Y$2='BPA CURRENT Calc'!$D$6,Data!AB76,0)</f>
        <v>0</v>
      </c>
      <c r="Z76" s="4">
        <f>IF(Z$2='BPA CURRENT Calc'!$D$6,Data!AC76,0)</f>
        <v>0</v>
      </c>
      <c r="AA76" s="4">
        <f>IF(AA$2='BPA CURRENT Calc'!$D$6,Data!AD76,0)</f>
        <v>0</v>
      </c>
      <c r="AB76" s="4">
        <f>IF(AB$2='BPA CURRENT Calc'!$D$6,Data!AE76,0)</f>
        <v>0</v>
      </c>
      <c r="AC76" s="4">
        <f>IF(AC$2='BPA CURRENT Calc'!$D$6,Data!AF76,0)</f>
        <v>0</v>
      </c>
      <c r="AD76" s="4">
        <f>IF(AD$2='BPA CURRENT Calc'!$D$6,Data!AG76,0)</f>
        <v>0</v>
      </c>
      <c r="AE76" s="4">
        <f>IF(AE$2='BPA CURRENT Calc'!$D$6,Data!AH76,0)</f>
        <v>0</v>
      </c>
      <c r="AF76" s="4">
        <f>IF(AF$2='BPA CURRENT Calc'!$D$6,Data!AI76,0)</f>
        <v>0</v>
      </c>
      <c r="AG76" s="6">
        <f t="shared" si="11"/>
        <v>0</v>
      </c>
      <c r="AH76" s="18">
        <f>IF(AH$2='BPA CURRENT Calc'!$E$6,0,0)</f>
        <v>0</v>
      </c>
      <c r="AI76" s="4">
        <f>IF(AI$2='BPA CURRENT Calc'!$E$6,Data!AJ76,0)</f>
        <v>0</v>
      </c>
      <c r="AJ76" s="4">
        <f>IF(AJ$2='BPA CURRENT Calc'!$E$6,Data!AK76,0)</f>
        <v>0</v>
      </c>
      <c r="AK76" s="4">
        <f>IF(AK$2='BPA CURRENT Calc'!$E$6,Data!AL76,0)</f>
        <v>0</v>
      </c>
      <c r="AL76" s="4">
        <f>IF(AL$2='BPA CURRENT Calc'!$E$6,Data!AM76,0)</f>
        <v>0</v>
      </c>
      <c r="AM76" s="4">
        <f>IF(AM$2='BPA CURRENT Calc'!$E$6,Data!AN76,0)</f>
        <v>0</v>
      </c>
      <c r="AN76" s="4">
        <f>IF(AN$2='BPA CURRENT Calc'!$E$6,Data!AO76,0)</f>
        <v>0</v>
      </c>
      <c r="AO76" s="4">
        <f>IF(AO$2='BPA CURRENT Calc'!$E$6,Data!AP76,0)</f>
        <v>0</v>
      </c>
      <c r="AP76" s="6">
        <f t="shared" si="12"/>
        <v>0</v>
      </c>
      <c r="AQ76" s="18">
        <f>IF(AQ$2='BPA CURRENT Calc'!$F$6,0,0)</f>
        <v>0</v>
      </c>
      <c r="AR76" s="4">
        <f>IF(AR$2='BPA CURRENT Calc'!$F$6,Data!AQ76,0)</f>
        <v>0</v>
      </c>
      <c r="AS76" s="4">
        <f>IF(AS$2='BPA CURRENT Calc'!$F$6,Data!AR76,0)</f>
        <v>0</v>
      </c>
      <c r="AT76" s="4">
        <f>IF(AT$2='BPA CURRENT Calc'!$F$6,Data!AS76,0)</f>
        <v>0</v>
      </c>
      <c r="AU76" s="4">
        <f>IF(AU$2='BPA CURRENT Calc'!$F$6,Data!AT76,0)</f>
        <v>0</v>
      </c>
      <c r="AV76" s="4">
        <f>IF(AV$2='BPA CURRENT Calc'!$F$6,Data!AU76,0)</f>
        <v>0</v>
      </c>
      <c r="AW76" s="4">
        <f>IF(AW$2='BPA CURRENT Calc'!$F$6,Data!AV76,0)</f>
        <v>0</v>
      </c>
      <c r="AX76" s="4">
        <f>IF(AX$2='BPA CURRENT Calc'!$F$6,Data!AW76,0)</f>
        <v>0</v>
      </c>
      <c r="AY76" s="6">
        <f t="shared" si="13"/>
        <v>0</v>
      </c>
      <c r="AZ76" s="18">
        <f>IF(AZ$2='BPA CURRENT Calc'!$G$6,0,0)</f>
        <v>0</v>
      </c>
      <c r="BA76" s="4">
        <f>IF(BA$2='BPA CURRENT Calc'!$G$6,Data!AX76,0)</f>
        <v>0</v>
      </c>
      <c r="BB76" s="4">
        <f>IF(BB$2='BPA CURRENT Calc'!$G$6,Data!AY76,0)</f>
        <v>0</v>
      </c>
      <c r="BC76" s="4">
        <f>IF(BC$2='BPA CURRENT Calc'!$G$6,Data!AZ76,0)</f>
        <v>0</v>
      </c>
      <c r="BD76" s="4">
        <f>IF(BD$2='BPA CURRENT Calc'!$G$6,Data!BA76,0)</f>
        <v>0</v>
      </c>
      <c r="BE76" s="4">
        <f>IF(BE$2='BPA CURRENT Calc'!$G$6,Data!BB76,0)</f>
        <v>0</v>
      </c>
      <c r="BF76" s="4">
        <f>IF(BF$2='BPA CURRENT Calc'!$G$6,Data!BC76,0)</f>
        <v>0</v>
      </c>
      <c r="BG76" s="4">
        <f>IF(BG$2='BPA CURRENT Calc'!$G$6,Data!BD76,0)</f>
        <v>0</v>
      </c>
      <c r="BH76" s="6">
        <f t="shared" si="14"/>
        <v>0</v>
      </c>
      <c r="BI76" s="97">
        <f>IF('BPA CURRENT Calc'!$H$6="Yes",Data!BE76,0)</f>
        <v>0</v>
      </c>
      <c r="BJ76" s="18">
        <f>IF(BJ$2='BPA CURRENT Calc'!$L$4,0,0)</f>
        <v>0</v>
      </c>
      <c r="BK76" s="4">
        <f>IF(BK$2='BPA CURRENT Calc'!$L$4,Data!BV76,0)</f>
        <v>0</v>
      </c>
      <c r="BL76" s="4">
        <f>IF(BL$2='BPA CURRENT Calc'!$L$4,Data!BW76,0)</f>
        <v>0</v>
      </c>
      <c r="BM76" s="4">
        <f>IF(BM$2='BPA CURRENT Calc'!$L$4,Data!BX76,0)</f>
        <v>0</v>
      </c>
      <c r="BN76" s="4">
        <f>IF(BN$2='BPA CURRENT Calc'!$L$4,Data!BY76,0)</f>
        <v>0</v>
      </c>
      <c r="BO76" s="6">
        <f t="shared" si="15"/>
        <v>0</v>
      </c>
      <c r="BP76" s="4">
        <f>IF('BPA CURRENT Calc'!$J$6='BPA CURRENT Ref Data'!BP$2,Data!C76,0)</f>
        <v>0</v>
      </c>
      <c r="BQ76" s="4">
        <f>IF('BPA CURRENT Calc'!$J$6='BPA CURRENT Ref Data'!BQ$2,Data!D76,0)</f>
        <v>0</v>
      </c>
      <c r="BR76" s="4">
        <f>IF('BPA CURRENT Calc'!$J$6='BPA CURRENT Ref Data'!BR$2,Data!E76,0)</f>
        <v>0</v>
      </c>
      <c r="BS76" s="4">
        <f>IF('BPA CURRENT Calc'!$J$6='BPA CURRENT Ref Data'!BS$2,Data!F76,0)</f>
        <v>33.113</v>
      </c>
      <c r="BT76" s="99">
        <f t="shared" si="9"/>
        <v>33.113</v>
      </c>
      <c r="BU76" s="102">
        <f>IF('BPA CURRENT Calc'!$L$6="Yes",'BPA CURRENT Ref Data'!BO76*'BPA CURRENT Calc'!$L$5,0)</f>
        <v>0</v>
      </c>
      <c r="BV76" s="102">
        <f>IF('BPA CURRENT Calc'!$M$6="Yes",IF(('BPA CURRENT Calc'!I80-'BPA CURRENT Ref Data'!BT76)&gt;0,('BPA CURRENT Calc'!I80-'BPA CURRENT Ref Data'!BT76)*'BPA CURRENT Calc'!$M$5,0),0)</f>
        <v>0</v>
      </c>
      <c r="BW76" s="80">
        <f>IF('BPA CURRENT Calc'!$K$6="Yes",IF(('BPA CURRENT Calc'!I80)&lt;'BPA CURRENT Calc'!J80,('BPA CURRENT Calc'!I80-'BPA CURRENT Calc'!J80)*'BPA CURRENT Calc'!$K$5,0),0)</f>
        <v>-2.9583560502283106</v>
      </c>
      <c r="BX76" s="105">
        <f>IF('BPA CURRENT Calc'!$N$5='BPA CURRENT Ref Data'!$BX$2,'BPA CURRENT Scaling'!D79,0)</f>
        <v>0.18686505743810683</v>
      </c>
      <c r="BY76" s="1">
        <f>IF('BPA CURRENT Calc'!$N$5='BPA CURRENT Ref Data'!$BY$2,'BPA CURRENT Scaling'!H79,0)</f>
        <v>0</v>
      </c>
      <c r="BZ76" s="6">
        <f>IF('BPA CURRENT Calc'!$N$6="Yes",SUM('BPA CURRENT Ref Data'!BX76:BY76),0)</f>
        <v>0</v>
      </c>
      <c r="CA76" s="4"/>
      <c r="CB76" s="4"/>
      <c r="CC76" s="4"/>
      <c r="CD76" s="4"/>
      <c r="CE76" s="4"/>
      <c r="CF76" s="4"/>
      <c r="CG76" s="4"/>
      <c r="CH76" s="4"/>
      <c r="CI76" s="4"/>
      <c r="CJ76" s="4"/>
      <c r="CK76" s="4"/>
      <c r="CL76" s="4"/>
      <c r="CM76" s="4"/>
      <c r="CN76" s="4"/>
      <c r="CO76" s="4"/>
      <c r="CP76" s="4"/>
      <c r="CQ76" s="4" t="e">
        <f>IF('BPA CURRENT Calc'!#REF!='BPA CURRENT Ref Data'!CQ$2,Data!G76,0)</f>
        <v>#REF!</v>
      </c>
      <c r="CR76" s="4" t="e">
        <f>IF('BPA CURRENT Calc'!#REF!='BPA CURRENT Ref Data'!CR$2,Data!H76,0)</f>
        <v>#REF!</v>
      </c>
      <c r="CS76" s="4" t="e">
        <f>IF('BPA CURRENT Calc'!#REF!='BPA CURRENT Ref Data'!CS$2,Data!I76,0)</f>
        <v>#REF!</v>
      </c>
      <c r="CT76" s="4" t="e">
        <f>IF('BPA CURRENT Calc'!#REF!='BPA CURRENT Ref Data'!CT$2,Data!J76,0)</f>
        <v>#REF!</v>
      </c>
      <c r="CU76" s="4" t="e">
        <f>IF('BPA CURRENT Calc'!#REF!='BPA CURRENT Ref Data'!CU$2,Data!K76,0)</f>
        <v>#REF!</v>
      </c>
      <c r="CV76" s="4" t="e">
        <f>IF('BPA CURRENT Calc'!#REF!='BPA CURRENT Ref Data'!CV$2,Data!L76,0)</f>
        <v>#REF!</v>
      </c>
      <c r="CW76" s="4" t="e">
        <f>IF('BPA CURRENT Calc'!#REF!='BPA CURRENT Ref Data'!CW$2,Data!M76,0)</f>
        <v>#REF!</v>
      </c>
      <c r="CX76" s="4" t="e">
        <f>IF('BPA CURRENT Calc'!#REF!='BPA CURRENT Ref Data'!CX$2,Data!N76,0)</f>
        <v>#REF!</v>
      </c>
      <c r="CY76" s="4" t="e">
        <f>IF('BPA CURRENT Calc'!#REF!='BPA CURRENT Ref Data'!CY$2,Data!O76,0)</f>
        <v>#REF!</v>
      </c>
      <c r="CZ76" s="4" t="e">
        <f>IF('BPA CURRENT Calc'!#REF!='BPA CURRENT Ref Data'!CZ$2,Data!P76,0)</f>
        <v>#REF!</v>
      </c>
      <c r="DA76" s="4" t="e">
        <f>IF('BPA CURRENT Calc'!#REF!='BPA CURRENT Ref Data'!DA$2,Data!Q76,0)</f>
        <v>#REF!</v>
      </c>
      <c r="DB76" s="4" t="e">
        <f>IF('BPA CURRENT Calc'!#REF!='BPA CURRENT Ref Data'!DB$2,Data!R76,0)</f>
        <v>#REF!</v>
      </c>
      <c r="DC76" s="4" t="e">
        <f>IF('BPA CURRENT Calc'!#REF!='BPA CURRENT Ref Data'!DC$2,Data!S76,0)</f>
        <v>#REF!</v>
      </c>
      <c r="DD76" s="4" t="e">
        <f>IF('BPA CURRENT Calc'!#REF!='BPA CURRENT Ref Data'!DD$2,Data!T76,0)</f>
        <v>#REF!</v>
      </c>
      <c r="DE76" s="4" t="e">
        <f>IF('BPA CURRENT Calc'!#REF!='BPA CURRENT Ref Data'!DE$2,Data!U76,0)</f>
        <v>#REF!</v>
      </c>
      <c r="DF76" s="22" t="e">
        <f t="shared" si="16"/>
        <v>#REF!</v>
      </c>
    </row>
    <row r="77" spans="1:110" x14ac:dyDescent="0.3">
      <c r="A77" s="12">
        <v>10236</v>
      </c>
      <c r="B77" s="37" t="s">
        <v>84</v>
      </c>
      <c r="C77" s="18">
        <f>IF('BPA CURRENT Calc'!$C$6='BPA CURRENT Ref Data'!C$2,Data!G77,0)</f>
        <v>0</v>
      </c>
      <c r="D77" s="4">
        <f>IF('BPA CURRENT Calc'!$C$6='BPA CURRENT Ref Data'!D$2,Data!H77,0)</f>
        <v>0</v>
      </c>
      <c r="E77" s="4">
        <f>IF('BPA CURRENT Calc'!$C$6='BPA CURRENT Ref Data'!E$2,Data!I77,0)</f>
        <v>28.188405821917804</v>
      </c>
      <c r="F77" s="4">
        <f>IF('BPA CURRENT Calc'!$C$6='BPA CURRENT Ref Data'!F$2,Data!J77,0)</f>
        <v>0</v>
      </c>
      <c r="G77" s="4">
        <f>IF('BPA CURRENT Calc'!$C$6='BPA CURRENT Ref Data'!G$2,Data!K77,0)</f>
        <v>0</v>
      </c>
      <c r="H77" s="4">
        <f>IF('BPA CURRENT Calc'!$C$6='BPA CURRENT Ref Data'!H$2,Data!L77,0)</f>
        <v>0</v>
      </c>
      <c r="I77" s="4">
        <f>IF('BPA CURRENT Calc'!$C$6='BPA CURRENT Ref Data'!I$2,Data!M77,0)</f>
        <v>0</v>
      </c>
      <c r="J77" s="4">
        <f>IF('BPA CURRENT Calc'!$C$6='BPA CURRENT Ref Data'!J$2,Data!N77,0)</f>
        <v>0</v>
      </c>
      <c r="K77" s="4">
        <f>IF('BPA CURRENT Calc'!$C$6='BPA CURRENT Ref Data'!K$2,Data!O77,0)</f>
        <v>0</v>
      </c>
      <c r="L77" s="4">
        <f>IF('BPA CURRENT Calc'!$C$6='BPA CURRENT Ref Data'!L$2,Data!P77,0)</f>
        <v>0</v>
      </c>
      <c r="M77" s="4">
        <f>IF('BPA CURRENT Calc'!$C$6='BPA CURRENT Ref Data'!M$2,Data!Q77,0)</f>
        <v>0</v>
      </c>
      <c r="N77" s="4">
        <f>IF('BPA CURRENT Calc'!$C$6='BPA CURRENT Ref Data'!N$2,Data!R77,0)</f>
        <v>0</v>
      </c>
      <c r="O77" s="4">
        <f>IF('BPA CURRENT Calc'!$C$6='BPA CURRENT Ref Data'!O$2,Data!S77,0)</f>
        <v>0</v>
      </c>
      <c r="P77" s="4">
        <f>IF('BPA CURRENT Calc'!$C$6='BPA CURRENT Ref Data'!P$2,Data!T77,0)</f>
        <v>0</v>
      </c>
      <c r="Q77" s="4">
        <f>IF('BPA CURRENT Calc'!$C$6='BPA CURRENT Ref Data'!Q$2,Data!U77,0)</f>
        <v>0</v>
      </c>
      <c r="R77" s="22">
        <f t="shared" si="10"/>
        <v>28.188405821917804</v>
      </c>
      <c r="S77" s="18">
        <f>IF(S$2='BPA CURRENT Calc'!$D$6,Data!V77,0)</f>
        <v>0</v>
      </c>
      <c r="T77" s="4">
        <f>IF(T$2='BPA CURRENT Calc'!$D$6,Data!W77,0)</f>
        <v>0</v>
      </c>
      <c r="U77" s="4">
        <f>IF(U$2='BPA CURRENT Calc'!$D$6,Data!X77,0)</f>
        <v>0</v>
      </c>
      <c r="V77" s="4">
        <f>IF(V$2='BPA CURRENT Calc'!$D$6,Data!Y77,0)</f>
        <v>0</v>
      </c>
      <c r="W77" s="4">
        <f>IF(W$2='BPA CURRENT Calc'!$D$6,Data!Z77,0)</f>
        <v>0</v>
      </c>
      <c r="X77" s="4">
        <f>IF(X$2='BPA CURRENT Calc'!$D$6,Data!AA77,0)</f>
        <v>0</v>
      </c>
      <c r="Y77" s="4">
        <f>IF(Y$2='BPA CURRENT Calc'!$D$6,Data!AB77,0)</f>
        <v>0</v>
      </c>
      <c r="Z77" s="4">
        <f>IF(Z$2='BPA CURRENT Calc'!$D$6,Data!AC77,0)</f>
        <v>0</v>
      </c>
      <c r="AA77" s="4">
        <f>IF(AA$2='BPA CURRENT Calc'!$D$6,Data!AD77,0)</f>
        <v>0</v>
      </c>
      <c r="AB77" s="4">
        <f>IF(AB$2='BPA CURRENT Calc'!$D$6,Data!AE77,0)</f>
        <v>0</v>
      </c>
      <c r="AC77" s="4">
        <f>IF(AC$2='BPA CURRENT Calc'!$D$6,Data!AF77,0)</f>
        <v>0</v>
      </c>
      <c r="AD77" s="4">
        <f>IF(AD$2='BPA CURRENT Calc'!$D$6,Data!AG77,0)</f>
        <v>0</v>
      </c>
      <c r="AE77" s="4">
        <f>IF(AE$2='BPA CURRENT Calc'!$D$6,Data!AH77,0)</f>
        <v>0</v>
      </c>
      <c r="AF77" s="4">
        <f>IF(AF$2='BPA CURRENT Calc'!$D$6,Data!AI77,0)</f>
        <v>0</v>
      </c>
      <c r="AG77" s="6">
        <f t="shared" si="11"/>
        <v>0</v>
      </c>
      <c r="AH77" s="18">
        <f>IF(AH$2='BPA CURRENT Calc'!$E$6,0,0)</f>
        <v>0</v>
      </c>
      <c r="AI77" s="4">
        <f>IF(AI$2='BPA CURRENT Calc'!$E$6,Data!AJ77,0)</f>
        <v>0</v>
      </c>
      <c r="AJ77" s="4">
        <f>IF(AJ$2='BPA CURRENT Calc'!$E$6,Data!AK77,0)</f>
        <v>0</v>
      </c>
      <c r="AK77" s="4">
        <f>IF(AK$2='BPA CURRENT Calc'!$E$6,Data!AL77,0)</f>
        <v>0</v>
      </c>
      <c r="AL77" s="4">
        <f>IF(AL$2='BPA CURRENT Calc'!$E$6,Data!AM77,0)</f>
        <v>0</v>
      </c>
      <c r="AM77" s="4">
        <f>IF(AM$2='BPA CURRENT Calc'!$E$6,Data!AN77,0)</f>
        <v>0</v>
      </c>
      <c r="AN77" s="4">
        <f>IF(AN$2='BPA CURRENT Calc'!$E$6,Data!AO77,0)</f>
        <v>0</v>
      </c>
      <c r="AO77" s="4">
        <f>IF(AO$2='BPA CURRENT Calc'!$E$6,Data!AP77,0)</f>
        <v>0</v>
      </c>
      <c r="AP77" s="6">
        <f t="shared" si="12"/>
        <v>0</v>
      </c>
      <c r="AQ77" s="18">
        <f>IF(AQ$2='BPA CURRENT Calc'!$F$6,0,0)</f>
        <v>0</v>
      </c>
      <c r="AR77" s="4">
        <f>IF(AR$2='BPA CURRENT Calc'!$F$6,Data!AQ77,0)</f>
        <v>0</v>
      </c>
      <c r="AS77" s="4">
        <f>IF(AS$2='BPA CURRENT Calc'!$F$6,Data!AR77,0)</f>
        <v>0.13242009132420091</v>
      </c>
      <c r="AT77" s="4">
        <f>IF(AT$2='BPA CURRENT Calc'!$F$6,Data!AS77,0)</f>
        <v>0</v>
      </c>
      <c r="AU77" s="4">
        <f>IF(AU$2='BPA CURRENT Calc'!$F$6,Data!AT77,0)</f>
        <v>0</v>
      </c>
      <c r="AV77" s="4">
        <f>IF(AV$2='BPA CURRENT Calc'!$F$6,Data!AU77,0)</f>
        <v>0</v>
      </c>
      <c r="AW77" s="4">
        <f>IF(AW$2='BPA CURRENT Calc'!$F$6,Data!AV77,0)</f>
        <v>0</v>
      </c>
      <c r="AX77" s="4">
        <f>IF(AX$2='BPA CURRENT Calc'!$F$6,Data!AW77,0)</f>
        <v>0</v>
      </c>
      <c r="AY77" s="6">
        <f t="shared" si="13"/>
        <v>0.13242009132420091</v>
      </c>
      <c r="AZ77" s="18">
        <f>IF(AZ$2='BPA CURRENT Calc'!$G$6,0,0)</f>
        <v>0</v>
      </c>
      <c r="BA77" s="4">
        <f>IF(BA$2='BPA CURRENT Calc'!$G$6,Data!AX77,0)</f>
        <v>0</v>
      </c>
      <c r="BB77" s="4">
        <f>IF(BB$2='BPA CURRENT Calc'!$G$6,Data!AY77,0)</f>
        <v>0</v>
      </c>
      <c r="BC77" s="4">
        <f>IF(BC$2='BPA CURRENT Calc'!$G$6,Data!AZ77,0)</f>
        <v>0</v>
      </c>
      <c r="BD77" s="4">
        <f>IF(BD$2='BPA CURRENT Calc'!$G$6,Data!BA77,0)</f>
        <v>0</v>
      </c>
      <c r="BE77" s="4">
        <f>IF(BE$2='BPA CURRENT Calc'!$G$6,Data!BB77,0)</f>
        <v>0</v>
      </c>
      <c r="BF77" s="4">
        <f>IF(BF$2='BPA CURRENT Calc'!$G$6,Data!BC77,0)</f>
        <v>0</v>
      </c>
      <c r="BG77" s="4">
        <f>IF(BG$2='BPA CURRENT Calc'!$G$6,Data!BD77,0)</f>
        <v>0</v>
      </c>
      <c r="BH77" s="6">
        <f t="shared" si="14"/>
        <v>0</v>
      </c>
      <c r="BI77" s="97">
        <f>IF('BPA CURRENT Calc'!$H$6="Yes",Data!BE77,0)</f>
        <v>0</v>
      </c>
      <c r="BJ77" s="18">
        <f>IF(BJ$2='BPA CURRENT Calc'!$L$4,0,0)</f>
        <v>0</v>
      </c>
      <c r="BK77" s="4">
        <f>IF(BK$2='BPA CURRENT Calc'!$L$4,Data!BV77,0)</f>
        <v>0</v>
      </c>
      <c r="BL77" s="4">
        <f>IF(BL$2='BPA CURRENT Calc'!$L$4,Data!BW77,0)</f>
        <v>0</v>
      </c>
      <c r="BM77" s="4">
        <f>IF(BM$2='BPA CURRENT Calc'!$L$4,Data!BX77,0)</f>
        <v>0</v>
      </c>
      <c r="BN77" s="4">
        <f>IF(BN$2='BPA CURRENT Calc'!$L$4,Data!BY77,0)</f>
        <v>0</v>
      </c>
      <c r="BO77" s="6">
        <f t="shared" si="15"/>
        <v>0</v>
      </c>
      <c r="BP77" s="4">
        <f>IF('BPA CURRENT Calc'!$J$6='BPA CURRENT Ref Data'!BP$2,Data!C77,0)</f>
        <v>0</v>
      </c>
      <c r="BQ77" s="4">
        <f>IF('BPA CURRENT Calc'!$J$6='BPA CURRENT Ref Data'!BQ$2,Data!D77,0)</f>
        <v>0</v>
      </c>
      <c r="BR77" s="4">
        <f>IF('BPA CURRENT Calc'!$J$6='BPA CURRENT Ref Data'!BR$2,Data!E77,0)</f>
        <v>0</v>
      </c>
      <c r="BS77" s="4">
        <f>IF('BPA CURRENT Calc'!$J$6='BPA CURRENT Ref Data'!BS$2,Data!F77,0)</f>
        <v>29.103000000000002</v>
      </c>
      <c r="BT77" s="99">
        <f t="shared" si="9"/>
        <v>29.103000000000002</v>
      </c>
      <c r="BU77" s="102">
        <f>IF('BPA CURRENT Calc'!$L$6="Yes",'BPA CURRENT Ref Data'!BO77*'BPA CURRENT Calc'!$L$5,0)</f>
        <v>0</v>
      </c>
      <c r="BV77" s="102">
        <f>IF('BPA CURRENT Calc'!$M$6="Yes",IF(('BPA CURRENT Calc'!I81-'BPA CURRENT Ref Data'!BT77)&gt;0,('BPA CURRENT Calc'!I81-'BPA CURRENT Ref Data'!BT77)*'BPA CURRENT Calc'!$M$5,0),0)</f>
        <v>0</v>
      </c>
      <c r="BW77" s="80">
        <f>IF('BPA CURRENT Calc'!$K$6="Yes",IF(('BPA CURRENT Calc'!I81)&lt;'BPA CURRENT Calc'!J81,('BPA CURRENT Calc'!I81-'BPA CURRENT Calc'!J81)*'BPA CURRENT Calc'!$K$5,0),0)</f>
        <v>-1.0470142694063966</v>
      </c>
      <c r="BX77" s="105">
        <f>IF('BPA CURRENT Calc'!$N$5='BPA CURRENT Ref Data'!$BX$2,'BPA CURRENT Scaling'!D80,0)</f>
        <v>0.1738599001123266</v>
      </c>
      <c r="BY77" s="1">
        <f>IF('BPA CURRENT Calc'!$N$5='BPA CURRENT Ref Data'!$BY$2,'BPA CURRENT Scaling'!H80,0)</f>
        <v>0</v>
      </c>
      <c r="BZ77" s="6">
        <f>IF('BPA CURRENT Calc'!$N$6="Yes",SUM('BPA CURRENT Ref Data'!BX77:BY77),0)</f>
        <v>0</v>
      </c>
      <c r="CA77" s="4"/>
      <c r="CB77" s="4"/>
      <c r="CC77" s="4"/>
      <c r="CD77" s="4"/>
      <c r="CE77" s="4"/>
      <c r="CF77" s="4"/>
      <c r="CG77" s="4"/>
      <c r="CH77" s="4"/>
      <c r="CI77" s="4"/>
      <c r="CJ77" s="4"/>
      <c r="CK77" s="4"/>
      <c r="CL77" s="4"/>
      <c r="CM77" s="4"/>
      <c r="CN77" s="4"/>
      <c r="CO77" s="4"/>
      <c r="CP77" s="4"/>
      <c r="CQ77" s="4" t="e">
        <f>IF('BPA CURRENT Calc'!#REF!='BPA CURRENT Ref Data'!CQ$2,Data!G77,0)</f>
        <v>#REF!</v>
      </c>
      <c r="CR77" s="4" t="e">
        <f>IF('BPA CURRENT Calc'!#REF!='BPA CURRENT Ref Data'!CR$2,Data!H77,0)</f>
        <v>#REF!</v>
      </c>
      <c r="CS77" s="4" t="e">
        <f>IF('BPA CURRENT Calc'!#REF!='BPA CURRENT Ref Data'!CS$2,Data!I77,0)</f>
        <v>#REF!</v>
      </c>
      <c r="CT77" s="4" t="e">
        <f>IF('BPA CURRENT Calc'!#REF!='BPA CURRENT Ref Data'!CT$2,Data!J77,0)</f>
        <v>#REF!</v>
      </c>
      <c r="CU77" s="4" t="e">
        <f>IF('BPA CURRENT Calc'!#REF!='BPA CURRENT Ref Data'!CU$2,Data!K77,0)</f>
        <v>#REF!</v>
      </c>
      <c r="CV77" s="4" t="e">
        <f>IF('BPA CURRENT Calc'!#REF!='BPA CURRENT Ref Data'!CV$2,Data!L77,0)</f>
        <v>#REF!</v>
      </c>
      <c r="CW77" s="4" t="e">
        <f>IF('BPA CURRENT Calc'!#REF!='BPA CURRENT Ref Data'!CW$2,Data!M77,0)</f>
        <v>#REF!</v>
      </c>
      <c r="CX77" s="4" t="e">
        <f>IF('BPA CURRENT Calc'!#REF!='BPA CURRENT Ref Data'!CX$2,Data!N77,0)</f>
        <v>#REF!</v>
      </c>
      <c r="CY77" s="4" t="e">
        <f>IF('BPA CURRENT Calc'!#REF!='BPA CURRENT Ref Data'!CY$2,Data!O77,0)</f>
        <v>#REF!</v>
      </c>
      <c r="CZ77" s="4" t="e">
        <f>IF('BPA CURRENT Calc'!#REF!='BPA CURRENT Ref Data'!CZ$2,Data!P77,0)</f>
        <v>#REF!</v>
      </c>
      <c r="DA77" s="4" t="e">
        <f>IF('BPA CURRENT Calc'!#REF!='BPA CURRENT Ref Data'!DA$2,Data!Q77,0)</f>
        <v>#REF!</v>
      </c>
      <c r="DB77" s="4" t="e">
        <f>IF('BPA CURRENT Calc'!#REF!='BPA CURRENT Ref Data'!DB$2,Data!R77,0)</f>
        <v>#REF!</v>
      </c>
      <c r="DC77" s="4" t="e">
        <f>IF('BPA CURRENT Calc'!#REF!='BPA CURRENT Ref Data'!DC$2,Data!S77,0)</f>
        <v>#REF!</v>
      </c>
      <c r="DD77" s="4" t="e">
        <f>IF('BPA CURRENT Calc'!#REF!='BPA CURRENT Ref Data'!DD$2,Data!T77,0)</f>
        <v>#REF!</v>
      </c>
      <c r="DE77" s="4" t="e">
        <f>IF('BPA CURRENT Calc'!#REF!='BPA CURRENT Ref Data'!DE$2,Data!U77,0)</f>
        <v>#REF!</v>
      </c>
      <c r="DF77" s="22" t="e">
        <f t="shared" si="16"/>
        <v>#REF!</v>
      </c>
    </row>
    <row r="78" spans="1:110" x14ac:dyDescent="0.3">
      <c r="A78" s="12">
        <v>10237</v>
      </c>
      <c r="B78" s="37" t="s">
        <v>85</v>
      </c>
      <c r="C78" s="18">
        <f>IF('BPA CURRENT Calc'!$C$6='BPA CURRENT Ref Data'!C$2,Data!G78,0)</f>
        <v>0</v>
      </c>
      <c r="D78" s="4">
        <f>IF('BPA CURRENT Calc'!$C$6='BPA CURRENT Ref Data'!D$2,Data!H78,0)</f>
        <v>0</v>
      </c>
      <c r="E78" s="4">
        <f>IF('BPA CURRENT Calc'!$C$6='BPA CURRENT Ref Data'!E$2,Data!I78,0)</f>
        <v>106.11690547945204</v>
      </c>
      <c r="F78" s="4">
        <f>IF('BPA CURRENT Calc'!$C$6='BPA CURRENT Ref Data'!F$2,Data!J78,0)</f>
        <v>0</v>
      </c>
      <c r="G78" s="4">
        <f>IF('BPA CURRENT Calc'!$C$6='BPA CURRENT Ref Data'!G$2,Data!K78,0)</f>
        <v>0</v>
      </c>
      <c r="H78" s="4">
        <f>IF('BPA CURRENT Calc'!$C$6='BPA CURRENT Ref Data'!H$2,Data!L78,0)</f>
        <v>0</v>
      </c>
      <c r="I78" s="4">
        <f>IF('BPA CURRENT Calc'!$C$6='BPA CURRENT Ref Data'!I$2,Data!M78,0)</f>
        <v>0</v>
      </c>
      <c r="J78" s="4">
        <f>IF('BPA CURRENT Calc'!$C$6='BPA CURRENT Ref Data'!J$2,Data!N78,0)</f>
        <v>0</v>
      </c>
      <c r="K78" s="4">
        <f>IF('BPA CURRENT Calc'!$C$6='BPA CURRENT Ref Data'!K$2,Data!O78,0)</f>
        <v>0</v>
      </c>
      <c r="L78" s="4">
        <f>IF('BPA CURRENT Calc'!$C$6='BPA CURRENT Ref Data'!L$2,Data!P78,0)</f>
        <v>0</v>
      </c>
      <c r="M78" s="4">
        <f>IF('BPA CURRENT Calc'!$C$6='BPA CURRENT Ref Data'!M$2,Data!Q78,0)</f>
        <v>0</v>
      </c>
      <c r="N78" s="4">
        <f>IF('BPA CURRENT Calc'!$C$6='BPA CURRENT Ref Data'!N$2,Data!R78,0)</f>
        <v>0</v>
      </c>
      <c r="O78" s="4">
        <f>IF('BPA CURRENT Calc'!$C$6='BPA CURRENT Ref Data'!O$2,Data!S78,0)</f>
        <v>0</v>
      </c>
      <c r="P78" s="4">
        <f>IF('BPA CURRENT Calc'!$C$6='BPA CURRENT Ref Data'!P$2,Data!T78,0)</f>
        <v>0</v>
      </c>
      <c r="Q78" s="4">
        <f>IF('BPA CURRENT Calc'!$C$6='BPA CURRENT Ref Data'!Q$2,Data!U78,0)</f>
        <v>0</v>
      </c>
      <c r="R78" s="22">
        <f t="shared" si="10"/>
        <v>106.11690547945204</v>
      </c>
      <c r="S78" s="18">
        <f>IF(S$2='BPA CURRENT Calc'!$D$6,Data!V78,0)</f>
        <v>0</v>
      </c>
      <c r="T78" s="4">
        <f>IF(T$2='BPA CURRENT Calc'!$D$6,Data!W78,0)</f>
        <v>0</v>
      </c>
      <c r="U78" s="4">
        <f>IF(U$2='BPA CURRENT Calc'!$D$6,Data!X78,0)</f>
        <v>0</v>
      </c>
      <c r="V78" s="4">
        <f>IF(V$2='BPA CURRENT Calc'!$D$6,Data!Y78,0)</f>
        <v>0</v>
      </c>
      <c r="W78" s="4">
        <f>IF(W$2='BPA CURRENT Calc'!$D$6,Data!Z78,0)</f>
        <v>0</v>
      </c>
      <c r="X78" s="4">
        <f>IF(X$2='BPA CURRENT Calc'!$D$6,Data!AA78,0)</f>
        <v>0</v>
      </c>
      <c r="Y78" s="4">
        <f>IF(Y$2='BPA CURRENT Calc'!$D$6,Data!AB78,0)</f>
        <v>0</v>
      </c>
      <c r="Z78" s="4">
        <f>IF(Z$2='BPA CURRENT Calc'!$D$6,Data!AC78,0)</f>
        <v>0</v>
      </c>
      <c r="AA78" s="4">
        <f>IF(AA$2='BPA CURRENT Calc'!$D$6,Data!AD78,0)</f>
        <v>0</v>
      </c>
      <c r="AB78" s="4">
        <f>IF(AB$2='BPA CURRENT Calc'!$D$6,Data!AE78,0)</f>
        <v>0</v>
      </c>
      <c r="AC78" s="4">
        <f>IF(AC$2='BPA CURRENT Calc'!$D$6,Data!AF78,0)</f>
        <v>0</v>
      </c>
      <c r="AD78" s="4">
        <f>IF(AD$2='BPA CURRENT Calc'!$D$6,Data!AG78,0)</f>
        <v>0</v>
      </c>
      <c r="AE78" s="4">
        <f>IF(AE$2='BPA CURRENT Calc'!$D$6,Data!AH78,0)</f>
        <v>0</v>
      </c>
      <c r="AF78" s="4">
        <f>IF(AF$2='BPA CURRENT Calc'!$D$6,Data!AI78,0)</f>
        <v>0</v>
      </c>
      <c r="AG78" s="6">
        <f t="shared" si="11"/>
        <v>0</v>
      </c>
      <c r="AH78" s="18">
        <f>IF(AH$2='BPA CURRENT Calc'!$E$6,0,0)</f>
        <v>0</v>
      </c>
      <c r="AI78" s="4">
        <f>IF(AI$2='BPA CURRENT Calc'!$E$6,Data!AJ78,0)</f>
        <v>0</v>
      </c>
      <c r="AJ78" s="4">
        <f>IF(AJ$2='BPA CURRENT Calc'!$E$6,Data!AK78,0)</f>
        <v>1.1896118721461186</v>
      </c>
      <c r="AK78" s="4">
        <f>IF(AK$2='BPA CURRENT Calc'!$E$6,Data!AL78,0)</f>
        <v>0</v>
      </c>
      <c r="AL78" s="4">
        <f>IF(AL$2='BPA CURRENT Calc'!$E$6,Data!AM78,0)</f>
        <v>0</v>
      </c>
      <c r="AM78" s="4">
        <f>IF(AM$2='BPA CURRENT Calc'!$E$6,Data!AN78,0)</f>
        <v>0</v>
      </c>
      <c r="AN78" s="4">
        <f>IF(AN$2='BPA CURRENT Calc'!$E$6,Data!AO78,0)</f>
        <v>0</v>
      </c>
      <c r="AO78" s="4">
        <f>IF(AO$2='BPA CURRENT Calc'!$E$6,Data!AP78,0)</f>
        <v>0</v>
      </c>
      <c r="AP78" s="6">
        <f t="shared" si="12"/>
        <v>1.1896118721461186</v>
      </c>
      <c r="AQ78" s="18">
        <f>IF(AQ$2='BPA CURRENT Calc'!$F$6,0,0)</f>
        <v>0</v>
      </c>
      <c r="AR78" s="4">
        <f>IF(AR$2='BPA CURRENT Calc'!$F$6,Data!AQ78,0)</f>
        <v>0</v>
      </c>
      <c r="AS78" s="4">
        <f>IF(AS$2='BPA CURRENT Calc'!$F$6,Data!AR78,0)</f>
        <v>0</v>
      </c>
      <c r="AT78" s="4">
        <f>IF(AT$2='BPA CURRENT Calc'!$F$6,Data!AS78,0)</f>
        <v>0</v>
      </c>
      <c r="AU78" s="4">
        <f>IF(AU$2='BPA CURRENT Calc'!$F$6,Data!AT78,0)</f>
        <v>0</v>
      </c>
      <c r="AV78" s="4">
        <f>IF(AV$2='BPA CURRENT Calc'!$F$6,Data!AU78,0)</f>
        <v>0</v>
      </c>
      <c r="AW78" s="4">
        <f>IF(AW$2='BPA CURRENT Calc'!$F$6,Data!AV78,0)</f>
        <v>0</v>
      </c>
      <c r="AX78" s="4">
        <f>IF(AX$2='BPA CURRENT Calc'!$F$6,Data!AW78,0)</f>
        <v>0</v>
      </c>
      <c r="AY78" s="6">
        <f t="shared" si="13"/>
        <v>0</v>
      </c>
      <c r="AZ78" s="18">
        <f>IF(AZ$2='BPA CURRENT Calc'!$G$6,0,0)</f>
        <v>0</v>
      </c>
      <c r="BA78" s="4">
        <f>IF(BA$2='BPA CURRENT Calc'!$G$6,Data!AX78,0)</f>
        <v>0</v>
      </c>
      <c r="BB78" s="4">
        <f>IF(BB$2='BPA CURRENT Calc'!$G$6,Data!AY78,0)</f>
        <v>0</v>
      </c>
      <c r="BC78" s="4">
        <f>IF(BC$2='BPA CURRENT Calc'!$G$6,Data!AZ78,0)</f>
        <v>0</v>
      </c>
      <c r="BD78" s="4">
        <f>IF(BD$2='BPA CURRENT Calc'!$G$6,Data!BA78,0)</f>
        <v>0</v>
      </c>
      <c r="BE78" s="4">
        <f>IF(BE$2='BPA CURRENT Calc'!$G$6,Data!BB78,0)</f>
        <v>0</v>
      </c>
      <c r="BF78" s="4">
        <f>IF(BF$2='BPA CURRENT Calc'!$G$6,Data!BC78,0)</f>
        <v>0</v>
      </c>
      <c r="BG78" s="4">
        <f>IF(BG$2='BPA CURRENT Calc'!$G$6,Data!BD78,0)</f>
        <v>0</v>
      </c>
      <c r="BH78" s="6">
        <f t="shared" si="14"/>
        <v>0</v>
      </c>
      <c r="BI78" s="97">
        <f>IF('BPA CURRENT Calc'!$H$6="Yes",Data!BE78,0)</f>
        <v>0</v>
      </c>
      <c r="BJ78" s="18">
        <f>IF(BJ$2='BPA CURRENT Calc'!$L$4,0,0)</f>
        <v>0</v>
      </c>
      <c r="BK78" s="4">
        <f>IF(BK$2='BPA CURRENT Calc'!$L$4,Data!BV78,0)</f>
        <v>0</v>
      </c>
      <c r="BL78" s="4">
        <f>IF(BL$2='BPA CURRENT Calc'!$L$4,Data!BW78,0)</f>
        <v>0.24599999999999997</v>
      </c>
      <c r="BM78" s="4">
        <f>IF(BM$2='BPA CURRENT Calc'!$L$4,Data!BX78,0)</f>
        <v>0</v>
      </c>
      <c r="BN78" s="4">
        <f>IF(BN$2='BPA CURRENT Calc'!$L$4,Data!BY78,0)</f>
        <v>0</v>
      </c>
      <c r="BO78" s="6">
        <f t="shared" si="15"/>
        <v>0.24599999999999997</v>
      </c>
      <c r="BP78" s="4">
        <f>IF('BPA CURRENT Calc'!$J$6='BPA CURRENT Ref Data'!BP$2,Data!C78,0)</f>
        <v>0</v>
      </c>
      <c r="BQ78" s="4">
        <f>IF('BPA CURRENT Calc'!$J$6='BPA CURRENT Ref Data'!BQ$2,Data!D78,0)</f>
        <v>0</v>
      </c>
      <c r="BR78" s="4">
        <f>IF('BPA CURRENT Calc'!$J$6='BPA CURRENT Ref Data'!BR$2,Data!E78,0)</f>
        <v>0</v>
      </c>
      <c r="BS78" s="4">
        <f>IF('BPA CURRENT Calc'!$J$6='BPA CURRENT Ref Data'!BS$2,Data!F78,0)</f>
        <v>113.732</v>
      </c>
      <c r="BT78" s="99">
        <f t="shared" si="9"/>
        <v>113.732</v>
      </c>
      <c r="BU78" s="102">
        <f>IF('BPA CURRENT Calc'!$L$6="Yes",'BPA CURRENT Ref Data'!BO78*'BPA CURRENT Calc'!$L$5,0)</f>
        <v>0.12299999999999998</v>
      </c>
      <c r="BV78" s="102">
        <f>IF('BPA CURRENT Calc'!$M$6="Yes",IF(('BPA CURRENT Calc'!I82-'BPA CURRENT Ref Data'!BT78)&gt;0,('BPA CURRENT Calc'!I82-'BPA CURRENT Ref Data'!BT78)*'BPA CURRENT Calc'!$M$5,0),0)</f>
        <v>0</v>
      </c>
      <c r="BW78" s="80">
        <f>IF('BPA CURRENT Calc'!$K$6="Yes",IF(('BPA CURRENT Calc'!I82)&lt;'BPA CURRENT Calc'!J82,('BPA CURRENT Calc'!I82-'BPA CURRENT Calc'!J82)*'BPA CURRENT Calc'!$K$5,0),0)</f>
        <v>-8.8047063926940723</v>
      </c>
      <c r="BX78" s="105">
        <f>IF('BPA CURRENT Calc'!$N$5='BPA CURRENT Ref Data'!$BX$2,'BPA CURRENT Scaling'!D81,0)</f>
        <v>0.65098527382770954</v>
      </c>
      <c r="BY78" s="1">
        <f>IF('BPA CURRENT Calc'!$N$5='BPA CURRENT Ref Data'!$BY$2,'BPA CURRENT Scaling'!H81,0)</f>
        <v>0</v>
      </c>
      <c r="BZ78" s="6">
        <f>IF('BPA CURRENT Calc'!$N$6="Yes",SUM('BPA CURRENT Ref Data'!BX78:BY78),0)</f>
        <v>0</v>
      </c>
      <c r="CA78" s="4"/>
      <c r="CB78" s="4"/>
      <c r="CC78" s="4"/>
      <c r="CD78" s="4"/>
      <c r="CE78" s="4"/>
      <c r="CF78" s="4"/>
      <c r="CG78" s="4"/>
      <c r="CH78" s="4"/>
      <c r="CI78" s="4"/>
      <c r="CJ78" s="4"/>
      <c r="CK78" s="4"/>
      <c r="CL78" s="4"/>
      <c r="CM78" s="4"/>
      <c r="CN78" s="4"/>
      <c r="CO78" s="4"/>
      <c r="CP78" s="4"/>
      <c r="CQ78" s="4" t="e">
        <f>IF('BPA CURRENT Calc'!#REF!='BPA CURRENT Ref Data'!CQ$2,Data!G78,0)</f>
        <v>#REF!</v>
      </c>
      <c r="CR78" s="4" t="e">
        <f>IF('BPA CURRENT Calc'!#REF!='BPA CURRENT Ref Data'!CR$2,Data!H78,0)</f>
        <v>#REF!</v>
      </c>
      <c r="CS78" s="4" t="e">
        <f>IF('BPA CURRENT Calc'!#REF!='BPA CURRENT Ref Data'!CS$2,Data!I78,0)</f>
        <v>#REF!</v>
      </c>
      <c r="CT78" s="4" t="e">
        <f>IF('BPA CURRENT Calc'!#REF!='BPA CURRENT Ref Data'!CT$2,Data!J78,0)</f>
        <v>#REF!</v>
      </c>
      <c r="CU78" s="4" t="e">
        <f>IF('BPA CURRENT Calc'!#REF!='BPA CURRENT Ref Data'!CU$2,Data!K78,0)</f>
        <v>#REF!</v>
      </c>
      <c r="CV78" s="4" t="e">
        <f>IF('BPA CURRENT Calc'!#REF!='BPA CURRENT Ref Data'!CV$2,Data!L78,0)</f>
        <v>#REF!</v>
      </c>
      <c r="CW78" s="4" t="e">
        <f>IF('BPA CURRENT Calc'!#REF!='BPA CURRENT Ref Data'!CW$2,Data!M78,0)</f>
        <v>#REF!</v>
      </c>
      <c r="CX78" s="4" t="e">
        <f>IF('BPA CURRENT Calc'!#REF!='BPA CURRENT Ref Data'!CX$2,Data!N78,0)</f>
        <v>#REF!</v>
      </c>
      <c r="CY78" s="4" t="e">
        <f>IF('BPA CURRENT Calc'!#REF!='BPA CURRENT Ref Data'!CY$2,Data!O78,0)</f>
        <v>#REF!</v>
      </c>
      <c r="CZ78" s="4" t="e">
        <f>IF('BPA CURRENT Calc'!#REF!='BPA CURRENT Ref Data'!CZ$2,Data!P78,0)</f>
        <v>#REF!</v>
      </c>
      <c r="DA78" s="4" t="e">
        <f>IF('BPA CURRENT Calc'!#REF!='BPA CURRENT Ref Data'!DA$2,Data!Q78,0)</f>
        <v>#REF!</v>
      </c>
      <c r="DB78" s="4" t="e">
        <f>IF('BPA CURRENT Calc'!#REF!='BPA CURRENT Ref Data'!DB$2,Data!R78,0)</f>
        <v>#REF!</v>
      </c>
      <c r="DC78" s="4" t="e">
        <f>IF('BPA CURRENT Calc'!#REF!='BPA CURRENT Ref Data'!DC$2,Data!S78,0)</f>
        <v>#REF!</v>
      </c>
      <c r="DD78" s="4" t="e">
        <f>IF('BPA CURRENT Calc'!#REF!='BPA CURRENT Ref Data'!DD$2,Data!T78,0)</f>
        <v>#REF!</v>
      </c>
      <c r="DE78" s="4" t="e">
        <f>IF('BPA CURRENT Calc'!#REF!='BPA CURRENT Ref Data'!DE$2,Data!U78,0)</f>
        <v>#REF!</v>
      </c>
      <c r="DF78" s="22" t="e">
        <f t="shared" si="16"/>
        <v>#REF!</v>
      </c>
    </row>
    <row r="79" spans="1:110" x14ac:dyDescent="0.3">
      <c r="A79" s="12">
        <v>10239</v>
      </c>
      <c r="B79" s="37" t="s">
        <v>86</v>
      </c>
      <c r="C79" s="18">
        <f>IF('BPA CURRENT Calc'!$C$6='BPA CURRENT Ref Data'!C$2,Data!G79,0)</f>
        <v>0</v>
      </c>
      <c r="D79" s="4">
        <f>IF('BPA CURRENT Calc'!$C$6='BPA CURRENT Ref Data'!D$2,Data!H79,0)</f>
        <v>0</v>
      </c>
      <c r="E79" s="4">
        <f>IF('BPA CURRENT Calc'!$C$6='BPA CURRENT Ref Data'!E$2,Data!I79,0)</f>
        <v>14.428961415525112</v>
      </c>
      <c r="F79" s="4">
        <f>IF('BPA CURRENT Calc'!$C$6='BPA CURRENT Ref Data'!F$2,Data!J79,0)</f>
        <v>0</v>
      </c>
      <c r="G79" s="4">
        <f>IF('BPA CURRENT Calc'!$C$6='BPA CURRENT Ref Data'!G$2,Data!K79,0)</f>
        <v>0</v>
      </c>
      <c r="H79" s="4">
        <f>IF('BPA CURRENT Calc'!$C$6='BPA CURRENT Ref Data'!H$2,Data!L79,0)</f>
        <v>0</v>
      </c>
      <c r="I79" s="4">
        <f>IF('BPA CURRENT Calc'!$C$6='BPA CURRENT Ref Data'!I$2,Data!M79,0)</f>
        <v>0</v>
      </c>
      <c r="J79" s="4">
        <f>IF('BPA CURRENT Calc'!$C$6='BPA CURRENT Ref Data'!J$2,Data!N79,0)</f>
        <v>0</v>
      </c>
      <c r="K79" s="4">
        <f>IF('BPA CURRENT Calc'!$C$6='BPA CURRENT Ref Data'!K$2,Data!O79,0)</f>
        <v>0</v>
      </c>
      <c r="L79" s="4">
        <f>IF('BPA CURRENT Calc'!$C$6='BPA CURRENT Ref Data'!L$2,Data!P79,0)</f>
        <v>0</v>
      </c>
      <c r="M79" s="4">
        <f>IF('BPA CURRENT Calc'!$C$6='BPA CURRENT Ref Data'!M$2,Data!Q79,0)</f>
        <v>0</v>
      </c>
      <c r="N79" s="4">
        <f>IF('BPA CURRENT Calc'!$C$6='BPA CURRENT Ref Data'!N$2,Data!R79,0)</f>
        <v>0</v>
      </c>
      <c r="O79" s="4">
        <f>IF('BPA CURRENT Calc'!$C$6='BPA CURRENT Ref Data'!O$2,Data!S79,0)</f>
        <v>0</v>
      </c>
      <c r="P79" s="4">
        <f>IF('BPA CURRENT Calc'!$C$6='BPA CURRENT Ref Data'!P$2,Data!T79,0)</f>
        <v>0</v>
      </c>
      <c r="Q79" s="4">
        <f>IF('BPA CURRENT Calc'!$C$6='BPA CURRENT Ref Data'!Q$2,Data!U79,0)</f>
        <v>0</v>
      </c>
      <c r="R79" s="22">
        <f t="shared" si="10"/>
        <v>14.428961415525112</v>
      </c>
      <c r="S79" s="18">
        <f>IF(S$2='BPA CURRENT Calc'!$D$6,Data!V79,0)</f>
        <v>0</v>
      </c>
      <c r="T79" s="4">
        <f>IF(T$2='BPA CURRENT Calc'!$D$6,Data!W79,0)</f>
        <v>0</v>
      </c>
      <c r="U79" s="4">
        <f>IF(U$2='BPA CURRENT Calc'!$D$6,Data!X79,0)</f>
        <v>0</v>
      </c>
      <c r="V79" s="4">
        <f>IF(V$2='BPA CURRENT Calc'!$D$6,Data!Y79,0)</f>
        <v>0</v>
      </c>
      <c r="W79" s="4">
        <f>IF(W$2='BPA CURRENT Calc'!$D$6,Data!Z79,0)</f>
        <v>0</v>
      </c>
      <c r="X79" s="4">
        <f>IF(X$2='BPA CURRENT Calc'!$D$6,Data!AA79,0)</f>
        <v>0</v>
      </c>
      <c r="Y79" s="4">
        <f>IF(Y$2='BPA CURRENT Calc'!$D$6,Data!AB79,0)</f>
        <v>0</v>
      </c>
      <c r="Z79" s="4">
        <f>IF(Z$2='BPA CURRENT Calc'!$D$6,Data!AC79,0)</f>
        <v>0</v>
      </c>
      <c r="AA79" s="4">
        <f>IF(AA$2='BPA CURRENT Calc'!$D$6,Data!AD79,0)</f>
        <v>0</v>
      </c>
      <c r="AB79" s="4">
        <f>IF(AB$2='BPA CURRENT Calc'!$D$6,Data!AE79,0)</f>
        <v>0</v>
      </c>
      <c r="AC79" s="4">
        <f>IF(AC$2='BPA CURRENT Calc'!$D$6,Data!AF79,0)</f>
        <v>0</v>
      </c>
      <c r="AD79" s="4">
        <f>IF(AD$2='BPA CURRENT Calc'!$D$6,Data!AG79,0)</f>
        <v>0</v>
      </c>
      <c r="AE79" s="4">
        <f>IF(AE$2='BPA CURRENT Calc'!$D$6,Data!AH79,0)</f>
        <v>0</v>
      </c>
      <c r="AF79" s="4">
        <f>IF(AF$2='BPA CURRENT Calc'!$D$6,Data!AI79,0)</f>
        <v>0</v>
      </c>
      <c r="AG79" s="6">
        <f t="shared" si="11"/>
        <v>0</v>
      </c>
      <c r="AH79" s="18">
        <f>IF(AH$2='BPA CURRENT Calc'!$E$6,0,0)</f>
        <v>0</v>
      </c>
      <c r="AI79" s="4">
        <f>IF(AI$2='BPA CURRENT Calc'!$E$6,Data!AJ79,0)</f>
        <v>0</v>
      </c>
      <c r="AJ79" s="4">
        <f>IF(AJ$2='BPA CURRENT Calc'!$E$6,Data!AK79,0)</f>
        <v>0</v>
      </c>
      <c r="AK79" s="4">
        <f>IF(AK$2='BPA CURRENT Calc'!$E$6,Data!AL79,0)</f>
        <v>0</v>
      </c>
      <c r="AL79" s="4">
        <f>IF(AL$2='BPA CURRENT Calc'!$E$6,Data!AM79,0)</f>
        <v>0</v>
      </c>
      <c r="AM79" s="4">
        <f>IF(AM$2='BPA CURRENT Calc'!$E$6,Data!AN79,0)</f>
        <v>0</v>
      </c>
      <c r="AN79" s="4">
        <f>IF(AN$2='BPA CURRENT Calc'!$E$6,Data!AO79,0)</f>
        <v>0</v>
      </c>
      <c r="AO79" s="4">
        <f>IF(AO$2='BPA CURRENT Calc'!$E$6,Data!AP79,0)</f>
        <v>0</v>
      </c>
      <c r="AP79" s="6">
        <f t="shared" si="12"/>
        <v>0</v>
      </c>
      <c r="AQ79" s="18">
        <f>IF(AQ$2='BPA CURRENT Calc'!$F$6,0,0)</f>
        <v>0</v>
      </c>
      <c r="AR79" s="4">
        <f>IF(AR$2='BPA CURRENT Calc'!$F$6,Data!AQ79,0)</f>
        <v>0</v>
      </c>
      <c r="AS79" s="4">
        <f>IF(AS$2='BPA CURRENT Calc'!$F$6,Data!AR79,0)</f>
        <v>0</v>
      </c>
      <c r="AT79" s="4">
        <f>IF(AT$2='BPA CURRENT Calc'!$F$6,Data!AS79,0)</f>
        <v>0</v>
      </c>
      <c r="AU79" s="4">
        <f>IF(AU$2='BPA CURRENT Calc'!$F$6,Data!AT79,0)</f>
        <v>0</v>
      </c>
      <c r="AV79" s="4">
        <f>IF(AV$2='BPA CURRENT Calc'!$F$6,Data!AU79,0)</f>
        <v>0</v>
      </c>
      <c r="AW79" s="4">
        <f>IF(AW$2='BPA CURRENT Calc'!$F$6,Data!AV79,0)</f>
        <v>0</v>
      </c>
      <c r="AX79" s="4">
        <f>IF(AX$2='BPA CURRENT Calc'!$F$6,Data!AW79,0)</f>
        <v>0</v>
      </c>
      <c r="AY79" s="6">
        <f t="shared" si="13"/>
        <v>0</v>
      </c>
      <c r="AZ79" s="18">
        <f>IF(AZ$2='BPA CURRENT Calc'!$G$6,0,0)</f>
        <v>0</v>
      </c>
      <c r="BA79" s="4">
        <f>IF(BA$2='BPA CURRENT Calc'!$G$6,Data!AX79,0)</f>
        <v>0</v>
      </c>
      <c r="BB79" s="4">
        <f>IF(BB$2='BPA CURRENT Calc'!$G$6,Data!AY79,0)</f>
        <v>0</v>
      </c>
      <c r="BC79" s="4">
        <f>IF(BC$2='BPA CURRENT Calc'!$G$6,Data!AZ79,0)</f>
        <v>0</v>
      </c>
      <c r="BD79" s="4">
        <f>IF(BD$2='BPA CURRENT Calc'!$G$6,Data!BA79,0)</f>
        <v>0</v>
      </c>
      <c r="BE79" s="4">
        <f>IF(BE$2='BPA CURRENT Calc'!$G$6,Data!BB79,0)</f>
        <v>0</v>
      </c>
      <c r="BF79" s="4">
        <f>IF(BF$2='BPA CURRENT Calc'!$G$6,Data!BC79,0)</f>
        <v>0</v>
      </c>
      <c r="BG79" s="4">
        <f>IF(BG$2='BPA CURRENT Calc'!$G$6,Data!BD79,0)</f>
        <v>0</v>
      </c>
      <c r="BH79" s="6">
        <f t="shared" si="14"/>
        <v>0</v>
      </c>
      <c r="BI79" s="97">
        <f>IF('BPA CURRENT Calc'!$H$6="Yes",Data!BE79,0)</f>
        <v>0</v>
      </c>
      <c r="BJ79" s="18">
        <f>IF(BJ$2='BPA CURRENT Calc'!$L$4,0,0)</f>
        <v>0</v>
      </c>
      <c r="BK79" s="4">
        <f>IF(BK$2='BPA CURRENT Calc'!$L$4,Data!BV79,0)</f>
        <v>0</v>
      </c>
      <c r="BL79" s="4">
        <f>IF(BL$2='BPA CURRENT Calc'!$L$4,Data!BW79,0)</f>
        <v>0</v>
      </c>
      <c r="BM79" s="4">
        <f>IF(BM$2='BPA CURRENT Calc'!$L$4,Data!BX79,0)</f>
        <v>0</v>
      </c>
      <c r="BN79" s="4">
        <f>IF(BN$2='BPA CURRENT Calc'!$L$4,Data!BY79,0)</f>
        <v>0</v>
      </c>
      <c r="BO79" s="6">
        <f t="shared" si="15"/>
        <v>0</v>
      </c>
      <c r="BP79" s="4">
        <f>IF('BPA CURRENT Calc'!$J$6='BPA CURRENT Ref Data'!BP$2,Data!C79,0)</f>
        <v>0</v>
      </c>
      <c r="BQ79" s="4">
        <f>IF('BPA CURRENT Calc'!$J$6='BPA CURRENT Ref Data'!BQ$2,Data!D79,0)</f>
        <v>0</v>
      </c>
      <c r="BR79" s="4">
        <f>IF('BPA CURRENT Calc'!$J$6='BPA CURRENT Ref Data'!BR$2,Data!E79,0)</f>
        <v>0</v>
      </c>
      <c r="BS79" s="4">
        <f>IF('BPA CURRENT Calc'!$J$6='BPA CURRENT Ref Data'!BS$2,Data!F79,0)</f>
        <v>14</v>
      </c>
      <c r="BT79" s="99">
        <f t="shared" si="9"/>
        <v>14</v>
      </c>
      <c r="BU79" s="102">
        <f>IF('BPA CURRENT Calc'!$L$6="Yes",'BPA CURRENT Ref Data'!BO79*'BPA CURRENT Calc'!$L$5,0)</f>
        <v>0</v>
      </c>
      <c r="BV79" s="102">
        <f>IF('BPA CURRENT Calc'!$M$6="Yes",IF(('BPA CURRENT Calc'!I83-'BPA CURRENT Ref Data'!BT79)&gt;0,('BPA CURRENT Calc'!I83-'BPA CURRENT Ref Data'!BT79)*'BPA CURRENT Calc'!$M$5,0),0)</f>
        <v>0.10724035388127806</v>
      </c>
      <c r="BW79" s="80">
        <f>IF('BPA CURRENT Calc'!$K$6="Yes",IF(('BPA CURRENT Calc'!I83)&lt;'BPA CURRENT Calc'!J83,('BPA CURRENT Calc'!I83-'BPA CURRENT Calc'!J83)*'BPA CURRENT Calc'!$K$5,0),0)</f>
        <v>0</v>
      </c>
      <c r="BX79" s="105">
        <f>IF('BPA CURRENT Calc'!$N$5='BPA CURRENT Ref Data'!$BX$2,'BPA CURRENT Scaling'!D82,0)</f>
        <v>8.7421038146303906E-2</v>
      </c>
      <c r="BY79" s="1">
        <f>IF('BPA CURRENT Calc'!$N$5='BPA CURRENT Ref Data'!$BY$2,'BPA CURRENT Scaling'!H82,0)</f>
        <v>0</v>
      </c>
      <c r="BZ79" s="6">
        <f>IF('BPA CURRENT Calc'!$N$6="Yes",SUM('BPA CURRENT Ref Data'!BX79:BY79),0)</f>
        <v>0</v>
      </c>
      <c r="CA79" s="4"/>
      <c r="CB79" s="4"/>
      <c r="CC79" s="4"/>
      <c r="CD79" s="4"/>
      <c r="CE79" s="4"/>
      <c r="CF79" s="4"/>
      <c r="CG79" s="4"/>
      <c r="CH79" s="4"/>
      <c r="CI79" s="4"/>
      <c r="CJ79" s="4"/>
      <c r="CK79" s="4"/>
      <c r="CL79" s="4"/>
      <c r="CM79" s="4"/>
      <c r="CN79" s="4"/>
      <c r="CO79" s="4"/>
      <c r="CP79" s="4"/>
      <c r="CQ79" s="4" t="e">
        <f>IF('BPA CURRENT Calc'!#REF!='BPA CURRENT Ref Data'!CQ$2,Data!G79,0)</f>
        <v>#REF!</v>
      </c>
      <c r="CR79" s="4" t="e">
        <f>IF('BPA CURRENT Calc'!#REF!='BPA CURRENT Ref Data'!CR$2,Data!H79,0)</f>
        <v>#REF!</v>
      </c>
      <c r="CS79" s="4" t="e">
        <f>IF('BPA CURRENT Calc'!#REF!='BPA CURRENT Ref Data'!CS$2,Data!I79,0)</f>
        <v>#REF!</v>
      </c>
      <c r="CT79" s="4" t="e">
        <f>IF('BPA CURRENT Calc'!#REF!='BPA CURRENT Ref Data'!CT$2,Data!J79,0)</f>
        <v>#REF!</v>
      </c>
      <c r="CU79" s="4" t="e">
        <f>IF('BPA CURRENT Calc'!#REF!='BPA CURRENT Ref Data'!CU$2,Data!K79,0)</f>
        <v>#REF!</v>
      </c>
      <c r="CV79" s="4" t="e">
        <f>IF('BPA CURRENT Calc'!#REF!='BPA CURRENT Ref Data'!CV$2,Data!L79,0)</f>
        <v>#REF!</v>
      </c>
      <c r="CW79" s="4" t="e">
        <f>IF('BPA CURRENT Calc'!#REF!='BPA CURRENT Ref Data'!CW$2,Data!M79,0)</f>
        <v>#REF!</v>
      </c>
      <c r="CX79" s="4" t="e">
        <f>IF('BPA CURRENT Calc'!#REF!='BPA CURRENT Ref Data'!CX$2,Data!N79,0)</f>
        <v>#REF!</v>
      </c>
      <c r="CY79" s="4" t="e">
        <f>IF('BPA CURRENT Calc'!#REF!='BPA CURRENT Ref Data'!CY$2,Data!O79,0)</f>
        <v>#REF!</v>
      </c>
      <c r="CZ79" s="4" t="e">
        <f>IF('BPA CURRENT Calc'!#REF!='BPA CURRENT Ref Data'!CZ$2,Data!P79,0)</f>
        <v>#REF!</v>
      </c>
      <c r="DA79" s="4" t="e">
        <f>IF('BPA CURRENT Calc'!#REF!='BPA CURRENT Ref Data'!DA$2,Data!Q79,0)</f>
        <v>#REF!</v>
      </c>
      <c r="DB79" s="4" t="e">
        <f>IF('BPA CURRENT Calc'!#REF!='BPA CURRENT Ref Data'!DB$2,Data!R79,0)</f>
        <v>#REF!</v>
      </c>
      <c r="DC79" s="4" t="e">
        <f>IF('BPA CURRENT Calc'!#REF!='BPA CURRENT Ref Data'!DC$2,Data!S79,0)</f>
        <v>#REF!</v>
      </c>
      <c r="DD79" s="4" t="e">
        <f>IF('BPA CURRENT Calc'!#REF!='BPA CURRENT Ref Data'!DD$2,Data!T79,0)</f>
        <v>#REF!</v>
      </c>
      <c r="DE79" s="4" t="e">
        <f>IF('BPA CURRENT Calc'!#REF!='BPA CURRENT Ref Data'!DE$2,Data!U79,0)</f>
        <v>#REF!</v>
      </c>
      <c r="DF79" s="22" t="e">
        <f t="shared" si="16"/>
        <v>#REF!</v>
      </c>
    </row>
    <row r="80" spans="1:110" x14ac:dyDescent="0.3">
      <c r="A80" s="12">
        <v>10242</v>
      </c>
      <c r="B80" s="37" t="s">
        <v>87</v>
      </c>
      <c r="C80" s="18">
        <f>IF('BPA CURRENT Calc'!$C$6='BPA CURRENT Ref Data'!C$2,Data!G80,0)</f>
        <v>0</v>
      </c>
      <c r="D80" s="4">
        <f>IF('BPA CURRENT Calc'!$C$6='BPA CURRENT Ref Data'!D$2,Data!H80,0)</f>
        <v>0</v>
      </c>
      <c r="E80" s="4">
        <f>IF('BPA CURRENT Calc'!$C$6='BPA CURRENT Ref Data'!E$2,Data!I80,0)</f>
        <v>10.073473972602738</v>
      </c>
      <c r="F80" s="4">
        <f>IF('BPA CURRENT Calc'!$C$6='BPA CURRENT Ref Data'!F$2,Data!J80,0)</f>
        <v>0</v>
      </c>
      <c r="G80" s="4">
        <f>IF('BPA CURRENT Calc'!$C$6='BPA CURRENT Ref Data'!G$2,Data!K80,0)</f>
        <v>0</v>
      </c>
      <c r="H80" s="4">
        <f>IF('BPA CURRENT Calc'!$C$6='BPA CURRENT Ref Data'!H$2,Data!L80,0)</f>
        <v>0</v>
      </c>
      <c r="I80" s="4">
        <f>IF('BPA CURRENT Calc'!$C$6='BPA CURRENT Ref Data'!I$2,Data!M80,0)</f>
        <v>0</v>
      </c>
      <c r="J80" s="4">
        <f>IF('BPA CURRENT Calc'!$C$6='BPA CURRENT Ref Data'!J$2,Data!N80,0)</f>
        <v>0</v>
      </c>
      <c r="K80" s="4">
        <f>IF('BPA CURRENT Calc'!$C$6='BPA CURRENT Ref Data'!K$2,Data!O80,0)</f>
        <v>0</v>
      </c>
      <c r="L80" s="4">
        <f>IF('BPA CURRENT Calc'!$C$6='BPA CURRENT Ref Data'!L$2,Data!P80,0)</f>
        <v>0</v>
      </c>
      <c r="M80" s="4">
        <f>IF('BPA CURRENT Calc'!$C$6='BPA CURRENT Ref Data'!M$2,Data!Q80,0)</f>
        <v>0</v>
      </c>
      <c r="N80" s="4">
        <f>IF('BPA CURRENT Calc'!$C$6='BPA CURRENT Ref Data'!N$2,Data!R80,0)</f>
        <v>0</v>
      </c>
      <c r="O80" s="4">
        <f>IF('BPA CURRENT Calc'!$C$6='BPA CURRENT Ref Data'!O$2,Data!S80,0)</f>
        <v>0</v>
      </c>
      <c r="P80" s="4">
        <f>IF('BPA CURRENT Calc'!$C$6='BPA CURRENT Ref Data'!P$2,Data!T80,0)</f>
        <v>0</v>
      </c>
      <c r="Q80" s="4">
        <f>IF('BPA CURRENT Calc'!$C$6='BPA CURRENT Ref Data'!Q$2,Data!U80,0)</f>
        <v>0</v>
      </c>
      <c r="R80" s="22">
        <f t="shared" si="10"/>
        <v>10.073473972602738</v>
      </c>
      <c r="S80" s="18">
        <f>IF(S$2='BPA CURRENT Calc'!$D$6,Data!V80,0)</f>
        <v>0</v>
      </c>
      <c r="T80" s="4">
        <f>IF(T$2='BPA CURRENT Calc'!$D$6,Data!W80,0)</f>
        <v>0</v>
      </c>
      <c r="U80" s="4">
        <f>IF(U$2='BPA CURRENT Calc'!$D$6,Data!X80,0)</f>
        <v>0</v>
      </c>
      <c r="V80" s="4">
        <f>IF(V$2='BPA CURRENT Calc'!$D$6,Data!Y80,0)</f>
        <v>0</v>
      </c>
      <c r="W80" s="4">
        <f>IF(W$2='BPA CURRENT Calc'!$D$6,Data!Z80,0)</f>
        <v>0</v>
      </c>
      <c r="X80" s="4">
        <f>IF(X$2='BPA CURRENT Calc'!$D$6,Data!AA80,0)</f>
        <v>0</v>
      </c>
      <c r="Y80" s="4">
        <f>IF(Y$2='BPA CURRENT Calc'!$D$6,Data!AB80,0)</f>
        <v>0</v>
      </c>
      <c r="Z80" s="4">
        <f>IF(Z$2='BPA CURRENT Calc'!$D$6,Data!AC80,0)</f>
        <v>0</v>
      </c>
      <c r="AA80" s="4">
        <f>IF(AA$2='BPA CURRENT Calc'!$D$6,Data!AD80,0)</f>
        <v>0</v>
      </c>
      <c r="AB80" s="4">
        <f>IF(AB$2='BPA CURRENT Calc'!$D$6,Data!AE80,0)</f>
        <v>0</v>
      </c>
      <c r="AC80" s="4">
        <f>IF(AC$2='BPA CURRENT Calc'!$D$6,Data!AF80,0)</f>
        <v>0</v>
      </c>
      <c r="AD80" s="4">
        <f>IF(AD$2='BPA CURRENT Calc'!$D$6,Data!AG80,0)</f>
        <v>0</v>
      </c>
      <c r="AE80" s="4">
        <f>IF(AE$2='BPA CURRENT Calc'!$D$6,Data!AH80,0)</f>
        <v>0</v>
      </c>
      <c r="AF80" s="4">
        <f>IF(AF$2='BPA CURRENT Calc'!$D$6,Data!AI80,0)</f>
        <v>0</v>
      </c>
      <c r="AG80" s="6">
        <f t="shared" si="11"/>
        <v>0</v>
      </c>
      <c r="AH80" s="18">
        <f>IF(AH$2='BPA CURRENT Calc'!$E$6,0,0)</f>
        <v>0</v>
      </c>
      <c r="AI80" s="4">
        <f>IF(AI$2='BPA CURRENT Calc'!$E$6,Data!AJ80,0)</f>
        <v>0</v>
      </c>
      <c r="AJ80" s="4">
        <f>IF(AJ$2='BPA CURRENT Calc'!$E$6,Data!AK80,0)</f>
        <v>0</v>
      </c>
      <c r="AK80" s="4">
        <f>IF(AK$2='BPA CURRENT Calc'!$E$6,Data!AL80,0)</f>
        <v>0</v>
      </c>
      <c r="AL80" s="4">
        <f>IF(AL$2='BPA CURRENT Calc'!$E$6,Data!AM80,0)</f>
        <v>0</v>
      </c>
      <c r="AM80" s="4">
        <f>IF(AM$2='BPA CURRENT Calc'!$E$6,Data!AN80,0)</f>
        <v>0</v>
      </c>
      <c r="AN80" s="4">
        <f>IF(AN$2='BPA CURRENT Calc'!$E$6,Data!AO80,0)</f>
        <v>0</v>
      </c>
      <c r="AO80" s="4">
        <f>IF(AO$2='BPA CURRENT Calc'!$E$6,Data!AP80,0)</f>
        <v>0</v>
      </c>
      <c r="AP80" s="6">
        <f t="shared" si="12"/>
        <v>0</v>
      </c>
      <c r="AQ80" s="18">
        <f>IF(AQ$2='BPA CURRENT Calc'!$F$6,0,0)</f>
        <v>0</v>
      </c>
      <c r="AR80" s="4">
        <f>IF(AR$2='BPA CURRENT Calc'!$F$6,Data!AQ80,0)</f>
        <v>0</v>
      </c>
      <c r="AS80" s="4">
        <f>IF(AS$2='BPA CURRENT Calc'!$F$6,Data!AR80,0)</f>
        <v>0</v>
      </c>
      <c r="AT80" s="4">
        <f>IF(AT$2='BPA CURRENT Calc'!$F$6,Data!AS80,0)</f>
        <v>0</v>
      </c>
      <c r="AU80" s="4">
        <f>IF(AU$2='BPA CURRENT Calc'!$F$6,Data!AT80,0)</f>
        <v>0</v>
      </c>
      <c r="AV80" s="4">
        <f>IF(AV$2='BPA CURRENT Calc'!$F$6,Data!AU80,0)</f>
        <v>0</v>
      </c>
      <c r="AW80" s="4">
        <f>IF(AW$2='BPA CURRENT Calc'!$F$6,Data!AV80,0)</f>
        <v>0</v>
      </c>
      <c r="AX80" s="4">
        <f>IF(AX$2='BPA CURRENT Calc'!$F$6,Data!AW80,0)</f>
        <v>0</v>
      </c>
      <c r="AY80" s="6">
        <f t="shared" si="13"/>
        <v>0</v>
      </c>
      <c r="AZ80" s="18">
        <f>IF(AZ$2='BPA CURRENT Calc'!$G$6,0,0)</f>
        <v>0</v>
      </c>
      <c r="BA80" s="4">
        <f>IF(BA$2='BPA CURRENT Calc'!$G$6,Data!AX80,0)</f>
        <v>0</v>
      </c>
      <c r="BB80" s="4">
        <f>IF(BB$2='BPA CURRENT Calc'!$G$6,Data!AY80,0)</f>
        <v>0</v>
      </c>
      <c r="BC80" s="4">
        <f>IF(BC$2='BPA CURRENT Calc'!$G$6,Data!AZ80,0)</f>
        <v>0</v>
      </c>
      <c r="BD80" s="4">
        <f>IF(BD$2='BPA CURRENT Calc'!$G$6,Data!BA80,0)</f>
        <v>0</v>
      </c>
      <c r="BE80" s="4">
        <f>IF(BE$2='BPA CURRENT Calc'!$G$6,Data!BB80,0)</f>
        <v>0</v>
      </c>
      <c r="BF80" s="4">
        <f>IF(BF$2='BPA CURRENT Calc'!$G$6,Data!BC80,0)</f>
        <v>0</v>
      </c>
      <c r="BG80" s="4">
        <f>IF(BG$2='BPA CURRENT Calc'!$G$6,Data!BD80,0)</f>
        <v>0</v>
      </c>
      <c r="BH80" s="6">
        <f t="shared" si="14"/>
        <v>0</v>
      </c>
      <c r="BI80" s="97">
        <f>IF('BPA CURRENT Calc'!$H$6="Yes",Data!BE80,0)</f>
        <v>0</v>
      </c>
      <c r="BJ80" s="18">
        <f>IF(BJ$2='BPA CURRENT Calc'!$L$4,0,0)</f>
        <v>0</v>
      </c>
      <c r="BK80" s="4">
        <f>IF(BK$2='BPA CURRENT Calc'!$L$4,Data!BV80,0)</f>
        <v>0</v>
      </c>
      <c r="BL80" s="4">
        <f>IF(BL$2='BPA CURRENT Calc'!$L$4,Data!BW80,0)</f>
        <v>0</v>
      </c>
      <c r="BM80" s="4">
        <f>IF(BM$2='BPA CURRENT Calc'!$L$4,Data!BX80,0)</f>
        <v>0</v>
      </c>
      <c r="BN80" s="4">
        <f>IF(BN$2='BPA CURRENT Calc'!$L$4,Data!BY80,0)</f>
        <v>0</v>
      </c>
      <c r="BO80" s="6">
        <f t="shared" si="15"/>
        <v>0</v>
      </c>
      <c r="BP80" s="4">
        <f>IF('BPA CURRENT Calc'!$J$6='BPA CURRENT Ref Data'!BP$2,Data!C80,0)</f>
        <v>0</v>
      </c>
      <c r="BQ80" s="4">
        <f>IF('BPA CURRENT Calc'!$J$6='BPA CURRENT Ref Data'!BQ$2,Data!D80,0)</f>
        <v>0</v>
      </c>
      <c r="BR80" s="4">
        <f>IF('BPA CURRENT Calc'!$J$6='BPA CURRENT Ref Data'!BR$2,Data!E80,0)</f>
        <v>0</v>
      </c>
      <c r="BS80" s="4">
        <f>IF('BPA CURRENT Calc'!$J$6='BPA CURRENT Ref Data'!BS$2,Data!F80,0)</f>
        <v>9.5259999999999998</v>
      </c>
      <c r="BT80" s="99">
        <f t="shared" si="9"/>
        <v>9.5259999999999998</v>
      </c>
      <c r="BU80" s="102">
        <f>IF('BPA CURRENT Calc'!$L$6="Yes",'BPA CURRENT Ref Data'!BO80*'BPA CURRENT Calc'!$L$5,0)</f>
        <v>0</v>
      </c>
      <c r="BV80" s="102">
        <f>IF('BPA CURRENT Calc'!$M$6="Yes",IF(('BPA CURRENT Calc'!I84-'BPA CURRENT Ref Data'!BT80)&gt;0,('BPA CURRENT Calc'!I84-'BPA CURRENT Ref Data'!BT80)*'BPA CURRENT Calc'!$M$5,0),0)</f>
        <v>0.1368684931506845</v>
      </c>
      <c r="BW80" s="80">
        <f>IF('BPA CURRENT Calc'!$K$6="Yes",IF(('BPA CURRENT Calc'!I84)&lt;'BPA CURRENT Calc'!J84,('BPA CURRENT Calc'!I84-'BPA CURRENT Calc'!J84)*'BPA CURRENT Calc'!$K$5,0),0)</f>
        <v>0</v>
      </c>
      <c r="BX80" s="105">
        <f>IF('BPA CURRENT Calc'!$N$5='BPA CURRENT Ref Data'!$BX$2,'BPA CURRENT Scaling'!D83,0)</f>
        <v>5.9879747842393159E-2</v>
      </c>
      <c r="BY80" s="1">
        <f>IF('BPA CURRENT Calc'!$N$5='BPA CURRENT Ref Data'!$BY$2,'BPA CURRENT Scaling'!H83,0)</f>
        <v>0</v>
      </c>
      <c r="BZ80" s="6">
        <f>IF('BPA CURRENT Calc'!$N$6="Yes",SUM('BPA CURRENT Ref Data'!BX80:BY80),0)</f>
        <v>0</v>
      </c>
      <c r="CA80" s="4"/>
      <c r="CB80" s="4"/>
      <c r="CC80" s="4"/>
      <c r="CD80" s="4"/>
      <c r="CE80" s="4"/>
      <c r="CF80" s="4"/>
      <c r="CG80" s="4"/>
      <c r="CH80" s="4"/>
      <c r="CI80" s="4"/>
      <c r="CJ80" s="4"/>
      <c r="CK80" s="4"/>
      <c r="CL80" s="4"/>
      <c r="CM80" s="4"/>
      <c r="CN80" s="4"/>
      <c r="CO80" s="4"/>
      <c r="CP80" s="4"/>
      <c r="CQ80" s="4" t="e">
        <f>IF('BPA CURRENT Calc'!#REF!='BPA CURRENT Ref Data'!CQ$2,Data!G80,0)</f>
        <v>#REF!</v>
      </c>
      <c r="CR80" s="4" t="e">
        <f>IF('BPA CURRENT Calc'!#REF!='BPA CURRENT Ref Data'!CR$2,Data!H80,0)</f>
        <v>#REF!</v>
      </c>
      <c r="CS80" s="4" t="e">
        <f>IF('BPA CURRENT Calc'!#REF!='BPA CURRENT Ref Data'!CS$2,Data!I80,0)</f>
        <v>#REF!</v>
      </c>
      <c r="CT80" s="4" t="e">
        <f>IF('BPA CURRENT Calc'!#REF!='BPA CURRENT Ref Data'!CT$2,Data!J80,0)</f>
        <v>#REF!</v>
      </c>
      <c r="CU80" s="4" t="e">
        <f>IF('BPA CURRENT Calc'!#REF!='BPA CURRENT Ref Data'!CU$2,Data!K80,0)</f>
        <v>#REF!</v>
      </c>
      <c r="CV80" s="4" t="e">
        <f>IF('BPA CURRENT Calc'!#REF!='BPA CURRENT Ref Data'!CV$2,Data!L80,0)</f>
        <v>#REF!</v>
      </c>
      <c r="CW80" s="4" t="e">
        <f>IF('BPA CURRENT Calc'!#REF!='BPA CURRENT Ref Data'!CW$2,Data!M80,0)</f>
        <v>#REF!</v>
      </c>
      <c r="CX80" s="4" t="e">
        <f>IF('BPA CURRENT Calc'!#REF!='BPA CURRENT Ref Data'!CX$2,Data!N80,0)</f>
        <v>#REF!</v>
      </c>
      <c r="CY80" s="4" t="e">
        <f>IF('BPA CURRENT Calc'!#REF!='BPA CURRENT Ref Data'!CY$2,Data!O80,0)</f>
        <v>#REF!</v>
      </c>
      <c r="CZ80" s="4" t="e">
        <f>IF('BPA CURRENT Calc'!#REF!='BPA CURRENT Ref Data'!CZ$2,Data!P80,0)</f>
        <v>#REF!</v>
      </c>
      <c r="DA80" s="4" t="e">
        <f>IF('BPA CURRENT Calc'!#REF!='BPA CURRENT Ref Data'!DA$2,Data!Q80,0)</f>
        <v>#REF!</v>
      </c>
      <c r="DB80" s="4" t="e">
        <f>IF('BPA CURRENT Calc'!#REF!='BPA CURRENT Ref Data'!DB$2,Data!R80,0)</f>
        <v>#REF!</v>
      </c>
      <c r="DC80" s="4" t="e">
        <f>IF('BPA CURRENT Calc'!#REF!='BPA CURRENT Ref Data'!DC$2,Data!S80,0)</f>
        <v>#REF!</v>
      </c>
      <c r="DD80" s="4" t="e">
        <f>IF('BPA CURRENT Calc'!#REF!='BPA CURRENT Ref Data'!DD$2,Data!T80,0)</f>
        <v>#REF!</v>
      </c>
      <c r="DE80" s="4" t="e">
        <f>IF('BPA CURRENT Calc'!#REF!='BPA CURRENT Ref Data'!DE$2,Data!U80,0)</f>
        <v>#REF!</v>
      </c>
      <c r="DF80" s="22" t="e">
        <f t="shared" si="16"/>
        <v>#REF!</v>
      </c>
    </row>
    <row r="81" spans="1:110" x14ac:dyDescent="0.3">
      <c r="A81" s="12">
        <v>10244</v>
      </c>
      <c r="B81" s="37" t="s">
        <v>88</v>
      </c>
      <c r="C81" s="18">
        <f>IF('BPA CURRENT Calc'!$C$6='BPA CURRENT Ref Data'!C$2,Data!G81,0)</f>
        <v>0</v>
      </c>
      <c r="D81" s="4">
        <f>IF('BPA CURRENT Calc'!$C$6='BPA CURRENT Ref Data'!D$2,Data!H81,0)</f>
        <v>0</v>
      </c>
      <c r="E81" s="4">
        <f>IF('BPA CURRENT Calc'!$C$6='BPA CURRENT Ref Data'!E$2,Data!I81,0)</f>
        <v>101.25024748858445</v>
      </c>
      <c r="F81" s="4">
        <f>IF('BPA CURRENT Calc'!$C$6='BPA CURRENT Ref Data'!F$2,Data!J81,0)</f>
        <v>0</v>
      </c>
      <c r="G81" s="4">
        <f>IF('BPA CURRENT Calc'!$C$6='BPA CURRENT Ref Data'!G$2,Data!K81,0)</f>
        <v>0</v>
      </c>
      <c r="H81" s="4">
        <f>IF('BPA CURRENT Calc'!$C$6='BPA CURRENT Ref Data'!H$2,Data!L81,0)</f>
        <v>0</v>
      </c>
      <c r="I81" s="4">
        <f>IF('BPA CURRENT Calc'!$C$6='BPA CURRENT Ref Data'!I$2,Data!M81,0)</f>
        <v>0</v>
      </c>
      <c r="J81" s="4">
        <f>IF('BPA CURRENT Calc'!$C$6='BPA CURRENT Ref Data'!J$2,Data!N81,0)</f>
        <v>0</v>
      </c>
      <c r="K81" s="4">
        <f>IF('BPA CURRENT Calc'!$C$6='BPA CURRENT Ref Data'!K$2,Data!O81,0)</f>
        <v>0</v>
      </c>
      <c r="L81" s="4">
        <f>IF('BPA CURRENT Calc'!$C$6='BPA CURRENT Ref Data'!L$2,Data!P81,0)</f>
        <v>0</v>
      </c>
      <c r="M81" s="4">
        <f>IF('BPA CURRENT Calc'!$C$6='BPA CURRENT Ref Data'!M$2,Data!Q81,0)</f>
        <v>0</v>
      </c>
      <c r="N81" s="4">
        <f>IF('BPA CURRENT Calc'!$C$6='BPA CURRENT Ref Data'!N$2,Data!R81,0)</f>
        <v>0</v>
      </c>
      <c r="O81" s="4">
        <f>IF('BPA CURRENT Calc'!$C$6='BPA CURRENT Ref Data'!O$2,Data!S81,0)</f>
        <v>0</v>
      </c>
      <c r="P81" s="4">
        <f>IF('BPA CURRENT Calc'!$C$6='BPA CURRENT Ref Data'!P$2,Data!T81,0)</f>
        <v>0</v>
      </c>
      <c r="Q81" s="4">
        <f>IF('BPA CURRENT Calc'!$C$6='BPA CURRENT Ref Data'!Q$2,Data!U81,0)</f>
        <v>0</v>
      </c>
      <c r="R81" s="22">
        <f t="shared" si="10"/>
        <v>101.25024748858445</v>
      </c>
      <c r="S81" s="18">
        <f>IF(S$2='BPA CURRENT Calc'!$D$6,Data!V81,0)</f>
        <v>0</v>
      </c>
      <c r="T81" s="4">
        <f>IF(T$2='BPA CURRENT Calc'!$D$6,Data!W81,0)</f>
        <v>0</v>
      </c>
      <c r="U81" s="4">
        <f>IF(U$2='BPA CURRENT Calc'!$D$6,Data!X81,0)</f>
        <v>0</v>
      </c>
      <c r="V81" s="4">
        <f>IF(V$2='BPA CURRENT Calc'!$D$6,Data!Y81,0)</f>
        <v>0</v>
      </c>
      <c r="W81" s="4">
        <f>IF(W$2='BPA CURRENT Calc'!$D$6,Data!Z81,0)</f>
        <v>0</v>
      </c>
      <c r="X81" s="4">
        <f>IF(X$2='BPA CURRENT Calc'!$D$6,Data!AA81,0)</f>
        <v>0</v>
      </c>
      <c r="Y81" s="4">
        <f>IF(Y$2='BPA CURRENT Calc'!$D$6,Data!AB81,0)</f>
        <v>0</v>
      </c>
      <c r="Z81" s="4">
        <f>IF(Z$2='BPA CURRENT Calc'!$D$6,Data!AC81,0)</f>
        <v>0</v>
      </c>
      <c r="AA81" s="4">
        <f>IF(AA$2='BPA CURRENT Calc'!$D$6,Data!AD81,0)</f>
        <v>0</v>
      </c>
      <c r="AB81" s="4">
        <f>IF(AB$2='BPA CURRENT Calc'!$D$6,Data!AE81,0)</f>
        <v>0</v>
      </c>
      <c r="AC81" s="4">
        <f>IF(AC$2='BPA CURRENT Calc'!$D$6,Data!AF81,0)</f>
        <v>0</v>
      </c>
      <c r="AD81" s="4">
        <f>IF(AD$2='BPA CURRENT Calc'!$D$6,Data!AG81,0)</f>
        <v>0</v>
      </c>
      <c r="AE81" s="4">
        <f>IF(AE$2='BPA CURRENT Calc'!$D$6,Data!AH81,0)</f>
        <v>0</v>
      </c>
      <c r="AF81" s="4">
        <f>IF(AF$2='BPA CURRENT Calc'!$D$6,Data!AI81,0)</f>
        <v>0</v>
      </c>
      <c r="AG81" s="6">
        <f t="shared" si="11"/>
        <v>0</v>
      </c>
      <c r="AH81" s="18">
        <f>IF(AH$2='BPA CURRENT Calc'!$E$6,0,0)</f>
        <v>0</v>
      </c>
      <c r="AI81" s="4">
        <f>IF(AI$2='BPA CURRENT Calc'!$E$6,Data!AJ81,0)</f>
        <v>0</v>
      </c>
      <c r="AJ81" s="4">
        <f>IF(AJ$2='BPA CURRENT Calc'!$E$6,Data!AK81,0)</f>
        <v>1.0300228310502284</v>
      </c>
      <c r="AK81" s="4">
        <f>IF(AK$2='BPA CURRENT Calc'!$E$6,Data!AL81,0)</f>
        <v>0</v>
      </c>
      <c r="AL81" s="4">
        <f>IF(AL$2='BPA CURRENT Calc'!$E$6,Data!AM81,0)</f>
        <v>0</v>
      </c>
      <c r="AM81" s="4">
        <f>IF(AM$2='BPA CURRENT Calc'!$E$6,Data!AN81,0)</f>
        <v>0</v>
      </c>
      <c r="AN81" s="4">
        <f>IF(AN$2='BPA CURRENT Calc'!$E$6,Data!AO81,0)</f>
        <v>0</v>
      </c>
      <c r="AO81" s="4">
        <f>IF(AO$2='BPA CURRENT Calc'!$E$6,Data!AP81,0)</f>
        <v>0</v>
      </c>
      <c r="AP81" s="6">
        <f t="shared" si="12"/>
        <v>1.0300228310502284</v>
      </c>
      <c r="AQ81" s="18">
        <f>IF(AQ$2='BPA CURRENT Calc'!$F$6,0,0)</f>
        <v>0</v>
      </c>
      <c r="AR81" s="4">
        <f>IF(AR$2='BPA CURRENT Calc'!$F$6,Data!AQ81,0)</f>
        <v>0</v>
      </c>
      <c r="AS81" s="4">
        <f>IF(AS$2='BPA CURRENT Calc'!$F$6,Data!AR81,0)</f>
        <v>0.74771689497716898</v>
      </c>
      <c r="AT81" s="4">
        <f>IF(AT$2='BPA CURRENT Calc'!$F$6,Data!AS81,0)</f>
        <v>0</v>
      </c>
      <c r="AU81" s="4">
        <f>IF(AU$2='BPA CURRENT Calc'!$F$6,Data!AT81,0)</f>
        <v>0</v>
      </c>
      <c r="AV81" s="4">
        <f>IF(AV$2='BPA CURRENT Calc'!$F$6,Data!AU81,0)</f>
        <v>0</v>
      </c>
      <c r="AW81" s="4">
        <f>IF(AW$2='BPA CURRENT Calc'!$F$6,Data!AV81,0)</f>
        <v>0</v>
      </c>
      <c r="AX81" s="4">
        <f>IF(AX$2='BPA CURRENT Calc'!$F$6,Data!AW81,0)</f>
        <v>0</v>
      </c>
      <c r="AY81" s="6">
        <f t="shared" si="13"/>
        <v>0.74771689497716898</v>
      </c>
      <c r="AZ81" s="18">
        <f>IF(AZ$2='BPA CURRENT Calc'!$G$6,0,0)</f>
        <v>0</v>
      </c>
      <c r="BA81" s="4">
        <f>IF(BA$2='BPA CURRENT Calc'!$G$6,Data!AX81,0)</f>
        <v>0</v>
      </c>
      <c r="BB81" s="4">
        <f>IF(BB$2='BPA CURRENT Calc'!$G$6,Data!AY81,0)</f>
        <v>2.5729452054794519</v>
      </c>
      <c r="BC81" s="4">
        <f>IF(BC$2='BPA CURRENT Calc'!$G$6,Data!AZ81,0)</f>
        <v>0</v>
      </c>
      <c r="BD81" s="4">
        <f>IF(BD$2='BPA CURRENT Calc'!$G$6,Data!BA81,0)</f>
        <v>0</v>
      </c>
      <c r="BE81" s="4">
        <f>IF(BE$2='BPA CURRENT Calc'!$G$6,Data!BB81,0)</f>
        <v>0</v>
      </c>
      <c r="BF81" s="4">
        <f>IF(BF$2='BPA CURRENT Calc'!$G$6,Data!BC81,0)</f>
        <v>0</v>
      </c>
      <c r="BG81" s="4">
        <f>IF(BG$2='BPA CURRENT Calc'!$G$6,Data!BD81,0)</f>
        <v>0</v>
      </c>
      <c r="BH81" s="6">
        <f t="shared" si="14"/>
        <v>2.5729452054794519</v>
      </c>
      <c r="BI81" s="97">
        <f>IF('BPA CURRENT Calc'!$H$6="Yes",Data!BE81,0)</f>
        <v>0</v>
      </c>
      <c r="BJ81" s="18">
        <f>IF(BJ$2='BPA CURRENT Calc'!$L$4,0,0)</f>
        <v>0</v>
      </c>
      <c r="BK81" s="4">
        <f>IF(BK$2='BPA CURRENT Calc'!$L$4,Data!BV81,0)</f>
        <v>0</v>
      </c>
      <c r="BL81" s="4">
        <f>IF(BL$2='BPA CURRENT Calc'!$L$4,Data!BW81,0)</f>
        <v>0.10350000000000001</v>
      </c>
      <c r="BM81" s="4">
        <f>IF(BM$2='BPA CURRENT Calc'!$L$4,Data!BX81,0)</f>
        <v>0</v>
      </c>
      <c r="BN81" s="4">
        <f>IF(BN$2='BPA CURRENT Calc'!$L$4,Data!BY81,0)</f>
        <v>0</v>
      </c>
      <c r="BO81" s="6">
        <f t="shared" si="15"/>
        <v>0.10350000000000001</v>
      </c>
      <c r="BP81" s="4">
        <f>IF('BPA CURRENT Calc'!$J$6='BPA CURRENT Ref Data'!BP$2,Data!C81,0)</f>
        <v>0</v>
      </c>
      <c r="BQ81" s="4">
        <f>IF('BPA CURRENT Calc'!$J$6='BPA CURRENT Ref Data'!BQ$2,Data!D81,0)</f>
        <v>0</v>
      </c>
      <c r="BR81" s="4">
        <f>IF('BPA CURRENT Calc'!$J$6='BPA CURRENT Ref Data'!BR$2,Data!E81,0)</f>
        <v>0</v>
      </c>
      <c r="BS81" s="4">
        <f>IF('BPA CURRENT Calc'!$J$6='BPA CURRENT Ref Data'!BS$2,Data!F81,0)</f>
        <v>86.037999999999997</v>
      </c>
      <c r="BT81" s="99">
        <f t="shared" si="9"/>
        <v>86.037999999999997</v>
      </c>
      <c r="BU81" s="102">
        <f>IF('BPA CURRENT Calc'!$L$6="Yes",'BPA CURRENT Ref Data'!BO81*'BPA CURRENT Calc'!$L$5,0)</f>
        <v>5.1750000000000004E-2</v>
      </c>
      <c r="BV81" s="102">
        <f>IF('BPA CURRENT Calc'!$M$6="Yes",IF(('BPA CURRENT Calc'!I85-'BPA CURRENT Ref Data'!BT81)&gt;0,('BPA CURRENT Calc'!I85-'BPA CURRENT Ref Data'!BT81)*'BPA CURRENT Calc'!$M$5,0),0)</f>
        <v>2.7153906392694012</v>
      </c>
      <c r="BW81" s="80">
        <f>IF('BPA CURRENT Calc'!$K$6="Yes",IF(('BPA CURRENT Calc'!I85)&lt;'BPA CURRENT Calc'!J85,('BPA CURRENT Calc'!I85-'BPA CURRENT Calc'!J85)*'BPA CURRENT Calc'!$K$5,0),0)</f>
        <v>0</v>
      </c>
      <c r="BX81" s="105">
        <f>IF('BPA CURRENT Calc'!$N$5='BPA CURRENT Ref Data'!$BX$2,'BPA CURRENT Scaling'!D84,0)</f>
        <v>0.55031582312819427</v>
      </c>
      <c r="BY81" s="1">
        <f>IF('BPA CURRENT Calc'!$N$5='BPA CURRENT Ref Data'!$BY$2,'BPA CURRENT Scaling'!H84,0)</f>
        <v>0</v>
      </c>
      <c r="BZ81" s="6">
        <f>IF('BPA CURRENT Calc'!$N$6="Yes",SUM('BPA CURRENT Ref Data'!BX81:BY81),0)</f>
        <v>0</v>
      </c>
      <c r="CA81" s="4"/>
      <c r="CB81" s="4"/>
      <c r="CC81" s="4"/>
      <c r="CD81" s="4"/>
      <c r="CE81" s="4"/>
      <c r="CF81" s="4"/>
      <c r="CG81" s="4"/>
      <c r="CH81" s="4"/>
      <c r="CI81" s="4"/>
      <c r="CJ81" s="4"/>
      <c r="CK81" s="4"/>
      <c r="CL81" s="4"/>
      <c r="CM81" s="4"/>
      <c r="CN81" s="4"/>
      <c r="CO81" s="4"/>
      <c r="CP81" s="4"/>
      <c r="CQ81" s="4" t="e">
        <f>IF('BPA CURRENT Calc'!#REF!='BPA CURRENT Ref Data'!CQ$2,Data!G81,0)</f>
        <v>#REF!</v>
      </c>
      <c r="CR81" s="4" t="e">
        <f>IF('BPA CURRENT Calc'!#REF!='BPA CURRENT Ref Data'!CR$2,Data!H81,0)</f>
        <v>#REF!</v>
      </c>
      <c r="CS81" s="4" t="e">
        <f>IF('BPA CURRENT Calc'!#REF!='BPA CURRENT Ref Data'!CS$2,Data!I81,0)</f>
        <v>#REF!</v>
      </c>
      <c r="CT81" s="4" t="e">
        <f>IF('BPA CURRENT Calc'!#REF!='BPA CURRENT Ref Data'!CT$2,Data!J81,0)</f>
        <v>#REF!</v>
      </c>
      <c r="CU81" s="4" t="e">
        <f>IF('BPA CURRENT Calc'!#REF!='BPA CURRENT Ref Data'!CU$2,Data!K81,0)</f>
        <v>#REF!</v>
      </c>
      <c r="CV81" s="4" t="e">
        <f>IF('BPA CURRENT Calc'!#REF!='BPA CURRENT Ref Data'!CV$2,Data!L81,0)</f>
        <v>#REF!</v>
      </c>
      <c r="CW81" s="4" t="e">
        <f>IF('BPA CURRENT Calc'!#REF!='BPA CURRENT Ref Data'!CW$2,Data!M81,0)</f>
        <v>#REF!</v>
      </c>
      <c r="CX81" s="4" t="e">
        <f>IF('BPA CURRENT Calc'!#REF!='BPA CURRENT Ref Data'!CX$2,Data!N81,0)</f>
        <v>#REF!</v>
      </c>
      <c r="CY81" s="4" t="e">
        <f>IF('BPA CURRENT Calc'!#REF!='BPA CURRENT Ref Data'!CY$2,Data!O81,0)</f>
        <v>#REF!</v>
      </c>
      <c r="CZ81" s="4" t="e">
        <f>IF('BPA CURRENT Calc'!#REF!='BPA CURRENT Ref Data'!CZ$2,Data!P81,0)</f>
        <v>#REF!</v>
      </c>
      <c r="DA81" s="4" t="e">
        <f>IF('BPA CURRENT Calc'!#REF!='BPA CURRENT Ref Data'!DA$2,Data!Q81,0)</f>
        <v>#REF!</v>
      </c>
      <c r="DB81" s="4" t="e">
        <f>IF('BPA CURRENT Calc'!#REF!='BPA CURRENT Ref Data'!DB$2,Data!R81,0)</f>
        <v>#REF!</v>
      </c>
      <c r="DC81" s="4" t="e">
        <f>IF('BPA CURRENT Calc'!#REF!='BPA CURRENT Ref Data'!DC$2,Data!S81,0)</f>
        <v>#REF!</v>
      </c>
      <c r="DD81" s="4" t="e">
        <f>IF('BPA CURRENT Calc'!#REF!='BPA CURRENT Ref Data'!DD$2,Data!T81,0)</f>
        <v>#REF!</v>
      </c>
      <c r="DE81" s="4" t="e">
        <f>IF('BPA CURRENT Calc'!#REF!='BPA CURRENT Ref Data'!DE$2,Data!U81,0)</f>
        <v>#REF!</v>
      </c>
      <c r="DF81" s="22" t="e">
        <f t="shared" si="16"/>
        <v>#REF!</v>
      </c>
    </row>
    <row r="82" spans="1:110" x14ac:dyDescent="0.3">
      <c r="A82" s="12">
        <v>10246</v>
      </c>
      <c r="B82" s="37" t="s">
        <v>89</v>
      </c>
      <c r="C82" s="18">
        <f>IF('BPA CURRENT Calc'!$C$6='BPA CURRENT Ref Data'!C$2,Data!G82,0)</f>
        <v>0</v>
      </c>
      <c r="D82" s="4">
        <f>IF('BPA CURRENT Calc'!$C$6='BPA CURRENT Ref Data'!D$2,Data!H82,0)</f>
        <v>0</v>
      </c>
      <c r="E82" s="4">
        <f>IF('BPA CURRENT Calc'!$C$6='BPA CURRENT Ref Data'!E$2,Data!I82,0)</f>
        <v>9.3850675799086751</v>
      </c>
      <c r="F82" s="4">
        <f>IF('BPA CURRENT Calc'!$C$6='BPA CURRENT Ref Data'!F$2,Data!J82,0)</f>
        <v>0</v>
      </c>
      <c r="G82" s="4">
        <f>IF('BPA CURRENT Calc'!$C$6='BPA CURRENT Ref Data'!G$2,Data!K82,0)</f>
        <v>0</v>
      </c>
      <c r="H82" s="4">
        <f>IF('BPA CURRENT Calc'!$C$6='BPA CURRENT Ref Data'!H$2,Data!L82,0)</f>
        <v>0</v>
      </c>
      <c r="I82" s="4">
        <f>IF('BPA CURRENT Calc'!$C$6='BPA CURRENT Ref Data'!I$2,Data!M82,0)</f>
        <v>0</v>
      </c>
      <c r="J82" s="4">
        <f>IF('BPA CURRENT Calc'!$C$6='BPA CURRENT Ref Data'!J$2,Data!N82,0)</f>
        <v>0</v>
      </c>
      <c r="K82" s="4">
        <f>IF('BPA CURRENT Calc'!$C$6='BPA CURRENT Ref Data'!K$2,Data!O82,0)</f>
        <v>0</v>
      </c>
      <c r="L82" s="4">
        <f>IF('BPA CURRENT Calc'!$C$6='BPA CURRENT Ref Data'!L$2,Data!P82,0)</f>
        <v>0</v>
      </c>
      <c r="M82" s="4">
        <f>IF('BPA CURRENT Calc'!$C$6='BPA CURRENT Ref Data'!M$2,Data!Q82,0)</f>
        <v>0</v>
      </c>
      <c r="N82" s="4">
        <f>IF('BPA CURRENT Calc'!$C$6='BPA CURRENT Ref Data'!N$2,Data!R82,0)</f>
        <v>0</v>
      </c>
      <c r="O82" s="4">
        <f>IF('BPA CURRENT Calc'!$C$6='BPA CURRENT Ref Data'!O$2,Data!S82,0)</f>
        <v>0</v>
      </c>
      <c r="P82" s="4">
        <f>IF('BPA CURRENT Calc'!$C$6='BPA CURRENT Ref Data'!P$2,Data!T82,0)</f>
        <v>0</v>
      </c>
      <c r="Q82" s="4">
        <f>IF('BPA CURRENT Calc'!$C$6='BPA CURRENT Ref Data'!Q$2,Data!U82,0)</f>
        <v>0</v>
      </c>
      <c r="R82" s="22">
        <f t="shared" si="10"/>
        <v>9.3850675799086751</v>
      </c>
      <c r="S82" s="18">
        <f>IF(S$2='BPA CURRENT Calc'!$D$6,Data!V82,0)</f>
        <v>0</v>
      </c>
      <c r="T82" s="4">
        <f>IF(T$2='BPA CURRENT Calc'!$D$6,Data!W82,0)</f>
        <v>0</v>
      </c>
      <c r="U82" s="4">
        <f>IF(U$2='BPA CURRENT Calc'!$D$6,Data!X82,0)</f>
        <v>0</v>
      </c>
      <c r="V82" s="4">
        <f>IF(V$2='BPA CURRENT Calc'!$D$6,Data!Y82,0)</f>
        <v>0</v>
      </c>
      <c r="W82" s="4">
        <f>IF(W$2='BPA CURRENT Calc'!$D$6,Data!Z82,0)</f>
        <v>0</v>
      </c>
      <c r="X82" s="4">
        <f>IF(X$2='BPA CURRENT Calc'!$D$6,Data!AA82,0)</f>
        <v>0</v>
      </c>
      <c r="Y82" s="4">
        <f>IF(Y$2='BPA CURRENT Calc'!$D$6,Data!AB82,0)</f>
        <v>0</v>
      </c>
      <c r="Z82" s="4">
        <f>IF(Z$2='BPA CURRENT Calc'!$D$6,Data!AC82,0)</f>
        <v>0</v>
      </c>
      <c r="AA82" s="4">
        <f>IF(AA$2='BPA CURRENT Calc'!$D$6,Data!AD82,0)</f>
        <v>0</v>
      </c>
      <c r="AB82" s="4">
        <f>IF(AB$2='BPA CURRENT Calc'!$D$6,Data!AE82,0)</f>
        <v>0</v>
      </c>
      <c r="AC82" s="4">
        <f>IF(AC$2='BPA CURRENT Calc'!$D$6,Data!AF82,0)</f>
        <v>0</v>
      </c>
      <c r="AD82" s="4">
        <f>IF(AD$2='BPA CURRENT Calc'!$D$6,Data!AG82,0)</f>
        <v>0</v>
      </c>
      <c r="AE82" s="4">
        <f>IF(AE$2='BPA CURRENT Calc'!$D$6,Data!AH82,0)</f>
        <v>0</v>
      </c>
      <c r="AF82" s="4">
        <f>IF(AF$2='BPA CURRENT Calc'!$D$6,Data!AI82,0)</f>
        <v>0</v>
      </c>
      <c r="AG82" s="6">
        <f t="shared" si="11"/>
        <v>0</v>
      </c>
      <c r="AH82" s="18">
        <f>IF(AH$2='BPA CURRENT Calc'!$E$6,0,0)</f>
        <v>0</v>
      </c>
      <c r="AI82" s="4">
        <f>IF(AI$2='BPA CURRENT Calc'!$E$6,Data!AJ82,0)</f>
        <v>0</v>
      </c>
      <c r="AJ82" s="4">
        <f>IF(AJ$2='BPA CURRENT Calc'!$E$6,Data!AK82,0)</f>
        <v>0.54189497716894974</v>
      </c>
      <c r="AK82" s="4">
        <f>IF(AK$2='BPA CURRENT Calc'!$E$6,Data!AL82,0)</f>
        <v>0</v>
      </c>
      <c r="AL82" s="4">
        <f>IF(AL$2='BPA CURRENT Calc'!$E$6,Data!AM82,0)</f>
        <v>0</v>
      </c>
      <c r="AM82" s="4">
        <f>IF(AM$2='BPA CURRENT Calc'!$E$6,Data!AN82,0)</f>
        <v>0</v>
      </c>
      <c r="AN82" s="4">
        <f>IF(AN$2='BPA CURRENT Calc'!$E$6,Data!AO82,0)</f>
        <v>0</v>
      </c>
      <c r="AO82" s="4">
        <f>IF(AO$2='BPA CURRENT Calc'!$E$6,Data!AP82,0)</f>
        <v>0</v>
      </c>
      <c r="AP82" s="6">
        <f t="shared" si="12"/>
        <v>0.54189497716894974</v>
      </c>
      <c r="AQ82" s="18">
        <f>IF(AQ$2='BPA CURRENT Calc'!$F$6,0,0)</f>
        <v>0</v>
      </c>
      <c r="AR82" s="4">
        <f>IF(AR$2='BPA CURRENT Calc'!$F$6,Data!AQ82,0)</f>
        <v>0</v>
      </c>
      <c r="AS82" s="4">
        <f>IF(AS$2='BPA CURRENT Calc'!$F$6,Data!AR82,0)</f>
        <v>0</v>
      </c>
      <c r="AT82" s="4">
        <f>IF(AT$2='BPA CURRENT Calc'!$F$6,Data!AS82,0)</f>
        <v>0</v>
      </c>
      <c r="AU82" s="4">
        <f>IF(AU$2='BPA CURRENT Calc'!$F$6,Data!AT82,0)</f>
        <v>0</v>
      </c>
      <c r="AV82" s="4">
        <f>IF(AV$2='BPA CURRENT Calc'!$F$6,Data!AU82,0)</f>
        <v>0</v>
      </c>
      <c r="AW82" s="4">
        <f>IF(AW$2='BPA CURRENT Calc'!$F$6,Data!AV82,0)</f>
        <v>0</v>
      </c>
      <c r="AX82" s="4">
        <f>IF(AX$2='BPA CURRENT Calc'!$F$6,Data!AW82,0)</f>
        <v>0</v>
      </c>
      <c r="AY82" s="6">
        <f t="shared" si="13"/>
        <v>0</v>
      </c>
      <c r="AZ82" s="18">
        <f>IF(AZ$2='BPA CURRENT Calc'!$G$6,0,0)</f>
        <v>0</v>
      </c>
      <c r="BA82" s="4">
        <f>IF(BA$2='BPA CURRENT Calc'!$G$6,Data!AX82,0)</f>
        <v>0</v>
      </c>
      <c r="BB82" s="4">
        <f>IF(BB$2='BPA CURRENT Calc'!$G$6,Data!AY82,0)</f>
        <v>0</v>
      </c>
      <c r="BC82" s="4">
        <f>IF(BC$2='BPA CURRENT Calc'!$G$6,Data!AZ82,0)</f>
        <v>0</v>
      </c>
      <c r="BD82" s="4">
        <f>IF(BD$2='BPA CURRENT Calc'!$G$6,Data!BA82,0)</f>
        <v>0</v>
      </c>
      <c r="BE82" s="4">
        <f>IF(BE$2='BPA CURRENT Calc'!$G$6,Data!BB82,0)</f>
        <v>0</v>
      </c>
      <c r="BF82" s="4">
        <f>IF(BF$2='BPA CURRENT Calc'!$G$6,Data!BC82,0)</f>
        <v>0</v>
      </c>
      <c r="BG82" s="4">
        <f>IF(BG$2='BPA CURRENT Calc'!$G$6,Data!BD82,0)</f>
        <v>0</v>
      </c>
      <c r="BH82" s="6">
        <f t="shared" si="14"/>
        <v>0</v>
      </c>
      <c r="BI82" s="97">
        <f>IF('BPA CURRENT Calc'!$H$6="Yes",Data!BE82,0)</f>
        <v>0</v>
      </c>
      <c r="BJ82" s="18">
        <f>IF(BJ$2='BPA CURRENT Calc'!$L$4,0,0)</f>
        <v>0</v>
      </c>
      <c r="BK82" s="4">
        <f>IF(BK$2='BPA CURRENT Calc'!$L$4,Data!BV82,0)</f>
        <v>0</v>
      </c>
      <c r="BL82" s="4">
        <f>IF(BL$2='BPA CURRENT Calc'!$L$4,Data!BW82,0)</f>
        <v>0</v>
      </c>
      <c r="BM82" s="4">
        <f>IF(BM$2='BPA CURRENT Calc'!$L$4,Data!BX82,0)</f>
        <v>0</v>
      </c>
      <c r="BN82" s="4">
        <f>IF(BN$2='BPA CURRENT Calc'!$L$4,Data!BY82,0)</f>
        <v>0</v>
      </c>
      <c r="BO82" s="6">
        <f t="shared" si="15"/>
        <v>0</v>
      </c>
      <c r="BP82" s="4">
        <f>IF('BPA CURRENT Calc'!$J$6='BPA CURRENT Ref Data'!BP$2,Data!C82,0)</f>
        <v>0</v>
      </c>
      <c r="BQ82" s="4">
        <f>IF('BPA CURRENT Calc'!$J$6='BPA CURRENT Ref Data'!BQ$2,Data!D82,0)</f>
        <v>0</v>
      </c>
      <c r="BR82" s="4">
        <f>IF('BPA CURRENT Calc'!$J$6='BPA CURRENT Ref Data'!BR$2,Data!E82,0)</f>
        <v>0</v>
      </c>
      <c r="BS82" s="4">
        <f>IF('BPA CURRENT Calc'!$J$6='BPA CURRENT Ref Data'!BS$2,Data!F82,0)</f>
        <v>8.9870000000000001</v>
      </c>
      <c r="BT82" s="99">
        <f t="shared" si="9"/>
        <v>8.9870000000000001</v>
      </c>
      <c r="BU82" s="102">
        <f>IF('BPA CURRENT Calc'!$L$6="Yes",'BPA CURRENT Ref Data'!BO82*'BPA CURRENT Calc'!$L$5,0)</f>
        <v>0</v>
      </c>
      <c r="BV82" s="102">
        <f>IF('BPA CURRENT Calc'!$M$6="Yes",IF(('BPA CURRENT Calc'!I86-'BPA CURRENT Ref Data'!BT82)&gt;0,('BPA CURRENT Calc'!I86-'BPA CURRENT Ref Data'!BT82)*'BPA CURRENT Calc'!$M$5,0),0)</f>
        <v>0</v>
      </c>
      <c r="BW82" s="80">
        <f>IF('BPA CURRENT Calc'!$K$6="Yes",IF(('BPA CURRENT Calc'!I86)&lt;'BPA CURRENT Calc'!J86,('BPA CURRENT Calc'!I86-'BPA CURRENT Calc'!J86)*'BPA CURRENT Calc'!$K$5,0),0)</f>
        <v>-0.14382739726027438</v>
      </c>
      <c r="BX82" s="105">
        <f>IF('BPA CURRENT Calc'!$N$5='BPA CURRENT Ref Data'!$BX$2,'BPA CURRENT Scaling'!D85,0)</f>
        <v>5.4800181328573207E-2</v>
      </c>
      <c r="BY82" s="1">
        <f>IF('BPA CURRENT Calc'!$N$5='BPA CURRENT Ref Data'!$BY$2,'BPA CURRENT Scaling'!H85,0)</f>
        <v>0</v>
      </c>
      <c r="BZ82" s="6">
        <f>IF('BPA CURRENT Calc'!$N$6="Yes",SUM('BPA CURRENT Ref Data'!BX82:BY82),0)</f>
        <v>0</v>
      </c>
      <c r="CA82" s="4"/>
      <c r="CB82" s="4"/>
      <c r="CC82" s="4"/>
      <c r="CD82" s="4"/>
      <c r="CE82" s="4"/>
      <c r="CF82" s="4"/>
      <c r="CG82" s="4"/>
      <c r="CH82" s="4"/>
      <c r="CI82" s="4"/>
      <c r="CJ82" s="4"/>
      <c r="CK82" s="4"/>
      <c r="CL82" s="4"/>
      <c r="CM82" s="4"/>
      <c r="CN82" s="4"/>
      <c r="CO82" s="4"/>
      <c r="CP82" s="4"/>
      <c r="CQ82" s="4" t="e">
        <f>IF('BPA CURRENT Calc'!#REF!='BPA CURRENT Ref Data'!CQ$2,Data!G82,0)</f>
        <v>#REF!</v>
      </c>
      <c r="CR82" s="4" t="e">
        <f>IF('BPA CURRENT Calc'!#REF!='BPA CURRENT Ref Data'!CR$2,Data!H82,0)</f>
        <v>#REF!</v>
      </c>
      <c r="CS82" s="4" t="e">
        <f>IF('BPA CURRENT Calc'!#REF!='BPA CURRENT Ref Data'!CS$2,Data!I82,0)</f>
        <v>#REF!</v>
      </c>
      <c r="CT82" s="4" t="e">
        <f>IF('BPA CURRENT Calc'!#REF!='BPA CURRENT Ref Data'!CT$2,Data!J82,0)</f>
        <v>#REF!</v>
      </c>
      <c r="CU82" s="4" t="e">
        <f>IF('BPA CURRENT Calc'!#REF!='BPA CURRENT Ref Data'!CU$2,Data!K82,0)</f>
        <v>#REF!</v>
      </c>
      <c r="CV82" s="4" t="e">
        <f>IF('BPA CURRENT Calc'!#REF!='BPA CURRENT Ref Data'!CV$2,Data!L82,0)</f>
        <v>#REF!</v>
      </c>
      <c r="CW82" s="4" t="e">
        <f>IF('BPA CURRENT Calc'!#REF!='BPA CURRENT Ref Data'!CW$2,Data!M82,0)</f>
        <v>#REF!</v>
      </c>
      <c r="CX82" s="4" t="e">
        <f>IF('BPA CURRENT Calc'!#REF!='BPA CURRENT Ref Data'!CX$2,Data!N82,0)</f>
        <v>#REF!</v>
      </c>
      <c r="CY82" s="4" t="e">
        <f>IF('BPA CURRENT Calc'!#REF!='BPA CURRENT Ref Data'!CY$2,Data!O82,0)</f>
        <v>#REF!</v>
      </c>
      <c r="CZ82" s="4" t="e">
        <f>IF('BPA CURRENT Calc'!#REF!='BPA CURRENT Ref Data'!CZ$2,Data!P82,0)</f>
        <v>#REF!</v>
      </c>
      <c r="DA82" s="4" t="e">
        <f>IF('BPA CURRENT Calc'!#REF!='BPA CURRENT Ref Data'!DA$2,Data!Q82,0)</f>
        <v>#REF!</v>
      </c>
      <c r="DB82" s="4" t="e">
        <f>IF('BPA CURRENT Calc'!#REF!='BPA CURRENT Ref Data'!DB$2,Data!R82,0)</f>
        <v>#REF!</v>
      </c>
      <c r="DC82" s="4" t="e">
        <f>IF('BPA CURRENT Calc'!#REF!='BPA CURRENT Ref Data'!DC$2,Data!S82,0)</f>
        <v>#REF!</v>
      </c>
      <c r="DD82" s="4" t="e">
        <f>IF('BPA CURRENT Calc'!#REF!='BPA CURRENT Ref Data'!DD$2,Data!T82,0)</f>
        <v>#REF!</v>
      </c>
      <c r="DE82" s="4" t="e">
        <f>IF('BPA CURRENT Calc'!#REF!='BPA CURRENT Ref Data'!DE$2,Data!U82,0)</f>
        <v>#REF!</v>
      </c>
      <c r="DF82" s="22" t="e">
        <f t="shared" si="16"/>
        <v>#REF!</v>
      </c>
    </row>
    <row r="83" spans="1:110" x14ac:dyDescent="0.3">
      <c r="A83" s="12">
        <v>10247</v>
      </c>
      <c r="B83" s="37" t="s">
        <v>90</v>
      </c>
      <c r="C83" s="18">
        <f>IF('BPA CURRENT Calc'!$C$6='BPA CURRENT Ref Data'!C$2,Data!G83,0)</f>
        <v>0</v>
      </c>
      <c r="D83" s="4">
        <f>IF('BPA CURRENT Calc'!$C$6='BPA CURRENT Ref Data'!D$2,Data!H83,0)</f>
        <v>0</v>
      </c>
      <c r="E83" s="4">
        <f>IF('BPA CURRENT Calc'!$C$6='BPA CURRENT Ref Data'!E$2,Data!I83,0)</f>
        <v>80.287311073059371</v>
      </c>
      <c r="F83" s="4">
        <f>IF('BPA CURRENT Calc'!$C$6='BPA CURRENT Ref Data'!F$2,Data!J83,0)</f>
        <v>0</v>
      </c>
      <c r="G83" s="4">
        <f>IF('BPA CURRENT Calc'!$C$6='BPA CURRENT Ref Data'!G$2,Data!K83,0)</f>
        <v>0</v>
      </c>
      <c r="H83" s="4">
        <f>IF('BPA CURRENT Calc'!$C$6='BPA CURRENT Ref Data'!H$2,Data!L83,0)</f>
        <v>0</v>
      </c>
      <c r="I83" s="4">
        <f>IF('BPA CURRENT Calc'!$C$6='BPA CURRENT Ref Data'!I$2,Data!M83,0)</f>
        <v>0</v>
      </c>
      <c r="J83" s="4">
        <f>IF('BPA CURRENT Calc'!$C$6='BPA CURRENT Ref Data'!J$2,Data!N83,0)</f>
        <v>0</v>
      </c>
      <c r="K83" s="4">
        <f>IF('BPA CURRENT Calc'!$C$6='BPA CURRENT Ref Data'!K$2,Data!O83,0)</f>
        <v>0</v>
      </c>
      <c r="L83" s="4">
        <f>IF('BPA CURRENT Calc'!$C$6='BPA CURRENT Ref Data'!L$2,Data!P83,0)</f>
        <v>0</v>
      </c>
      <c r="M83" s="4">
        <f>IF('BPA CURRENT Calc'!$C$6='BPA CURRENT Ref Data'!M$2,Data!Q83,0)</f>
        <v>0</v>
      </c>
      <c r="N83" s="4">
        <f>IF('BPA CURRENT Calc'!$C$6='BPA CURRENT Ref Data'!N$2,Data!R83,0)</f>
        <v>0</v>
      </c>
      <c r="O83" s="4">
        <f>IF('BPA CURRENT Calc'!$C$6='BPA CURRENT Ref Data'!O$2,Data!S83,0)</f>
        <v>0</v>
      </c>
      <c r="P83" s="4">
        <f>IF('BPA CURRENT Calc'!$C$6='BPA CURRENT Ref Data'!P$2,Data!T83,0)</f>
        <v>0</v>
      </c>
      <c r="Q83" s="4">
        <f>IF('BPA CURRENT Calc'!$C$6='BPA CURRENT Ref Data'!Q$2,Data!U83,0)</f>
        <v>0</v>
      </c>
      <c r="R83" s="22">
        <f t="shared" si="10"/>
        <v>80.287311073059371</v>
      </c>
      <c r="S83" s="18">
        <f>IF(S$2='BPA CURRENT Calc'!$D$6,Data!V83,0)</f>
        <v>0</v>
      </c>
      <c r="T83" s="4">
        <f>IF(T$2='BPA CURRENT Calc'!$D$6,Data!W83,0)</f>
        <v>0</v>
      </c>
      <c r="U83" s="4">
        <f>IF(U$2='BPA CURRENT Calc'!$D$6,Data!X83,0)</f>
        <v>0</v>
      </c>
      <c r="V83" s="4">
        <f>IF(V$2='BPA CURRENT Calc'!$D$6,Data!Y83,0)</f>
        <v>0</v>
      </c>
      <c r="W83" s="4">
        <f>IF(W$2='BPA CURRENT Calc'!$D$6,Data!Z83,0)</f>
        <v>0</v>
      </c>
      <c r="X83" s="4">
        <f>IF(X$2='BPA CURRENT Calc'!$D$6,Data!AA83,0)</f>
        <v>0</v>
      </c>
      <c r="Y83" s="4">
        <f>IF(Y$2='BPA CURRENT Calc'!$D$6,Data!AB83,0)</f>
        <v>0</v>
      </c>
      <c r="Z83" s="4">
        <f>IF(Z$2='BPA CURRENT Calc'!$D$6,Data!AC83,0)</f>
        <v>0</v>
      </c>
      <c r="AA83" s="4">
        <f>IF(AA$2='BPA CURRENT Calc'!$D$6,Data!AD83,0)</f>
        <v>0</v>
      </c>
      <c r="AB83" s="4">
        <f>IF(AB$2='BPA CURRENT Calc'!$D$6,Data!AE83,0)</f>
        <v>0</v>
      </c>
      <c r="AC83" s="4">
        <f>IF(AC$2='BPA CURRENT Calc'!$D$6,Data!AF83,0)</f>
        <v>0</v>
      </c>
      <c r="AD83" s="4">
        <f>IF(AD$2='BPA CURRENT Calc'!$D$6,Data!AG83,0)</f>
        <v>0</v>
      </c>
      <c r="AE83" s="4">
        <f>IF(AE$2='BPA CURRENT Calc'!$D$6,Data!AH83,0)</f>
        <v>0</v>
      </c>
      <c r="AF83" s="4">
        <f>IF(AF$2='BPA CURRENT Calc'!$D$6,Data!AI83,0)</f>
        <v>0</v>
      </c>
      <c r="AG83" s="6">
        <f t="shared" si="11"/>
        <v>0</v>
      </c>
      <c r="AH83" s="18">
        <f>IF(AH$2='BPA CURRENT Calc'!$E$6,0,0)</f>
        <v>0</v>
      </c>
      <c r="AI83" s="4">
        <f>IF(AI$2='BPA CURRENT Calc'!$E$6,Data!AJ83,0)</f>
        <v>0</v>
      </c>
      <c r="AJ83" s="4">
        <f>IF(AJ$2='BPA CURRENT Calc'!$E$6,Data!AK83,0)</f>
        <v>0.65627853881278542</v>
      </c>
      <c r="AK83" s="4">
        <f>IF(AK$2='BPA CURRENT Calc'!$E$6,Data!AL83,0)</f>
        <v>0</v>
      </c>
      <c r="AL83" s="4">
        <f>IF(AL$2='BPA CURRENT Calc'!$E$6,Data!AM83,0)</f>
        <v>0</v>
      </c>
      <c r="AM83" s="4">
        <f>IF(AM$2='BPA CURRENT Calc'!$E$6,Data!AN83,0)</f>
        <v>0</v>
      </c>
      <c r="AN83" s="4">
        <f>IF(AN$2='BPA CURRENT Calc'!$E$6,Data!AO83,0)</f>
        <v>0</v>
      </c>
      <c r="AO83" s="4">
        <f>IF(AO$2='BPA CURRENT Calc'!$E$6,Data!AP83,0)</f>
        <v>0</v>
      </c>
      <c r="AP83" s="6">
        <f t="shared" si="12"/>
        <v>0.65627853881278542</v>
      </c>
      <c r="AQ83" s="18">
        <f>IF(AQ$2='BPA CURRENT Calc'!$F$6,0,0)</f>
        <v>0</v>
      </c>
      <c r="AR83" s="4">
        <f>IF(AR$2='BPA CURRENT Calc'!$F$6,Data!AQ83,0)</f>
        <v>0</v>
      </c>
      <c r="AS83" s="4">
        <f>IF(AS$2='BPA CURRENT Calc'!$F$6,Data!AR83,0)</f>
        <v>0</v>
      </c>
      <c r="AT83" s="4">
        <f>IF(AT$2='BPA CURRENT Calc'!$F$6,Data!AS83,0)</f>
        <v>0</v>
      </c>
      <c r="AU83" s="4">
        <f>IF(AU$2='BPA CURRENT Calc'!$F$6,Data!AT83,0)</f>
        <v>0</v>
      </c>
      <c r="AV83" s="4">
        <f>IF(AV$2='BPA CURRENT Calc'!$F$6,Data!AU83,0)</f>
        <v>0</v>
      </c>
      <c r="AW83" s="4">
        <f>IF(AW$2='BPA CURRENT Calc'!$F$6,Data!AV83,0)</f>
        <v>0</v>
      </c>
      <c r="AX83" s="4">
        <f>IF(AX$2='BPA CURRENT Calc'!$F$6,Data!AW83,0)</f>
        <v>0</v>
      </c>
      <c r="AY83" s="6">
        <f t="shared" si="13"/>
        <v>0</v>
      </c>
      <c r="AZ83" s="18">
        <f>IF(AZ$2='BPA CURRENT Calc'!$G$6,0,0)</f>
        <v>0</v>
      </c>
      <c r="BA83" s="4">
        <f>IF(BA$2='BPA CURRENT Calc'!$G$6,Data!AX83,0)</f>
        <v>0</v>
      </c>
      <c r="BB83" s="4">
        <f>IF(BB$2='BPA CURRENT Calc'!$G$6,Data!AY83,0)</f>
        <v>1.7284246575342466</v>
      </c>
      <c r="BC83" s="4">
        <f>IF(BC$2='BPA CURRENT Calc'!$G$6,Data!AZ83,0)</f>
        <v>0</v>
      </c>
      <c r="BD83" s="4">
        <f>IF(BD$2='BPA CURRENT Calc'!$G$6,Data!BA83,0)</f>
        <v>0</v>
      </c>
      <c r="BE83" s="4">
        <f>IF(BE$2='BPA CURRENT Calc'!$G$6,Data!BB83,0)</f>
        <v>0</v>
      </c>
      <c r="BF83" s="4">
        <f>IF(BF$2='BPA CURRENT Calc'!$G$6,Data!BC83,0)</f>
        <v>0</v>
      </c>
      <c r="BG83" s="4">
        <f>IF(BG$2='BPA CURRENT Calc'!$G$6,Data!BD83,0)</f>
        <v>0</v>
      </c>
      <c r="BH83" s="6">
        <f t="shared" si="14"/>
        <v>1.7284246575342466</v>
      </c>
      <c r="BI83" s="97">
        <f>IF('BPA CURRENT Calc'!$H$6="Yes",Data!BE83,0)</f>
        <v>0</v>
      </c>
      <c r="BJ83" s="18">
        <f>IF(BJ$2='BPA CURRENT Calc'!$L$4,0,0)</f>
        <v>0</v>
      </c>
      <c r="BK83" s="4">
        <f>IF(BK$2='BPA CURRENT Calc'!$L$4,Data!BV83,0)</f>
        <v>0</v>
      </c>
      <c r="BL83" s="4">
        <f>IF(BL$2='BPA CURRENT Calc'!$L$4,Data!BW83,0)</f>
        <v>0.51300000000000001</v>
      </c>
      <c r="BM83" s="4">
        <f>IF(BM$2='BPA CURRENT Calc'!$L$4,Data!BX83,0)</f>
        <v>0</v>
      </c>
      <c r="BN83" s="4">
        <f>IF(BN$2='BPA CURRENT Calc'!$L$4,Data!BY83,0)</f>
        <v>0</v>
      </c>
      <c r="BO83" s="6">
        <f t="shared" si="15"/>
        <v>0.51300000000000001</v>
      </c>
      <c r="BP83" s="4">
        <f>IF('BPA CURRENT Calc'!$J$6='BPA CURRENT Ref Data'!BP$2,Data!C83,0)</f>
        <v>0</v>
      </c>
      <c r="BQ83" s="4">
        <f>IF('BPA CURRENT Calc'!$J$6='BPA CURRENT Ref Data'!BQ$2,Data!D83,0)</f>
        <v>0</v>
      </c>
      <c r="BR83" s="4">
        <f>IF('BPA CURRENT Calc'!$J$6='BPA CURRENT Ref Data'!BR$2,Data!E83,0)</f>
        <v>0</v>
      </c>
      <c r="BS83" s="4">
        <f>IF('BPA CURRENT Calc'!$J$6='BPA CURRENT Ref Data'!BS$2,Data!F83,0)</f>
        <v>79.929000000000002</v>
      </c>
      <c r="BT83" s="99">
        <f t="shared" si="9"/>
        <v>79.929000000000002</v>
      </c>
      <c r="BU83" s="102">
        <f>IF('BPA CURRENT Calc'!$L$6="Yes",'BPA CURRENT Ref Data'!BO83*'BPA CURRENT Calc'!$L$5,0)</f>
        <v>0.25650000000000001</v>
      </c>
      <c r="BV83" s="102">
        <f>IF('BPA CURRENT Calc'!$M$6="Yes",IF(('BPA CURRENT Calc'!I87-'BPA CURRENT Ref Data'!BT83)&gt;0,('BPA CURRENT Calc'!I87-'BPA CURRENT Ref Data'!BT83)*'BPA CURRENT Calc'!$M$5,0),0)</f>
        <v>0</v>
      </c>
      <c r="BW83" s="80">
        <f>IF('BPA CURRENT Calc'!$K$6="Yes",IF(('BPA CURRENT Calc'!I87)&lt;'BPA CURRENT Calc'!J87,('BPA CURRENT Calc'!I87-'BPA CURRENT Calc'!J87)*'BPA CURRENT Calc'!$K$5,0),0)</f>
        <v>-2.026392123287664</v>
      </c>
      <c r="BX83" s="105">
        <f>IF('BPA CURRENT Calc'!$N$5='BPA CURRENT Ref Data'!$BX$2,'BPA CURRENT Scaling'!D86,0)</f>
        <v>0.48434351296008654</v>
      </c>
      <c r="BY83" s="1">
        <f>IF('BPA CURRENT Calc'!$N$5='BPA CURRENT Ref Data'!$BY$2,'BPA CURRENT Scaling'!H86,0)</f>
        <v>0</v>
      </c>
      <c r="BZ83" s="6">
        <f>IF('BPA CURRENT Calc'!$N$6="Yes",SUM('BPA CURRENT Ref Data'!BX83:BY83),0)</f>
        <v>0</v>
      </c>
      <c r="CA83" s="4"/>
      <c r="CB83" s="4"/>
      <c r="CC83" s="4"/>
      <c r="CD83" s="4"/>
      <c r="CE83" s="4"/>
      <c r="CF83" s="4"/>
      <c r="CG83" s="4"/>
      <c r="CH83" s="4"/>
      <c r="CI83" s="4"/>
      <c r="CJ83" s="4"/>
      <c r="CK83" s="4"/>
      <c r="CL83" s="4"/>
      <c r="CM83" s="4"/>
      <c r="CN83" s="4"/>
      <c r="CO83" s="4"/>
      <c r="CP83" s="4"/>
      <c r="CQ83" s="4" t="e">
        <f>IF('BPA CURRENT Calc'!#REF!='BPA CURRENT Ref Data'!CQ$2,Data!G83,0)</f>
        <v>#REF!</v>
      </c>
      <c r="CR83" s="4" t="e">
        <f>IF('BPA CURRENT Calc'!#REF!='BPA CURRENT Ref Data'!CR$2,Data!H83,0)</f>
        <v>#REF!</v>
      </c>
      <c r="CS83" s="4" t="e">
        <f>IF('BPA CURRENT Calc'!#REF!='BPA CURRENT Ref Data'!CS$2,Data!I83,0)</f>
        <v>#REF!</v>
      </c>
      <c r="CT83" s="4" t="e">
        <f>IF('BPA CURRENT Calc'!#REF!='BPA CURRENT Ref Data'!CT$2,Data!J83,0)</f>
        <v>#REF!</v>
      </c>
      <c r="CU83" s="4" t="e">
        <f>IF('BPA CURRENT Calc'!#REF!='BPA CURRENT Ref Data'!CU$2,Data!K83,0)</f>
        <v>#REF!</v>
      </c>
      <c r="CV83" s="4" t="e">
        <f>IF('BPA CURRENT Calc'!#REF!='BPA CURRENT Ref Data'!CV$2,Data!L83,0)</f>
        <v>#REF!</v>
      </c>
      <c r="CW83" s="4" t="e">
        <f>IF('BPA CURRENT Calc'!#REF!='BPA CURRENT Ref Data'!CW$2,Data!M83,0)</f>
        <v>#REF!</v>
      </c>
      <c r="CX83" s="4" t="e">
        <f>IF('BPA CURRENT Calc'!#REF!='BPA CURRENT Ref Data'!CX$2,Data!N83,0)</f>
        <v>#REF!</v>
      </c>
      <c r="CY83" s="4" t="e">
        <f>IF('BPA CURRENT Calc'!#REF!='BPA CURRENT Ref Data'!CY$2,Data!O83,0)</f>
        <v>#REF!</v>
      </c>
      <c r="CZ83" s="4" t="e">
        <f>IF('BPA CURRENT Calc'!#REF!='BPA CURRENT Ref Data'!CZ$2,Data!P83,0)</f>
        <v>#REF!</v>
      </c>
      <c r="DA83" s="4" t="e">
        <f>IF('BPA CURRENT Calc'!#REF!='BPA CURRENT Ref Data'!DA$2,Data!Q83,0)</f>
        <v>#REF!</v>
      </c>
      <c r="DB83" s="4" t="e">
        <f>IF('BPA CURRENT Calc'!#REF!='BPA CURRENT Ref Data'!DB$2,Data!R83,0)</f>
        <v>#REF!</v>
      </c>
      <c r="DC83" s="4" t="e">
        <f>IF('BPA CURRENT Calc'!#REF!='BPA CURRENT Ref Data'!DC$2,Data!S83,0)</f>
        <v>#REF!</v>
      </c>
      <c r="DD83" s="4" t="e">
        <f>IF('BPA CURRENT Calc'!#REF!='BPA CURRENT Ref Data'!DD$2,Data!T83,0)</f>
        <v>#REF!</v>
      </c>
      <c r="DE83" s="4" t="e">
        <f>IF('BPA CURRENT Calc'!#REF!='BPA CURRENT Ref Data'!DE$2,Data!U83,0)</f>
        <v>#REF!</v>
      </c>
      <c r="DF83" s="22" t="e">
        <f t="shared" si="16"/>
        <v>#REF!</v>
      </c>
    </row>
    <row r="84" spans="1:110" x14ac:dyDescent="0.3">
      <c r="A84" s="12">
        <v>10256</v>
      </c>
      <c r="B84" s="37" t="s">
        <v>91</v>
      </c>
      <c r="C84" s="18">
        <f>IF('BPA CURRENT Calc'!$C$6='BPA CURRENT Ref Data'!C$2,Data!G84,0)</f>
        <v>0</v>
      </c>
      <c r="D84" s="4">
        <f>IF('BPA CURRENT Calc'!$C$6='BPA CURRENT Ref Data'!D$2,Data!H84,0)</f>
        <v>0</v>
      </c>
      <c r="E84" s="4">
        <f>IF('BPA CURRENT Calc'!$C$6='BPA CURRENT Ref Data'!E$2,Data!I84,0)</f>
        <v>52.178222374429225</v>
      </c>
      <c r="F84" s="4">
        <f>IF('BPA CURRENT Calc'!$C$6='BPA CURRENT Ref Data'!F$2,Data!J84,0)</f>
        <v>0</v>
      </c>
      <c r="G84" s="4">
        <f>IF('BPA CURRENT Calc'!$C$6='BPA CURRENT Ref Data'!G$2,Data!K84,0)</f>
        <v>0</v>
      </c>
      <c r="H84" s="4">
        <f>IF('BPA CURRENT Calc'!$C$6='BPA CURRENT Ref Data'!H$2,Data!L84,0)</f>
        <v>0</v>
      </c>
      <c r="I84" s="4">
        <f>IF('BPA CURRENT Calc'!$C$6='BPA CURRENT Ref Data'!I$2,Data!M84,0)</f>
        <v>0</v>
      </c>
      <c r="J84" s="4">
        <f>IF('BPA CURRENT Calc'!$C$6='BPA CURRENT Ref Data'!J$2,Data!N84,0)</f>
        <v>0</v>
      </c>
      <c r="K84" s="4">
        <f>IF('BPA CURRENT Calc'!$C$6='BPA CURRENT Ref Data'!K$2,Data!O84,0)</f>
        <v>0</v>
      </c>
      <c r="L84" s="4">
        <f>IF('BPA CURRENT Calc'!$C$6='BPA CURRENT Ref Data'!L$2,Data!P84,0)</f>
        <v>0</v>
      </c>
      <c r="M84" s="4">
        <f>IF('BPA CURRENT Calc'!$C$6='BPA CURRENT Ref Data'!M$2,Data!Q84,0)</f>
        <v>0</v>
      </c>
      <c r="N84" s="4">
        <f>IF('BPA CURRENT Calc'!$C$6='BPA CURRENT Ref Data'!N$2,Data!R84,0)</f>
        <v>0</v>
      </c>
      <c r="O84" s="4">
        <f>IF('BPA CURRENT Calc'!$C$6='BPA CURRENT Ref Data'!O$2,Data!S84,0)</f>
        <v>0</v>
      </c>
      <c r="P84" s="4">
        <f>IF('BPA CURRENT Calc'!$C$6='BPA CURRENT Ref Data'!P$2,Data!T84,0)</f>
        <v>0</v>
      </c>
      <c r="Q84" s="4">
        <f>IF('BPA CURRENT Calc'!$C$6='BPA CURRENT Ref Data'!Q$2,Data!U84,0)</f>
        <v>0</v>
      </c>
      <c r="R84" s="22">
        <f t="shared" si="10"/>
        <v>52.178222374429225</v>
      </c>
      <c r="S84" s="18">
        <f>IF(S$2='BPA CURRENT Calc'!$D$6,Data!V84,0)</f>
        <v>0</v>
      </c>
      <c r="T84" s="4">
        <f>IF(T$2='BPA CURRENT Calc'!$D$6,Data!W84,0)</f>
        <v>0</v>
      </c>
      <c r="U84" s="4">
        <f>IF(U$2='BPA CURRENT Calc'!$D$6,Data!X84,0)</f>
        <v>0</v>
      </c>
      <c r="V84" s="4">
        <f>IF(V$2='BPA CURRENT Calc'!$D$6,Data!Y84,0)</f>
        <v>0</v>
      </c>
      <c r="W84" s="4">
        <f>IF(W$2='BPA CURRENT Calc'!$D$6,Data!Z84,0)</f>
        <v>0</v>
      </c>
      <c r="X84" s="4">
        <f>IF(X$2='BPA CURRENT Calc'!$D$6,Data!AA84,0)</f>
        <v>0</v>
      </c>
      <c r="Y84" s="4">
        <f>IF(Y$2='BPA CURRENT Calc'!$D$6,Data!AB84,0)</f>
        <v>0</v>
      </c>
      <c r="Z84" s="4">
        <f>IF(Z$2='BPA CURRENT Calc'!$D$6,Data!AC84,0)</f>
        <v>0</v>
      </c>
      <c r="AA84" s="4">
        <f>IF(AA$2='BPA CURRENT Calc'!$D$6,Data!AD84,0)</f>
        <v>0</v>
      </c>
      <c r="AB84" s="4">
        <f>IF(AB$2='BPA CURRENT Calc'!$D$6,Data!AE84,0)</f>
        <v>0</v>
      </c>
      <c r="AC84" s="4">
        <f>IF(AC$2='BPA CURRENT Calc'!$D$6,Data!AF84,0)</f>
        <v>0</v>
      </c>
      <c r="AD84" s="4">
        <f>IF(AD$2='BPA CURRENT Calc'!$D$6,Data!AG84,0)</f>
        <v>0</v>
      </c>
      <c r="AE84" s="4">
        <f>IF(AE$2='BPA CURRENT Calc'!$D$6,Data!AH84,0)</f>
        <v>0</v>
      </c>
      <c r="AF84" s="4">
        <f>IF(AF$2='BPA CURRENT Calc'!$D$6,Data!AI84,0)</f>
        <v>0</v>
      </c>
      <c r="AG84" s="6">
        <f t="shared" si="11"/>
        <v>0</v>
      </c>
      <c r="AH84" s="18">
        <f>IF(AH$2='BPA CURRENT Calc'!$E$6,0,0)</f>
        <v>0</v>
      </c>
      <c r="AI84" s="4">
        <f>IF(AI$2='BPA CURRENT Calc'!$E$6,Data!AJ84,0)</f>
        <v>0</v>
      </c>
      <c r="AJ84" s="4">
        <f>IF(AJ$2='BPA CURRENT Calc'!$E$6,Data!AK84,0)</f>
        <v>0</v>
      </c>
      <c r="AK84" s="4">
        <f>IF(AK$2='BPA CURRENT Calc'!$E$6,Data!AL84,0)</f>
        <v>0</v>
      </c>
      <c r="AL84" s="4">
        <f>IF(AL$2='BPA CURRENT Calc'!$E$6,Data!AM84,0)</f>
        <v>0</v>
      </c>
      <c r="AM84" s="4">
        <f>IF(AM$2='BPA CURRENT Calc'!$E$6,Data!AN84,0)</f>
        <v>0</v>
      </c>
      <c r="AN84" s="4">
        <f>IF(AN$2='BPA CURRENT Calc'!$E$6,Data!AO84,0)</f>
        <v>0</v>
      </c>
      <c r="AO84" s="4">
        <f>IF(AO$2='BPA CURRENT Calc'!$E$6,Data!AP84,0)</f>
        <v>0</v>
      </c>
      <c r="AP84" s="6">
        <f t="shared" si="12"/>
        <v>0</v>
      </c>
      <c r="AQ84" s="18">
        <f>IF(AQ$2='BPA CURRENT Calc'!$F$6,0,0)</f>
        <v>0</v>
      </c>
      <c r="AR84" s="4">
        <f>IF(AR$2='BPA CURRENT Calc'!$F$6,Data!AQ84,0)</f>
        <v>0</v>
      </c>
      <c r="AS84" s="4">
        <f>IF(AS$2='BPA CURRENT Calc'!$F$6,Data!AR84,0)</f>
        <v>0.52180365296803655</v>
      </c>
      <c r="AT84" s="4">
        <f>IF(AT$2='BPA CURRENT Calc'!$F$6,Data!AS84,0)</f>
        <v>0</v>
      </c>
      <c r="AU84" s="4">
        <f>IF(AU$2='BPA CURRENT Calc'!$F$6,Data!AT84,0)</f>
        <v>0</v>
      </c>
      <c r="AV84" s="4">
        <f>IF(AV$2='BPA CURRENT Calc'!$F$6,Data!AU84,0)</f>
        <v>0</v>
      </c>
      <c r="AW84" s="4">
        <f>IF(AW$2='BPA CURRENT Calc'!$F$6,Data!AV84,0)</f>
        <v>0</v>
      </c>
      <c r="AX84" s="4">
        <f>IF(AX$2='BPA CURRENT Calc'!$F$6,Data!AW84,0)</f>
        <v>0</v>
      </c>
      <c r="AY84" s="6">
        <f t="shared" si="13"/>
        <v>0.52180365296803655</v>
      </c>
      <c r="AZ84" s="18">
        <f>IF(AZ$2='BPA CURRENT Calc'!$G$6,0,0)</f>
        <v>0</v>
      </c>
      <c r="BA84" s="4">
        <f>IF(BA$2='BPA CURRENT Calc'!$G$6,Data!AX84,0)</f>
        <v>0</v>
      </c>
      <c r="BB84" s="4">
        <f>IF(BB$2='BPA CURRENT Calc'!$G$6,Data!AY84,0)</f>
        <v>0</v>
      </c>
      <c r="BC84" s="4">
        <f>IF(BC$2='BPA CURRENT Calc'!$G$6,Data!AZ84,0)</f>
        <v>0</v>
      </c>
      <c r="BD84" s="4">
        <f>IF(BD$2='BPA CURRENT Calc'!$G$6,Data!BA84,0)</f>
        <v>0</v>
      </c>
      <c r="BE84" s="4">
        <f>IF(BE$2='BPA CURRENT Calc'!$G$6,Data!BB84,0)</f>
        <v>0</v>
      </c>
      <c r="BF84" s="4">
        <f>IF(BF$2='BPA CURRENT Calc'!$G$6,Data!BC84,0)</f>
        <v>0</v>
      </c>
      <c r="BG84" s="4">
        <f>IF(BG$2='BPA CURRENT Calc'!$G$6,Data!BD84,0)</f>
        <v>0</v>
      </c>
      <c r="BH84" s="6">
        <f t="shared" si="14"/>
        <v>0</v>
      </c>
      <c r="BI84" s="97">
        <f>IF('BPA CURRENT Calc'!$H$6="Yes",Data!BE84,0)</f>
        <v>0</v>
      </c>
      <c r="BJ84" s="18">
        <f>IF(BJ$2='BPA CURRENT Calc'!$L$4,0,0)</f>
        <v>0</v>
      </c>
      <c r="BK84" s="4">
        <f>IF(BK$2='BPA CURRENT Calc'!$L$4,Data!BV84,0)</f>
        <v>0</v>
      </c>
      <c r="BL84" s="4">
        <f>IF(BL$2='BPA CURRENT Calc'!$L$4,Data!BW84,0)</f>
        <v>0</v>
      </c>
      <c r="BM84" s="4">
        <f>IF(BM$2='BPA CURRENT Calc'!$L$4,Data!BX84,0)</f>
        <v>0</v>
      </c>
      <c r="BN84" s="4">
        <f>IF(BN$2='BPA CURRENT Calc'!$L$4,Data!BY84,0)</f>
        <v>0</v>
      </c>
      <c r="BO84" s="6">
        <f t="shared" si="15"/>
        <v>0</v>
      </c>
      <c r="BP84" s="4">
        <f>IF('BPA CURRENT Calc'!$J$6='BPA CURRENT Ref Data'!BP$2,Data!C84,0)</f>
        <v>0</v>
      </c>
      <c r="BQ84" s="4">
        <f>IF('BPA CURRENT Calc'!$J$6='BPA CURRENT Ref Data'!BQ$2,Data!D84,0)</f>
        <v>0</v>
      </c>
      <c r="BR84" s="4">
        <f>IF('BPA CURRENT Calc'!$J$6='BPA CURRENT Ref Data'!BR$2,Data!E84,0)</f>
        <v>0</v>
      </c>
      <c r="BS84" s="4">
        <f>IF('BPA CURRENT Calc'!$J$6='BPA CURRENT Ref Data'!BS$2,Data!F84,0)</f>
        <v>46.746000000000002</v>
      </c>
      <c r="BT84" s="99">
        <f t="shared" si="9"/>
        <v>46.746000000000002</v>
      </c>
      <c r="BU84" s="102">
        <f>IF('BPA CURRENT Calc'!$L$6="Yes",'BPA CURRENT Ref Data'!BO84*'BPA CURRENT Calc'!$L$5,0)</f>
        <v>0</v>
      </c>
      <c r="BV84" s="102">
        <f>IF('BPA CURRENT Calc'!$M$6="Yes",IF(('BPA CURRENT Calc'!I88-'BPA CURRENT Ref Data'!BT84)&gt;0,('BPA CURRENT Calc'!I88-'BPA CURRENT Ref Data'!BT84)*'BPA CURRENT Calc'!$M$5,0),0)</f>
        <v>1.227604680365296</v>
      </c>
      <c r="BW84" s="80">
        <f>IF('BPA CURRENT Calc'!$K$6="Yes",IF(('BPA CURRENT Calc'!I88)&lt;'BPA CURRENT Calc'!J88,('BPA CURRENT Calc'!I88-'BPA CURRENT Calc'!J88)*'BPA CURRENT Calc'!$K$5,0),0)</f>
        <v>0</v>
      </c>
      <c r="BX84" s="105">
        <f>IF('BPA CURRENT Calc'!$N$5='BPA CURRENT Ref Data'!$BX$2,'BPA CURRENT Scaling'!D87,0)</f>
        <v>0.29728722411850483</v>
      </c>
      <c r="BY84" s="1">
        <f>IF('BPA CURRENT Calc'!$N$5='BPA CURRENT Ref Data'!$BY$2,'BPA CURRENT Scaling'!H87,0)</f>
        <v>0</v>
      </c>
      <c r="BZ84" s="6">
        <f>IF('BPA CURRENT Calc'!$N$6="Yes",SUM('BPA CURRENT Ref Data'!BX84:BY84),0)</f>
        <v>0</v>
      </c>
      <c r="CA84" s="4"/>
      <c r="CB84" s="4"/>
      <c r="CC84" s="4"/>
      <c r="CD84" s="4"/>
      <c r="CE84" s="4"/>
      <c r="CF84" s="4"/>
      <c r="CG84" s="4"/>
      <c r="CH84" s="4"/>
      <c r="CI84" s="4"/>
      <c r="CJ84" s="4"/>
      <c r="CK84" s="4"/>
      <c r="CL84" s="4"/>
      <c r="CM84" s="4"/>
      <c r="CN84" s="4"/>
      <c r="CO84" s="4"/>
      <c r="CP84" s="4"/>
      <c r="CQ84" s="4" t="e">
        <f>IF('BPA CURRENT Calc'!#REF!='BPA CURRENT Ref Data'!CQ$2,Data!G84,0)</f>
        <v>#REF!</v>
      </c>
      <c r="CR84" s="4" t="e">
        <f>IF('BPA CURRENT Calc'!#REF!='BPA CURRENT Ref Data'!CR$2,Data!H84,0)</f>
        <v>#REF!</v>
      </c>
      <c r="CS84" s="4" t="e">
        <f>IF('BPA CURRENT Calc'!#REF!='BPA CURRENT Ref Data'!CS$2,Data!I84,0)</f>
        <v>#REF!</v>
      </c>
      <c r="CT84" s="4" t="e">
        <f>IF('BPA CURRENT Calc'!#REF!='BPA CURRENT Ref Data'!CT$2,Data!J84,0)</f>
        <v>#REF!</v>
      </c>
      <c r="CU84" s="4" t="e">
        <f>IF('BPA CURRENT Calc'!#REF!='BPA CURRENT Ref Data'!CU$2,Data!K84,0)</f>
        <v>#REF!</v>
      </c>
      <c r="CV84" s="4" t="e">
        <f>IF('BPA CURRENT Calc'!#REF!='BPA CURRENT Ref Data'!CV$2,Data!L84,0)</f>
        <v>#REF!</v>
      </c>
      <c r="CW84" s="4" t="e">
        <f>IF('BPA CURRENT Calc'!#REF!='BPA CURRENT Ref Data'!CW$2,Data!M84,0)</f>
        <v>#REF!</v>
      </c>
      <c r="CX84" s="4" t="e">
        <f>IF('BPA CURRENT Calc'!#REF!='BPA CURRENT Ref Data'!CX$2,Data!N84,0)</f>
        <v>#REF!</v>
      </c>
      <c r="CY84" s="4" t="e">
        <f>IF('BPA CURRENT Calc'!#REF!='BPA CURRENT Ref Data'!CY$2,Data!O84,0)</f>
        <v>#REF!</v>
      </c>
      <c r="CZ84" s="4" t="e">
        <f>IF('BPA CURRENT Calc'!#REF!='BPA CURRENT Ref Data'!CZ$2,Data!P84,0)</f>
        <v>#REF!</v>
      </c>
      <c r="DA84" s="4" t="e">
        <f>IF('BPA CURRENT Calc'!#REF!='BPA CURRENT Ref Data'!DA$2,Data!Q84,0)</f>
        <v>#REF!</v>
      </c>
      <c r="DB84" s="4" t="e">
        <f>IF('BPA CURRENT Calc'!#REF!='BPA CURRENT Ref Data'!DB$2,Data!R84,0)</f>
        <v>#REF!</v>
      </c>
      <c r="DC84" s="4" t="e">
        <f>IF('BPA CURRENT Calc'!#REF!='BPA CURRENT Ref Data'!DC$2,Data!S84,0)</f>
        <v>#REF!</v>
      </c>
      <c r="DD84" s="4" t="e">
        <f>IF('BPA CURRENT Calc'!#REF!='BPA CURRENT Ref Data'!DD$2,Data!T84,0)</f>
        <v>#REF!</v>
      </c>
      <c r="DE84" s="4" t="e">
        <f>IF('BPA CURRENT Calc'!#REF!='BPA CURRENT Ref Data'!DE$2,Data!U84,0)</f>
        <v>#REF!</v>
      </c>
      <c r="DF84" s="22" t="e">
        <f t="shared" si="16"/>
        <v>#REF!</v>
      </c>
    </row>
    <row r="85" spans="1:110" x14ac:dyDescent="0.3">
      <c r="A85" s="12">
        <v>10258</v>
      </c>
      <c r="B85" s="37" t="s">
        <v>92</v>
      </c>
      <c r="C85" s="18">
        <f>IF('BPA CURRENT Calc'!$C$6='BPA CURRENT Ref Data'!C$2,Data!G85,0)</f>
        <v>0</v>
      </c>
      <c r="D85" s="4">
        <f>IF('BPA CURRENT Calc'!$C$6='BPA CURRENT Ref Data'!D$2,Data!H85,0)</f>
        <v>0</v>
      </c>
      <c r="E85" s="4">
        <f>IF('BPA CURRENT Calc'!$C$6='BPA CURRENT Ref Data'!E$2,Data!I85,0)</f>
        <v>48.501571803652986</v>
      </c>
      <c r="F85" s="4">
        <f>IF('BPA CURRENT Calc'!$C$6='BPA CURRENT Ref Data'!F$2,Data!J85,0)</f>
        <v>0</v>
      </c>
      <c r="G85" s="4">
        <f>IF('BPA CURRENT Calc'!$C$6='BPA CURRENT Ref Data'!G$2,Data!K85,0)</f>
        <v>0</v>
      </c>
      <c r="H85" s="4">
        <f>IF('BPA CURRENT Calc'!$C$6='BPA CURRENT Ref Data'!H$2,Data!L85,0)</f>
        <v>0</v>
      </c>
      <c r="I85" s="4">
        <f>IF('BPA CURRENT Calc'!$C$6='BPA CURRENT Ref Data'!I$2,Data!M85,0)</f>
        <v>0</v>
      </c>
      <c r="J85" s="4">
        <f>IF('BPA CURRENT Calc'!$C$6='BPA CURRENT Ref Data'!J$2,Data!N85,0)</f>
        <v>0</v>
      </c>
      <c r="K85" s="4">
        <f>IF('BPA CURRENT Calc'!$C$6='BPA CURRENT Ref Data'!K$2,Data!O85,0)</f>
        <v>0</v>
      </c>
      <c r="L85" s="4">
        <f>IF('BPA CURRENT Calc'!$C$6='BPA CURRENT Ref Data'!L$2,Data!P85,0)</f>
        <v>0</v>
      </c>
      <c r="M85" s="4">
        <f>IF('BPA CURRENT Calc'!$C$6='BPA CURRENT Ref Data'!M$2,Data!Q85,0)</f>
        <v>0</v>
      </c>
      <c r="N85" s="4">
        <f>IF('BPA CURRENT Calc'!$C$6='BPA CURRENT Ref Data'!N$2,Data!R85,0)</f>
        <v>0</v>
      </c>
      <c r="O85" s="4">
        <f>IF('BPA CURRENT Calc'!$C$6='BPA CURRENT Ref Data'!O$2,Data!S85,0)</f>
        <v>0</v>
      </c>
      <c r="P85" s="4">
        <f>IF('BPA CURRENT Calc'!$C$6='BPA CURRENT Ref Data'!P$2,Data!T85,0)</f>
        <v>0</v>
      </c>
      <c r="Q85" s="4">
        <f>IF('BPA CURRENT Calc'!$C$6='BPA CURRENT Ref Data'!Q$2,Data!U85,0)</f>
        <v>0</v>
      </c>
      <c r="R85" s="22">
        <f t="shared" si="10"/>
        <v>48.501571803652986</v>
      </c>
      <c r="S85" s="18">
        <f>IF(S$2='BPA CURRENT Calc'!$D$6,Data!V85,0)</f>
        <v>0</v>
      </c>
      <c r="T85" s="4">
        <f>IF(T$2='BPA CURRENT Calc'!$D$6,Data!W85,0)</f>
        <v>0</v>
      </c>
      <c r="U85" s="4">
        <f>IF(U$2='BPA CURRENT Calc'!$D$6,Data!X85,0)</f>
        <v>0</v>
      </c>
      <c r="V85" s="4">
        <f>IF(V$2='BPA CURRENT Calc'!$D$6,Data!Y85,0)</f>
        <v>0</v>
      </c>
      <c r="W85" s="4">
        <f>IF(W$2='BPA CURRENT Calc'!$D$6,Data!Z85,0)</f>
        <v>0</v>
      </c>
      <c r="X85" s="4">
        <f>IF(X$2='BPA CURRENT Calc'!$D$6,Data!AA85,0)</f>
        <v>0</v>
      </c>
      <c r="Y85" s="4">
        <f>IF(Y$2='BPA CURRENT Calc'!$D$6,Data!AB85,0)</f>
        <v>0</v>
      </c>
      <c r="Z85" s="4">
        <f>IF(Z$2='BPA CURRENT Calc'!$D$6,Data!AC85,0)</f>
        <v>0</v>
      </c>
      <c r="AA85" s="4">
        <f>IF(AA$2='BPA CURRENT Calc'!$D$6,Data!AD85,0)</f>
        <v>0</v>
      </c>
      <c r="AB85" s="4">
        <f>IF(AB$2='BPA CURRENT Calc'!$D$6,Data!AE85,0)</f>
        <v>0</v>
      </c>
      <c r="AC85" s="4">
        <f>IF(AC$2='BPA CURRENT Calc'!$D$6,Data!AF85,0)</f>
        <v>0</v>
      </c>
      <c r="AD85" s="4">
        <f>IF(AD$2='BPA CURRENT Calc'!$D$6,Data!AG85,0)</f>
        <v>0</v>
      </c>
      <c r="AE85" s="4">
        <f>IF(AE$2='BPA CURRENT Calc'!$D$6,Data!AH85,0)</f>
        <v>0</v>
      </c>
      <c r="AF85" s="4">
        <f>IF(AF$2='BPA CURRENT Calc'!$D$6,Data!AI85,0)</f>
        <v>0</v>
      </c>
      <c r="AG85" s="6">
        <f t="shared" si="11"/>
        <v>0</v>
      </c>
      <c r="AH85" s="18">
        <f>IF(AH$2='BPA CURRENT Calc'!$E$6,0,0)</f>
        <v>0</v>
      </c>
      <c r="AI85" s="4">
        <f>IF(AI$2='BPA CURRENT Calc'!$E$6,Data!AJ85,0)</f>
        <v>0</v>
      </c>
      <c r="AJ85" s="4">
        <f>IF(AJ$2='BPA CURRENT Calc'!$E$6,Data!AK85,0)</f>
        <v>9.7512557077625566</v>
      </c>
      <c r="AK85" s="4">
        <f>IF(AK$2='BPA CURRENT Calc'!$E$6,Data!AL85,0)</f>
        <v>0</v>
      </c>
      <c r="AL85" s="4">
        <f>IF(AL$2='BPA CURRENT Calc'!$E$6,Data!AM85,0)</f>
        <v>0</v>
      </c>
      <c r="AM85" s="4">
        <f>IF(AM$2='BPA CURRENT Calc'!$E$6,Data!AN85,0)</f>
        <v>0</v>
      </c>
      <c r="AN85" s="4">
        <f>IF(AN$2='BPA CURRENT Calc'!$E$6,Data!AO85,0)</f>
        <v>0</v>
      </c>
      <c r="AO85" s="4">
        <f>IF(AO$2='BPA CURRENT Calc'!$E$6,Data!AP85,0)</f>
        <v>0</v>
      </c>
      <c r="AP85" s="6">
        <f t="shared" si="12"/>
        <v>9.7512557077625566</v>
      </c>
      <c r="AQ85" s="18">
        <f>IF(AQ$2='BPA CURRENT Calc'!$F$6,0,0)</f>
        <v>0</v>
      </c>
      <c r="AR85" s="4">
        <f>IF(AR$2='BPA CURRENT Calc'!$F$6,Data!AQ85,0)</f>
        <v>0</v>
      </c>
      <c r="AS85" s="4">
        <f>IF(AS$2='BPA CURRENT Calc'!$F$6,Data!AR85,0)</f>
        <v>0</v>
      </c>
      <c r="AT85" s="4">
        <f>IF(AT$2='BPA CURRENT Calc'!$F$6,Data!AS85,0)</f>
        <v>0</v>
      </c>
      <c r="AU85" s="4">
        <f>IF(AU$2='BPA CURRENT Calc'!$F$6,Data!AT85,0)</f>
        <v>0</v>
      </c>
      <c r="AV85" s="4">
        <f>IF(AV$2='BPA CURRENT Calc'!$F$6,Data!AU85,0)</f>
        <v>0</v>
      </c>
      <c r="AW85" s="4">
        <f>IF(AW$2='BPA CURRENT Calc'!$F$6,Data!AV85,0)</f>
        <v>0</v>
      </c>
      <c r="AX85" s="4">
        <f>IF(AX$2='BPA CURRENT Calc'!$F$6,Data!AW85,0)</f>
        <v>0</v>
      </c>
      <c r="AY85" s="6">
        <f t="shared" si="13"/>
        <v>0</v>
      </c>
      <c r="AZ85" s="18">
        <f>IF(AZ$2='BPA CURRENT Calc'!$G$6,0,0)</f>
        <v>0</v>
      </c>
      <c r="BA85" s="4">
        <f>IF(BA$2='BPA CURRENT Calc'!$G$6,Data!AX85,0)</f>
        <v>0</v>
      </c>
      <c r="BB85" s="4">
        <f>IF(BB$2='BPA CURRENT Calc'!$G$6,Data!AY85,0)</f>
        <v>0</v>
      </c>
      <c r="BC85" s="4">
        <f>IF(BC$2='BPA CURRENT Calc'!$G$6,Data!AZ85,0)</f>
        <v>0</v>
      </c>
      <c r="BD85" s="4">
        <f>IF(BD$2='BPA CURRENT Calc'!$G$6,Data!BA85,0)</f>
        <v>0</v>
      </c>
      <c r="BE85" s="4">
        <f>IF(BE$2='BPA CURRENT Calc'!$G$6,Data!BB85,0)</f>
        <v>0</v>
      </c>
      <c r="BF85" s="4">
        <f>IF(BF$2='BPA CURRENT Calc'!$G$6,Data!BC85,0)</f>
        <v>0</v>
      </c>
      <c r="BG85" s="4">
        <f>IF(BG$2='BPA CURRENT Calc'!$G$6,Data!BD85,0)</f>
        <v>0</v>
      </c>
      <c r="BH85" s="6">
        <f t="shared" si="14"/>
        <v>0</v>
      </c>
      <c r="BI85" s="97">
        <f>IF('BPA CURRENT Calc'!$H$6="Yes",Data!BE85,0)</f>
        <v>0</v>
      </c>
      <c r="BJ85" s="18">
        <f>IF(BJ$2='BPA CURRENT Calc'!$L$4,0,0)</f>
        <v>0</v>
      </c>
      <c r="BK85" s="4">
        <f>IF(BK$2='BPA CURRENT Calc'!$L$4,Data!BV85,0)</f>
        <v>0</v>
      </c>
      <c r="BL85" s="4">
        <f>IF(BL$2='BPA CURRENT Calc'!$L$4,Data!BW85,0)</f>
        <v>9.9999999999999992E-2</v>
      </c>
      <c r="BM85" s="4">
        <f>IF(BM$2='BPA CURRENT Calc'!$L$4,Data!BX85,0)</f>
        <v>0</v>
      </c>
      <c r="BN85" s="4">
        <f>IF(BN$2='BPA CURRENT Calc'!$L$4,Data!BY85,0)</f>
        <v>0</v>
      </c>
      <c r="BO85" s="6">
        <f t="shared" si="15"/>
        <v>9.9999999999999992E-2</v>
      </c>
      <c r="BP85" s="4">
        <f>IF('BPA CURRENT Calc'!$J$6='BPA CURRENT Ref Data'!BP$2,Data!C85,0)</f>
        <v>0</v>
      </c>
      <c r="BQ85" s="4">
        <f>IF('BPA CURRENT Calc'!$J$6='BPA CURRENT Ref Data'!BQ$2,Data!D85,0)</f>
        <v>0</v>
      </c>
      <c r="BR85" s="4">
        <f>IF('BPA CURRENT Calc'!$J$6='BPA CURRENT Ref Data'!BR$2,Data!E85,0)</f>
        <v>0</v>
      </c>
      <c r="BS85" s="4">
        <f>IF('BPA CURRENT Calc'!$J$6='BPA CURRENT Ref Data'!BS$2,Data!F85,0)</f>
        <v>37.951999999999998</v>
      </c>
      <c r="BT85" s="99">
        <f t="shared" si="9"/>
        <v>37.951999999999998</v>
      </c>
      <c r="BU85" s="102">
        <f>IF('BPA CURRENT Calc'!$L$6="Yes",'BPA CURRENT Ref Data'!BO85*'BPA CURRENT Calc'!$L$5,0)</f>
        <v>4.9999999999999996E-2</v>
      </c>
      <c r="BV85" s="102">
        <f>IF('BPA CURRENT Calc'!$M$6="Yes",IF(('BPA CURRENT Calc'!I89-'BPA CURRENT Ref Data'!BT85)&gt;0,('BPA CURRENT Calc'!I89-'BPA CURRENT Ref Data'!BT85)*'BPA CURRENT Calc'!$M$5,0),0)</f>
        <v>0.19957902397260696</v>
      </c>
      <c r="BW85" s="80">
        <f>IF('BPA CURRENT Calc'!$K$6="Yes",IF(('BPA CURRENT Calc'!I89)&lt;'BPA CURRENT Calc'!J89,('BPA CURRENT Calc'!I89-'BPA CURRENT Calc'!J89)*'BPA CURRENT Calc'!$K$5,0),0)</f>
        <v>0</v>
      </c>
      <c r="BX85" s="105">
        <f>IF('BPA CURRENT Calc'!$N$5='BPA CURRENT Ref Data'!$BX$2,'BPA CURRENT Scaling'!D88,0)</f>
        <v>0.2367310411766631</v>
      </c>
      <c r="BY85" s="1">
        <f>IF('BPA CURRENT Calc'!$N$5='BPA CURRENT Ref Data'!$BY$2,'BPA CURRENT Scaling'!H88,0)</f>
        <v>0</v>
      </c>
      <c r="BZ85" s="6">
        <f>IF('BPA CURRENT Calc'!$N$6="Yes",SUM('BPA CURRENT Ref Data'!BX85:BY85),0)</f>
        <v>0</v>
      </c>
      <c r="CA85" s="4"/>
      <c r="CB85" s="4"/>
      <c r="CC85" s="4"/>
      <c r="CD85" s="4"/>
      <c r="CE85" s="4"/>
      <c r="CF85" s="4"/>
      <c r="CG85" s="4"/>
      <c r="CH85" s="4"/>
      <c r="CI85" s="4"/>
      <c r="CJ85" s="4"/>
      <c r="CK85" s="4"/>
      <c r="CL85" s="4"/>
      <c r="CM85" s="4"/>
      <c r="CN85" s="4"/>
      <c r="CO85" s="4"/>
      <c r="CP85" s="4"/>
      <c r="CQ85" s="4" t="e">
        <f>IF('BPA CURRENT Calc'!#REF!='BPA CURRENT Ref Data'!CQ$2,Data!G85,0)</f>
        <v>#REF!</v>
      </c>
      <c r="CR85" s="4" t="e">
        <f>IF('BPA CURRENT Calc'!#REF!='BPA CURRENT Ref Data'!CR$2,Data!H85,0)</f>
        <v>#REF!</v>
      </c>
      <c r="CS85" s="4" t="e">
        <f>IF('BPA CURRENT Calc'!#REF!='BPA CURRENT Ref Data'!CS$2,Data!I85,0)</f>
        <v>#REF!</v>
      </c>
      <c r="CT85" s="4" t="e">
        <f>IF('BPA CURRENT Calc'!#REF!='BPA CURRENT Ref Data'!CT$2,Data!J85,0)</f>
        <v>#REF!</v>
      </c>
      <c r="CU85" s="4" t="e">
        <f>IF('BPA CURRENT Calc'!#REF!='BPA CURRENT Ref Data'!CU$2,Data!K85,0)</f>
        <v>#REF!</v>
      </c>
      <c r="CV85" s="4" t="e">
        <f>IF('BPA CURRENT Calc'!#REF!='BPA CURRENT Ref Data'!CV$2,Data!L85,0)</f>
        <v>#REF!</v>
      </c>
      <c r="CW85" s="4" t="e">
        <f>IF('BPA CURRENT Calc'!#REF!='BPA CURRENT Ref Data'!CW$2,Data!M85,0)</f>
        <v>#REF!</v>
      </c>
      <c r="CX85" s="4" t="e">
        <f>IF('BPA CURRENT Calc'!#REF!='BPA CURRENT Ref Data'!CX$2,Data!N85,0)</f>
        <v>#REF!</v>
      </c>
      <c r="CY85" s="4" t="e">
        <f>IF('BPA CURRENT Calc'!#REF!='BPA CURRENT Ref Data'!CY$2,Data!O85,0)</f>
        <v>#REF!</v>
      </c>
      <c r="CZ85" s="4" t="e">
        <f>IF('BPA CURRENT Calc'!#REF!='BPA CURRENT Ref Data'!CZ$2,Data!P85,0)</f>
        <v>#REF!</v>
      </c>
      <c r="DA85" s="4" t="e">
        <f>IF('BPA CURRENT Calc'!#REF!='BPA CURRENT Ref Data'!DA$2,Data!Q85,0)</f>
        <v>#REF!</v>
      </c>
      <c r="DB85" s="4" t="e">
        <f>IF('BPA CURRENT Calc'!#REF!='BPA CURRENT Ref Data'!DB$2,Data!R85,0)</f>
        <v>#REF!</v>
      </c>
      <c r="DC85" s="4" t="e">
        <f>IF('BPA CURRENT Calc'!#REF!='BPA CURRENT Ref Data'!DC$2,Data!S85,0)</f>
        <v>#REF!</v>
      </c>
      <c r="DD85" s="4" t="e">
        <f>IF('BPA CURRENT Calc'!#REF!='BPA CURRENT Ref Data'!DD$2,Data!T85,0)</f>
        <v>#REF!</v>
      </c>
      <c r="DE85" s="4" t="e">
        <f>IF('BPA CURRENT Calc'!#REF!='BPA CURRENT Ref Data'!DE$2,Data!U85,0)</f>
        <v>#REF!</v>
      </c>
      <c r="DF85" s="22" t="e">
        <f t="shared" si="16"/>
        <v>#REF!</v>
      </c>
    </row>
    <row r="86" spans="1:110" x14ac:dyDescent="0.3">
      <c r="A86" s="12">
        <v>10259</v>
      </c>
      <c r="B86" s="37" t="s">
        <v>93</v>
      </c>
      <c r="C86" s="18">
        <f>IF('BPA CURRENT Calc'!$C$6='BPA CURRENT Ref Data'!C$2,Data!G86,0)</f>
        <v>0</v>
      </c>
      <c r="D86" s="4">
        <f>IF('BPA CURRENT Calc'!$C$6='BPA CURRENT Ref Data'!D$2,Data!H86,0)</f>
        <v>0</v>
      </c>
      <c r="E86" s="4">
        <f>IF('BPA CURRENT Calc'!$C$6='BPA CURRENT Ref Data'!E$2,Data!I86,0)</f>
        <v>30.140494977168959</v>
      </c>
      <c r="F86" s="4">
        <f>IF('BPA CURRENT Calc'!$C$6='BPA CURRENT Ref Data'!F$2,Data!J86,0)</f>
        <v>0</v>
      </c>
      <c r="G86" s="4">
        <f>IF('BPA CURRENT Calc'!$C$6='BPA CURRENT Ref Data'!G$2,Data!K86,0)</f>
        <v>0</v>
      </c>
      <c r="H86" s="4">
        <f>IF('BPA CURRENT Calc'!$C$6='BPA CURRENT Ref Data'!H$2,Data!L86,0)</f>
        <v>0</v>
      </c>
      <c r="I86" s="4">
        <f>IF('BPA CURRENT Calc'!$C$6='BPA CURRENT Ref Data'!I$2,Data!M86,0)</f>
        <v>0</v>
      </c>
      <c r="J86" s="4">
        <f>IF('BPA CURRENT Calc'!$C$6='BPA CURRENT Ref Data'!J$2,Data!N86,0)</f>
        <v>0</v>
      </c>
      <c r="K86" s="4">
        <f>IF('BPA CURRENT Calc'!$C$6='BPA CURRENT Ref Data'!K$2,Data!O86,0)</f>
        <v>0</v>
      </c>
      <c r="L86" s="4">
        <f>IF('BPA CURRENT Calc'!$C$6='BPA CURRENT Ref Data'!L$2,Data!P86,0)</f>
        <v>0</v>
      </c>
      <c r="M86" s="4">
        <f>IF('BPA CURRENT Calc'!$C$6='BPA CURRENT Ref Data'!M$2,Data!Q86,0)</f>
        <v>0</v>
      </c>
      <c r="N86" s="4">
        <f>IF('BPA CURRENT Calc'!$C$6='BPA CURRENT Ref Data'!N$2,Data!R86,0)</f>
        <v>0</v>
      </c>
      <c r="O86" s="4">
        <f>IF('BPA CURRENT Calc'!$C$6='BPA CURRENT Ref Data'!O$2,Data!S86,0)</f>
        <v>0</v>
      </c>
      <c r="P86" s="4">
        <f>IF('BPA CURRENT Calc'!$C$6='BPA CURRENT Ref Data'!P$2,Data!T86,0)</f>
        <v>0</v>
      </c>
      <c r="Q86" s="4">
        <f>IF('BPA CURRENT Calc'!$C$6='BPA CURRENT Ref Data'!Q$2,Data!U86,0)</f>
        <v>0</v>
      </c>
      <c r="R86" s="22">
        <f t="shared" si="10"/>
        <v>30.140494977168959</v>
      </c>
      <c r="S86" s="18">
        <f>IF(S$2='BPA CURRENT Calc'!$D$6,Data!V86,0)</f>
        <v>0</v>
      </c>
      <c r="T86" s="4">
        <f>IF(T$2='BPA CURRENT Calc'!$D$6,Data!W86,0)</f>
        <v>0</v>
      </c>
      <c r="U86" s="4">
        <f>IF(U$2='BPA CURRENT Calc'!$D$6,Data!X86,0)</f>
        <v>0</v>
      </c>
      <c r="V86" s="4">
        <f>IF(V$2='BPA CURRENT Calc'!$D$6,Data!Y86,0)</f>
        <v>0</v>
      </c>
      <c r="W86" s="4">
        <f>IF(W$2='BPA CURRENT Calc'!$D$6,Data!Z86,0)</f>
        <v>0</v>
      </c>
      <c r="X86" s="4">
        <f>IF(X$2='BPA CURRENT Calc'!$D$6,Data!AA86,0)</f>
        <v>0</v>
      </c>
      <c r="Y86" s="4">
        <f>IF(Y$2='BPA CURRENT Calc'!$D$6,Data!AB86,0)</f>
        <v>0</v>
      </c>
      <c r="Z86" s="4">
        <f>IF(Z$2='BPA CURRENT Calc'!$D$6,Data!AC86,0)</f>
        <v>0</v>
      </c>
      <c r="AA86" s="4">
        <f>IF(AA$2='BPA CURRENT Calc'!$D$6,Data!AD86,0)</f>
        <v>0</v>
      </c>
      <c r="AB86" s="4">
        <f>IF(AB$2='BPA CURRENT Calc'!$D$6,Data!AE86,0)</f>
        <v>0</v>
      </c>
      <c r="AC86" s="4">
        <f>IF(AC$2='BPA CURRENT Calc'!$D$6,Data!AF86,0)</f>
        <v>0</v>
      </c>
      <c r="AD86" s="4">
        <f>IF(AD$2='BPA CURRENT Calc'!$D$6,Data!AG86,0)</f>
        <v>0</v>
      </c>
      <c r="AE86" s="4">
        <f>IF(AE$2='BPA CURRENT Calc'!$D$6,Data!AH86,0)</f>
        <v>0</v>
      </c>
      <c r="AF86" s="4">
        <f>IF(AF$2='BPA CURRENT Calc'!$D$6,Data!AI86,0)</f>
        <v>0</v>
      </c>
      <c r="AG86" s="6">
        <f t="shared" si="11"/>
        <v>0</v>
      </c>
      <c r="AH86" s="18">
        <f>IF(AH$2='BPA CURRENT Calc'!$E$6,0,0)</f>
        <v>0</v>
      </c>
      <c r="AI86" s="4">
        <f>IF(AI$2='BPA CURRENT Calc'!$E$6,Data!AJ86,0)</f>
        <v>0</v>
      </c>
      <c r="AJ86" s="4">
        <f>IF(AJ$2='BPA CURRENT Calc'!$E$6,Data!AK86,0)</f>
        <v>0</v>
      </c>
      <c r="AK86" s="4">
        <f>IF(AK$2='BPA CURRENT Calc'!$E$6,Data!AL86,0)</f>
        <v>0</v>
      </c>
      <c r="AL86" s="4">
        <f>IF(AL$2='BPA CURRENT Calc'!$E$6,Data!AM86,0)</f>
        <v>0</v>
      </c>
      <c r="AM86" s="4">
        <f>IF(AM$2='BPA CURRENT Calc'!$E$6,Data!AN86,0)</f>
        <v>0</v>
      </c>
      <c r="AN86" s="4">
        <f>IF(AN$2='BPA CURRENT Calc'!$E$6,Data!AO86,0)</f>
        <v>0</v>
      </c>
      <c r="AO86" s="4">
        <f>IF(AO$2='BPA CURRENT Calc'!$E$6,Data!AP86,0)</f>
        <v>0</v>
      </c>
      <c r="AP86" s="6">
        <f t="shared" si="12"/>
        <v>0</v>
      </c>
      <c r="AQ86" s="18">
        <f>IF(AQ$2='BPA CURRENT Calc'!$F$6,0,0)</f>
        <v>0</v>
      </c>
      <c r="AR86" s="4">
        <f>IF(AR$2='BPA CURRENT Calc'!$F$6,Data!AQ86,0)</f>
        <v>0</v>
      </c>
      <c r="AS86" s="4">
        <f>IF(AS$2='BPA CURRENT Calc'!$F$6,Data!AR86,0)</f>
        <v>0</v>
      </c>
      <c r="AT86" s="4">
        <f>IF(AT$2='BPA CURRENT Calc'!$F$6,Data!AS86,0)</f>
        <v>0</v>
      </c>
      <c r="AU86" s="4">
        <f>IF(AU$2='BPA CURRENT Calc'!$F$6,Data!AT86,0)</f>
        <v>0</v>
      </c>
      <c r="AV86" s="4">
        <f>IF(AV$2='BPA CURRENT Calc'!$F$6,Data!AU86,0)</f>
        <v>0</v>
      </c>
      <c r="AW86" s="4">
        <f>IF(AW$2='BPA CURRENT Calc'!$F$6,Data!AV86,0)</f>
        <v>0</v>
      </c>
      <c r="AX86" s="4">
        <f>IF(AX$2='BPA CURRENT Calc'!$F$6,Data!AW86,0)</f>
        <v>0</v>
      </c>
      <c r="AY86" s="6">
        <f t="shared" si="13"/>
        <v>0</v>
      </c>
      <c r="AZ86" s="18">
        <f>IF(AZ$2='BPA CURRENT Calc'!$G$6,0,0)</f>
        <v>0</v>
      </c>
      <c r="BA86" s="4">
        <f>IF(BA$2='BPA CURRENT Calc'!$G$6,Data!AX86,0)</f>
        <v>0</v>
      </c>
      <c r="BB86" s="4">
        <f>IF(BB$2='BPA CURRENT Calc'!$G$6,Data!AY86,0)</f>
        <v>0</v>
      </c>
      <c r="BC86" s="4">
        <f>IF(BC$2='BPA CURRENT Calc'!$G$6,Data!AZ86,0)</f>
        <v>0</v>
      </c>
      <c r="BD86" s="4">
        <f>IF(BD$2='BPA CURRENT Calc'!$G$6,Data!BA86,0)</f>
        <v>0</v>
      </c>
      <c r="BE86" s="4">
        <f>IF(BE$2='BPA CURRENT Calc'!$G$6,Data!BB86,0)</f>
        <v>0</v>
      </c>
      <c r="BF86" s="4">
        <f>IF(BF$2='BPA CURRENT Calc'!$G$6,Data!BC86,0)</f>
        <v>0</v>
      </c>
      <c r="BG86" s="4">
        <f>IF(BG$2='BPA CURRENT Calc'!$G$6,Data!BD86,0)</f>
        <v>0</v>
      </c>
      <c r="BH86" s="6">
        <f t="shared" si="14"/>
        <v>0</v>
      </c>
      <c r="BI86" s="97">
        <f>IF('BPA CURRENT Calc'!$H$6="Yes",Data!BE86,0)</f>
        <v>0</v>
      </c>
      <c r="BJ86" s="18">
        <f>IF(BJ$2='BPA CURRENT Calc'!$L$4,0,0)</f>
        <v>0</v>
      </c>
      <c r="BK86" s="4">
        <f>IF(BK$2='BPA CURRENT Calc'!$L$4,Data!BV86,0)</f>
        <v>0</v>
      </c>
      <c r="BL86" s="4">
        <f>IF(BL$2='BPA CURRENT Calc'!$L$4,Data!BW86,0)</f>
        <v>0</v>
      </c>
      <c r="BM86" s="4">
        <f>IF(BM$2='BPA CURRENT Calc'!$L$4,Data!BX86,0)</f>
        <v>0</v>
      </c>
      <c r="BN86" s="4">
        <f>IF(BN$2='BPA CURRENT Calc'!$L$4,Data!BY86,0)</f>
        <v>0</v>
      </c>
      <c r="BO86" s="6">
        <f t="shared" si="15"/>
        <v>0</v>
      </c>
      <c r="BP86" s="4">
        <f>IF('BPA CURRENT Calc'!$J$6='BPA CURRENT Ref Data'!BP$2,Data!C86,0)</f>
        <v>0</v>
      </c>
      <c r="BQ86" s="4">
        <f>IF('BPA CURRENT Calc'!$J$6='BPA CURRENT Ref Data'!BQ$2,Data!D86,0)</f>
        <v>0</v>
      </c>
      <c r="BR86" s="4">
        <f>IF('BPA CURRENT Calc'!$J$6='BPA CURRENT Ref Data'!BR$2,Data!E86,0)</f>
        <v>0</v>
      </c>
      <c r="BS86" s="4">
        <f>IF('BPA CURRENT Calc'!$J$6='BPA CURRENT Ref Data'!BS$2,Data!F86,0)</f>
        <v>26.984999999999999</v>
      </c>
      <c r="BT86" s="99">
        <f t="shared" si="9"/>
        <v>26.984999999999999</v>
      </c>
      <c r="BU86" s="102">
        <f>IF('BPA CURRENT Calc'!$L$6="Yes",'BPA CURRENT Ref Data'!BO86*'BPA CURRENT Calc'!$L$5,0)</f>
        <v>0</v>
      </c>
      <c r="BV86" s="102">
        <f>IF('BPA CURRENT Calc'!$M$6="Yes",IF(('BPA CURRENT Calc'!I90-'BPA CURRENT Ref Data'!BT86)&gt;0,('BPA CURRENT Calc'!I90-'BPA CURRENT Ref Data'!BT86)*'BPA CURRENT Calc'!$M$5,0),0)</f>
        <v>0.78887374429224</v>
      </c>
      <c r="BW86" s="80">
        <f>IF('BPA CURRENT Calc'!$K$6="Yes",IF(('BPA CURRENT Calc'!I90)&lt;'BPA CURRENT Calc'!J90,('BPA CURRENT Calc'!I90-'BPA CURRENT Calc'!J90)*'BPA CURRENT Calc'!$K$5,0),0)</f>
        <v>0</v>
      </c>
      <c r="BX86" s="105">
        <f>IF('BPA CURRENT Calc'!$N$5='BPA CURRENT Ref Data'!$BX$2,'BPA CURRENT Scaling'!D89,0)</f>
        <v>0.17211168273619065</v>
      </c>
      <c r="BY86" s="1">
        <f>IF('BPA CURRENT Calc'!$N$5='BPA CURRENT Ref Data'!$BY$2,'BPA CURRENT Scaling'!H89,0)</f>
        <v>0</v>
      </c>
      <c r="BZ86" s="6">
        <f>IF('BPA CURRENT Calc'!$N$6="Yes",SUM('BPA CURRENT Ref Data'!BX86:BY86),0)</f>
        <v>0</v>
      </c>
      <c r="CA86" s="4"/>
      <c r="CB86" s="4"/>
      <c r="CC86" s="4"/>
      <c r="CD86" s="4"/>
      <c r="CE86" s="4"/>
      <c r="CF86" s="4"/>
      <c r="CG86" s="4"/>
      <c r="CH86" s="4"/>
      <c r="CI86" s="4"/>
      <c r="CJ86" s="4"/>
      <c r="CK86" s="4"/>
      <c r="CL86" s="4"/>
      <c r="CM86" s="4"/>
      <c r="CN86" s="4"/>
      <c r="CO86" s="4"/>
      <c r="CP86" s="4"/>
      <c r="CQ86" s="4" t="e">
        <f>IF('BPA CURRENT Calc'!#REF!='BPA CURRENT Ref Data'!CQ$2,Data!G86,0)</f>
        <v>#REF!</v>
      </c>
      <c r="CR86" s="4" t="e">
        <f>IF('BPA CURRENT Calc'!#REF!='BPA CURRENT Ref Data'!CR$2,Data!H86,0)</f>
        <v>#REF!</v>
      </c>
      <c r="CS86" s="4" t="e">
        <f>IF('BPA CURRENT Calc'!#REF!='BPA CURRENT Ref Data'!CS$2,Data!I86,0)</f>
        <v>#REF!</v>
      </c>
      <c r="CT86" s="4" t="e">
        <f>IF('BPA CURRENT Calc'!#REF!='BPA CURRENT Ref Data'!CT$2,Data!J86,0)</f>
        <v>#REF!</v>
      </c>
      <c r="CU86" s="4" t="e">
        <f>IF('BPA CURRENT Calc'!#REF!='BPA CURRENT Ref Data'!CU$2,Data!K86,0)</f>
        <v>#REF!</v>
      </c>
      <c r="CV86" s="4" t="e">
        <f>IF('BPA CURRENT Calc'!#REF!='BPA CURRENT Ref Data'!CV$2,Data!L86,0)</f>
        <v>#REF!</v>
      </c>
      <c r="CW86" s="4" t="e">
        <f>IF('BPA CURRENT Calc'!#REF!='BPA CURRENT Ref Data'!CW$2,Data!M86,0)</f>
        <v>#REF!</v>
      </c>
      <c r="CX86" s="4" t="e">
        <f>IF('BPA CURRENT Calc'!#REF!='BPA CURRENT Ref Data'!CX$2,Data!N86,0)</f>
        <v>#REF!</v>
      </c>
      <c r="CY86" s="4" t="e">
        <f>IF('BPA CURRENT Calc'!#REF!='BPA CURRENT Ref Data'!CY$2,Data!O86,0)</f>
        <v>#REF!</v>
      </c>
      <c r="CZ86" s="4" t="e">
        <f>IF('BPA CURRENT Calc'!#REF!='BPA CURRENT Ref Data'!CZ$2,Data!P86,0)</f>
        <v>#REF!</v>
      </c>
      <c r="DA86" s="4" t="e">
        <f>IF('BPA CURRENT Calc'!#REF!='BPA CURRENT Ref Data'!DA$2,Data!Q86,0)</f>
        <v>#REF!</v>
      </c>
      <c r="DB86" s="4" t="e">
        <f>IF('BPA CURRENT Calc'!#REF!='BPA CURRENT Ref Data'!DB$2,Data!R86,0)</f>
        <v>#REF!</v>
      </c>
      <c r="DC86" s="4" t="e">
        <f>IF('BPA CURRENT Calc'!#REF!='BPA CURRENT Ref Data'!DC$2,Data!S86,0)</f>
        <v>#REF!</v>
      </c>
      <c r="DD86" s="4" t="e">
        <f>IF('BPA CURRENT Calc'!#REF!='BPA CURRENT Ref Data'!DD$2,Data!T86,0)</f>
        <v>#REF!</v>
      </c>
      <c r="DE86" s="4" t="e">
        <f>IF('BPA CURRENT Calc'!#REF!='BPA CURRENT Ref Data'!DE$2,Data!U86,0)</f>
        <v>#REF!</v>
      </c>
      <c r="DF86" s="22" t="e">
        <f t="shared" si="16"/>
        <v>#REF!</v>
      </c>
    </row>
    <row r="87" spans="1:110" x14ac:dyDescent="0.3">
      <c r="A87" s="12">
        <v>10260</v>
      </c>
      <c r="B87" s="37" t="s">
        <v>94</v>
      </c>
      <c r="C87" s="18">
        <f>IF('BPA CURRENT Calc'!$C$6='BPA CURRENT Ref Data'!C$2,Data!G87,0)</f>
        <v>0</v>
      </c>
      <c r="D87" s="4">
        <f>IF('BPA CURRENT Calc'!$C$6='BPA CURRENT Ref Data'!D$2,Data!H87,0)</f>
        <v>0</v>
      </c>
      <c r="E87" s="4">
        <f>IF('BPA CURRENT Calc'!$C$6='BPA CURRENT Ref Data'!E$2,Data!I87,0)</f>
        <v>26.793847831050225</v>
      </c>
      <c r="F87" s="4">
        <f>IF('BPA CURRENT Calc'!$C$6='BPA CURRENT Ref Data'!F$2,Data!J87,0)</f>
        <v>0</v>
      </c>
      <c r="G87" s="4">
        <f>IF('BPA CURRENT Calc'!$C$6='BPA CURRENT Ref Data'!G$2,Data!K87,0)</f>
        <v>0</v>
      </c>
      <c r="H87" s="4">
        <f>IF('BPA CURRENT Calc'!$C$6='BPA CURRENT Ref Data'!H$2,Data!L87,0)</f>
        <v>0</v>
      </c>
      <c r="I87" s="4">
        <f>IF('BPA CURRENT Calc'!$C$6='BPA CURRENT Ref Data'!I$2,Data!M87,0)</f>
        <v>0</v>
      </c>
      <c r="J87" s="4">
        <f>IF('BPA CURRENT Calc'!$C$6='BPA CURRENT Ref Data'!J$2,Data!N87,0)</f>
        <v>0</v>
      </c>
      <c r="K87" s="4">
        <f>IF('BPA CURRENT Calc'!$C$6='BPA CURRENT Ref Data'!K$2,Data!O87,0)</f>
        <v>0</v>
      </c>
      <c r="L87" s="4">
        <f>IF('BPA CURRENT Calc'!$C$6='BPA CURRENT Ref Data'!L$2,Data!P87,0)</f>
        <v>0</v>
      </c>
      <c r="M87" s="4">
        <f>IF('BPA CURRENT Calc'!$C$6='BPA CURRENT Ref Data'!M$2,Data!Q87,0)</f>
        <v>0</v>
      </c>
      <c r="N87" s="4">
        <f>IF('BPA CURRENT Calc'!$C$6='BPA CURRENT Ref Data'!N$2,Data!R87,0)</f>
        <v>0</v>
      </c>
      <c r="O87" s="4">
        <f>IF('BPA CURRENT Calc'!$C$6='BPA CURRENT Ref Data'!O$2,Data!S87,0)</f>
        <v>0</v>
      </c>
      <c r="P87" s="4">
        <f>IF('BPA CURRENT Calc'!$C$6='BPA CURRENT Ref Data'!P$2,Data!T87,0)</f>
        <v>0</v>
      </c>
      <c r="Q87" s="4">
        <f>IF('BPA CURRENT Calc'!$C$6='BPA CURRENT Ref Data'!Q$2,Data!U87,0)</f>
        <v>0</v>
      </c>
      <c r="R87" s="22">
        <f t="shared" si="10"/>
        <v>26.793847831050225</v>
      </c>
      <c r="S87" s="18">
        <f>IF(S$2='BPA CURRENT Calc'!$D$6,Data!V87,0)</f>
        <v>0</v>
      </c>
      <c r="T87" s="4">
        <f>IF(T$2='BPA CURRENT Calc'!$D$6,Data!W87,0)</f>
        <v>0</v>
      </c>
      <c r="U87" s="4">
        <f>IF(U$2='BPA CURRENT Calc'!$D$6,Data!X87,0)</f>
        <v>0</v>
      </c>
      <c r="V87" s="4">
        <f>IF(V$2='BPA CURRENT Calc'!$D$6,Data!Y87,0)</f>
        <v>0</v>
      </c>
      <c r="W87" s="4">
        <f>IF(W$2='BPA CURRENT Calc'!$D$6,Data!Z87,0)</f>
        <v>0</v>
      </c>
      <c r="X87" s="4">
        <f>IF(X$2='BPA CURRENT Calc'!$D$6,Data!AA87,0)</f>
        <v>0</v>
      </c>
      <c r="Y87" s="4">
        <f>IF(Y$2='BPA CURRENT Calc'!$D$6,Data!AB87,0)</f>
        <v>0</v>
      </c>
      <c r="Z87" s="4">
        <f>IF(Z$2='BPA CURRENT Calc'!$D$6,Data!AC87,0)</f>
        <v>0</v>
      </c>
      <c r="AA87" s="4">
        <f>IF(AA$2='BPA CURRENT Calc'!$D$6,Data!AD87,0)</f>
        <v>0</v>
      </c>
      <c r="AB87" s="4">
        <f>IF(AB$2='BPA CURRENT Calc'!$D$6,Data!AE87,0)</f>
        <v>0</v>
      </c>
      <c r="AC87" s="4">
        <f>IF(AC$2='BPA CURRENT Calc'!$D$6,Data!AF87,0)</f>
        <v>0</v>
      </c>
      <c r="AD87" s="4">
        <f>IF(AD$2='BPA CURRENT Calc'!$D$6,Data!AG87,0)</f>
        <v>0</v>
      </c>
      <c r="AE87" s="4">
        <f>IF(AE$2='BPA CURRENT Calc'!$D$6,Data!AH87,0)</f>
        <v>0</v>
      </c>
      <c r="AF87" s="4">
        <f>IF(AF$2='BPA CURRENT Calc'!$D$6,Data!AI87,0)</f>
        <v>0</v>
      </c>
      <c r="AG87" s="6">
        <f t="shared" si="11"/>
        <v>0</v>
      </c>
      <c r="AH87" s="18">
        <f>IF(AH$2='BPA CURRENT Calc'!$E$6,0,0)</f>
        <v>0</v>
      </c>
      <c r="AI87" s="4">
        <f>IF(AI$2='BPA CURRENT Calc'!$E$6,Data!AJ87,0)</f>
        <v>0</v>
      </c>
      <c r="AJ87" s="4">
        <f>IF(AJ$2='BPA CURRENT Calc'!$E$6,Data!AK87,0)</f>
        <v>0</v>
      </c>
      <c r="AK87" s="4">
        <f>IF(AK$2='BPA CURRENT Calc'!$E$6,Data!AL87,0)</f>
        <v>0</v>
      </c>
      <c r="AL87" s="4">
        <f>IF(AL$2='BPA CURRENT Calc'!$E$6,Data!AM87,0)</f>
        <v>0</v>
      </c>
      <c r="AM87" s="4">
        <f>IF(AM$2='BPA CURRENT Calc'!$E$6,Data!AN87,0)</f>
        <v>0</v>
      </c>
      <c r="AN87" s="4">
        <f>IF(AN$2='BPA CURRENT Calc'!$E$6,Data!AO87,0)</f>
        <v>0</v>
      </c>
      <c r="AO87" s="4">
        <f>IF(AO$2='BPA CURRENT Calc'!$E$6,Data!AP87,0)</f>
        <v>0</v>
      </c>
      <c r="AP87" s="6">
        <f t="shared" si="12"/>
        <v>0</v>
      </c>
      <c r="AQ87" s="18">
        <f>IF(AQ$2='BPA CURRENT Calc'!$F$6,0,0)</f>
        <v>0</v>
      </c>
      <c r="AR87" s="4">
        <f>IF(AR$2='BPA CURRENT Calc'!$F$6,Data!AQ87,0)</f>
        <v>0</v>
      </c>
      <c r="AS87" s="4">
        <f>IF(AS$2='BPA CURRENT Calc'!$F$6,Data!AR87,0)</f>
        <v>0</v>
      </c>
      <c r="AT87" s="4">
        <f>IF(AT$2='BPA CURRENT Calc'!$F$6,Data!AS87,0)</f>
        <v>0</v>
      </c>
      <c r="AU87" s="4">
        <f>IF(AU$2='BPA CURRENT Calc'!$F$6,Data!AT87,0)</f>
        <v>0</v>
      </c>
      <c r="AV87" s="4">
        <f>IF(AV$2='BPA CURRENT Calc'!$F$6,Data!AU87,0)</f>
        <v>0</v>
      </c>
      <c r="AW87" s="4">
        <f>IF(AW$2='BPA CURRENT Calc'!$F$6,Data!AV87,0)</f>
        <v>0</v>
      </c>
      <c r="AX87" s="4">
        <f>IF(AX$2='BPA CURRENT Calc'!$F$6,Data!AW87,0)</f>
        <v>0</v>
      </c>
      <c r="AY87" s="6">
        <f t="shared" si="13"/>
        <v>0</v>
      </c>
      <c r="AZ87" s="18">
        <f>IF(AZ$2='BPA CURRENT Calc'!$G$6,0,0)</f>
        <v>0</v>
      </c>
      <c r="BA87" s="4">
        <f>IF(BA$2='BPA CURRENT Calc'!$G$6,Data!AX87,0)</f>
        <v>0</v>
      </c>
      <c r="BB87" s="4">
        <f>IF(BB$2='BPA CURRENT Calc'!$G$6,Data!AY87,0)</f>
        <v>0</v>
      </c>
      <c r="BC87" s="4">
        <f>IF(BC$2='BPA CURRENT Calc'!$G$6,Data!AZ87,0)</f>
        <v>0</v>
      </c>
      <c r="BD87" s="4">
        <f>IF(BD$2='BPA CURRENT Calc'!$G$6,Data!BA87,0)</f>
        <v>0</v>
      </c>
      <c r="BE87" s="4">
        <f>IF(BE$2='BPA CURRENT Calc'!$G$6,Data!BB87,0)</f>
        <v>0</v>
      </c>
      <c r="BF87" s="4">
        <f>IF(BF$2='BPA CURRENT Calc'!$G$6,Data!BC87,0)</f>
        <v>0</v>
      </c>
      <c r="BG87" s="4">
        <f>IF(BG$2='BPA CURRENT Calc'!$G$6,Data!BD87,0)</f>
        <v>0</v>
      </c>
      <c r="BH87" s="6">
        <f t="shared" si="14"/>
        <v>0</v>
      </c>
      <c r="BI87" s="97">
        <f>IF('BPA CURRENT Calc'!$H$6="Yes",Data!BE87,0)</f>
        <v>0</v>
      </c>
      <c r="BJ87" s="18">
        <f>IF(BJ$2='BPA CURRENT Calc'!$L$4,0,0)</f>
        <v>0</v>
      </c>
      <c r="BK87" s="4">
        <f>IF(BK$2='BPA CURRENT Calc'!$L$4,Data!BV87,0)</f>
        <v>0</v>
      </c>
      <c r="BL87" s="4">
        <f>IF(BL$2='BPA CURRENT Calc'!$L$4,Data!BW87,0)</f>
        <v>0</v>
      </c>
      <c r="BM87" s="4">
        <f>IF(BM$2='BPA CURRENT Calc'!$L$4,Data!BX87,0)</f>
        <v>0</v>
      </c>
      <c r="BN87" s="4">
        <f>IF(BN$2='BPA CURRENT Calc'!$L$4,Data!BY87,0)</f>
        <v>0</v>
      </c>
      <c r="BO87" s="6">
        <f t="shared" si="15"/>
        <v>0</v>
      </c>
      <c r="BP87" s="4">
        <f>IF('BPA CURRENT Calc'!$J$6='BPA CURRENT Ref Data'!BP$2,Data!C87,0)</f>
        <v>0</v>
      </c>
      <c r="BQ87" s="4">
        <f>IF('BPA CURRENT Calc'!$J$6='BPA CURRENT Ref Data'!BQ$2,Data!D87,0)</f>
        <v>0</v>
      </c>
      <c r="BR87" s="4">
        <f>IF('BPA CURRENT Calc'!$J$6='BPA CURRENT Ref Data'!BR$2,Data!E87,0)</f>
        <v>0</v>
      </c>
      <c r="BS87" s="4">
        <f>IF('BPA CURRENT Calc'!$J$6='BPA CURRENT Ref Data'!BS$2,Data!F87,0)</f>
        <v>26.285</v>
      </c>
      <c r="BT87" s="99">
        <f t="shared" si="9"/>
        <v>26.285</v>
      </c>
      <c r="BU87" s="102">
        <f>IF('BPA CURRENT Calc'!$L$6="Yes",'BPA CURRENT Ref Data'!BO87*'BPA CURRENT Calc'!$L$5,0)</f>
        <v>0</v>
      </c>
      <c r="BV87" s="102">
        <f>IF('BPA CURRENT Calc'!$M$6="Yes",IF(('BPA CURRENT Calc'!I91-'BPA CURRENT Ref Data'!BT87)&gt;0,('BPA CURRENT Calc'!I91-'BPA CURRENT Ref Data'!BT87)*'BPA CURRENT Calc'!$M$5,0),0)</f>
        <v>0.12721195776255634</v>
      </c>
      <c r="BW87" s="80">
        <f>IF('BPA CURRENT Calc'!$K$6="Yes",IF(('BPA CURRENT Calc'!I91)&lt;'BPA CURRENT Calc'!J91,('BPA CURRENT Calc'!I91-'BPA CURRENT Calc'!J91)*'BPA CURRENT Calc'!$K$5,0),0)</f>
        <v>0</v>
      </c>
      <c r="BX87" s="105">
        <f>IF('BPA CURRENT Calc'!$N$5='BPA CURRENT Ref Data'!$BX$2,'BPA CURRENT Scaling'!D90,0)</f>
        <v>0.1636736123555563</v>
      </c>
      <c r="BY87" s="1">
        <f>IF('BPA CURRENT Calc'!$N$5='BPA CURRENT Ref Data'!$BY$2,'BPA CURRENT Scaling'!H90,0)</f>
        <v>0</v>
      </c>
      <c r="BZ87" s="6">
        <f>IF('BPA CURRENT Calc'!$N$6="Yes",SUM('BPA CURRENT Ref Data'!BX87:BY87),0)</f>
        <v>0</v>
      </c>
      <c r="CA87" s="4"/>
      <c r="CB87" s="4"/>
      <c r="CC87" s="4"/>
      <c r="CD87" s="4"/>
      <c r="CE87" s="4"/>
      <c r="CF87" s="4"/>
      <c r="CG87" s="4"/>
      <c r="CH87" s="4"/>
      <c r="CI87" s="4"/>
      <c r="CJ87" s="4"/>
      <c r="CK87" s="4"/>
      <c r="CL87" s="4"/>
      <c r="CM87" s="4"/>
      <c r="CN87" s="4"/>
      <c r="CO87" s="4"/>
      <c r="CP87" s="4"/>
      <c r="CQ87" s="4" t="e">
        <f>IF('BPA CURRENT Calc'!#REF!='BPA CURRENT Ref Data'!CQ$2,Data!G87,0)</f>
        <v>#REF!</v>
      </c>
      <c r="CR87" s="4" t="e">
        <f>IF('BPA CURRENT Calc'!#REF!='BPA CURRENT Ref Data'!CR$2,Data!H87,0)</f>
        <v>#REF!</v>
      </c>
      <c r="CS87" s="4" t="e">
        <f>IF('BPA CURRENT Calc'!#REF!='BPA CURRENT Ref Data'!CS$2,Data!I87,0)</f>
        <v>#REF!</v>
      </c>
      <c r="CT87" s="4" t="e">
        <f>IF('BPA CURRENT Calc'!#REF!='BPA CURRENT Ref Data'!CT$2,Data!J87,0)</f>
        <v>#REF!</v>
      </c>
      <c r="CU87" s="4" t="e">
        <f>IF('BPA CURRENT Calc'!#REF!='BPA CURRENT Ref Data'!CU$2,Data!K87,0)</f>
        <v>#REF!</v>
      </c>
      <c r="CV87" s="4" t="e">
        <f>IF('BPA CURRENT Calc'!#REF!='BPA CURRENT Ref Data'!CV$2,Data!L87,0)</f>
        <v>#REF!</v>
      </c>
      <c r="CW87" s="4" t="e">
        <f>IF('BPA CURRENT Calc'!#REF!='BPA CURRENT Ref Data'!CW$2,Data!M87,0)</f>
        <v>#REF!</v>
      </c>
      <c r="CX87" s="4" t="e">
        <f>IF('BPA CURRENT Calc'!#REF!='BPA CURRENT Ref Data'!CX$2,Data!N87,0)</f>
        <v>#REF!</v>
      </c>
      <c r="CY87" s="4" t="e">
        <f>IF('BPA CURRENT Calc'!#REF!='BPA CURRENT Ref Data'!CY$2,Data!O87,0)</f>
        <v>#REF!</v>
      </c>
      <c r="CZ87" s="4" t="e">
        <f>IF('BPA CURRENT Calc'!#REF!='BPA CURRENT Ref Data'!CZ$2,Data!P87,0)</f>
        <v>#REF!</v>
      </c>
      <c r="DA87" s="4" t="e">
        <f>IF('BPA CURRENT Calc'!#REF!='BPA CURRENT Ref Data'!DA$2,Data!Q87,0)</f>
        <v>#REF!</v>
      </c>
      <c r="DB87" s="4" t="e">
        <f>IF('BPA CURRENT Calc'!#REF!='BPA CURRENT Ref Data'!DB$2,Data!R87,0)</f>
        <v>#REF!</v>
      </c>
      <c r="DC87" s="4" t="e">
        <f>IF('BPA CURRENT Calc'!#REF!='BPA CURRENT Ref Data'!DC$2,Data!S87,0)</f>
        <v>#REF!</v>
      </c>
      <c r="DD87" s="4" t="e">
        <f>IF('BPA CURRENT Calc'!#REF!='BPA CURRENT Ref Data'!DD$2,Data!T87,0)</f>
        <v>#REF!</v>
      </c>
      <c r="DE87" s="4" t="e">
        <f>IF('BPA CURRENT Calc'!#REF!='BPA CURRENT Ref Data'!DE$2,Data!U87,0)</f>
        <v>#REF!</v>
      </c>
      <c r="DF87" s="22" t="e">
        <f t="shared" si="16"/>
        <v>#REF!</v>
      </c>
    </row>
    <row r="88" spans="1:110" x14ac:dyDescent="0.3">
      <c r="A88" s="12">
        <v>10273</v>
      </c>
      <c r="B88" s="37" t="s">
        <v>95</v>
      </c>
      <c r="C88" s="18">
        <f>IF('BPA CURRENT Calc'!$C$6='BPA CURRENT Ref Data'!C$2,Data!G88,0)</f>
        <v>0</v>
      </c>
      <c r="D88" s="4">
        <f>IF('BPA CURRENT Calc'!$C$6='BPA CURRENT Ref Data'!D$2,Data!H88,0)</f>
        <v>0</v>
      </c>
      <c r="E88" s="4">
        <f>IF('BPA CURRENT Calc'!$C$6='BPA CURRENT Ref Data'!E$2,Data!I88,0)</f>
        <v>8.5909462328767123</v>
      </c>
      <c r="F88" s="4">
        <f>IF('BPA CURRENT Calc'!$C$6='BPA CURRENT Ref Data'!F$2,Data!J88,0)</f>
        <v>0</v>
      </c>
      <c r="G88" s="4">
        <f>IF('BPA CURRENT Calc'!$C$6='BPA CURRENT Ref Data'!G$2,Data!K88,0)</f>
        <v>0</v>
      </c>
      <c r="H88" s="4">
        <f>IF('BPA CURRENT Calc'!$C$6='BPA CURRENT Ref Data'!H$2,Data!L88,0)</f>
        <v>0</v>
      </c>
      <c r="I88" s="4">
        <f>IF('BPA CURRENT Calc'!$C$6='BPA CURRENT Ref Data'!I$2,Data!M88,0)</f>
        <v>0</v>
      </c>
      <c r="J88" s="4">
        <f>IF('BPA CURRENT Calc'!$C$6='BPA CURRENT Ref Data'!J$2,Data!N88,0)</f>
        <v>0</v>
      </c>
      <c r="K88" s="4">
        <f>IF('BPA CURRENT Calc'!$C$6='BPA CURRENT Ref Data'!K$2,Data!O88,0)</f>
        <v>0</v>
      </c>
      <c r="L88" s="4">
        <f>IF('BPA CURRENT Calc'!$C$6='BPA CURRENT Ref Data'!L$2,Data!P88,0)</f>
        <v>0</v>
      </c>
      <c r="M88" s="4">
        <f>IF('BPA CURRENT Calc'!$C$6='BPA CURRENT Ref Data'!M$2,Data!Q88,0)</f>
        <v>0</v>
      </c>
      <c r="N88" s="4">
        <f>IF('BPA CURRENT Calc'!$C$6='BPA CURRENT Ref Data'!N$2,Data!R88,0)</f>
        <v>0</v>
      </c>
      <c r="O88" s="4">
        <f>IF('BPA CURRENT Calc'!$C$6='BPA CURRENT Ref Data'!O$2,Data!S88,0)</f>
        <v>0</v>
      </c>
      <c r="P88" s="4">
        <f>IF('BPA CURRENT Calc'!$C$6='BPA CURRENT Ref Data'!P$2,Data!T88,0)</f>
        <v>0</v>
      </c>
      <c r="Q88" s="4">
        <f>IF('BPA CURRENT Calc'!$C$6='BPA CURRENT Ref Data'!Q$2,Data!U88,0)</f>
        <v>0</v>
      </c>
      <c r="R88" s="22">
        <f t="shared" si="10"/>
        <v>8.5909462328767123</v>
      </c>
      <c r="S88" s="18">
        <f>IF(S$2='BPA CURRENT Calc'!$D$6,Data!V88,0)</f>
        <v>0</v>
      </c>
      <c r="T88" s="4">
        <f>IF(T$2='BPA CURRENT Calc'!$D$6,Data!W88,0)</f>
        <v>0</v>
      </c>
      <c r="U88" s="4">
        <f>IF(U$2='BPA CURRENT Calc'!$D$6,Data!X88,0)</f>
        <v>0</v>
      </c>
      <c r="V88" s="4">
        <f>IF(V$2='BPA CURRENT Calc'!$D$6,Data!Y88,0)</f>
        <v>0</v>
      </c>
      <c r="W88" s="4">
        <f>IF(W$2='BPA CURRENT Calc'!$D$6,Data!Z88,0)</f>
        <v>0</v>
      </c>
      <c r="X88" s="4">
        <f>IF(X$2='BPA CURRENT Calc'!$D$6,Data!AA88,0)</f>
        <v>0</v>
      </c>
      <c r="Y88" s="4">
        <f>IF(Y$2='BPA CURRENT Calc'!$D$6,Data!AB88,0)</f>
        <v>0</v>
      </c>
      <c r="Z88" s="4">
        <f>IF(Z$2='BPA CURRENT Calc'!$D$6,Data!AC88,0)</f>
        <v>0</v>
      </c>
      <c r="AA88" s="4">
        <f>IF(AA$2='BPA CURRENT Calc'!$D$6,Data!AD88,0)</f>
        <v>0</v>
      </c>
      <c r="AB88" s="4">
        <f>IF(AB$2='BPA CURRENT Calc'!$D$6,Data!AE88,0)</f>
        <v>0</v>
      </c>
      <c r="AC88" s="4">
        <f>IF(AC$2='BPA CURRENT Calc'!$D$6,Data!AF88,0)</f>
        <v>0</v>
      </c>
      <c r="AD88" s="4">
        <f>IF(AD$2='BPA CURRENT Calc'!$D$6,Data!AG88,0)</f>
        <v>0</v>
      </c>
      <c r="AE88" s="4">
        <f>IF(AE$2='BPA CURRENT Calc'!$D$6,Data!AH88,0)</f>
        <v>0</v>
      </c>
      <c r="AF88" s="4">
        <f>IF(AF$2='BPA CURRENT Calc'!$D$6,Data!AI88,0)</f>
        <v>0</v>
      </c>
      <c r="AG88" s="6">
        <f t="shared" si="11"/>
        <v>0</v>
      </c>
      <c r="AH88" s="18">
        <f>IF(AH$2='BPA CURRENT Calc'!$E$6,0,0)</f>
        <v>0</v>
      </c>
      <c r="AI88" s="4">
        <f>IF(AI$2='BPA CURRENT Calc'!$E$6,Data!AJ88,0)</f>
        <v>0</v>
      </c>
      <c r="AJ88" s="4">
        <f>IF(AJ$2='BPA CURRENT Calc'!$E$6,Data!AK88,0)</f>
        <v>0</v>
      </c>
      <c r="AK88" s="4">
        <f>IF(AK$2='BPA CURRENT Calc'!$E$6,Data!AL88,0)</f>
        <v>0</v>
      </c>
      <c r="AL88" s="4">
        <f>IF(AL$2='BPA CURRENT Calc'!$E$6,Data!AM88,0)</f>
        <v>0</v>
      </c>
      <c r="AM88" s="4">
        <f>IF(AM$2='BPA CURRENT Calc'!$E$6,Data!AN88,0)</f>
        <v>0</v>
      </c>
      <c r="AN88" s="4">
        <f>IF(AN$2='BPA CURRENT Calc'!$E$6,Data!AO88,0)</f>
        <v>0</v>
      </c>
      <c r="AO88" s="4">
        <f>IF(AO$2='BPA CURRENT Calc'!$E$6,Data!AP88,0)</f>
        <v>0</v>
      </c>
      <c r="AP88" s="6">
        <f t="shared" si="12"/>
        <v>0</v>
      </c>
      <c r="AQ88" s="18">
        <f>IF(AQ$2='BPA CURRENT Calc'!$F$6,0,0)</f>
        <v>0</v>
      </c>
      <c r="AR88" s="4">
        <f>IF(AR$2='BPA CURRENT Calc'!$F$6,Data!AQ88,0)</f>
        <v>0</v>
      </c>
      <c r="AS88" s="4">
        <f>IF(AS$2='BPA CURRENT Calc'!$F$6,Data!AR88,0)</f>
        <v>0</v>
      </c>
      <c r="AT88" s="4">
        <f>IF(AT$2='BPA CURRENT Calc'!$F$6,Data!AS88,0)</f>
        <v>0</v>
      </c>
      <c r="AU88" s="4">
        <f>IF(AU$2='BPA CURRENT Calc'!$F$6,Data!AT88,0)</f>
        <v>0</v>
      </c>
      <c r="AV88" s="4">
        <f>IF(AV$2='BPA CURRENT Calc'!$F$6,Data!AU88,0)</f>
        <v>0</v>
      </c>
      <c r="AW88" s="4">
        <f>IF(AW$2='BPA CURRENT Calc'!$F$6,Data!AV88,0)</f>
        <v>0</v>
      </c>
      <c r="AX88" s="4">
        <f>IF(AX$2='BPA CURRENT Calc'!$F$6,Data!AW88,0)</f>
        <v>0</v>
      </c>
      <c r="AY88" s="6">
        <f t="shared" si="13"/>
        <v>0</v>
      </c>
      <c r="AZ88" s="18">
        <f>IF(AZ$2='BPA CURRENT Calc'!$G$6,0,0)</f>
        <v>0</v>
      </c>
      <c r="BA88" s="4">
        <f>IF(BA$2='BPA CURRENT Calc'!$G$6,Data!AX88,0)</f>
        <v>0</v>
      </c>
      <c r="BB88" s="4">
        <f>IF(BB$2='BPA CURRENT Calc'!$G$6,Data!AY88,0)</f>
        <v>0</v>
      </c>
      <c r="BC88" s="4">
        <f>IF(BC$2='BPA CURRENT Calc'!$G$6,Data!AZ88,0)</f>
        <v>0</v>
      </c>
      <c r="BD88" s="4">
        <f>IF(BD$2='BPA CURRENT Calc'!$G$6,Data!BA88,0)</f>
        <v>0</v>
      </c>
      <c r="BE88" s="4">
        <f>IF(BE$2='BPA CURRENT Calc'!$G$6,Data!BB88,0)</f>
        <v>0</v>
      </c>
      <c r="BF88" s="4">
        <f>IF(BF$2='BPA CURRENT Calc'!$G$6,Data!BC88,0)</f>
        <v>0</v>
      </c>
      <c r="BG88" s="4">
        <f>IF(BG$2='BPA CURRENT Calc'!$G$6,Data!BD88,0)</f>
        <v>0</v>
      </c>
      <c r="BH88" s="6">
        <f t="shared" si="14"/>
        <v>0</v>
      </c>
      <c r="BI88" s="97">
        <f>IF('BPA CURRENT Calc'!$H$6="Yes",Data!BE88,0)</f>
        <v>0</v>
      </c>
      <c r="BJ88" s="18">
        <f>IF(BJ$2='BPA CURRENT Calc'!$L$4,0,0)</f>
        <v>0</v>
      </c>
      <c r="BK88" s="4">
        <f>IF(BK$2='BPA CURRENT Calc'!$L$4,Data!BV88,0)</f>
        <v>0</v>
      </c>
      <c r="BL88" s="4">
        <f>IF(BL$2='BPA CURRENT Calc'!$L$4,Data!BW88,0)</f>
        <v>0</v>
      </c>
      <c r="BM88" s="4">
        <f>IF(BM$2='BPA CURRENT Calc'!$L$4,Data!BX88,0)</f>
        <v>0</v>
      </c>
      <c r="BN88" s="4">
        <f>IF(BN$2='BPA CURRENT Calc'!$L$4,Data!BY88,0)</f>
        <v>0</v>
      </c>
      <c r="BO88" s="6">
        <f t="shared" si="15"/>
        <v>0</v>
      </c>
      <c r="BP88" s="4">
        <f>IF('BPA CURRENT Calc'!$J$6='BPA CURRENT Ref Data'!BP$2,Data!C88,0)</f>
        <v>0</v>
      </c>
      <c r="BQ88" s="4">
        <f>IF('BPA CURRENT Calc'!$J$6='BPA CURRENT Ref Data'!BQ$2,Data!D88,0)</f>
        <v>0</v>
      </c>
      <c r="BR88" s="4">
        <f>IF('BPA CURRENT Calc'!$J$6='BPA CURRENT Ref Data'!BR$2,Data!E88,0)</f>
        <v>0</v>
      </c>
      <c r="BS88" s="4">
        <f>IF('BPA CURRENT Calc'!$J$6='BPA CURRENT Ref Data'!BS$2,Data!F88,0)</f>
        <v>5.8810000000000002</v>
      </c>
      <c r="BT88" s="99">
        <f t="shared" si="9"/>
        <v>5.8810000000000002</v>
      </c>
      <c r="BU88" s="102">
        <f>IF('BPA CURRENT Calc'!$L$6="Yes",'BPA CURRENT Ref Data'!BO88*'BPA CURRENT Calc'!$L$5,0)</f>
        <v>0</v>
      </c>
      <c r="BV88" s="102">
        <f>IF('BPA CURRENT Calc'!$M$6="Yes",IF(('BPA CURRENT Calc'!I92-'BPA CURRENT Ref Data'!BT88)&gt;0,('BPA CURRENT Calc'!I92-'BPA CURRENT Ref Data'!BT88)*'BPA CURRENT Calc'!$M$5,0),0)</f>
        <v>0.67748655821917803</v>
      </c>
      <c r="BW88" s="80">
        <f>IF('BPA CURRENT Calc'!$K$6="Yes",IF(('BPA CURRENT Calc'!I92)&lt;'BPA CURRENT Calc'!J92,('BPA CURRENT Calc'!I92-'BPA CURRENT Calc'!J92)*'BPA CURRENT Calc'!$K$5,0),0)</f>
        <v>0</v>
      </c>
      <c r="BX88" s="105">
        <f>IF('BPA CURRENT Calc'!$N$5='BPA CURRENT Ref Data'!$BX$2,'BPA CURRENT Scaling'!D91,0)</f>
        <v>4.0642229749091673E-2</v>
      </c>
      <c r="BY88" s="1">
        <f>IF('BPA CURRENT Calc'!$N$5='BPA CURRENT Ref Data'!$BY$2,'BPA CURRENT Scaling'!H91,0)</f>
        <v>0</v>
      </c>
      <c r="BZ88" s="6">
        <f>IF('BPA CURRENT Calc'!$N$6="Yes",SUM('BPA CURRENT Ref Data'!BX88:BY88),0)</f>
        <v>0</v>
      </c>
      <c r="CA88" s="4"/>
      <c r="CB88" s="4"/>
      <c r="CC88" s="4"/>
      <c r="CD88" s="4"/>
      <c r="CE88" s="4"/>
      <c r="CF88" s="4"/>
      <c r="CG88" s="4"/>
      <c r="CH88" s="4"/>
      <c r="CI88" s="4"/>
      <c r="CJ88" s="4"/>
      <c r="CK88" s="4"/>
      <c r="CL88" s="4"/>
      <c r="CM88" s="4"/>
      <c r="CN88" s="4"/>
      <c r="CO88" s="4"/>
      <c r="CP88" s="4"/>
      <c r="CQ88" s="4" t="e">
        <f>IF('BPA CURRENT Calc'!#REF!='BPA CURRENT Ref Data'!CQ$2,Data!G88,0)</f>
        <v>#REF!</v>
      </c>
      <c r="CR88" s="4" t="e">
        <f>IF('BPA CURRENT Calc'!#REF!='BPA CURRENT Ref Data'!CR$2,Data!H88,0)</f>
        <v>#REF!</v>
      </c>
      <c r="CS88" s="4" t="e">
        <f>IF('BPA CURRENT Calc'!#REF!='BPA CURRENT Ref Data'!CS$2,Data!I88,0)</f>
        <v>#REF!</v>
      </c>
      <c r="CT88" s="4" t="e">
        <f>IF('BPA CURRENT Calc'!#REF!='BPA CURRENT Ref Data'!CT$2,Data!J88,0)</f>
        <v>#REF!</v>
      </c>
      <c r="CU88" s="4" t="e">
        <f>IF('BPA CURRENT Calc'!#REF!='BPA CURRENT Ref Data'!CU$2,Data!K88,0)</f>
        <v>#REF!</v>
      </c>
      <c r="CV88" s="4" t="e">
        <f>IF('BPA CURRENT Calc'!#REF!='BPA CURRENT Ref Data'!CV$2,Data!L88,0)</f>
        <v>#REF!</v>
      </c>
      <c r="CW88" s="4" t="e">
        <f>IF('BPA CURRENT Calc'!#REF!='BPA CURRENT Ref Data'!CW$2,Data!M88,0)</f>
        <v>#REF!</v>
      </c>
      <c r="CX88" s="4" t="e">
        <f>IF('BPA CURRENT Calc'!#REF!='BPA CURRENT Ref Data'!CX$2,Data!N88,0)</f>
        <v>#REF!</v>
      </c>
      <c r="CY88" s="4" t="e">
        <f>IF('BPA CURRENT Calc'!#REF!='BPA CURRENT Ref Data'!CY$2,Data!O88,0)</f>
        <v>#REF!</v>
      </c>
      <c r="CZ88" s="4" t="e">
        <f>IF('BPA CURRENT Calc'!#REF!='BPA CURRENT Ref Data'!CZ$2,Data!P88,0)</f>
        <v>#REF!</v>
      </c>
      <c r="DA88" s="4" t="e">
        <f>IF('BPA CURRENT Calc'!#REF!='BPA CURRENT Ref Data'!DA$2,Data!Q88,0)</f>
        <v>#REF!</v>
      </c>
      <c r="DB88" s="4" t="e">
        <f>IF('BPA CURRENT Calc'!#REF!='BPA CURRENT Ref Data'!DB$2,Data!R88,0)</f>
        <v>#REF!</v>
      </c>
      <c r="DC88" s="4" t="e">
        <f>IF('BPA CURRENT Calc'!#REF!='BPA CURRENT Ref Data'!DC$2,Data!S88,0)</f>
        <v>#REF!</v>
      </c>
      <c r="DD88" s="4" t="e">
        <f>IF('BPA CURRENT Calc'!#REF!='BPA CURRENT Ref Data'!DD$2,Data!T88,0)</f>
        <v>#REF!</v>
      </c>
      <c r="DE88" s="4" t="e">
        <f>IF('BPA CURRENT Calc'!#REF!='BPA CURRENT Ref Data'!DE$2,Data!U88,0)</f>
        <v>#REF!</v>
      </c>
      <c r="DF88" s="22" t="e">
        <f t="shared" si="16"/>
        <v>#REF!</v>
      </c>
    </row>
    <row r="89" spans="1:110" x14ac:dyDescent="0.3">
      <c r="A89" s="12">
        <v>10278</v>
      </c>
      <c r="B89" s="37" t="s">
        <v>96</v>
      </c>
      <c r="C89" s="18">
        <f>IF('BPA CURRENT Calc'!$C$6='BPA CURRENT Ref Data'!C$2,Data!G89,0)</f>
        <v>0</v>
      </c>
      <c r="D89" s="4">
        <f>IF('BPA CURRENT Calc'!$C$6='BPA CURRENT Ref Data'!D$2,Data!H89,0)</f>
        <v>0</v>
      </c>
      <c r="E89" s="4">
        <f>IF('BPA CURRENT Calc'!$C$6='BPA CURRENT Ref Data'!E$2,Data!I89,0)</f>
        <v>40.538996004566215</v>
      </c>
      <c r="F89" s="4">
        <f>IF('BPA CURRENT Calc'!$C$6='BPA CURRENT Ref Data'!F$2,Data!J89,0)</f>
        <v>0</v>
      </c>
      <c r="G89" s="4">
        <f>IF('BPA CURRENT Calc'!$C$6='BPA CURRENT Ref Data'!G$2,Data!K89,0)</f>
        <v>0</v>
      </c>
      <c r="H89" s="4">
        <f>IF('BPA CURRENT Calc'!$C$6='BPA CURRENT Ref Data'!H$2,Data!L89,0)</f>
        <v>0</v>
      </c>
      <c r="I89" s="4">
        <f>IF('BPA CURRENT Calc'!$C$6='BPA CURRENT Ref Data'!I$2,Data!M89,0)</f>
        <v>0</v>
      </c>
      <c r="J89" s="4">
        <f>IF('BPA CURRENT Calc'!$C$6='BPA CURRENT Ref Data'!J$2,Data!N89,0)</f>
        <v>0</v>
      </c>
      <c r="K89" s="4">
        <f>IF('BPA CURRENT Calc'!$C$6='BPA CURRENT Ref Data'!K$2,Data!O89,0)</f>
        <v>0</v>
      </c>
      <c r="L89" s="4">
        <f>IF('BPA CURRENT Calc'!$C$6='BPA CURRENT Ref Data'!L$2,Data!P89,0)</f>
        <v>0</v>
      </c>
      <c r="M89" s="4">
        <f>IF('BPA CURRENT Calc'!$C$6='BPA CURRENT Ref Data'!M$2,Data!Q89,0)</f>
        <v>0</v>
      </c>
      <c r="N89" s="4">
        <f>IF('BPA CURRENT Calc'!$C$6='BPA CURRENT Ref Data'!N$2,Data!R89,0)</f>
        <v>0</v>
      </c>
      <c r="O89" s="4">
        <f>IF('BPA CURRENT Calc'!$C$6='BPA CURRENT Ref Data'!O$2,Data!S89,0)</f>
        <v>0</v>
      </c>
      <c r="P89" s="4">
        <f>IF('BPA CURRENT Calc'!$C$6='BPA CURRENT Ref Data'!P$2,Data!T89,0)</f>
        <v>0</v>
      </c>
      <c r="Q89" s="4">
        <f>IF('BPA CURRENT Calc'!$C$6='BPA CURRENT Ref Data'!Q$2,Data!U89,0)</f>
        <v>0</v>
      </c>
      <c r="R89" s="22">
        <f t="shared" si="10"/>
        <v>40.538996004566215</v>
      </c>
      <c r="S89" s="18">
        <f>IF(S$2='BPA CURRENT Calc'!$D$6,Data!V89,0)</f>
        <v>0</v>
      </c>
      <c r="T89" s="4">
        <f>IF(T$2='BPA CURRENT Calc'!$D$6,Data!W89,0)</f>
        <v>0</v>
      </c>
      <c r="U89" s="4">
        <f>IF(U$2='BPA CURRENT Calc'!$D$6,Data!X89,0)</f>
        <v>0</v>
      </c>
      <c r="V89" s="4">
        <f>IF(V$2='BPA CURRENT Calc'!$D$6,Data!Y89,0)</f>
        <v>0</v>
      </c>
      <c r="W89" s="4">
        <f>IF(W$2='BPA CURRENT Calc'!$D$6,Data!Z89,0)</f>
        <v>0</v>
      </c>
      <c r="X89" s="4">
        <f>IF(X$2='BPA CURRENT Calc'!$D$6,Data!AA89,0)</f>
        <v>0</v>
      </c>
      <c r="Y89" s="4">
        <f>IF(Y$2='BPA CURRENT Calc'!$D$6,Data!AB89,0)</f>
        <v>0</v>
      </c>
      <c r="Z89" s="4">
        <f>IF(Z$2='BPA CURRENT Calc'!$D$6,Data!AC89,0)</f>
        <v>0</v>
      </c>
      <c r="AA89" s="4">
        <f>IF(AA$2='BPA CURRENT Calc'!$D$6,Data!AD89,0)</f>
        <v>0</v>
      </c>
      <c r="AB89" s="4">
        <f>IF(AB$2='BPA CURRENT Calc'!$D$6,Data!AE89,0)</f>
        <v>0</v>
      </c>
      <c r="AC89" s="4">
        <f>IF(AC$2='BPA CURRENT Calc'!$D$6,Data!AF89,0)</f>
        <v>0</v>
      </c>
      <c r="AD89" s="4">
        <f>IF(AD$2='BPA CURRENT Calc'!$D$6,Data!AG89,0)</f>
        <v>0</v>
      </c>
      <c r="AE89" s="4">
        <f>IF(AE$2='BPA CURRENT Calc'!$D$6,Data!AH89,0)</f>
        <v>0</v>
      </c>
      <c r="AF89" s="4">
        <f>IF(AF$2='BPA CURRENT Calc'!$D$6,Data!AI89,0)</f>
        <v>0</v>
      </c>
      <c r="AG89" s="6">
        <f t="shared" si="11"/>
        <v>0</v>
      </c>
      <c r="AH89" s="18">
        <f>IF(AH$2='BPA CURRENT Calc'!$E$6,0,0)</f>
        <v>0</v>
      </c>
      <c r="AI89" s="4">
        <f>IF(AI$2='BPA CURRENT Calc'!$E$6,Data!AJ89,0)</f>
        <v>0</v>
      </c>
      <c r="AJ89" s="4">
        <f>IF(AJ$2='BPA CURRENT Calc'!$E$6,Data!AK89,0)</f>
        <v>1.5296803652968036</v>
      </c>
      <c r="AK89" s="4">
        <f>IF(AK$2='BPA CURRENT Calc'!$E$6,Data!AL89,0)</f>
        <v>0</v>
      </c>
      <c r="AL89" s="4">
        <f>IF(AL$2='BPA CURRENT Calc'!$E$6,Data!AM89,0)</f>
        <v>0</v>
      </c>
      <c r="AM89" s="4">
        <f>IF(AM$2='BPA CURRENT Calc'!$E$6,Data!AN89,0)</f>
        <v>0</v>
      </c>
      <c r="AN89" s="4">
        <f>IF(AN$2='BPA CURRENT Calc'!$E$6,Data!AO89,0)</f>
        <v>0</v>
      </c>
      <c r="AO89" s="4">
        <f>IF(AO$2='BPA CURRENT Calc'!$E$6,Data!AP89,0)</f>
        <v>0</v>
      </c>
      <c r="AP89" s="6">
        <f t="shared" si="12"/>
        <v>1.5296803652968036</v>
      </c>
      <c r="AQ89" s="18">
        <f>IF(AQ$2='BPA CURRENT Calc'!$F$6,0,0)</f>
        <v>0</v>
      </c>
      <c r="AR89" s="4">
        <f>IF(AR$2='BPA CURRENT Calc'!$F$6,Data!AQ89,0)</f>
        <v>0</v>
      </c>
      <c r="AS89" s="4">
        <f>IF(AS$2='BPA CURRENT Calc'!$F$6,Data!AR89,0)</f>
        <v>0</v>
      </c>
      <c r="AT89" s="4">
        <f>IF(AT$2='BPA CURRENT Calc'!$F$6,Data!AS89,0)</f>
        <v>0</v>
      </c>
      <c r="AU89" s="4">
        <f>IF(AU$2='BPA CURRENT Calc'!$F$6,Data!AT89,0)</f>
        <v>0</v>
      </c>
      <c r="AV89" s="4">
        <f>IF(AV$2='BPA CURRENT Calc'!$F$6,Data!AU89,0)</f>
        <v>0</v>
      </c>
      <c r="AW89" s="4">
        <f>IF(AW$2='BPA CURRENT Calc'!$F$6,Data!AV89,0)</f>
        <v>0</v>
      </c>
      <c r="AX89" s="4">
        <f>IF(AX$2='BPA CURRENT Calc'!$F$6,Data!AW89,0)</f>
        <v>0</v>
      </c>
      <c r="AY89" s="6">
        <f t="shared" si="13"/>
        <v>0</v>
      </c>
      <c r="AZ89" s="18">
        <f>IF(AZ$2='BPA CURRENT Calc'!$G$6,0,0)</f>
        <v>0</v>
      </c>
      <c r="BA89" s="4">
        <f>IF(BA$2='BPA CURRENT Calc'!$G$6,Data!AX89,0)</f>
        <v>0</v>
      </c>
      <c r="BB89" s="4">
        <f>IF(BB$2='BPA CURRENT Calc'!$G$6,Data!AY89,0)</f>
        <v>0</v>
      </c>
      <c r="BC89" s="4">
        <f>IF(BC$2='BPA CURRENT Calc'!$G$6,Data!AZ89,0)</f>
        <v>0</v>
      </c>
      <c r="BD89" s="4">
        <f>IF(BD$2='BPA CURRENT Calc'!$G$6,Data!BA89,0)</f>
        <v>0</v>
      </c>
      <c r="BE89" s="4">
        <f>IF(BE$2='BPA CURRENT Calc'!$G$6,Data!BB89,0)</f>
        <v>0</v>
      </c>
      <c r="BF89" s="4">
        <f>IF(BF$2='BPA CURRENT Calc'!$G$6,Data!BC89,0)</f>
        <v>0</v>
      </c>
      <c r="BG89" s="4">
        <f>IF(BG$2='BPA CURRENT Calc'!$G$6,Data!BD89,0)</f>
        <v>0</v>
      </c>
      <c r="BH89" s="6">
        <f t="shared" si="14"/>
        <v>0</v>
      </c>
      <c r="BI89" s="97">
        <f>IF('BPA CURRENT Calc'!$H$6="Yes",Data!BE89,0)</f>
        <v>0</v>
      </c>
      <c r="BJ89" s="18">
        <f>IF(BJ$2='BPA CURRENT Calc'!$L$4,0,0)</f>
        <v>0</v>
      </c>
      <c r="BK89" s="4">
        <f>IF(BK$2='BPA CURRENT Calc'!$L$4,Data!BV89,0)</f>
        <v>0</v>
      </c>
      <c r="BL89" s="4">
        <f>IF(BL$2='BPA CURRENT Calc'!$L$4,Data!BW89,0)</f>
        <v>7.2500000000000009E-2</v>
      </c>
      <c r="BM89" s="4">
        <f>IF(BM$2='BPA CURRENT Calc'!$L$4,Data!BX89,0)</f>
        <v>0</v>
      </c>
      <c r="BN89" s="4">
        <f>IF(BN$2='BPA CURRENT Calc'!$L$4,Data!BY89,0)</f>
        <v>0</v>
      </c>
      <c r="BO89" s="6">
        <f t="shared" si="15"/>
        <v>7.2500000000000009E-2</v>
      </c>
      <c r="BP89" s="4">
        <f>IF('BPA CURRENT Calc'!$J$6='BPA CURRENT Ref Data'!BP$2,Data!C89,0)</f>
        <v>0</v>
      </c>
      <c r="BQ89" s="4">
        <f>IF('BPA CURRENT Calc'!$J$6='BPA CURRENT Ref Data'!BQ$2,Data!D89,0)</f>
        <v>0</v>
      </c>
      <c r="BR89" s="4">
        <f>IF('BPA CURRENT Calc'!$J$6='BPA CURRENT Ref Data'!BR$2,Data!E89,0)</f>
        <v>0</v>
      </c>
      <c r="BS89" s="4">
        <f>IF('BPA CURRENT Calc'!$J$6='BPA CURRENT Ref Data'!BS$2,Data!F89,0)</f>
        <v>35.927999999999997</v>
      </c>
      <c r="BT89" s="99">
        <f t="shared" si="9"/>
        <v>35.927999999999997</v>
      </c>
      <c r="BU89" s="102">
        <f>IF('BPA CURRENT Calc'!$L$6="Yes",'BPA CURRENT Ref Data'!BO89*'BPA CURRENT Calc'!$L$5,0)</f>
        <v>3.6250000000000004E-2</v>
      </c>
      <c r="BV89" s="102">
        <f>IF('BPA CURRENT Calc'!$M$6="Yes",IF(('BPA CURRENT Calc'!I93-'BPA CURRENT Ref Data'!BT89)&gt;0,('BPA CURRENT Calc'!I93-'BPA CURRENT Ref Data'!BT89)*'BPA CURRENT Calc'!$M$5,0),0)</f>
        <v>0.77032890981735314</v>
      </c>
      <c r="BW89" s="80">
        <f>IF('BPA CURRENT Calc'!$K$6="Yes",IF(('BPA CURRENT Calc'!I93)&lt;'BPA CURRENT Calc'!J93,('BPA CURRENT Calc'!I93-'BPA CURRENT Calc'!J93)*'BPA CURRENT Calc'!$K$5,0),0)</f>
        <v>0</v>
      </c>
      <c r="BX89" s="105">
        <f>IF('BPA CURRENT Calc'!$N$5='BPA CURRENT Ref Data'!$BX$2,'BPA CURRENT Scaling'!D92,0)</f>
        <v>0.22764020060663523</v>
      </c>
      <c r="BY89" s="1">
        <f>IF('BPA CURRENT Calc'!$N$5='BPA CURRENT Ref Data'!$BY$2,'BPA CURRENT Scaling'!H92,0)</f>
        <v>0</v>
      </c>
      <c r="BZ89" s="6">
        <f>IF('BPA CURRENT Calc'!$N$6="Yes",SUM('BPA CURRENT Ref Data'!BX89:BY89),0)</f>
        <v>0</v>
      </c>
      <c r="CA89" s="4"/>
      <c r="CB89" s="4"/>
      <c r="CC89" s="4"/>
      <c r="CD89" s="4"/>
      <c r="CE89" s="4"/>
      <c r="CF89" s="4"/>
      <c r="CG89" s="4"/>
      <c r="CH89" s="4"/>
      <c r="CI89" s="4"/>
      <c r="CJ89" s="4"/>
      <c r="CK89" s="4"/>
      <c r="CL89" s="4"/>
      <c r="CM89" s="4"/>
      <c r="CN89" s="4"/>
      <c r="CO89" s="4"/>
      <c r="CP89" s="4"/>
      <c r="CQ89" s="4" t="e">
        <f>IF('BPA CURRENT Calc'!#REF!='BPA CURRENT Ref Data'!CQ$2,Data!G89,0)</f>
        <v>#REF!</v>
      </c>
      <c r="CR89" s="4" t="e">
        <f>IF('BPA CURRENT Calc'!#REF!='BPA CURRENT Ref Data'!CR$2,Data!H89,0)</f>
        <v>#REF!</v>
      </c>
      <c r="CS89" s="4" t="e">
        <f>IF('BPA CURRENT Calc'!#REF!='BPA CURRENT Ref Data'!CS$2,Data!I89,0)</f>
        <v>#REF!</v>
      </c>
      <c r="CT89" s="4" t="e">
        <f>IF('BPA CURRENT Calc'!#REF!='BPA CURRENT Ref Data'!CT$2,Data!J89,0)</f>
        <v>#REF!</v>
      </c>
      <c r="CU89" s="4" t="e">
        <f>IF('BPA CURRENT Calc'!#REF!='BPA CURRENT Ref Data'!CU$2,Data!K89,0)</f>
        <v>#REF!</v>
      </c>
      <c r="CV89" s="4" t="e">
        <f>IF('BPA CURRENT Calc'!#REF!='BPA CURRENT Ref Data'!CV$2,Data!L89,0)</f>
        <v>#REF!</v>
      </c>
      <c r="CW89" s="4" t="e">
        <f>IF('BPA CURRENT Calc'!#REF!='BPA CURRENT Ref Data'!CW$2,Data!M89,0)</f>
        <v>#REF!</v>
      </c>
      <c r="CX89" s="4" t="e">
        <f>IF('BPA CURRENT Calc'!#REF!='BPA CURRENT Ref Data'!CX$2,Data!N89,0)</f>
        <v>#REF!</v>
      </c>
      <c r="CY89" s="4" t="e">
        <f>IF('BPA CURRENT Calc'!#REF!='BPA CURRENT Ref Data'!CY$2,Data!O89,0)</f>
        <v>#REF!</v>
      </c>
      <c r="CZ89" s="4" t="e">
        <f>IF('BPA CURRENT Calc'!#REF!='BPA CURRENT Ref Data'!CZ$2,Data!P89,0)</f>
        <v>#REF!</v>
      </c>
      <c r="DA89" s="4" t="e">
        <f>IF('BPA CURRENT Calc'!#REF!='BPA CURRENT Ref Data'!DA$2,Data!Q89,0)</f>
        <v>#REF!</v>
      </c>
      <c r="DB89" s="4" t="e">
        <f>IF('BPA CURRENT Calc'!#REF!='BPA CURRENT Ref Data'!DB$2,Data!R89,0)</f>
        <v>#REF!</v>
      </c>
      <c r="DC89" s="4" t="e">
        <f>IF('BPA CURRENT Calc'!#REF!='BPA CURRENT Ref Data'!DC$2,Data!S89,0)</f>
        <v>#REF!</v>
      </c>
      <c r="DD89" s="4" t="e">
        <f>IF('BPA CURRENT Calc'!#REF!='BPA CURRENT Ref Data'!DD$2,Data!T89,0)</f>
        <v>#REF!</v>
      </c>
      <c r="DE89" s="4" t="e">
        <f>IF('BPA CURRENT Calc'!#REF!='BPA CURRENT Ref Data'!DE$2,Data!U89,0)</f>
        <v>#REF!</v>
      </c>
      <c r="DF89" s="22" t="e">
        <f t="shared" si="16"/>
        <v>#REF!</v>
      </c>
    </row>
    <row r="90" spans="1:110" x14ac:dyDescent="0.3">
      <c r="A90" s="12">
        <v>10279</v>
      </c>
      <c r="B90" s="37" t="s">
        <v>97</v>
      </c>
      <c r="C90" s="18">
        <f>IF('BPA CURRENT Calc'!$C$6='BPA CURRENT Ref Data'!C$2,Data!G90,0)</f>
        <v>0</v>
      </c>
      <c r="D90" s="4">
        <f>IF('BPA CURRENT Calc'!$C$6='BPA CURRENT Ref Data'!D$2,Data!H90,0)</f>
        <v>0</v>
      </c>
      <c r="E90" s="4">
        <f>IF('BPA CURRENT Calc'!$C$6='BPA CURRENT Ref Data'!E$2,Data!I90,0)</f>
        <v>163.57611347031963</v>
      </c>
      <c r="F90" s="4">
        <f>IF('BPA CURRENT Calc'!$C$6='BPA CURRENT Ref Data'!F$2,Data!J90,0)</f>
        <v>0</v>
      </c>
      <c r="G90" s="4">
        <f>IF('BPA CURRENT Calc'!$C$6='BPA CURRENT Ref Data'!G$2,Data!K90,0)</f>
        <v>0</v>
      </c>
      <c r="H90" s="4">
        <f>IF('BPA CURRENT Calc'!$C$6='BPA CURRENT Ref Data'!H$2,Data!L90,0)</f>
        <v>0</v>
      </c>
      <c r="I90" s="4">
        <f>IF('BPA CURRENT Calc'!$C$6='BPA CURRENT Ref Data'!I$2,Data!M90,0)</f>
        <v>0</v>
      </c>
      <c r="J90" s="4">
        <f>IF('BPA CURRENT Calc'!$C$6='BPA CURRENT Ref Data'!J$2,Data!N90,0)</f>
        <v>0</v>
      </c>
      <c r="K90" s="4">
        <f>IF('BPA CURRENT Calc'!$C$6='BPA CURRENT Ref Data'!K$2,Data!O90,0)</f>
        <v>0</v>
      </c>
      <c r="L90" s="4">
        <f>IF('BPA CURRENT Calc'!$C$6='BPA CURRENT Ref Data'!L$2,Data!P90,0)</f>
        <v>0</v>
      </c>
      <c r="M90" s="4">
        <f>IF('BPA CURRENT Calc'!$C$6='BPA CURRENT Ref Data'!M$2,Data!Q90,0)</f>
        <v>0</v>
      </c>
      <c r="N90" s="4">
        <f>IF('BPA CURRENT Calc'!$C$6='BPA CURRENT Ref Data'!N$2,Data!R90,0)</f>
        <v>0</v>
      </c>
      <c r="O90" s="4">
        <f>IF('BPA CURRENT Calc'!$C$6='BPA CURRENT Ref Data'!O$2,Data!S90,0)</f>
        <v>0</v>
      </c>
      <c r="P90" s="4">
        <f>IF('BPA CURRENT Calc'!$C$6='BPA CURRENT Ref Data'!P$2,Data!T90,0)</f>
        <v>0</v>
      </c>
      <c r="Q90" s="4">
        <f>IF('BPA CURRENT Calc'!$C$6='BPA CURRENT Ref Data'!Q$2,Data!U90,0)</f>
        <v>0</v>
      </c>
      <c r="R90" s="22">
        <f t="shared" si="10"/>
        <v>163.57611347031963</v>
      </c>
      <c r="S90" s="18">
        <f>IF(S$2='BPA CURRENT Calc'!$D$6,Data!V90,0)</f>
        <v>0</v>
      </c>
      <c r="T90" s="4">
        <f>IF(T$2='BPA CURRENT Calc'!$D$6,Data!W90,0)</f>
        <v>87.570579908675796</v>
      </c>
      <c r="U90" s="4">
        <f>IF(U$2='BPA CURRENT Calc'!$D$6,Data!X90,0)</f>
        <v>0</v>
      </c>
      <c r="V90" s="4">
        <f>IF(V$2='BPA CURRENT Calc'!$D$6,Data!Y90,0)</f>
        <v>0</v>
      </c>
      <c r="W90" s="4">
        <f>IF(W$2='BPA CURRENT Calc'!$D$6,Data!Z90,0)</f>
        <v>0</v>
      </c>
      <c r="X90" s="4">
        <f>IF(X$2='BPA CURRENT Calc'!$D$6,Data!AA90,0)</f>
        <v>0</v>
      </c>
      <c r="Y90" s="4">
        <f>IF(Y$2='BPA CURRENT Calc'!$D$6,Data!AB90,0)</f>
        <v>0</v>
      </c>
      <c r="Z90" s="4">
        <f>IF(Z$2='BPA CURRENT Calc'!$D$6,Data!AC90,0)</f>
        <v>0</v>
      </c>
      <c r="AA90" s="4">
        <f>IF(AA$2='BPA CURRENT Calc'!$D$6,Data!AD90,0)</f>
        <v>0</v>
      </c>
      <c r="AB90" s="4">
        <f>IF(AB$2='BPA CURRENT Calc'!$D$6,Data!AE90,0)</f>
        <v>0</v>
      </c>
      <c r="AC90" s="4">
        <f>IF(AC$2='BPA CURRENT Calc'!$D$6,Data!AF90,0)</f>
        <v>0</v>
      </c>
      <c r="AD90" s="4">
        <f>IF(AD$2='BPA CURRENT Calc'!$D$6,Data!AG90,0)</f>
        <v>0</v>
      </c>
      <c r="AE90" s="4">
        <f>IF(AE$2='BPA CURRENT Calc'!$D$6,Data!AH90,0)</f>
        <v>0</v>
      </c>
      <c r="AF90" s="4">
        <f>IF(AF$2='BPA CURRENT Calc'!$D$6,Data!AI90,0)</f>
        <v>0</v>
      </c>
      <c r="AG90" s="6">
        <f t="shared" si="11"/>
        <v>87.570579908675796</v>
      </c>
      <c r="AH90" s="18">
        <f>IF(AH$2='BPA CURRENT Calc'!$E$6,0,0)</f>
        <v>0</v>
      </c>
      <c r="AI90" s="4">
        <f>IF(AI$2='BPA CURRENT Calc'!$E$6,Data!AJ90,0)</f>
        <v>0</v>
      </c>
      <c r="AJ90" s="4">
        <f>IF(AJ$2='BPA CURRENT Calc'!$E$6,Data!AK90,0)</f>
        <v>4.404452054794521</v>
      </c>
      <c r="AK90" s="4">
        <f>IF(AK$2='BPA CURRENT Calc'!$E$6,Data!AL90,0)</f>
        <v>0</v>
      </c>
      <c r="AL90" s="4">
        <f>IF(AL$2='BPA CURRENT Calc'!$E$6,Data!AM90,0)</f>
        <v>0</v>
      </c>
      <c r="AM90" s="4">
        <f>IF(AM$2='BPA CURRENT Calc'!$E$6,Data!AN90,0)</f>
        <v>0</v>
      </c>
      <c r="AN90" s="4">
        <f>IF(AN$2='BPA CURRENT Calc'!$E$6,Data!AO90,0)</f>
        <v>0</v>
      </c>
      <c r="AO90" s="4">
        <f>IF(AO$2='BPA CURRENT Calc'!$E$6,Data!AP90,0)</f>
        <v>0</v>
      </c>
      <c r="AP90" s="6">
        <f t="shared" si="12"/>
        <v>4.404452054794521</v>
      </c>
      <c r="AQ90" s="18">
        <f>IF(AQ$2='BPA CURRENT Calc'!$F$6,0,0)</f>
        <v>0</v>
      </c>
      <c r="AR90" s="4">
        <f>IF(AR$2='BPA CURRENT Calc'!$F$6,Data!AQ90,0)</f>
        <v>0</v>
      </c>
      <c r="AS90" s="4">
        <f>IF(AS$2='BPA CURRENT Calc'!$F$6,Data!AR90,0)</f>
        <v>0</v>
      </c>
      <c r="AT90" s="4">
        <f>IF(AT$2='BPA CURRENT Calc'!$F$6,Data!AS90,0)</f>
        <v>0</v>
      </c>
      <c r="AU90" s="4">
        <f>IF(AU$2='BPA CURRENT Calc'!$F$6,Data!AT90,0)</f>
        <v>0</v>
      </c>
      <c r="AV90" s="4">
        <f>IF(AV$2='BPA CURRENT Calc'!$F$6,Data!AU90,0)</f>
        <v>0</v>
      </c>
      <c r="AW90" s="4">
        <f>IF(AW$2='BPA CURRENT Calc'!$F$6,Data!AV90,0)</f>
        <v>0</v>
      </c>
      <c r="AX90" s="4">
        <f>IF(AX$2='BPA CURRENT Calc'!$F$6,Data!AW90,0)</f>
        <v>0</v>
      </c>
      <c r="AY90" s="6">
        <f t="shared" si="13"/>
        <v>0</v>
      </c>
      <c r="AZ90" s="18">
        <f>IF(AZ$2='BPA CURRENT Calc'!$G$6,0,0)</f>
        <v>0</v>
      </c>
      <c r="BA90" s="4">
        <f>IF(BA$2='BPA CURRENT Calc'!$G$6,Data!AX90,0)</f>
        <v>0</v>
      </c>
      <c r="BB90" s="4">
        <f>IF(BB$2='BPA CURRENT Calc'!$G$6,Data!AY90,0)</f>
        <v>0</v>
      </c>
      <c r="BC90" s="4">
        <f>IF(BC$2='BPA CURRENT Calc'!$G$6,Data!AZ90,0)</f>
        <v>0</v>
      </c>
      <c r="BD90" s="4">
        <f>IF(BD$2='BPA CURRENT Calc'!$G$6,Data!BA90,0)</f>
        <v>0</v>
      </c>
      <c r="BE90" s="4">
        <f>IF(BE$2='BPA CURRENT Calc'!$G$6,Data!BB90,0)</f>
        <v>0</v>
      </c>
      <c r="BF90" s="4">
        <f>IF(BF$2='BPA CURRENT Calc'!$G$6,Data!BC90,0)</f>
        <v>0</v>
      </c>
      <c r="BG90" s="4">
        <f>IF(BG$2='BPA CURRENT Calc'!$G$6,Data!BD90,0)</f>
        <v>0</v>
      </c>
      <c r="BH90" s="6">
        <f t="shared" si="14"/>
        <v>0</v>
      </c>
      <c r="BI90" s="97">
        <f>IF('BPA CURRENT Calc'!$H$6="Yes",Data!BE90,0)</f>
        <v>0</v>
      </c>
      <c r="BJ90" s="18">
        <f>IF(BJ$2='BPA CURRENT Calc'!$L$4,0,0)</f>
        <v>0</v>
      </c>
      <c r="BK90" s="4">
        <f>IF(BK$2='BPA CURRENT Calc'!$L$4,Data!BV90,0)</f>
        <v>0</v>
      </c>
      <c r="BL90" s="4">
        <f>IF(BL$2='BPA CURRENT Calc'!$L$4,Data!BW90,0)</f>
        <v>0.29349999999999998</v>
      </c>
      <c r="BM90" s="4">
        <f>IF(BM$2='BPA CURRENT Calc'!$L$4,Data!BX90,0)</f>
        <v>0</v>
      </c>
      <c r="BN90" s="4">
        <f>IF(BN$2='BPA CURRENT Calc'!$L$4,Data!BY90,0)</f>
        <v>0</v>
      </c>
      <c r="BO90" s="6">
        <f t="shared" si="15"/>
        <v>0.29349999999999998</v>
      </c>
      <c r="BP90" s="4">
        <f>IF('BPA CURRENT Calc'!$J$6='BPA CURRENT Ref Data'!BP$2,Data!C90,0)</f>
        <v>0</v>
      </c>
      <c r="BQ90" s="4">
        <f>IF('BPA CURRENT Calc'!$J$6='BPA CURRENT Ref Data'!BQ$2,Data!D90,0)</f>
        <v>0</v>
      </c>
      <c r="BR90" s="4">
        <f>IF('BPA CURRENT Calc'!$J$6='BPA CURRENT Ref Data'!BR$2,Data!E90,0)</f>
        <v>0</v>
      </c>
      <c r="BS90" s="4">
        <f>IF('BPA CURRENT Calc'!$J$6='BPA CURRENT Ref Data'!BS$2,Data!F90,0)</f>
        <v>64.765000000000001</v>
      </c>
      <c r="BT90" s="99">
        <f t="shared" si="9"/>
        <v>64.765000000000001</v>
      </c>
      <c r="BU90" s="102">
        <f>IF('BPA CURRENT Calc'!$L$6="Yes",'BPA CURRENT Ref Data'!BO90*'BPA CURRENT Calc'!$L$5,0)</f>
        <v>0.14674999999999999</v>
      </c>
      <c r="BV90" s="102">
        <f>IF('BPA CURRENT Calc'!$M$6="Yes",IF(('BPA CURRENT Calc'!I94-'BPA CURRENT Ref Data'!BT90)&gt;0,('BPA CURRENT Calc'!I94-'BPA CURRENT Ref Data'!BT90)*'BPA CURRENT Calc'!$M$5,0),0)</f>
        <v>1.7090203767123278</v>
      </c>
      <c r="BW90" s="80">
        <f>IF('BPA CURRENT Calc'!$K$6="Yes",IF(('BPA CURRENT Calc'!I94)&lt;'BPA CURRENT Calc'!J94,('BPA CURRENT Calc'!I94-'BPA CURRENT Calc'!J94)*'BPA CURRENT Calc'!$K$5,0),0)</f>
        <v>0</v>
      </c>
      <c r="BX90" s="105">
        <f>IF('BPA CURRENT Calc'!$N$5='BPA CURRENT Ref Data'!$BX$2,'BPA CURRENT Scaling'!D93,0)</f>
        <v>0.41284168712957164</v>
      </c>
      <c r="BY90" s="1">
        <f>IF('BPA CURRENT Calc'!$N$5='BPA CURRENT Ref Data'!$BY$2,'BPA CURRENT Scaling'!H93,0)</f>
        <v>0</v>
      </c>
      <c r="BZ90" s="6">
        <f>IF('BPA CURRENT Calc'!$N$6="Yes",SUM('BPA CURRENT Ref Data'!BX90:BY90),0)</f>
        <v>0</v>
      </c>
      <c r="CA90" s="4"/>
      <c r="CB90" s="4"/>
      <c r="CC90" s="4"/>
      <c r="CD90" s="4"/>
      <c r="CE90" s="4"/>
      <c r="CF90" s="4"/>
      <c r="CG90" s="4"/>
      <c r="CH90" s="4"/>
      <c r="CI90" s="4"/>
      <c r="CJ90" s="4"/>
      <c r="CK90" s="4"/>
      <c r="CL90" s="4"/>
      <c r="CM90" s="4"/>
      <c r="CN90" s="4"/>
      <c r="CO90" s="4"/>
      <c r="CP90" s="4"/>
      <c r="CQ90" s="4" t="e">
        <f>IF('BPA CURRENT Calc'!#REF!='BPA CURRENT Ref Data'!CQ$2,Data!G90,0)</f>
        <v>#REF!</v>
      </c>
      <c r="CR90" s="4" t="e">
        <f>IF('BPA CURRENT Calc'!#REF!='BPA CURRENT Ref Data'!CR$2,Data!H90,0)</f>
        <v>#REF!</v>
      </c>
      <c r="CS90" s="4" t="e">
        <f>IF('BPA CURRENT Calc'!#REF!='BPA CURRENT Ref Data'!CS$2,Data!I90,0)</f>
        <v>#REF!</v>
      </c>
      <c r="CT90" s="4" t="e">
        <f>IF('BPA CURRENT Calc'!#REF!='BPA CURRENT Ref Data'!CT$2,Data!J90,0)</f>
        <v>#REF!</v>
      </c>
      <c r="CU90" s="4" t="e">
        <f>IF('BPA CURRENT Calc'!#REF!='BPA CURRENT Ref Data'!CU$2,Data!K90,0)</f>
        <v>#REF!</v>
      </c>
      <c r="CV90" s="4" t="e">
        <f>IF('BPA CURRENT Calc'!#REF!='BPA CURRENT Ref Data'!CV$2,Data!L90,0)</f>
        <v>#REF!</v>
      </c>
      <c r="CW90" s="4" t="e">
        <f>IF('BPA CURRENT Calc'!#REF!='BPA CURRENT Ref Data'!CW$2,Data!M90,0)</f>
        <v>#REF!</v>
      </c>
      <c r="CX90" s="4" t="e">
        <f>IF('BPA CURRENT Calc'!#REF!='BPA CURRENT Ref Data'!CX$2,Data!N90,0)</f>
        <v>#REF!</v>
      </c>
      <c r="CY90" s="4" t="e">
        <f>IF('BPA CURRENT Calc'!#REF!='BPA CURRENT Ref Data'!CY$2,Data!O90,0)</f>
        <v>#REF!</v>
      </c>
      <c r="CZ90" s="4" t="e">
        <f>IF('BPA CURRENT Calc'!#REF!='BPA CURRENT Ref Data'!CZ$2,Data!P90,0)</f>
        <v>#REF!</v>
      </c>
      <c r="DA90" s="4" t="e">
        <f>IF('BPA CURRENT Calc'!#REF!='BPA CURRENT Ref Data'!DA$2,Data!Q90,0)</f>
        <v>#REF!</v>
      </c>
      <c r="DB90" s="4" t="e">
        <f>IF('BPA CURRENT Calc'!#REF!='BPA CURRENT Ref Data'!DB$2,Data!R90,0)</f>
        <v>#REF!</v>
      </c>
      <c r="DC90" s="4" t="e">
        <f>IF('BPA CURRENT Calc'!#REF!='BPA CURRENT Ref Data'!DC$2,Data!S90,0)</f>
        <v>#REF!</v>
      </c>
      <c r="DD90" s="4" t="e">
        <f>IF('BPA CURRENT Calc'!#REF!='BPA CURRENT Ref Data'!DD$2,Data!T90,0)</f>
        <v>#REF!</v>
      </c>
      <c r="DE90" s="4" t="e">
        <f>IF('BPA CURRENT Calc'!#REF!='BPA CURRENT Ref Data'!DE$2,Data!U90,0)</f>
        <v>#REF!</v>
      </c>
      <c r="DF90" s="22" t="e">
        <f t="shared" si="16"/>
        <v>#REF!</v>
      </c>
    </row>
    <row r="91" spans="1:110" x14ac:dyDescent="0.3">
      <c r="A91" s="12">
        <v>10284</v>
      </c>
      <c r="B91" s="37" t="s">
        <v>98</v>
      </c>
      <c r="C91" s="18">
        <f>IF('BPA CURRENT Calc'!$C$6='BPA CURRENT Ref Data'!C$2,Data!G91,0)</f>
        <v>0</v>
      </c>
      <c r="D91" s="4">
        <f>IF('BPA CURRENT Calc'!$C$6='BPA CURRENT Ref Data'!D$2,Data!H91,0)</f>
        <v>0</v>
      </c>
      <c r="E91" s="4">
        <f>IF('BPA CURRENT Calc'!$C$6='BPA CURRENT Ref Data'!E$2,Data!I91,0)</f>
        <v>10.666957990867582</v>
      </c>
      <c r="F91" s="4">
        <f>IF('BPA CURRENT Calc'!$C$6='BPA CURRENT Ref Data'!F$2,Data!J91,0)</f>
        <v>0</v>
      </c>
      <c r="G91" s="4">
        <f>IF('BPA CURRENT Calc'!$C$6='BPA CURRENT Ref Data'!G$2,Data!K91,0)</f>
        <v>0</v>
      </c>
      <c r="H91" s="4">
        <f>IF('BPA CURRENT Calc'!$C$6='BPA CURRENT Ref Data'!H$2,Data!L91,0)</f>
        <v>0</v>
      </c>
      <c r="I91" s="4">
        <f>IF('BPA CURRENT Calc'!$C$6='BPA CURRENT Ref Data'!I$2,Data!M91,0)</f>
        <v>0</v>
      </c>
      <c r="J91" s="4">
        <f>IF('BPA CURRENT Calc'!$C$6='BPA CURRENT Ref Data'!J$2,Data!N91,0)</f>
        <v>0</v>
      </c>
      <c r="K91" s="4">
        <f>IF('BPA CURRENT Calc'!$C$6='BPA CURRENT Ref Data'!K$2,Data!O91,0)</f>
        <v>0</v>
      </c>
      <c r="L91" s="4">
        <f>IF('BPA CURRENT Calc'!$C$6='BPA CURRENT Ref Data'!L$2,Data!P91,0)</f>
        <v>0</v>
      </c>
      <c r="M91" s="4">
        <f>IF('BPA CURRENT Calc'!$C$6='BPA CURRENT Ref Data'!M$2,Data!Q91,0)</f>
        <v>0</v>
      </c>
      <c r="N91" s="4">
        <f>IF('BPA CURRENT Calc'!$C$6='BPA CURRENT Ref Data'!N$2,Data!R91,0)</f>
        <v>0</v>
      </c>
      <c r="O91" s="4">
        <f>IF('BPA CURRENT Calc'!$C$6='BPA CURRENT Ref Data'!O$2,Data!S91,0)</f>
        <v>0</v>
      </c>
      <c r="P91" s="4">
        <f>IF('BPA CURRENT Calc'!$C$6='BPA CURRENT Ref Data'!P$2,Data!T91,0)</f>
        <v>0</v>
      </c>
      <c r="Q91" s="4">
        <f>IF('BPA CURRENT Calc'!$C$6='BPA CURRENT Ref Data'!Q$2,Data!U91,0)</f>
        <v>0</v>
      </c>
      <c r="R91" s="22">
        <f t="shared" si="10"/>
        <v>10.666957990867582</v>
      </c>
      <c r="S91" s="18">
        <f>IF(S$2='BPA CURRENT Calc'!$D$6,Data!V91,0)</f>
        <v>0</v>
      </c>
      <c r="T91" s="4">
        <f>IF(T$2='BPA CURRENT Calc'!$D$6,Data!W91,0)</f>
        <v>0</v>
      </c>
      <c r="U91" s="4">
        <f>IF(U$2='BPA CURRENT Calc'!$D$6,Data!X91,0)</f>
        <v>0</v>
      </c>
      <c r="V91" s="4">
        <f>IF(V$2='BPA CURRENT Calc'!$D$6,Data!Y91,0)</f>
        <v>0</v>
      </c>
      <c r="W91" s="4">
        <f>IF(W$2='BPA CURRENT Calc'!$D$6,Data!Z91,0)</f>
        <v>0</v>
      </c>
      <c r="X91" s="4">
        <f>IF(X$2='BPA CURRENT Calc'!$D$6,Data!AA91,0)</f>
        <v>0</v>
      </c>
      <c r="Y91" s="4">
        <f>IF(Y$2='BPA CURRENT Calc'!$D$6,Data!AB91,0)</f>
        <v>0</v>
      </c>
      <c r="Z91" s="4">
        <f>IF(Z$2='BPA CURRENT Calc'!$D$6,Data!AC91,0)</f>
        <v>0</v>
      </c>
      <c r="AA91" s="4">
        <f>IF(AA$2='BPA CURRENT Calc'!$D$6,Data!AD91,0)</f>
        <v>0</v>
      </c>
      <c r="AB91" s="4">
        <f>IF(AB$2='BPA CURRENT Calc'!$D$6,Data!AE91,0)</f>
        <v>0</v>
      </c>
      <c r="AC91" s="4">
        <f>IF(AC$2='BPA CURRENT Calc'!$D$6,Data!AF91,0)</f>
        <v>0</v>
      </c>
      <c r="AD91" s="4">
        <f>IF(AD$2='BPA CURRENT Calc'!$D$6,Data!AG91,0)</f>
        <v>0</v>
      </c>
      <c r="AE91" s="4">
        <f>IF(AE$2='BPA CURRENT Calc'!$D$6,Data!AH91,0)</f>
        <v>0</v>
      </c>
      <c r="AF91" s="4">
        <f>IF(AF$2='BPA CURRENT Calc'!$D$6,Data!AI91,0)</f>
        <v>0</v>
      </c>
      <c r="AG91" s="6">
        <f t="shared" si="11"/>
        <v>0</v>
      </c>
      <c r="AH91" s="18">
        <f>IF(AH$2='BPA CURRENT Calc'!$E$6,0,0)</f>
        <v>0</v>
      </c>
      <c r="AI91" s="4">
        <f>IF(AI$2='BPA CURRENT Calc'!$E$6,Data!AJ91,0)</f>
        <v>0</v>
      </c>
      <c r="AJ91" s="4">
        <f>IF(AJ$2='BPA CURRENT Calc'!$E$6,Data!AK91,0)</f>
        <v>0</v>
      </c>
      <c r="AK91" s="4">
        <f>IF(AK$2='BPA CURRENT Calc'!$E$6,Data!AL91,0)</f>
        <v>0</v>
      </c>
      <c r="AL91" s="4">
        <f>IF(AL$2='BPA CURRENT Calc'!$E$6,Data!AM91,0)</f>
        <v>0</v>
      </c>
      <c r="AM91" s="4">
        <f>IF(AM$2='BPA CURRENT Calc'!$E$6,Data!AN91,0)</f>
        <v>0</v>
      </c>
      <c r="AN91" s="4">
        <f>IF(AN$2='BPA CURRENT Calc'!$E$6,Data!AO91,0)</f>
        <v>0</v>
      </c>
      <c r="AO91" s="4">
        <f>IF(AO$2='BPA CURRENT Calc'!$E$6,Data!AP91,0)</f>
        <v>0</v>
      </c>
      <c r="AP91" s="6">
        <f t="shared" si="12"/>
        <v>0</v>
      </c>
      <c r="AQ91" s="18">
        <f>IF(AQ$2='BPA CURRENT Calc'!$F$6,0,0)</f>
        <v>0</v>
      </c>
      <c r="AR91" s="4">
        <f>IF(AR$2='BPA CURRENT Calc'!$F$6,Data!AQ91,0)</f>
        <v>0</v>
      </c>
      <c r="AS91" s="4">
        <f>IF(AS$2='BPA CURRENT Calc'!$F$6,Data!AR91,0)</f>
        <v>0</v>
      </c>
      <c r="AT91" s="4">
        <f>IF(AT$2='BPA CURRENT Calc'!$F$6,Data!AS91,0)</f>
        <v>0</v>
      </c>
      <c r="AU91" s="4">
        <f>IF(AU$2='BPA CURRENT Calc'!$F$6,Data!AT91,0)</f>
        <v>0</v>
      </c>
      <c r="AV91" s="4">
        <f>IF(AV$2='BPA CURRENT Calc'!$F$6,Data!AU91,0)</f>
        <v>0</v>
      </c>
      <c r="AW91" s="4">
        <f>IF(AW$2='BPA CURRENT Calc'!$F$6,Data!AV91,0)</f>
        <v>0</v>
      </c>
      <c r="AX91" s="4">
        <f>IF(AX$2='BPA CURRENT Calc'!$F$6,Data!AW91,0)</f>
        <v>0</v>
      </c>
      <c r="AY91" s="6">
        <f t="shared" si="13"/>
        <v>0</v>
      </c>
      <c r="AZ91" s="18">
        <f>IF(AZ$2='BPA CURRENT Calc'!$G$6,0,0)</f>
        <v>0</v>
      </c>
      <c r="BA91" s="4">
        <f>IF(BA$2='BPA CURRENT Calc'!$G$6,Data!AX91,0)</f>
        <v>0</v>
      </c>
      <c r="BB91" s="4">
        <f>IF(BB$2='BPA CURRENT Calc'!$G$6,Data!AY91,0)</f>
        <v>0</v>
      </c>
      <c r="BC91" s="4">
        <f>IF(BC$2='BPA CURRENT Calc'!$G$6,Data!AZ91,0)</f>
        <v>0</v>
      </c>
      <c r="BD91" s="4">
        <f>IF(BD$2='BPA CURRENT Calc'!$G$6,Data!BA91,0)</f>
        <v>0</v>
      </c>
      <c r="BE91" s="4">
        <f>IF(BE$2='BPA CURRENT Calc'!$G$6,Data!BB91,0)</f>
        <v>0</v>
      </c>
      <c r="BF91" s="4">
        <f>IF(BF$2='BPA CURRENT Calc'!$G$6,Data!BC91,0)</f>
        <v>0</v>
      </c>
      <c r="BG91" s="4">
        <f>IF(BG$2='BPA CURRENT Calc'!$G$6,Data!BD91,0)</f>
        <v>0</v>
      </c>
      <c r="BH91" s="6">
        <f t="shared" si="14"/>
        <v>0</v>
      </c>
      <c r="BI91" s="97">
        <f>IF('BPA CURRENT Calc'!$H$6="Yes",Data!BE91,0)</f>
        <v>0</v>
      </c>
      <c r="BJ91" s="18">
        <f>IF(BJ$2='BPA CURRENT Calc'!$L$4,0,0)</f>
        <v>0</v>
      </c>
      <c r="BK91" s="4">
        <f>IF(BK$2='BPA CURRENT Calc'!$L$4,Data!BV91,0)</f>
        <v>0</v>
      </c>
      <c r="BL91" s="4">
        <f>IF(BL$2='BPA CURRENT Calc'!$L$4,Data!BW91,0)</f>
        <v>0</v>
      </c>
      <c r="BM91" s="4">
        <f>IF(BM$2='BPA CURRENT Calc'!$L$4,Data!BX91,0)</f>
        <v>0</v>
      </c>
      <c r="BN91" s="4">
        <f>IF(BN$2='BPA CURRENT Calc'!$L$4,Data!BY91,0)</f>
        <v>0</v>
      </c>
      <c r="BO91" s="6">
        <f t="shared" si="15"/>
        <v>0</v>
      </c>
      <c r="BP91" s="4">
        <f>IF('BPA CURRENT Calc'!$J$6='BPA CURRENT Ref Data'!BP$2,Data!C91,0)</f>
        <v>0</v>
      </c>
      <c r="BQ91" s="4">
        <f>IF('BPA CURRENT Calc'!$J$6='BPA CURRENT Ref Data'!BQ$2,Data!D91,0)</f>
        <v>0</v>
      </c>
      <c r="BR91" s="4">
        <f>IF('BPA CURRENT Calc'!$J$6='BPA CURRENT Ref Data'!BR$2,Data!E91,0)</f>
        <v>0</v>
      </c>
      <c r="BS91" s="4">
        <f>IF('BPA CURRENT Calc'!$J$6='BPA CURRENT Ref Data'!BS$2,Data!F91,0)</f>
        <v>10.157999999999999</v>
      </c>
      <c r="BT91" s="99">
        <f t="shared" si="9"/>
        <v>10.157999999999999</v>
      </c>
      <c r="BU91" s="102">
        <f>IF('BPA CURRENT Calc'!$L$6="Yes",'BPA CURRENT Ref Data'!BO91*'BPA CURRENT Calc'!$L$5,0)</f>
        <v>0</v>
      </c>
      <c r="BV91" s="102">
        <f>IF('BPA CURRENT Calc'!$M$6="Yes",IF(('BPA CURRENT Calc'!I95-'BPA CURRENT Ref Data'!BT91)&gt;0,('BPA CURRENT Calc'!I95-'BPA CURRENT Ref Data'!BT91)*'BPA CURRENT Calc'!$M$5,0),0)</f>
        <v>0.12723949771689558</v>
      </c>
      <c r="BW91" s="80">
        <f>IF('BPA CURRENT Calc'!$K$6="Yes",IF(('BPA CURRENT Calc'!I95)&lt;'BPA CURRENT Calc'!J95,('BPA CURRENT Calc'!I95-'BPA CURRENT Calc'!J95)*'BPA CURRENT Calc'!$K$5,0),0)</f>
        <v>0</v>
      </c>
      <c r="BX91" s="105">
        <f>IF('BPA CURRENT Calc'!$N$5='BPA CURRENT Ref Data'!$BX$2,'BPA CURRENT Scaling'!D94,0)</f>
        <v>6.3736513444062864E-2</v>
      </c>
      <c r="BY91" s="1">
        <f>IF('BPA CURRENT Calc'!$N$5='BPA CURRENT Ref Data'!$BY$2,'BPA CURRENT Scaling'!H94,0)</f>
        <v>0</v>
      </c>
      <c r="BZ91" s="6">
        <f>IF('BPA CURRENT Calc'!$N$6="Yes",SUM('BPA CURRENT Ref Data'!BX91:BY91),0)</f>
        <v>0</v>
      </c>
      <c r="CA91" s="4"/>
      <c r="CB91" s="4"/>
      <c r="CC91" s="4"/>
      <c r="CD91" s="4"/>
      <c r="CE91" s="4"/>
      <c r="CF91" s="4"/>
      <c r="CG91" s="4"/>
      <c r="CH91" s="4"/>
      <c r="CI91" s="4"/>
      <c r="CJ91" s="4"/>
      <c r="CK91" s="4"/>
      <c r="CL91" s="4"/>
      <c r="CM91" s="4"/>
      <c r="CN91" s="4"/>
      <c r="CO91" s="4"/>
      <c r="CP91" s="4"/>
      <c r="CQ91" s="4" t="e">
        <f>IF('BPA CURRENT Calc'!#REF!='BPA CURRENT Ref Data'!CQ$2,Data!G91,0)</f>
        <v>#REF!</v>
      </c>
      <c r="CR91" s="4" t="e">
        <f>IF('BPA CURRENT Calc'!#REF!='BPA CURRENT Ref Data'!CR$2,Data!H91,0)</f>
        <v>#REF!</v>
      </c>
      <c r="CS91" s="4" t="e">
        <f>IF('BPA CURRENT Calc'!#REF!='BPA CURRENT Ref Data'!CS$2,Data!I91,0)</f>
        <v>#REF!</v>
      </c>
      <c r="CT91" s="4" t="e">
        <f>IF('BPA CURRENT Calc'!#REF!='BPA CURRENT Ref Data'!CT$2,Data!J91,0)</f>
        <v>#REF!</v>
      </c>
      <c r="CU91" s="4" t="e">
        <f>IF('BPA CURRENT Calc'!#REF!='BPA CURRENT Ref Data'!CU$2,Data!K91,0)</f>
        <v>#REF!</v>
      </c>
      <c r="CV91" s="4" t="e">
        <f>IF('BPA CURRENT Calc'!#REF!='BPA CURRENT Ref Data'!CV$2,Data!L91,0)</f>
        <v>#REF!</v>
      </c>
      <c r="CW91" s="4" t="e">
        <f>IF('BPA CURRENT Calc'!#REF!='BPA CURRENT Ref Data'!CW$2,Data!M91,0)</f>
        <v>#REF!</v>
      </c>
      <c r="CX91" s="4" t="e">
        <f>IF('BPA CURRENT Calc'!#REF!='BPA CURRENT Ref Data'!CX$2,Data!N91,0)</f>
        <v>#REF!</v>
      </c>
      <c r="CY91" s="4" t="e">
        <f>IF('BPA CURRENT Calc'!#REF!='BPA CURRENT Ref Data'!CY$2,Data!O91,0)</f>
        <v>#REF!</v>
      </c>
      <c r="CZ91" s="4" t="e">
        <f>IF('BPA CURRENT Calc'!#REF!='BPA CURRENT Ref Data'!CZ$2,Data!P91,0)</f>
        <v>#REF!</v>
      </c>
      <c r="DA91" s="4" t="e">
        <f>IF('BPA CURRENT Calc'!#REF!='BPA CURRENT Ref Data'!DA$2,Data!Q91,0)</f>
        <v>#REF!</v>
      </c>
      <c r="DB91" s="4" t="e">
        <f>IF('BPA CURRENT Calc'!#REF!='BPA CURRENT Ref Data'!DB$2,Data!R91,0)</f>
        <v>#REF!</v>
      </c>
      <c r="DC91" s="4" t="e">
        <f>IF('BPA CURRENT Calc'!#REF!='BPA CURRENT Ref Data'!DC$2,Data!S91,0)</f>
        <v>#REF!</v>
      </c>
      <c r="DD91" s="4" t="e">
        <f>IF('BPA CURRENT Calc'!#REF!='BPA CURRENT Ref Data'!DD$2,Data!T91,0)</f>
        <v>#REF!</v>
      </c>
      <c r="DE91" s="4" t="e">
        <f>IF('BPA CURRENT Calc'!#REF!='BPA CURRENT Ref Data'!DE$2,Data!U91,0)</f>
        <v>#REF!</v>
      </c>
      <c r="DF91" s="22" t="e">
        <f t="shared" si="16"/>
        <v>#REF!</v>
      </c>
    </row>
    <row r="92" spans="1:110" x14ac:dyDescent="0.3">
      <c r="A92" s="12">
        <v>10285</v>
      </c>
      <c r="B92" s="37" t="s">
        <v>99</v>
      </c>
      <c r="C92" s="18">
        <f>IF('BPA CURRENT Calc'!$C$6='BPA CURRENT Ref Data'!C$2,Data!G92,0)</f>
        <v>0</v>
      </c>
      <c r="D92" s="4">
        <f>IF('BPA CURRENT Calc'!$C$6='BPA CURRENT Ref Data'!D$2,Data!H92,0)</f>
        <v>0</v>
      </c>
      <c r="E92" s="4">
        <f>IF('BPA CURRENT Calc'!$C$6='BPA CURRENT Ref Data'!E$2,Data!I92,0)</f>
        <v>7.5150105022831033</v>
      </c>
      <c r="F92" s="4">
        <f>IF('BPA CURRENT Calc'!$C$6='BPA CURRENT Ref Data'!F$2,Data!J92,0)</f>
        <v>0</v>
      </c>
      <c r="G92" s="4">
        <f>IF('BPA CURRENT Calc'!$C$6='BPA CURRENT Ref Data'!G$2,Data!K92,0)</f>
        <v>0</v>
      </c>
      <c r="H92" s="4">
        <f>IF('BPA CURRENT Calc'!$C$6='BPA CURRENT Ref Data'!H$2,Data!L92,0)</f>
        <v>0</v>
      </c>
      <c r="I92" s="4">
        <f>IF('BPA CURRENT Calc'!$C$6='BPA CURRENT Ref Data'!I$2,Data!M92,0)</f>
        <v>0</v>
      </c>
      <c r="J92" s="4">
        <f>IF('BPA CURRENT Calc'!$C$6='BPA CURRENT Ref Data'!J$2,Data!N92,0)</f>
        <v>0</v>
      </c>
      <c r="K92" s="4">
        <f>IF('BPA CURRENT Calc'!$C$6='BPA CURRENT Ref Data'!K$2,Data!O92,0)</f>
        <v>0</v>
      </c>
      <c r="L92" s="4">
        <f>IF('BPA CURRENT Calc'!$C$6='BPA CURRENT Ref Data'!L$2,Data!P92,0)</f>
        <v>0</v>
      </c>
      <c r="M92" s="4">
        <f>IF('BPA CURRENT Calc'!$C$6='BPA CURRENT Ref Data'!M$2,Data!Q92,0)</f>
        <v>0</v>
      </c>
      <c r="N92" s="4">
        <f>IF('BPA CURRENT Calc'!$C$6='BPA CURRENT Ref Data'!N$2,Data!R92,0)</f>
        <v>0</v>
      </c>
      <c r="O92" s="4">
        <f>IF('BPA CURRENT Calc'!$C$6='BPA CURRENT Ref Data'!O$2,Data!S92,0)</f>
        <v>0</v>
      </c>
      <c r="P92" s="4">
        <f>IF('BPA CURRENT Calc'!$C$6='BPA CURRENT Ref Data'!P$2,Data!T92,0)</f>
        <v>0</v>
      </c>
      <c r="Q92" s="4">
        <f>IF('BPA CURRENT Calc'!$C$6='BPA CURRENT Ref Data'!Q$2,Data!U92,0)</f>
        <v>0</v>
      </c>
      <c r="R92" s="22">
        <f t="shared" si="10"/>
        <v>7.5150105022831033</v>
      </c>
      <c r="S92" s="18">
        <f>IF(S$2='BPA CURRENT Calc'!$D$6,Data!V92,0)</f>
        <v>0</v>
      </c>
      <c r="T92" s="4">
        <f>IF(T$2='BPA CURRENT Calc'!$D$6,Data!W92,0)</f>
        <v>0</v>
      </c>
      <c r="U92" s="4">
        <f>IF(U$2='BPA CURRENT Calc'!$D$6,Data!X92,0)</f>
        <v>0</v>
      </c>
      <c r="V92" s="4">
        <f>IF(V$2='BPA CURRENT Calc'!$D$6,Data!Y92,0)</f>
        <v>0</v>
      </c>
      <c r="W92" s="4">
        <f>IF(W$2='BPA CURRENT Calc'!$D$6,Data!Z92,0)</f>
        <v>0</v>
      </c>
      <c r="X92" s="4">
        <f>IF(X$2='BPA CURRENT Calc'!$D$6,Data!AA92,0)</f>
        <v>0</v>
      </c>
      <c r="Y92" s="4">
        <f>IF(Y$2='BPA CURRENT Calc'!$D$6,Data!AB92,0)</f>
        <v>0</v>
      </c>
      <c r="Z92" s="4">
        <f>IF(Z$2='BPA CURRENT Calc'!$D$6,Data!AC92,0)</f>
        <v>0</v>
      </c>
      <c r="AA92" s="4">
        <f>IF(AA$2='BPA CURRENT Calc'!$D$6,Data!AD92,0)</f>
        <v>0</v>
      </c>
      <c r="AB92" s="4">
        <f>IF(AB$2='BPA CURRENT Calc'!$D$6,Data!AE92,0)</f>
        <v>0</v>
      </c>
      <c r="AC92" s="4">
        <f>IF(AC$2='BPA CURRENT Calc'!$D$6,Data!AF92,0)</f>
        <v>0</v>
      </c>
      <c r="AD92" s="4">
        <f>IF(AD$2='BPA CURRENT Calc'!$D$6,Data!AG92,0)</f>
        <v>0</v>
      </c>
      <c r="AE92" s="4">
        <f>IF(AE$2='BPA CURRENT Calc'!$D$6,Data!AH92,0)</f>
        <v>0</v>
      </c>
      <c r="AF92" s="4">
        <f>IF(AF$2='BPA CURRENT Calc'!$D$6,Data!AI92,0)</f>
        <v>0</v>
      </c>
      <c r="AG92" s="6">
        <f t="shared" si="11"/>
        <v>0</v>
      </c>
      <c r="AH92" s="18">
        <f>IF(AH$2='BPA CURRENT Calc'!$E$6,0,0)</f>
        <v>0</v>
      </c>
      <c r="AI92" s="4">
        <f>IF(AI$2='BPA CURRENT Calc'!$E$6,Data!AJ92,0)</f>
        <v>0</v>
      </c>
      <c r="AJ92" s="4">
        <f>IF(AJ$2='BPA CURRENT Calc'!$E$6,Data!AK92,0)</f>
        <v>0</v>
      </c>
      <c r="AK92" s="4">
        <f>IF(AK$2='BPA CURRENT Calc'!$E$6,Data!AL92,0)</f>
        <v>0</v>
      </c>
      <c r="AL92" s="4">
        <f>IF(AL$2='BPA CURRENT Calc'!$E$6,Data!AM92,0)</f>
        <v>0</v>
      </c>
      <c r="AM92" s="4">
        <f>IF(AM$2='BPA CURRENT Calc'!$E$6,Data!AN92,0)</f>
        <v>0</v>
      </c>
      <c r="AN92" s="4">
        <f>IF(AN$2='BPA CURRENT Calc'!$E$6,Data!AO92,0)</f>
        <v>0</v>
      </c>
      <c r="AO92" s="4">
        <f>IF(AO$2='BPA CURRENT Calc'!$E$6,Data!AP92,0)</f>
        <v>0</v>
      </c>
      <c r="AP92" s="6">
        <f t="shared" si="12"/>
        <v>0</v>
      </c>
      <c r="AQ92" s="18">
        <f>IF(AQ$2='BPA CURRENT Calc'!$F$6,0,0)</f>
        <v>0</v>
      </c>
      <c r="AR92" s="4">
        <f>IF(AR$2='BPA CURRENT Calc'!$F$6,Data!AQ92,0)</f>
        <v>0</v>
      </c>
      <c r="AS92" s="4">
        <f>IF(AS$2='BPA CURRENT Calc'!$F$6,Data!AR92,0)</f>
        <v>0</v>
      </c>
      <c r="AT92" s="4">
        <f>IF(AT$2='BPA CURRENT Calc'!$F$6,Data!AS92,0)</f>
        <v>0</v>
      </c>
      <c r="AU92" s="4">
        <f>IF(AU$2='BPA CURRENT Calc'!$F$6,Data!AT92,0)</f>
        <v>0</v>
      </c>
      <c r="AV92" s="4">
        <f>IF(AV$2='BPA CURRENT Calc'!$F$6,Data!AU92,0)</f>
        <v>0</v>
      </c>
      <c r="AW92" s="4">
        <f>IF(AW$2='BPA CURRENT Calc'!$F$6,Data!AV92,0)</f>
        <v>0</v>
      </c>
      <c r="AX92" s="4">
        <f>IF(AX$2='BPA CURRENT Calc'!$F$6,Data!AW92,0)</f>
        <v>0</v>
      </c>
      <c r="AY92" s="6">
        <f t="shared" si="13"/>
        <v>0</v>
      </c>
      <c r="AZ92" s="18">
        <f>IF(AZ$2='BPA CURRENT Calc'!$G$6,0,0)</f>
        <v>0</v>
      </c>
      <c r="BA92" s="4">
        <f>IF(BA$2='BPA CURRENT Calc'!$G$6,Data!AX92,0)</f>
        <v>0</v>
      </c>
      <c r="BB92" s="4">
        <f>IF(BB$2='BPA CURRENT Calc'!$G$6,Data!AY92,0)</f>
        <v>0</v>
      </c>
      <c r="BC92" s="4">
        <f>IF(BC$2='BPA CURRENT Calc'!$G$6,Data!AZ92,0)</f>
        <v>0</v>
      </c>
      <c r="BD92" s="4">
        <f>IF(BD$2='BPA CURRENT Calc'!$G$6,Data!BA92,0)</f>
        <v>0</v>
      </c>
      <c r="BE92" s="4">
        <f>IF(BE$2='BPA CURRENT Calc'!$G$6,Data!BB92,0)</f>
        <v>0</v>
      </c>
      <c r="BF92" s="4">
        <f>IF(BF$2='BPA CURRENT Calc'!$G$6,Data!BC92,0)</f>
        <v>0</v>
      </c>
      <c r="BG92" s="4">
        <f>IF(BG$2='BPA CURRENT Calc'!$G$6,Data!BD92,0)</f>
        <v>0</v>
      </c>
      <c r="BH92" s="6">
        <f t="shared" si="14"/>
        <v>0</v>
      </c>
      <c r="BI92" s="97">
        <f>IF('BPA CURRENT Calc'!$H$6="Yes",Data!BE92,0)</f>
        <v>0</v>
      </c>
      <c r="BJ92" s="18">
        <f>IF(BJ$2='BPA CURRENT Calc'!$L$4,0,0)</f>
        <v>0</v>
      </c>
      <c r="BK92" s="4">
        <f>IF(BK$2='BPA CURRENT Calc'!$L$4,Data!BV92,0)</f>
        <v>0</v>
      </c>
      <c r="BL92" s="4">
        <f>IF(BL$2='BPA CURRENT Calc'!$L$4,Data!BW92,0)</f>
        <v>0</v>
      </c>
      <c r="BM92" s="4">
        <f>IF(BM$2='BPA CURRENT Calc'!$L$4,Data!BX92,0)</f>
        <v>0</v>
      </c>
      <c r="BN92" s="4">
        <f>IF(BN$2='BPA CURRENT Calc'!$L$4,Data!BY92,0)</f>
        <v>0</v>
      </c>
      <c r="BO92" s="6">
        <f t="shared" si="15"/>
        <v>0</v>
      </c>
      <c r="BP92" s="4">
        <f>IF('BPA CURRENT Calc'!$J$6='BPA CURRENT Ref Data'!BP$2,Data!C92,0)</f>
        <v>0</v>
      </c>
      <c r="BQ92" s="4">
        <f>IF('BPA CURRENT Calc'!$J$6='BPA CURRENT Ref Data'!BQ$2,Data!D92,0)</f>
        <v>0</v>
      </c>
      <c r="BR92" s="4">
        <f>IF('BPA CURRENT Calc'!$J$6='BPA CURRENT Ref Data'!BR$2,Data!E92,0)</f>
        <v>0</v>
      </c>
      <c r="BS92" s="4">
        <f>IF('BPA CURRENT Calc'!$J$6='BPA CURRENT Ref Data'!BS$2,Data!F92,0)</f>
        <v>6.5289999999999999</v>
      </c>
      <c r="BT92" s="99">
        <f t="shared" si="9"/>
        <v>6.5289999999999999</v>
      </c>
      <c r="BU92" s="102">
        <f>IF('BPA CURRENT Calc'!$L$6="Yes",'BPA CURRENT Ref Data'!BO92*'BPA CURRENT Calc'!$L$5,0)</f>
        <v>0</v>
      </c>
      <c r="BV92" s="102">
        <f>IF('BPA CURRENT Calc'!$M$6="Yes",IF(('BPA CURRENT Calc'!I96-'BPA CURRENT Ref Data'!BT92)&gt;0,('BPA CURRENT Calc'!I96-'BPA CURRENT Ref Data'!BT92)*'BPA CURRENT Calc'!$M$5,0),0)</f>
        <v>0.24650262557077585</v>
      </c>
      <c r="BW92" s="80">
        <f>IF('BPA CURRENT Calc'!$K$6="Yes",IF(('BPA CURRENT Calc'!I96)&lt;'BPA CURRENT Calc'!J96,('BPA CURRENT Calc'!I96-'BPA CURRENT Calc'!J96)*'BPA CURRENT Calc'!$K$5,0),0)</f>
        <v>0</v>
      </c>
      <c r="BX92" s="105">
        <f>IF('BPA CURRENT Calc'!$N$5='BPA CURRENT Ref Data'!$BX$2,'BPA CURRENT Scaling'!D95,0)</f>
        <v>4.1987054776977818E-2</v>
      </c>
      <c r="BY92" s="1">
        <f>IF('BPA CURRENT Calc'!$N$5='BPA CURRENT Ref Data'!$BY$2,'BPA CURRENT Scaling'!H95,0)</f>
        <v>0</v>
      </c>
      <c r="BZ92" s="6">
        <f>IF('BPA CURRENT Calc'!$N$6="Yes",SUM('BPA CURRENT Ref Data'!BX92:BY92),0)</f>
        <v>0</v>
      </c>
      <c r="CA92" s="4"/>
      <c r="CB92" s="4"/>
      <c r="CC92" s="4"/>
      <c r="CD92" s="4"/>
      <c r="CE92" s="4"/>
      <c r="CF92" s="4"/>
      <c r="CG92" s="4"/>
      <c r="CH92" s="4"/>
      <c r="CI92" s="4"/>
      <c r="CJ92" s="4"/>
      <c r="CK92" s="4"/>
      <c r="CL92" s="4"/>
      <c r="CM92" s="4"/>
      <c r="CN92" s="4"/>
      <c r="CO92" s="4"/>
      <c r="CP92" s="4"/>
      <c r="CQ92" s="4" t="e">
        <f>IF('BPA CURRENT Calc'!#REF!='BPA CURRENT Ref Data'!CQ$2,Data!G92,0)</f>
        <v>#REF!</v>
      </c>
      <c r="CR92" s="4" t="e">
        <f>IF('BPA CURRENT Calc'!#REF!='BPA CURRENT Ref Data'!CR$2,Data!H92,0)</f>
        <v>#REF!</v>
      </c>
      <c r="CS92" s="4" t="e">
        <f>IF('BPA CURRENT Calc'!#REF!='BPA CURRENT Ref Data'!CS$2,Data!I92,0)</f>
        <v>#REF!</v>
      </c>
      <c r="CT92" s="4" t="e">
        <f>IF('BPA CURRENT Calc'!#REF!='BPA CURRENT Ref Data'!CT$2,Data!J92,0)</f>
        <v>#REF!</v>
      </c>
      <c r="CU92" s="4" t="e">
        <f>IF('BPA CURRENT Calc'!#REF!='BPA CURRENT Ref Data'!CU$2,Data!K92,0)</f>
        <v>#REF!</v>
      </c>
      <c r="CV92" s="4" t="e">
        <f>IF('BPA CURRENT Calc'!#REF!='BPA CURRENT Ref Data'!CV$2,Data!L92,0)</f>
        <v>#REF!</v>
      </c>
      <c r="CW92" s="4" t="e">
        <f>IF('BPA CURRENT Calc'!#REF!='BPA CURRENT Ref Data'!CW$2,Data!M92,0)</f>
        <v>#REF!</v>
      </c>
      <c r="CX92" s="4" t="e">
        <f>IF('BPA CURRENT Calc'!#REF!='BPA CURRENT Ref Data'!CX$2,Data!N92,0)</f>
        <v>#REF!</v>
      </c>
      <c r="CY92" s="4" t="e">
        <f>IF('BPA CURRENT Calc'!#REF!='BPA CURRENT Ref Data'!CY$2,Data!O92,0)</f>
        <v>#REF!</v>
      </c>
      <c r="CZ92" s="4" t="e">
        <f>IF('BPA CURRENT Calc'!#REF!='BPA CURRENT Ref Data'!CZ$2,Data!P92,0)</f>
        <v>#REF!</v>
      </c>
      <c r="DA92" s="4" t="e">
        <f>IF('BPA CURRENT Calc'!#REF!='BPA CURRENT Ref Data'!DA$2,Data!Q92,0)</f>
        <v>#REF!</v>
      </c>
      <c r="DB92" s="4" t="e">
        <f>IF('BPA CURRENT Calc'!#REF!='BPA CURRENT Ref Data'!DB$2,Data!R92,0)</f>
        <v>#REF!</v>
      </c>
      <c r="DC92" s="4" t="e">
        <f>IF('BPA CURRENT Calc'!#REF!='BPA CURRENT Ref Data'!DC$2,Data!S92,0)</f>
        <v>#REF!</v>
      </c>
      <c r="DD92" s="4" t="e">
        <f>IF('BPA CURRENT Calc'!#REF!='BPA CURRENT Ref Data'!DD$2,Data!T92,0)</f>
        <v>#REF!</v>
      </c>
      <c r="DE92" s="4" t="e">
        <f>IF('BPA CURRENT Calc'!#REF!='BPA CURRENT Ref Data'!DE$2,Data!U92,0)</f>
        <v>#REF!</v>
      </c>
      <c r="DF92" s="22" t="e">
        <f t="shared" si="16"/>
        <v>#REF!</v>
      </c>
    </row>
    <row r="93" spans="1:110" x14ac:dyDescent="0.3">
      <c r="A93" s="12">
        <v>10286</v>
      </c>
      <c r="B93" s="37" t="s">
        <v>100</v>
      </c>
      <c r="C93" s="18">
        <f>IF('BPA CURRENT Calc'!$C$6='BPA CURRENT Ref Data'!C$2,Data!G93,0)</f>
        <v>0</v>
      </c>
      <c r="D93" s="4">
        <f>IF('BPA CURRENT Calc'!$C$6='BPA CURRENT Ref Data'!D$2,Data!H93,0)</f>
        <v>0</v>
      </c>
      <c r="E93" s="4">
        <f>IF('BPA CURRENT Calc'!$C$6='BPA CURRENT Ref Data'!E$2,Data!I93,0)</f>
        <v>72.803236643835618</v>
      </c>
      <c r="F93" s="4">
        <f>IF('BPA CURRENT Calc'!$C$6='BPA CURRENT Ref Data'!F$2,Data!J93,0)</f>
        <v>0</v>
      </c>
      <c r="G93" s="4">
        <f>IF('BPA CURRENT Calc'!$C$6='BPA CURRENT Ref Data'!G$2,Data!K93,0)</f>
        <v>0</v>
      </c>
      <c r="H93" s="4">
        <f>IF('BPA CURRENT Calc'!$C$6='BPA CURRENT Ref Data'!H$2,Data!L93,0)</f>
        <v>0</v>
      </c>
      <c r="I93" s="4">
        <f>IF('BPA CURRENT Calc'!$C$6='BPA CURRENT Ref Data'!I$2,Data!M93,0)</f>
        <v>0</v>
      </c>
      <c r="J93" s="4">
        <f>IF('BPA CURRENT Calc'!$C$6='BPA CURRENT Ref Data'!J$2,Data!N93,0)</f>
        <v>0</v>
      </c>
      <c r="K93" s="4">
        <f>IF('BPA CURRENT Calc'!$C$6='BPA CURRENT Ref Data'!K$2,Data!O93,0)</f>
        <v>0</v>
      </c>
      <c r="L93" s="4">
        <f>IF('BPA CURRENT Calc'!$C$6='BPA CURRENT Ref Data'!L$2,Data!P93,0)</f>
        <v>0</v>
      </c>
      <c r="M93" s="4">
        <f>IF('BPA CURRENT Calc'!$C$6='BPA CURRENT Ref Data'!M$2,Data!Q93,0)</f>
        <v>0</v>
      </c>
      <c r="N93" s="4">
        <f>IF('BPA CURRENT Calc'!$C$6='BPA CURRENT Ref Data'!N$2,Data!R93,0)</f>
        <v>0</v>
      </c>
      <c r="O93" s="4">
        <f>IF('BPA CURRENT Calc'!$C$6='BPA CURRENT Ref Data'!O$2,Data!S93,0)</f>
        <v>0</v>
      </c>
      <c r="P93" s="4">
        <f>IF('BPA CURRENT Calc'!$C$6='BPA CURRENT Ref Data'!P$2,Data!T93,0)</f>
        <v>0</v>
      </c>
      <c r="Q93" s="4">
        <f>IF('BPA CURRENT Calc'!$C$6='BPA CURRENT Ref Data'!Q$2,Data!U93,0)</f>
        <v>0</v>
      </c>
      <c r="R93" s="22">
        <f t="shared" si="10"/>
        <v>72.803236643835618</v>
      </c>
      <c r="S93" s="18">
        <f>IF(S$2='BPA CURRENT Calc'!$D$6,Data!V93,0)</f>
        <v>0</v>
      </c>
      <c r="T93" s="4">
        <f>IF(T$2='BPA CURRENT Calc'!$D$6,Data!W93,0)</f>
        <v>0</v>
      </c>
      <c r="U93" s="4">
        <f>IF(U$2='BPA CURRENT Calc'!$D$6,Data!X93,0)</f>
        <v>0</v>
      </c>
      <c r="V93" s="4">
        <f>IF(V$2='BPA CURRENT Calc'!$D$6,Data!Y93,0)</f>
        <v>0</v>
      </c>
      <c r="W93" s="4">
        <f>IF(W$2='BPA CURRENT Calc'!$D$6,Data!Z93,0)</f>
        <v>0</v>
      </c>
      <c r="X93" s="4">
        <f>IF(X$2='BPA CURRENT Calc'!$D$6,Data!AA93,0)</f>
        <v>0</v>
      </c>
      <c r="Y93" s="4">
        <f>IF(Y$2='BPA CURRENT Calc'!$D$6,Data!AB93,0)</f>
        <v>0</v>
      </c>
      <c r="Z93" s="4">
        <f>IF(Z$2='BPA CURRENT Calc'!$D$6,Data!AC93,0)</f>
        <v>0</v>
      </c>
      <c r="AA93" s="4">
        <f>IF(AA$2='BPA CURRENT Calc'!$D$6,Data!AD93,0)</f>
        <v>0</v>
      </c>
      <c r="AB93" s="4">
        <f>IF(AB$2='BPA CURRENT Calc'!$D$6,Data!AE93,0)</f>
        <v>0</v>
      </c>
      <c r="AC93" s="4">
        <f>IF(AC$2='BPA CURRENT Calc'!$D$6,Data!AF93,0)</f>
        <v>0</v>
      </c>
      <c r="AD93" s="4">
        <f>IF(AD$2='BPA CURRENT Calc'!$D$6,Data!AG93,0)</f>
        <v>0</v>
      </c>
      <c r="AE93" s="4">
        <f>IF(AE$2='BPA CURRENT Calc'!$D$6,Data!AH93,0)</f>
        <v>0</v>
      </c>
      <c r="AF93" s="4">
        <f>IF(AF$2='BPA CURRENT Calc'!$D$6,Data!AI93,0)</f>
        <v>0</v>
      </c>
      <c r="AG93" s="6">
        <f t="shared" si="11"/>
        <v>0</v>
      </c>
      <c r="AH93" s="18">
        <f>IF(AH$2='BPA CURRENT Calc'!$E$6,0,0)</f>
        <v>0</v>
      </c>
      <c r="AI93" s="4">
        <f>IF(AI$2='BPA CURRENT Calc'!$E$6,Data!AJ93,0)</f>
        <v>0</v>
      </c>
      <c r="AJ93" s="4">
        <f>IF(AJ$2='BPA CURRENT Calc'!$E$6,Data!AK93,0)</f>
        <v>24.130707762557076</v>
      </c>
      <c r="AK93" s="4">
        <f>IF(AK$2='BPA CURRENT Calc'!$E$6,Data!AL93,0)</f>
        <v>0</v>
      </c>
      <c r="AL93" s="4">
        <f>IF(AL$2='BPA CURRENT Calc'!$E$6,Data!AM93,0)</f>
        <v>0</v>
      </c>
      <c r="AM93" s="4">
        <f>IF(AM$2='BPA CURRENT Calc'!$E$6,Data!AN93,0)</f>
        <v>0</v>
      </c>
      <c r="AN93" s="4">
        <f>IF(AN$2='BPA CURRENT Calc'!$E$6,Data!AO93,0)</f>
        <v>0</v>
      </c>
      <c r="AO93" s="4">
        <f>IF(AO$2='BPA CURRENT Calc'!$E$6,Data!AP93,0)</f>
        <v>0</v>
      </c>
      <c r="AP93" s="6">
        <f t="shared" si="12"/>
        <v>24.130707762557076</v>
      </c>
      <c r="AQ93" s="18">
        <f>IF(AQ$2='BPA CURRENT Calc'!$F$6,0,0)</f>
        <v>0</v>
      </c>
      <c r="AR93" s="4">
        <f>IF(AR$2='BPA CURRENT Calc'!$F$6,Data!AQ93,0)</f>
        <v>0</v>
      </c>
      <c r="AS93" s="4">
        <f>IF(AS$2='BPA CURRENT Calc'!$F$6,Data!AR93,0)</f>
        <v>0</v>
      </c>
      <c r="AT93" s="4">
        <f>IF(AT$2='BPA CURRENT Calc'!$F$6,Data!AS93,0)</f>
        <v>0</v>
      </c>
      <c r="AU93" s="4">
        <f>IF(AU$2='BPA CURRENT Calc'!$F$6,Data!AT93,0)</f>
        <v>0</v>
      </c>
      <c r="AV93" s="4">
        <f>IF(AV$2='BPA CURRENT Calc'!$F$6,Data!AU93,0)</f>
        <v>0</v>
      </c>
      <c r="AW93" s="4">
        <f>IF(AW$2='BPA CURRENT Calc'!$F$6,Data!AV93,0)</f>
        <v>0</v>
      </c>
      <c r="AX93" s="4">
        <f>IF(AX$2='BPA CURRENT Calc'!$F$6,Data!AW93,0)</f>
        <v>0</v>
      </c>
      <c r="AY93" s="6">
        <f t="shared" si="13"/>
        <v>0</v>
      </c>
      <c r="AZ93" s="18">
        <f>IF(AZ$2='BPA CURRENT Calc'!$G$6,0,0)</f>
        <v>0</v>
      </c>
      <c r="BA93" s="4">
        <f>IF(BA$2='BPA CURRENT Calc'!$G$6,Data!AX93,0)</f>
        <v>0</v>
      </c>
      <c r="BB93" s="4">
        <f>IF(BB$2='BPA CURRENT Calc'!$G$6,Data!AY93,0)</f>
        <v>0</v>
      </c>
      <c r="BC93" s="4">
        <f>IF(BC$2='BPA CURRENT Calc'!$G$6,Data!AZ93,0)</f>
        <v>0</v>
      </c>
      <c r="BD93" s="4">
        <f>IF(BD$2='BPA CURRENT Calc'!$G$6,Data!BA93,0)</f>
        <v>0</v>
      </c>
      <c r="BE93" s="4">
        <f>IF(BE$2='BPA CURRENT Calc'!$G$6,Data!BB93,0)</f>
        <v>0</v>
      </c>
      <c r="BF93" s="4">
        <f>IF(BF$2='BPA CURRENT Calc'!$G$6,Data!BC93,0)</f>
        <v>0</v>
      </c>
      <c r="BG93" s="4">
        <f>IF(BG$2='BPA CURRENT Calc'!$G$6,Data!BD93,0)</f>
        <v>0</v>
      </c>
      <c r="BH93" s="6">
        <f t="shared" si="14"/>
        <v>0</v>
      </c>
      <c r="BI93" s="97">
        <f>IF('BPA CURRENT Calc'!$H$6="Yes",Data!BE93,0)</f>
        <v>0</v>
      </c>
      <c r="BJ93" s="18">
        <f>IF(BJ$2='BPA CURRENT Calc'!$L$4,0,0)</f>
        <v>0</v>
      </c>
      <c r="BK93" s="4">
        <f>IF(BK$2='BPA CURRENT Calc'!$L$4,Data!BV93,0)</f>
        <v>0</v>
      </c>
      <c r="BL93" s="4">
        <f>IF(BL$2='BPA CURRENT Calc'!$L$4,Data!BW93,0)</f>
        <v>0.48299999999999998</v>
      </c>
      <c r="BM93" s="4">
        <f>IF(BM$2='BPA CURRENT Calc'!$L$4,Data!BX93,0)</f>
        <v>0</v>
      </c>
      <c r="BN93" s="4">
        <f>IF(BN$2='BPA CURRENT Calc'!$L$4,Data!BY93,0)</f>
        <v>0</v>
      </c>
      <c r="BO93" s="6">
        <f t="shared" si="15"/>
        <v>0.48299999999999998</v>
      </c>
      <c r="BP93" s="4">
        <f>IF('BPA CURRENT Calc'!$J$6='BPA CURRENT Ref Data'!BP$2,Data!C93,0)</f>
        <v>0</v>
      </c>
      <c r="BQ93" s="4">
        <f>IF('BPA CURRENT Calc'!$J$6='BPA CURRENT Ref Data'!BQ$2,Data!D93,0)</f>
        <v>0</v>
      </c>
      <c r="BR93" s="4">
        <f>IF('BPA CURRENT Calc'!$J$6='BPA CURRENT Ref Data'!BR$2,Data!E93,0)</f>
        <v>0</v>
      </c>
      <c r="BS93" s="4">
        <f>IF('BPA CURRENT Calc'!$J$6='BPA CURRENT Ref Data'!BS$2,Data!F93,0)</f>
        <v>45.911000000000001</v>
      </c>
      <c r="BT93" s="99">
        <f t="shared" si="9"/>
        <v>45.911000000000001</v>
      </c>
      <c r="BU93" s="102">
        <f>IF('BPA CURRENT Calc'!$L$6="Yes",'BPA CURRENT Ref Data'!BO93*'BPA CURRENT Calc'!$L$5,0)</f>
        <v>0.24149999999999999</v>
      </c>
      <c r="BV93" s="102">
        <f>IF('BPA CURRENT Calc'!$M$6="Yes",IF(('BPA CURRENT Calc'!I97-'BPA CURRENT Ref Data'!BT93)&gt;0,('BPA CURRENT Calc'!I97-'BPA CURRENT Ref Data'!BT93)*'BPA CURRENT Calc'!$M$5,0),0)</f>
        <v>0.69038222031963414</v>
      </c>
      <c r="BW93" s="80">
        <f>IF('BPA CURRENT Calc'!$K$6="Yes",IF(('BPA CURRENT Calc'!I97)&lt;'BPA CURRENT Calc'!J97,('BPA CURRENT Calc'!I97-'BPA CURRENT Calc'!J97)*'BPA CURRENT Calc'!$K$5,0),0)</f>
        <v>0</v>
      </c>
      <c r="BX93" s="105">
        <f>IF('BPA CURRENT Calc'!$N$5='BPA CURRENT Ref Data'!$BX$2,'BPA CURRENT Scaling'!D96,0)</f>
        <v>0.29028025969223142</v>
      </c>
      <c r="BY93" s="1">
        <f>IF('BPA CURRENT Calc'!$N$5='BPA CURRENT Ref Data'!$BY$2,'BPA CURRENT Scaling'!H96,0)</f>
        <v>0</v>
      </c>
      <c r="BZ93" s="6">
        <f>IF('BPA CURRENT Calc'!$N$6="Yes",SUM('BPA CURRENT Ref Data'!BX93:BY93),0)</f>
        <v>0</v>
      </c>
      <c r="CA93" s="4"/>
      <c r="CB93" s="4"/>
      <c r="CC93" s="4"/>
      <c r="CD93" s="4"/>
      <c r="CE93" s="4"/>
      <c r="CF93" s="4"/>
      <c r="CG93" s="4"/>
      <c r="CH93" s="4"/>
      <c r="CI93" s="4"/>
      <c r="CJ93" s="4"/>
      <c r="CK93" s="4"/>
      <c r="CL93" s="4"/>
      <c r="CM93" s="4"/>
      <c r="CN93" s="4"/>
      <c r="CO93" s="4"/>
      <c r="CP93" s="4"/>
      <c r="CQ93" s="4" t="e">
        <f>IF('BPA CURRENT Calc'!#REF!='BPA CURRENT Ref Data'!CQ$2,Data!G93,0)</f>
        <v>#REF!</v>
      </c>
      <c r="CR93" s="4" t="e">
        <f>IF('BPA CURRENT Calc'!#REF!='BPA CURRENT Ref Data'!CR$2,Data!H93,0)</f>
        <v>#REF!</v>
      </c>
      <c r="CS93" s="4" t="e">
        <f>IF('BPA CURRENT Calc'!#REF!='BPA CURRENT Ref Data'!CS$2,Data!I93,0)</f>
        <v>#REF!</v>
      </c>
      <c r="CT93" s="4" t="e">
        <f>IF('BPA CURRENT Calc'!#REF!='BPA CURRENT Ref Data'!CT$2,Data!J93,0)</f>
        <v>#REF!</v>
      </c>
      <c r="CU93" s="4" t="e">
        <f>IF('BPA CURRENT Calc'!#REF!='BPA CURRENT Ref Data'!CU$2,Data!K93,0)</f>
        <v>#REF!</v>
      </c>
      <c r="CV93" s="4" t="e">
        <f>IF('BPA CURRENT Calc'!#REF!='BPA CURRENT Ref Data'!CV$2,Data!L93,0)</f>
        <v>#REF!</v>
      </c>
      <c r="CW93" s="4" t="e">
        <f>IF('BPA CURRENT Calc'!#REF!='BPA CURRENT Ref Data'!CW$2,Data!M93,0)</f>
        <v>#REF!</v>
      </c>
      <c r="CX93" s="4" t="e">
        <f>IF('BPA CURRENT Calc'!#REF!='BPA CURRENT Ref Data'!CX$2,Data!N93,0)</f>
        <v>#REF!</v>
      </c>
      <c r="CY93" s="4" t="e">
        <f>IF('BPA CURRENT Calc'!#REF!='BPA CURRENT Ref Data'!CY$2,Data!O93,0)</f>
        <v>#REF!</v>
      </c>
      <c r="CZ93" s="4" t="e">
        <f>IF('BPA CURRENT Calc'!#REF!='BPA CURRENT Ref Data'!CZ$2,Data!P93,0)</f>
        <v>#REF!</v>
      </c>
      <c r="DA93" s="4" t="e">
        <f>IF('BPA CURRENT Calc'!#REF!='BPA CURRENT Ref Data'!DA$2,Data!Q93,0)</f>
        <v>#REF!</v>
      </c>
      <c r="DB93" s="4" t="e">
        <f>IF('BPA CURRENT Calc'!#REF!='BPA CURRENT Ref Data'!DB$2,Data!R93,0)</f>
        <v>#REF!</v>
      </c>
      <c r="DC93" s="4" t="e">
        <f>IF('BPA CURRENT Calc'!#REF!='BPA CURRENT Ref Data'!DC$2,Data!S93,0)</f>
        <v>#REF!</v>
      </c>
      <c r="DD93" s="4" t="e">
        <f>IF('BPA CURRENT Calc'!#REF!='BPA CURRENT Ref Data'!DD$2,Data!T93,0)</f>
        <v>#REF!</v>
      </c>
      <c r="DE93" s="4" t="e">
        <f>IF('BPA CURRENT Calc'!#REF!='BPA CURRENT Ref Data'!DE$2,Data!U93,0)</f>
        <v>#REF!</v>
      </c>
      <c r="DF93" s="22" t="e">
        <f t="shared" si="16"/>
        <v>#REF!</v>
      </c>
    </row>
    <row r="94" spans="1:110" x14ac:dyDescent="0.3">
      <c r="A94" s="12">
        <v>10288</v>
      </c>
      <c r="B94" s="37" t="s">
        <v>101</v>
      </c>
      <c r="C94" s="18">
        <f>IF('BPA CURRENT Calc'!$C$6='BPA CURRENT Ref Data'!C$2,Data!G94,0)</f>
        <v>0</v>
      </c>
      <c r="D94" s="4">
        <f>IF('BPA CURRENT Calc'!$C$6='BPA CURRENT Ref Data'!D$2,Data!H94,0)</f>
        <v>0</v>
      </c>
      <c r="E94" s="4">
        <f>IF('BPA CURRENT Calc'!$C$6='BPA CURRENT Ref Data'!E$2,Data!I94,0)</f>
        <v>27.538715410958904</v>
      </c>
      <c r="F94" s="4">
        <f>IF('BPA CURRENT Calc'!$C$6='BPA CURRENT Ref Data'!F$2,Data!J94,0)</f>
        <v>0</v>
      </c>
      <c r="G94" s="4">
        <f>IF('BPA CURRENT Calc'!$C$6='BPA CURRENT Ref Data'!G$2,Data!K94,0)</f>
        <v>0</v>
      </c>
      <c r="H94" s="4">
        <f>IF('BPA CURRENT Calc'!$C$6='BPA CURRENT Ref Data'!H$2,Data!L94,0)</f>
        <v>0</v>
      </c>
      <c r="I94" s="4">
        <f>IF('BPA CURRENT Calc'!$C$6='BPA CURRENT Ref Data'!I$2,Data!M94,0)</f>
        <v>0</v>
      </c>
      <c r="J94" s="4">
        <f>IF('BPA CURRENT Calc'!$C$6='BPA CURRENT Ref Data'!J$2,Data!N94,0)</f>
        <v>0</v>
      </c>
      <c r="K94" s="4">
        <f>IF('BPA CURRENT Calc'!$C$6='BPA CURRENT Ref Data'!K$2,Data!O94,0)</f>
        <v>0</v>
      </c>
      <c r="L94" s="4">
        <f>IF('BPA CURRENT Calc'!$C$6='BPA CURRENT Ref Data'!L$2,Data!P94,0)</f>
        <v>0</v>
      </c>
      <c r="M94" s="4">
        <f>IF('BPA CURRENT Calc'!$C$6='BPA CURRENT Ref Data'!M$2,Data!Q94,0)</f>
        <v>0</v>
      </c>
      <c r="N94" s="4">
        <f>IF('BPA CURRENT Calc'!$C$6='BPA CURRENT Ref Data'!N$2,Data!R94,0)</f>
        <v>0</v>
      </c>
      <c r="O94" s="4">
        <f>IF('BPA CURRENT Calc'!$C$6='BPA CURRENT Ref Data'!O$2,Data!S94,0)</f>
        <v>0</v>
      </c>
      <c r="P94" s="4">
        <f>IF('BPA CURRENT Calc'!$C$6='BPA CURRENT Ref Data'!P$2,Data!T94,0)</f>
        <v>0</v>
      </c>
      <c r="Q94" s="4">
        <f>IF('BPA CURRENT Calc'!$C$6='BPA CURRENT Ref Data'!Q$2,Data!U94,0)</f>
        <v>0</v>
      </c>
      <c r="R94" s="22">
        <f t="shared" si="10"/>
        <v>27.538715410958904</v>
      </c>
      <c r="S94" s="18">
        <f>IF(S$2='BPA CURRENT Calc'!$D$6,Data!V94,0)</f>
        <v>0</v>
      </c>
      <c r="T94" s="4">
        <f>IF(T$2='BPA CURRENT Calc'!$D$6,Data!W94,0)</f>
        <v>0</v>
      </c>
      <c r="U94" s="4">
        <f>IF(U$2='BPA CURRENT Calc'!$D$6,Data!X94,0)</f>
        <v>0</v>
      </c>
      <c r="V94" s="4">
        <f>IF(V$2='BPA CURRENT Calc'!$D$6,Data!Y94,0)</f>
        <v>0</v>
      </c>
      <c r="W94" s="4">
        <f>IF(W$2='BPA CURRENT Calc'!$D$6,Data!Z94,0)</f>
        <v>0</v>
      </c>
      <c r="X94" s="4">
        <f>IF(X$2='BPA CURRENT Calc'!$D$6,Data!AA94,0)</f>
        <v>0</v>
      </c>
      <c r="Y94" s="4">
        <f>IF(Y$2='BPA CURRENT Calc'!$D$6,Data!AB94,0)</f>
        <v>0</v>
      </c>
      <c r="Z94" s="4">
        <f>IF(Z$2='BPA CURRENT Calc'!$D$6,Data!AC94,0)</f>
        <v>0</v>
      </c>
      <c r="AA94" s="4">
        <f>IF(AA$2='BPA CURRENT Calc'!$D$6,Data!AD94,0)</f>
        <v>0</v>
      </c>
      <c r="AB94" s="4">
        <f>IF(AB$2='BPA CURRENT Calc'!$D$6,Data!AE94,0)</f>
        <v>0</v>
      </c>
      <c r="AC94" s="4">
        <f>IF(AC$2='BPA CURRENT Calc'!$D$6,Data!AF94,0)</f>
        <v>0</v>
      </c>
      <c r="AD94" s="4">
        <f>IF(AD$2='BPA CURRENT Calc'!$D$6,Data!AG94,0)</f>
        <v>0</v>
      </c>
      <c r="AE94" s="4">
        <f>IF(AE$2='BPA CURRENT Calc'!$D$6,Data!AH94,0)</f>
        <v>0</v>
      </c>
      <c r="AF94" s="4">
        <f>IF(AF$2='BPA CURRENT Calc'!$D$6,Data!AI94,0)</f>
        <v>0</v>
      </c>
      <c r="AG94" s="6">
        <f t="shared" si="11"/>
        <v>0</v>
      </c>
      <c r="AH94" s="18">
        <f>IF(AH$2='BPA CURRENT Calc'!$E$6,0,0)</f>
        <v>0</v>
      </c>
      <c r="AI94" s="4">
        <f>IF(AI$2='BPA CURRENT Calc'!$E$6,Data!AJ94,0)</f>
        <v>0</v>
      </c>
      <c r="AJ94" s="4">
        <f>IF(AJ$2='BPA CURRENT Calc'!$E$6,Data!AK94,0)</f>
        <v>6.6210045662100453E-2</v>
      </c>
      <c r="AK94" s="4">
        <f>IF(AK$2='BPA CURRENT Calc'!$E$6,Data!AL94,0)</f>
        <v>0</v>
      </c>
      <c r="AL94" s="4">
        <f>IF(AL$2='BPA CURRENT Calc'!$E$6,Data!AM94,0)</f>
        <v>0</v>
      </c>
      <c r="AM94" s="4">
        <f>IF(AM$2='BPA CURRENT Calc'!$E$6,Data!AN94,0)</f>
        <v>0</v>
      </c>
      <c r="AN94" s="4">
        <f>IF(AN$2='BPA CURRENT Calc'!$E$6,Data!AO94,0)</f>
        <v>0</v>
      </c>
      <c r="AO94" s="4">
        <f>IF(AO$2='BPA CURRENT Calc'!$E$6,Data!AP94,0)</f>
        <v>0</v>
      </c>
      <c r="AP94" s="6">
        <f t="shared" si="12"/>
        <v>6.6210045662100453E-2</v>
      </c>
      <c r="AQ94" s="18">
        <f>IF(AQ$2='BPA CURRENT Calc'!$F$6,0,0)</f>
        <v>0</v>
      </c>
      <c r="AR94" s="4">
        <f>IF(AR$2='BPA CURRENT Calc'!$F$6,Data!AQ94,0)</f>
        <v>0</v>
      </c>
      <c r="AS94" s="4">
        <f>IF(AS$2='BPA CURRENT Calc'!$F$6,Data!AR94,0)</f>
        <v>0</v>
      </c>
      <c r="AT94" s="4">
        <f>IF(AT$2='BPA CURRENT Calc'!$F$6,Data!AS94,0)</f>
        <v>0</v>
      </c>
      <c r="AU94" s="4">
        <f>IF(AU$2='BPA CURRENT Calc'!$F$6,Data!AT94,0)</f>
        <v>0</v>
      </c>
      <c r="AV94" s="4">
        <f>IF(AV$2='BPA CURRENT Calc'!$F$6,Data!AU94,0)</f>
        <v>0</v>
      </c>
      <c r="AW94" s="4">
        <f>IF(AW$2='BPA CURRENT Calc'!$F$6,Data!AV94,0)</f>
        <v>0</v>
      </c>
      <c r="AX94" s="4">
        <f>IF(AX$2='BPA CURRENT Calc'!$F$6,Data!AW94,0)</f>
        <v>0</v>
      </c>
      <c r="AY94" s="6">
        <f t="shared" si="13"/>
        <v>0</v>
      </c>
      <c r="AZ94" s="18">
        <f>IF(AZ$2='BPA CURRENT Calc'!$G$6,0,0)</f>
        <v>0</v>
      </c>
      <c r="BA94" s="4">
        <f>IF(BA$2='BPA CURRENT Calc'!$G$6,Data!AX94,0)</f>
        <v>0</v>
      </c>
      <c r="BB94" s="4">
        <f>IF(BB$2='BPA CURRENT Calc'!$G$6,Data!AY94,0)</f>
        <v>0</v>
      </c>
      <c r="BC94" s="4">
        <f>IF(BC$2='BPA CURRENT Calc'!$G$6,Data!AZ94,0)</f>
        <v>0</v>
      </c>
      <c r="BD94" s="4">
        <f>IF(BD$2='BPA CURRENT Calc'!$G$6,Data!BA94,0)</f>
        <v>0</v>
      </c>
      <c r="BE94" s="4">
        <f>IF(BE$2='BPA CURRENT Calc'!$G$6,Data!BB94,0)</f>
        <v>0</v>
      </c>
      <c r="BF94" s="4">
        <f>IF(BF$2='BPA CURRENT Calc'!$G$6,Data!BC94,0)</f>
        <v>0</v>
      </c>
      <c r="BG94" s="4">
        <f>IF(BG$2='BPA CURRENT Calc'!$G$6,Data!BD94,0)</f>
        <v>0</v>
      </c>
      <c r="BH94" s="6">
        <f t="shared" si="14"/>
        <v>0</v>
      </c>
      <c r="BI94" s="97">
        <f>IF('BPA CURRENT Calc'!$H$6="Yes",Data!BE94,0)</f>
        <v>0</v>
      </c>
      <c r="BJ94" s="18">
        <f>IF(BJ$2='BPA CURRENT Calc'!$L$4,0,0)</f>
        <v>0</v>
      </c>
      <c r="BK94" s="4">
        <f>IF(BK$2='BPA CURRENT Calc'!$L$4,Data!BV94,0)</f>
        <v>0</v>
      </c>
      <c r="BL94" s="4">
        <f>IF(BL$2='BPA CURRENT Calc'!$L$4,Data!BW94,0)</f>
        <v>6.6000000000000003E-2</v>
      </c>
      <c r="BM94" s="4">
        <f>IF(BM$2='BPA CURRENT Calc'!$L$4,Data!BX94,0)</f>
        <v>0</v>
      </c>
      <c r="BN94" s="4">
        <f>IF(BN$2='BPA CURRENT Calc'!$L$4,Data!BY94,0)</f>
        <v>0</v>
      </c>
      <c r="BO94" s="6">
        <f t="shared" si="15"/>
        <v>6.6000000000000003E-2</v>
      </c>
      <c r="BP94" s="4">
        <f>IF('BPA CURRENT Calc'!$J$6='BPA CURRENT Ref Data'!BP$2,Data!C94,0)</f>
        <v>0</v>
      </c>
      <c r="BQ94" s="4">
        <f>IF('BPA CURRENT Calc'!$J$6='BPA CURRENT Ref Data'!BQ$2,Data!D94,0)</f>
        <v>0</v>
      </c>
      <c r="BR94" s="4">
        <f>IF('BPA CURRENT Calc'!$J$6='BPA CURRENT Ref Data'!BR$2,Data!E94,0)</f>
        <v>0</v>
      </c>
      <c r="BS94" s="4">
        <f>IF('BPA CURRENT Calc'!$J$6='BPA CURRENT Ref Data'!BS$2,Data!F94,0)</f>
        <v>24.734000000000002</v>
      </c>
      <c r="BT94" s="99">
        <f t="shared" si="9"/>
        <v>24.734000000000002</v>
      </c>
      <c r="BU94" s="102">
        <f>IF('BPA CURRENT Calc'!$L$6="Yes",'BPA CURRENT Ref Data'!BO94*'BPA CURRENT Calc'!$L$5,0)</f>
        <v>3.3000000000000002E-2</v>
      </c>
      <c r="BV94" s="102">
        <f>IF('BPA CURRENT Calc'!$M$6="Yes",IF(('BPA CURRENT Calc'!I98-'BPA CURRENT Ref Data'!BT94)&gt;0,('BPA CURRENT Calc'!I98-'BPA CURRENT Ref Data'!BT94)*'BPA CURRENT Calc'!$M$5,0),0)</f>
        <v>0.68462634132420064</v>
      </c>
      <c r="BW94" s="80">
        <f>IF('BPA CURRENT Calc'!$K$6="Yes",IF(('BPA CURRENT Calc'!I98)&lt;'BPA CURRENT Calc'!J98,('BPA CURRENT Calc'!I98-'BPA CURRENT Calc'!J98)*'BPA CURRENT Calc'!$K$5,0),0)</f>
        <v>0</v>
      </c>
      <c r="BX94" s="105">
        <f>IF('BPA CURRENT Calc'!$N$5='BPA CURRENT Ref Data'!$BX$2,'BPA CURRENT Scaling'!D97,0)</f>
        <v>0.15772096749299502</v>
      </c>
      <c r="BY94" s="1">
        <f>IF('BPA CURRENT Calc'!$N$5='BPA CURRENT Ref Data'!$BY$2,'BPA CURRENT Scaling'!H97,0)</f>
        <v>0</v>
      </c>
      <c r="BZ94" s="6">
        <f>IF('BPA CURRENT Calc'!$N$6="Yes",SUM('BPA CURRENT Ref Data'!BX94:BY94),0)</f>
        <v>0</v>
      </c>
      <c r="CA94" s="4"/>
      <c r="CB94" s="4"/>
      <c r="CC94" s="4"/>
      <c r="CD94" s="4"/>
      <c r="CE94" s="4"/>
      <c r="CF94" s="4"/>
      <c r="CG94" s="4"/>
      <c r="CH94" s="4"/>
      <c r="CI94" s="4"/>
      <c r="CJ94" s="4"/>
      <c r="CK94" s="4"/>
      <c r="CL94" s="4"/>
      <c r="CM94" s="4"/>
      <c r="CN94" s="4"/>
      <c r="CO94" s="4"/>
      <c r="CP94" s="4"/>
      <c r="CQ94" s="4" t="e">
        <f>IF('BPA CURRENT Calc'!#REF!='BPA CURRENT Ref Data'!CQ$2,Data!G94,0)</f>
        <v>#REF!</v>
      </c>
      <c r="CR94" s="4" t="e">
        <f>IF('BPA CURRENT Calc'!#REF!='BPA CURRENT Ref Data'!CR$2,Data!H94,0)</f>
        <v>#REF!</v>
      </c>
      <c r="CS94" s="4" t="e">
        <f>IF('BPA CURRENT Calc'!#REF!='BPA CURRENT Ref Data'!CS$2,Data!I94,0)</f>
        <v>#REF!</v>
      </c>
      <c r="CT94" s="4" t="e">
        <f>IF('BPA CURRENT Calc'!#REF!='BPA CURRENT Ref Data'!CT$2,Data!J94,0)</f>
        <v>#REF!</v>
      </c>
      <c r="CU94" s="4" t="e">
        <f>IF('BPA CURRENT Calc'!#REF!='BPA CURRENT Ref Data'!CU$2,Data!K94,0)</f>
        <v>#REF!</v>
      </c>
      <c r="CV94" s="4" t="e">
        <f>IF('BPA CURRENT Calc'!#REF!='BPA CURRENT Ref Data'!CV$2,Data!L94,0)</f>
        <v>#REF!</v>
      </c>
      <c r="CW94" s="4" t="e">
        <f>IF('BPA CURRENT Calc'!#REF!='BPA CURRENT Ref Data'!CW$2,Data!M94,0)</f>
        <v>#REF!</v>
      </c>
      <c r="CX94" s="4" t="e">
        <f>IF('BPA CURRENT Calc'!#REF!='BPA CURRENT Ref Data'!CX$2,Data!N94,0)</f>
        <v>#REF!</v>
      </c>
      <c r="CY94" s="4" t="e">
        <f>IF('BPA CURRENT Calc'!#REF!='BPA CURRENT Ref Data'!CY$2,Data!O94,0)</f>
        <v>#REF!</v>
      </c>
      <c r="CZ94" s="4" t="e">
        <f>IF('BPA CURRENT Calc'!#REF!='BPA CURRENT Ref Data'!CZ$2,Data!P94,0)</f>
        <v>#REF!</v>
      </c>
      <c r="DA94" s="4" t="e">
        <f>IF('BPA CURRENT Calc'!#REF!='BPA CURRENT Ref Data'!DA$2,Data!Q94,0)</f>
        <v>#REF!</v>
      </c>
      <c r="DB94" s="4" t="e">
        <f>IF('BPA CURRENT Calc'!#REF!='BPA CURRENT Ref Data'!DB$2,Data!R94,0)</f>
        <v>#REF!</v>
      </c>
      <c r="DC94" s="4" t="e">
        <f>IF('BPA CURRENT Calc'!#REF!='BPA CURRENT Ref Data'!DC$2,Data!S94,0)</f>
        <v>#REF!</v>
      </c>
      <c r="DD94" s="4" t="e">
        <f>IF('BPA CURRENT Calc'!#REF!='BPA CURRENT Ref Data'!DD$2,Data!T94,0)</f>
        <v>#REF!</v>
      </c>
      <c r="DE94" s="4" t="e">
        <f>IF('BPA CURRENT Calc'!#REF!='BPA CURRENT Ref Data'!DE$2,Data!U94,0)</f>
        <v>#REF!</v>
      </c>
      <c r="DF94" s="22" t="e">
        <f t="shared" si="16"/>
        <v>#REF!</v>
      </c>
    </row>
    <row r="95" spans="1:110" x14ac:dyDescent="0.3">
      <c r="A95" s="12">
        <v>10291</v>
      </c>
      <c r="B95" s="37" t="s">
        <v>102</v>
      </c>
      <c r="C95" s="18">
        <f>IF('BPA CURRENT Calc'!$C$6='BPA CURRENT Ref Data'!C$2,Data!G95,0)</f>
        <v>0</v>
      </c>
      <c r="D95" s="4">
        <f>IF('BPA CURRENT Calc'!$C$6='BPA CURRENT Ref Data'!D$2,Data!H95,0)</f>
        <v>0</v>
      </c>
      <c r="E95" s="4">
        <f>IF('BPA CURRENT Calc'!$C$6='BPA CURRENT Ref Data'!E$2,Data!I95,0)</f>
        <v>76.837270433789968</v>
      </c>
      <c r="F95" s="4">
        <f>IF('BPA CURRENT Calc'!$C$6='BPA CURRENT Ref Data'!F$2,Data!J95,0)</f>
        <v>0</v>
      </c>
      <c r="G95" s="4">
        <f>IF('BPA CURRENT Calc'!$C$6='BPA CURRENT Ref Data'!G$2,Data!K95,0)</f>
        <v>0</v>
      </c>
      <c r="H95" s="4">
        <f>IF('BPA CURRENT Calc'!$C$6='BPA CURRENT Ref Data'!H$2,Data!L95,0)</f>
        <v>0</v>
      </c>
      <c r="I95" s="4">
        <f>IF('BPA CURRENT Calc'!$C$6='BPA CURRENT Ref Data'!I$2,Data!M95,0)</f>
        <v>0</v>
      </c>
      <c r="J95" s="4">
        <f>IF('BPA CURRENT Calc'!$C$6='BPA CURRENT Ref Data'!J$2,Data!N95,0)</f>
        <v>0</v>
      </c>
      <c r="K95" s="4">
        <f>IF('BPA CURRENT Calc'!$C$6='BPA CURRENT Ref Data'!K$2,Data!O95,0)</f>
        <v>0</v>
      </c>
      <c r="L95" s="4">
        <f>IF('BPA CURRENT Calc'!$C$6='BPA CURRENT Ref Data'!L$2,Data!P95,0)</f>
        <v>0</v>
      </c>
      <c r="M95" s="4">
        <f>IF('BPA CURRENT Calc'!$C$6='BPA CURRENT Ref Data'!M$2,Data!Q95,0)</f>
        <v>0</v>
      </c>
      <c r="N95" s="4">
        <f>IF('BPA CURRENT Calc'!$C$6='BPA CURRENT Ref Data'!N$2,Data!R95,0)</f>
        <v>0</v>
      </c>
      <c r="O95" s="4">
        <f>IF('BPA CURRENT Calc'!$C$6='BPA CURRENT Ref Data'!O$2,Data!S95,0)</f>
        <v>0</v>
      </c>
      <c r="P95" s="4">
        <f>IF('BPA CURRENT Calc'!$C$6='BPA CURRENT Ref Data'!P$2,Data!T95,0)</f>
        <v>0</v>
      </c>
      <c r="Q95" s="4">
        <f>IF('BPA CURRENT Calc'!$C$6='BPA CURRENT Ref Data'!Q$2,Data!U95,0)</f>
        <v>0</v>
      </c>
      <c r="R95" s="22">
        <f t="shared" si="10"/>
        <v>76.837270433789968</v>
      </c>
      <c r="S95" s="18">
        <f>IF(S$2='BPA CURRENT Calc'!$D$6,Data!V95,0)</f>
        <v>0</v>
      </c>
      <c r="T95" s="4">
        <f>IF(T$2='BPA CURRENT Calc'!$D$6,Data!W95,0)</f>
        <v>0</v>
      </c>
      <c r="U95" s="4">
        <f>IF(U$2='BPA CURRENT Calc'!$D$6,Data!X95,0)</f>
        <v>0</v>
      </c>
      <c r="V95" s="4">
        <f>IF(V$2='BPA CURRENT Calc'!$D$6,Data!Y95,0)</f>
        <v>0</v>
      </c>
      <c r="W95" s="4">
        <f>IF(W$2='BPA CURRENT Calc'!$D$6,Data!Z95,0)</f>
        <v>0</v>
      </c>
      <c r="X95" s="4">
        <f>IF(X$2='BPA CURRENT Calc'!$D$6,Data!AA95,0)</f>
        <v>0</v>
      </c>
      <c r="Y95" s="4">
        <f>IF(Y$2='BPA CURRENT Calc'!$D$6,Data!AB95,0)</f>
        <v>0</v>
      </c>
      <c r="Z95" s="4">
        <f>IF(Z$2='BPA CURRENT Calc'!$D$6,Data!AC95,0)</f>
        <v>0</v>
      </c>
      <c r="AA95" s="4">
        <f>IF(AA$2='BPA CURRENT Calc'!$D$6,Data!AD95,0)</f>
        <v>0</v>
      </c>
      <c r="AB95" s="4">
        <f>IF(AB$2='BPA CURRENT Calc'!$D$6,Data!AE95,0)</f>
        <v>0</v>
      </c>
      <c r="AC95" s="4">
        <f>IF(AC$2='BPA CURRENT Calc'!$D$6,Data!AF95,0)</f>
        <v>0</v>
      </c>
      <c r="AD95" s="4">
        <f>IF(AD$2='BPA CURRENT Calc'!$D$6,Data!AG95,0)</f>
        <v>0</v>
      </c>
      <c r="AE95" s="4">
        <f>IF(AE$2='BPA CURRENT Calc'!$D$6,Data!AH95,0)</f>
        <v>0</v>
      </c>
      <c r="AF95" s="4">
        <f>IF(AF$2='BPA CURRENT Calc'!$D$6,Data!AI95,0)</f>
        <v>0</v>
      </c>
      <c r="AG95" s="6">
        <f t="shared" si="11"/>
        <v>0</v>
      </c>
      <c r="AH95" s="18">
        <f>IF(AH$2='BPA CURRENT Calc'!$E$6,0,0)</f>
        <v>0</v>
      </c>
      <c r="AI95" s="4">
        <f>IF(AI$2='BPA CURRENT Calc'!$E$6,Data!AJ95,0)</f>
        <v>0</v>
      </c>
      <c r="AJ95" s="4">
        <f>IF(AJ$2='BPA CURRENT Calc'!$E$6,Data!AK95,0)</f>
        <v>0</v>
      </c>
      <c r="AK95" s="4">
        <f>IF(AK$2='BPA CURRENT Calc'!$E$6,Data!AL95,0)</f>
        <v>0</v>
      </c>
      <c r="AL95" s="4">
        <f>IF(AL$2='BPA CURRENT Calc'!$E$6,Data!AM95,0)</f>
        <v>0</v>
      </c>
      <c r="AM95" s="4">
        <f>IF(AM$2='BPA CURRENT Calc'!$E$6,Data!AN95,0)</f>
        <v>0</v>
      </c>
      <c r="AN95" s="4">
        <f>IF(AN$2='BPA CURRENT Calc'!$E$6,Data!AO95,0)</f>
        <v>0</v>
      </c>
      <c r="AO95" s="4">
        <f>IF(AO$2='BPA CURRENT Calc'!$E$6,Data!AP95,0)</f>
        <v>0</v>
      </c>
      <c r="AP95" s="6">
        <f t="shared" si="12"/>
        <v>0</v>
      </c>
      <c r="AQ95" s="18">
        <f>IF(AQ$2='BPA CURRENT Calc'!$F$6,0,0)</f>
        <v>0</v>
      </c>
      <c r="AR95" s="4">
        <f>IF(AR$2='BPA CURRENT Calc'!$F$6,Data!AQ95,0)</f>
        <v>0</v>
      </c>
      <c r="AS95" s="4">
        <f>IF(AS$2='BPA CURRENT Calc'!$F$6,Data!AR95,0)</f>
        <v>0</v>
      </c>
      <c r="AT95" s="4">
        <f>IF(AT$2='BPA CURRENT Calc'!$F$6,Data!AS95,0)</f>
        <v>0</v>
      </c>
      <c r="AU95" s="4">
        <f>IF(AU$2='BPA CURRENT Calc'!$F$6,Data!AT95,0)</f>
        <v>0</v>
      </c>
      <c r="AV95" s="4">
        <f>IF(AV$2='BPA CURRENT Calc'!$F$6,Data!AU95,0)</f>
        <v>0</v>
      </c>
      <c r="AW95" s="4">
        <f>IF(AW$2='BPA CURRENT Calc'!$F$6,Data!AV95,0)</f>
        <v>0</v>
      </c>
      <c r="AX95" s="4">
        <f>IF(AX$2='BPA CURRENT Calc'!$F$6,Data!AW95,0)</f>
        <v>0</v>
      </c>
      <c r="AY95" s="6">
        <f t="shared" si="13"/>
        <v>0</v>
      </c>
      <c r="AZ95" s="18">
        <f>IF(AZ$2='BPA CURRENT Calc'!$G$6,0,0)</f>
        <v>0</v>
      </c>
      <c r="BA95" s="4">
        <f>IF(BA$2='BPA CURRENT Calc'!$G$6,Data!AX95,0)</f>
        <v>0</v>
      </c>
      <c r="BB95" s="4">
        <f>IF(BB$2='BPA CURRENT Calc'!$G$6,Data!AY95,0)</f>
        <v>0</v>
      </c>
      <c r="BC95" s="4">
        <f>IF(BC$2='BPA CURRENT Calc'!$G$6,Data!AZ95,0)</f>
        <v>0</v>
      </c>
      <c r="BD95" s="4">
        <f>IF(BD$2='BPA CURRENT Calc'!$G$6,Data!BA95,0)</f>
        <v>0</v>
      </c>
      <c r="BE95" s="4">
        <f>IF(BE$2='BPA CURRENT Calc'!$G$6,Data!BB95,0)</f>
        <v>0</v>
      </c>
      <c r="BF95" s="4">
        <f>IF(BF$2='BPA CURRENT Calc'!$G$6,Data!BC95,0)</f>
        <v>0</v>
      </c>
      <c r="BG95" s="4">
        <f>IF(BG$2='BPA CURRENT Calc'!$G$6,Data!BD95,0)</f>
        <v>0</v>
      </c>
      <c r="BH95" s="6">
        <f t="shared" si="14"/>
        <v>0</v>
      </c>
      <c r="BI95" s="97">
        <f>IF('BPA CURRENT Calc'!$H$6="Yes",Data!BE95,0)</f>
        <v>0</v>
      </c>
      <c r="BJ95" s="18">
        <f>IF(BJ$2='BPA CURRENT Calc'!$L$4,0,0)</f>
        <v>0</v>
      </c>
      <c r="BK95" s="4">
        <f>IF(BK$2='BPA CURRENT Calc'!$L$4,Data!BV95,0)</f>
        <v>0</v>
      </c>
      <c r="BL95" s="4">
        <f>IF(BL$2='BPA CURRENT Calc'!$L$4,Data!BW95,0)</f>
        <v>0</v>
      </c>
      <c r="BM95" s="4">
        <f>IF(BM$2='BPA CURRENT Calc'!$L$4,Data!BX95,0)</f>
        <v>0</v>
      </c>
      <c r="BN95" s="4">
        <f>IF(BN$2='BPA CURRENT Calc'!$L$4,Data!BY95,0)</f>
        <v>0</v>
      </c>
      <c r="BO95" s="6">
        <f t="shared" si="15"/>
        <v>0</v>
      </c>
      <c r="BP95" s="4">
        <f>IF('BPA CURRENT Calc'!$J$6='BPA CURRENT Ref Data'!BP$2,Data!C95,0)</f>
        <v>0</v>
      </c>
      <c r="BQ95" s="4">
        <f>IF('BPA CURRENT Calc'!$J$6='BPA CURRENT Ref Data'!BQ$2,Data!D95,0)</f>
        <v>0</v>
      </c>
      <c r="BR95" s="4">
        <f>IF('BPA CURRENT Calc'!$J$6='BPA CURRENT Ref Data'!BR$2,Data!E95,0)</f>
        <v>0</v>
      </c>
      <c r="BS95" s="4">
        <f>IF('BPA CURRENT Calc'!$J$6='BPA CURRENT Ref Data'!BS$2,Data!F95,0)</f>
        <v>79.182000000000002</v>
      </c>
      <c r="BT95" s="99">
        <f t="shared" si="9"/>
        <v>79.182000000000002</v>
      </c>
      <c r="BU95" s="102">
        <f>IF('BPA CURRENT Calc'!$L$6="Yes",'BPA CURRENT Ref Data'!BO95*'BPA CURRENT Calc'!$L$5,0)</f>
        <v>0</v>
      </c>
      <c r="BV95" s="102">
        <f>IF('BPA CURRENT Calc'!$M$6="Yes",IF(('BPA CURRENT Calc'!I99-'BPA CURRENT Ref Data'!BT95)&gt;0,('BPA CURRENT Calc'!I99-'BPA CURRENT Ref Data'!BT95)*'BPA CURRENT Calc'!$M$5,0),0)</f>
        <v>0</v>
      </c>
      <c r="BW95" s="80">
        <f>IF('BPA CURRENT Calc'!$K$6="Yes",IF(('BPA CURRENT Calc'!I99)&lt;'BPA CURRENT Calc'!J99,('BPA CURRENT Calc'!I99-'BPA CURRENT Calc'!J99)*'BPA CURRENT Calc'!$K$5,0),0)</f>
        <v>-2.3447295662100345</v>
      </c>
      <c r="BX95" s="105">
        <f>IF('BPA CURRENT Calc'!$N$5='BPA CURRENT Ref Data'!$BX$2,'BPA CURRENT Scaling'!D98,0)</f>
        <v>0.47615222971671733</v>
      </c>
      <c r="BY95" s="1">
        <f>IF('BPA CURRENT Calc'!$N$5='BPA CURRENT Ref Data'!$BY$2,'BPA CURRENT Scaling'!H98,0)</f>
        <v>0</v>
      </c>
      <c r="BZ95" s="6">
        <f>IF('BPA CURRENT Calc'!$N$6="Yes",SUM('BPA CURRENT Ref Data'!BX95:BY95),0)</f>
        <v>0</v>
      </c>
      <c r="CA95" s="4"/>
      <c r="CB95" s="4"/>
      <c r="CC95" s="4"/>
      <c r="CD95" s="4"/>
      <c r="CE95" s="4"/>
      <c r="CF95" s="4"/>
      <c r="CG95" s="4"/>
      <c r="CH95" s="4"/>
      <c r="CI95" s="4"/>
      <c r="CJ95" s="4"/>
      <c r="CK95" s="4"/>
      <c r="CL95" s="4"/>
      <c r="CM95" s="4"/>
      <c r="CN95" s="4"/>
      <c r="CO95" s="4"/>
      <c r="CP95" s="4"/>
      <c r="CQ95" s="4" t="e">
        <f>IF('BPA CURRENT Calc'!#REF!='BPA CURRENT Ref Data'!CQ$2,Data!G95,0)</f>
        <v>#REF!</v>
      </c>
      <c r="CR95" s="4" t="e">
        <f>IF('BPA CURRENT Calc'!#REF!='BPA CURRENT Ref Data'!CR$2,Data!H95,0)</f>
        <v>#REF!</v>
      </c>
      <c r="CS95" s="4" t="e">
        <f>IF('BPA CURRENT Calc'!#REF!='BPA CURRENT Ref Data'!CS$2,Data!I95,0)</f>
        <v>#REF!</v>
      </c>
      <c r="CT95" s="4" t="e">
        <f>IF('BPA CURRENT Calc'!#REF!='BPA CURRENT Ref Data'!CT$2,Data!J95,0)</f>
        <v>#REF!</v>
      </c>
      <c r="CU95" s="4" t="e">
        <f>IF('BPA CURRENT Calc'!#REF!='BPA CURRENT Ref Data'!CU$2,Data!K95,0)</f>
        <v>#REF!</v>
      </c>
      <c r="CV95" s="4" t="e">
        <f>IF('BPA CURRENT Calc'!#REF!='BPA CURRENT Ref Data'!CV$2,Data!L95,0)</f>
        <v>#REF!</v>
      </c>
      <c r="CW95" s="4" t="e">
        <f>IF('BPA CURRENT Calc'!#REF!='BPA CURRENT Ref Data'!CW$2,Data!M95,0)</f>
        <v>#REF!</v>
      </c>
      <c r="CX95" s="4" t="e">
        <f>IF('BPA CURRENT Calc'!#REF!='BPA CURRENT Ref Data'!CX$2,Data!N95,0)</f>
        <v>#REF!</v>
      </c>
      <c r="CY95" s="4" t="e">
        <f>IF('BPA CURRENT Calc'!#REF!='BPA CURRENT Ref Data'!CY$2,Data!O95,0)</f>
        <v>#REF!</v>
      </c>
      <c r="CZ95" s="4" t="e">
        <f>IF('BPA CURRENT Calc'!#REF!='BPA CURRENT Ref Data'!CZ$2,Data!P95,0)</f>
        <v>#REF!</v>
      </c>
      <c r="DA95" s="4" t="e">
        <f>IF('BPA CURRENT Calc'!#REF!='BPA CURRENT Ref Data'!DA$2,Data!Q95,0)</f>
        <v>#REF!</v>
      </c>
      <c r="DB95" s="4" t="e">
        <f>IF('BPA CURRENT Calc'!#REF!='BPA CURRENT Ref Data'!DB$2,Data!R95,0)</f>
        <v>#REF!</v>
      </c>
      <c r="DC95" s="4" t="e">
        <f>IF('BPA CURRENT Calc'!#REF!='BPA CURRENT Ref Data'!DC$2,Data!S95,0)</f>
        <v>#REF!</v>
      </c>
      <c r="DD95" s="4" t="e">
        <f>IF('BPA CURRENT Calc'!#REF!='BPA CURRENT Ref Data'!DD$2,Data!T95,0)</f>
        <v>#REF!</v>
      </c>
      <c r="DE95" s="4" t="e">
        <f>IF('BPA CURRENT Calc'!#REF!='BPA CURRENT Ref Data'!DE$2,Data!U95,0)</f>
        <v>#REF!</v>
      </c>
      <c r="DF95" s="22" t="e">
        <f t="shared" si="16"/>
        <v>#REF!</v>
      </c>
    </row>
    <row r="96" spans="1:110" x14ac:dyDescent="0.3">
      <c r="A96" s="12">
        <v>10294</v>
      </c>
      <c r="B96" s="37" t="s">
        <v>103</v>
      </c>
      <c r="C96" s="18">
        <f>IF('BPA CURRENT Calc'!$C$6='BPA CURRENT Ref Data'!C$2,Data!G96,0)</f>
        <v>0</v>
      </c>
      <c r="D96" s="4">
        <f>IF('BPA CURRENT Calc'!$C$6='BPA CURRENT Ref Data'!D$2,Data!H96,0)</f>
        <v>0</v>
      </c>
      <c r="E96" s="4">
        <f>IF('BPA CURRENT Calc'!$C$6='BPA CURRENT Ref Data'!E$2,Data!I96,0)</f>
        <v>36.041515753424662</v>
      </c>
      <c r="F96" s="4">
        <f>IF('BPA CURRENT Calc'!$C$6='BPA CURRENT Ref Data'!F$2,Data!J96,0)</f>
        <v>0</v>
      </c>
      <c r="G96" s="4">
        <f>IF('BPA CURRENT Calc'!$C$6='BPA CURRENT Ref Data'!G$2,Data!K96,0)</f>
        <v>0</v>
      </c>
      <c r="H96" s="4">
        <f>IF('BPA CURRENT Calc'!$C$6='BPA CURRENT Ref Data'!H$2,Data!L96,0)</f>
        <v>0</v>
      </c>
      <c r="I96" s="4">
        <f>IF('BPA CURRENT Calc'!$C$6='BPA CURRENT Ref Data'!I$2,Data!M96,0)</f>
        <v>0</v>
      </c>
      <c r="J96" s="4">
        <f>IF('BPA CURRENT Calc'!$C$6='BPA CURRENT Ref Data'!J$2,Data!N96,0)</f>
        <v>0</v>
      </c>
      <c r="K96" s="4">
        <f>IF('BPA CURRENT Calc'!$C$6='BPA CURRENT Ref Data'!K$2,Data!O96,0)</f>
        <v>0</v>
      </c>
      <c r="L96" s="4">
        <f>IF('BPA CURRENT Calc'!$C$6='BPA CURRENT Ref Data'!L$2,Data!P96,0)</f>
        <v>0</v>
      </c>
      <c r="M96" s="4">
        <f>IF('BPA CURRENT Calc'!$C$6='BPA CURRENT Ref Data'!M$2,Data!Q96,0)</f>
        <v>0</v>
      </c>
      <c r="N96" s="4">
        <f>IF('BPA CURRENT Calc'!$C$6='BPA CURRENT Ref Data'!N$2,Data!R96,0)</f>
        <v>0</v>
      </c>
      <c r="O96" s="4">
        <f>IF('BPA CURRENT Calc'!$C$6='BPA CURRENT Ref Data'!O$2,Data!S96,0)</f>
        <v>0</v>
      </c>
      <c r="P96" s="4">
        <f>IF('BPA CURRENT Calc'!$C$6='BPA CURRENT Ref Data'!P$2,Data!T96,0)</f>
        <v>0</v>
      </c>
      <c r="Q96" s="4">
        <f>IF('BPA CURRENT Calc'!$C$6='BPA CURRENT Ref Data'!Q$2,Data!U96,0)</f>
        <v>0</v>
      </c>
      <c r="R96" s="22">
        <f t="shared" si="10"/>
        <v>36.041515753424662</v>
      </c>
      <c r="S96" s="18">
        <f>IF(S$2='BPA CURRENT Calc'!$D$6,Data!V96,0)</f>
        <v>0</v>
      </c>
      <c r="T96" s="4">
        <f>IF(T$2='BPA CURRENT Calc'!$D$6,Data!W96,0)</f>
        <v>0</v>
      </c>
      <c r="U96" s="4">
        <f>IF(U$2='BPA CURRENT Calc'!$D$6,Data!X96,0)</f>
        <v>0</v>
      </c>
      <c r="V96" s="4">
        <f>IF(V$2='BPA CURRENT Calc'!$D$6,Data!Y96,0)</f>
        <v>0</v>
      </c>
      <c r="W96" s="4">
        <f>IF(W$2='BPA CURRENT Calc'!$D$6,Data!Z96,0)</f>
        <v>0</v>
      </c>
      <c r="X96" s="4">
        <f>IF(X$2='BPA CURRENT Calc'!$D$6,Data!AA96,0)</f>
        <v>0</v>
      </c>
      <c r="Y96" s="4">
        <f>IF(Y$2='BPA CURRENT Calc'!$D$6,Data!AB96,0)</f>
        <v>0</v>
      </c>
      <c r="Z96" s="4">
        <f>IF(Z$2='BPA CURRENT Calc'!$D$6,Data!AC96,0)</f>
        <v>0</v>
      </c>
      <c r="AA96" s="4">
        <f>IF(AA$2='BPA CURRENT Calc'!$D$6,Data!AD96,0)</f>
        <v>0</v>
      </c>
      <c r="AB96" s="4">
        <f>IF(AB$2='BPA CURRENT Calc'!$D$6,Data!AE96,0)</f>
        <v>0</v>
      </c>
      <c r="AC96" s="4">
        <f>IF(AC$2='BPA CURRENT Calc'!$D$6,Data!AF96,0)</f>
        <v>0</v>
      </c>
      <c r="AD96" s="4">
        <f>IF(AD$2='BPA CURRENT Calc'!$D$6,Data!AG96,0)</f>
        <v>0</v>
      </c>
      <c r="AE96" s="4">
        <f>IF(AE$2='BPA CURRENT Calc'!$D$6,Data!AH96,0)</f>
        <v>0</v>
      </c>
      <c r="AF96" s="4">
        <f>IF(AF$2='BPA CURRENT Calc'!$D$6,Data!AI96,0)</f>
        <v>0</v>
      </c>
      <c r="AG96" s="6">
        <f t="shared" si="11"/>
        <v>0</v>
      </c>
      <c r="AH96" s="18">
        <f>IF(AH$2='BPA CURRENT Calc'!$E$6,0,0)</f>
        <v>0</v>
      </c>
      <c r="AI96" s="4">
        <f>IF(AI$2='BPA CURRENT Calc'!$E$6,Data!AJ96,0)</f>
        <v>0</v>
      </c>
      <c r="AJ96" s="4">
        <f>IF(AJ$2='BPA CURRENT Calc'!$E$6,Data!AK96,0)</f>
        <v>0</v>
      </c>
      <c r="AK96" s="4">
        <f>IF(AK$2='BPA CURRENT Calc'!$E$6,Data!AL96,0)</f>
        <v>0</v>
      </c>
      <c r="AL96" s="4">
        <f>IF(AL$2='BPA CURRENT Calc'!$E$6,Data!AM96,0)</f>
        <v>0</v>
      </c>
      <c r="AM96" s="4">
        <f>IF(AM$2='BPA CURRENT Calc'!$E$6,Data!AN96,0)</f>
        <v>0</v>
      </c>
      <c r="AN96" s="4">
        <f>IF(AN$2='BPA CURRENT Calc'!$E$6,Data!AO96,0)</f>
        <v>0</v>
      </c>
      <c r="AO96" s="4">
        <f>IF(AO$2='BPA CURRENT Calc'!$E$6,Data!AP96,0)</f>
        <v>0</v>
      </c>
      <c r="AP96" s="6">
        <f t="shared" si="12"/>
        <v>0</v>
      </c>
      <c r="AQ96" s="18">
        <f>IF(AQ$2='BPA CURRENT Calc'!$F$6,0,0)</f>
        <v>0</v>
      </c>
      <c r="AR96" s="4">
        <f>IF(AR$2='BPA CURRENT Calc'!$F$6,Data!AQ96,0)</f>
        <v>0</v>
      </c>
      <c r="AS96" s="4">
        <f>IF(AS$2='BPA CURRENT Calc'!$F$6,Data!AR96,0)</f>
        <v>0</v>
      </c>
      <c r="AT96" s="4">
        <f>IF(AT$2='BPA CURRENT Calc'!$F$6,Data!AS96,0)</f>
        <v>0</v>
      </c>
      <c r="AU96" s="4">
        <f>IF(AU$2='BPA CURRENT Calc'!$F$6,Data!AT96,0)</f>
        <v>0</v>
      </c>
      <c r="AV96" s="4">
        <f>IF(AV$2='BPA CURRENT Calc'!$F$6,Data!AU96,0)</f>
        <v>0</v>
      </c>
      <c r="AW96" s="4">
        <f>IF(AW$2='BPA CURRENT Calc'!$F$6,Data!AV96,0)</f>
        <v>0</v>
      </c>
      <c r="AX96" s="4">
        <f>IF(AX$2='BPA CURRENT Calc'!$F$6,Data!AW96,0)</f>
        <v>0</v>
      </c>
      <c r="AY96" s="6">
        <f t="shared" si="13"/>
        <v>0</v>
      </c>
      <c r="AZ96" s="18">
        <f>IF(AZ$2='BPA CURRENT Calc'!$G$6,0,0)</f>
        <v>0</v>
      </c>
      <c r="BA96" s="4">
        <f>IF(BA$2='BPA CURRENT Calc'!$G$6,Data!AX96,0)</f>
        <v>0</v>
      </c>
      <c r="BB96" s="4">
        <f>IF(BB$2='BPA CURRENT Calc'!$G$6,Data!AY96,0)</f>
        <v>0</v>
      </c>
      <c r="BC96" s="4">
        <f>IF(BC$2='BPA CURRENT Calc'!$G$6,Data!AZ96,0)</f>
        <v>0</v>
      </c>
      <c r="BD96" s="4">
        <f>IF(BD$2='BPA CURRENT Calc'!$G$6,Data!BA96,0)</f>
        <v>0</v>
      </c>
      <c r="BE96" s="4">
        <f>IF(BE$2='BPA CURRENT Calc'!$G$6,Data!BB96,0)</f>
        <v>0</v>
      </c>
      <c r="BF96" s="4">
        <f>IF(BF$2='BPA CURRENT Calc'!$G$6,Data!BC96,0)</f>
        <v>0</v>
      </c>
      <c r="BG96" s="4">
        <f>IF(BG$2='BPA CURRENT Calc'!$G$6,Data!BD96,0)</f>
        <v>0</v>
      </c>
      <c r="BH96" s="6">
        <f t="shared" si="14"/>
        <v>0</v>
      </c>
      <c r="BI96" s="97">
        <f>IF('BPA CURRENT Calc'!$H$6="Yes",Data!BE96,0)</f>
        <v>0</v>
      </c>
      <c r="BJ96" s="18">
        <f>IF(BJ$2='BPA CURRENT Calc'!$L$4,0,0)</f>
        <v>0</v>
      </c>
      <c r="BK96" s="4">
        <f>IF(BK$2='BPA CURRENT Calc'!$L$4,Data!BV96,0)</f>
        <v>0</v>
      </c>
      <c r="BL96" s="4">
        <f>IF(BL$2='BPA CURRENT Calc'!$L$4,Data!BW96,0)</f>
        <v>0.13550000000000001</v>
      </c>
      <c r="BM96" s="4">
        <f>IF(BM$2='BPA CURRENT Calc'!$L$4,Data!BX96,0)</f>
        <v>0</v>
      </c>
      <c r="BN96" s="4">
        <f>IF(BN$2='BPA CURRENT Calc'!$L$4,Data!BY96,0)</f>
        <v>0</v>
      </c>
      <c r="BO96" s="6">
        <f t="shared" si="15"/>
        <v>0.13550000000000001</v>
      </c>
      <c r="BP96" s="4">
        <f>IF('BPA CURRENT Calc'!$J$6='BPA CURRENT Ref Data'!BP$2,Data!C96,0)</f>
        <v>0</v>
      </c>
      <c r="BQ96" s="4">
        <f>IF('BPA CURRENT Calc'!$J$6='BPA CURRENT Ref Data'!BQ$2,Data!D96,0)</f>
        <v>0</v>
      </c>
      <c r="BR96" s="4">
        <f>IF('BPA CURRENT Calc'!$J$6='BPA CURRENT Ref Data'!BR$2,Data!E96,0)</f>
        <v>0</v>
      </c>
      <c r="BS96" s="4">
        <f>IF('BPA CURRENT Calc'!$J$6='BPA CURRENT Ref Data'!BS$2,Data!F96,0)</f>
        <v>36.326999999999998</v>
      </c>
      <c r="BT96" s="99">
        <f t="shared" si="9"/>
        <v>36.326999999999998</v>
      </c>
      <c r="BU96" s="102">
        <f>IF('BPA CURRENT Calc'!$L$6="Yes",'BPA CURRENT Ref Data'!BO96*'BPA CURRENT Calc'!$L$5,0)</f>
        <v>6.7750000000000005E-2</v>
      </c>
      <c r="BV96" s="102">
        <f>IF('BPA CURRENT Calc'!$M$6="Yes",IF(('BPA CURRENT Calc'!I100-'BPA CURRENT Ref Data'!BT96)&gt;0,('BPA CURRENT Calc'!I100-'BPA CURRENT Ref Data'!BT96)*'BPA CURRENT Calc'!$M$5,0),0)</f>
        <v>0</v>
      </c>
      <c r="BW96" s="80">
        <f>IF('BPA CURRENT Calc'!$K$6="Yes",IF(('BPA CURRENT Calc'!I100)&lt;'BPA CURRENT Calc'!J100,('BPA CURRENT Calc'!I100-'BPA CURRENT Calc'!J100)*'BPA CURRENT Calc'!$K$5,0),0)</f>
        <v>-0.28548424657533644</v>
      </c>
      <c r="BX96" s="105">
        <f>IF('BPA CURRENT Calc'!$N$5='BPA CURRENT Ref Data'!$BX$2,'BPA CURRENT Scaling'!D99,0)</f>
        <v>0.22376520280925585</v>
      </c>
      <c r="BY96" s="1">
        <f>IF('BPA CURRENT Calc'!$N$5='BPA CURRENT Ref Data'!$BY$2,'BPA CURRENT Scaling'!H99,0)</f>
        <v>0</v>
      </c>
      <c r="BZ96" s="6">
        <f>IF('BPA CURRENT Calc'!$N$6="Yes",SUM('BPA CURRENT Ref Data'!BX96:BY96),0)</f>
        <v>0</v>
      </c>
      <c r="CA96" s="4"/>
      <c r="CB96" s="4"/>
      <c r="CC96" s="4"/>
      <c r="CD96" s="4"/>
      <c r="CE96" s="4"/>
      <c r="CF96" s="4"/>
      <c r="CG96" s="4"/>
      <c r="CH96" s="4"/>
      <c r="CI96" s="4"/>
      <c r="CJ96" s="4"/>
      <c r="CK96" s="4"/>
      <c r="CL96" s="4"/>
      <c r="CM96" s="4"/>
      <c r="CN96" s="4"/>
      <c r="CO96" s="4"/>
      <c r="CP96" s="4"/>
      <c r="CQ96" s="4" t="e">
        <f>IF('BPA CURRENT Calc'!#REF!='BPA CURRENT Ref Data'!CQ$2,Data!G96,0)</f>
        <v>#REF!</v>
      </c>
      <c r="CR96" s="4" t="e">
        <f>IF('BPA CURRENT Calc'!#REF!='BPA CURRENT Ref Data'!CR$2,Data!H96,0)</f>
        <v>#REF!</v>
      </c>
      <c r="CS96" s="4" t="e">
        <f>IF('BPA CURRENT Calc'!#REF!='BPA CURRENT Ref Data'!CS$2,Data!I96,0)</f>
        <v>#REF!</v>
      </c>
      <c r="CT96" s="4" t="e">
        <f>IF('BPA CURRENT Calc'!#REF!='BPA CURRENT Ref Data'!CT$2,Data!J96,0)</f>
        <v>#REF!</v>
      </c>
      <c r="CU96" s="4" t="e">
        <f>IF('BPA CURRENT Calc'!#REF!='BPA CURRENT Ref Data'!CU$2,Data!K96,0)</f>
        <v>#REF!</v>
      </c>
      <c r="CV96" s="4" t="e">
        <f>IF('BPA CURRENT Calc'!#REF!='BPA CURRENT Ref Data'!CV$2,Data!L96,0)</f>
        <v>#REF!</v>
      </c>
      <c r="CW96" s="4" t="e">
        <f>IF('BPA CURRENT Calc'!#REF!='BPA CURRENT Ref Data'!CW$2,Data!M96,0)</f>
        <v>#REF!</v>
      </c>
      <c r="CX96" s="4" t="e">
        <f>IF('BPA CURRENT Calc'!#REF!='BPA CURRENT Ref Data'!CX$2,Data!N96,0)</f>
        <v>#REF!</v>
      </c>
      <c r="CY96" s="4" t="e">
        <f>IF('BPA CURRENT Calc'!#REF!='BPA CURRENT Ref Data'!CY$2,Data!O96,0)</f>
        <v>#REF!</v>
      </c>
      <c r="CZ96" s="4" t="e">
        <f>IF('BPA CURRENT Calc'!#REF!='BPA CURRENT Ref Data'!CZ$2,Data!P96,0)</f>
        <v>#REF!</v>
      </c>
      <c r="DA96" s="4" t="e">
        <f>IF('BPA CURRENT Calc'!#REF!='BPA CURRENT Ref Data'!DA$2,Data!Q96,0)</f>
        <v>#REF!</v>
      </c>
      <c r="DB96" s="4" t="e">
        <f>IF('BPA CURRENT Calc'!#REF!='BPA CURRENT Ref Data'!DB$2,Data!R96,0)</f>
        <v>#REF!</v>
      </c>
      <c r="DC96" s="4" t="e">
        <f>IF('BPA CURRENT Calc'!#REF!='BPA CURRENT Ref Data'!DC$2,Data!S96,0)</f>
        <v>#REF!</v>
      </c>
      <c r="DD96" s="4" t="e">
        <f>IF('BPA CURRENT Calc'!#REF!='BPA CURRENT Ref Data'!DD$2,Data!T96,0)</f>
        <v>#REF!</v>
      </c>
      <c r="DE96" s="4" t="e">
        <f>IF('BPA CURRENT Calc'!#REF!='BPA CURRENT Ref Data'!DE$2,Data!U96,0)</f>
        <v>#REF!</v>
      </c>
      <c r="DF96" s="22" t="e">
        <f t="shared" si="16"/>
        <v>#REF!</v>
      </c>
    </row>
    <row r="97" spans="1:110" x14ac:dyDescent="0.3">
      <c r="A97" s="12">
        <v>10304</v>
      </c>
      <c r="B97" s="37" t="s">
        <v>104</v>
      </c>
      <c r="C97" s="18">
        <f>IF('BPA CURRENT Calc'!$C$6='BPA CURRENT Ref Data'!C$2,Data!G97,0)</f>
        <v>0</v>
      </c>
      <c r="D97" s="4">
        <f>IF('BPA CURRENT Calc'!$C$6='BPA CURRENT Ref Data'!D$2,Data!H97,0)</f>
        <v>0</v>
      </c>
      <c r="E97" s="4">
        <f>IF('BPA CURRENT Calc'!$C$6='BPA CURRENT Ref Data'!E$2,Data!I97,0)</f>
        <v>13.38260799086758</v>
      </c>
      <c r="F97" s="4">
        <f>IF('BPA CURRENT Calc'!$C$6='BPA CURRENT Ref Data'!F$2,Data!J97,0)</f>
        <v>0</v>
      </c>
      <c r="G97" s="4">
        <f>IF('BPA CURRENT Calc'!$C$6='BPA CURRENT Ref Data'!G$2,Data!K97,0)</f>
        <v>0</v>
      </c>
      <c r="H97" s="4">
        <f>IF('BPA CURRENT Calc'!$C$6='BPA CURRENT Ref Data'!H$2,Data!L97,0)</f>
        <v>0</v>
      </c>
      <c r="I97" s="4">
        <f>IF('BPA CURRENT Calc'!$C$6='BPA CURRENT Ref Data'!I$2,Data!M97,0)</f>
        <v>0</v>
      </c>
      <c r="J97" s="4">
        <f>IF('BPA CURRENT Calc'!$C$6='BPA CURRENT Ref Data'!J$2,Data!N97,0)</f>
        <v>0</v>
      </c>
      <c r="K97" s="4">
        <f>IF('BPA CURRENT Calc'!$C$6='BPA CURRENT Ref Data'!K$2,Data!O97,0)</f>
        <v>0</v>
      </c>
      <c r="L97" s="4">
        <f>IF('BPA CURRENT Calc'!$C$6='BPA CURRENT Ref Data'!L$2,Data!P97,0)</f>
        <v>0</v>
      </c>
      <c r="M97" s="4">
        <f>IF('BPA CURRENT Calc'!$C$6='BPA CURRENT Ref Data'!M$2,Data!Q97,0)</f>
        <v>0</v>
      </c>
      <c r="N97" s="4">
        <f>IF('BPA CURRENT Calc'!$C$6='BPA CURRENT Ref Data'!N$2,Data!R97,0)</f>
        <v>0</v>
      </c>
      <c r="O97" s="4">
        <f>IF('BPA CURRENT Calc'!$C$6='BPA CURRENT Ref Data'!O$2,Data!S97,0)</f>
        <v>0</v>
      </c>
      <c r="P97" s="4">
        <f>IF('BPA CURRENT Calc'!$C$6='BPA CURRENT Ref Data'!P$2,Data!T97,0)</f>
        <v>0</v>
      </c>
      <c r="Q97" s="4">
        <f>IF('BPA CURRENT Calc'!$C$6='BPA CURRENT Ref Data'!Q$2,Data!U97,0)</f>
        <v>0</v>
      </c>
      <c r="R97" s="22">
        <f t="shared" si="10"/>
        <v>13.38260799086758</v>
      </c>
      <c r="S97" s="18">
        <f>IF(S$2='BPA CURRENT Calc'!$D$6,Data!V97,0)</f>
        <v>0</v>
      </c>
      <c r="T97" s="4">
        <f>IF(T$2='BPA CURRENT Calc'!$D$6,Data!W97,0)</f>
        <v>0</v>
      </c>
      <c r="U97" s="4">
        <f>IF(U$2='BPA CURRENT Calc'!$D$6,Data!X97,0)</f>
        <v>0</v>
      </c>
      <c r="V97" s="4">
        <f>IF(V$2='BPA CURRENT Calc'!$D$6,Data!Y97,0)</f>
        <v>0</v>
      </c>
      <c r="W97" s="4">
        <f>IF(W$2='BPA CURRENT Calc'!$D$6,Data!Z97,0)</f>
        <v>0</v>
      </c>
      <c r="X97" s="4">
        <f>IF(X$2='BPA CURRENT Calc'!$D$6,Data!AA97,0)</f>
        <v>0</v>
      </c>
      <c r="Y97" s="4">
        <f>IF(Y$2='BPA CURRENT Calc'!$D$6,Data!AB97,0)</f>
        <v>0</v>
      </c>
      <c r="Z97" s="4">
        <f>IF(Z$2='BPA CURRENT Calc'!$D$6,Data!AC97,0)</f>
        <v>0</v>
      </c>
      <c r="AA97" s="4">
        <f>IF(AA$2='BPA CURRENT Calc'!$D$6,Data!AD97,0)</f>
        <v>0</v>
      </c>
      <c r="AB97" s="4">
        <f>IF(AB$2='BPA CURRENT Calc'!$D$6,Data!AE97,0)</f>
        <v>0</v>
      </c>
      <c r="AC97" s="4">
        <f>IF(AC$2='BPA CURRENT Calc'!$D$6,Data!AF97,0)</f>
        <v>0</v>
      </c>
      <c r="AD97" s="4">
        <f>IF(AD$2='BPA CURRENT Calc'!$D$6,Data!AG97,0)</f>
        <v>0</v>
      </c>
      <c r="AE97" s="4">
        <f>IF(AE$2='BPA CURRENT Calc'!$D$6,Data!AH97,0)</f>
        <v>0</v>
      </c>
      <c r="AF97" s="4">
        <f>IF(AF$2='BPA CURRENT Calc'!$D$6,Data!AI97,0)</f>
        <v>0</v>
      </c>
      <c r="AG97" s="6">
        <f t="shared" si="11"/>
        <v>0</v>
      </c>
      <c r="AH97" s="18">
        <f>IF(AH$2='BPA CURRENT Calc'!$E$6,0,0)</f>
        <v>0</v>
      </c>
      <c r="AI97" s="4">
        <f>IF(AI$2='BPA CURRENT Calc'!$E$6,Data!AJ97,0)</f>
        <v>0</v>
      </c>
      <c r="AJ97" s="4">
        <f>IF(AJ$2='BPA CURRENT Calc'!$E$6,Data!AK97,0)</f>
        <v>0</v>
      </c>
      <c r="AK97" s="4">
        <f>IF(AK$2='BPA CURRENT Calc'!$E$6,Data!AL97,0)</f>
        <v>0</v>
      </c>
      <c r="AL97" s="4">
        <f>IF(AL$2='BPA CURRENT Calc'!$E$6,Data!AM97,0)</f>
        <v>0</v>
      </c>
      <c r="AM97" s="4">
        <f>IF(AM$2='BPA CURRENT Calc'!$E$6,Data!AN97,0)</f>
        <v>0</v>
      </c>
      <c r="AN97" s="4">
        <f>IF(AN$2='BPA CURRENT Calc'!$E$6,Data!AO97,0)</f>
        <v>0</v>
      </c>
      <c r="AO97" s="4">
        <f>IF(AO$2='BPA CURRENT Calc'!$E$6,Data!AP97,0)</f>
        <v>0</v>
      </c>
      <c r="AP97" s="6">
        <f t="shared" si="12"/>
        <v>0</v>
      </c>
      <c r="AQ97" s="18">
        <f>IF(AQ$2='BPA CURRENT Calc'!$F$6,0,0)</f>
        <v>0</v>
      </c>
      <c r="AR97" s="4">
        <f>IF(AR$2='BPA CURRENT Calc'!$F$6,Data!AQ97,0)</f>
        <v>0</v>
      </c>
      <c r="AS97" s="4">
        <f>IF(AS$2='BPA CURRENT Calc'!$F$6,Data!AR97,0)</f>
        <v>0</v>
      </c>
      <c r="AT97" s="4">
        <f>IF(AT$2='BPA CURRENT Calc'!$F$6,Data!AS97,0)</f>
        <v>0</v>
      </c>
      <c r="AU97" s="4">
        <f>IF(AU$2='BPA CURRENT Calc'!$F$6,Data!AT97,0)</f>
        <v>0</v>
      </c>
      <c r="AV97" s="4">
        <f>IF(AV$2='BPA CURRENT Calc'!$F$6,Data!AU97,0)</f>
        <v>0</v>
      </c>
      <c r="AW97" s="4">
        <f>IF(AW$2='BPA CURRENT Calc'!$F$6,Data!AV97,0)</f>
        <v>0</v>
      </c>
      <c r="AX97" s="4">
        <f>IF(AX$2='BPA CURRENT Calc'!$F$6,Data!AW97,0)</f>
        <v>0</v>
      </c>
      <c r="AY97" s="6">
        <f t="shared" si="13"/>
        <v>0</v>
      </c>
      <c r="AZ97" s="18">
        <f>IF(AZ$2='BPA CURRENT Calc'!$G$6,0,0)</f>
        <v>0</v>
      </c>
      <c r="BA97" s="4">
        <f>IF(BA$2='BPA CURRENT Calc'!$G$6,Data!AX97,0)</f>
        <v>0</v>
      </c>
      <c r="BB97" s="4">
        <f>IF(BB$2='BPA CURRENT Calc'!$G$6,Data!AY97,0)</f>
        <v>0</v>
      </c>
      <c r="BC97" s="4">
        <f>IF(BC$2='BPA CURRENT Calc'!$G$6,Data!AZ97,0)</f>
        <v>0</v>
      </c>
      <c r="BD97" s="4">
        <f>IF(BD$2='BPA CURRENT Calc'!$G$6,Data!BA97,0)</f>
        <v>0</v>
      </c>
      <c r="BE97" s="4">
        <f>IF(BE$2='BPA CURRENT Calc'!$G$6,Data!BB97,0)</f>
        <v>0</v>
      </c>
      <c r="BF97" s="4">
        <f>IF(BF$2='BPA CURRENT Calc'!$G$6,Data!BC97,0)</f>
        <v>0</v>
      </c>
      <c r="BG97" s="4">
        <f>IF(BG$2='BPA CURRENT Calc'!$G$6,Data!BD97,0)</f>
        <v>0</v>
      </c>
      <c r="BH97" s="6">
        <f t="shared" si="14"/>
        <v>0</v>
      </c>
      <c r="BI97" s="97">
        <f>IF('BPA CURRENT Calc'!$H$6="Yes",Data!BE97,0)</f>
        <v>0</v>
      </c>
      <c r="BJ97" s="18">
        <f>IF(BJ$2='BPA CURRENT Calc'!$L$4,0,0)</f>
        <v>0</v>
      </c>
      <c r="BK97" s="4">
        <f>IF(BK$2='BPA CURRENT Calc'!$L$4,Data!BV97,0)</f>
        <v>0</v>
      </c>
      <c r="BL97" s="4">
        <f>IF(BL$2='BPA CURRENT Calc'!$L$4,Data!BW97,0)</f>
        <v>0</v>
      </c>
      <c r="BM97" s="4">
        <f>IF(BM$2='BPA CURRENT Calc'!$L$4,Data!BX97,0)</f>
        <v>0</v>
      </c>
      <c r="BN97" s="4">
        <f>IF(BN$2='BPA CURRENT Calc'!$L$4,Data!BY97,0)</f>
        <v>0</v>
      </c>
      <c r="BO97" s="6">
        <f t="shared" si="15"/>
        <v>0</v>
      </c>
      <c r="BP97" s="4">
        <f>IF('BPA CURRENT Calc'!$J$6='BPA CURRENT Ref Data'!BP$2,Data!C97,0)</f>
        <v>0</v>
      </c>
      <c r="BQ97" s="4">
        <f>IF('BPA CURRENT Calc'!$J$6='BPA CURRENT Ref Data'!BQ$2,Data!D97,0)</f>
        <v>0</v>
      </c>
      <c r="BR97" s="4">
        <f>IF('BPA CURRENT Calc'!$J$6='BPA CURRENT Ref Data'!BR$2,Data!E97,0)</f>
        <v>0</v>
      </c>
      <c r="BS97" s="4">
        <f>IF('BPA CURRENT Calc'!$J$6='BPA CURRENT Ref Data'!BS$2,Data!F97,0)</f>
        <v>14.068</v>
      </c>
      <c r="BT97" s="99">
        <f t="shared" si="9"/>
        <v>14.068</v>
      </c>
      <c r="BU97" s="102">
        <f>IF('BPA CURRENT Calc'!$L$6="Yes",'BPA CURRENT Ref Data'!BO97*'BPA CURRENT Calc'!$L$5,0)</f>
        <v>0</v>
      </c>
      <c r="BV97" s="102">
        <f>IF('BPA CURRENT Calc'!$M$6="Yes",IF(('BPA CURRENT Calc'!I101-'BPA CURRENT Ref Data'!BT97)&gt;0,('BPA CURRENT Calc'!I101-'BPA CURRENT Ref Data'!BT97)*'BPA CURRENT Calc'!$M$5,0),0)</f>
        <v>0</v>
      </c>
      <c r="BW97" s="80">
        <f>IF('BPA CURRENT Calc'!$K$6="Yes",IF(('BPA CURRENT Calc'!I101)&lt;'BPA CURRENT Calc'!J101,('BPA CURRENT Calc'!I101-'BPA CURRENT Calc'!J101)*'BPA CURRENT Calc'!$K$5,0),0)</f>
        <v>-0.68539200913241949</v>
      </c>
      <c r="BX97" s="105">
        <f>IF('BPA CURRENT Calc'!$N$5='BPA CURRENT Ref Data'!$BX$2,'BPA CURRENT Scaling'!D100,0)</f>
        <v>8.2930569999453488E-2</v>
      </c>
      <c r="BY97" s="1">
        <f>IF('BPA CURRENT Calc'!$N$5='BPA CURRENT Ref Data'!$BY$2,'BPA CURRENT Scaling'!H100,0)</f>
        <v>0</v>
      </c>
      <c r="BZ97" s="6">
        <f>IF('BPA CURRENT Calc'!$N$6="Yes",SUM('BPA CURRENT Ref Data'!BX97:BY97),0)</f>
        <v>0</v>
      </c>
      <c r="CA97" s="4"/>
      <c r="CB97" s="4"/>
      <c r="CC97" s="4"/>
      <c r="CD97" s="4"/>
      <c r="CE97" s="4"/>
      <c r="CF97" s="4"/>
      <c r="CG97" s="4"/>
      <c r="CH97" s="4"/>
      <c r="CI97" s="4"/>
      <c r="CJ97" s="4"/>
      <c r="CK97" s="4"/>
      <c r="CL97" s="4"/>
      <c r="CM97" s="4"/>
      <c r="CN97" s="4"/>
      <c r="CO97" s="4"/>
      <c r="CP97" s="4"/>
      <c r="CQ97" s="4" t="e">
        <f>IF('BPA CURRENT Calc'!#REF!='BPA CURRENT Ref Data'!CQ$2,Data!G97,0)</f>
        <v>#REF!</v>
      </c>
      <c r="CR97" s="4" t="e">
        <f>IF('BPA CURRENT Calc'!#REF!='BPA CURRENT Ref Data'!CR$2,Data!H97,0)</f>
        <v>#REF!</v>
      </c>
      <c r="CS97" s="4" t="e">
        <f>IF('BPA CURRENT Calc'!#REF!='BPA CURRENT Ref Data'!CS$2,Data!I97,0)</f>
        <v>#REF!</v>
      </c>
      <c r="CT97" s="4" t="e">
        <f>IF('BPA CURRENT Calc'!#REF!='BPA CURRENT Ref Data'!CT$2,Data!J97,0)</f>
        <v>#REF!</v>
      </c>
      <c r="CU97" s="4" t="e">
        <f>IF('BPA CURRENT Calc'!#REF!='BPA CURRENT Ref Data'!CU$2,Data!K97,0)</f>
        <v>#REF!</v>
      </c>
      <c r="CV97" s="4" t="e">
        <f>IF('BPA CURRENT Calc'!#REF!='BPA CURRENT Ref Data'!CV$2,Data!L97,0)</f>
        <v>#REF!</v>
      </c>
      <c r="CW97" s="4" t="e">
        <f>IF('BPA CURRENT Calc'!#REF!='BPA CURRENT Ref Data'!CW$2,Data!M97,0)</f>
        <v>#REF!</v>
      </c>
      <c r="CX97" s="4" t="e">
        <f>IF('BPA CURRENT Calc'!#REF!='BPA CURRENT Ref Data'!CX$2,Data!N97,0)</f>
        <v>#REF!</v>
      </c>
      <c r="CY97" s="4" t="e">
        <f>IF('BPA CURRENT Calc'!#REF!='BPA CURRENT Ref Data'!CY$2,Data!O97,0)</f>
        <v>#REF!</v>
      </c>
      <c r="CZ97" s="4" t="e">
        <f>IF('BPA CURRENT Calc'!#REF!='BPA CURRENT Ref Data'!CZ$2,Data!P97,0)</f>
        <v>#REF!</v>
      </c>
      <c r="DA97" s="4" t="e">
        <f>IF('BPA CURRENT Calc'!#REF!='BPA CURRENT Ref Data'!DA$2,Data!Q97,0)</f>
        <v>#REF!</v>
      </c>
      <c r="DB97" s="4" t="e">
        <f>IF('BPA CURRENT Calc'!#REF!='BPA CURRENT Ref Data'!DB$2,Data!R97,0)</f>
        <v>#REF!</v>
      </c>
      <c r="DC97" s="4" t="e">
        <f>IF('BPA CURRENT Calc'!#REF!='BPA CURRENT Ref Data'!DC$2,Data!S97,0)</f>
        <v>#REF!</v>
      </c>
      <c r="DD97" s="4" t="e">
        <f>IF('BPA CURRENT Calc'!#REF!='BPA CURRENT Ref Data'!DD$2,Data!T97,0)</f>
        <v>#REF!</v>
      </c>
      <c r="DE97" s="4" t="e">
        <f>IF('BPA CURRENT Calc'!#REF!='BPA CURRENT Ref Data'!DE$2,Data!U97,0)</f>
        <v>#REF!</v>
      </c>
      <c r="DF97" s="22" t="e">
        <f t="shared" si="16"/>
        <v>#REF!</v>
      </c>
    </row>
    <row r="98" spans="1:110" x14ac:dyDescent="0.3">
      <c r="A98" s="12">
        <v>10306</v>
      </c>
      <c r="B98" s="37" t="s">
        <v>105</v>
      </c>
      <c r="C98" s="18">
        <f>IF('BPA CURRENT Calc'!$C$6='BPA CURRENT Ref Data'!C$2,Data!G98,0)</f>
        <v>0</v>
      </c>
      <c r="D98" s="4">
        <f>IF('BPA CURRENT Calc'!$C$6='BPA CURRENT Ref Data'!D$2,Data!H98,0)</f>
        <v>0</v>
      </c>
      <c r="E98" s="4">
        <f>IF('BPA CURRENT Calc'!$C$6='BPA CURRENT Ref Data'!E$2,Data!I98,0)</f>
        <v>34.332959817351608</v>
      </c>
      <c r="F98" s="4">
        <f>IF('BPA CURRENT Calc'!$C$6='BPA CURRENT Ref Data'!F$2,Data!J98,0)</f>
        <v>0</v>
      </c>
      <c r="G98" s="4">
        <f>IF('BPA CURRENT Calc'!$C$6='BPA CURRENT Ref Data'!G$2,Data!K98,0)</f>
        <v>0</v>
      </c>
      <c r="H98" s="4">
        <f>IF('BPA CURRENT Calc'!$C$6='BPA CURRENT Ref Data'!H$2,Data!L98,0)</f>
        <v>0</v>
      </c>
      <c r="I98" s="4">
        <f>IF('BPA CURRENT Calc'!$C$6='BPA CURRENT Ref Data'!I$2,Data!M98,0)</f>
        <v>0</v>
      </c>
      <c r="J98" s="4">
        <f>IF('BPA CURRENT Calc'!$C$6='BPA CURRENT Ref Data'!J$2,Data!N98,0)</f>
        <v>0</v>
      </c>
      <c r="K98" s="4">
        <f>IF('BPA CURRENT Calc'!$C$6='BPA CURRENT Ref Data'!K$2,Data!O98,0)</f>
        <v>0</v>
      </c>
      <c r="L98" s="4">
        <f>IF('BPA CURRENT Calc'!$C$6='BPA CURRENT Ref Data'!L$2,Data!P98,0)</f>
        <v>0</v>
      </c>
      <c r="M98" s="4">
        <f>IF('BPA CURRENT Calc'!$C$6='BPA CURRENT Ref Data'!M$2,Data!Q98,0)</f>
        <v>0</v>
      </c>
      <c r="N98" s="4">
        <f>IF('BPA CURRENT Calc'!$C$6='BPA CURRENT Ref Data'!N$2,Data!R98,0)</f>
        <v>0</v>
      </c>
      <c r="O98" s="4">
        <f>IF('BPA CURRENT Calc'!$C$6='BPA CURRENT Ref Data'!O$2,Data!S98,0)</f>
        <v>0</v>
      </c>
      <c r="P98" s="4">
        <f>IF('BPA CURRENT Calc'!$C$6='BPA CURRENT Ref Data'!P$2,Data!T98,0)</f>
        <v>0</v>
      </c>
      <c r="Q98" s="4">
        <f>IF('BPA CURRENT Calc'!$C$6='BPA CURRENT Ref Data'!Q$2,Data!U98,0)</f>
        <v>0</v>
      </c>
      <c r="R98" s="22">
        <f t="shared" si="10"/>
        <v>34.332959817351608</v>
      </c>
      <c r="S98" s="18">
        <f>IF(S$2='BPA CURRENT Calc'!$D$6,Data!V98,0)</f>
        <v>0</v>
      </c>
      <c r="T98" s="4">
        <f>IF(T$2='BPA CURRENT Calc'!$D$6,Data!W98,0)</f>
        <v>0</v>
      </c>
      <c r="U98" s="4">
        <f>IF(U$2='BPA CURRENT Calc'!$D$6,Data!X98,0)</f>
        <v>0</v>
      </c>
      <c r="V98" s="4">
        <f>IF(V$2='BPA CURRENT Calc'!$D$6,Data!Y98,0)</f>
        <v>0</v>
      </c>
      <c r="W98" s="4">
        <f>IF(W$2='BPA CURRENT Calc'!$D$6,Data!Z98,0)</f>
        <v>0</v>
      </c>
      <c r="X98" s="4">
        <f>IF(X$2='BPA CURRENT Calc'!$D$6,Data!AA98,0)</f>
        <v>0</v>
      </c>
      <c r="Y98" s="4">
        <f>IF(Y$2='BPA CURRENT Calc'!$D$6,Data!AB98,0)</f>
        <v>0</v>
      </c>
      <c r="Z98" s="4">
        <f>IF(Z$2='BPA CURRENT Calc'!$D$6,Data!AC98,0)</f>
        <v>0</v>
      </c>
      <c r="AA98" s="4">
        <f>IF(AA$2='BPA CURRENT Calc'!$D$6,Data!AD98,0)</f>
        <v>0</v>
      </c>
      <c r="AB98" s="4">
        <f>IF(AB$2='BPA CURRENT Calc'!$D$6,Data!AE98,0)</f>
        <v>0</v>
      </c>
      <c r="AC98" s="4">
        <f>IF(AC$2='BPA CURRENT Calc'!$D$6,Data!AF98,0)</f>
        <v>0</v>
      </c>
      <c r="AD98" s="4">
        <f>IF(AD$2='BPA CURRENT Calc'!$D$6,Data!AG98,0)</f>
        <v>0</v>
      </c>
      <c r="AE98" s="4">
        <f>IF(AE$2='BPA CURRENT Calc'!$D$6,Data!AH98,0)</f>
        <v>0</v>
      </c>
      <c r="AF98" s="4">
        <f>IF(AF$2='BPA CURRENT Calc'!$D$6,Data!AI98,0)</f>
        <v>0</v>
      </c>
      <c r="AG98" s="6">
        <f t="shared" si="11"/>
        <v>0</v>
      </c>
      <c r="AH98" s="18">
        <f>IF(AH$2='BPA CURRENT Calc'!$E$6,0,0)</f>
        <v>0</v>
      </c>
      <c r="AI98" s="4">
        <f>IF(AI$2='BPA CURRENT Calc'!$E$6,Data!AJ98,0)</f>
        <v>0</v>
      </c>
      <c r="AJ98" s="4">
        <f>IF(AJ$2='BPA CURRENT Calc'!$E$6,Data!AK98,0)</f>
        <v>29.999771689497717</v>
      </c>
      <c r="AK98" s="4">
        <f>IF(AK$2='BPA CURRENT Calc'!$E$6,Data!AL98,0)</f>
        <v>0</v>
      </c>
      <c r="AL98" s="4">
        <f>IF(AL$2='BPA CURRENT Calc'!$E$6,Data!AM98,0)</f>
        <v>0</v>
      </c>
      <c r="AM98" s="4">
        <f>IF(AM$2='BPA CURRENT Calc'!$E$6,Data!AN98,0)</f>
        <v>0</v>
      </c>
      <c r="AN98" s="4">
        <f>IF(AN$2='BPA CURRENT Calc'!$E$6,Data!AO98,0)</f>
        <v>0</v>
      </c>
      <c r="AO98" s="4">
        <f>IF(AO$2='BPA CURRENT Calc'!$E$6,Data!AP98,0)</f>
        <v>0</v>
      </c>
      <c r="AP98" s="6">
        <f t="shared" si="12"/>
        <v>29.999771689497717</v>
      </c>
      <c r="AQ98" s="18">
        <f>IF(AQ$2='BPA CURRENT Calc'!$F$6,0,0)</f>
        <v>0</v>
      </c>
      <c r="AR98" s="4">
        <f>IF(AR$2='BPA CURRENT Calc'!$F$6,Data!AQ98,0)</f>
        <v>0</v>
      </c>
      <c r="AS98" s="4">
        <f>IF(AS$2='BPA CURRENT Calc'!$F$6,Data!AR98,0)</f>
        <v>57.46</v>
      </c>
      <c r="AT98" s="4">
        <f>IF(AT$2='BPA CURRENT Calc'!$F$6,Data!AS98,0)</f>
        <v>0</v>
      </c>
      <c r="AU98" s="4">
        <f>IF(AU$2='BPA CURRENT Calc'!$F$6,Data!AT98,0)</f>
        <v>0</v>
      </c>
      <c r="AV98" s="4">
        <f>IF(AV$2='BPA CURRENT Calc'!$F$6,Data!AU98,0)</f>
        <v>0</v>
      </c>
      <c r="AW98" s="4">
        <f>IF(AW$2='BPA CURRENT Calc'!$F$6,Data!AV98,0)</f>
        <v>0</v>
      </c>
      <c r="AX98" s="4">
        <f>IF(AX$2='BPA CURRENT Calc'!$F$6,Data!AW98,0)</f>
        <v>0</v>
      </c>
      <c r="AY98" s="6">
        <f t="shared" si="13"/>
        <v>57.46</v>
      </c>
      <c r="AZ98" s="18">
        <f>IF(AZ$2='BPA CURRENT Calc'!$G$6,0,0)</f>
        <v>0</v>
      </c>
      <c r="BA98" s="4">
        <f>IF(BA$2='BPA CURRENT Calc'!$G$6,Data!AX98,0)</f>
        <v>0</v>
      </c>
      <c r="BB98" s="4">
        <f>IF(BB$2='BPA CURRENT Calc'!$G$6,Data!AY98,0)</f>
        <v>0</v>
      </c>
      <c r="BC98" s="4">
        <f>IF(BC$2='BPA CURRENT Calc'!$G$6,Data!AZ98,0)</f>
        <v>0</v>
      </c>
      <c r="BD98" s="4">
        <f>IF(BD$2='BPA CURRENT Calc'!$G$6,Data!BA98,0)</f>
        <v>0</v>
      </c>
      <c r="BE98" s="4">
        <f>IF(BE$2='BPA CURRENT Calc'!$G$6,Data!BB98,0)</f>
        <v>0</v>
      </c>
      <c r="BF98" s="4">
        <f>IF(BF$2='BPA CURRENT Calc'!$G$6,Data!BC98,0)</f>
        <v>0</v>
      </c>
      <c r="BG98" s="4">
        <f>IF(BG$2='BPA CURRENT Calc'!$G$6,Data!BD98,0)</f>
        <v>0</v>
      </c>
      <c r="BH98" s="6">
        <f t="shared" si="14"/>
        <v>0</v>
      </c>
      <c r="BI98" s="97">
        <f>IF('BPA CURRENT Calc'!$H$6="Yes",Data!BE98,0)</f>
        <v>0</v>
      </c>
      <c r="BJ98" s="18">
        <f>IF(BJ$2='BPA CURRENT Calc'!$L$4,0,0)</f>
        <v>0</v>
      </c>
      <c r="BK98" s="4">
        <f>IF(BK$2='BPA CURRENT Calc'!$L$4,Data!BV98,0)</f>
        <v>0</v>
      </c>
      <c r="BL98" s="4">
        <f>IF(BL$2='BPA CURRENT Calc'!$L$4,Data!BW98,0)</f>
        <v>6.0000000000000001E-3</v>
      </c>
      <c r="BM98" s="4">
        <f>IF(BM$2='BPA CURRENT Calc'!$L$4,Data!BX98,0)</f>
        <v>0</v>
      </c>
      <c r="BN98" s="4">
        <f>IF(BN$2='BPA CURRENT Calc'!$L$4,Data!BY98,0)</f>
        <v>0</v>
      </c>
      <c r="BO98" s="6">
        <f t="shared" si="15"/>
        <v>6.0000000000000001E-3</v>
      </c>
      <c r="BP98" s="4">
        <f>IF('BPA CURRENT Calc'!$J$6='BPA CURRENT Ref Data'!BP$2,Data!C98,0)</f>
        <v>0</v>
      </c>
      <c r="BQ98" s="4">
        <f>IF('BPA CURRENT Calc'!$J$6='BPA CURRENT Ref Data'!BQ$2,Data!D98,0)</f>
        <v>0</v>
      </c>
      <c r="BR98" s="4">
        <f>IF('BPA CURRENT Calc'!$J$6='BPA CURRENT Ref Data'!BR$2,Data!E98,0)</f>
        <v>0</v>
      </c>
      <c r="BS98" s="4">
        <f>IF('BPA CURRENT Calc'!$J$6='BPA CURRENT Ref Data'!BS$2,Data!F98,0)</f>
        <v>25.768999999999998</v>
      </c>
      <c r="BT98" s="99">
        <f t="shared" si="9"/>
        <v>25.768999999999998</v>
      </c>
      <c r="BU98" s="102">
        <f>IF('BPA CURRENT Calc'!$L$6="Yes",'BPA CURRENT Ref Data'!BO98*'BPA CURRENT Calc'!$L$5,0)</f>
        <v>3.0000000000000001E-3</v>
      </c>
      <c r="BV98" s="102">
        <f>IF('BPA CURRENT Calc'!$M$6="Yes",IF(('BPA CURRENT Calc'!I102-'BPA CURRENT Ref Data'!BT98)&gt;0,('BPA CURRENT Calc'!I102-'BPA CURRENT Ref Data'!BT98)*'BPA CURRENT Calc'!$M$5,0),0)</f>
        <v>0</v>
      </c>
      <c r="BW98" s="80">
        <f>IF('BPA CURRENT Calc'!$K$6="Yes",IF(('BPA CURRENT Calc'!I102)&lt;'BPA CURRENT Calc'!J102,('BPA CURRENT Calc'!I102-'BPA CURRENT Calc'!J102)*'BPA CURRENT Calc'!$K$5,0),0)</f>
        <v>-25.768999999999998</v>
      </c>
      <c r="BX98" s="105">
        <f>IF('BPA CURRENT Calc'!$N$5='BPA CURRENT Ref Data'!$BX$2,'BPA CURRENT Scaling'!D101,0)</f>
        <v>1.8590674565685428E-5</v>
      </c>
      <c r="BY98" s="1">
        <f>IF('BPA CURRENT Calc'!$N$5='BPA CURRENT Ref Data'!$BY$2,'BPA CURRENT Scaling'!H101,0)</f>
        <v>0</v>
      </c>
      <c r="BZ98" s="6">
        <f>IF('BPA CURRENT Calc'!$N$6="Yes",SUM('BPA CURRENT Ref Data'!BX98:BY98),0)</f>
        <v>0</v>
      </c>
      <c r="CA98" s="4"/>
      <c r="CB98" s="4"/>
      <c r="CC98" s="4"/>
      <c r="CD98" s="4"/>
      <c r="CE98" s="4"/>
      <c r="CF98" s="4"/>
      <c r="CG98" s="4"/>
      <c r="CH98" s="4"/>
      <c r="CI98" s="4"/>
      <c r="CJ98" s="4"/>
      <c r="CK98" s="4"/>
      <c r="CL98" s="4"/>
      <c r="CM98" s="4"/>
      <c r="CN98" s="4"/>
      <c r="CO98" s="4"/>
      <c r="CP98" s="4"/>
      <c r="CQ98" s="4" t="e">
        <f>IF('BPA CURRENT Calc'!#REF!='BPA CURRENT Ref Data'!CQ$2,Data!G98,0)</f>
        <v>#REF!</v>
      </c>
      <c r="CR98" s="4" t="e">
        <f>IF('BPA CURRENT Calc'!#REF!='BPA CURRENT Ref Data'!CR$2,Data!H98,0)</f>
        <v>#REF!</v>
      </c>
      <c r="CS98" s="4" t="e">
        <f>IF('BPA CURRENT Calc'!#REF!='BPA CURRENT Ref Data'!CS$2,Data!I98,0)</f>
        <v>#REF!</v>
      </c>
      <c r="CT98" s="4" t="e">
        <f>IF('BPA CURRENT Calc'!#REF!='BPA CURRENT Ref Data'!CT$2,Data!J98,0)</f>
        <v>#REF!</v>
      </c>
      <c r="CU98" s="4" t="e">
        <f>IF('BPA CURRENT Calc'!#REF!='BPA CURRENT Ref Data'!CU$2,Data!K98,0)</f>
        <v>#REF!</v>
      </c>
      <c r="CV98" s="4" t="e">
        <f>IF('BPA CURRENT Calc'!#REF!='BPA CURRENT Ref Data'!CV$2,Data!L98,0)</f>
        <v>#REF!</v>
      </c>
      <c r="CW98" s="4" t="e">
        <f>IF('BPA CURRENT Calc'!#REF!='BPA CURRENT Ref Data'!CW$2,Data!M98,0)</f>
        <v>#REF!</v>
      </c>
      <c r="CX98" s="4" t="e">
        <f>IF('BPA CURRENT Calc'!#REF!='BPA CURRENT Ref Data'!CX$2,Data!N98,0)</f>
        <v>#REF!</v>
      </c>
      <c r="CY98" s="4" t="e">
        <f>IF('BPA CURRENT Calc'!#REF!='BPA CURRENT Ref Data'!CY$2,Data!O98,0)</f>
        <v>#REF!</v>
      </c>
      <c r="CZ98" s="4" t="e">
        <f>IF('BPA CURRENT Calc'!#REF!='BPA CURRENT Ref Data'!CZ$2,Data!P98,0)</f>
        <v>#REF!</v>
      </c>
      <c r="DA98" s="4" t="e">
        <f>IF('BPA CURRENT Calc'!#REF!='BPA CURRENT Ref Data'!DA$2,Data!Q98,0)</f>
        <v>#REF!</v>
      </c>
      <c r="DB98" s="4" t="e">
        <f>IF('BPA CURRENT Calc'!#REF!='BPA CURRENT Ref Data'!DB$2,Data!R98,0)</f>
        <v>#REF!</v>
      </c>
      <c r="DC98" s="4" t="e">
        <f>IF('BPA CURRENT Calc'!#REF!='BPA CURRENT Ref Data'!DC$2,Data!S98,0)</f>
        <v>#REF!</v>
      </c>
      <c r="DD98" s="4" t="e">
        <f>IF('BPA CURRENT Calc'!#REF!='BPA CURRENT Ref Data'!DD$2,Data!T98,0)</f>
        <v>#REF!</v>
      </c>
      <c r="DE98" s="4" t="e">
        <f>IF('BPA CURRENT Calc'!#REF!='BPA CURRENT Ref Data'!DE$2,Data!U98,0)</f>
        <v>#REF!</v>
      </c>
      <c r="DF98" s="22" t="e">
        <f t="shared" si="16"/>
        <v>#REF!</v>
      </c>
    </row>
    <row r="99" spans="1:110" x14ac:dyDescent="0.3">
      <c r="A99" s="12">
        <v>10307</v>
      </c>
      <c r="B99" s="37" t="s">
        <v>106</v>
      </c>
      <c r="C99" s="18">
        <f>IF('BPA CURRENT Calc'!$C$6='BPA CURRENT Ref Data'!C$2,Data!G99,0)</f>
        <v>0</v>
      </c>
      <c r="D99" s="4">
        <f>IF('BPA CURRENT Calc'!$C$6='BPA CURRENT Ref Data'!D$2,Data!H99,0)</f>
        <v>0</v>
      </c>
      <c r="E99" s="4">
        <f>IF('BPA CURRENT Calc'!$C$6='BPA CURRENT Ref Data'!E$2,Data!I99,0)</f>
        <v>68.283675000000002</v>
      </c>
      <c r="F99" s="4">
        <f>IF('BPA CURRENT Calc'!$C$6='BPA CURRENT Ref Data'!F$2,Data!J99,0)</f>
        <v>0</v>
      </c>
      <c r="G99" s="4">
        <f>IF('BPA CURRENT Calc'!$C$6='BPA CURRENT Ref Data'!G$2,Data!K99,0)</f>
        <v>0</v>
      </c>
      <c r="H99" s="4">
        <f>IF('BPA CURRENT Calc'!$C$6='BPA CURRENT Ref Data'!H$2,Data!L99,0)</f>
        <v>0</v>
      </c>
      <c r="I99" s="4">
        <f>IF('BPA CURRENT Calc'!$C$6='BPA CURRENT Ref Data'!I$2,Data!M99,0)</f>
        <v>0</v>
      </c>
      <c r="J99" s="4">
        <f>IF('BPA CURRENT Calc'!$C$6='BPA CURRENT Ref Data'!J$2,Data!N99,0)</f>
        <v>0</v>
      </c>
      <c r="K99" s="4">
        <f>IF('BPA CURRENT Calc'!$C$6='BPA CURRENT Ref Data'!K$2,Data!O99,0)</f>
        <v>0</v>
      </c>
      <c r="L99" s="4">
        <f>IF('BPA CURRENT Calc'!$C$6='BPA CURRENT Ref Data'!L$2,Data!P99,0)</f>
        <v>0</v>
      </c>
      <c r="M99" s="4">
        <f>IF('BPA CURRENT Calc'!$C$6='BPA CURRENT Ref Data'!M$2,Data!Q99,0)</f>
        <v>0</v>
      </c>
      <c r="N99" s="4">
        <f>IF('BPA CURRENT Calc'!$C$6='BPA CURRENT Ref Data'!N$2,Data!R99,0)</f>
        <v>0</v>
      </c>
      <c r="O99" s="4">
        <f>IF('BPA CURRENT Calc'!$C$6='BPA CURRENT Ref Data'!O$2,Data!S99,0)</f>
        <v>0</v>
      </c>
      <c r="P99" s="4">
        <f>IF('BPA CURRENT Calc'!$C$6='BPA CURRENT Ref Data'!P$2,Data!T99,0)</f>
        <v>0</v>
      </c>
      <c r="Q99" s="4">
        <f>IF('BPA CURRENT Calc'!$C$6='BPA CURRENT Ref Data'!Q$2,Data!U99,0)</f>
        <v>0</v>
      </c>
      <c r="R99" s="22">
        <f t="shared" si="10"/>
        <v>68.283675000000002</v>
      </c>
      <c r="S99" s="18">
        <f>IF(S$2='BPA CURRENT Calc'!$D$6,Data!V99,0)</f>
        <v>0</v>
      </c>
      <c r="T99" s="4">
        <f>IF(T$2='BPA CURRENT Calc'!$D$6,Data!W99,0)</f>
        <v>0</v>
      </c>
      <c r="U99" s="4">
        <f>IF(U$2='BPA CURRENT Calc'!$D$6,Data!X99,0)</f>
        <v>0</v>
      </c>
      <c r="V99" s="4">
        <f>IF(V$2='BPA CURRENT Calc'!$D$6,Data!Y99,0)</f>
        <v>0</v>
      </c>
      <c r="W99" s="4">
        <f>IF(W$2='BPA CURRENT Calc'!$D$6,Data!Z99,0)</f>
        <v>0</v>
      </c>
      <c r="X99" s="4">
        <f>IF(X$2='BPA CURRENT Calc'!$D$6,Data!AA99,0)</f>
        <v>0</v>
      </c>
      <c r="Y99" s="4">
        <f>IF(Y$2='BPA CURRENT Calc'!$D$6,Data!AB99,0)</f>
        <v>0</v>
      </c>
      <c r="Z99" s="4">
        <f>IF(Z$2='BPA CURRENT Calc'!$D$6,Data!AC99,0)</f>
        <v>0</v>
      </c>
      <c r="AA99" s="4">
        <f>IF(AA$2='BPA CURRENT Calc'!$D$6,Data!AD99,0)</f>
        <v>0</v>
      </c>
      <c r="AB99" s="4">
        <f>IF(AB$2='BPA CURRENT Calc'!$D$6,Data!AE99,0)</f>
        <v>0</v>
      </c>
      <c r="AC99" s="4">
        <f>IF(AC$2='BPA CURRENT Calc'!$D$6,Data!AF99,0)</f>
        <v>0</v>
      </c>
      <c r="AD99" s="4">
        <f>IF(AD$2='BPA CURRENT Calc'!$D$6,Data!AG99,0)</f>
        <v>0</v>
      </c>
      <c r="AE99" s="4">
        <f>IF(AE$2='BPA CURRENT Calc'!$D$6,Data!AH99,0)</f>
        <v>0</v>
      </c>
      <c r="AF99" s="4">
        <f>IF(AF$2='BPA CURRENT Calc'!$D$6,Data!AI99,0)</f>
        <v>0</v>
      </c>
      <c r="AG99" s="6">
        <f t="shared" si="11"/>
        <v>0</v>
      </c>
      <c r="AH99" s="18">
        <f>IF(AH$2='BPA CURRENT Calc'!$E$6,0,0)</f>
        <v>0</v>
      </c>
      <c r="AI99" s="4">
        <f>IF(AI$2='BPA CURRENT Calc'!$E$6,Data!AJ99,0)</f>
        <v>0</v>
      </c>
      <c r="AJ99" s="4">
        <f>IF(AJ$2='BPA CURRENT Calc'!$E$6,Data!AK99,0)</f>
        <v>0</v>
      </c>
      <c r="AK99" s="4">
        <f>IF(AK$2='BPA CURRENT Calc'!$E$6,Data!AL99,0)</f>
        <v>0</v>
      </c>
      <c r="AL99" s="4">
        <f>IF(AL$2='BPA CURRENT Calc'!$E$6,Data!AM99,0)</f>
        <v>0</v>
      </c>
      <c r="AM99" s="4">
        <f>IF(AM$2='BPA CURRENT Calc'!$E$6,Data!AN99,0)</f>
        <v>0</v>
      </c>
      <c r="AN99" s="4">
        <f>IF(AN$2='BPA CURRENT Calc'!$E$6,Data!AO99,0)</f>
        <v>0</v>
      </c>
      <c r="AO99" s="4">
        <f>IF(AO$2='BPA CURRENT Calc'!$E$6,Data!AP99,0)</f>
        <v>0</v>
      </c>
      <c r="AP99" s="6">
        <f t="shared" si="12"/>
        <v>0</v>
      </c>
      <c r="AQ99" s="18">
        <f>IF(AQ$2='BPA CURRENT Calc'!$F$6,0,0)</f>
        <v>0</v>
      </c>
      <c r="AR99" s="4">
        <f>IF(AR$2='BPA CURRENT Calc'!$F$6,Data!AQ99,0)</f>
        <v>0</v>
      </c>
      <c r="AS99" s="4">
        <f>IF(AS$2='BPA CURRENT Calc'!$F$6,Data!AR99,0)</f>
        <v>0</v>
      </c>
      <c r="AT99" s="4">
        <f>IF(AT$2='BPA CURRENT Calc'!$F$6,Data!AS99,0)</f>
        <v>0</v>
      </c>
      <c r="AU99" s="4">
        <f>IF(AU$2='BPA CURRENT Calc'!$F$6,Data!AT99,0)</f>
        <v>0</v>
      </c>
      <c r="AV99" s="4">
        <f>IF(AV$2='BPA CURRENT Calc'!$F$6,Data!AU99,0)</f>
        <v>0</v>
      </c>
      <c r="AW99" s="4">
        <f>IF(AW$2='BPA CURRENT Calc'!$F$6,Data!AV99,0)</f>
        <v>0</v>
      </c>
      <c r="AX99" s="4">
        <f>IF(AX$2='BPA CURRENT Calc'!$F$6,Data!AW99,0)</f>
        <v>0</v>
      </c>
      <c r="AY99" s="6">
        <f t="shared" si="13"/>
        <v>0</v>
      </c>
      <c r="AZ99" s="18">
        <f>IF(AZ$2='BPA CURRENT Calc'!$G$6,0,0)</f>
        <v>0</v>
      </c>
      <c r="BA99" s="4">
        <f>IF(BA$2='BPA CURRENT Calc'!$G$6,Data!AX99,0)</f>
        <v>0</v>
      </c>
      <c r="BB99" s="4">
        <f>IF(BB$2='BPA CURRENT Calc'!$G$6,Data!AY99,0)</f>
        <v>0</v>
      </c>
      <c r="BC99" s="4">
        <f>IF(BC$2='BPA CURRENT Calc'!$G$6,Data!AZ99,0)</f>
        <v>0</v>
      </c>
      <c r="BD99" s="4">
        <f>IF(BD$2='BPA CURRENT Calc'!$G$6,Data!BA99,0)</f>
        <v>0</v>
      </c>
      <c r="BE99" s="4">
        <f>IF(BE$2='BPA CURRENT Calc'!$G$6,Data!BB99,0)</f>
        <v>0</v>
      </c>
      <c r="BF99" s="4">
        <f>IF(BF$2='BPA CURRENT Calc'!$G$6,Data!BC99,0)</f>
        <v>0</v>
      </c>
      <c r="BG99" s="4">
        <f>IF(BG$2='BPA CURRENT Calc'!$G$6,Data!BD99,0)</f>
        <v>0</v>
      </c>
      <c r="BH99" s="6">
        <f t="shared" si="14"/>
        <v>0</v>
      </c>
      <c r="BI99" s="97">
        <f>IF('BPA CURRENT Calc'!$H$6="Yes",Data!BE99,0)</f>
        <v>0</v>
      </c>
      <c r="BJ99" s="18">
        <f>IF(BJ$2='BPA CURRENT Calc'!$L$4,0,0)</f>
        <v>0</v>
      </c>
      <c r="BK99" s="4">
        <f>IF(BK$2='BPA CURRENT Calc'!$L$4,Data!BV99,0)</f>
        <v>0</v>
      </c>
      <c r="BL99" s="4">
        <f>IF(BL$2='BPA CURRENT Calc'!$L$4,Data!BW99,0)</f>
        <v>0.6120000000000001</v>
      </c>
      <c r="BM99" s="4">
        <f>IF(BM$2='BPA CURRENT Calc'!$L$4,Data!BX99,0)</f>
        <v>0</v>
      </c>
      <c r="BN99" s="4">
        <f>IF(BN$2='BPA CURRENT Calc'!$L$4,Data!BY99,0)</f>
        <v>0</v>
      </c>
      <c r="BO99" s="6">
        <f t="shared" si="15"/>
        <v>0.6120000000000001</v>
      </c>
      <c r="BP99" s="4">
        <f>IF('BPA CURRENT Calc'!$J$6='BPA CURRENT Ref Data'!BP$2,Data!C99,0)</f>
        <v>0</v>
      </c>
      <c r="BQ99" s="4">
        <f>IF('BPA CURRENT Calc'!$J$6='BPA CURRENT Ref Data'!BQ$2,Data!D99,0)</f>
        <v>0</v>
      </c>
      <c r="BR99" s="4">
        <f>IF('BPA CURRENT Calc'!$J$6='BPA CURRENT Ref Data'!BR$2,Data!E99,0)</f>
        <v>0</v>
      </c>
      <c r="BS99" s="4">
        <f>IF('BPA CURRENT Calc'!$J$6='BPA CURRENT Ref Data'!BS$2,Data!F99,0)</f>
        <v>71.984999999999999</v>
      </c>
      <c r="BT99" s="99">
        <f t="shared" ref="BT99:BT130" si="17">SUM(BP99:BS99)</f>
        <v>71.984999999999999</v>
      </c>
      <c r="BU99" s="102">
        <f>IF('BPA CURRENT Calc'!$L$6="Yes",'BPA CURRENT Ref Data'!BO99*'BPA CURRENT Calc'!$L$5,0)</f>
        <v>0.30600000000000005</v>
      </c>
      <c r="BV99" s="102">
        <f>IF('BPA CURRENT Calc'!$M$6="Yes",IF(('BPA CURRENT Calc'!I103-'BPA CURRENT Ref Data'!BT99)&gt;0,('BPA CURRENT Calc'!I103-'BPA CURRENT Ref Data'!BT99)*'BPA CURRENT Calc'!$M$5,0),0)</f>
        <v>0</v>
      </c>
      <c r="BW99" s="80">
        <f>IF('BPA CURRENT Calc'!$K$6="Yes",IF(('BPA CURRENT Calc'!I103)&lt;'BPA CURRENT Calc'!J103,('BPA CURRENT Calc'!I103-'BPA CURRENT Calc'!J103)*'BPA CURRENT Calc'!$K$5,0),0)</f>
        <v>-3.7013249999999971</v>
      </c>
      <c r="BX99" s="105">
        <f>IF('BPA CURRENT Calc'!$N$5='BPA CURRENT Ref Data'!$BX$2,'BPA CURRENT Scaling'!D102,0)</f>
        <v>0.42504277549704317</v>
      </c>
      <c r="BY99" s="1">
        <f>IF('BPA CURRENT Calc'!$N$5='BPA CURRENT Ref Data'!$BY$2,'BPA CURRENT Scaling'!H102,0)</f>
        <v>0</v>
      </c>
      <c r="BZ99" s="6">
        <f>IF('BPA CURRENT Calc'!$N$6="Yes",SUM('BPA CURRENT Ref Data'!BX99:BY99),0)</f>
        <v>0</v>
      </c>
      <c r="CA99" s="4"/>
      <c r="CB99" s="4"/>
      <c r="CC99" s="4"/>
      <c r="CD99" s="4"/>
      <c r="CE99" s="4"/>
      <c r="CF99" s="4"/>
      <c r="CG99" s="4"/>
      <c r="CH99" s="4"/>
      <c r="CI99" s="4"/>
      <c r="CJ99" s="4"/>
      <c r="CK99" s="4"/>
      <c r="CL99" s="4"/>
      <c r="CM99" s="4"/>
      <c r="CN99" s="4"/>
      <c r="CO99" s="4"/>
      <c r="CP99" s="4"/>
      <c r="CQ99" s="4" t="e">
        <f>IF('BPA CURRENT Calc'!#REF!='BPA CURRENT Ref Data'!CQ$2,Data!G99,0)</f>
        <v>#REF!</v>
      </c>
      <c r="CR99" s="4" t="e">
        <f>IF('BPA CURRENT Calc'!#REF!='BPA CURRENT Ref Data'!CR$2,Data!H99,0)</f>
        <v>#REF!</v>
      </c>
      <c r="CS99" s="4" t="e">
        <f>IF('BPA CURRENT Calc'!#REF!='BPA CURRENT Ref Data'!CS$2,Data!I99,0)</f>
        <v>#REF!</v>
      </c>
      <c r="CT99" s="4" t="e">
        <f>IF('BPA CURRENT Calc'!#REF!='BPA CURRENT Ref Data'!CT$2,Data!J99,0)</f>
        <v>#REF!</v>
      </c>
      <c r="CU99" s="4" t="e">
        <f>IF('BPA CURRENT Calc'!#REF!='BPA CURRENT Ref Data'!CU$2,Data!K99,0)</f>
        <v>#REF!</v>
      </c>
      <c r="CV99" s="4" t="e">
        <f>IF('BPA CURRENT Calc'!#REF!='BPA CURRENT Ref Data'!CV$2,Data!L99,0)</f>
        <v>#REF!</v>
      </c>
      <c r="CW99" s="4" t="e">
        <f>IF('BPA CURRENT Calc'!#REF!='BPA CURRENT Ref Data'!CW$2,Data!M99,0)</f>
        <v>#REF!</v>
      </c>
      <c r="CX99" s="4" t="e">
        <f>IF('BPA CURRENT Calc'!#REF!='BPA CURRENT Ref Data'!CX$2,Data!N99,0)</f>
        <v>#REF!</v>
      </c>
      <c r="CY99" s="4" t="e">
        <f>IF('BPA CURRENT Calc'!#REF!='BPA CURRENT Ref Data'!CY$2,Data!O99,0)</f>
        <v>#REF!</v>
      </c>
      <c r="CZ99" s="4" t="e">
        <f>IF('BPA CURRENT Calc'!#REF!='BPA CURRENT Ref Data'!CZ$2,Data!P99,0)</f>
        <v>#REF!</v>
      </c>
      <c r="DA99" s="4" t="e">
        <f>IF('BPA CURRENT Calc'!#REF!='BPA CURRENT Ref Data'!DA$2,Data!Q99,0)</f>
        <v>#REF!</v>
      </c>
      <c r="DB99" s="4" t="e">
        <f>IF('BPA CURRENT Calc'!#REF!='BPA CURRENT Ref Data'!DB$2,Data!R99,0)</f>
        <v>#REF!</v>
      </c>
      <c r="DC99" s="4" t="e">
        <f>IF('BPA CURRENT Calc'!#REF!='BPA CURRENT Ref Data'!DC$2,Data!S99,0)</f>
        <v>#REF!</v>
      </c>
      <c r="DD99" s="4" t="e">
        <f>IF('BPA CURRENT Calc'!#REF!='BPA CURRENT Ref Data'!DD$2,Data!T99,0)</f>
        <v>#REF!</v>
      </c>
      <c r="DE99" s="4" t="e">
        <f>IF('BPA CURRENT Calc'!#REF!='BPA CURRENT Ref Data'!DE$2,Data!U99,0)</f>
        <v>#REF!</v>
      </c>
      <c r="DF99" s="22" t="e">
        <f t="shared" si="16"/>
        <v>#REF!</v>
      </c>
    </row>
    <row r="100" spans="1:110" x14ac:dyDescent="0.3">
      <c r="A100" s="12">
        <v>10326</v>
      </c>
      <c r="B100" s="37" t="s">
        <v>107</v>
      </c>
      <c r="C100" s="18">
        <f>IF('BPA CURRENT Calc'!$C$6='BPA CURRENT Ref Data'!C$2,Data!G100,0)</f>
        <v>0</v>
      </c>
      <c r="D100" s="4">
        <f>IF('BPA CURRENT Calc'!$C$6='BPA CURRENT Ref Data'!D$2,Data!H100,0)</f>
        <v>0</v>
      </c>
      <c r="E100" s="4">
        <f>IF('BPA CURRENT Calc'!$C$6='BPA CURRENT Ref Data'!E$2,Data!I100,0)</f>
        <v>27.848501027397258</v>
      </c>
      <c r="F100" s="4">
        <f>IF('BPA CURRENT Calc'!$C$6='BPA CURRENT Ref Data'!F$2,Data!J100,0)</f>
        <v>0</v>
      </c>
      <c r="G100" s="4">
        <f>IF('BPA CURRENT Calc'!$C$6='BPA CURRENT Ref Data'!G$2,Data!K100,0)</f>
        <v>0</v>
      </c>
      <c r="H100" s="4">
        <f>IF('BPA CURRENT Calc'!$C$6='BPA CURRENT Ref Data'!H$2,Data!L100,0)</f>
        <v>0</v>
      </c>
      <c r="I100" s="4">
        <f>IF('BPA CURRENT Calc'!$C$6='BPA CURRENT Ref Data'!I$2,Data!M100,0)</f>
        <v>0</v>
      </c>
      <c r="J100" s="4">
        <f>IF('BPA CURRENT Calc'!$C$6='BPA CURRENT Ref Data'!J$2,Data!N100,0)</f>
        <v>0</v>
      </c>
      <c r="K100" s="4">
        <f>IF('BPA CURRENT Calc'!$C$6='BPA CURRENT Ref Data'!K$2,Data!O100,0)</f>
        <v>0</v>
      </c>
      <c r="L100" s="4">
        <f>IF('BPA CURRENT Calc'!$C$6='BPA CURRENT Ref Data'!L$2,Data!P100,0)</f>
        <v>0</v>
      </c>
      <c r="M100" s="4">
        <f>IF('BPA CURRENT Calc'!$C$6='BPA CURRENT Ref Data'!M$2,Data!Q100,0)</f>
        <v>0</v>
      </c>
      <c r="N100" s="4">
        <f>IF('BPA CURRENT Calc'!$C$6='BPA CURRENT Ref Data'!N$2,Data!R100,0)</f>
        <v>0</v>
      </c>
      <c r="O100" s="4">
        <f>IF('BPA CURRENT Calc'!$C$6='BPA CURRENT Ref Data'!O$2,Data!S100,0)</f>
        <v>0</v>
      </c>
      <c r="P100" s="4">
        <f>IF('BPA CURRENT Calc'!$C$6='BPA CURRENT Ref Data'!P$2,Data!T100,0)</f>
        <v>0</v>
      </c>
      <c r="Q100" s="4">
        <f>IF('BPA CURRENT Calc'!$C$6='BPA CURRENT Ref Data'!Q$2,Data!U100,0)</f>
        <v>0</v>
      </c>
      <c r="R100" s="22">
        <f t="shared" si="10"/>
        <v>27.848501027397258</v>
      </c>
      <c r="S100" s="18">
        <f>IF(S$2='BPA CURRENT Calc'!$D$6,Data!V100,0)</f>
        <v>0</v>
      </c>
      <c r="T100" s="4">
        <f>IF(T$2='BPA CURRENT Calc'!$D$6,Data!W100,0)</f>
        <v>0</v>
      </c>
      <c r="U100" s="4">
        <f>IF(U$2='BPA CURRENT Calc'!$D$6,Data!X100,0)</f>
        <v>0</v>
      </c>
      <c r="V100" s="4">
        <f>IF(V$2='BPA CURRENT Calc'!$D$6,Data!Y100,0)</f>
        <v>0</v>
      </c>
      <c r="W100" s="4">
        <f>IF(W$2='BPA CURRENT Calc'!$D$6,Data!Z100,0)</f>
        <v>0</v>
      </c>
      <c r="X100" s="4">
        <f>IF(X$2='BPA CURRENT Calc'!$D$6,Data!AA100,0)</f>
        <v>0</v>
      </c>
      <c r="Y100" s="4">
        <f>IF(Y$2='BPA CURRENT Calc'!$D$6,Data!AB100,0)</f>
        <v>0</v>
      </c>
      <c r="Z100" s="4">
        <f>IF(Z$2='BPA CURRENT Calc'!$D$6,Data!AC100,0)</f>
        <v>0</v>
      </c>
      <c r="AA100" s="4">
        <f>IF(AA$2='BPA CURRENT Calc'!$D$6,Data!AD100,0)</f>
        <v>0</v>
      </c>
      <c r="AB100" s="4">
        <f>IF(AB$2='BPA CURRENT Calc'!$D$6,Data!AE100,0)</f>
        <v>0</v>
      </c>
      <c r="AC100" s="4">
        <f>IF(AC$2='BPA CURRENT Calc'!$D$6,Data!AF100,0)</f>
        <v>0</v>
      </c>
      <c r="AD100" s="4">
        <f>IF(AD$2='BPA CURRENT Calc'!$D$6,Data!AG100,0)</f>
        <v>0</v>
      </c>
      <c r="AE100" s="4">
        <f>IF(AE$2='BPA CURRENT Calc'!$D$6,Data!AH100,0)</f>
        <v>0</v>
      </c>
      <c r="AF100" s="4">
        <f>IF(AF$2='BPA CURRENT Calc'!$D$6,Data!AI100,0)</f>
        <v>0</v>
      </c>
      <c r="AG100" s="6">
        <f t="shared" si="11"/>
        <v>0</v>
      </c>
      <c r="AH100" s="18">
        <f>IF(AH$2='BPA CURRENT Calc'!$E$6,0,0)</f>
        <v>0</v>
      </c>
      <c r="AI100" s="4">
        <f>IF(AI$2='BPA CURRENT Calc'!$E$6,Data!AJ100,0)</f>
        <v>0</v>
      </c>
      <c r="AJ100" s="4">
        <f>IF(AJ$2='BPA CURRENT Calc'!$E$6,Data!AK100,0)</f>
        <v>0</v>
      </c>
      <c r="AK100" s="4">
        <f>IF(AK$2='BPA CURRENT Calc'!$E$6,Data!AL100,0)</f>
        <v>0</v>
      </c>
      <c r="AL100" s="4">
        <f>IF(AL$2='BPA CURRENT Calc'!$E$6,Data!AM100,0)</f>
        <v>0</v>
      </c>
      <c r="AM100" s="4">
        <f>IF(AM$2='BPA CURRENT Calc'!$E$6,Data!AN100,0)</f>
        <v>0</v>
      </c>
      <c r="AN100" s="4">
        <f>IF(AN$2='BPA CURRENT Calc'!$E$6,Data!AO100,0)</f>
        <v>0</v>
      </c>
      <c r="AO100" s="4">
        <f>IF(AO$2='BPA CURRENT Calc'!$E$6,Data!AP100,0)</f>
        <v>0</v>
      </c>
      <c r="AP100" s="6">
        <f t="shared" si="12"/>
        <v>0</v>
      </c>
      <c r="AQ100" s="18">
        <f>IF(AQ$2='BPA CURRENT Calc'!$F$6,0,0)</f>
        <v>0</v>
      </c>
      <c r="AR100" s="4">
        <f>IF(AR$2='BPA CURRENT Calc'!$F$6,Data!AQ100,0)</f>
        <v>0</v>
      </c>
      <c r="AS100" s="4">
        <f>IF(AS$2='BPA CURRENT Calc'!$F$6,Data!AR100,0)</f>
        <v>0</v>
      </c>
      <c r="AT100" s="4">
        <f>IF(AT$2='BPA CURRENT Calc'!$F$6,Data!AS100,0)</f>
        <v>0</v>
      </c>
      <c r="AU100" s="4">
        <f>IF(AU$2='BPA CURRENT Calc'!$F$6,Data!AT100,0)</f>
        <v>0</v>
      </c>
      <c r="AV100" s="4">
        <f>IF(AV$2='BPA CURRENT Calc'!$F$6,Data!AU100,0)</f>
        <v>0</v>
      </c>
      <c r="AW100" s="4">
        <f>IF(AW$2='BPA CURRENT Calc'!$F$6,Data!AV100,0)</f>
        <v>0</v>
      </c>
      <c r="AX100" s="4">
        <f>IF(AX$2='BPA CURRENT Calc'!$F$6,Data!AW100,0)</f>
        <v>0</v>
      </c>
      <c r="AY100" s="6">
        <f t="shared" si="13"/>
        <v>0</v>
      </c>
      <c r="AZ100" s="18">
        <f>IF(AZ$2='BPA CURRENT Calc'!$G$6,0,0)</f>
        <v>0</v>
      </c>
      <c r="BA100" s="4">
        <f>IF(BA$2='BPA CURRENT Calc'!$G$6,Data!AX100,0)</f>
        <v>0</v>
      </c>
      <c r="BB100" s="4">
        <f>IF(BB$2='BPA CURRENT Calc'!$G$6,Data!AY100,0)</f>
        <v>0</v>
      </c>
      <c r="BC100" s="4">
        <f>IF(BC$2='BPA CURRENT Calc'!$G$6,Data!AZ100,0)</f>
        <v>0</v>
      </c>
      <c r="BD100" s="4">
        <f>IF(BD$2='BPA CURRENT Calc'!$G$6,Data!BA100,0)</f>
        <v>0</v>
      </c>
      <c r="BE100" s="4">
        <f>IF(BE$2='BPA CURRENT Calc'!$G$6,Data!BB100,0)</f>
        <v>0</v>
      </c>
      <c r="BF100" s="4">
        <f>IF(BF$2='BPA CURRENT Calc'!$G$6,Data!BC100,0)</f>
        <v>0</v>
      </c>
      <c r="BG100" s="4">
        <f>IF(BG$2='BPA CURRENT Calc'!$G$6,Data!BD100,0)</f>
        <v>0</v>
      </c>
      <c r="BH100" s="6">
        <f t="shared" si="14"/>
        <v>0</v>
      </c>
      <c r="BI100" s="97">
        <f>IF('BPA CURRENT Calc'!$H$6="Yes",Data!BE100,0)</f>
        <v>0</v>
      </c>
      <c r="BJ100" s="18">
        <f>IF(BJ$2='BPA CURRENT Calc'!$L$4,0,0)</f>
        <v>0</v>
      </c>
      <c r="BK100" s="4">
        <f>IF(BK$2='BPA CURRENT Calc'!$L$4,Data!BV100,0)</f>
        <v>0</v>
      </c>
      <c r="BL100" s="4">
        <f>IF(BL$2='BPA CURRENT Calc'!$L$4,Data!BW100,0)</f>
        <v>0</v>
      </c>
      <c r="BM100" s="4">
        <f>IF(BM$2='BPA CURRENT Calc'!$L$4,Data!BX100,0)</f>
        <v>0</v>
      </c>
      <c r="BN100" s="4">
        <f>IF(BN$2='BPA CURRENT Calc'!$L$4,Data!BY100,0)</f>
        <v>0</v>
      </c>
      <c r="BO100" s="6">
        <f t="shared" si="15"/>
        <v>0</v>
      </c>
      <c r="BP100" s="4">
        <f>IF('BPA CURRENT Calc'!$J$6='BPA CURRENT Ref Data'!BP$2,Data!C100,0)</f>
        <v>0</v>
      </c>
      <c r="BQ100" s="4">
        <f>IF('BPA CURRENT Calc'!$J$6='BPA CURRENT Ref Data'!BQ$2,Data!D100,0)</f>
        <v>0</v>
      </c>
      <c r="BR100" s="4">
        <f>IF('BPA CURRENT Calc'!$J$6='BPA CURRENT Ref Data'!BR$2,Data!E100,0)</f>
        <v>0</v>
      </c>
      <c r="BS100" s="4">
        <f>IF('BPA CURRENT Calc'!$J$6='BPA CURRENT Ref Data'!BS$2,Data!F100,0)</f>
        <v>30.46</v>
      </c>
      <c r="BT100" s="99">
        <f t="shared" si="17"/>
        <v>30.46</v>
      </c>
      <c r="BU100" s="102">
        <f>IF('BPA CURRENT Calc'!$L$6="Yes",'BPA CURRENT Ref Data'!BO100*'BPA CURRENT Calc'!$L$5,0)</f>
        <v>0</v>
      </c>
      <c r="BV100" s="102">
        <f>IF('BPA CURRENT Calc'!$M$6="Yes",IF(('BPA CURRENT Calc'!I104-'BPA CURRENT Ref Data'!BT100)&gt;0,('BPA CURRENT Calc'!I104-'BPA CURRENT Ref Data'!BT100)*'BPA CURRENT Calc'!$M$5,0),0)</f>
        <v>0</v>
      </c>
      <c r="BW100" s="80">
        <f>IF('BPA CURRENT Calc'!$K$6="Yes",IF(('BPA CURRENT Calc'!I104)&lt;'BPA CURRENT Calc'!J104,('BPA CURRENT Calc'!I104-'BPA CURRENT Calc'!J104)*'BPA CURRENT Calc'!$K$5,0),0)</f>
        <v>-2.6114989726027424</v>
      </c>
      <c r="BX100" s="105">
        <f>IF('BPA CURRENT Calc'!$N$5='BPA CURRENT Ref Data'!$BX$2,'BPA CURRENT Scaling'!D103,0)</f>
        <v>0.17257413991416623</v>
      </c>
      <c r="BY100" s="1">
        <f>IF('BPA CURRENT Calc'!$N$5='BPA CURRENT Ref Data'!$BY$2,'BPA CURRENT Scaling'!H103,0)</f>
        <v>0</v>
      </c>
      <c r="BZ100" s="6">
        <f>IF('BPA CURRENT Calc'!$N$6="Yes",SUM('BPA CURRENT Ref Data'!BX100:BY100),0)</f>
        <v>0</v>
      </c>
      <c r="CA100" s="4"/>
      <c r="CB100" s="4"/>
      <c r="CC100" s="4"/>
      <c r="CD100" s="4"/>
      <c r="CE100" s="4"/>
      <c r="CF100" s="4"/>
      <c r="CG100" s="4"/>
      <c r="CH100" s="4"/>
      <c r="CI100" s="4"/>
      <c r="CJ100" s="4"/>
      <c r="CK100" s="4"/>
      <c r="CL100" s="4"/>
      <c r="CM100" s="4"/>
      <c r="CN100" s="4"/>
      <c r="CO100" s="4"/>
      <c r="CP100" s="4"/>
      <c r="CQ100" s="4" t="e">
        <f>IF('BPA CURRENT Calc'!#REF!='BPA CURRENT Ref Data'!CQ$2,Data!G100,0)</f>
        <v>#REF!</v>
      </c>
      <c r="CR100" s="4" t="e">
        <f>IF('BPA CURRENT Calc'!#REF!='BPA CURRENT Ref Data'!CR$2,Data!H100,0)</f>
        <v>#REF!</v>
      </c>
      <c r="CS100" s="4" t="e">
        <f>IF('BPA CURRENT Calc'!#REF!='BPA CURRENT Ref Data'!CS$2,Data!I100,0)</f>
        <v>#REF!</v>
      </c>
      <c r="CT100" s="4" t="e">
        <f>IF('BPA CURRENT Calc'!#REF!='BPA CURRENT Ref Data'!CT$2,Data!J100,0)</f>
        <v>#REF!</v>
      </c>
      <c r="CU100" s="4" t="e">
        <f>IF('BPA CURRENT Calc'!#REF!='BPA CURRENT Ref Data'!CU$2,Data!K100,0)</f>
        <v>#REF!</v>
      </c>
      <c r="CV100" s="4" t="e">
        <f>IF('BPA CURRENT Calc'!#REF!='BPA CURRENT Ref Data'!CV$2,Data!L100,0)</f>
        <v>#REF!</v>
      </c>
      <c r="CW100" s="4" t="e">
        <f>IF('BPA CURRENT Calc'!#REF!='BPA CURRENT Ref Data'!CW$2,Data!M100,0)</f>
        <v>#REF!</v>
      </c>
      <c r="CX100" s="4" t="e">
        <f>IF('BPA CURRENT Calc'!#REF!='BPA CURRENT Ref Data'!CX$2,Data!N100,0)</f>
        <v>#REF!</v>
      </c>
      <c r="CY100" s="4" t="e">
        <f>IF('BPA CURRENT Calc'!#REF!='BPA CURRENT Ref Data'!CY$2,Data!O100,0)</f>
        <v>#REF!</v>
      </c>
      <c r="CZ100" s="4" t="e">
        <f>IF('BPA CURRENT Calc'!#REF!='BPA CURRENT Ref Data'!CZ$2,Data!P100,0)</f>
        <v>#REF!</v>
      </c>
      <c r="DA100" s="4" t="e">
        <f>IF('BPA CURRENT Calc'!#REF!='BPA CURRENT Ref Data'!DA$2,Data!Q100,0)</f>
        <v>#REF!</v>
      </c>
      <c r="DB100" s="4" t="e">
        <f>IF('BPA CURRENT Calc'!#REF!='BPA CURRENT Ref Data'!DB$2,Data!R100,0)</f>
        <v>#REF!</v>
      </c>
      <c r="DC100" s="4" t="e">
        <f>IF('BPA CURRENT Calc'!#REF!='BPA CURRENT Ref Data'!DC$2,Data!S100,0)</f>
        <v>#REF!</v>
      </c>
      <c r="DD100" s="4" t="e">
        <f>IF('BPA CURRENT Calc'!#REF!='BPA CURRENT Ref Data'!DD$2,Data!T100,0)</f>
        <v>#REF!</v>
      </c>
      <c r="DE100" s="4" t="e">
        <f>IF('BPA CURRENT Calc'!#REF!='BPA CURRENT Ref Data'!DE$2,Data!U100,0)</f>
        <v>#REF!</v>
      </c>
      <c r="DF100" s="22" t="e">
        <f t="shared" si="16"/>
        <v>#REF!</v>
      </c>
    </row>
    <row r="101" spans="1:110" x14ac:dyDescent="0.3">
      <c r="A101" s="12">
        <v>10331</v>
      </c>
      <c r="B101" s="37" t="s">
        <v>108</v>
      </c>
      <c r="C101" s="18">
        <f>IF('BPA CURRENT Calc'!$C$6='BPA CURRENT Ref Data'!C$2,Data!G101,0)</f>
        <v>0</v>
      </c>
      <c r="D101" s="4">
        <f>IF('BPA CURRENT Calc'!$C$6='BPA CURRENT Ref Data'!D$2,Data!H101,0)</f>
        <v>0</v>
      </c>
      <c r="E101" s="4">
        <f>IF('BPA CURRENT Calc'!$C$6='BPA CURRENT Ref Data'!E$2,Data!I101,0)</f>
        <v>35.407541210045665</v>
      </c>
      <c r="F101" s="4">
        <f>IF('BPA CURRENT Calc'!$C$6='BPA CURRENT Ref Data'!F$2,Data!J101,0)</f>
        <v>0</v>
      </c>
      <c r="G101" s="4">
        <f>IF('BPA CURRENT Calc'!$C$6='BPA CURRENT Ref Data'!G$2,Data!K101,0)</f>
        <v>0</v>
      </c>
      <c r="H101" s="4">
        <f>IF('BPA CURRENT Calc'!$C$6='BPA CURRENT Ref Data'!H$2,Data!L101,0)</f>
        <v>0</v>
      </c>
      <c r="I101" s="4">
        <f>IF('BPA CURRENT Calc'!$C$6='BPA CURRENT Ref Data'!I$2,Data!M101,0)</f>
        <v>0</v>
      </c>
      <c r="J101" s="4">
        <f>IF('BPA CURRENT Calc'!$C$6='BPA CURRENT Ref Data'!J$2,Data!N101,0)</f>
        <v>0</v>
      </c>
      <c r="K101" s="4">
        <f>IF('BPA CURRENT Calc'!$C$6='BPA CURRENT Ref Data'!K$2,Data!O101,0)</f>
        <v>0</v>
      </c>
      <c r="L101" s="4">
        <f>IF('BPA CURRENT Calc'!$C$6='BPA CURRENT Ref Data'!L$2,Data!P101,0)</f>
        <v>0</v>
      </c>
      <c r="M101" s="4">
        <f>IF('BPA CURRENT Calc'!$C$6='BPA CURRENT Ref Data'!M$2,Data!Q101,0)</f>
        <v>0</v>
      </c>
      <c r="N101" s="4">
        <f>IF('BPA CURRENT Calc'!$C$6='BPA CURRENT Ref Data'!N$2,Data!R101,0)</f>
        <v>0</v>
      </c>
      <c r="O101" s="4">
        <f>IF('BPA CURRENT Calc'!$C$6='BPA CURRENT Ref Data'!O$2,Data!S101,0)</f>
        <v>0</v>
      </c>
      <c r="P101" s="4">
        <f>IF('BPA CURRENT Calc'!$C$6='BPA CURRENT Ref Data'!P$2,Data!T101,0)</f>
        <v>0</v>
      </c>
      <c r="Q101" s="4">
        <f>IF('BPA CURRENT Calc'!$C$6='BPA CURRENT Ref Data'!Q$2,Data!U101,0)</f>
        <v>0</v>
      </c>
      <c r="R101" s="22">
        <f t="shared" si="10"/>
        <v>35.407541210045665</v>
      </c>
      <c r="S101" s="18">
        <f>IF(S$2='BPA CURRENT Calc'!$D$6,Data!V101,0)</f>
        <v>0</v>
      </c>
      <c r="T101" s="4">
        <f>IF(T$2='BPA CURRENT Calc'!$D$6,Data!W101,0)</f>
        <v>0</v>
      </c>
      <c r="U101" s="4">
        <f>IF(U$2='BPA CURRENT Calc'!$D$6,Data!X101,0)</f>
        <v>0</v>
      </c>
      <c r="V101" s="4">
        <f>IF(V$2='BPA CURRENT Calc'!$D$6,Data!Y101,0)</f>
        <v>0</v>
      </c>
      <c r="W101" s="4">
        <f>IF(W$2='BPA CURRENT Calc'!$D$6,Data!Z101,0)</f>
        <v>0</v>
      </c>
      <c r="X101" s="4">
        <f>IF(X$2='BPA CURRENT Calc'!$D$6,Data!AA101,0)</f>
        <v>0</v>
      </c>
      <c r="Y101" s="4">
        <f>IF(Y$2='BPA CURRENT Calc'!$D$6,Data!AB101,0)</f>
        <v>0</v>
      </c>
      <c r="Z101" s="4">
        <f>IF(Z$2='BPA CURRENT Calc'!$D$6,Data!AC101,0)</f>
        <v>0</v>
      </c>
      <c r="AA101" s="4">
        <f>IF(AA$2='BPA CURRENT Calc'!$D$6,Data!AD101,0)</f>
        <v>0</v>
      </c>
      <c r="AB101" s="4">
        <f>IF(AB$2='BPA CURRENT Calc'!$D$6,Data!AE101,0)</f>
        <v>0</v>
      </c>
      <c r="AC101" s="4">
        <f>IF(AC$2='BPA CURRENT Calc'!$D$6,Data!AF101,0)</f>
        <v>0</v>
      </c>
      <c r="AD101" s="4">
        <f>IF(AD$2='BPA CURRENT Calc'!$D$6,Data!AG101,0)</f>
        <v>0</v>
      </c>
      <c r="AE101" s="4">
        <f>IF(AE$2='BPA CURRENT Calc'!$D$6,Data!AH101,0)</f>
        <v>0</v>
      </c>
      <c r="AF101" s="4">
        <f>IF(AF$2='BPA CURRENT Calc'!$D$6,Data!AI101,0)</f>
        <v>0</v>
      </c>
      <c r="AG101" s="6">
        <f t="shared" si="11"/>
        <v>0</v>
      </c>
      <c r="AH101" s="18">
        <f>IF(AH$2='BPA CURRENT Calc'!$E$6,0,0)</f>
        <v>0</v>
      </c>
      <c r="AI101" s="4">
        <f>IF(AI$2='BPA CURRENT Calc'!$E$6,Data!AJ101,0)</f>
        <v>0</v>
      </c>
      <c r="AJ101" s="4">
        <f>IF(AJ$2='BPA CURRENT Calc'!$E$6,Data!AK101,0)</f>
        <v>0</v>
      </c>
      <c r="AK101" s="4">
        <f>IF(AK$2='BPA CURRENT Calc'!$E$6,Data!AL101,0)</f>
        <v>0</v>
      </c>
      <c r="AL101" s="4">
        <f>IF(AL$2='BPA CURRENT Calc'!$E$6,Data!AM101,0)</f>
        <v>0</v>
      </c>
      <c r="AM101" s="4">
        <f>IF(AM$2='BPA CURRENT Calc'!$E$6,Data!AN101,0)</f>
        <v>0</v>
      </c>
      <c r="AN101" s="4">
        <f>IF(AN$2='BPA CURRENT Calc'!$E$6,Data!AO101,0)</f>
        <v>0</v>
      </c>
      <c r="AO101" s="4">
        <f>IF(AO$2='BPA CURRENT Calc'!$E$6,Data!AP101,0)</f>
        <v>0</v>
      </c>
      <c r="AP101" s="6">
        <f t="shared" si="12"/>
        <v>0</v>
      </c>
      <c r="AQ101" s="18">
        <f>IF(AQ$2='BPA CURRENT Calc'!$F$6,0,0)</f>
        <v>0</v>
      </c>
      <c r="AR101" s="4">
        <f>IF(AR$2='BPA CURRENT Calc'!$F$6,Data!AQ101,0)</f>
        <v>0</v>
      </c>
      <c r="AS101" s="4">
        <f>IF(AS$2='BPA CURRENT Calc'!$F$6,Data!AR101,0)</f>
        <v>0</v>
      </c>
      <c r="AT101" s="4">
        <f>IF(AT$2='BPA CURRENT Calc'!$F$6,Data!AS101,0)</f>
        <v>0</v>
      </c>
      <c r="AU101" s="4">
        <f>IF(AU$2='BPA CURRENT Calc'!$F$6,Data!AT101,0)</f>
        <v>0</v>
      </c>
      <c r="AV101" s="4">
        <f>IF(AV$2='BPA CURRENT Calc'!$F$6,Data!AU101,0)</f>
        <v>0</v>
      </c>
      <c r="AW101" s="4">
        <f>IF(AW$2='BPA CURRENT Calc'!$F$6,Data!AV101,0)</f>
        <v>0</v>
      </c>
      <c r="AX101" s="4">
        <f>IF(AX$2='BPA CURRENT Calc'!$F$6,Data!AW101,0)</f>
        <v>0</v>
      </c>
      <c r="AY101" s="6">
        <f t="shared" si="13"/>
        <v>0</v>
      </c>
      <c r="AZ101" s="18">
        <f>IF(AZ$2='BPA CURRENT Calc'!$G$6,0,0)</f>
        <v>0</v>
      </c>
      <c r="BA101" s="4">
        <f>IF(BA$2='BPA CURRENT Calc'!$G$6,Data!AX101,0)</f>
        <v>0</v>
      </c>
      <c r="BB101" s="4">
        <f>IF(BB$2='BPA CURRENT Calc'!$G$6,Data!AY101,0)</f>
        <v>0</v>
      </c>
      <c r="BC101" s="4">
        <f>IF(BC$2='BPA CURRENT Calc'!$G$6,Data!AZ101,0)</f>
        <v>0</v>
      </c>
      <c r="BD101" s="4">
        <f>IF(BD$2='BPA CURRENT Calc'!$G$6,Data!BA101,0)</f>
        <v>0</v>
      </c>
      <c r="BE101" s="4">
        <f>IF(BE$2='BPA CURRENT Calc'!$G$6,Data!BB101,0)</f>
        <v>0</v>
      </c>
      <c r="BF101" s="4">
        <f>IF(BF$2='BPA CURRENT Calc'!$G$6,Data!BC101,0)</f>
        <v>0</v>
      </c>
      <c r="BG101" s="4">
        <f>IF(BG$2='BPA CURRENT Calc'!$G$6,Data!BD101,0)</f>
        <v>0</v>
      </c>
      <c r="BH101" s="6">
        <f t="shared" si="14"/>
        <v>0</v>
      </c>
      <c r="BI101" s="97">
        <f>IF('BPA CURRENT Calc'!$H$6="Yes",Data!BE101,0)</f>
        <v>0</v>
      </c>
      <c r="BJ101" s="18">
        <f>IF(BJ$2='BPA CURRENT Calc'!$L$4,0,0)</f>
        <v>0</v>
      </c>
      <c r="BK101" s="4">
        <f>IF(BK$2='BPA CURRENT Calc'!$L$4,Data!BV101,0)</f>
        <v>0</v>
      </c>
      <c r="BL101" s="4">
        <f>IF(BL$2='BPA CURRENT Calc'!$L$4,Data!BW101,0)</f>
        <v>0.154</v>
      </c>
      <c r="BM101" s="4">
        <f>IF(BM$2='BPA CURRENT Calc'!$L$4,Data!BX101,0)</f>
        <v>0</v>
      </c>
      <c r="BN101" s="4">
        <f>IF(BN$2='BPA CURRENT Calc'!$L$4,Data!BY101,0)</f>
        <v>0</v>
      </c>
      <c r="BO101" s="6">
        <f t="shared" si="15"/>
        <v>0.154</v>
      </c>
      <c r="BP101" s="4">
        <f>IF('BPA CURRENT Calc'!$J$6='BPA CURRENT Ref Data'!BP$2,Data!C101,0)</f>
        <v>0</v>
      </c>
      <c r="BQ101" s="4">
        <f>IF('BPA CURRENT Calc'!$J$6='BPA CURRENT Ref Data'!BQ$2,Data!D101,0)</f>
        <v>0</v>
      </c>
      <c r="BR101" s="4">
        <f>IF('BPA CURRENT Calc'!$J$6='BPA CURRENT Ref Data'!BR$2,Data!E101,0)</f>
        <v>0</v>
      </c>
      <c r="BS101" s="4">
        <f>IF('BPA CURRENT Calc'!$J$6='BPA CURRENT Ref Data'!BS$2,Data!F101,0)</f>
        <v>36.601999999999997</v>
      </c>
      <c r="BT101" s="99">
        <f t="shared" si="17"/>
        <v>36.601999999999997</v>
      </c>
      <c r="BU101" s="102">
        <f>IF('BPA CURRENT Calc'!$L$6="Yes",'BPA CURRENT Ref Data'!BO101*'BPA CURRENT Calc'!$L$5,0)</f>
        <v>7.6999999999999999E-2</v>
      </c>
      <c r="BV101" s="102">
        <f>IF('BPA CURRENT Calc'!$M$6="Yes",IF(('BPA CURRENT Calc'!I105-'BPA CURRENT Ref Data'!BT101)&gt;0,('BPA CURRENT Calc'!I105-'BPA CURRENT Ref Data'!BT101)*'BPA CURRENT Calc'!$M$5,0),0)</f>
        <v>0</v>
      </c>
      <c r="BW101" s="80">
        <f>IF('BPA CURRENT Calc'!$K$6="Yes",IF(('BPA CURRENT Calc'!I105)&lt;'BPA CURRENT Calc'!J105,('BPA CURRENT Calc'!I105-'BPA CURRENT Calc'!J105)*'BPA CURRENT Calc'!$K$5,0),0)</f>
        <v>-1.1944587899543322</v>
      </c>
      <c r="BX101" s="105">
        <f>IF('BPA CURRENT Calc'!$N$5='BPA CURRENT Ref Data'!$BX$2,'BPA CURRENT Scaling'!D104,0)</f>
        <v>0.21989385258287075</v>
      </c>
      <c r="BY101" s="1">
        <f>IF('BPA CURRENT Calc'!$N$5='BPA CURRENT Ref Data'!$BY$2,'BPA CURRENT Scaling'!H104,0)</f>
        <v>0</v>
      </c>
      <c r="BZ101" s="6">
        <f>IF('BPA CURRENT Calc'!$N$6="Yes",SUM('BPA CURRENT Ref Data'!BX101:BY101),0)</f>
        <v>0</v>
      </c>
      <c r="CA101" s="4"/>
      <c r="CB101" s="4"/>
      <c r="CC101" s="4"/>
      <c r="CD101" s="4"/>
      <c r="CE101" s="4"/>
      <c r="CF101" s="4"/>
      <c r="CG101" s="4"/>
      <c r="CH101" s="4"/>
      <c r="CI101" s="4"/>
      <c r="CJ101" s="4"/>
      <c r="CK101" s="4"/>
      <c r="CL101" s="4"/>
      <c r="CM101" s="4"/>
      <c r="CN101" s="4"/>
      <c r="CO101" s="4"/>
      <c r="CP101" s="4"/>
      <c r="CQ101" s="4" t="e">
        <f>IF('BPA CURRENT Calc'!#REF!='BPA CURRENT Ref Data'!CQ$2,Data!G101,0)</f>
        <v>#REF!</v>
      </c>
      <c r="CR101" s="4" t="e">
        <f>IF('BPA CURRENT Calc'!#REF!='BPA CURRENT Ref Data'!CR$2,Data!H101,0)</f>
        <v>#REF!</v>
      </c>
      <c r="CS101" s="4" t="e">
        <f>IF('BPA CURRENT Calc'!#REF!='BPA CURRENT Ref Data'!CS$2,Data!I101,0)</f>
        <v>#REF!</v>
      </c>
      <c r="CT101" s="4" t="e">
        <f>IF('BPA CURRENT Calc'!#REF!='BPA CURRENT Ref Data'!CT$2,Data!J101,0)</f>
        <v>#REF!</v>
      </c>
      <c r="CU101" s="4" t="e">
        <f>IF('BPA CURRENT Calc'!#REF!='BPA CURRENT Ref Data'!CU$2,Data!K101,0)</f>
        <v>#REF!</v>
      </c>
      <c r="CV101" s="4" t="e">
        <f>IF('BPA CURRENT Calc'!#REF!='BPA CURRENT Ref Data'!CV$2,Data!L101,0)</f>
        <v>#REF!</v>
      </c>
      <c r="CW101" s="4" t="e">
        <f>IF('BPA CURRENT Calc'!#REF!='BPA CURRENT Ref Data'!CW$2,Data!M101,0)</f>
        <v>#REF!</v>
      </c>
      <c r="CX101" s="4" t="e">
        <f>IF('BPA CURRENT Calc'!#REF!='BPA CURRENT Ref Data'!CX$2,Data!N101,0)</f>
        <v>#REF!</v>
      </c>
      <c r="CY101" s="4" t="e">
        <f>IF('BPA CURRENT Calc'!#REF!='BPA CURRENT Ref Data'!CY$2,Data!O101,0)</f>
        <v>#REF!</v>
      </c>
      <c r="CZ101" s="4" t="e">
        <f>IF('BPA CURRENT Calc'!#REF!='BPA CURRENT Ref Data'!CZ$2,Data!P101,0)</f>
        <v>#REF!</v>
      </c>
      <c r="DA101" s="4" t="e">
        <f>IF('BPA CURRENT Calc'!#REF!='BPA CURRENT Ref Data'!DA$2,Data!Q101,0)</f>
        <v>#REF!</v>
      </c>
      <c r="DB101" s="4" t="e">
        <f>IF('BPA CURRENT Calc'!#REF!='BPA CURRENT Ref Data'!DB$2,Data!R101,0)</f>
        <v>#REF!</v>
      </c>
      <c r="DC101" s="4" t="e">
        <f>IF('BPA CURRENT Calc'!#REF!='BPA CURRENT Ref Data'!DC$2,Data!S101,0)</f>
        <v>#REF!</v>
      </c>
      <c r="DD101" s="4" t="e">
        <f>IF('BPA CURRENT Calc'!#REF!='BPA CURRENT Ref Data'!DD$2,Data!T101,0)</f>
        <v>#REF!</v>
      </c>
      <c r="DE101" s="4" t="e">
        <f>IF('BPA CURRENT Calc'!#REF!='BPA CURRENT Ref Data'!DE$2,Data!U101,0)</f>
        <v>#REF!</v>
      </c>
      <c r="DF101" s="22" t="e">
        <f t="shared" si="16"/>
        <v>#REF!</v>
      </c>
    </row>
    <row r="102" spans="1:110" x14ac:dyDescent="0.3">
      <c r="A102" s="12">
        <v>10333</v>
      </c>
      <c r="B102" s="37" t="s">
        <v>109</v>
      </c>
      <c r="C102" s="18">
        <f>IF('BPA CURRENT Calc'!$C$6='BPA CURRENT Ref Data'!C$2,Data!G102,0)</f>
        <v>0</v>
      </c>
      <c r="D102" s="4">
        <f>IF('BPA CURRENT Calc'!$C$6='BPA CURRENT Ref Data'!D$2,Data!H102,0)</f>
        <v>0</v>
      </c>
      <c r="E102" s="4">
        <f>IF('BPA CURRENT Calc'!$C$6='BPA CURRENT Ref Data'!E$2,Data!I102,0)</f>
        <v>20.228649086757997</v>
      </c>
      <c r="F102" s="4">
        <f>IF('BPA CURRENT Calc'!$C$6='BPA CURRENT Ref Data'!F$2,Data!J102,0)</f>
        <v>0</v>
      </c>
      <c r="G102" s="4">
        <f>IF('BPA CURRENT Calc'!$C$6='BPA CURRENT Ref Data'!G$2,Data!K102,0)</f>
        <v>0</v>
      </c>
      <c r="H102" s="4">
        <f>IF('BPA CURRENT Calc'!$C$6='BPA CURRENT Ref Data'!H$2,Data!L102,0)</f>
        <v>0</v>
      </c>
      <c r="I102" s="4">
        <f>IF('BPA CURRENT Calc'!$C$6='BPA CURRENT Ref Data'!I$2,Data!M102,0)</f>
        <v>0</v>
      </c>
      <c r="J102" s="4">
        <f>IF('BPA CURRENT Calc'!$C$6='BPA CURRENT Ref Data'!J$2,Data!N102,0)</f>
        <v>0</v>
      </c>
      <c r="K102" s="4">
        <f>IF('BPA CURRENT Calc'!$C$6='BPA CURRENT Ref Data'!K$2,Data!O102,0)</f>
        <v>0</v>
      </c>
      <c r="L102" s="4">
        <f>IF('BPA CURRENT Calc'!$C$6='BPA CURRENT Ref Data'!L$2,Data!P102,0)</f>
        <v>0</v>
      </c>
      <c r="M102" s="4">
        <f>IF('BPA CURRENT Calc'!$C$6='BPA CURRENT Ref Data'!M$2,Data!Q102,0)</f>
        <v>0</v>
      </c>
      <c r="N102" s="4">
        <f>IF('BPA CURRENT Calc'!$C$6='BPA CURRENT Ref Data'!N$2,Data!R102,0)</f>
        <v>0</v>
      </c>
      <c r="O102" s="4">
        <f>IF('BPA CURRENT Calc'!$C$6='BPA CURRENT Ref Data'!O$2,Data!S102,0)</f>
        <v>0</v>
      </c>
      <c r="P102" s="4">
        <f>IF('BPA CURRENT Calc'!$C$6='BPA CURRENT Ref Data'!P$2,Data!T102,0)</f>
        <v>0</v>
      </c>
      <c r="Q102" s="4">
        <f>IF('BPA CURRENT Calc'!$C$6='BPA CURRENT Ref Data'!Q$2,Data!U102,0)</f>
        <v>0</v>
      </c>
      <c r="R102" s="22">
        <f t="shared" si="10"/>
        <v>20.228649086757997</v>
      </c>
      <c r="S102" s="18">
        <f>IF(S$2='BPA CURRENT Calc'!$D$6,Data!V102,0)</f>
        <v>0</v>
      </c>
      <c r="T102" s="4">
        <f>IF(T$2='BPA CURRENT Calc'!$D$6,Data!W102,0)</f>
        <v>0</v>
      </c>
      <c r="U102" s="4">
        <f>IF(U$2='BPA CURRENT Calc'!$D$6,Data!X102,0)</f>
        <v>0</v>
      </c>
      <c r="V102" s="4">
        <f>IF(V$2='BPA CURRENT Calc'!$D$6,Data!Y102,0)</f>
        <v>0</v>
      </c>
      <c r="W102" s="4">
        <f>IF(W$2='BPA CURRENT Calc'!$D$6,Data!Z102,0)</f>
        <v>0</v>
      </c>
      <c r="X102" s="4">
        <f>IF(X$2='BPA CURRENT Calc'!$D$6,Data!AA102,0)</f>
        <v>0</v>
      </c>
      <c r="Y102" s="4">
        <f>IF(Y$2='BPA CURRENT Calc'!$D$6,Data!AB102,0)</f>
        <v>0</v>
      </c>
      <c r="Z102" s="4">
        <f>IF(Z$2='BPA CURRENT Calc'!$D$6,Data!AC102,0)</f>
        <v>0</v>
      </c>
      <c r="AA102" s="4">
        <f>IF(AA$2='BPA CURRENT Calc'!$D$6,Data!AD102,0)</f>
        <v>0</v>
      </c>
      <c r="AB102" s="4">
        <f>IF(AB$2='BPA CURRENT Calc'!$D$6,Data!AE102,0)</f>
        <v>0</v>
      </c>
      <c r="AC102" s="4">
        <f>IF(AC$2='BPA CURRENT Calc'!$D$6,Data!AF102,0)</f>
        <v>0</v>
      </c>
      <c r="AD102" s="4">
        <f>IF(AD$2='BPA CURRENT Calc'!$D$6,Data!AG102,0)</f>
        <v>0</v>
      </c>
      <c r="AE102" s="4">
        <f>IF(AE$2='BPA CURRENT Calc'!$D$6,Data!AH102,0)</f>
        <v>0</v>
      </c>
      <c r="AF102" s="4">
        <f>IF(AF$2='BPA CURRENT Calc'!$D$6,Data!AI102,0)</f>
        <v>0</v>
      </c>
      <c r="AG102" s="6">
        <f t="shared" si="11"/>
        <v>0</v>
      </c>
      <c r="AH102" s="18">
        <f>IF(AH$2='BPA CURRENT Calc'!$E$6,0,0)</f>
        <v>0</v>
      </c>
      <c r="AI102" s="4">
        <f>IF(AI$2='BPA CURRENT Calc'!$E$6,Data!AJ102,0)</f>
        <v>0</v>
      </c>
      <c r="AJ102" s="4">
        <f>IF(AJ$2='BPA CURRENT Calc'!$E$6,Data!AK102,0)</f>
        <v>0</v>
      </c>
      <c r="AK102" s="4">
        <f>IF(AK$2='BPA CURRENT Calc'!$E$6,Data!AL102,0)</f>
        <v>0</v>
      </c>
      <c r="AL102" s="4">
        <f>IF(AL$2='BPA CURRENT Calc'!$E$6,Data!AM102,0)</f>
        <v>0</v>
      </c>
      <c r="AM102" s="4">
        <f>IF(AM$2='BPA CURRENT Calc'!$E$6,Data!AN102,0)</f>
        <v>0</v>
      </c>
      <c r="AN102" s="4">
        <f>IF(AN$2='BPA CURRENT Calc'!$E$6,Data!AO102,0)</f>
        <v>0</v>
      </c>
      <c r="AO102" s="4">
        <f>IF(AO$2='BPA CURRENT Calc'!$E$6,Data!AP102,0)</f>
        <v>0</v>
      </c>
      <c r="AP102" s="6">
        <f t="shared" si="12"/>
        <v>0</v>
      </c>
      <c r="AQ102" s="18">
        <f>IF(AQ$2='BPA CURRENT Calc'!$F$6,0,0)</f>
        <v>0</v>
      </c>
      <c r="AR102" s="4">
        <f>IF(AR$2='BPA CURRENT Calc'!$F$6,Data!AQ102,0)</f>
        <v>0</v>
      </c>
      <c r="AS102" s="4">
        <f>IF(AS$2='BPA CURRENT Calc'!$F$6,Data!AR102,0)</f>
        <v>0</v>
      </c>
      <c r="AT102" s="4">
        <f>IF(AT$2='BPA CURRENT Calc'!$F$6,Data!AS102,0)</f>
        <v>0</v>
      </c>
      <c r="AU102" s="4">
        <f>IF(AU$2='BPA CURRENT Calc'!$F$6,Data!AT102,0)</f>
        <v>0</v>
      </c>
      <c r="AV102" s="4">
        <f>IF(AV$2='BPA CURRENT Calc'!$F$6,Data!AU102,0)</f>
        <v>0</v>
      </c>
      <c r="AW102" s="4">
        <f>IF(AW$2='BPA CURRENT Calc'!$F$6,Data!AV102,0)</f>
        <v>0</v>
      </c>
      <c r="AX102" s="4">
        <f>IF(AX$2='BPA CURRENT Calc'!$F$6,Data!AW102,0)</f>
        <v>0</v>
      </c>
      <c r="AY102" s="6">
        <f t="shared" si="13"/>
        <v>0</v>
      </c>
      <c r="AZ102" s="18">
        <f>IF(AZ$2='BPA CURRENT Calc'!$G$6,0,0)</f>
        <v>0</v>
      </c>
      <c r="BA102" s="4">
        <f>IF(BA$2='BPA CURRENT Calc'!$G$6,Data!AX102,0)</f>
        <v>0</v>
      </c>
      <c r="BB102" s="4">
        <f>IF(BB$2='BPA CURRENT Calc'!$G$6,Data!AY102,0)</f>
        <v>0</v>
      </c>
      <c r="BC102" s="4">
        <f>IF(BC$2='BPA CURRENT Calc'!$G$6,Data!AZ102,0)</f>
        <v>0</v>
      </c>
      <c r="BD102" s="4">
        <f>IF(BD$2='BPA CURRENT Calc'!$G$6,Data!BA102,0)</f>
        <v>0</v>
      </c>
      <c r="BE102" s="4">
        <f>IF(BE$2='BPA CURRENT Calc'!$G$6,Data!BB102,0)</f>
        <v>0</v>
      </c>
      <c r="BF102" s="4">
        <f>IF(BF$2='BPA CURRENT Calc'!$G$6,Data!BC102,0)</f>
        <v>0</v>
      </c>
      <c r="BG102" s="4">
        <f>IF(BG$2='BPA CURRENT Calc'!$G$6,Data!BD102,0)</f>
        <v>0</v>
      </c>
      <c r="BH102" s="6">
        <f t="shared" si="14"/>
        <v>0</v>
      </c>
      <c r="BI102" s="97">
        <f>IF('BPA CURRENT Calc'!$H$6="Yes",Data!BE102,0)</f>
        <v>0</v>
      </c>
      <c r="BJ102" s="18">
        <f>IF(BJ$2='BPA CURRENT Calc'!$L$4,0,0)</f>
        <v>0</v>
      </c>
      <c r="BK102" s="4">
        <f>IF(BK$2='BPA CURRENT Calc'!$L$4,Data!BV102,0)</f>
        <v>0</v>
      </c>
      <c r="BL102" s="4">
        <f>IF(BL$2='BPA CURRENT Calc'!$L$4,Data!BW102,0)</f>
        <v>3.0000000000000001E-3</v>
      </c>
      <c r="BM102" s="4">
        <f>IF(BM$2='BPA CURRENT Calc'!$L$4,Data!BX102,0)</f>
        <v>0</v>
      </c>
      <c r="BN102" s="4">
        <f>IF(BN$2='BPA CURRENT Calc'!$L$4,Data!BY102,0)</f>
        <v>0</v>
      </c>
      <c r="BO102" s="6">
        <f t="shared" si="15"/>
        <v>3.0000000000000001E-3</v>
      </c>
      <c r="BP102" s="4">
        <f>IF('BPA CURRENT Calc'!$J$6='BPA CURRENT Ref Data'!BP$2,Data!C102,0)</f>
        <v>0</v>
      </c>
      <c r="BQ102" s="4">
        <f>IF('BPA CURRENT Calc'!$J$6='BPA CURRENT Ref Data'!BQ$2,Data!D102,0)</f>
        <v>0</v>
      </c>
      <c r="BR102" s="4">
        <f>IF('BPA CURRENT Calc'!$J$6='BPA CURRENT Ref Data'!BR$2,Data!E102,0)</f>
        <v>0</v>
      </c>
      <c r="BS102" s="4">
        <f>IF('BPA CURRENT Calc'!$J$6='BPA CURRENT Ref Data'!BS$2,Data!F102,0)</f>
        <v>18.515000000000001</v>
      </c>
      <c r="BT102" s="99">
        <f t="shared" si="17"/>
        <v>18.515000000000001</v>
      </c>
      <c r="BU102" s="102">
        <f>IF('BPA CURRENT Calc'!$L$6="Yes",'BPA CURRENT Ref Data'!BO102*'BPA CURRENT Calc'!$L$5,0)</f>
        <v>1.5E-3</v>
      </c>
      <c r="BV102" s="102">
        <f>IF('BPA CURRENT Calc'!$M$6="Yes",IF(('BPA CURRENT Calc'!I106-'BPA CURRENT Ref Data'!BT102)&gt;0,('BPA CURRENT Calc'!I106-'BPA CURRENT Ref Data'!BT102)*'BPA CURRENT Calc'!$M$5,0),0)</f>
        <v>0.42841227168949914</v>
      </c>
      <c r="BW102" s="80">
        <f>IF('BPA CURRENT Calc'!$K$6="Yes",IF(('BPA CURRENT Calc'!I106)&lt;'BPA CURRENT Calc'!J106,('BPA CURRENT Calc'!I106-'BPA CURRENT Calc'!J106)*'BPA CURRENT Calc'!$K$5,0),0)</f>
        <v>0</v>
      </c>
      <c r="BX102" s="105">
        <f>IF('BPA CURRENT Calc'!$N$5='BPA CURRENT Ref Data'!$BX$2,'BPA CURRENT Scaling'!D105,0)</f>
        <v>0.11739956623947989</v>
      </c>
      <c r="BY102" s="1">
        <f>IF('BPA CURRENT Calc'!$N$5='BPA CURRENT Ref Data'!$BY$2,'BPA CURRENT Scaling'!H105,0)</f>
        <v>0</v>
      </c>
      <c r="BZ102" s="6">
        <f>IF('BPA CURRENT Calc'!$N$6="Yes",SUM('BPA CURRENT Ref Data'!BX102:BY102),0)</f>
        <v>0</v>
      </c>
      <c r="CA102" s="4"/>
      <c r="CB102" s="4"/>
      <c r="CC102" s="4"/>
      <c r="CD102" s="4"/>
      <c r="CE102" s="4"/>
      <c r="CF102" s="4"/>
      <c r="CG102" s="4"/>
      <c r="CH102" s="4"/>
      <c r="CI102" s="4"/>
      <c r="CJ102" s="4"/>
      <c r="CK102" s="4"/>
      <c r="CL102" s="4"/>
      <c r="CM102" s="4"/>
      <c r="CN102" s="4"/>
      <c r="CO102" s="4"/>
      <c r="CP102" s="4"/>
      <c r="CQ102" s="4" t="e">
        <f>IF('BPA CURRENT Calc'!#REF!='BPA CURRENT Ref Data'!CQ$2,Data!G102,0)</f>
        <v>#REF!</v>
      </c>
      <c r="CR102" s="4" t="e">
        <f>IF('BPA CURRENT Calc'!#REF!='BPA CURRENT Ref Data'!CR$2,Data!H102,0)</f>
        <v>#REF!</v>
      </c>
      <c r="CS102" s="4" t="e">
        <f>IF('BPA CURRENT Calc'!#REF!='BPA CURRENT Ref Data'!CS$2,Data!I102,0)</f>
        <v>#REF!</v>
      </c>
      <c r="CT102" s="4" t="e">
        <f>IF('BPA CURRENT Calc'!#REF!='BPA CURRENT Ref Data'!CT$2,Data!J102,0)</f>
        <v>#REF!</v>
      </c>
      <c r="CU102" s="4" t="e">
        <f>IF('BPA CURRENT Calc'!#REF!='BPA CURRENT Ref Data'!CU$2,Data!K102,0)</f>
        <v>#REF!</v>
      </c>
      <c r="CV102" s="4" t="e">
        <f>IF('BPA CURRENT Calc'!#REF!='BPA CURRENT Ref Data'!CV$2,Data!L102,0)</f>
        <v>#REF!</v>
      </c>
      <c r="CW102" s="4" t="e">
        <f>IF('BPA CURRENT Calc'!#REF!='BPA CURRENT Ref Data'!CW$2,Data!M102,0)</f>
        <v>#REF!</v>
      </c>
      <c r="CX102" s="4" t="e">
        <f>IF('BPA CURRENT Calc'!#REF!='BPA CURRENT Ref Data'!CX$2,Data!N102,0)</f>
        <v>#REF!</v>
      </c>
      <c r="CY102" s="4" t="e">
        <f>IF('BPA CURRENT Calc'!#REF!='BPA CURRENT Ref Data'!CY$2,Data!O102,0)</f>
        <v>#REF!</v>
      </c>
      <c r="CZ102" s="4" t="e">
        <f>IF('BPA CURRENT Calc'!#REF!='BPA CURRENT Ref Data'!CZ$2,Data!P102,0)</f>
        <v>#REF!</v>
      </c>
      <c r="DA102" s="4" t="e">
        <f>IF('BPA CURRENT Calc'!#REF!='BPA CURRENT Ref Data'!DA$2,Data!Q102,0)</f>
        <v>#REF!</v>
      </c>
      <c r="DB102" s="4" t="e">
        <f>IF('BPA CURRENT Calc'!#REF!='BPA CURRENT Ref Data'!DB$2,Data!R102,0)</f>
        <v>#REF!</v>
      </c>
      <c r="DC102" s="4" t="e">
        <f>IF('BPA CURRENT Calc'!#REF!='BPA CURRENT Ref Data'!DC$2,Data!S102,0)</f>
        <v>#REF!</v>
      </c>
      <c r="DD102" s="4" t="e">
        <f>IF('BPA CURRENT Calc'!#REF!='BPA CURRENT Ref Data'!DD$2,Data!T102,0)</f>
        <v>#REF!</v>
      </c>
      <c r="DE102" s="4" t="e">
        <f>IF('BPA CURRENT Calc'!#REF!='BPA CURRENT Ref Data'!DE$2,Data!U102,0)</f>
        <v>#REF!</v>
      </c>
      <c r="DF102" s="22" t="e">
        <f t="shared" si="16"/>
        <v>#REF!</v>
      </c>
    </row>
    <row r="103" spans="1:110" x14ac:dyDescent="0.3">
      <c r="A103" s="12">
        <v>10338</v>
      </c>
      <c r="B103" s="37" t="s">
        <v>110</v>
      </c>
      <c r="C103" s="18">
        <f>IF('BPA CURRENT Calc'!$C$6='BPA CURRENT Ref Data'!C$2,Data!G103,0)</f>
        <v>0</v>
      </c>
      <c r="D103" s="4">
        <f>IF('BPA CURRENT Calc'!$C$6='BPA CURRENT Ref Data'!D$2,Data!H103,0)</f>
        <v>0</v>
      </c>
      <c r="E103" s="4">
        <f>IF('BPA CURRENT Calc'!$C$6='BPA CURRENT Ref Data'!E$2,Data!I103,0)</f>
        <v>2.5923039954337899</v>
      </c>
      <c r="F103" s="4">
        <f>IF('BPA CURRENT Calc'!$C$6='BPA CURRENT Ref Data'!F$2,Data!J103,0)</f>
        <v>0</v>
      </c>
      <c r="G103" s="4">
        <f>IF('BPA CURRENT Calc'!$C$6='BPA CURRENT Ref Data'!G$2,Data!K103,0)</f>
        <v>0</v>
      </c>
      <c r="H103" s="4">
        <f>IF('BPA CURRENT Calc'!$C$6='BPA CURRENT Ref Data'!H$2,Data!L103,0)</f>
        <v>0</v>
      </c>
      <c r="I103" s="4">
        <f>IF('BPA CURRENT Calc'!$C$6='BPA CURRENT Ref Data'!I$2,Data!M103,0)</f>
        <v>0</v>
      </c>
      <c r="J103" s="4">
        <f>IF('BPA CURRENT Calc'!$C$6='BPA CURRENT Ref Data'!J$2,Data!N103,0)</f>
        <v>0</v>
      </c>
      <c r="K103" s="4">
        <f>IF('BPA CURRENT Calc'!$C$6='BPA CURRENT Ref Data'!K$2,Data!O103,0)</f>
        <v>0</v>
      </c>
      <c r="L103" s="4">
        <f>IF('BPA CURRENT Calc'!$C$6='BPA CURRENT Ref Data'!L$2,Data!P103,0)</f>
        <v>0</v>
      </c>
      <c r="M103" s="4">
        <f>IF('BPA CURRENT Calc'!$C$6='BPA CURRENT Ref Data'!M$2,Data!Q103,0)</f>
        <v>0</v>
      </c>
      <c r="N103" s="4">
        <f>IF('BPA CURRENT Calc'!$C$6='BPA CURRENT Ref Data'!N$2,Data!R103,0)</f>
        <v>0</v>
      </c>
      <c r="O103" s="4">
        <f>IF('BPA CURRENT Calc'!$C$6='BPA CURRENT Ref Data'!O$2,Data!S103,0)</f>
        <v>0</v>
      </c>
      <c r="P103" s="4">
        <f>IF('BPA CURRENT Calc'!$C$6='BPA CURRENT Ref Data'!P$2,Data!T103,0)</f>
        <v>0</v>
      </c>
      <c r="Q103" s="4">
        <f>IF('BPA CURRENT Calc'!$C$6='BPA CURRENT Ref Data'!Q$2,Data!U103,0)</f>
        <v>0</v>
      </c>
      <c r="R103" s="22">
        <f t="shared" si="10"/>
        <v>2.5923039954337899</v>
      </c>
      <c r="S103" s="18">
        <f>IF(S$2='BPA CURRENT Calc'!$D$6,Data!V103,0)</f>
        <v>0</v>
      </c>
      <c r="T103" s="4">
        <f>IF(T$2='BPA CURRENT Calc'!$D$6,Data!W103,0)</f>
        <v>0</v>
      </c>
      <c r="U103" s="4">
        <f>IF(U$2='BPA CURRENT Calc'!$D$6,Data!X103,0)</f>
        <v>0</v>
      </c>
      <c r="V103" s="4">
        <f>IF(V$2='BPA CURRENT Calc'!$D$6,Data!Y103,0)</f>
        <v>0</v>
      </c>
      <c r="W103" s="4">
        <f>IF(W$2='BPA CURRENT Calc'!$D$6,Data!Z103,0)</f>
        <v>0</v>
      </c>
      <c r="X103" s="4">
        <f>IF(X$2='BPA CURRENT Calc'!$D$6,Data!AA103,0)</f>
        <v>0</v>
      </c>
      <c r="Y103" s="4">
        <f>IF(Y$2='BPA CURRENT Calc'!$D$6,Data!AB103,0)</f>
        <v>0</v>
      </c>
      <c r="Z103" s="4">
        <f>IF(Z$2='BPA CURRENT Calc'!$D$6,Data!AC103,0)</f>
        <v>0</v>
      </c>
      <c r="AA103" s="4">
        <f>IF(AA$2='BPA CURRENT Calc'!$D$6,Data!AD103,0)</f>
        <v>0</v>
      </c>
      <c r="AB103" s="4">
        <f>IF(AB$2='BPA CURRENT Calc'!$D$6,Data!AE103,0)</f>
        <v>0</v>
      </c>
      <c r="AC103" s="4">
        <f>IF(AC$2='BPA CURRENT Calc'!$D$6,Data!AF103,0)</f>
        <v>0</v>
      </c>
      <c r="AD103" s="4">
        <f>IF(AD$2='BPA CURRENT Calc'!$D$6,Data!AG103,0)</f>
        <v>0</v>
      </c>
      <c r="AE103" s="4">
        <f>IF(AE$2='BPA CURRENT Calc'!$D$6,Data!AH103,0)</f>
        <v>0</v>
      </c>
      <c r="AF103" s="4">
        <f>IF(AF$2='BPA CURRENT Calc'!$D$6,Data!AI103,0)</f>
        <v>0</v>
      </c>
      <c r="AG103" s="6">
        <f t="shared" si="11"/>
        <v>0</v>
      </c>
      <c r="AH103" s="18">
        <f>IF(AH$2='BPA CURRENT Calc'!$E$6,0,0)</f>
        <v>0</v>
      </c>
      <c r="AI103" s="4">
        <f>IF(AI$2='BPA CURRENT Calc'!$E$6,Data!AJ103,0)</f>
        <v>0</v>
      </c>
      <c r="AJ103" s="4">
        <f>IF(AJ$2='BPA CURRENT Calc'!$E$6,Data!AK103,0)</f>
        <v>0</v>
      </c>
      <c r="AK103" s="4">
        <f>IF(AK$2='BPA CURRENT Calc'!$E$6,Data!AL103,0)</f>
        <v>0</v>
      </c>
      <c r="AL103" s="4">
        <f>IF(AL$2='BPA CURRENT Calc'!$E$6,Data!AM103,0)</f>
        <v>0</v>
      </c>
      <c r="AM103" s="4">
        <f>IF(AM$2='BPA CURRENT Calc'!$E$6,Data!AN103,0)</f>
        <v>0</v>
      </c>
      <c r="AN103" s="4">
        <f>IF(AN$2='BPA CURRENT Calc'!$E$6,Data!AO103,0)</f>
        <v>0</v>
      </c>
      <c r="AO103" s="4">
        <f>IF(AO$2='BPA CURRENT Calc'!$E$6,Data!AP103,0)</f>
        <v>0</v>
      </c>
      <c r="AP103" s="6">
        <f t="shared" si="12"/>
        <v>0</v>
      </c>
      <c r="AQ103" s="18">
        <f>IF(AQ$2='BPA CURRENT Calc'!$F$6,0,0)</f>
        <v>0</v>
      </c>
      <c r="AR103" s="4">
        <f>IF(AR$2='BPA CURRENT Calc'!$F$6,Data!AQ103,0)</f>
        <v>0</v>
      </c>
      <c r="AS103" s="4">
        <f>IF(AS$2='BPA CURRENT Calc'!$F$6,Data!AR103,0)</f>
        <v>0</v>
      </c>
      <c r="AT103" s="4">
        <f>IF(AT$2='BPA CURRENT Calc'!$F$6,Data!AS103,0)</f>
        <v>0</v>
      </c>
      <c r="AU103" s="4">
        <f>IF(AU$2='BPA CURRENT Calc'!$F$6,Data!AT103,0)</f>
        <v>0</v>
      </c>
      <c r="AV103" s="4">
        <f>IF(AV$2='BPA CURRENT Calc'!$F$6,Data!AU103,0)</f>
        <v>0</v>
      </c>
      <c r="AW103" s="4">
        <f>IF(AW$2='BPA CURRENT Calc'!$F$6,Data!AV103,0)</f>
        <v>0</v>
      </c>
      <c r="AX103" s="4">
        <f>IF(AX$2='BPA CURRENT Calc'!$F$6,Data!AW103,0)</f>
        <v>0</v>
      </c>
      <c r="AY103" s="6">
        <f t="shared" si="13"/>
        <v>0</v>
      </c>
      <c r="AZ103" s="18">
        <f>IF(AZ$2='BPA CURRENT Calc'!$G$6,0,0)</f>
        <v>0</v>
      </c>
      <c r="BA103" s="4">
        <f>IF(BA$2='BPA CURRENT Calc'!$G$6,Data!AX103,0)</f>
        <v>0</v>
      </c>
      <c r="BB103" s="4">
        <f>IF(BB$2='BPA CURRENT Calc'!$G$6,Data!AY103,0)</f>
        <v>0</v>
      </c>
      <c r="BC103" s="4">
        <f>IF(BC$2='BPA CURRENT Calc'!$G$6,Data!AZ103,0)</f>
        <v>0</v>
      </c>
      <c r="BD103" s="4">
        <f>IF(BD$2='BPA CURRENT Calc'!$G$6,Data!BA103,0)</f>
        <v>0</v>
      </c>
      <c r="BE103" s="4">
        <f>IF(BE$2='BPA CURRENT Calc'!$G$6,Data!BB103,0)</f>
        <v>0</v>
      </c>
      <c r="BF103" s="4">
        <f>IF(BF$2='BPA CURRENT Calc'!$G$6,Data!BC103,0)</f>
        <v>0</v>
      </c>
      <c r="BG103" s="4">
        <f>IF(BG$2='BPA CURRENT Calc'!$G$6,Data!BD103,0)</f>
        <v>0</v>
      </c>
      <c r="BH103" s="6">
        <f t="shared" si="14"/>
        <v>0</v>
      </c>
      <c r="BI103" s="97">
        <f>IF('BPA CURRENT Calc'!$H$6="Yes",Data!BE103,0)</f>
        <v>0</v>
      </c>
      <c r="BJ103" s="18">
        <f>IF(BJ$2='BPA CURRENT Calc'!$L$4,0,0)</f>
        <v>0</v>
      </c>
      <c r="BK103" s="4">
        <f>IF(BK$2='BPA CURRENT Calc'!$L$4,Data!BV103,0)</f>
        <v>0</v>
      </c>
      <c r="BL103" s="4">
        <f>IF(BL$2='BPA CURRENT Calc'!$L$4,Data!BW103,0)</f>
        <v>0</v>
      </c>
      <c r="BM103" s="4">
        <f>IF(BM$2='BPA CURRENT Calc'!$L$4,Data!BX103,0)</f>
        <v>0</v>
      </c>
      <c r="BN103" s="4">
        <f>IF(BN$2='BPA CURRENT Calc'!$L$4,Data!BY103,0)</f>
        <v>0</v>
      </c>
      <c r="BO103" s="6">
        <f t="shared" si="15"/>
        <v>0</v>
      </c>
      <c r="BP103" s="4">
        <f>IF('BPA CURRENT Calc'!$J$6='BPA CURRENT Ref Data'!BP$2,Data!C103,0)</f>
        <v>0</v>
      </c>
      <c r="BQ103" s="4">
        <f>IF('BPA CURRENT Calc'!$J$6='BPA CURRENT Ref Data'!BQ$2,Data!D103,0)</f>
        <v>0</v>
      </c>
      <c r="BR103" s="4">
        <f>IF('BPA CURRENT Calc'!$J$6='BPA CURRENT Ref Data'!BR$2,Data!E103,0)</f>
        <v>0</v>
      </c>
      <c r="BS103" s="4">
        <f>IF('BPA CURRENT Calc'!$J$6='BPA CURRENT Ref Data'!BS$2,Data!F103,0)</f>
        <v>2.3730000000000002</v>
      </c>
      <c r="BT103" s="99">
        <f t="shared" si="17"/>
        <v>2.3730000000000002</v>
      </c>
      <c r="BU103" s="102">
        <f>IF('BPA CURRENT Calc'!$L$6="Yes",'BPA CURRENT Ref Data'!BO103*'BPA CURRENT Calc'!$L$5,0)</f>
        <v>0</v>
      </c>
      <c r="BV103" s="102">
        <f>IF('BPA CURRENT Calc'!$M$6="Yes",IF(('BPA CURRENT Calc'!I107-'BPA CURRENT Ref Data'!BT103)&gt;0,('BPA CURRENT Calc'!I107-'BPA CURRENT Ref Data'!BT103)*'BPA CURRENT Calc'!$M$5,0),0)</f>
        <v>5.4825998858447411E-2</v>
      </c>
      <c r="BW103" s="80">
        <f>IF('BPA CURRENT Calc'!$K$6="Yes",IF(('BPA CURRENT Calc'!I107)&lt;'BPA CURRENT Calc'!J107,('BPA CURRENT Calc'!I107-'BPA CURRENT Calc'!J107)*'BPA CURRENT Calc'!$K$5,0),0)</f>
        <v>0</v>
      </c>
      <c r="BX103" s="105">
        <f>IF('BPA CURRENT Calc'!$N$5='BPA CURRENT Ref Data'!$BX$2,'BPA CURRENT Scaling'!D106,0)</f>
        <v>1.5044974348962521E-2</v>
      </c>
      <c r="BY103" s="1">
        <f>IF('BPA CURRENT Calc'!$N$5='BPA CURRENT Ref Data'!$BY$2,'BPA CURRENT Scaling'!H106,0)</f>
        <v>0</v>
      </c>
      <c r="BZ103" s="6">
        <f>IF('BPA CURRENT Calc'!$N$6="Yes",SUM('BPA CURRENT Ref Data'!BX103:BY103),0)</f>
        <v>0</v>
      </c>
      <c r="CA103" s="4"/>
      <c r="CB103" s="4"/>
      <c r="CC103" s="4"/>
      <c r="CD103" s="4"/>
      <c r="CE103" s="4"/>
      <c r="CF103" s="4"/>
      <c r="CG103" s="4"/>
      <c r="CH103" s="4"/>
      <c r="CI103" s="4"/>
      <c r="CJ103" s="4"/>
      <c r="CK103" s="4"/>
      <c r="CL103" s="4"/>
      <c r="CM103" s="4"/>
      <c r="CN103" s="4"/>
      <c r="CO103" s="4"/>
      <c r="CP103" s="4"/>
      <c r="CQ103" s="4" t="e">
        <f>IF('BPA CURRENT Calc'!#REF!='BPA CURRENT Ref Data'!CQ$2,Data!G103,0)</f>
        <v>#REF!</v>
      </c>
      <c r="CR103" s="4" t="e">
        <f>IF('BPA CURRENT Calc'!#REF!='BPA CURRENT Ref Data'!CR$2,Data!H103,0)</f>
        <v>#REF!</v>
      </c>
      <c r="CS103" s="4" t="e">
        <f>IF('BPA CURRENT Calc'!#REF!='BPA CURRENT Ref Data'!CS$2,Data!I103,0)</f>
        <v>#REF!</v>
      </c>
      <c r="CT103" s="4" t="e">
        <f>IF('BPA CURRENT Calc'!#REF!='BPA CURRENT Ref Data'!CT$2,Data!J103,0)</f>
        <v>#REF!</v>
      </c>
      <c r="CU103" s="4" t="e">
        <f>IF('BPA CURRENT Calc'!#REF!='BPA CURRENT Ref Data'!CU$2,Data!K103,0)</f>
        <v>#REF!</v>
      </c>
      <c r="CV103" s="4" t="e">
        <f>IF('BPA CURRENT Calc'!#REF!='BPA CURRENT Ref Data'!CV$2,Data!L103,0)</f>
        <v>#REF!</v>
      </c>
      <c r="CW103" s="4" t="e">
        <f>IF('BPA CURRENT Calc'!#REF!='BPA CURRENT Ref Data'!CW$2,Data!M103,0)</f>
        <v>#REF!</v>
      </c>
      <c r="CX103" s="4" t="e">
        <f>IF('BPA CURRENT Calc'!#REF!='BPA CURRENT Ref Data'!CX$2,Data!N103,0)</f>
        <v>#REF!</v>
      </c>
      <c r="CY103" s="4" t="e">
        <f>IF('BPA CURRENT Calc'!#REF!='BPA CURRENT Ref Data'!CY$2,Data!O103,0)</f>
        <v>#REF!</v>
      </c>
      <c r="CZ103" s="4" t="e">
        <f>IF('BPA CURRENT Calc'!#REF!='BPA CURRENT Ref Data'!CZ$2,Data!P103,0)</f>
        <v>#REF!</v>
      </c>
      <c r="DA103" s="4" t="e">
        <f>IF('BPA CURRENT Calc'!#REF!='BPA CURRENT Ref Data'!DA$2,Data!Q103,0)</f>
        <v>#REF!</v>
      </c>
      <c r="DB103" s="4" t="e">
        <f>IF('BPA CURRENT Calc'!#REF!='BPA CURRENT Ref Data'!DB$2,Data!R103,0)</f>
        <v>#REF!</v>
      </c>
      <c r="DC103" s="4" t="e">
        <f>IF('BPA CURRENT Calc'!#REF!='BPA CURRENT Ref Data'!DC$2,Data!S103,0)</f>
        <v>#REF!</v>
      </c>
      <c r="DD103" s="4" t="e">
        <f>IF('BPA CURRENT Calc'!#REF!='BPA CURRENT Ref Data'!DD$2,Data!T103,0)</f>
        <v>#REF!</v>
      </c>
      <c r="DE103" s="4" t="e">
        <f>IF('BPA CURRENT Calc'!#REF!='BPA CURRENT Ref Data'!DE$2,Data!U103,0)</f>
        <v>#REF!</v>
      </c>
      <c r="DF103" s="22" t="e">
        <f t="shared" si="16"/>
        <v>#REF!</v>
      </c>
    </row>
    <row r="104" spans="1:110" x14ac:dyDescent="0.3">
      <c r="A104" s="12">
        <v>10342</v>
      </c>
      <c r="B104" s="37" t="s">
        <v>111</v>
      </c>
      <c r="C104" s="18">
        <f>IF('BPA CURRENT Calc'!$C$6='BPA CURRENT Ref Data'!C$2,Data!G104,0)</f>
        <v>0</v>
      </c>
      <c r="D104" s="4">
        <f>IF('BPA CURRENT Calc'!$C$6='BPA CURRENT Ref Data'!D$2,Data!H104,0)</f>
        <v>0</v>
      </c>
      <c r="E104" s="4">
        <f>IF('BPA CURRENT Calc'!$C$6='BPA CURRENT Ref Data'!E$2,Data!I104,0)</f>
        <v>37.91742511415525</v>
      </c>
      <c r="F104" s="4">
        <f>IF('BPA CURRENT Calc'!$C$6='BPA CURRENT Ref Data'!F$2,Data!J104,0)</f>
        <v>0</v>
      </c>
      <c r="G104" s="4">
        <f>IF('BPA CURRENT Calc'!$C$6='BPA CURRENT Ref Data'!G$2,Data!K104,0)</f>
        <v>0</v>
      </c>
      <c r="H104" s="4">
        <f>IF('BPA CURRENT Calc'!$C$6='BPA CURRENT Ref Data'!H$2,Data!L104,0)</f>
        <v>0</v>
      </c>
      <c r="I104" s="4">
        <f>IF('BPA CURRENT Calc'!$C$6='BPA CURRENT Ref Data'!I$2,Data!M104,0)</f>
        <v>0</v>
      </c>
      <c r="J104" s="4">
        <f>IF('BPA CURRENT Calc'!$C$6='BPA CURRENT Ref Data'!J$2,Data!N104,0)</f>
        <v>0</v>
      </c>
      <c r="K104" s="4">
        <f>IF('BPA CURRENT Calc'!$C$6='BPA CURRENT Ref Data'!K$2,Data!O104,0)</f>
        <v>0</v>
      </c>
      <c r="L104" s="4">
        <f>IF('BPA CURRENT Calc'!$C$6='BPA CURRENT Ref Data'!L$2,Data!P104,0)</f>
        <v>0</v>
      </c>
      <c r="M104" s="4">
        <f>IF('BPA CURRENT Calc'!$C$6='BPA CURRENT Ref Data'!M$2,Data!Q104,0)</f>
        <v>0</v>
      </c>
      <c r="N104" s="4">
        <f>IF('BPA CURRENT Calc'!$C$6='BPA CURRENT Ref Data'!N$2,Data!R104,0)</f>
        <v>0</v>
      </c>
      <c r="O104" s="4">
        <f>IF('BPA CURRENT Calc'!$C$6='BPA CURRENT Ref Data'!O$2,Data!S104,0)</f>
        <v>0</v>
      </c>
      <c r="P104" s="4">
        <f>IF('BPA CURRENT Calc'!$C$6='BPA CURRENT Ref Data'!P$2,Data!T104,0)</f>
        <v>0</v>
      </c>
      <c r="Q104" s="4">
        <f>IF('BPA CURRENT Calc'!$C$6='BPA CURRENT Ref Data'!Q$2,Data!U104,0)</f>
        <v>0</v>
      </c>
      <c r="R104" s="22">
        <f t="shared" si="10"/>
        <v>37.91742511415525</v>
      </c>
      <c r="S104" s="18">
        <f>IF(S$2='BPA CURRENT Calc'!$D$6,Data!V104,0)</f>
        <v>0</v>
      </c>
      <c r="T104" s="4">
        <f>IF(T$2='BPA CURRENT Calc'!$D$6,Data!W104,0)</f>
        <v>0</v>
      </c>
      <c r="U104" s="4">
        <f>IF(U$2='BPA CURRENT Calc'!$D$6,Data!X104,0)</f>
        <v>0</v>
      </c>
      <c r="V104" s="4">
        <f>IF(V$2='BPA CURRENT Calc'!$D$6,Data!Y104,0)</f>
        <v>0</v>
      </c>
      <c r="W104" s="4">
        <f>IF(W$2='BPA CURRENT Calc'!$D$6,Data!Z104,0)</f>
        <v>0</v>
      </c>
      <c r="X104" s="4">
        <f>IF(X$2='BPA CURRENT Calc'!$D$6,Data!AA104,0)</f>
        <v>0</v>
      </c>
      <c r="Y104" s="4">
        <f>IF(Y$2='BPA CURRENT Calc'!$D$6,Data!AB104,0)</f>
        <v>0</v>
      </c>
      <c r="Z104" s="4">
        <f>IF(Z$2='BPA CURRENT Calc'!$D$6,Data!AC104,0)</f>
        <v>0</v>
      </c>
      <c r="AA104" s="4">
        <f>IF(AA$2='BPA CURRENT Calc'!$D$6,Data!AD104,0)</f>
        <v>0</v>
      </c>
      <c r="AB104" s="4">
        <f>IF(AB$2='BPA CURRENT Calc'!$D$6,Data!AE104,0)</f>
        <v>0</v>
      </c>
      <c r="AC104" s="4">
        <f>IF(AC$2='BPA CURRENT Calc'!$D$6,Data!AF104,0)</f>
        <v>0</v>
      </c>
      <c r="AD104" s="4">
        <f>IF(AD$2='BPA CURRENT Calc'!$D$6,Data!AG104,0)</f>
        <v>0</v>
      </c>
      <c r="AE104" s="4">
        <f>IF(AE$2='BPA CURRENT Calc'!$D$6,Data!AH104,0)</f>
        <v>0</v>
      </c>
      <c r="AF104" s="4">
        <f>IF(AF$2='BPA CURRENT Calc'!$D$6,Data!AI104,0)</f>
        <v>0</v>
      </c>
      <c r="AG104" s="6">
        <f t="shared" si="11"/>
        <v>0</v>
      </c>
      <c r="AH104" s="18">
        <f>IF(AH$2='BPA CURRENT Calc'!$E$6,0,0)</f>
        <v>0</v>
      </c>
      <c r="AI104" s="4">
        <f>IF(AI$2='BPA CURRENT Calc'!$E$6,Data!AJ104,0)</f>
        <v>0</v>
      </c>
      <c r="AJ104" s="4">
        <f>IF(AJ$2='BPA CURRENT Calc'!$E$6,Data!AK104,0)</f>
        <v>0</v>
      </c>
      <c r="AK104" s="4">
        <f>IF(AK$2='BPA CURRENT Calc'!$E$6,Data!AL104,0)</f>
        <v>0</v>
      </c>
      <c r="AL104" s="4">
        <f>IF(AL$2='BPA CURRENT Calc'!$E$6,Data!AM104,0)</f>
        <v>0</v>
      </c>
      <c r="AM104" s="4">
        <f>IF(AM$2='BPA CURRENT Calc'!$E$6,Data!AN104,0)</f>
        <v>0</v>
      </c>
      <c r="AN104" s="4">
        <f>IF(AN$2='BPA CURRENT Calc'!$E$6,Data!AO104,0)</f>
        <v>0</v>
      </c>
      <c r="AO104" s="4">
        <f>IF(AO$2='BPA CURRENT Calc'!$E$6,Data!AP104,0)</f>
        <v>0</v>
      </c>
      <c r="AP104" s="6">
        <f t="shared" si="12"/>
        <v>0</v>
      </c>
      <c r="AQ104" s="18">
        <f>IF(AQ$2='BPA CURRENT Calc'!$F$6,0,0)</f>
        <v>0</v>
      </c>
      <c r="AR104" s="4">
        <f>IF(AR$2='BPA CURRENT Calc'!$F$6,Data!AQ104,0)</f>
        <v>0</v>
      </c>
      <c r="AS104" s="4">
        <f>IF(AS$2='BPA CURRENT Calc'!$F$6,Data!AR104,0)</f>
        <v>0</v>
      </c>
      <c r="AT104" s="4">
        <f>IF(AT$2='BPA CURRENT Calc'!$F$6,Data!AS104,0)</f>
        <v>0</v>
      </c>
      <c r="AU104" s="4">
        <f>IF(AU$2='BPA CURRENT Calc'!$F$6,Data!AT104,0)</f>
        <v>0</v>
      </c>
      <c r="AV104" s="4">
        <f>IF(AV$2='BPA CURRENT Calc'!$F$6,Data!AU104,0)</f>
        <v>0</v>
      </c>
      <c r="AW104" s="4">
        <f>IF(AW$2='BPA CURRENT Calc'!$F$6,Data!AV104,0)</f>
        <v>0</v>
      </c>
      <c r="AX104" s="4">
        <f>IF(AX$2='BPA CURRENT Calc'!$F$6,Data!AW104,0)</f>
        <v>0</v>
      </c>
      <c r="AY104" s="6">
        <f t="shared" si="13"/>
        <v>0</v>
      </c>
      <c r="AZ104" s="18">
        <f>IF(AZ$2='BPA CURRENT Calc'!$G$6,0,0)</f>
        <v>0</v>
      </c>
      <c r="BA104" s="4">
        <f>IF(BA$2='BPA CURRENT Calc'!$G$6,Data!AX104,0)</f>
        <v>0</v>
      </c>
      <c r="BB104" s="4">
        <f>IF(BB$2='BPA CURRENT Calc'!$G$6,Data!AY104,0)</f>
        <v>0</v>
      </c>
      <c r="BC104" s="4">
        <f>IF(BC$2='BPA CURRENT Calc'!$G$6,Data!AZ104,0)</f>
        <v>0</v>
      </c>
      <c r="BD104" s="4">
        <f>IF(BD$2='BPA CURRENT Calc'!$G$6,Data!BA104,0)</f>
        <v>0</v>
      </c>
      <c r="BE104" s="4">
        <f>IF(BE$2='BPA CURRENT Calc'!$G$6,Data!BB104,0)</f>
        <v>0</v>
      </c>
      <c r="BF104" s="4">
        <f>IF(BF$2='BPA CURRENT Calc'!$G$6,Data!BC104,0)</f>
        <v>0</v>
      </c>
      <c r="BG104" s="4">
        <f>IF(BG$2='BPA CURRENT Calc'!$G$6,Data!BD104,0)</f>
        <v>0</v>
      </c>
      <c r="BH104" s="6">
        <f t="shared" si="14"/>
        <v>0</v>
      </c>
      <c r="BI104" s="97">
        <f>IF('BPA CURRENT Calc'!$H$6="Yes",Data!BE104,0)</f>
        <v>0</v>
      </c>
      <c r="BJ104" s="18">
        <f>IF(BJ$2='BPA CURRENT Calc'!$L$4,0,0)</f>
        <v>0</v>
      </c>
      <c r="BK104" s="4">
        <f>IF(BK$2='BPA CURRENT Calc'!$L$4,Data!BV104,0)</f>
        <v>0</v>
      </c>
      <c r="BL104" s="4">
        <f>IF(BL$2='BPA CURRENT Calc'!$L$4,Data!BW104,0)</f>
        <v>0.43049999999999999</v>
      </c>
      <c r="BM104" s="4">
        <f>IF(BM$2='BPA CURRENT Calc'!$L$4,Data!BX104,0)</f>
        <v>0</v>
      </c>
      <c r="BN104" s="4">
        <f>IF(BN$2='BPA CURRENT Calc'!$L$4,Data!BY104,0)</f>
        <v>0</v>
      </c>
      <c r="BO104" s="6">
        <f t="shared" si="15"/>
        <v>0.43049999999999999</v>
      </c>
      <c r="BP104" s="4">
        <f>IF('BPA CURRENT Calc'!$J$6='BPA CURRENT Ref Data'!BP$2,Data!C104,0)</f>
        <v>0</v>
      </c>
      <c r="BQ104" s="4">
        <f>IF('BPA CURRENT Calc'!$J$6='BPA CURRENT Ref Data'!BQ$2,Data!D104,0)</f>
        <v>0</v>
      </c>
      <c r="BR104" s="4">
        <f>IF('BPA CURRENT Calc'!$J$6='BPA CURRENT Ref Data'!BR$2,Data!E104,0)</f>
        <v>0</v>
      </c>
      <c r="BS104" s="4">
        <f>IF('BPA CURRENT Calc'!$J$6='BPA CURRENT Ref Data'!BS$2,Data!F104,0)</f>
        <v>38.691000000000003</v>
      </c>
      <c r="BT104" s="99">
        <f t="shared" si="17"/>
        <v>38.691000000000003</v>
      </c>
      <c r="BU104" s="102">
        <f>IF('BPA CURRENT Calc'!$L$6="Yes",'BPA CURRENT Ref Data'!BO104*'BPA CURRENT Calc'!$L$5,0)</f>
        <v>0.21525</v>
      </c>
      <c r="BV104" s="102">
        <f>IF('BPA CURRENT Calc'!$M$6="Yes",IF(('BPA CURRENT Calc'!I108-'BPA CURRENT Ref Data'!BT104)&gt;0,('BPA CURRENT Calc'!I108-'BPA CURRENT Ref Data'!BT104)*'BPA CURRENT Calc'!$M$5,0),0)</f>
        <v>0</v>
      </c>
      <c r="BW104" s="80">
        <f>IF('BPA CURRENT Calc'!$K$6="Yes",IF(('BPA CURRENT Calc'!I108)&lt;'BPA CURRENT Calc'!J108,('BPA CURRENT Calc'!I108-'BPA CURRENT Calc'!J108)*'BPA CURRENT Calc'!$K$5,0),0)</f>
        <v>-0.7735748858447522</v>
      </c>
      <c r="BX104" s="105">
        <f>IF('BPA CURRENT Calc'!$N$5='BPA CURRENT Ref Data'!$BX$2,'BPA CURRENT Scaling'!D107,0)</f>
        <v>0.23630405112209052</v>
      </c>
      <c r="BY104" s="1">
        <f>IF('BPA CURRENT Calc'!$N$5='BPA CURRENT Ref Data'!$BY$2,'BPA CURRENT Scaling'!H107,0)</f>
        <v>0</v>
      </c>
      <c r="BZ104" s="6">
        <f>IF('BPA CURRENT Calc'!$N$6="Yes",SUM('BPA CURRENT Ref Data'!BX104:BY104),0)</f>
        <v>0</v>
      </c>
      <c r="CA104" s="4"/>
      <c r="CB104" s="4"/>
      <c r="CC104" s="4"/>
      <c r="CD104" s="4"/>
      <c r="CE104" s="4"/>
      <c r="CF104" s="4"/>
      <c r="CG104" s="4"/>
      <c r="CH104" s="4"/>
      <c r="CI104" s="4"/>
      <c r="CJ104" s="4"/>
      <c r="CK104" s="4"/>
      <c r="CL104" s="4"/>
      <c r="CM104" s="4"/>
      <c r="CN104" s="4"/>
      <c r="CO104" s="4"/>
      <c r="CP104" s="4"/>
      <c r="CQ104" s="4" t="e">
        <f>IF('BPA CURRENT Calc'!#REF!='BPA CURRENT Ref Data'!CQ$2,Data!G104,0)</f>
        <v>#REF!</v>
      </c>
      <c r="CR104" s="4" t="e">
        <f>IF('BPA CURRENT Calc'!#REF!='BPA CURRENT Ref Data'!CR$2,Data!H104,0)</f>
        <v>#REF!</v>
      </c>
      <c r="CS104" s="4" t="e">
        <f>IF('BPA CURRENT Calc'!#REF!='BPA CURRENT Ref Data'!CS$2,Data!I104,0)</f>
        <v>#REF!</v>
      </c>
      <c r="CT104" s="4" t="e">
        <f>IF('BPA CURRENT Calc'!#REF!='BPA CURRENT Ref Data'!CT$2,Data!J104,0)</f>
        <v>#REF!</v>
      </c>
      <c r="CU104" s="4" t="e">
        <f>IF('BPA CURRENT Calc'!#REF!='BPA CURRENT Ref Data'!CU$2,Data!K104,0)</f>
        <v>#REF!</v>
      </c>
      <c r="CV104" s="4" t="e">
        <f>IF('BPA CURRENT Calc'!#REF!='BPA CURRENT Ref Data'!CV$2,Data!L104,0)</f>
        <v>#REF!</v>
      </c>
      <c r="CW104" s="4" t="e">
        <f>IF('BPA CURRENT Calc'!#REF!='BPA CURRENT Ref Data'!CW$2,Data!M104,0)</f>
        <v>#REF!</v>
      </c>
      <c r="CX104" s="4" t="e">
        <f>IF('BPA CURRENT Calc'!#REF!='BPA CURRENT Ref Data'!CX$2,Data!N104,0)</f>
        <v>#REF!</v>
      </c>
      <c r="CY104" s="4" t="e">
        <f>IF('BPA CURRENT Calc'!#REF!='BPA CURRENT Ref Data'!CY$2,Data!O104,0)</f>
        <v>#REF!</v>
      </c>
      <c r="CZ104" s="4" t="e">
        <f>IF('BPA CURRENT Calc'!#REF!='BPA CURRENT Ref Data'!CZ$2,Data!P104,0)</f>
        <v>#REF!</v>
      </c>
      <c r="DA104" s="4" t="e">
        <f>IF('BPA CURRENT Calc'!#REF!='BPA CURRENT Ref Data'!DA$2,Data!Q104,0)</f>
        <v>#REF!</v>
      </c>
      <c r="DB104" s="4" t="e">
        <f>IF('BPA CURRENT Calc'!#REF!='BPA CURRENT Ref Data'!DB$2,Data!R104,0)</f>
        <v>#REF!</v>
      </c>
      <c r="DC104" s="4" t="e">
        <f>IF('BPA CURRENT Calc'!#REF!='BPA CURRENT Ref Data'!DC$2,Data!S104,0)</f>
        <v>#REF!</v>
      </c>
      <c r="DD104" s="4" t="e">
        <f>IF('BPA CURRENT Calc'!#REF!='BPA CURRENT Ref Data'!DD$2,Data!T104,0)</f>
        <v>#REF!</v>
      </c>
      <c r="DE104" s="4" t="e">
        <f>IF('BPA CURRENT Calc'!#REF!='BPA CURRENT Ref Data'!DE$2,Data!U104,0)</f>
        <v>#REF!</v>
      </c>
      <c r="DF104" s="22" t="e">
        <f t="shared" si="16"/>
        <v>#REF!</v>
      </c>
    </row>
    <row r="105" spans="1:110" x14ac:dyDescent="0.3">
      <c r="A105" s="12">
        <v>10343</v>
      </c>
      <c r="B105" s="37" t="s">
        <v>112</v>
      </c>
      <c r="C105" s="18">
        <f>IF('BPA CURRENT Calc'!$C$6='BPA CURRENT Ref Data'!C$2,Data!G105,0)</f>
        <v>0</v>
      </c>
      <c r="D105" s="4">
        <f>IF('BPA CURRENT Calc'!$C$6='BPA CURRENT Ref Data'!D$2,Data!H105,0)</f>
        <v>0</v>
      </c>
      <c r="E105" s="4">
        <f>IF('BPA CURRENT Calc'!$C$6='BPA CURRENT Ref Data'!E$2,Data!I105,0)</f>
        <v>12.031853424657534</v>
      </c>
      <c r="F105" s="4">
        <f>IF('BPA CURRENT Calc'!$C$6='BPA CURRENT Ref Data'!F$2,Data!J105,0)</f>
        <v>0</v>
      </c>
      <c r="G105" s="4">
        <f>IF('BPA CURRENT Calc'!$C$6='BPA CURRENT Ref Data'!G$2,Data!K105,0)</f>
        <v>0</v>
      </c>
      <c r="H105" s="4">
        <f>IF('BPA CURRENT Calc'!$C$6='BPA CURRENT Ref Data'!H$2,Data!L105,0)</f>
        <v>0</v>
      </c>
      <c r="I105" s="4">
        <f>IF('BPA CURRENT Calc'!$C$6='BPA CURRENT Ref Data'!I$2,Data!M105,0)</f>
        <v>0</v>
      </c>
      <c r="J105" s="4">
        <f>IF('BPA CURRENT Calc'!$C$6='BPA CURRENT Ref Data'!J$2,Data!N105,0)</f>
        <v>0</v>
      </c>
      <c r="K105" s="4">
        <f>IF('BPA CURRENT Calc'!$C$6='BPA CURRENT Ref Data'!K$2,Data!O105,0)</f>
        <v>0</v>
      </c>
      <c r="L105" s="4">
        <f>IF('BPA CURRENT Calc'!$C$6='BPA CURRENT Ref Data'!L$2,Data!P105,0)</f>
        <v>0</v>
      </c>
      <c r="M105" s="4">
        <f>IF('BPA CURRENT Calc'!$C$6='BPA CURRENT Ref Data'!M$2,Data!Q105,0)</f>
        <v>0</v>
      </c>
      <c r="N105" s="4">
        <f>IF('BPA CURRENT Calc'!$C$6='BPA CURRENT Ref Data'!N$2,Data!R105,0)</f>
        <v>0</v>
      </c>
      <c r="O105" s="4">
        <f>IF('BPA CURRENT Calc'!$C$6='BPA CURRENT Ref Data'!O$2,Data!S105,0)</f>
        <v>0</v>
      </c>
      <c r="P105" s="4">
        <f>IF('BPA CURRENT Calc'!$C$6='BPA CURRENT Ref Data'!P$2,Data!T105,0)</f>
        <v>0</v>
      </c>
      <c r="Q105" s="4">
        <f>IF('BPA CURRENT Calc'!$C$6='BPA CURRENT Ref Data'!Q$2,Data!U105,0)</f>
        <v>0</v>
      </c>
      <c r="R105" s="22">
        <f t="shared" si="10"/>
        <v>12.031853424657534</v>
      </c>
      <c r="S105" s="18">
        <f>IF(S$2='BPA CURRENT Calc'!$D$6,Data!V105,0)</f>
        <v>0</v>
      </c>
      <c r="T105" s="4">
        <f>IF(T$2='BPA CURRENT Calc'!$D$6,Data!W105,0)</f>
        <v>0</v>
      </c>
      <c r="U105" s="4">
        <f>IF(U$2='BPA CURRENT Calc'!$D$6,Data!X105,0)</f>
        <v>0</v>
      </c>
      <c r="V105" s="4">
        <f>IF(V$2='BPA CURRENT Calc'!$D$6,Data!Y105,0)</f>
        <v>0</v>
      </c>
      <c r="W105" s="4">
        <f>IF(W$2='BPA CURRENT Calc'!$D$6,Data!Z105,0)</f>
        <v>0</v>
      </c>
      <c r="X105" s="4">
        <f>IF(X$2='BPA CURRENT Calc'!$D$6,Data!AA105,0)</f>
        <v>0</v>
      </c>
      <c r="Y105" s="4">
        <f>IF(Y$2='BPA CURRENT Calc'!$D$6,Data!AB105,0)</f>
        <v>0</v>
      </c>
      <c r="Z105" s="4">
        <f>IF(Z$2='BPA CURRENT Calc'!$D$6,Data!AC105,0)</f>
        <v>0</v>
      </c>
      <c r="AA105" s="4">
        <f>IF(AA$2='BPA CURRENT Calc'!$D$6,Data!AD105,0)</f>
        <v>0</v>
      </c>
      <c r="AB105" s="4">
        <f>IF(AB$2='BPA CURRENT Calc'!$D$6,Data!AE105,0)</f>
        <v>0</v>
      </c>
      <c r="AC105" s="4">
        <f>IF(AC$2='BPA CURRENT Calc'!$D$6,Data!AF105,0)</f>
        <v>0</v>
      </c>
      <c r="AD105" s="4">
        <f>IF(AD$2='BPA CURRENT Calc'!$D$6,Data!AG105,0)</f>
        <v>0</v>
      </c>
      <c r="AE105" s="4">
        <f>IF(AE$2='BPA CURRENT Calc'!$D$6,Data!AH105,0)</f>
        <v>0</v>
      </c>
      <c r="AF105" s="4">
        <f>IF(AF$2='BPA CURRENT Calc'!$D$6,Data!AI105,0)</f>
        <v>0</v>
      </c>
      <c r="AG105" s="6">
        <f t="shared" si="11"/>
        <v>0</v>
      </c>
      <c r="AH105" s="18">
        <f>IF(AH$2='BPA CURRENT Calc'!$E$6,0,0)</f>
        <v>0</v>
      </c>
      <c r="AI105" s="4">
        <f>IF(AI$2='BPA CURRENT Calc'!$E$6,Data!AJ105,0)</f>
        <v>0</v>
      </c>
      <c r="AJ105" s="4">
        <f>IF(AJ$2='BPA CURRENT Calc'!$E$6,Data!AK105,0)</f>
        <v>7.9223744292237441E-2</v>
      </c>
      <c r="AK105" s="4">
        <f>IF(AK$2='BPA CURRENT Calc'!$E$6,Data!AL105,0)</f>
        <v>0</v>
      </c>
      <c r="AL105" s="4">
        <f>IF(AL$2='BPA CURRENT Calc'!$E$6,Data!AM105,0)</f>
        <v>0</v>
      </c>
      <c r="AM105" s="4">
        <f>IF(AM$2='BPA CURRENT Calc'!$E$6,Data!AN105,0)</f>
        <v>0</v>
      </c>
      <c r="AN105" s="4">
        <f>IF(AN$2='BPA CURRENT Calc'!$E$6,Data!AO105,0)</f>
        <v>0</v>
      </c>
      <c r="AO105" s="4">
        <f>IF(AO$2='BPA CURRENT Calc'!$E$6,Data!AP105,0)</f>
        <v>0</v>
      </c>
      <c r="AP105" s="6">
        <f t="shared" si="12"/>
        <v>7.9223744292237441E-2</v>
      </c>
      <c r="AQ105" s="18">
        <f>IF(AQ$2='BPA CURRENT Calc'!$F$6,0,0)</f>
        <v>0</v>
      </c>
      <c r="AR105" s="4">
        <f>IF(AR$2='BPA CURRENT Calc'!$F$6,Data!AQ105,0)</f>
        <v>0</v>
      </c>
      <c r="AS105" s="4">
        <f>IF(AS$2='BPA CURRENT Calc'!$F$6,Data!AR105,0)</f>
        <v>0</v>
      </c>
      <c r="AT105" s="4">
        <f>IF(AT$2='BPA CURRENT Calc'!$F$6,Data!AS105,0)</f>
        <v>0</v>
      </c>
      <c r="AU105" s="4">
        <f>IF(AU$2='BPA CURRENT Calc'!$F$6,Data!AT105,0)</f>
        <v>0</v>
      </c>
      <c r="AV105" s="4">
        <f>IF(AV$2='BPA CURRENT Calc'!$F$6,Data!AU105,0)</f>
        <v>0</v>
      </c>
      <c r="AW105" s="4">
        <f>IF(AW$2='BPA CURRENT Calc'!$F$6,Data!AV105,0)</f>
        <v>0</v>
      </c>
      <c r="AX105" s="4">
        <f>IF(AX$2='BPA CURRENT Calc'!$F$6,Data!AW105,0)</f>
        <v>0</v>
      </c>
      <c r="AY105" s="6">
        <f t="shared" si="13"/>
        <v>0</v>
      </c>
      <c r="AZ105" s="18">
        <f>IF(AZ$2='BPA CURRENT Calc'!$G$6,0,0)</f>
        <v>0</v>
      </c>
      <c r="BA105" s="4">
        <f>IF(BA$2='BPA CURRENT Calc'!$G$6,Data!AX105,0)</f>
        <v>0</v>
      </c>
      <c r="BB105" s="4">
        <f>IF(BB$2='BPA CURRENT Calc'!$G$6,Data!AY105,0)</f>
        <v>0</v>
      </c>
      <c r="BC105" s="4">
        <f>IF(BC$2='BPA CURRENT Calc'!$G$6,Data!AZ105,0)</f>
        <v>0</v>
      </c>
      <c r="BD105" s="4">
        <f>IF(BD$2='BPA CURRENT Calc'!$G$6,Data!BA105,0)</f>
        <v>0</v>
      </c>
      <c r="BE105" s="4">
        <f>IF(BE$2='BPA CURRENT Calc'!$G$6,Data!BB105,0)</f>
        <v>0</v>
      </c>
      <c r="BF105" s="4">
        <f>IF(BF$2='BPA CURRENT Calc'!$G$6,Data!BC105,0)</f>
        <v>0</v>
      </c>
      <c r="BG105" s="4">
        <f>IF(BG$2='BPA CURRENT Calc'!$G$6,Data!BD105,0)</f>
        <v>0</v>
      </c>
      <c r="BH105" s="6">
        <f t="shared" si="14"/>
        <v>0</v>
      </c>
      <c r="BI105" s="97">
        <f>IF('BPA CURRENT Calc'!$H$6="Yes",Data!BE105,0)</f>
        <v>0</v>
      </c>
      <c r="BJ105" s="18">
        <f>IF(BJ$2='BPA CURRENT Calc'!$L$4,0,0)</f>
        <v>0</v>
      </c>
      <c r="BK105" s="4">
        <f>IF(BK$2='BPA CURRENT Calc'!$L$4,Data!BV105,0)</f>
        <v>0</v>
      </c>
      <c r="BL105" s="4">
        <f>IF(BL$2='BPA CURRENT Calc'!$L$4,Data!BW105,0)</f>
        <v>0</v>
      </c>
      <c r="BM105" s="4">
        <f>IF(BM$2='BPA CURRENT Calc'!$L$4,Data!BX105,0)</f>
        <v>0</v>
      </c>
      <c r="BN105" s="4">
        <f>IF(BN$2='BPA CURRENT Calc'!$L$4,Data!BY105,0)</f>
        <v>0</v>
      </c>
      <c r="BO105" s="6">
        <f t="shared" si="15"/>
        <v>0</v>
      </c>
      <c r="BP105" s="4">
        <f>IF('BPA CURRENT Calc'!$J$6='BPA CURRENT Ref Data'!BP$2,Data!C105,0)</f>
        <v>0</v>
      </c>
      <c r="BQ105" s="4">
        <f>IF('BPA CURRENT Calc'!$J$6='BPA CURRENT Ref Data'!BQ$2,Data!D105,0)</f>
        <v>0</v>
      </c>
      <c r="BR105" s="4">
        <f>IF('BPA CURRENT Calc'!$J$6='BPA CURRENT Ref Data'!BR$2,Data!E105,0)</f>
        <v>0</v>
      </c>
      <c r="BS105" s="4">
        <f>IF('BPA CURRENT Calc'!$J$6='BPA CURRENT Ref Data'!BS$2,Data!F105,0)</f>
        <v>31.388999999999999</v>
      </c>
      <c r="BT105" s="99">
        <f t="shared" si="17"/>
        <v>31.388999999999999</v>
      </c>
      <c r="BU105" s="102">
        <f>IF('BPA CURRENT Calc'!$L$6="Yes",'BPA CURRENT Ref Data'!BO105*'BPA CURRENT Calc'!$L$5,0)</f>
        <v>0</v>
      </c>
      <c r="BV105" s="102">
        <f>IF('BPA CURRENT Calc'!$M$6="Yes",IF(('BPA CURRENT Calc'!I109-'BPA CURRENT Ref Data'!BT105)&gt;0,('BPA CURRENT Calc'!I109-'BPA CURRENT Ref Data'!BT105)*'BPA CURRENT Calc'!$M$5,0),0)</f>
        <v>0</v>
      </c>
      <c r="BW105" s="80">
        <f>IF('BPA CURRENT Calc'!$K$6="Yes",IF(('BPA CURRENT Calc'!I109)&lt;'BPA CURRENT Calc'!J109,('BPA CURRENT Calc'!I109-'BPA CURRENT Calc'!J109)*'BPA CURRENT Calc'!$K$5,0),0)</f>
        <v>-19.436370319634705</v>
      </c>
      <c r="BX105" s="105">
        <f>IF('BPA CURRENT Calc'!$N$5='BPA CURRENT Ref Data'!$BX$2,'BPA CURRENT Scaling'!D108,0)</f>
        <v>7.4069149530607933E-2</v>
      </c>
      <c r="BY105" s="1">
        <f>IF('BPA CURRENT Calc'!$N$5='BPA CURRENT Ref Data'!$BY$2,'BPA CURRENT Scaling'!H108,0)</f>
        <v>0</v>
      </c>
      <c r="BZ105" s="6">
        <f>IF('BPA CURRENT Calc'!$N$6="Yes",SUM('BPA CURRENT Ref Data'!BX105:BY105),0)</f>
        <v>0</v>
      </c>
      <c r="CA105" s="4"/>
      <c r="CB105" s="4"/>
      <c r="CC105" s="4"/>
      <c r="CD105" s="4"/>
      <c r="CE105" s="4"/>
      <c r="CF105" s="4"/>
      <c r="CG105" s="4"/>
      <c r="CH105" s="4"/>
      <c r="CI105" s="4"/>
      <c r="CJ105" s="4"/>
      <c r="CK105" s="4"/>
      <c r="CL105" s="4"/>
      <c r="CM105" s="4"/>
      <c r="CN105" s="4"/>
      <c r="CO105" s="4"/>
      <c r="CP105" s="4"/>
      <c r="CQ105" s="4" t="e">
        <f>IF('BPA CURRENT Calc'!#REF!='BPA CURRENT Ref Data'!CQ$2,Data!G105,0)</f>
        <v>#REF!</v>
      </c>
      <c r="CR105" s="4" t="e">
        <f>IF('BPA CURRENT Calc'!#REF!='BPA CURRENT Ref Data'!CR$2,Data!H105,0)</f>
        <v>#REF!</v>
      </c>
      <c r="CS105" s="4" t="e">
        <f>IF('BPA CURRENT Calc'!#REF!='BPA CURRENT Ref Data'!CS$2,Data!I105,0)</f>
        <v>#REF!</v>
      </c>
      <c r="CT105" s="4" t="e">
        <f>IF('BPA CURRENT Calc'!#REF!='BPA CURRENT Ref Data'!CT$2,Data!J105,0)</f>
        <v>#REF!</v>
      </c>
      <c r="CU105" s="4" t="e">
        <f>IF('BPA CURRENT Calc'!#REF!='BPA CURRENT Ref Data'!CU$2,Data!K105,0)</f>
        <v>#REF!</v>
      </c>
      <c r="CV105" s="4" t="e">
        <f>IF('BPA CURRENT Calc'!#REF!='BPA CURRENT Ref Data'!CV$2,Data!L105,0)</f>
        <v>#REF!</v>
      </c>
      <c r="CW105" s="4" t="e">
        <f>IF('BPA CURRENT Calc'!#REF!='BPA CURRENT Ref Data'!CW$2,Data!M105,0)</f>
        <v>#REF!</v>
      </c>
      <c r="CX105" s="4" t="e">
        <f>IF('BPA CURRENT Calc'!#REF!='BPA CURRENT Ref Data'!CX$2,Data!N105,0)</f>
        <v>#REF!</v>
      </c>
      <c r="CY105" s="4" t="e">
        <f>IF('BPA CURRENT Calc'!#REF!='BPA CURRENT Ref Data'!CY$2,Data!O105,0)</f>
        <v>#REF!</v>
      </c>
      <c r="CZ105" s="4" t="e">
        <f>IF('BPA CURRENT Calc'!#REF!='BPA CURRENT Ref Data'!CZ$2,Data!P105,0)</f>
        <v>#REF!</v>
      </c>
      <c r="DA105" s="4" t="e">
        <f>IF('BPA CURRENT Calc'!#REF!='BPA CURRENT Ref Data'!DA$2,Data!Q105,0)</f>
        <v>#REF!</v>
      </c>
      <c r="DB105" s="4" t="e">
        <f>IF('BPA CURRENT Calc'!#REF!='BPA CURRENT Ref Data'!DB$2,Data!R105,0)</f>
        <v>#REF!</v>
      </c>
      <c r="DC105" s="4" t="e">
        <f>IF('BPA CURRENT Calc'!#REF!='BPA CURRENT Ref Data'!DC$2,Data!S105,0)</f>
        <v>#REF!</v>
      </c>
      <c r="DD105" s="4" t="e">
        <f>IF('BPA CURRENT Calc'!#REF!='BPA CURRENT Ref Data'!DD$2,Data!T105,0)</f>
        <v>#REF!</v>
      </c>
      <c r="DE105" s="4" t="e">
        <f>IF('BPA CURRENT Calc'!#REF!='BPA CURRENT Ref Data'!DE$2,Data!U105,0)</f>
        <v>#REF!</v>
      </c>
      <c r="DF105" s="22" t="e">
        <f t="shared" si="16"/>
        <v>#REF!</v>
      </c>
    </row>
    <row r="106" spans="1:110" x14ac:dyDescent="0.3">
      <c r="A106" s="12">
        <v>10349</v>
      </c>
      <c r="B106" s="37" t="s">
        <v>113</v>
      </c>
      <c r="C106" s="18">
        <f>IF('BPA CURRENT Calc'!$C$6='BPA CURRENT Ref Data'!C$2,Data!G106,0)</f>
        <v>0</v>
      </c>
      <c r="D106" s="4">
        <f>IF('BPA CURRENT Calc'!$C$6='BPA CURRENT Ref Data'!D$2,Data!H106,0)</f>
        <v>0</v>
      </c>
      <c r="E106" s="4">
        <f>IF('BPA CURRENT Calc'!$C$6='BPA CURRENT Ref Data'!E$2,Data!I106,0)</f>
        <v>1043.6762560502284</v>
      </c>
      <c r="F106" s="4">
        <f>IF('BPA CURRENT Calc'!$C$6='BPA CURRENT Ref Data'!F$2,Data!J106,0)</f>
        <v>0</v>
      </c>
      <c r="G106" s="4">
        <f>IF('BPA CURRENT Calc'!$C$6='BPA CURRENT Ref Data'!G$2,Data!K106,0)</f>
        <v>0</v>
      </c>
      <c r="H106" s="4">
        <f>IF('BPA CURRENT Calc'!$C$6='BPA CURRENT Ref Data'!H$2,Data!L106,0)</f>
        <v>0</v>
      </c>
      <c r="I106" s="4">
        <f>IF('BPA CURRENT Calc'!$C$6='BPA CURRENT Ref Data'!I$2,Data!M106,0)</f>
        <v>0</v>
      </c>
      <c r="J106" s="4">
        <f>IF('BPA CURRENT Calc'!$C$6='BPA CURRENT Ref Data'!J$2,Data!N106,0)</f>
        <v>0</v>
      </c>
      <c r="K106" s="4">
        <f>IF('BPA CURRENT Calc'!$C$6='BPA CURRENT Ref Data'!K$2,Data!O106,0)</f>
        <v>0</v>
      </c>
      <c r="L106" s="4">
        <f>IF('BPA CURRENT Calc'!$C$6='BPA CURRENT Ref Data'!L$2,Data!P106,0)</f>
        <v>0</v>
      </c>
      <c r="M106" s="4">
        <f>IF('BPA CURRENT Calc'!$C$6='BPA CURRENT Ref Data'!M$2,Data!Q106,0)</f>
        <v>0</v>
      </c>
      <c r="N106" s="4">
        <f>IF('BPA CURRENT Calc'!$C$6='BPA CURRENT Ref Data'!N$2,Data!R106,0)</f>
        <v>0</v>
      </c>
      <c r="O106" s="4">
        <f>IF('BPA CURRENT Calc'!$C$6='BPA CURRENT Ref Data'!O$2,Data!S106,0)</f>
        <v>0</v>
      </c>
      <c r="P106" s="4">
        <f>IF('BPA CURRENT Calc'!$C$6='BPA CURRENT Ref Data'!P$2,Data!T106,0)</f>
        <v>0</v>
      </c>
      <c r="Q106" s="4">
        <f>IF('BPA CURRENT Calc'!$C$6='BPA CURRENT Ref Data'!Q$2,Data!U106,0)</f>
        <v>0</v>
      </c>
      <c r="R106" s="22">
        <f t="shared" si="10"/>
        <v>1043.6762560502284</v>
      </c>
      <c r="S106" s="18">
        <f>IF(S$2='BPA CURRENT Calc'!$D$6,Data!V106,0)</f>
        <v>0</v>
      </c>
      <c r="T106" s="4">
        <f>IF(T$2='BPA CURRENT Calc'!$D$6,Data!W106,0)</f>
        <v>0</v>
      </c>
      <c r="U106" s="4">
        <f>IF(U$2='BPA CURRENT Calc'!$D$6,Data!X106,0)</f>
        <v>0</v>
      </c>
      <c r="V106" s="4">
        <f>IF(V$2='BPA CURRENT Calc'!$D$6,Data!Y106,0)</f>
        <v>0</v>
      </c>
      <c r="W106" s="4">
        <f>IF(W$2='BPA CURRENT Calc'!$D$6,Data!Z106,0)</f>
        <v>0</v>
      </c>
      <c r="X106" s="4">
        <f>IF(X$2='BPA CURRENT Calc'!$D$6,Data!AA106,0)</f>
        <v>0</v>
      </c>
      <c r="Y106" s="4">
        <f>IF(Y$2='BPA CURRENT Calc'!$D$6,Data!AB106,0)</f>
        <v>0</v>
      </c>
      <c r="Z106" s="4">
        <f>IF(Z$2='BPA CURRENT Calc'!$D$6,Data!AC106,0)</f>
        <v>0</v>
      </c>
      <c r="AA106" s="4">
        <f>IF(AA$2='BPA CURRENT Calc'!$D$6,Data!AD106,0)</f>
        <v>0</v>
      </c>
      <c r="AB106" s="4">
        <f>IF(AB$2='BPA CURRENT Calc'!$D$6,Data!AE106,0)</f>
        <v>0</v>
      </c>
      <c r="AC106" s="4">
        <f>IF(AC$2='BPA CURRENT Calc'!$D$6,Data!AF106,0)</f>
        <v>0</v>
      </c>
      <c r="AD106" s="4">
        <f>IF(AD$2='BPA CURRENT Calc'!$D$6,Data!AG106,0)</f>
        <v>0</v>
      </c>
      <c r="AE106" s="4">
        <f>IF(AE$2='BPA CURRENT Calc'!$D$6,Data!AH106,0)</f>
        <v>0</v>
      </c>
      <c r="AF106" s="4">
        <f>IF(AF$2='BPA CURRENT Calc'!$D$6,Data!AI106,0)</f>
        <v>0</v>
      </c>
      <c r="AG106" s="6">
        <f t="shared" si="11"/>
        <v>0</v>
      </c>
      <c r="AH106" s="18">
        <f>IF(AH$2='BPA CURRENT Calc'!$E$6,0,0)</f>
        <v>0</v>
      </c>
      <c r="AI106" s="4">
        <f>IF(AI$2='BPA CURRENT Calc'!$E$6,Data!AJ106,0)</f>
        <v>0</v>
      </c>
      <c r="AJ106" s="4">
        <f>IF(AJ$2='BPA CURRENT Calc'!$E$6,Data!AK106,0)</f>
        <v>614.37397260273974</v>
      </c>
      <c r="AK106" s="4">
        <f>IF(AK$2='BPA CURRENT Calc'!$E$6,Data!AL106,0)</f>
        <v>0</v>
      </c>
      <c r="AL106" s="4">
        <f>IF(AL$2='BPA CURRENT Calc'!$E$6,Data!AM106,0)</f>
        <v>0</v>
      </c>
      <c r="AM106" s="4">
        <f>IF(AM$2='BPA CURRENT Calc'!$E$6,Data!AN106,0)</f>
        <v>0</v>
      </c>
      <c r="AN106" s="4">
        <f>IF(AN$2='BPA CURRENT Calc'!$E$6,Data!AO106,0)</f>
        <v>0</v>
      </c>
      <c r="AO106" s="4">
        <f>IF(AO$2='BPA CURRENT Calc'!$E$6,Data!AP106,0)</f>
        <v>0</v>
      </c>
      <c r="AP106" s="6">
        <f t="shared" si="12"/>
        <v>614.37397260273974</v>
      </c>
      <c r="AQ106" s="18">
        <f>IF(AQ$2='BPA CURRENT Calc'!$F$6,0,0)</f>
        <v>0</v>
      </c>
      <c r="AR106" s="4">
        <f>IF(AR$2='BPA CURRENT Calc'!$F$6,Data!AQ106,0)</f>
        <v>0</v>
      </c>
      <c r="AS106" s="4">
        <f>IF(AS$2='BPA CURRENT Calc'!$F$6,Data!AR106,0)</f>
        <v>0</v>
      </c>
      <c r="AT106" s="4">
        <f>IF(AT$2='BPA CURRENT Calc'!$F$6,Data!AS106,0)</f>
        <v>0</v>
      </c>
      <c r="AU106" s="4">
        <f>IF(AU$2='BPA CURRENT Calc'!$F$6,Data!AT106,0)</f>
        <v>0</v>
      </c>
      <c r="AV106" s="4">
        <f>IF(AV$2='BPA CURRENT Calc'!$F$6,Data!AU106,0)</f>
        <v>0</v>
      </c>
      <c r="AW106" s="4">
        <f>IF(AW$2='BPA CURRENT Calc'!$F$6,Data!AV106,0)</f>
        <v>0</v>
      </c>
      <c r="AX106" s="4">
        <f>IF(AX$2='BPA CURRENT Calc'!$F$6,Data!AW106,0)</f>
        <v>0</v>
      </c>
      <c r="AY106" s="6">
        <f t="shared" si="13"/>
        <v>0</v>
      </c>
      <c r="AZ106" s="18">
        <f>IF(AZ$2='BPA CURRENT Calc'!$G$6,0,0)</f>
        <v>0</v>
      </c>
      <c r="BA106" s="4">
        <f>IF(BA$2='BPA CURRENT Calc'!$G$6,Data!AX106,0)</f>
        <v>0</v>
      </c>
      <c r="BB106" s="4">
        <f>IF(BB$2='BPA CURRENT Calc'!$G$6,Data!AY106,0)</f>
        <v>0</v>
      </c>
      <c r="BC106" s="4">
        <f>IF(BC$2='BPA CURRENT Calc'!$G$6,Data!AZ106,0)</f>
        <v>0</v>
      </c>
      <c r="BD106" s="4">
        <f>IF(BD$2='BPA CURRENT Calc'!$G$6,Data!BA106,0)</f>
        <v>0</v>
      </c>
      <c r="BE106" s="4">
        <f>IF(BE$2='BPA CURRENT Calc'!$G$6,Data!BB106,0)</f>
        <v>0</v>
      </c>
      <c r="BF106" s="4">
        <f>IF(BF$2='BPA CURRENT Calc'!$G$6,Data!BC106,0)</f>
        <v>0</v>
      </c>
      <c r="BG106" s="4">
        <f>IF(BG$2='BPA CURRENT Calc'!$G$6,Data!BD106,0)</f>
        <v>0</v>
      </c>
      <c r="BH106" s="6">
        <f t="shared" si="14"/>
        <v>0</v>
      </c>
      <c r="BI106" s="97">
        <f>IF('BPA CURRENT Calc'!$H$6="Yes",Data!BE106,0)</f>
        <v>27.02</v>
      </c>
      <c r="BJ106" s="18">
        <f>IF(BJ$2='BPA CURRENT Calc'!$L$4,0,0)</f>
        <v>0</v>
      </c>
      <c r="BK106" s="4">
        <f>IF(BK$2='BPA CURRENT Calc'!$L$4,Data!BV106,0)</f>
        <v>0</v>
      </c>
      <c r="BL106" s="4">
        <f>IF(BL$2='BPA CURRENT Calc'!$L$4,Data!BW106,0)</f>
        <v>64.150999999999996</v>
      </c>
      <c r="BM106" s="4">
        <f>IF(BM$2='BPA CURRENT Calc'!$L$4,Data!BX106,0)</f>
        <v>0</v>
      </c>
      <c r="BN106" s="4">
        <f>IF(BN$2='BPA CURRENT Calc'!$L$4,Data!BY106,0)</f>
        <v>0</v>
      </c>
      <c r="BO106" s="6">
        <f t="shared" si="15"/>
        <v>64.150999999999996</v>
      </c>
      <c r="BP106" s="4">
        <f>IF('BPA CURRENT Calc'!$J$6='BPA CURRENT Ref Data'!BP$2,Data!C106,0)</f>
        <v>0</v>
      </c>
      <c r="BQ106" s="4">
        <f>IF('BPA CURRENT Calc'!$J$6='BPA CURRENT Ref Data'!BQ$2,Data!D106,0)</f>
        <v>0</v>
      </c>
      <c r="BR106" s="4">
        <f>IF('BPA CURRENT Calc'!$J$6='BPA CURRENT Ref Data'!BR$2,Data!E106,0)</f>
        <v>0</v>
      </c>
      <c r="BS106" s="4">
        <f>IF('BPA CURRENT Calc'!$J$6='BPA CURRENT Ref Data'!BS$2,Data!F106,0)</f>
        <v>523.91099999999994</v>
      </c>
      <c r="BT106" s="99">
        <f t="shared" si="17"/>
        <v>523.91099999999994</v>
      </c>
      <c r="BU106" s="102">
        <f>IF('BPA CURRENT Calc'!$L$6="Yes",'BPA CURRENT Ref Data'!BO106*'BPA CURRENT Calc'!$L$5,0)</f>
        <v>32.075499999999998</v>
      </c>
      <c r="BV106" s="102">
        <f>IF('BPA CURRENT Calc'!$M$6="Yes",IF(('BPA CURRENT Calc'!I110-'BPA CURRENT Ref Data'!BT106)&gt;0,('BPA CURRENT Calc'!I110-'BPA CURRENT Ref Data'!BT106)*'BPA CURRENT Calc'!$M$5,0),0)</f>
        <v>0</v>
      </c>
      <c r="BW106" s="80">
        <f>IF('BPA CURRENT Calc'!$K$6="Yes",IF(('BPA CURRENT Calc'!I110)&lt;'BPA CURRENT Calc'!J110,('BPA CURRENT Calc'!I110-'BPA CURRENT Calc'!J110)*'BPA CURRENT Calc'!$K$5,0),0)</f>
        <v>-67.588716552511301</v>
      </c>
      <c r="BX106" s="105">
        <f>IF('BPA CURRENT Calc'!$N$5='BPA CURRENT Ref Data'!$BX$2,'BPA CURRENT Scaling'!D109,0)</f>
        <v>3.0265480835581218</v>
      </c>
      <c r="BY106" s="1">
        <f>IF('BPA CURRENT Calc'!$N$5='BPA CURRENT Ref Data'!$BY$2,'BPA CURRENT Scaling'!H109,0)</f>
        <v>0</v>
      </c>
      <c r="BZ106" s="6">
        <f>IF('BPA CURRENT Calc'!$N$6="Yes",SUM('BPA CURRENT Ref Data'!BX106:BY106),0)</f>
        <v>0</v>
      </c>
      <c r="CA106" s="4"/>
      <c r="CB106" s="4"/>
      <c r="CC106" s="4"/>
      <c r="CD106" s="4"/>
      <c r="CE106" s="4"/>
      <c r="CF106" s="4"/>
      <c r="CG106" s="4"/>
      <c r="CH106" s="4"/>
      <c r="CI106" s="4"/>
      <c r="CJ106" s="4"/>
      <c r="CK106" s="4"/>
      <c r="CL106" s="4"/>
      <c r="CM106" s="4"/>
      <c r="CN106" s="4"/>
      <c r="CO106" s="4"/>
      <c r="CP106" s="4"/>
      <c r="CQ106" s="4" t="e">
        <f>IF('BPA CURRENT Calc'!#REF!='BPA CURRENT Ref Data'!CQ$2,Data!G106,0)</f>
        <v>#REF!</v>
      </c>
      <c r="CR106" s="4" t="e">
        <f>IF('BPA CURRENT Calc'!#REF!='BPA CURRENT Ref Data'!CR$2,Data!H106,0)</f>
        <v>#REF!</v>
      </c>
      <c r="CS106" s="4" t="e">
        <f>IF('BPA CURRENT Calc'!#REF!='BPA CURRENT Ref Data'!CS$2,Data!I106,0)</f>
        <v>#REF!</v>
      </c>
      <c r="CT106" s="4" t="e">
        <f>IF('BPA CURRENT Calc'!#REF!='BPA CURRENT Ref Data'!CT$2,Data!J106,0)</f>
        <v>#REF!</v>
      </c>
      <c r="CU106" s="4" t="e">
        <f>IF('BPA CURRENT Calc'!#REF!='BPA CURRENT Ref Data'!CU$2,Data!K106,0)</f>
        <v>#REF!</v>
      </c>
      <c r="CV106" s="4" t="e">
        <f>IF('BPA CURRENT Calc'!#REF!='BPA CURRENT Ref Data'!CV$2,Data!L106,0)</f>
        <v>#REF!</v>
      </c>
      <c r="CW106" s="4" t="e">
        <f>IF('BPA CURRENT Calc'!#REF!='BPA CURRENT Ref Data'!CW$2,Data!M106,0)</f>
        <v>#REF!</v>
      </c>
      <c r="CX106" s="4" t="e">
        <f>IF('BPA CURRENT Calc'!#REF!='BPA CURRENT Ref Data'!CX$2,Data!N106,0)</f>
        <v>#REF!</v>
      </c>
      <c r="CY106" s="4" t="e">
        <f>IF('BPA CURRENT Calc'!#REF!='BPA CURRENT Ref Data'!CY$2,Data!O106,0)</f>
        <v>#REF!</v>
      </c>
      <c r="CZ106" s="4" t="e">
        <f>IF('BPA CURRENT Calc'!#REF!='BPA CURRENT Ref Data'!CZ$2,Data!P106,0)</f>
        <v>#REF!</v>
      </c>
      <c r="DA106" s="4" t="e">
        <f>IF('BPA CURRENT Calc'!#REF!='BPA CURRENT Ref Data'!DA$2,Data!Q106,0)</f>
        <v>#REF!</v>
      </c>
      <c r="DB106" s="4" t="e">
        <f>IF('BPA CURRENT Calc'!#REF!='BPA CURRENT Ref Data'!DB$2,Data!R106,0)</f>
        <v>#REF!</v>
      </c>
      <c r="DC106" s="4" t="e">
        <f>IF('BPA CURRENT Calc'!#REF!='BPA CURRENT Ref Data'!DC$2,Data!S106,0)</f>
        <v>#REF!</v>
      </c>
      <c r="DD106" s="4" t="e">
        <f>IF('BPA CURRENT Calc'!#REF!='BPA CURRENT Ref Data'!DD$2,Data!T106,0)</f>
        <v>#REF!</v>
      </c>
      <c r="DE106" s="4" t="e">
        <f>IF('BPA CURRENT Calc'!#REF!='BPA CURRENT Ref Data'!DE$2,Data!U106,0)</f>
        <v>#REF!</v>
      </c>
      <c r="DF106" s="22" t="e">
        <f t="shared" si="16"/>
        <v>#REF!</v>
      </c>
    </row>
    <row r="107" spans="1:110" x14ac:dyDescent="0.3">
      <c r="A107" s="12">
        <v>10352</v>
      </c>
      <c r="B107" s="37" t="s">
        <v>114</v>
      </c>
      <c r="C107" s="18">
        <f>IF('BPA CURRENT Calc'!$C$6='BPA CURRENT Ref Data'!C$2,Data!G107,0)</f>
        <v>0</v>
      </c>
      <c r="D107" s="4">
        <f>IF('BPA CURRENT Calc'!$C$6='BPA CURRENT Ref Data'!D$2,Data!H107,0)</f>
        <v>0</v>
      </c>
      <c r="E107" s="4">
        <f>IF('BPA CURRENT Calc'!$C$6='BPA CURRENT Ref Data'!E$2,Data!I107,0)</f>
        <v>16.804611187214615</v>
      </c>
      <c r="F107" s="4">
        <f>IF('BPA CURRENT Calc'!$C$6='BPA CURRENT Ref Data'!F$2,Data!J107,0)</f>
        <v>0</v>
      </c>
      <c r="G107" s="4">
        <f>IF('BPA CURRENT Calc'!$C$6='BPA CURRENT Ref Data'!G$2,Data!K107,0)</f>
        <v>0</v>
      </c>
      <c r="H107" s="4">
        <f>IF('BPA CURRENT Calc'!$C$6='BPA CURRENT Ref Data'!H$2,Data!L107,0)</f>
        <v>0</v>
      </c>
      <c r="I107" s="4">
        <f>IF('BPA CURRENT Calc'!$C$6='BPA CURRENT Ref Data'!I$2,Data!M107,0)</f>
        <v>0</v>
      </c>
      <c r="J107" s="4">
        <f>IF('BPA CURRENT Calc'!$C$6='BPA CURRENT Ref Data'!J$2,Data!N107,0)</f>
        <v>0</v>
      </c>
      <c r="K107" s="4">
        <f>IF('BPA CURRENT Calc'!$C$6='BPA CURRENT Ref Data'!K$2,Data!O107,0)</f>
        <v>0</v>
      </c>
      <c r="L107" s="4">
        <f>IF('BPA CURRENT Calc'!$C$6='BPA CURRENT Ref Data'!L$2,Data!P107,0)</f>
        <v>0</v>
      </c>
      <c r="M107" s="4">
        <f>IF('BPA CURRENT Calc'!$C$6='BPA CURRENT Ref Data'!M$2,Data!Q107,0)</f>
        <v>0</v>
      </c>
      <c r="N107" s="4">
        <f>IF('BPA CURRENT Calc'!$C$6='BPA CURRENT Ref Data'!N$2,Data!R107,0)</f>
        <v>0</v>
      </c>
      <c r="O107" s="4">
        <f>IF('BPA CURRENT Calc'!$C$6='BPA CURRENT Ref Data'!O$2,Data!S107,0)</f>
        <v>0</v>
      </c>
      <c r="P107" s="4">
        <f>IF('BPA CURRENT Calc'!$C$6='BPA CURRENT Ref Data'!P$2,Data!T107,0)</f>
        <v>0</v>
      </c>
      <c r="Q107" s="4">
        <f>IF('BPA CURRENT Calc'!$C$6='BPA CURRENT Ref Data'!Q$2,Data!U107,0)</f>
        <v>0</v>
      </c>
      <c r="R107" s="22">
        <f t="shared" si="10"/>
        <v>16.804611187214615</v>
      </c>
      <c r="S107" s="18">
        <f>IF(S$2='BPA CURRENT Calc'!$D$6,Data!V107,0)</f>
        <v>0</v>
      </c>
      <c r="T107" s="4">
        <f>IF(T$2='BPA CURRENT Calc'!$D$6,Data!W107,0)</f>
        <v>0</v>
      </c>
      <c r="U107" s="4">
        <f>IF(U$2='BPA CURRENT Calc'!$D$6,Data!X107,0)</f>
        <v>0</v>
      </c>
      <c r="V107" s="4">
        <f>IF(V$2='BPA CURRENT Calc'!$D$6,Data!Y107,0)</f>
        <v>0</v>
      </c>
      <c r="W107" s="4">
        <f>IF(W$2='BPA CURRENT Calc'!$D$6,Data!Z107,0)</f>
        <v>0</v>
      </c>
      <c r="X107" s="4">
        <f>IF(X$2='BPA CURRENT Calc'!$D$6,Data!AA107,0)</f>
        <v>0</v>
      </c>
      <c r="Y107" s="4">
        <f>IF(Y$2='BPA CURRENT Calc'!$D$6,Data!AB107,0)</f>
        <v>0</v>
      </c>
      <c r="Z107" s="4">
        <f>IF(Z$2='BPA CURRENT Calc'!$D$6,Data!AC107,0)</f>
        <v>0</v>
      </c>
      <c r="AA107" s="4">
        <f>IF(AA$2='BPA CURRENT Calc'!$D$6,Data!AD107,0)</f>
        <v>0</v>
      </c>
      <c r="AB107" s="4">
        <f>IF(AB$2='BPA CURRENT Calc'!$D$6,Data!AE107,0)</f>
        <v>0</v>
      </c>
      <c r="AC107" s="4">
        <f>IF(AC$2='BPA CURRENT Calc'!$D$6,Data!AF107,0)</f>
        <v>0</v>
      </c>
      <c r="AD107" s="4">
        <f>IF(AD$2='BPA CURRENT Calc'!$D$6,Data!AG107,0)</f>
        <v>0</v>
      </c>
      <c r="AE107" s="4">
        <f>IF(AE$2='BPA CURRENT Calc'!$D$6,Data!AH107,0)</f>
        <v>0</v>
      </c>
      <c r="AF107" s="4">
        <f>IF(AF$2='BPA CURRENT Calc'!$D$6,Data!AI107,0)</f>
        <v>0</v>
      </c>
      <c r="AG107" s="6">
        <f t="shared" si="11"/>
        <v>0</v>
      </c>
      <c r="AH107" s="18">
        <f>IF(AH$2='BPA CURRENT Calc'!$E$6,0,0)</f>
        <v>0</v>
      </c>
      <c r="AI107" s="4">
        <f>IF(AI$2='BPA CURRENT Calc'!$E$6,Data!AJ107,0)</f>
        <v>0</v>
      </c>
      <c r="AJ107" s="4">
        <f>IF(AJ$2='BPA CURRENT Calc'!$E$6,Data!AK107,0)</f>
        <v>0</v>
      </c>
      <c r="AK107" s="4">
        <f>IF(AK$2='BPA CURRENT Calc'!$E$6,Data!AL107,0)</f>
        <v>0</v>
      </c>
      <c r="AL107" s="4">
        <f>IF(AL$2='BPA CURRENT Calc'!$E$6,Data!AM107,0)</f>
        <v>0</v>
      </c>
      <c r="AM107" s="4">
        <f>IF(AM$2='BPA CURRENT Calc'!$E$6,Data!AN107,0)</f>
        <v>0</v>
      </c>
      <c r="AN107" s="4">
        <f>IF(AN$2='BPA CURRENT Calc'!$E$6,Data!AO107,0)</f>
        <v>0</v>
      </c>
      <c r="AO107" s="4">
        <f>IF(AO$2='BPA CURRENT Calc'!$E$6,Data!AP107,0)</f>
        <v>0</v>
      </c>
      <c r="AP107" s="6">
        <f t="shared" si="12"/>
        <v>0</v>
      </c>
      <c r="AQ107" s="18">
        <f>IF(AQ$2='BPA CURRENT Calc'!$F$6,0,0)</f>
        <v>0</v>
      </c>
      <c r="AR107" s="4">
        <f>IF(AR$2='BPA CURRENT Calc'!$F$6,Data!AQ107,0)</f>
        <v>0</v>
      </c>
      <c r="AS107" s="4">
        <f>IF(AS$2='BPA CURRENT Calc'!$F$6,Data!AR107,0)</f>
        <v>0</v>
      </c>
      <c r="AT107" s="4">
        <f>IF(AT$2='BPA CURRENT Calc'!$F$6,Data!AS107,0)</f>
        <v>0</v>
      </c>
      <c r="AU107" s="4">
        <f>IF(AU$2='BPA CURRENT Calc'!$F$6,Data!AT107,0)</f>
        <v>0</v>
      </c>
      <c r="AV107" s="4">
        <f>IF(AV$2='BPA CURRENT Calc'!$F$6,Data!AU107,0)</f>
        <v>0</v>
      </c>
      <c r="AW107" s="4">
        <f>IF(AW$2='BPA CURRENT Calc'!$F$6,Data!AV107,0)</f>
        <v>0</v>
      </c>
      <c r="AX107" s="4">
        <f>IF(AX$2='BPA CURRENT Calc'!$F$6,Data!AW107,0)</f>
        <v>0</v>
      </c>
      <c r="AY107" s="6">
        <f t="shared" si="13"/>
        <v>0</v>
      </c>
      <c r="AZ107" s="18">
        <f>IF(AZ$2='BPA CURRENT Calc'!$G$6,0,0)</f>
        <v>0</v>
      </c>
      <c r="BA107" s="4">
        <f>IF(BA$2='BPA CURRENT Calc'!$G$6,Data!AX107,0)</f>
        <v>0</v>
      </c>
      <c r="BB107" s="4">
        <f>IF(BB$2='BPA CURRENT Calc'!$G$6,Data!AY107,0)</f>
        <v>0</v>
      </c>
      <c r="BC107" s="4">
        <f>IF(BC$2='BPA CURRENT Calc'!$G$6,Data!AZ107,0)</f>
        <v>0</v>
      </c>
      <c r="BD107" s="4">
        <f>IF(BD$2='BPA CURRENT Calc'!$G$6,Data!BA107,0)</f>
        <v>0</v>
      </c>
      <c r="BE107" s="4">
        <f>IF(BE$2='BPA CURRENT Calc'!$G$6,Data!BB107,0)</f>
        <v>0</v>
      </c>
      <c r="BF107" s="4">
        <f>IF(BF$2='BPA CURRENT Calc'!$G$6,Data!BC107,0)</f>
        <v>0</v>
      </c>
      <c r="BG107" s="4">
        <f>IF(BG$2='BPA CURRENT Calc'!$G$6,Data!BD107,0)</f>
        <v>0</v>
      </c>
      <c r="BH107" s="6">
        <f t="shared" si="14"/>
        <v>0</v>
      </c>
      <c r="BI107" s="97">
        <f>IF('BPA CURRENT Calc'!$H$6="Yes",Data!BE107,0)</f>
        <v>0</v>
      </c>
      <c r="BJ107" s="18">
        <f>IF(BJ$2='BPA CURRENT Calc'!$L$4,0,0)</f>
        <v>0</v>
      </c>
      <c r="BK107" s="4">
        <f>IF(BK$2='BPA CURRENT Calc'!$L$4,Data!BV107,0)</f>
        <v>0</v>
      </c>
      <c r="BL107" s="4">
        <f>IF(BL$2='BPA CURRENT Calc'!$L$4,Data!BW107,0)</f>
        <v>0</v>
      </c>
      <c r="BM107" s="4">
        <f>IF(BM$2='BPA CURRENT Calc'!$L$4,Data!BX107,0)</f>
        <v>0</v>
      </c>
      <c r="BN107" s="4">
        <f>IF(BN$2='BPA CURRENT Calc'!$L$4,Data!BY107,0)</f>
        <v>0</v>
      </c>
      <c r="BO107" s="6">
        <f t="shared" si="15"/>
        <v>0</v>
      </c>
      <c r="BP107" s="4">
        <f>IF('BPA CURRENT Calc'!$J$6='BPA CURRENT Ref Data'!BP$2,Data!C107,0)</f>
        <v>0</v>
      </c>
      <c r="BQ107" s="4">
        <f>IF('BPA CURRENT Calc'!$J$6='BPA CURRENT Ref Data'!BQ$2,Data!D107,0)</f>
        <v>0</v>
      </c>
      <c r="BR107" s="4">
        <f>IF('BPA CURRENT Calc'!$J$6='BPA CURRENT Ref Data'!BR$2,Data!E107,0)</f>
        <v>0</v>
      </c>
      <c r="BS107" s="4">
        <f>IF('BPA CURRENT Calc'!$J$6='BPA CURRENT Ref Data'!BS$2,Data!F107,0)</f>
        <v>15.907</v>
      </c>
      <c r="BT107" s="99">
        <f t="shared" si="17"/>
        <v>15.907</v>
      </c>
      <c r="BU107" s="102">
        <f>IF('BPA CURRENT Calc'!$L$6="Yes",'BPA CURRENT Ref Data'!BO107*'BPA CURRENT Calc'!$L$5,0)</f>
        <v>0</v>
      </c>
      <c r="BV107" s="102">
        <f>IF('BPA CURRENT Calc'!$M$6="Yes",IF(('BPA CURRENT Calc'!I111-'BPA CURRENT Ref Data'!BT107)&gt;0,('BPA CURRENT Calc'!I111-'BPA CURRENT Ref Data'!BT107)*'BPA CURRENT Calc'!$M$5,0),0)</f>
        <v>0.22440279680365371</v>
      </c>
      <c r="BW107" s="80">
        <f>IF('BPA CURRENT Calc'!$K$6="Yes",IF(('BPA CURRENT Calc'!I111)&lt;'BPA CURRENT Calc'!J111,('BPA CURRENT Calc'!I111-'BPA CURRENT Calc'!J111)*'BPA CURRENT Calc'!$K$5,0),0)</f>
        <v>0</v>
      </c>
      <c r="BX107" s="105">
        <f>IF('BPA CURRENT Calc'!$N$5='BPA CURRENT Ref Data'!$BX$2,'BPA CURRENT Scaling'!D110,0)</f>
        <v>9.9964553227788161E-2</v>
      </c>
      <c r="BY107" s="1">
        <f>IF('BPA CURRENT Calc'!$N$5='BPA CURRENT Ref Data'!$BY$2,'BPA CURRENT Scaling'!H110,0)</f>
        <v>0</v>
      </c>
      <c r="BZ107" s="6">
        <f>IF('BPA CURRENT Calc'!$N$6="Yes",SUM('BPA CURRENT Ref Data'!BX107:BY107),0)</f>
        <v>0</v>
      </c>
      <c r="CA107" s="4"/>
      <c r="CB107" s="4"/>
      <c r="CC107" s="4"/>
      <c r="CD107" s="4"/>
      <c r="CE107" s="4"/>
      <c r="CF107" s="4"/>
      <c r="CG107" s="4"/>
      <c r="CH107" s="4"/>
      <c r="CI107" s="4"/>
      <c r="CJ107" s="4"/>
      <c r="CK107" s="4"/>
      <c r="CL107" s="4"/>
      <c r="CM107" s="4"/>
      <c r="CN107" s="4"/>
      <c r="CO107" s="4"/>
      <c r="CP107" s="4"/>
      <c r="CQ107" s="4" t="e">
        <f>IF('BPA CURRENT Calc'!#REF!='BPA CURRENT Ref Data'!CQ$2,Data!G107,0)</f>
        <v>#REF!</v>
      </c>
      <c r="CR107" s="4" t="e">
        <f>IF('BPA CURRENT Calc'!#REF!='BPA CURRENT Ref Data'!CR$2,Data!H107,0)</f>
        <v>#REF!</v>
      </c>
      <c r="CS107" s="4" t="e">
        <f>IF('BPA CURRENT Calc'!#REF!='BPA CURRENT Ref Data'!CS$2,Data!I107,0)</f>
        <v>#REF!</v>
      </c>
      <c r="CT107" s="4" t="e">
        <f>IF('BPA CURRENT Calc'!#REF!='BPA CURRENT Ref Data'!CT$2,Data!J107,0)</f>
        <v>#REF!</v>
      </c>
      <c r="CU107" s="4" t="e">
        <f>IF('BPA CURRENT Calc'!#REF!='BPA CURRENT Ref Data'!CU$2,Data!K107,0)</f>
        <v>#REF!</v>
      </c>
      <c r="CV107" s="4" t="e">
        <f>IF('BPA CURRENT Calc'!#REF!='BPA CURRENT Ref Data'!CV$2,Data!L107,0)</f>
        <v>#REF!</v>
      </c>
      <c r="CW107" s="4" t="e">
        <f>IF('BPA CURRENT Calc'!#REF!='BPA CURRENT Ref Data'!CW$2,Data!M107,0)</f>
        <v>#REF!</v>
      </c>
      <c r="CX107" s="4" t="e">
        <f>IF('BPA CURRENT Calc'!#REF!='BPA CURRENT Ref Data'!CX$2,Data!N107,0)</f>
        <v>#REF!</v>
      </c>
      <c r="CY107" s="4" t="e">
        <f>IF('BPA CURRENT Calc'!#REF!='BPA CURRENT Ref Data'!CY$2,Data!O107,0)</f>
        <v>#REF!</v>
      </c>
      <c r="CZ107" s="4" t="e">
        <f>IF('BPA CURRENT Calc'!#REF!='BPA CURRENT Ref Data'!CZ$2,Data!P107,0)</f>
        <v>#REF!</v>
      </c>
      <c r="DA107" s="4" t="e">
        <f>IF('BPA CURRENT Calc'!#REF!='BPA CURRENT Ref Data'!DA$2,Data!Q107,0)</f>
        <v>#REF!</v>
      </c>
      <c r="DB107" s="4" t="e">
        <f>IF('BPA CURRENT Calc'!#REF!='BPA CURRENT Ref Data'!DB$2,Data!R107,0)</f>
        <v>#REF!</v>
      </c>
      <c r="DC107" s="4" t="e">
        <f>IF('BPA CURRENT Calc'!#REF!='BPA CURRENT Ref Data'!DC$2,Data!S107,0)</f>
        <v>#REF!</v>
      </c>
      <c r="DD107" s="4" t="e">
        <f>IF('BPA CURRENT Calc'!#REF!='BPA CURRENT Ref Data'!DD$2,Data!T107,0)</f>
        <v>#REF!</v>
      </c>
      <c r="DE107" s="4" t="e">
        <f>IF('BPA CURRENT Calc'!#REF!='BPA CURRENT Ref Data'!DE$2,Data!U107,0)</f>
        <v>#REF!</v>
      </c>
      <c r="DF107" s="22" t="e">
        <f t="shared" si="16"/>
        <v>#REF!</v>
      </c>
    </row>
    <row r="108" spans="1:110" x14ac:dyDescent="0.3">
      <c r="A108" s="12">
        <v>10354</v>
      </c>
      <c r="B108" s="37" t="s">
        <v>115</v>
      </c>
      <c r="C108" s="18">
        <f>IF('BPA CURRENT Calc'!$C$6='BPA CURRENT Ref Data'!C$2,Data!G108,0)</f>
        <v>0</v>
      </c>
      <c r="D108" s="4">
        <f>IF('BPA CURRENT Calc'!$C$6='BPA CURRENT Ref Data'!D$2,Data!H108,0)</f>
        <v>0</v>
      </c>
      <c r="E108" s="4">
        <f>IF('BPA CURRENT Calc'!$C$6='BPA CURRENT Ref Data'!E$2,Data!I108,0)</f>
        <v>731.90388356164374</v>
      </c>
      <c r="F108" s="4">
        <f>IF('BPA CURRENT Calc'!$C$6='BPA CURRENT Ref Data'!F$2,Data!J108,0)</f>
        <v>0</v>
      </c>
      <c r="G108" s="4">
        <f>IF('BPA CURRENT Calc'!$C$6='BPA CURRENT Ref Data'!G$2,Data!K108,0)</f>
        <v>0</v>
      </c>
      <c r="H108" s="4">
        <f>IF('BPA CURRENT Calc'!$C$6='BPA CURRENT Ref Data'!H$2,Data!L108,0)</f>
        <v>0</v>
      </c>
      <c r="I108" s="4">
        <f>IF('BPA CURRENT Calc'!$C$6='BPA CURRENT Ref Data'!I$2,Data!M108,0)</f>
        <v>0</v>
      </c>
      <c r="J108" s="4">
        <f>IF('BPA CURRENT Calc'!$C$6='BPA CURRENT Ref Data'!J$2,Data!N108,0)</f>
        <v>0</v>
      </c>
      <c r="K108" s="4">
        <f>IF('BPA CURRENT Calc'!$C$6='BPA CURRENT Ref Data'!K$2,Data!O108,0)</f>
        <v>0</v>
      </c>
      <c r="L108" s="4">
        <f>IF('BPA CURRENT Calc'!$C$6='BPA CURRENT Ref Data'!L$2,Data!P108,0)</f>
        <v>0</v>
      </c>
      <c r="M108" s="4">
        <f>IF('BPA CURRENT Calc'!$C$6='BPA CURRENT Ref Data'!M$2,Data!Q108,0)</f>
        <v>0</v>
      </c>
      <c r="N108" s="4">
        <f>IF('BPA CURRENT Calc'!$C$6='BPA CURRENT Ref Data'!N$2,Data!R108,0)</f>
        <v>0</v>
      </c>
      <c r="O108" s="4">
        <f>IF('BPA CURRENT Calc'!$C$6='BPA CURRENT Ref Data'!O$2,Data!S108,0)</f>
        <v>0</v>
      </c>
      <c r="P108" s="4">
        <f>IF('BPA CURRENT Calc'!$C$6='BPA CURRENT Ref Data'!P$2,Data!T108,0)</f>
        <v>0</v>
      </c>
      <c r="Q108" s="4">
        <f>IF('BPA CURRENT Calc'!$C$6='BPA CURRENT Ref Data'!Q$2,Data!U108,0)</f>
        <v>0</v>
      </c>
      <c r="R108" s="22">
        <f t="shared" si="10"/>
        <v>731.90388356164374</v>
      </c>
      <c r="S108" s="18">
        <f>IF(S$2='BPA CURRENT Calc'!$D$6,Data!V108,0)</f>
        <v>0</v>
      </c>
      <c r="T108" s="4">
        <f>IF(T$2='BPA CURRENT Calc'!$D$6,Data!W108,0)</f>
        <v>0</v>
      </c>
      <c r="U108" s="4">
        <f>IF(U$2='BPA CURRENT Calc'!$D$6,Data!X108,0)</f>
        <v>0</v>
      </c>
      <c r="V108" s="4">
        <f>IF(V$2='BPA CURRENT Calc'!$D$6,Data!Y108,0)</f>
        <v>0</v>
      </c>
      <c r="W108" s="4">
        <f>IF(W$2='BPA CURRENT Calc'!$D$6,Data!Z108,0)</f>
        <v>0</v>
      </c>
      <c r="X108" s="4">
        <f>IF(X$2='BPA CURRENT Calc'!$D$6,Data!AA108,0)</f>
        <v>0</v>
      </c>
      <c r="Y108" s="4">
        <f>IF(Y$2='BPA CURRENT Calc'!$D$6,Data!AB108,0)</f>
        <v>0</v>
      </c>
      <c r="Z108" s="4">
        <f>IF(Z$2='BPA CURRENT Calc'!$D$6,Data!AC108,0)</f>
        <v>0</v>
      </c>
      <c r="AA108" s="4">
        <f>IF(AA$2='BPA CURRENT Calc'!$D$6,Data!AD108,0)</f>
        <v>0</v>
      </c>
      <c r="AB108" s="4">
        <f>IF(AB$2='BPA CURRENT Calc'!$D$6,Data!AE108,0)</f>
        <v>0</v>
      </c>
      <c r="AC108" s="4">
        <f>IF(AC$2='BPA CURRENT Calc'!$D$6,Data!AF108,0)</f>
        <v>0</v>
      </c>
      <c r="AD108" s="4">
        <f>IF(AD$2='BPA CURRENT Calc'!$D$6,Data!AG108,0)</f>
        <v>0</v>
      </c>
      <c r="AE108" s="4">
        <f>IF(AE$2='BPA CURRENT Calc'!$D$6,Data!AH108,0)</f>
        <v>0</v>
      </c>
      <c r="AF108" s="4">
        <f>IF(AF$2='BPA CURRENT Calc'!$D$6,Data!AI108,0)</f>
        <v>0</v>
      </c>
      <c r="AG108" s="6">
        <f t="shared" si="11"/>
        <v>0</v>
      </c>
      <c r="AH108" s="18">
        <f>IF(AH$2='BPA CURRENT Calc'!$E$6,0,0)</f>
        <v>0</v>
      </c>
      <c r="AI108" s="4">
        <f>IF(AI$2='BPA CURRENT Calc'!$E$6,Data!AJ108,0)</f>
        <v>0</v>
      </c>
      <c r="AJ108" s="4">
        <f>IF(AJ$2='BPA CURRENT Calc'!$E$6,Data!AK108,0)</f>
        <v>30.827739726027396</v>
      </c>
      <c r="AK108" s="4">
        <f>IF(AK$2='BPA CURRENT Calc'!$E$6,Data!AL108,0)</f>
        <v>0</v>
      </c>
      <c r="AL108" s="4">
        <f>IF(AL$2='BPA CURRENT Calc'!$E$6,Data!AM108,0)</f>
        <v>0</v>
      </c>
      <c r="AM108" s="4">
        <f>IF(AM$2='BPA CURRENT Calc'!$E$6,Data!AN108,0)</f>
        <v>0</v>
      </c>
      <c r="AN108" s="4">
        <f>IF(AN$2='BPA CURRENT Calc'!$E$6,Data!AO108,0)</f>
        <v>0</v>
      </c>
      <c r="AO108" s="4">
        <f>IF(AO$2='BPA CURRENT Calc'!$E$6,Data!AP108,0)</f>
        <v>0</v>
      </c>
      <c r="AP108" s="6">
        <f t="shared" si="12"/>
        <v>30.827739726027396</v>
      </c>
      <c r="AQ108" s="18">
        <f>IF(AQ$2='BPA CURRENT Calc'!$F$6,0,0)</f>
        <v>0</v>
      </c>
      <c r="AR108" s="4">
        <f>IF(AR$2='BPA CURRENT Calc'!$F$6,Data!AQ108,0)</f>
        <v>0</v>
      </c>
      <c r="AS108" s="4">
        <f>IF(AS$2='BPA CURRENT Calc'!$F$6,Data!AR108,0)</f>
        <v>0</v>
      </c>
      <c r="AT108" s="4">
        <f>IF(AT$2='BPA CURRENT Calc'!$F$6,Data!AS108,0)</f>
        <v>0</v>
      </c>
      <c r="AU108" s="4">
        <f>IF(AU$2='BPA CURRENT Calc'!$F$6,Data!AT108,0)</f>
        <v>0</v>
      </c>
      <c r="AV108" s="4">
        <f>IF(AV$2='BPA CURRENT Calc'!$F$6,Data!AU108,0)</f>
        <v>0</v>
      </c>
      <c r="AW108" s="4">
        <f>IF(AW$2='BPA CURRENT Calc'!$F$6,Data!AV108,0)</f>
        <v>0</v>
      </c>
      <c r="AX108" s="4">
        <f>IF(AX$2='BPA CURRENT Calc'!$F$6,Data!AW108,0)</f>
        <v>0</v>
      </c>
      <c r="AY108" s="6">
        <f t="shared" si="13"/>
        <v>0</v>
      </c>
      <c r="AZ108" s="18">
        <f>IF(AZ$2='BPA CURRENT Calc'!$G$6,0,0)</f>
        <v>0</v>
      </c>
      <c r="BA108" s="4">
        <f>IF(BA$2='BPA CURRENT Calc'!$G$6,Data!AX108,0)</f>
        <v>0</v>
      </c>
      <c r="BB108" s="4">
        <f>IF(BB$2='BPA CURRENT Calc'!$G$6,Data!AY108,0)</f>
        <v>1.3688356164383562</v>
      </c>
      <c r="BC108" s="4">
        <f>IF(BC$2='BPA CURRENT Calc'!$G$6,Data!AZ108,0)</f>
        <v>0</v>
      </c>
      <c r="BD108" s="4">
        <f>IF(BD$2='BPA CURRENT Calc'!$G$6,Data!BA108,0)</f>
        <v>0</v>
      </c>
      <c r="BE108" s="4">
        <f>IF(BE$2='BPA CURRENT Calc'!$G$6,Data!BB108,0)</f>
        <v>0</v>
      </c>
      <c r="BF108" s="4">
        <f>IF(BF$2='BPA CURRENT Calc'!$G$6,Data!BC108,0)</f>
        <v>0</v>
      </c>
      <c r="BG108" s="4">
        <f>IF(BG$2='BPA CURRENT Calc'!$G$6,Data!BD108,0)</f>
        <v>0</v>
      </c>
      <c r="BH108" s="6">
        <f t="shared" si="14"/>
        <v>1.3688356164383562</v>
      </c>
      <c r="BI108" s="97">
        <f>IF('BPA CURRENT Calc'!$H$6="Yes",Data!BE108,0)</f>
        <v>0</v>
      </c>
      <c r="BJ108" s="18">
        <f>IF(BJ$2='BPA CURRENT Calc'!$L$4,0,0)</f>
        <v>0</v>
      </c>
      <c r="BK108" s="4">
        <f>IF(BK$2='BPA CURRENT Calc'!$L$4,Data!BV108,0)</f>
        <v>0</v>
      </c>
      <c r="BL108" s="4">
        <f>IF(BL$2='BPA CURRENT Calc'!$L$4,Data!BW108,0)</f>
        <v>10.796500000000002</v>
      </c>
      <c r="BM108" s="4">
        <f>IF(BM$2='BPA CURRENT Calc'!$L$4,Data!BX108,0)</f>
        <v>0</v>
      </c>
      <c r="BN108" s="4">
        <f>IF(BN$2='BPA CURRENT Calc'!$L$4,Data!BY108,0)</f>
        <v>0</v>
      </c>
      <c r="BO108" s="6">
        <f t="shared" si="15"/>
        <v>10.796500000000002</v>
      </c>
      <c r="BP108" s="4">
        <f>IF('BPA CURRENT Calc'!$J$6='BPA CURRENT Ref Data'!BP$2,Data!C108,0)</f>
        <v>0</v>
      </c>
      <c r="BQ108" s="4">
        <f>IF('BPA CURRENT Calc'!$J$6='BPA CURRENT Ref Data'!BQ$2,Data!D108,0)</f>
        <v>0</v>
      </c>
      <c r="BR108" s="4">
        <f>IF('BPA CURRENT Calc'!$J$6='BPA CURRENT Ref Data'!BR$2,Data!E108,0)</f>
        <v>0</v>
      </c>
      <c r="BS108" s="4">
        <f>IF('BPA CURRENT Calc'!$J$6='BPA CURRENT Ref Data'!BS$2,Data!F108,0)</f>
        <v>799.07</v>
      </c>
      <c r="BT108" s="99">
        <f t="shared" si="17"/>
        <v>799.07</v>
      </c>
      <c r="BU108" s="102">
        <f>IF('BPA CURRENT Calc'!$L$6="Yes",'BPA CURRENT Ref Data'!BO108*'BPA CURRENT Calc'!$L$5,0)</f>
        <v>5.3982500000000009</v>
      </c>
      <c r="BV108" s="102">
        <f>IF('BPA CURRENT Calc'!$M$6="Yes",IF(('BPA CURRENT Calc'!I112-'BPA CURRENT Ref Data'!BT108)&gt;0,('BPA CURRENT Calc'!I112-'BPA CURRENT Ref Data'!BT108)*'BPA CURRENT Calc'!$M$5,0),0)</f>
        <v>0</v>
      </c>
      <c r="BW108" s="80">
        <f>IF('BPA CURRENT Calc'!$K$6="Yes",IF(('BPA CURRENT Calc'!I112)&lt;'BPA CURRENT Calc'!J112,('BPA CURRENT Calc'!I112-'BPA CURRENT Calc'!J112)*'BPA CURRENT Calc'!$K$5,0),0)</f>
        <v>-99.362691780822047</v>
      </c>
      <c r="BX108" s="105">
        <f>IF('BPA CURRENT Calc'!$N$5='BPA CURRENT Ref Data'!$BX$2,'BPA CURRENT Scaling'!D111,0)</f>
        <v>4.3694626557695653</v>
      </c>
      <c r="BY108" s="1">
        <f>IF('BPA CURRENT Calc'!$N$5='BPA CURRENT Ref Data'!$BY$2,'BPA CURRENT Scaling'!H111,0)</f>
        <v>0</v>
      </c>
      <c r="BZ108" s="6">
        <f>IF('BPA CURRENT Calc'!$N$6="Yes",SUM('BPA CURRENT Ref Data'!BX108:BY108),0)</f>
        <v>0</v>
      </c>
      <c r="CA108" s="4"/>
      <c r="CB108" s="4"/>
      <c r="CC108" s="4"/>
      <c r="CD108" s="4"/>
      <c r="CE108" s="4"/>
      <c r="CF108" s="4"/>
      <c r="CG108" s="4"/>
      <c r="CH108" s="4"/>
      <c r="CI108" s="4"/>
      <c r="CJ108" s="4"/>
      <c r="CK108" s="4"/>
      <c r="CL108" s="4"/>
      <c r="CM108" s="4"/>
      <c r="CN108" s="4"/>
      <c r="CO108" s="4"/>
      <c r="CP108" s="4"/>
      <c r="CQ108" s="4" t="e">
        <f>IF('BPA CURRENT Calc'!#REF!='BPA CURRENT Ref Data'!CQ$2,Data!G108,0)</f>
        <v>#REF!</v>
      </c>
      <c r="CR108" s="4" t="e">
        <f>IF('BPA CURRENT Calc'!#REF!='BPA CURRENT Ref Data'!CR$2,Data!H108,0)</f>
        <v>#REF!</v>
      </c>
      <c r="CS108" s="4" t="e">
        <f>IF('BPA CURRENT Calc'!#REF!='BPA CURRENT Ref Data'!CS$2,Data!I108,0)</f>
        <v>#REF!</v>
      </c>
      <c r="CT108" s="4" t="e">
        <f>IF('BPA CURRENT Calc'!#REF!='BPA CURRENT Ref Data'!CT$2,Data!J108,0)</f>
        <v>#REF!</v>
      </c>
      <c r="CU108" s="4" t="e">
        <f>IF('BPA CURRENT Calc'!#REF!='BPA CURRENT Ref Data'!CU$2,Data!K108,0)</f>
        <v>#REF!</v>
      </c>
      <c r="CV108" s="4" t="e">
        <f>IF('BPA CURRENT Calc'!#REF!='BPA CURRENT Ref Data'!CV$2,Data!L108,0)</f>
        <v>#REF!</v>
      </c>
      <c r="CW108" s="4" t="e">
        <f>IF('BPA CURRENT Calc'!#REF!='BPA CURRENT Ref Data'!CW$2,Data!M108,0)</f>
        <v>#REF!</v>
      </c>
      <c r="CX108" s="4" t="e">
        <f>IF('BPA CURRENT Calc'!#REF!='BPA CURRENT Ref Data'!CX$2,Data!N108,0)</f>
        <v>#REF!</v>
      </c>
      <c r="CY108" s="4" t="e">
        <f>IF('BPA CURRENT Calc'!#REF!='BPA CURRENT Ref Data'!CY$2,Data!O108,0)</f>
        <v>#REF!</v>
      </c>
      <c r="CZ108" s="4" t="e">
        <f>IF('BPA CURRENT Calc'!#REF!='BPA CURRENT Ref Data'!CZ$2,Data!P108,0)</f>
        <v>#REF!</v>
      </c>
      <c r="DA108" s="4" t="e">
        <f>IF('BPA CURRENT Calc'!#REF!='BPA CURRENT Ref Data'!DA$2,Data!Q108,0)</f>
        <v>#REF!</v>
      </c>
      <c r="DB108" s="4" t="e">
        <f>IF('BPA CURRENT Calc'!#REF!='BPA CURRENT Ref Data'!DB$2,Data!R108,0)</f>
        <v>#REF!</v>
      </c>
      <c r="DC108" s="4" t="e">
        <f>IF('BPA CURRENT Calc'!#REF!='BPA CURRENT Ref Data'!DC$2,Data!S108,0)</f>
        <v>#REF!</v>
      </c>
      <c r="DD108" s="4" t="e">
        <f>IF('BPA CURRENT Calc'!#REF!='BPA CURRENT Ref Data'!DD$2,Data!T108,0)</f>
        <v>#REF!</v>
      </c>
      <c r="DE108" s="4" t="e">
        <f>IF('BPA CURRENT Calc'!#REF!='BPA CURRENT Ref Data'!DE$2,Data!U108,0)</f>
        <v>#REF!</v>
      </c>
      <c r="DF108" s="22" t="e">
        <f t="shared" si="16"/>
        <v>#REF!</v>
      </c>
    </row>
    <row r="109" spans="1:110" x14ac:dyDescent="0.3">
      <c r="A109" s="12">
        <v>10360</v>
      </c>
      <c r="B109" s="37" t="s">
        <v>116</v>
      </c>
      <c r="C109" s="18">
        <f>IF('BPA CURRENT Calc'!$C$6='BPA CURRENT Ref Data'!C$2,Data!G109,0)</f>
        <v>0</v>
      </c>
      <c r="D109" s="4">
        <f>IF('BPA CURRENT Calc'!$C$6='BPA CURRENT Ref Data'!D$2,Data!H109,0)</f>
        <v>0</v>
      </c>
      <c r="E109" s="4">
        <f>IF('BPA CURRENT Calc'!$C$6='BPA CURRENT Ref Data'!E$2,Data!I109,0)</f>
        <v>7.1959055936073071</v>
      </c>
      <c r="F109" s="4">
        <f>IF('BPA CURRENT Calc'!$C$6='BPA CURRENT Ref Data'!F$2,Data!J109,0)</f>
        <v>0</v>
      </c>
      <c r="G109" s="4">
        <f>IF('BPA CURRENT Calc'!$C$6='BPA CURRENT Ref Data'!G$2,Data!K109,0)</f>
        <v>0</v>
      </c>
      <c r="H109" s="4">
        <f>IF('BPA CURRENT Calc'!$C$6='BPA CURRENT Ref Data'!H$2,Data!L109,0)</f>
        <v>0</v>
      </c>
      <c r="I109" s="4">
        <f>IF('BPA CURRENT Calc'!$C$6='BPA CURRENT Ref Data'!I$2,Data!M109,0)</f>
        <v>0</v>
      </c>
      <c r="J109" s="4">
        <f>IF('BPA CURRENT Calc'!$C$6='BPA CURRENT Ref Data'!J$2,Data!N109,0)</f>
        <v>0</v>
      </c>
      <c r="K109" s="4">
        <f>IF('BPA CURRENT Calc'!$C$6='BPA CURRENT Ref Data'!K$2,Data!O109,0)</f>
        <v>0</v>
      </c>
      <c r="L109" s="4">
        <f>IF('BPA CURRENT Calc'!$C$6='BPA CURRENT Ref Data'!L$2,Data!P109,0)</f>
        <v>0</v>
      </c>
      <c r="M109" s="4">
        <f>IF('BPA CURRENT Calc'!$C$6='BPA CURRENT Ref Data'!M$2,Data!Q109,0)</f>
        <v>0</v>
      </c>
      <c r="N109" s="4">
        <f>IF('BPA CURRENT Calc'!$C$6='BPA CURRENT Ref Data'!N$2,Data!R109,0)</f>
        <v>0</v>
      </c>
      <c r="O109" s="4">
        <f>IF('BPA CURRENT Calc'!$C$6='BPA CURRENT Ref Data'!O$2,Data!S109,0)</f>
        <v>0</v>
      </c>
      <c r="P109" s="4">
        <f>IF('BPA CURRENT Calc'!$C$6='BPA CURRENT Ref Data'!P$2,Data!T109,0)</f>
        <v>0</v>
      </c>
      <c r="Q109" s="4">
        <f>IF('BPA CURRENT Calc'!$C$6='BPA CURRENT Ref Data'!Q$2,Data!U109,0)</f>
        <v>0</v>
      </c>
      <c r="R109" s="22">
        <f t="shared" si="10"/>
        <v>7.1959055936073071</v>
      </c>
      <c r="S109" s="18">
        <f>IF(S$2='BPA CURRENT Calc'!$D$6,Data!V109,0)</f>
        <v>0</v>
      </c>
      <c r="T109" s="4">
        <f>IF(T$2='BPA CURRENT Calc'!$D$6,Data!W109,0)</f>
        <v>0</v>
      </c>
      <c r="U109" s="4">
        <f>IF(U$2='BPA CURRENT Calc'!$D$6,Data!X109,0)</f>
        <v>0</v>
      </c>
      <c r="V109" s="4">
        <f>IF(V$2='BPA CURRENT Calc'!$D$6,Data!Y109,0)</f>
        <v>0</v>
      </c>
      <c r="W109" s="4">
        <f>IF(W$2='BPA CURRENT Calc'!$D$6,Data!Z109,0)</f>
        <v>0</v>
      </c>
      <c r="X109" s="4">
        <f>IF(X$2='BPA CURRENT Calc'!$D$6,Data!AA109,0)</f>
        <v>0</v>
      </c>
      <c r="Y109" s="4">
        <f>IF(Y$2='BPA CURRENT Calc'!$D$6,Data!AB109,0)</f>
        <v>0</v>
      </c>
      <c r="Z109" s="4">
        <f>IF(Z$2='BPA CURRENT Calc'!$D$6,Data!AC109,0)</f>
        <v>0</v>
      </c>
      <c r="AA109" s="4">
        <f>IF(AA$2='BPA CURRENT Calc'!$D$6,Data!AD109,0)</f>
        <v>0</v>
      </c>
      <c r="AB109" s="4">
        <f>IF(AB$2='BPA CURRENT Calc'!$D$6,Data!AE109,0)</f>
        <v>0</v>
      </c>
      <c r="AC109" s="4">
        <f>IF(AC$2='BPA CURRENT Calc'!$D$6,Data!AF109,0)</f>
        <v>0</v>
      </c>
      <c r="AD109" s="4">
        <f>IF(AD$2='BPA CURRENT Calc'!$D$6,Data!AG109,0)</f>
        <v>0</v>
      </c>
      <c r="AE109" s="4">
        <f>IF(AE$2='BPA CURRENT Calc'!$D$6,Data!AH109,0)</f>
        <v>0</v>
      </c>
      <c r="AF109" s="4">
        <f>IF(AF$2='BPA CURRENT Calc'!$D$6,Data!AI109,0)</f>
        <v>0</v>
      </c>
      <c r="AG109" s="6">
        <f t="shared" si="11"/>
        <v>0</v>
      </c>
      <c r="AH109" s="18">
        <f>IF(AH$2='BPA CURRENT Calc'!$E$6,0,0)</f>
        <v>0</v>
      </c>
      <c r="AI109" s="4">
        <f>IF(AI$2='BPA CURRENT Calc'!$E$6,Data!AJ109,0)</f>
        <v>0</v>
      </c>
      <c r="AJ109" s="4">
        <f>IF(AJ$2='BPA CURRENT Calc'!$E$6,Data!AK109,0)</f>
        <v>0</v>
      </c>
      <c r="AK109" s="4">
        <f>IF(AK$2='BPA CURRENT Calc'!$E$6,Data!AL109,0)</f>
        <v>0</v>
      </c>
      <c r="AL109" s="4">
        <f>IF(AL$2='BPA CURRENT Calc'!$E$6,Data!AM109,0)</f>
        <v>0</v>
      </c>
      <c r="AM109" s="4">
        <f>IF(AM$2='BPA CURRENT Calc'!$E$6,Data!AN109,0)</f>
        <v>0</v>
      </c>
      <c r="AN109" s="4">
        <f>IF(AN$2='BPA CURRENT Calc'!$E$6,Data!AO109,0)</f>
        <v>0</v>
      </c>
      <c r="AO109" s="4">
        <f>IF(AO$2='BPA CURRENT Calc'!$E$6,Data!AP109,0)</f>
        <v>0</v>
      </c>
      <c r="AP109" s="6">
        <f t="shared" si="12"/>
        <v>0</v>
      </c>
      <c r="AQ109" s="18">
        <f>IF(AQ$2='BPA CURRENT Calc'!$F$6,0,0)</f>
        <v>0</v>
      </c>
      <c r="AR109" s="4">
        <f>IF(AR$2='BPA CURRENT Calc'!$F$6,Data!AQ109,0)</f>
        <v>0</v>
      </c>
      <c r="AS109" s="4">
        <f>IF(AS$2='BPA CURRENT Calc'!$F$6,Data!AR109,0)</f>
        <v>0</v>
      </c>
      <c r="AT109" s="4">
        <f>IF(AT$2='BPA CURRENT Calc'!$F$6,Data!AS109,0)</f>
        <v>0</v>
      </c>
      <c r="AU109" s="4">
        <f>IF(AU$2='BPA CURRENT Calc'!$F$6,Data!AT109,0)</f>
        <v>0</v>
      </c>
      <c r="AV109" s="4">
        <f>IF(AV$2='BPA CURRENT Calc'!$F$6,Data!AU109,0)</f>
        <v>0</v>
      </c>
      <c r="AW109" s="4">
        <f>IF(AW$2='BPA CURRENT Calc'!$F$6,Data!AV109,0)</f>
        <v>0</v>
      </c>
      <c r="AX109" s="4">
        <f>IF(AX$2='BPA CURRENT Calc'!$F$6,Data!AW109,0)</f>
        <v>0</v>
      </c>
      <c r="AY109" s="6">
        <f t="shared" si="13"/>
        <v>0</v>
      </c>
      <c r="AZ109" s="18">
        <f>IF(AZ$2='BPA CURRENT Calc'!$G$6,0,0)</f>
        <v>0</v>
      </c>
      <c r="BA109" s="4">
        <f>IF(BA$2='BPA CURRENT Calc'!$G$6,Data!AX109,0)</f>
        <v>0</v>
      </c>
      <c r="BB109" s="4">
        <f>IF(BB$2='BPA CURRENT Calc'!$G$6,Data!AY109,0)</f>
        <v>0</v>
      </c>
      <c r="BC109" s="4">
        <f>IF(BC$2='BPA CURRENT Calc'!$G$6,Data!AZ109,0)</f>
        <v>0</v>
      </c>
      <c r="BD109" s="4">
        <f>IF(BD$2='BPA CURRENT Calc'!$G$6,Data!BA109,0)</f>
        <v>0</v>
      </c>
      <c r="BE109" s="4">
        <f>IF(BE$2='BPA CURRENT Calc'!$G$6,Data!BB109,0)</f>
        <v>0</v>
      </c>
      <c r="BF109" s="4">
        <f>IF(BF$2='BPA CURRENT Calc'!$G$6,Data!BC109,0)</f>
        <v>0</v>
      </c>
      <c r="BG109" s="4">
        <f>IF(BG$2='BPA CURRENT Calc'!$G$6,Data!BD109,0)</f>
        <v>0</v>
      </c>
      <c r="BH109" s="6">
        <f t="shared" si="14"/>
        <v>0</v>
      </c>
      <c r="BI109" s="97">
        <f>IF('BPA CURRENT Calc'!$H$6="Yes",Data!BE109,0)</f>
        <v>0</v>
      </c>
      <c r="BJ109" s="18">
        <f>IF(BJ$2='BPA CURRENT Calc'!$L$4,0,0)</f>
        <v>0</v>
      </c>
      <c r="BK109" s="4">
        <f>IF(BK$2='BPA CURRENT Calc'!$L$4,Data!BV109,0)</f>
        <v>0</v>
      </c>
      <c r="BL109" s="4">
        <f>IF(BL$2='BPA CURRENT Calc'!$L$4,Data!BW109,0)</f>
        <v>0</v>
      </c>
      <c r="BM109" s="4">
        <f>IF(BM$2='BPA CURRENT Calc'!$L$4,Data!BX109,0)</f>
        <v>0</v>
      </c>
      <c r="BN109" s="4">
        <f>IF(BN$2='BPA CURRENT Calc'!$L$4,Data!BY109,0)</f>
        <v>0</v>
      </c>
      <c r="BO109" s="6">
        <f t="shared" si="15"/>
        <v>0</v>
      </c>
      <c r="BP109" s="4">
        <f>IF('BPA CURRENT Calc'!$J$6='BPA CURRENT Ref Data'!BP$2,Data!C109,0)</f>
        <v>0</v>
      </c>
      <c r="BQ109" s="4">
        <f>IF('BPA CURRENT Calc'!$J$6='BPA CURRENT Ref Data'!BQ$2,Data!D109,0)</f>
        <v>0</v>
      </c>
      <c r="BR109" s="4">
        <f>IF('BPA CURRENT Calc'!$J$6='BPA CURRENT Ref Data'!BR$2,Data!E109,0)</f>
        <v>0</v>
      </c>
      <c r="BS109" s="4">
        <f>IF('BPA CURRENT Calc'!$J$6='BPA CURRENT Ref Data'!BS$2,Data!F109,0)</f>
        <v>6.7649999999999997</v>
      </c>
      <c r="BT109" s="99">
        <f t="shared" si="17"/>
        <v>6.7649999999999997</v>
      </c>
      <c r="BU109" s="102">
        <f>IF('BPA CURRENT Calc'!$L$6="Yes",'BPA CURRENT Ref Data'!BO109*'BPA CURRENT Calc'!$L$5,0)</f>
        <v>0</v>
      </c>
      <c r="BV109" s="102">
        <f>IF('BPA CURRENT Calc'!$M$6="Yes",IF(('BPA CURRENT Calc'!I113-'BPA CURRENT Ref Data'!BT109)&gt;0,('BPA CURRENT Calc'!I113-'BPA CURRENT Ref Data'!BT109)*'BPA CURRENT Calc'!$M$5,0),0)</f>
        <v>0.10772639840182685</v>
      </c>
      <c r="BW109" s="80">
        <f>IF('BPA CURRENT Calc'!$K$6="Yes",IF(('BPA CURRENT Calc'!I113)&lt;'BPA CURRENT Calc'!J113,('BPA CURRENT Calc'!I113-'BPA CURRENT Calc'!J113)*'BPA CURRENT Calc'!$K$5,0),0)</f>
        <v>0</v>
      </c>
      <c r="BX109" s="105">
        <f>IF('BPA CURRENT Calc'!$N$5='BPA CURRENT Ref Data'!$BX$2,'BPA CURRENT Scaling'!D112,0)</f>
        <v>4.2589539950561209E-2</v>
      </c>
      <c r="BY109" s="1">
        <f>IF('BPA CURRENT Calc'!$N$5='BPA CURRENT Ref Data'!$BY$2,'BPA CURRENT Scaling'!H112,0)</f>
        <v>0</v>
      </c>
      <c r="BZ109" s="6">
        <f>IF('BPA CURRENT Calc'!$N$6="Yes",SUM('BPA CURRENT Ref Data'!BX109:BY109),0)</f>
        <v>0</v>
      </c>
      <c r="CA109" s="4"/>
      <c r="CB109" s="4"/>
      <c r="CC109" s="4"/>
      <c r="CD109" s="4"/>
      <c r="CE109" s="4"/>
      <c r="CF109" s="4"/>
      <c r="CG109" s="4"/>
      <c r="CH109" s="4"/>
      <c r="CI109" s="4"/>
      <c r="CJ109" s="4"/>
      <c r="CK109" s="4"/>
      <c r="CL109" s="4"/>
      <c r="CM109" s="4"/>
      <c r="CN109" s="4"/>
      <c r="CO109" s="4"/>
      <c r="CP109" s="4"/>
      <c r="CQ109" s="4" t="e">
        <f>IF('BPA CURRENT Calc'!#REF!='BPA CURRENT Ref Data'!CQ$2,Data!G109,0)</f>
        <v>#REF!</v>
      </c>
      <c r="CR109" s="4" t="e">
        <f>IF('BPA CURRENT Calc'!#REF!='BPA CURRENT Ref Data'!CR$2,Data!H109,0)</f>
        <v>#REF!</v>
      </c>
      <c r="CS109" s="4" t="e">
        <f>IF('BPA CURRENT Calc'!#REF!='BPA CURRENT Ref Data'!CS$2,Data!I109,0)</f>
        <v>#REF!</v>
      </c>
      <c r="CT109" s="4" t="e">
        <f>IF('BPA CURRENT Calc'!#REF!='BPA CURRENT Ref Data'!CT$2,Data!J109,0)</f>
        <v>#REF!</v>
      </c>
      <c r="CU109" s="4" t="e">
        <f>IF('BPA CURRENT Calc'!#REF!='BPA CURRENT Ref Data'!CU$2,Data!K109,0)</f>
        <v>#REF!</v>
      </c>
      <c r="CV109" s="4" t="e">
        <f>IF('BPA CURRENT Calc'!#REF!='BPA CURRENT Ref Data'!CV$2,Data!L109,0)</f>
        <v>#REF!</v>
      </c>
      <c r="CW109" s="4" t="e">
        <f>IF('BPA CURRENT Calc'!#REF!='BPA CURRENT Ref Data'!CW$2,Data!M109,0)</f>
        <v>#REF!</v>
      </c>
      <c r="CX109" s="4" t="e">
        <f>IF('BPA CURRENT Calc'!#REF!='BPA CURRENT Ref Data'!CX$2,Data!N109,0)</f>
        <v>#REF!</v>
      </c>
      <c r="CY109" s="4" t="e">
        <f>IF('BPA CURRENT Calc'!#REF!='BPA CURRENT Ref Data'!CY$2,Data!O109,0)</f>
        <v>#REF!</v>
      </c>
      <c r="CZ109" s="4" t="e">
        <f>IF('BPA CURRENT Calc'!#REF!='BPA CURRENT Ref Data'!CZ$2,Data!P109,0)</f>
        <v>#REF!</v>
      </c>
      <c r="DA109" s="4" t="e">
        <f>IF('BPA CURRENT Calc'!#REF!='BPA CURRENT Ref Data'!DA$2,Data!Q109,0)</f>
        <v>#REF!</v>
      </c>
      <c r="DB109" s="4" t="e">
        <f>IF('BPA CURRENT Calc'!#REF!='BPA CURRENT Ref Data'!DB$2,Data!R109,0)</f>
        <v>#REF!</v>
      </c>
      <c r="DC109" s="4" t="e">
        <f>IF('BPA CURRENT Calc'!#REF!='BPA CURRENT Ref Data'!DC$2,Data!S109,0)</f>
        <v>#REF!</v>
      </c>
      <c r="DD109" s="4" t="e">
        <f>IF('BPA CURRENT Calc'!#REF!='BPA CURRENT Ref Data'!DD$2,Data!T109,0)</f>
        <v>#REF!</v>
      </c>
      <c r="DE109" s="4" t="e">
        <f>IF('BPA CURRENT Calc'!#REF!='BPA CURRENT Ref Data'!DE$2,Data!U109,0)</f>
        <v>#REF!</v>
      </c>
      <c r="DF109" s="22" t="e">
        <f t="shared" si="16"/>
        <v>#REF!</v>
      </c>
    </row>
    <row r="110" spans="1:110" x14ac:dyDescent="0.3">
      <c r="A110" s="12">
        <v>10363</v>
      </c>
      <c r="B110" s="37" t="s">
        <v>117</v>
      </c>
      <c r="C110" s="18">
        <f>IF('BPA CURRENT Calc'!$C$6='BPA CURRENT Ref Data'!C$2,Data!G110,0)</f>
        <v>0</v>
      </c>
      <c r="D110" s="4">
        <f>IF('BPA CURRENT Calc'!$C$6='BPA CURRENT Ref Data'!D$2,Data!H110,0)</f>
        <v>0</v>
      </c>
      <c r="E110" s="4">
        <f>IF('BPA CURRENT Calc'!$C$6='BPA CURRENT Ref Data'!E$2,Data!I110,0)</f>
        <v>90.912869634703199</v>
      </c>
      <c r="F110" s="4">
        <f>IF('BPA CURRENT Calc'!$C$6='BPA CURRENT Ref Data'!F$2,Data!J110,0)</f>
        <v>0</v>
      </c>
      <c r="G110" s="4">
        <f>IF('BPA CURRENT Calc'!$C$6='BPA CURRENT Ref Data'!G$2,Data!K110,0)</f>
        <v>0</v>
      </c>
      <c r="H110" s="4">
        <f>IF('BPA CURRENT Calc'!$C$6='BPA CURRENT Ref Data'!H$2,Data!L110,0)</f>
        <v>0</v>
      </c>
      <c r="I110" s="4">
        <f>IF('BPA CURRENT Calc'!$C$6='BPA CURRENT Ref Data'!I$2,Data!M110,0)</f>
        <v>0</v>
      </c>
      <c r="J110" s="4">
        <f>IF('BPA CURRENT Calc'!$C$6='BPA CURRENT Ref Data'!J$2,Data!N110,0)</f>
        <v>0</v>
      </c>
      <c r="K110" s="4">
        <f>IF('BPA CURRENT Calc'!$C$6='BPA CURRENT Ref Data'!K$2,Data!O110,0)</f>
        <v>0</v>
      </c>
      <c r="L110" s="4">
        <f>IF('BPA CURRENT Calc'!$C$6='BPA CURRENT Ref Data'!L$2,Data!P110,0)</f>
        <v>0</v>
      </c>
      <c r="M110" s="4">
        <f>IF('BPA CURRENT Calc'!$C$6='BPA CURRENT Ref Data'!M$2,Data!Q110,0)</f>
        <v>0</v>
      </c>
      <c r="N110" s="4">
        <f>IF('BPA CURRENT Calc'!$C$6='BPA CURRENT Ref Data'!N$2,Data!R110,0)</f>
        <v>0</v>
      </c>
      <c r="O110" s="4">
        <f>IF('BPA CURRENT Calc'!$C$6='BPA CURRENT Ref Data'!O$2,Data!S110,0)</f>
        <v>0</v>
      </c>
      <c r="P110" s="4">
        <f>IF('BPA CURRENT Calc'!$C$6='BPA CURRENT Ref Data'!P$2,Data!T110,0)</f>
        <v>0</v>
      </c>
      <c r="Q110" s="4">
        <f>IF('BPA CURRENT Calc'!$C$6='BPA CURRENT Ref Data'!Q$2,Data!U110,0)</f>
        <v>0</v>
      </c>
      <c r="R110" s="22">
        <f t="shared" si="10"/>
        <v>90.912869634703199</v>
      </c>
      <c r="S110" s="18">
        <f>IF(S$2='BPA CURRENT Calc'!$D$6,Data!V110,0)</f>
        <v>0</v>
      </c>
      <c r="T110" s="4">
        <f>IF(T$2='BPA CURRENT Calc'!$D$6,Data!W110,0)</f>
        <v>0</v>
      </c>
      <c r="U110" s="4">
        <f>IF(U$2='BPA CURRENT Calc'!$D$6,Data!X110,0)</f>
        <v>0</v>
      </c>
      <c r="V110" s="4">
        <f>IF(V$2='BPA CURRENT Calc'!$D$6,Data!Y110,0)</f>
        <v>0</v>
      </c>
      <c r="W110" s="4">
        <f>IF(W$2='BPA CURRENT Calc'!$D$6,Data!Z110,0)</f>
        <v>0</v>
      </c>
      <c r="X110" s="4">
        <f>IF(X$2='BPA CURRENT Calc'!$D$6,Data!AA110,0)</f>
        <v>0</v>
      </c>
      <c r="Y110" s="4">
        <f>IF(Y$2='BPA CURRENT Calc'!$D$6,Data!AB110,0)</f>
        <v>0</v>
      </c>
      <c r="Z110" s="4">
        <f>IF(Z$2='BPA CURRENT Calc'!$D$6,Data!AC110,0)</f>
        <v>0</v>
      </c>
      <c r="AA110" s="4">
        <f>IF(AA$2='BPA CURRENT Calc'!$D$6,Data!AD110,0)</f>
        <v>0</v>
      </c>
      <c r="AB110" s="4">
        <f>IF(AB$2='BPA CURRENT Calc'!$D$6,Data!AE110,0)</f>
        <v>0</v>
      </c>
      <c r="AC110" s="4">
        <f>IF(AC$2='BPA CURRENT Calc'!$D$6,Data!AF110,0)</f>
        <v>0</v>
      </c>
      <c r="AD110" s="4">
        <f>IF(AD$2='BPA CURRENT Calc'!$D$6,Data!AG110,0)</f>
        <v>0</v>
      </c>
      <c r="AE110" s="4">
        <f>IF(AE$2='BPA CURRENT Calc'!$D$6,Data!AH110,0)</f>
        <v>0</v>
      </c>
      <c r="AF110" s="4">
        <f>IF(AF$2='BPA CURRENT Calc'!$D$6,Data!AI110,0)</f>
        <v>0</v>
      </c>
      <c r="AG110" s="6">
        <f t="shared" si="11"/>
        <v>0</v>
      </c>
      <c r="AH110" s="18">
        <f>IF(AH$2='BPA CURRENT Calc'!$E$6,0,0)</f>
        <v>0</v>
      </c>
      <c r="AI110" s="4">
        <f>IF(AI$2='BPA CURRENT Calc'!$E$6,Data!AJ110,0)</f>
        <v>0</v>
      </c>
      <c r="AJ110" s="4">
        <f>IF(AJ$2='BPA CURRENT Calc'!$E$6,Data!AK110,0)</f>
        <v>0</v>
      </c>
      <c r="AK110" s="4">
        <f>IF(AK$2='BPA CURRENT Calc'!$E$6,Data!AL110,0)</f>
        <v>0</v>
      </c>
      <c r="AL110" s="4">
        <f>IF(AL$2='BPA CURRENT Calc'!$E$6,Data!AM110,0)</f>
        <v>0</v>
      </c>
      <c r="AM110" s="4">
        <f>IF(AM$2='BPA CURRENT Calc'!$E$6,Data!AN110,0)</f>
        <v>0</v>
      </c>
      <c r="AN110" s="4">
        <f>IF(AN$2='BPA CURRENT Calc'!$E$6,Data!AO110,0)</f>
        <v>0</v>
      </c>
      <c r="AO110" s="4">
        <f>IF(AO$2='BPA CURRENT Calc'!$E$6,Data!AP110,0)</f>
        <v>0</v>
      </c>
      <c r="AP110" s="6">
        <f t="shared" si="12"/>
        <v>0</v>
      </c>
      <c r="AQ110" s="18">
        <f>IF(AQ$2='BPA CURRENT Calc'!$F$6,0,0)</f>
        <v>0</v>
      </c>
      <c r="AR110" s="4">
        <f>IF(AR$2='BPA CURRENT Calc'!$F$6,Data!AQ110,0)</f>
        <v>0</v>
      </c>
      <c r="AS110" s="4">
        <f>IF(AS$2='BPA CURRENT Calc'!$F$6,Data!AR110,0)</f>
        <v>0</v>
      </c>
      <c r="AT110" s="4">
        <f>IF(AT$2='BPA CURRENT Calc'!$F$6,Data!AS110,0)</f>
        <v>0</v>
      </c>
      <c r="AU110" s="4">
        <f>IF(AU$2='BPA CURRENT Calc'!$F$6,Data!AT110,0)</f>
        <v>0</v>
      </c>
      <c r="AV110" s="4">
        <f>IF(AV$2='BPA CURRENT Calc'!$F$6,Data!AU110,0)</f>
        <v>0</v>
      </c>
      <c r="AW110" s="4">
        <f>IF(AW$2='BPA CURRENT Calc'!$F$6,Data!AV110,0)</f>
        <v>0</v>
      </c>
      <c r="AX110" s="4">
        <f>IF(AX$2='BPA CURRENT Calc'!$F$6,Data!AW110,0)</f>
        <v>0</v>
      </c>
      <c r="AY110" s="6">
        <f t="shared" si="13"/>
        <v>0</v>
      </c>
      <c r="AZ110" s="18">
        <f>IF(AZ$2='BPA CURRENT Calc'!$G$6,0,0)</f>
        <v>0</v>
      </c>
      <c r="BA110" s="4">
        <f>IF(BA$2='BPA CURRENT Calc'!$G$6,Data!AX110,0)</f>
        <v>0</v>
      </c>
      <c r="BB110" s="4">
        <f>IF(BB$2='BPA CURRENT Calc'!$G$6,Data!AY110,0)</f>
        <v>0</v>
      </c>
      <c r="BC110" s="4">
        <f>IF(BC$2='BPA CURRENT Calc'!$G$6,Data!AZ110,0)</f>
        <v>0</v>
      </c>
      <c r="BD110" s="4">
        <f>IF(BD$2='BPA CURRENT Calc'!$G$6,Data!BA110,0)</f>
        <v>0</v>
      </c>
      <c r="BE110" s="4">
        <f>IF(BE$2='BPA CURRENT Calc'!$G$6,Data!BB110,0)</f>
        <v>0</v>
      </c>
      <c r="BF110" s="4">
        <f>IF(BF$2='BPA CURRENT Calc'!$G$6,Data!BC110,0)</f>
        <v>0</v>
      </c>
      <c r="BG110" s="4">
        <f>IF(BG$2='BPA CURRENT Calc'!$G$6,Data!BD110,0)</f>
        <v>0</v>
      </c>
      <c r="BH110" s="6">
        <f t="shared" si="14"/>
        <v>0</v>
      </c>
      <c r="BI110" s="97">
        <f>IF('BPA CURRENT Calc'!$H$6="Yes",Data!BE110,0)</f>
        <v>0</v>
      </c>
      <c r="BJ110" s="18">
        <f>IF(BJ$2='BPA CURRENT Calc'!$L$4,0,0)</f>
        <v>0</v>
      </c>
      <c r="BK110" s="4">
        <f>IF(BK$2='BPA CURRENT Calc'!$L$4,Data!BV110,0)</f>
        <v>0</v>
      </c>
      <c r="BL110" s="4">
        <f>IF(BL$2='BPA CURRENT Calc'!$L$4,Data!BW110,0)</f>
        <v>0.1845</v>
      </c>
      <c r="BM110" s="4">
        <f>IF(BM$2='BPA CURRENT Calc'!$L$4,Data!BX110,0)</f>
        <v>0</v>
      </c>
      <c r="BN110" s="4">
        <f>IF(BN$2='BPA CURRENT Calc'!$L$4,Data!BY110,0)</f>
        <v>0</v>
      </c>
      <c r="BO110" s="6">
        <f t="shared" si="15"/>
        <v>0.1845</v>
      </c>
      <c r="BP110" s="4">
        <f>IF('BPA CURRENT Calc'!$J$6='BPA CURRENT Ref Data'!BP$2,Data!C110,0)</f>
        <v>0</v>
      </c>
      <c r="BQ110" s="4">
        <f>IF('BPA CURRENT Calc'!$J$6='BPA CURRENT Ref Data'!BQ$2,Data!D110,0)</f>
        <v>0</v>
      </c>
      <c r="BR110" s="4">
        <f>IF('BPA CURRENT Calc'!$J$6='BPA CURRENT Ref Data'!BR$2,Data!E110,0)</f>
        <v>0</v>
      </c>
      <c r="BS110" s="4">
        <f>IF('BPA CURRENT Calc'!$J$6='BPA CURRENT Ref Data'!BS$2,Data!F110,0)</f>
        <v>100.706</v>
      </c>
      <c r="BT110" s="99">
        <f t="shared" si="17"/>
        <v>100.706</v>
      </c>
      <c r="BU110" s="102">
        <f>IF('BPA CURRENT Calc'!$L$6="Yes",'BPA CURRENT Ref Data'!BO110*'BPA CURRENT Calc'!$L$5,0)</f>
        <v>9.2249999999999999E-2</v>
      </c>
      <c r="BV110" s="102">
        <f>IF('BPA CURRENT Calc'!$M$6="Yes",IF(('BPA CURRENT Calc'!I114-'BPA CURRENT Ref Data'!BT110)&gt;0,('BPA CURRENT Calc'!I114-'BPA CURRENT Ref Data'!BT110)*'BPA CURRENT Calc'!$M$5,0),0)</f>
        <v>0</v>
      </c>
      <c r="BW110" s="80">
        <f>IF('BPA CURRENT Calc'!$K$6="Yes",IF(('BPA CURRENT Calc'!I114)&lt;'BPA CURRENT Calc'!J114,('BPA CURRENT Calc'!I114-'BPA CURRENT Calc'!J114)*'BPA CURRENT Calc'!$K$5,0),0)</f>
        <v>-9.793130365296804</v>
      </c>
      <c r="BX110" s="105">
        <f>IF('BPA CURRENT Calc'!$N$5='BPA CURRENT Ref Data'!$BX$2,'BPA CURRENT Scaling'!D113,0)</f>
        <v>0.5639488543133454</v>
      </c>
      <c r="BY110" s="1">
        <f>IF('BPA CURRENT Calc'!$N$5='BPA CURRENT Ref Data'!$BY$2,'BPA CURRENT Scaling'!H113,0)</f>
        <v>0</v>
      </c>
      <c r="BZ110" s="6">
        <f>IF('BPA CURRENT Calc'!$N$6="Yes",SUM('BPA CURRENT Ref Data'!BX110:BY110),0)</f>
        <v>0</v>
      </c>
      <c r="CA110" s="4"/>
      <c r="CB110" s="4"/>
      <c r="CC110" s="4"/>
      <c r="CD110" s="4"/>
      <c r="CE110" s="4"/>
      <c r="CF110" s="4"/>
      <c r="CG110" s="4"/>
      <c r="CH110" s="4"/>
      <c r="CI110" s="4"/>
      <c r="CJ110" s="4"/>
      <c r="CK110" s="4"/>
      <c r="CL110" s="4"/>
      <c r="CM110" s="4"/>
      <c r="CN110" s="4"/>
      <c r="CO110" s="4"/>
      <c r="CP110" s="4"/>
      <c r="CQ110" s="4" t="e">
        <f>IF('BPA CURRENT Calc'!#REF!='BPA CURRENT Ref Data'!CQ$2,Data!G110,0)</f>
        <v>#REF!</v>
      </c>
      <c r="CR110" s="4" t="e">
        <f>IF('BPA CURRENT Calc'!#REF!='BPA CURRENT Ref Data'!CR$2,Data!H110,0)</f>
        <v>#REF!</v>
      </c>
      <c r="CS110" s="4" t="e">
        <f>IF('BPA CURRENT Calc'!#REF!='BPA CURRENT Ref Data'!CS$2,Data!I110,0)</f>
        <v>#REF!</v>
      </c>
      <c r="CT110" s="4" t="e">
        <f>IF('BPA CURRENT Calc'!#REF!='BPA CURRENT Ref Data'!CT$2,Data!J110,0)</f>
        <v>#REF!</v>
      </c>
      <c r="CU110" s="4" t="e">
        <f>IF('BPA CURRENT Calc'!#REF!='BPA CURRENT Ref Data'!CU$2,Data!K110,0)</f>
        <v>#REF!</v>
      </c>
      <c r="CV110" s="4" t="e">
        <f>IF('BPA CURRENT Calc'!#REF!='BPA CURRENT Ref Data'!CV$2,Data!L110,0)</f>
        <v>#REF!</v>
      </c>
      <c r="CW110" s="4" t="e">
        <f>IF('BPA CURRENT Calc'!#REF!='BPA CURRENT Ref Data'!CW$2,Data!M110,0)</f>
        <v>#REF!</v>
      </c>
      <c r="CX110" s="4" t="e">
        <f>IF('BPA CURRENT Calc'!#REF!='BPA CURRENT Ref Data'!CX$2,Data!N110,0)</f>
        <v>#REF!</v>
      </c>
      <c r="CY110" s="4" t="e">
        <f>IF('BPA CURRENT Calc'!#REF!='BPA CURRENT Ref Data'!CY$2,Data!O110,0)</f>
        <v>#REF!</v>
      </c>
      <c r="CZ110" s="4" t="e">
        <f>IF('BPA CURRENT Calc'!#REF!='BPA CURRENT Ref Data'!CZ$2,Data!P110,0)</f>
        <v>#REF!</v>
      </c>
      <c r="DA110" s="4" t="e">
        <f>IF('BPA CURRENT Calc'!#REF!='BPA CURRENT Ref Data'!DA$2,Data!Q110,0)</f>
        <v>#REF!</v>
      </c>
      <c r="DB110" s="4" t="e">
        <f>IF('BPA CURRENT Calc'!#REF!='BPA CURRENT Ref Data'!DB$2,Data!R110,0)</f>
        <v>#REF!</v>
      </c>
      <c r="DC110" s="4" t="e">
        <f>IF('BPA CURRENT Calc'!#REF!='BPA CURRENT Ref Data'!DC$2,Data!S110,0)</f>
        <v>#REF!</v>
      </c>
      <c r="DD110" s="4" t="e">
        <f>IF('BPA CURRENT Calc'!#REF!='BPA CURRENT Ref Data'!DD$2,Data!T110,0)</f>
        <v>#REF!</v>
      </c>
      <c r="DE110" s="4" t="e">
        <f>IF('BPA CURRENT Calc'!#REF!='BPA CURRENT Ref Data'!DE$2,Data!U110,0)</f>
        <v>#REF!</v>
      </c>
      <c r="DF110" s="22" t="e">
        <f t="shared" si="16"/>
        <v>#REF!</v>
      </c>
    </row>
    <row r="111" spans="1:110" x14ac:dyDescent="0.3">
      <c r="A111" s="12">
        <v>10369</v>
      </c>
      <c r="B111" s="37" t="s">
        <v>118</v>
      </c>
      <c r="C111" s="18">
        <f>IF('BPA CURRENT Calc'!$C$6='BPA CURRENT Ref Data'!C$2,Data!G111,0)</f>
        <v>0</v>
      </c>
      <c r="D111" s="4">
        <f>IF('BPA CURRENT Calc'!$C$6='BPA CURRENT Ref Data'!D$2,Data!H111,0)</f>
        <v>0</v>
      </c>
      <c r="E111" s="4">
        <f>IF('BPA CURRENT Calc'!$C$6='BPA CURRENT Ref Data'!E$2,Data!I111,0)</f>
        <v>17.310770319634702</v>
      </c>
      <c r="F111" s="4">
        <f>IF('BPA CURRENT Calc'!$C$6='BPA CURRENT Ref Data'!F$2,Data!J111,0)</f>
        <v>0</v>
      </c>
      <c r="G111" s="4">
        <f>IF('BPA CURRENT Calc'!$C$6='BPA CURRENT Ref Data'!G$2,Data!K111,0)</f>
        <v>0</v>
      </c>
      <c r="H111" s="4">
        <f>IF('BPA CURRENT Calc'!$C$6='BPA CURRENT Ref Data'!H$2,Data!L111,0)</f>
        <v>0</v>
      </c>
      <c r="I111" s="4">
        <f>IF('BPA CURRENT Calc'!$C$6='BPA CURRENT Ref Data'!I$2,Data!M111,0)</f>
        <v>0</v>
      </c>
      <c r="J111" s="4">
        <f>IF('BPA CURRENT Calc'!$C$6='BPA CURRENT Ref Data'!J$2,Data!N111,0)</f>
        <v>0</v>
      </c>
      <c r="K111" s="4">
        <f>IF('BPA CURRENT Calc'!$C$6='BPA CURRENT Ref Data'!K$2,Data!O111,0)</f>
        <v>0</v>
      </c>
      <c r="L111" s="4">
        <f>IF('BPA CURRENT Calc'!$C$6='BPA CURRENT Ref Data'!L$2,Data!P111,0)</f>
        <v>0</v>
      </c>
      <c r="M111" s="4">
        <f>IF('BPA CURRENT Calc'!$C$6='BPA CURRENT Ref Data'!M$2,Data!Q111,0)</f>
        <v>0</v>
      </c>
      <c r="N111" s="4">
        <f>IF('BPA CURRENT Calc'!$C$6='BPA CURRENT Ref Data'!N$2,Data!R111,0)</f>
        <v>0</v>
      </c>
      <c r="O111" s="4">
        <f>IF('BPA CURRENT Calc'!$C$6='BPA CURRENT Ref Data'!O$2,Data!S111,0)</f>
        <v>0</v>
      </c>
      <c r="P111" s="4">
        <f>IF('BPA CURRENT Calc'!$C$6='BPA CURRENT Ref Data'!P$2,Data!T111,0)</f>
        <v>0</v>
      </c>
      <c r="Q111" s="4">
        <f>IF('BPA CURRENT Calc'!$C$6='BPA CURRENT Ref Data'!Q$2,Data!U111,0)</f>
        <v>0</v>
      </c>
      <c r="R111" s="22">
        <f t="shared" si="10"/>
        <v>17.310770319634702</v>
      </c>
      <c r="S111" s="18">
        <f>IF(S$2='BPA CURRENT Calc'!$D$6,Data!V111,0)</f>
        <v>0</v>
      </c>
      <c r="T111" s="4">
        <f>IF(T$2='BPA CURRENT Calc'!$D$6,Data!W111,0)</f>
        <v>0</v>
      </c>
      <c r="U111" s="4">
        <f>IF(U$2='BPA CURRENT Calc'!$D$6,Data!X111,0)</f>
        <v>0</v>
      </c>
      <c r="V111" s="4">
        <f>IF(V$2='BPA CURRENT Calc'!$D$6,Data!Y111,0)</f>
        <v>0</v>
      </c>
      <c r="W111" s="4">
        <f>IF(W$2='BPA CURRENT Calc'!$D$6,Data!Z111,0)</f>
        <v>0</v>
      </c>
      <c r="X111" s="4">
        <f>IF(X$2='BPA CURRENT Calc'!$D$6,Data!AA111,0)</f>
        <v>0</v>
      </c>
      <c r="Y111" s="4">
        <f>IF(Y$2='BPA CURRENT Calc'!$D$6,Data!AB111,0)</f>
        <v>0</v>
      </c>
      <c r="Z111" s="4">
        <f>IF(Z$2='BPA CURRENT Calc'!$D$6,Data!AC111,0)</f>
        <v>0</v>
      </c>
      <c r="AA111" s="4">
        <f>IF(AA$2='BPA CURRENT Calc'!$D$6,Data!AD111,0)</f>
        <v>0</v>
      </c>
      <c r="AB111" s="4">
        <f>IF(AB$2='BPA CURRENT Calc'!$D$6,Data!AE111,0)</f>
        <v>0</v>
      </c>
      <c r="AC111" s="4">
        <f>IF(AC$2='BPA CURRENT Calc'!$D$6,Data!AF111,0)</f>
        <v>0</v>
      </c>
      <c r="AD111" s="4">
        <f>IF(AD$2='BPA CURRENT Calc'!$D$6,Data!AG111,0)</f>
        <v>0</v>
      </c>
      <c r="AE111" s="4">
        <f>IF(AE$2='BPA CURRENT Calc'!$D$6,Data!AH111,0)</f>
        <v>0</v>
      </c>
      <c r="AF111" s="4">
        <f>IF(AF$2='BPA CURRENT Calc'!$D$6,Data!AI111,0)</f>
        <v>0</v>
      </c>
      <c r="AG111" s="6">
        <f t="shared" si="11"/>
        <v>0</v>
      </c>
      <c r="AH111" s="18">
        <f>IF(AH$2='BPA CURRENT Calc'!$E$6,0,0)</f>
        <v>0</v>
      </c>
      <c r="AI111" s="4">
        <f>IF(AI$2='BPA CURRENT Calc'!$E$6,Data!AJ111,0)</f>
        <v>0</v>
      </c>
      <c r="AJ111" s="4">
        <f>IF(AJ$2='BPA CURRENT Calc'!$E$6,Data!AK111,0)</f>
        <v>0</v>
      </c>
      <c r="AK111" s="4">
        <f>IF(AK$2='BPA CURRENT Calc'!$E$6,Data!AL111,0)</f>
        <v>0</v>
      </c>
      <c r="AL111" s="4">
        <f>IF(AL$2='BPA CURRENT Calc'!$E$6,Data!AM111,0)</f>
        <v>0</v>
      </c>
      <c r="AM111" s="4">
        <f>IF(AM$2='BPA CURRENT Calc'!$E$6,Data!AN111,0)</f>
        <v>0</v>
      </c>
      <c r="AN111" s="4">
        <f>IF(AN$2='BPA CURRENT Calc'!$E$6,Data!AO111,0)</f>
        <v>0</v>
      </c>
      <c r="AO111" s="4">
        <f>IF(AO$2='BPA CURRENT Calc'!$E$6,Data!AP111,0)</f>
        <v>0</v>
      </c>
      <c r="AP111" s="6">
        <f t="shared" si="12"/>
        <v>0</v>
      </c>
      <c r="AQ111" s="18">
        <f>IF(AQ$2='BPA CURRENT Calc'!$F$6,0,0)</f>
        <v>0</v>
      </c>
      <c r="AR111" s="4">
        <f>IF(AR$2='BPA CURRENT Calc'!$F$6,Data!AQ111,0)</f>
        <v>0</v>
      </c>
      <c r="AS111" s="4">
        <f>IF(AS$2='BPA CURRENT Calc'!$F$6,Data!AR111,0)</f>
        <v>0</v>
      </c>
      <c r="AT111" s="4">
        <f>IF(AT$2='BPA CURRENT Calc'!$F$6,Data!AS111,0)</f>
        <v>0</v>
      </c>
      <c r="AU111" s="4">
        <f>IF(AU$2='BPA CURRENT Calc'!$F$6,Data!AT111,0)</f>
        <v>0</v>
      </c>
      <c r="AV111" s="4">
        <f>IF(AV$2='BPA CURRENT Calc'!$F$6,Data!AU111,0)</f>
        <v>0</v>
      </c>
      <c r="AW111" s="4">
        <f>IF(AW$2='BPA CURRENT Calc'!$F$6,Data!AV111,0)</f>
        <v>0</v>
      </c>
      <c r="AX111" s="4">
        <f>IF(AX$2='BPA CURRENT Calc'!$F$6,Data!AW111,0)</f>
        <v>0</v>
      </c>
      <c r="AY111" s="6">
        <f t="shared" si="13"/>
        <v>0</v>
      </c>
      <c r="AZ111" s="18">
        <f>IF(AZ$2='BPA CURRENT Calc'!$G$6,0,0)</f>
        <v>0</v>
      </c>
      <c r="BA111" s="4">
        <f>IF(BA$2='BPA CURRENT Calc'!$G$6,Data!AX111,0)</f>
        <v>0</v>
      </c>
      <c r="BB111" s="4">
        <f>IF(BB$2='BPA CURRENT Calc'!$G$6,Data!AY111,0)</f>
        <v>0</v>
      </c>
      <c r="BC111" s="4">
        <f>IF(BC$2='BPA CURRENT Calc'!$G$6,Data!AZ111,0)</f>
        <v>0</v>
      </c>
      <c r="BD111" s="4">
        <f>IF(BD$2='BPA CURRENT Calc'!$G$6,Data!BA111,0)</f>
        <v>0</v>
      </c>
      <c r="BE111" s="4">
        <f>IF(BE$2='BPA CURRENT Calc'!$G$6,Data!BB111,0)</f>
        <v>0</v>
      </c>
      <c r="BF111" s="4">
        <f>IF(BF$2='BPA CURRENT Calc'!$G$6,Data!BC111,0)</f>
        <v>0</v>
      </c>
      <c r="BG111" s="4">
        <f>IF(BG$2='BPA CURRENT Calc'!$G$6,Data!BD111,0)</f>
        <v>0</v>
      </c>
      <c r="BH111" s="6">
        <f t="shared" si="14"/>
        <v>0</v>
      </c>
      <c r="BI111" s="97">
        <f>IF('BPA CURRENT Calc'!$H$6="Yes",Data!BE111,0)</f>
        <v>0</v>
      </c>
      <c r="BJ111" s="18">
        <f>IF(BJ$2='BPA CURRENT Calc'!$L$4,0,0)</f>
        <v>0</v>
      </c>
      <c r="BK111" s="4">
        <f>IF(BK$2='BPA CURRENT Calc'!$L$4,Data!BV111,0)</f>
        <v>0</v>
      </c>
      <c r="BL111" s="4">
        <f>IF(BL$2='BPA CURRENT Calc'!$L$4,Data!BW111,0)</f>
        <v>0</v>
      </c>
      <c r="BM111" s="4">
        <f>IF(BM$2='BPA CURRENT Calc'!$L$4,Data!BX111,0)</f>
        <v>0</v>
      </c>
      <c r="BN111" s="4">
        <f>IF(BN$2='BPA CURRENT Calc'!$L$4,Data!BY111,0)</f>
        <v>0</v>
      </c>
      <c r="BO111" s="6">
        <f t="shared" si="15"/>
        <v>0</v>
      </c>
      <c r="BP111" s="4">
        <f>IF('BPA CURRENT Calc'!$J$6='BPA CURRENT Ref Data'!BP$2,Data!C111,0)</f>
        <v>0</v>
      </c>
      <c r="BQ111" s="4">
        <f>IF('BPA CURRENT Calc'!$J$6='BPA CURRENT Ref Data'!BQ$2,Data!D111,0)</f>
        <v>0</v>
      </c>
      <c r="BR111" s="4">
        <f>IF('BPA CURRENT Calc'!$J$6='BPA CURRENT Ref Data'!BR$2,Data!E111,0)</f>
        <v>0</v>
      </c>
      <c r="BS111" s="4">
        <f>IF('BPA CURRENT Calc'!$J$6='BPA CURRENT Ref Data'!BS$2,Data!F111,0)</f>
        <v>16.431999999999999</v>
      </c>
      <c r="BT111" s="99">
        <f t="shared" si="17"/>
        <v>16.431999999999999</v>
      </c>
      <c r="BU111" s="102">
        <f>IF('BPA CURRENT Calc'!$L$6="Yes",'BPA CURRENT Ref Data'!BO111*'BPA CURRENT Calc'!$L$5,0)</f>
        <v>0</v>
      </c>
      <c r="BV111" s="102">
        <f>IF('BPA CURRENT Calc'!$M$6="Yes",IF(('BPA CURRENT Calc'!I115-'BPA CURRENT Ref Data'!BT111)&gt;0,('BPA CURRENT Calc'!I115-'BPA CURRENT Ref Data'!BT111)*'BPA CURRENT Calc'!$M$5,0),0)</f>
        <v>0.21969257990867597</v>
      </c>
      <c r="BW111" s="80">
        <f>IF('BPA CURRENT Calc'!$K$6="Yes",IF(('BPA CURRENT Calc'!I115)&lt;'BPA CURRENT Calc'!J115,('BPA CURRENT Calc'!I115-'BPA CURRENT Calc'!J115)*'BPA CURRENT Calc'!$K$5,0),0)</f>
        <v>0</v>
      </c>
      <c r="BX111" s="105">
        <f>IF('BPA CURRENT Calc'!$N$5='BPA CURRENT Ref Data'!$BX$2,'BPA CURRENT Scaling'!D114,0)</f>
        <v>0.10318873257364032</v>
      </c>
      <c r="BY111" s="1">
        <f>IF('BPA CURRENT Calc'!$N$5='BPA CURRENT Ref Data'!$BY$2,'BPA CURRENT Scaling'!H114,0)</f>
        <v>0</v>
      </c>
      <c r="BZ111" s="6">
        <f>IF('BPA CURRENT Calc'!$N$6="Yes",SUM('BPA CURRENT Ref Data'!BX111:BY111),0)</f>
        <v>0</v>
      </c>
      <c r="CA111" s="4"/>
      <c r="CB111" s="4"/>
      <c r="CC111" s="4"/>
      <c r="CD111" s="4"/>
      <c r="CE111" s="4"/>
      <c r="CF111" s="4"/>
      <c r="CG111" s="4"/>
      <c r="CH111" s="4"/>
      <c r="CI111" s="4"/>
      <c r="CJ111" s="4"/>
      <c r="CK111" s="4"/>
      <c r="CL111" s="4"/>
      <c r="CM111" s="4"/>
      <c r="CN111" s="4"/>
      <c r="CO111" s="4"/>
      <c r="CP111" s="4"/>
      <c r="CQ111" s="4" t="e">
        <f>IF('BPA CURRENT Calc'!#REF!='BPA CURRENT Ref Data'!CQ$2,Data!G111,0)</f>
        <v>#REF!</v>
      </c>
      <c r="CR111" s="4" t="e">
        <f>IF('BPA CURRENT Calc'!#REF!='BPA CURRENT Ref Data'!CR$2,Data!H111,0)</f>
        <v>#REF!</v>
      </c>
      <c r="CS111" s="4" t="e">
        <f>IF('BPA CURRENT Calc'!#REF!='BPA CURRENT Ref Data'!CS$2,Data!I111,0)</f>
        <v>#REF!</v>
      </c>
      <c r="CT111" s="4" t="e">
        <f>IF('BPA CURRENT Calc'!#REF!='BPA CURRENT Ref Data'!CT$2,Data!J111,0)</f>
        <v>#REF!</v>
      </c>
      <c r="CU111" s="4" t="e">
        <f>IF('BPA CURRENT Calc'!#REF!='BPA CURRENT Ref Data'!CU$2,Data!K111,0)</f>
        <v>#REF!</v>
      </c>
      <c r="CV111" s="4" t="e">
        <f>IF('BPA CURRENT Calc'!#REF!='BPA CURRENT Ref Data'!CV$2,Data!L111,0)</f>
        <v>#REF!</v>
      </c>
      <c r="CW111" s="4" t="e">
        <f>IF('BPA CURRENT Calc'!#REF!='BPA CURRENT Ref Data'!CW$2,Data!M111,0)</f>
        <v>#REF!</v>
      </c>
      <c r="CX111" s="4" t="e">
        <f>IF('BPA CURRENT Calc'!#REF!='BPA CURRENT Ref Data'!CX$2,Data!N111,0)</f>
        <v>#REF!</v>
      </c>
      <c r="CY111" s="4" t="e">
        <f>IF('BPA CURRENT Calc'!#REF!='BPA CURRENT Ref Data'!CY$2,Data!O111,0)</f>
        <v>#REF!</v>
      </c>
      <c r="CZ111" s="4" t="e">
        <f>IF('BPA CURRENT Calc'!#REF!='BPA CURRENT Ref Data'!CZ$2,Data!P111,0)</f>
        <v>#REF!</v>
      </c>
      <c r="DA111" s="4" t="e">
        <f>IF('BPA CURRENT Calc'!#REF!='BPA CURRENT Ref Data'!DA$2,Data!Q111,0)</f>
        <v>#REF!</v>
      </c>
      <c r="DB111" s="4" t="e">
        <f>IF('BPA CURRENT Calc'!#REF!='BPA CURRENT Ref Data'!DB$2,Data!R111,0)</f>
        <v>#REF!</v>
      </c>
      <c r="DC111" s="4" t="e">
        <f>IF('BPA CURRENT Calc'!#REF!='BPA CURRENT Ref Data'!DC$2,Data!S111,0)</f>
        <v>#REF!</v>
      </c>
      <c r="DD111" s="4" t="e">
        <f>IF('BPA CURRENT Calc'!#REF!='BPA CURRENT Ref Data'!DD$2,Data!T111,0)</f>
        <v>#REF!</v>
      </c>
      <c r="DE111" s="4" t="e">
        <f>IF('BPA CURRENT Calc'!#REF!='BPA CURRENT Ref Data'!DE$2,Data!U111,0)</f>
        <v>#REF!</v>
      </c>
      <c r="DF111" s="22" t="e">
        <f t="shared" si="16"/>
        <v>#REF!</v>
      </c>
    </row>
    <row r="112" spans="1:110" x14ac:dyDescent="0.3">
      <c r="A112" s="12">
        <v>10370</v>
      </c>
      <c r="B112" s="37" t="s">
        <v>119</v>
      </c>
      <c r="C112" s="18">
        <f>IF('BPA CURRENT Calc'!$C$6='BPA CURRENT Ref Data'!C$2,Data!G112,0)</f>
        <v>0</v>
      </c>
      <c r="D112" s="4">
        <f>IF('BPA CURRENT Calc'!$C$6='BPA CURRENT Ref Data'!D$2,Data!H112,0)</f>
        <v>0</v>
      </c>
      <c r="E112" s="4">
        <f>IF('BPA CURRENT Calc'!$C$6='BPA CURRENT Ref Data'!E$2,Data!I112,0)</f>
        <v>541.72165057077632</v>
      </c>
      <c r="F112" s="4">
        <f>IF('BPA CURRENT Calc'!$C$6='BPA CURRENT Ref Data'!F$2,Data!J112,0)</f>
        <v>0</v>
      </c>
      <c r="G112" s="4">
        <f>IF('BPA CURRENT Calc'!$C$6='BPA CURRENT Ref Data'!G$2,Data!K112,0)</f>
        <v>0</v>
      </c>
      <c r="H112" s="4">
        <f>IF('BPA CURRENT Calc'!$C$6='BPA CURRENT Ref Data'!H$2,Data!L112,0)</f>
        <v>0</v>
      </c>
      <c r="I112" s="4">
        <f>IF('BPA CURRENT Calc'!$C$6='BPA CURRENT Ref Data'!I$2,Data!M112,0)</f>
        <v>0</v>
      </c>
      <c r="J112" s="4">
        <f>IF('BPA CURRENT Calc'!$C$6='BPA CURRENT Ref Data'!J$2,Data!N112,0)</f>
        <v>0</v>
      </c>
      <c r="K112" s="4">
        <f>IF('BPA CURRENT Calc'!$C$6='BPA CURRENT Ref Data'!K$2,Data!O112,0)</f>
        <v>0</v>
      </c>
      <c r="L112" s="4">
        <f>IF('BPA CURRENT Calc'!$C$6='BPA CURRENT Ref Data'!L$2,Data!P112,0)</f>
        <v>0</v>
      </c>
      <c r="M112" s="4">
        <f>IF('BPA CURRENT Calc'!$C$6='BPA CURRENT Ref Data'!M$2,Data!Q112,0)</f>
        <v>0</v>
      </c>
      <c r="N112" s="4">
        <f>IF('BPA CURRENT Calc'!$C$6='BPA CURRENT Ref Data'!N$2,Data!R112,0)</f>
        <v>0</v>
      </c>
      <c r="O112" s="4">
        <f>IF('BPA CURRENT Calc'!$C$6='BPA CURRENT Ref Data'!O$2,Data!S112,0)</f>
        <v>0</v>
      </c>
      <c r="P112" s="4">
        <f>IF('BPA CURRENT Calc'!$C$6='BPA CURRENT Ref Data'!P$2,Data!T112,0)</f>
        <v>0</v>
      </c>
      <c r="Q112" s="4">
        <f>IF('BPA CURRENT Calc'!$C$6='BPA CURRENT Ref Data'!Q$2,Data!U112,0)</f>
        <v>0</v>
      </c>
      <c r="R112" s="22">
        <f t="shared" si="10"/>
        <v>541.72165057077632</v>
      </c>
      <c r="S112" s="18">
        <f>IF(S$2='BPA CURRENT Calc'!$D$6,Data!V112,0)</f>
        <v>0</v>
      </c>
      <c r="T112" s="4">
        <f>IF(T$2='BPA CURRENT Calc'!$D$6,Data!W112,0)</f>
        <v>0</v>
      </c>
      <c r="U112" s="4">
        <f>IF(U$2='BPA CURRENT Calc'!$D$6,Data!X112,0)</f>
        <v>0</v>
      </c>
      <c r="V112" s="4">
        <f>IF(V$2='BPA CURRENT Calc'!$D$6,Data!Y112,0)</f>
        <v>0</v>
      </c>
      <c r="W112" s="4">
        <f>IF(W$2='BPA CURRENT Calc'!$D$6,Data!Z112,0)</f>
        <v>0</v>
      </c>
      <c r="X112" s="4">
        <f>IF(X$2='BPA CURRENT Calc'!$D$6,Data!AA112,0)</f>
        <v>0</v>
      </c>
      <c r="Y112" s="4">
        <f>IF(Y$2='BPA CURRENT Calc'!$D$6,Data!AB112,0)</f>
        <v>0</v>
      </c>
      <c r="Z112" s="4">
        <f>IF(Z$2='BPA CURRENT Calc'!$D$6,Data!AC112,0)</f>
        <v>0</v>
      </c>
      <c r="AA112" s="4">
        <f>IF(AA$2='BPA CURRENT Calc'!$D$6,Data!AD112,0)</f>
        <v>0</v>
      </c>
      <c r="AB112" s="4">
        <f>IF(AB$2='BPA CURRENT Calc'!$D$6,Data!AE112,0)</f>
        <v>0</v>
      </c>
      <c r="AC112" s="4">
        <f>IF(AC$2='BPA CURRENT Calc'!$D$6,Data!AF112,0)</f>
        <v>0</v>
      </c>
      <c r="AD112" s="4">
        <f>IF(AD$2='BPA CURRENT Calc'!$D$6,Data!AG112,0)</f>
        <v>0</v>
      </c>
      <c r="AE112" s="4">
        <f>IF(AE$2='BPA CURRENT Calc'!$D$6,Data!AH112,0)</f>
        <v>0</v>
      </c>
      <c r="AF112" s="4">
        <f>IF(AF$2='BPA CURRENT Calc'!$D$6,Data!AI112,0)</f>
        <v>0</v>
      </c>
      <c r="AG112" s="6">
        <f t="shared" si="11"/>
        <v>0</v>
      </c>
      <c r="AH112" s="18">
        <f>IF(AH$2='BPA CURRENT Calc'!$E$6,0,0)</f>
        <v>0</v>
      </c>
      <c r="AI112" s="4">
        <f>IF(AI$2='BPA CURRENT Calc'!$E$6,Data!AJ112,0)</f>
        <v>0</v>
      </c>
      <c r="AJ112" s="4">
        <f>IF(AJ$2='BPA CURRENT Calc'!$E$6,Data!AK112,0)</f>
        <v>178.42568493150685</v>
      </c>
      <c r="AK112" s="4">
        <f>IF(AK$2='BPA CURRENT Calc'!$E$6,Data!AL112,0)</f>
        <v>0</v>
      </c>
      <c r="AL112" s="4">
        <f>IF(AL$2='BPA CURRENT Calc'!$E$6,Data!AM112,0)</f>
        <v>0</v>
      </c>
      <c r="AM112" s="4">
        <f>IF(AM$2='BPA CURRENT Calc'!$E$6,Data!AN112,0)</f>
        <v>0</v>
      </c>
      <c r="AN112" s="4">
        <f>IF(AN$2='BPA CURRENT Calc'!$E$6,Data!AO112,0)</f>
        <v>0</v>
      </c>
      <c r="AO112" s="4">
        <f>IF(AO$2='BPA CURRENT Calc'!$E$6,Data!AP112,0)</f>
        <v>0</v>
      </c>
      <c r="AP112" s="6">
        <f t="shared" si="12"/>
        <v>178.42568493150685</v>
      </c>
      <c r="AQ112" s="18">
        <f>IF(AQ$2='BPA CURRENT Calc'!$F$6,0,0)</f>
        <v>0</v>
      </c>
      <c r="AR112" s="4">
        <f>IF(AR$2='BPA CURRENT Calc'!$F$6,Data!AQ112,0)</f>
        <v>0</v>
      </c>
      <c r="AS112" s="4">
        <f>IF(AS$2='BPA CURRENT Calc'!$F$6,Data!AR112,0)</f>
        <v>0</v>
      </c>
      <c r="AT112" s="4">
        <f>IF(AT$2='BPA CURRENT Calc'!$F$6,Data!AS112,0)</f>
        <v>0</v>
      </c>
      <c r="AU112" s="4">
        <f>IF(AU$2='BPA CURRENT Calc'!$F$6,Data!AT112,0)</f>
        <v>0</v>
      </c>
      <c r="AV112" s="4">
        <f>IF(AV$2='BPA CURRENT Calc'!$F$6,Data!AU112,0)</f>
        <v>0</v>
      </c>
      <c r="AW112" s="4">
        <f>IF(AW$2='BPA CURRENT Calc'!$F$6,Data!AV112,0)</f>
        <v>0</v>
      </c>
      <c r="AX112" s="4">
        <f>IF(AX$2='BPA CURRENT Calc'!$F$6,Data!AW112,0)</f>
        <v>0</v>
      </c>
      <c r="AY112" s="6">
        <f t="shared" si="13"/>
        <v>0</v>
      </c>
      <c r="AZ112" s="18">
        <f>IF(AZ$2='BPA CURRENT Calc'!$G$6,0,0)</f>
        <v>0</v>
      </c>
      <c r="BA112" s="4">
        <f>IF(BA$2='BPA CURRENT Calc'!$G$6,Data!AX112,0)</f>
        <v>0</v>
      </c>
      <c r="BB112" s="4">
        <f>IF(BB$2='BPA CURRENT Calc'!$G$6,Data!AY112,0)</f>
        <v>29.188584474885843</v>
      </c>
      <c r="BC112" s="4">
        <f>IF(BC$2='BPA CURRENT Calc'!$G$6,Data!AZ112,0)</f>
        <v>0</v>
      </c>
      <c r="BD112" s="4">
        <f>IF(BD$2='BPA CURRENT Calc'!$G$6,Data!BA112,0)</f>
        <v>0</v>
      </c>
      <c r="BE112" s="4">
        <f>IF(BE$2='BPA CURRENT Calc'!$G$6,Data!BB112,0)</f>
        <v>0</v>
      </c>
      <c r="BF112" s="4">
        <f>IF(BF$2='BPA CURRENT Calc'!$G$6,Data!BC112,0)</f>
        <v>0</v>
      </c>
      <c r="BG112" s="4">
        <f>IF(BG$2='BPA CURRENT Calc'!$G$6,Data!BD112,0)</f>
        <v>0</v>
      </c>
      <c r="BH112" s="6">
        <f t="shared" si="14"/>
        <v>29.188584474885843</v>
      </c>
      <c r="BI112" s="97">
        <f>IF('BPA CURRENT Calc'!$H$6="Yes",Data!BE112,0)</f>
        <v>27.02</v>
      </c>
      <c r="BJ112" s="18">
        <f>IF(BJ$2='BPA CURRENT Calc'!$L$4,0,0)</f>
        <v>0</v>
      </c>
      <c r="BK112" s="4">
        <f>IF(BK$2='BPA CURRENT Calc'!$L$4,Data!BV112,0)</f>
        <v>0</v>
      </c>
      <c r="BL112" s="4">
        <f>IF(BL$2='BPA CURRENT Calc'!$L$4,Data!BW112,0)</f>
        <v>36.018500000000003</v>
      </c>
      <c r="BM112" s="4">
        <f>IF(BM$2='BPA CURRENT Calc'!$L$4,Data!BX112,0)</f>
        <v>0</v>
      </c>
      <c r="BN112" s="4">
        <f>IF(BN$2='BPA CURRENT Calc'!$L$4,Data!BY112,0)</f>
        <v>0</v>
      </c>
      <c r="BO112" s="6">
        <f t="shared" si="15"/>
        <v>36.018500000000003</v>
      </c>
      <c r="BP112" s="4">
        <f>IF('BPA CURRENT Calc'!$J$6='BPA CURRENT Ref Data'!BP$2,Data!C112,0)</f>
        <v>0</v>
      </c>
      <c r="BQ112" s="4">
        <f>IF('BPA CURRENT Calc'!$J$6='BPA CURRENT Ref Data'!BQ$2,Data!D112,0)</f>
        <v>0</v>
      </c>
      <c r="BR112" s="4">
        <f>IF('BPA CURRENT Calc'!$J$6='BPA CURRENT Ref Data'!BR$2,Data!E112,0)</f>
        <v>0</v>
      </c>
      <c r="BS112" s="4">
        <f>IF('BPA CURRENT Calc'!$J$6='BPA CURRENT Ref Data'!BS$2,Data!F112,0)</f>
        <v>402.39</v>
      </c>
      <c r="BT112" s="99">
        <f t="shared" si="17"/>
        <v>402.39</v>
      </c>
      <c r="BU112" s="102">
        <f>IF('BPA CURRENT Calc'!$L$6="Yes",'BPA CURRENT Ref Data'!BO112*'BPA CURRENT Calc'!$L$5,0)</f>
        <v>18.009250000000002</v>
      </c>
      <c r="BV112" s="102">
        <f>IF('BPA CURRENT Calc'!$M$6="Yes",IF(('BPA CURRENT Calc'!I116-'BPA CURRENT Ref Data'!BT112)&gt;0,('BPA CURRENT Calc'!I116-'BPA CURRENT Ref Data'!BT112)*'BPA CURRENT Calc'!$M$5,0),0)</f>
        <v>0</v>
      </c>
      <c r="BW112" s="80">
        <f>IF('BPA CURRENT Calc'!$K$6="Yes",IF(('BPA CURRENT Calc'!I116)&lt;'BPA CURRENT Calc'!J116,('BPA CURRENT Calc'!I116-'BPA CURRENT Calc'!J116)*'BPA CURRENT Calc'!$K$5,0),0)</f>
        <v>-41.262618835616365</v>
      </c>
      <c r="BX112" s="105">
        <f>IF('BPA CURRENT Calc'!$N$5='BPA CURRENT Ref Data'!$BX$2,'BPA CURRENT Scaling'!D115,0)</f>
        <v>2.3494685753024545</v>
      </c>
      <c r="BY112" s="1">
        <f>IF('BPA CURRENT Calc'!$N$5='BPA CURRENT Ref Data'!$BY$2,'BPA CURRENT Scaling'!H115,0)</f>
        <v>0</v>
      </c>
      <c r="BZ112" s="6">
        <f>IF('BPA CURRENT Calc'!$N$6="Yes",SUM('BPA CURRENT Ref Data'!BX112:BY112),0)</f>
        <v>0</v>
      </c>
      <c r="CA112" s="4"/>
      <c r="CB112" s="4"/>
      <c r="CC112" s="4"/>
      <c r="CD112" s="4"/>
      <c r="CE112" s="4"/>
      <c r="CF112" s="4"/>
      <c r="CG112" s="4"/>
      <c r="CH112" s="4"/>
      <c r="CI112" s="4"/>
      <c r="CJ112" s="4"/>
      <c r="CK112" s="4"/>
      <c r="CL112" s="4"/>
      <c r="CM112" s="4"/>
      <c r="CN112" s="4"/>
      <c r="CO112" s="4"/>
      <c r="CP112" s="4"/>
      <c r="CQ112" s="4" t="e">
        <f>IF('BPA CURRENT Calc'!#REF!='BPA CURRENT Ref Data'!CQ$2,Data!G112,0)</f>
        <v>#REF!</v>
      </c>
      <c r="CR112" s="4" t="e">
        <f>IF('BPA CURRENT Calc'!#REF!='BPA CURRENT Ref Data'!CR$2,Data!H112,0)</f>
        <v>#REF!</v>
      </c>
      <c r="CS112" s="4" t="e">
        <f>IF('BPA CURRENT Calc'!#REF!='BPA CURRENT Ref Data'!CS$2,Data!I112,0)</f>
        <v>#REF!</v>
      </c>
      <c r="CT112" s="4" t="e">
        <f>IF('BPA CURRENT Calc'!#REF!='BPA CURRENT Ref Data'!CT$2,Data!J112,0)</f>
        <v>#REF!</v>
      </c>
      <c r="CU112" s="4" t="e">
        <f>IF('BPA CURRENT Calc'!#REF!='BPA CURRENT Ref Data'!CU$2,Data!K112,0)</f>
        <v>#REF!</v>
      </c>
      <c r="CV112" s="4" t="e">
        <f>IF('BPA CURRENT Calc'!#REF!='BPA CURRENT Ref Data'!CV$2,Data!L112,0)</f>
        <v>#REF!</v>
      </c>
      <c r="CW112" s="4" t="e">
        <f>IF('BPA CURRENT Calc'!#REF!='BPA CURRENT Ref Data'!CW$2,Data!M112,0)</f>
        <v>#REF!</v>
      </c>
      <c r="CX112" s="4" t="e">
        <f>IF('BPA CURRENT Calc'!#REF!='BPA CURRENT Ref Data'!CX$2,Data!N112,0)</f>
        <v>#REF!</v>
      </c>
      <c r="CY112" s="4" t="e">
        <f>IF('BPA CURRENT Calc'!#REF!='BPA CURRENT Ref Data'!CY$2,Data!O112,0)</f>
        <v>#REF!</v>
      </c>
      <c r="CZ112" s="4" t="e">
        <f>IF('BPA CURRENT Calc'!#REF!='BPA CURRENT Ref Data'!CZ$2,Data!P112,0)</f>
        <v>#REF!</v>
      </c>
      <c r="DA112" s="4" t="e">
        <f>IF('BPA CURRENT Calc'!#REF!='BPA CURRENT Ref Data'!DA$2,Data!Q112,0)</f>
        <v>#REF!</v>
      </c>
      <c r="DB112" s="4" t="e">
        <f>IF('BPA CURRENT Calc'!#REF!='BPA CURRENT Ref Data'!DB$2,Data!R112,0)</f>
        <v>#REF!</v>
      </c>
      <c r="DC112" s="4" t="e">
        <f>IF('BPA CURRENT Calc'!#REF!='BPA CURRENT Ref Data'!DC$2,Data!S112,0)</f>
        <v>#REF!</v>
      </c>
      <c r="DD112" s="4" t="e">
        <f>IF('BPA CURRENT Calc'!#REF!='BPA CURRENT Ref Data'!DD$2,Data!T112,0)</f>
        <v>#REF!</v>
      </c>
      <c r="DE112" s="4" t="e">
        <f>IF('BPA CURRENT Calc'!#REF!='BPA CURRENT Ref Data'!DE$2,Data!U112,0)</f>
        <v>#REF!</v>
      </c>
      <c r="DF112" s="22" t="e">
        <f t="shared" si="16"/>
        <v>#REF!</v>
      </c>
    </row>
    <row r="113" spans="1:110" x14ac:dyDescent="0.3">
      <c r="A113" s="12">
        <v>10371</v>
      </c>
      <c r="B113" s="37" t="s">
        <v>120</v>
      </c>
      <c r="C113" s="18">
        <f>IF('BPA CURRENT Calc'!$C$6='BPA CURRENT Ref Data'!C$2,Data!G113,0)</f>
        <v>0</v>
      </c>
      <c r="D113" s="4">
        <f>IF('BPA CURRENT Calc'!$C$6='BPA CURRENT Ref Data'!D$2,Data!H113,0)</f>
        <v>0</v>
      </c>
      <c r="E113" s="4">
        <f>IF('BPA CURRENT Calc'!$C$6='BPA CURRENT Ref Data'!E$2,Data!I113,0)</f>
        <v>11.271588356164383</v>
      </c>
      <c r="F113" s="4">
        <f>IF('BPA CURRENT Calc'!$C$6='BPA CURRENT Ref Data'!F$2,Data!J113,0)</f>
        <v>0</v>
      </c>
      <c r="G113" s="4">
        <f>IF('BPA CURRENT Calc'!$C$6='BPA CURRENT Ref Data'!G$2,Data!K113,0)</f>
        <v>0</v>
      </c>
      <c r="H113" s="4">
        <f>IF('BPA CURRENT Calc'!$C$6='BPA CURRENT Ref Data'!H$2,Data!L113,0)</f>
        <v>0</v>
      </c>
      <c r="I113" s="4">
        <f>IF('BPA CURRENT Calc'!$C$6='BPA CURRENT Ref Data'!I$2,Data!M113,0)</f>
        <v>0</v>
      </c>
      <c r="J113" s="4">
        <f>IF('BPA CURRENT Calc'!$C$6='BPA CURRENT Ref Data'!J$2,Data!N113,0)</f>
        <v>0</v>
      </c>
      <c r="K113" s="4">
        <f>IF('BPA CURRENT Calc'!$C$6='BPA CURRENT Ref Data'!K$2,Data!O113,0)</f>
        <v>0</v>
      </c>
      <c r="L113" s="4">
        <f>IF('BPA CURRENT Calc'!$C$6='BPA CURRENT Ref Data'!L$2,Data!P113,0)</f>
        <v>0</v>
      </c>
      <c r="M113" s="4">
        <f>IF('BPA CURRENT Calc'!$C$6='BPA CURRENT Ref Data'!M$2,Data!Q113,0)</f>
        <v>0</v>
      </c>
      <c r="N113" s="4">
        <f>IF('BPA CURRENT Calc'!$C$6='BPA CURRENT Ref Data'!N$2,Data!R113,0)</f>
        <v>0</v>
      </c>
      <c r="O113" s="4">
        <f>IF('BPA CURRENT Calc'!$C$6='BPA CURRENT Ref Data'!O$2,Data!S113,0)</f>
        <v>0</v>
      </c>
      <c r="P113" s="4">
        <f>IF('BPA CURRENT Calc'!$C$6='BPA CURRENT Ref Data'!P$2,Data!T113,0)</f>
        <v>0</v>
      </c>
      <c r="Q113" s="4">
        <f>IF('BPA CURRENT Calc'!$C$6='BPA CURRENT Ref Data'!Q$2,Data!U113,0)</f>
        <v>0</v>
      </c>
      <c r="R113" s="22">
        <f t="shared" si="10"/>
        <v>11.271588356164383</v>
      </c>
      <c r="S113" s="18">
        <f>IF(S$2='BPA CURRENT Calc'!$D$6,Data!V113,0)</f>
        <v>0</v>
      </c>
      <c r="T113" s="4">
        <f>IF(T$2='BPA CURRENT Calc'!$D$6,Data!W113,0)</f>
        <v>0</v>
      </c>
      <c r="U113" s="4">
        <f>IF(U$2='BPA CURRENT Calc'!$D$6,Data!X113,0)</f>
        <v>0</v>
      </c>
      <c r="V113" s="4">
        <f>IF(V$2='BPA CURRENT Calc'!$D$6,Data!Y113,0)</f>
        <v>0</v>
      </c>
      <c r="W113" s="4">
        <f>IF(W$2='BPA CURRENT Calc'!$D$6,Data!Z113,0)</f>
        <v>0</v>
      </c>
      <c r="X113" s="4">
        <f>IF(X$2='BPA CURRENT Calc'!$D$6,Data!AA113,0)</f>
        <v>0</v>
      </c>
      <c r="Y113" s="4">
        <f>IF(Y$2='BPA CURRENT Calc'!$D$6,Data!AB113,0)</f>
        <v>0</v>
      </c>
      <c r="Z113" s="4">
        <f>IF(Z$2='BPA CURRENT Calc'!$D$6,Data!AC113,0)</f>
        <v>0</v>
      </c>
      <c r="AA113" s="4">
        <f>IF(AA$2='BPA CURRENT Calc'!$D$6,Data!AD113,0)</f>
        <v>0</v>
      </c>
      <c r="AB113" s="4">
        <f>IF(AB$2='BPA CURRENT Calc'!$D$6,Data!AE113,0)</f>
        <v>0</v>
      </c>
      <c r="AC113" s="4">
        <f>IF(AC$2='BPA CURRENT Calc'!$D$6,Data!AF113,0)</f>
        <v>0</v>
      </c>
      <c r="AD113" s="4">
        <f>IF(AD$2='BPA CURRENT Calc'!$D$6,Data!AG113,0)</f>
        <v>0</v>
      </c>
      <c r="AE113" s="4">
        <f>IF(AE$2='BPA CURRENT Calc'!$D$6,Data!AH113,0)</f>
        <v>0</v>
      </c>
      <c r="AF113" s="4">
        <f>IF(AF$2='BPA CURRENT Calc'!$D$6,Data!AI113,0)</f>
        <v>0</v>
      </c>
      <c r="AG113" s="6">
        <f t="shared" si="11"/>
        <v>0</v>
      </c>
      <c r="AH113" s="18">
        <f>IF(AH$2='BPA CURRENT Calc'!$E$6,0,0)</f>
        <v>0</v>
      </c>
      <c r="AI113" s="4">
        <f>IF(AI$2='BPA CURRENT Calc'!$E$6,Data!AJ113,0)</f>
        <v>0</v>
      </c>
      <c r="AJ113" s="4">
        <f>IF(AJ$2='BPA CURRENT Calc'!$E$6,Data!AK113,0)</f>
        <v>0</v>
      </c>
      <c r="AK113" s="4">
        <f>IF(AK$2='BPA CURRENT Calc'!$E$6,Data!AL113,0)</f>
        <v>0</v>
      </c>
      <c r="AL113" s="4">
        <f>IF(AL$2='BPA CURRENT Calc'!$E$6,Data!AM113,0)</f>
        <v>0</v>
      </c>
      <c r="AM113" s="4">
        <f>IF(AM$2='BPA CURRENT Calc'!$E$6,Data!AN113,0)</f>
        <v>0</v>
      </c>
      <c r="AN113" s="4">
        <f>IF(AN$2='BPA CURRENT Calc'!$E$6,Data!AO113,0)</f>
        <v>0</v>
      </c>
      <c r="AO113" s="4">
        <f>IF(AO$2='BPA CURRENT Calc'!$E$6,Data!AP113,0)</f>
        <v>0</v>
      </c>
      <c r="AP113" s="6">
        <f t="shared" si="12"/>
        <v>0</v>
      </c>
      <c r="AQ113" s="18">
        <f>IF(AQ$2='BPA CURRENT Calc'!$F$6,0,0)</f>
        <v>0</v>
      </c>
      <c r="AR113" s="4">
        <f>IF(AR$2='BPA CURRENT Calc'!$F$6,Data!AQ113,0)</f>
        <v>0</v>
      </c>
      <c r="AS113" s="4">
        <f>IF(AS$2='BPA CURRENT Calc'!$F$6,Data!AR113,0)</f>
        <v>0</v>
      </c>
      <c r="AT113" s="4">
        <f>IF(AT$2='BPA CURRENT Calc'!$F$6,Data!AS113,0)</f>
        <v>0</v>
      </c>
      <c r="AU113" s="4">
        <f>IF(AU$2='BPA CURRENT Calc'!$F$6,Data!AT113,0)</f>
        <v>0</v>
      </c>
      <c r="AV113" s="4">
        <f>IF(AV$2='BPA CURRENT Calc'!$F$6,Data!AU113,0)</f>
        <v>0</v>
      </c>
      <c r="AW113" s="4">
        <f>IF(AW$2='BPA CURRENT Calc'!$F$6,Data!AV113,0)</f>
        <v>0</v>
      </c>
      <c r="AX113" s="4">
        <f>IF(AX$2='BPA CURRENT Calc'!$F$6,Data!AW113,0)</f>
        <v>0</v>
      </c>
      <c r="AY113" s="6">
        <f t="shared" si="13"/>
        <v>0</v>
      </c>
      <c r="AZ113" s="18">
        <f>IF(AZ$2='BPA CURRENT Calc'!$G$6,0,0)</f>
        <v>0</v>
      </c>
      <c r="BA113" s="4">
        <f>IF(BA$2='BPA CURRENT Calc'!$G$6,Data!AX113,0)</f>
        <v>0</v>
      </c>
      <c r="BB113" s="4">
        <f>IF(BB$2='BPA CURRENT Calc'!$G$6,Data!AY113,0)</f>
        <v>0</v>
      </c>
      <c r="BC113" s="4">
        <f>IF(BC$2='BPA CURRENT Calc'!$G$6,Data!AZ113,0)</f>
        <v>0</v>
      </c>
      <c r="BD113" s="4">
        <f>IF(BD$2='BPA CURRENT Calc'!$G$6,Data!BA113,0)</f>
        <v>0</v>
      </c>
      <c r="BE113" s="4">
        <f>IF(BE$2='BPA CURRENT Calc'!$G$6,Data!BB113,0)</f>
        <v>0</v>
      </c>
      <c r="BF113" s="4">
        <f>IF(BF$2='BPA CURRENT Calc'!$G$6,Data!BC113,0)</f>
        <v>0</v>
      </c>
      <c r="BG113" s="4">
        <f>IF(BG$2='BPA CURRENT Calc'!$G$6,Data!BD113,0)</f>
        <v>0</v>
      </c>
      <c r="BH113" s="6">
        <f t="shared" si="14"/>
        <v>0</v>
      </c>
      <c r="BI113" s="97">
        <f>IF('BPA CURRENT Calc'!$H$6="Yes",Data!BE113,0)</f>
        <v>0</v>
      </c>
      <c r="BJ113" s="18">
        <f>IF(BJ$2='BPA CURRENT Calc'!$L$4,0,0)</f>
        <v>0</v>
      </c>
      <c r="BK113" s="4">
        <f>IF(BK$2='BPA CURRENT Calc'!$L$4,Data!BV113,0)</f>
        <v>0</v>
      </c>
      <c r="BL113" s="4">
        <f>IF(BL$2='BPA CURRENT Calc'!$L$4,Data!BW113,0)</f>
        <v>0</v>
      </c>
      <c r="BM113" s="4">
        <f>IF(BM$2='BPA CURRENT Calc'!$L$4,Data!BX113,0)</f>
        <v>0</v>
      </c>
      <c r="BN113" s="4">
        <f>IF(BN$2='BPA CURRENT Calc'!$L$4,Data!BY113,0)</f>
        <v>0</v>
      </c>
      <c r="BO113" s="6">
        <f t="shared" si="15"/>
        <v>0</v>
      </c>
      <c r="BP113" s="4">
        <f>IF('BPA CURRENT Calc'!$J$6='BPA CURRENT Ref Data'!BP$2,Data!C113,0)</f>
        <v>0</v>
      </c>
      <c r="BQ113" s="4">
        <f>IF('BPA CURRENT Calc'!$J$6='BPA CURRENT Ref Data'!BQ$2,Data!D113,0)</f>
        <v>0</v>
      </c>
      <c r="BR113" s="4">
        <f>IF('BPA CURRENT Calc'!$J$6='BPA CURRENT Ref Data'!BR$2,Data!E113,0)</f>
        <v>0</v>
      </c>
      <c r="BS113" s="4">
        <f>IF('BPA CURRENT Calc'!$J$6='BPA CURRENT Ref Data'!BS$2,Data!F113,0)</f>
        <v>11.032</v>
      </c>
      <c r="BT113" s="99">
        <f t="shared" si="17"/>
        <v>11.032</v>
      </c>
      <c r="BU113" s="102">
        <f>IF('BPA CURRENT Calc'!$L$6="Yes",'BPA CURRENT Ref Data'!BO113*'BPA CURRENT Calc'!$L$5,0)</f>
        <v>0</v>
      </c>
      <c r="BV113" s="102">
        <f>IF('BPA CURRENT Calc'!$M$6="Yes",IF(('BPA CURRENT Calc'!I117-'BPA CURRENT Ref Data'!BT113)&gt;0,('BPA CURRENT Calc'!I117-'BPA CURRENT Ref Data'!BT113)*'BPA CURRENT Calc'!$M$5,0),0)</f>
        <v>5.9897089041095697E-2</v>
      </c>
      <c r="BW113" s="80">
        <f>IF('BPA CURRENT Calc'!$K$6="Yes",IF(('BPA CURRENT Calc'!I117)&lt;'BPA CURRENT Calc'!J117,('BPA CURRENT Calc'!I117-'BPA CURRENT Calc'!J117)*'BPA CURRENT Calc'!$K$5,0),0)</f>
        <v>0</v>
      </c>
      <c r="BX113" s="105">
        <f>IF('BPA CURRENT Calc'!$N$5='BPA CURRENT Ref Data'!$BX$2,'BPA CURRENT Scaling'!D116,0)</f>
        <v>6.8735283032812178E-2</v>
      </c>
      <c r="BY113" s="1">
        <f>IF('BPA CURRENT Calc'!$N$5='BPA CURRENT Ref Data'!$BY$2,'BPA CURRENT Scaling'!H116,0)</f>
        <v>0</v>
      </c>
      <c r="BZ113" s="6">
        <f>IF('BPA CURRENT Calc'!$N$6="Yes",SUM('BPA CURRENT Ref Data'!BX113:BY113),0)</f>
        <v>0</v>
      </c>
      <c r="CA113" s="4"/>
      <c r="CB113" s="4"/>
      <c r="CC113" s="4"/>
      <c r="CD113" s="4"/>
      <c r="CE113" s="4"/>
      <c r="CF113" s="4"/>
      <c r="CG113" s="4"/>
      <c r="CH113" s="4"/>
      <c r="CI113" s="4"/>
      <c r="CJ113" s="4"/>
      <c r="CK113" s="4"/>
      <c r="CL113" s="4"/>
      <c r="CM113" s="4"/>
      <c r="CN113" s="4"/>
      <c r="CO113" s="4"/>
      <c r="CP113" s="4"/>
      <c r="CQ113" s="4" t="e">
        <f>IF('BPA CURRENT Calc'!#REF!='BPA CURRENT Ref Data'!CQ$2,Data!G113,0)</f>
        <v>#REF!</v>
      </c>
      <c r="CR113" s="4" t="e">
        <f>IF('BPA CURRENT Calc'!#REF!='BPA CURRENT Ref Data'!CR$2,Data!H113,0)</f>
        <v>#REF!</v>
      </c>
      <c r="CS113" s="4" t="e">
        <f>IF('BPA CURRENT Calc'!#REF!='BPA CURRENT Ref Data'!CS$2,Data!I113,0)</f>
        <v>#REF!</v>
      </c>
      <c r="CT113" s="4" t="e">
        <f>IF('BPA CURRENT Calc'!#REF!='BPA CURRENT Ref Data'!CT$2,Data!J113,0)</f>
        <v>#REF!</v>
      </c>
      <c r="CU113" s="4" t="e">
        <f>IF('BPA CURRENT Calc'!#REF!='BPA CURRENT Ref Data'!CU$2,Data!K113,0)</f>
        <v>#REF!</v>
      </c>
      <c r="CV113" s="4" t="e">
        <f>IF('BPA CURRENT Calc'!#REF!='BPA CURRENT Ref Data'!CV$2,Data!L113,0)</f>
        <v>#REF!</v>
      </c>
      <c r="CW113" s="4" t="e">
        <f>IF('BPA CURRENT Calc'!#REF!='BPA CURRENT Ref Data'!CW$2,Data!M113,0)</f>
        <v>#REF!</v>
      </c>
      <c r="CX113" s="4" t="e">
        <f>IF('BPA CURRENT Calc'!#REF!='BPA CURRENT Ref Data'!CX$2,Data!N113,0)</f>
        <v>#REF!</v>
      </c>
      <c r="CY113" s="4" t="e">
        <f>IF('BPA CURRENT Calc'!#REF!='BPA CURRENT Ref Data'!CY$2,Data!O113,0)</f>
        <v>#REF!</v>
      </c>
      <c r="CZ113" s="4" t="e">
        <f>IF('BPA CURRENT Calc'!#REF!='BPA CURRENT Ref Data'!CZ$2,Data!P113,0)</f>
        <v>#REF!</v>
      </c>
      <c r="DA113" s="4" t="e">
        <f>IF('BPA CURRENT Calc'!#REF!='BPA CURRENT Ref Data'!DA$2,Data!Q113,0)</f>
        <v>#REF!</v>
      </c>
      <c r="DB113" s="4" t="e">
        <f>IF('BPA CURRENT Calc'!#REF!='BPA CURRENT Ref Data'!DB$2,Data!R113,0)</f>
        <v>#REF!</v>
      </c>
      <c r="DC113" s="4" t="e">
        <f>IF('BPA CURRENT Calc'!#REF!='BPA CURRENT Ref Data'!DC$2,Data!S113,0)</f>
        <v>#REF!</v>
      </c>
      <c r="DD113" s="4" t="e">
        <f>IF('BPA CURRENT Calc'!#REF!='BPA CURRENT Ref Data'!DD$2,Data!T113,0)</f>
        <v>#REF!</v>
      </c>
      <c r="DE113" s="4" t="e">
        <f>IF('BPA CURRENT Calc'!#REF!='BPA CURRENT Ref Data'!DE$2,Data!U113,0)</f>
        <v>#REF!</v>
      </c>
      <c r="DF113" s="22" t="e">
        <f t="shared" si="16"/>
        <v>#REF!</v>
      </c>
    </row>
    <row r="114" spans="1:110" x14ac:dyDescent="0.3">
      <c r="A114" s="12">
        <v>10376</v>
      </c>
      <c r="B114" s="37" t="s">
        <v>121</v>
      </c>
      <c r="C114" s="18">
        <f>IF('BPA CURRENT Calc'!$C$6='BPA CURRENT Ref Data'!C$2,Data!G114,0)</f>
        <v>0</v>
      </c>
      <c r="D114" s="4">
        <f>IF('BPA CURRENT Calc'!$C$6='BPA CURRENT Ref Data'!D$2,Data!H114,0)</f>
        <v>0</v>
      </c>
      <c r="E114" s="4">
        <f>IF('BPA CURRENT Calc'!$C$6='BPA CURRENT Ref Data'!E$2,Data!I114,0)</f>
        <v>55.938610273972607</v>
      </c>
      <c r="F114" s="4">
        <f>IF('BPA CURRENT Calc'!$C$6='BPA CURRENT Ref Data'!F$2,Data!J114,0)</f>
        <v>0</v>
      </c>
      <c r="G114" s="4">
        <f>IF('BPA CURRENT Calc'!$C$6='BPA CURRENT Ref Data'!G$2,Data!K114,0)</f>
        <v>0</v>
      </c>
      <c r="H114" s="4">
        <f>IF('BPA CURRENT Calc'!$C$6='BPA CURRENT Ref Data'!H$2,Data!L114,0)</f>
        <v>0</v>
      </c>
      <c r="I114" s="4">
        <f>IF('BPA CURRENT Calc'!$C$6='BPA CURRENT Ref Data'!I$2,Data!M114,0)</f>
        <v>0</v>
      </c>
      <c r="J114" s="4">
        <f>IF('BPA CURRENT Calc'!$C$6='BPA CURRENT Ref Data'!J$2,Data!N114,0)</f>
        <v>0</v>
      </c>
      <c r="K114" s="4">
        <f>IF('BPA CURRENT Calc'!$C$6='BPA CURRENT Ref Data'!K$2,Data!O114,0)</f>
        <v>0</v>
      </c>
      <c r="L114" s="4">
        <f>IF('BPA CURRENT Calc'!$C$6='BPA CURRENT Ref Data'!L$2,Data!P114,0)</f>
        <v>0</v>
      </c>
      <c r="M114" s="4">
        <f>IF('BPA CURRENT Calc'!$C$6='BPA CURRENT Ref Data'!M$2,Data!Q114,0)</f>
        <v>0</v>
      </c>
      <c r="N114" s="4">
        <f>IF('BPA CURRENT Calc'!$C$6='BPA CURRENT Ref Data'!N$2,Data!R114,0)</f>
        <v>0</v>
      </c>
      <c r="O114" s="4">
        <f>IF('BPA CURRENT Calc'!$C$6='BPA CURRENT Ref Data'!O$2,Data!S114,0)</f>
        <v>0</v>
      </c>
      <c r="P114" s="4">
        <f>IF('BPA CURRENT Calc'!$C$6='BPA CURRENT Ref Data'!P$2,Data!T114,0)</f>
        <v>0</v>
      </c>
      <c r="Q114" s="4">
        <f>IF('BPA CURRENT Calc'!$C$6='BPA CURRENT Ref Data'!Q$2,Data!U114,0)</f>
        <v>0</v>
      </c>
      <c r="R114" s="22">
        <f t="shared" si="10"/>
        <v>55.938610273972607</v>
      </c>
      <c r="S114" s="18">
        <f>IF(S$2='BPA CURRENT Calc'!$D$6,Data!V114,0)</f>
        <v>0</v>
      </c>
      <c r="T114" s="4">
        <f>IF(T$2='BPA CURRENT Calc'!$D$6,Data!W114,0)</f>
        <v>0</v>
      </c>
      <c r="U114" s="4">
        <f>IF(U$2='BPA CURRENT Calc'!$D$6,Data!X114,0)</f>
        <v>0</v>
      </c>
      <c r="V114" s="4">
        <f>IF(V$2='BPA CURRENT Calc'!$D$6,Data!Y114,0)</f>
        <v>0</v>
      </c>
      <c r="W114" s="4">
        <f>IF(W$2='BPA CURRENT Calc'!$D$6,Data!Z114,0)</f>
        <v>0</v>
      </c>
      <c r="X114" s="4">
        <f>IF(X$2='BPA CURRENT Calc'!$D$6,Data!AA114,0)</f>
        <v>0</v>
      </c>
      <c r="Y114" s="4">
        <f>IF(Y$2='BPA CURRENT Calc'!$D$6,Data!AB114,0)</f>
        <v>0</v>
      </c>
      <c r="Z114" s="4">
        <f>IF(Z$2='BPA CURRENT Calc'!$D$6,Data!AC114,0)</f>
        <v>0</v>
      </c>
      <c r="AA114" s="4">
        <f>IF(AA$2='BPA CURRENT Calc'!$D$6,Data!AD114,0)</f>
        <v>0</v>
      </c>
      <c r="AB114" s="4">
        <f>IF(AB$2='BPA CURRENT Calc'!$D$6,Data!AE114,0)</f>
        <v>0</v>
      </c>
      <c r="AC114" s="4">
        <f>IF(AC$2='BPA CURRENT Calc'!$D$6,Data!AF114,0)</f>
        <v>0</v>
      </c>
      <c r="AD114" s="4">
        <f>IF(AD$2='BPA CURRENT Calc'!$D$6,Data!AG114,0)</f>
        <v>0</v>
      </c>
      <c r="AE114" s="4">
        <f>IF(AE$2='BPA CURRENT Calc'!$D$6,Data!AH114,0)</f>
        <v>0</v>
      </c>
      <c r="AF114" s="4">
        <f>IF(AF$2='BPA CURRENT Calc'!$D$6,Data!AI114,0)</f>
        <v>0</v>
      </c>
      <c r="AG114" s="6">
        <f t="shared" si="11"/>
        <v>0</v>
      </c>
      <c r="AH114" s="18">
        <f>IF(AH$2='BPA CURRENT Calc'!$E$6,0,0)</f>
        <v>0</v>
      </c>
      <c r="AI114" s="4">
        <f>IF(AI$2='BPA CURRENT Calc'!$E$6,Data!AJ114,0)</f>
        <v>0</v>
      </c>
      <c r="AJ114" s="4">
        <f>IF(AJ$2='BPA CURRENT Calc'!$E$6,Data!AK114,0)</f>
        <v>0</v>
      </c>
      <c r="AK114" s="4">
        <f>IF(AK$2='BPA CURRENT Calc'!$E$6,Data!AL114,0)</f>
        <v>0</v>
      </c>
      <c r="AL114" s="4">
        <f>IF(AL$2='BPA CURRENT Calc'!$E$6,Data!AM114,0)</f>
        <v>0</v>
      </c>
      <c r="AM114" s="4">
        <f>IF(AM$2='BPA CURRENT Calc'!$E$6,Data!AN114,0)</f>
        <v>0</v>
      </c>
      <c r="AN114" s="4">
        <f>IF(AN$2='BPA CURRENT Calc'!$E$6,Data!AO114,0)</f>
        <v>0</v>
      </c>
      <c r="AO114" s="4">
        <f>IF(AO$2='BPA CURRENT Calc'!$E$6,Data!AP114,0)</f>
        <v>0</v>
      </c>
      <c r="AP114" s="6">
        <f t="shared" si="12"/>
        <v>0</v>
      </c>
      <c r="AQ114" s="18">
        <f>IF(AQ$2='BPA CURRENT Calc'!$F$6,0,0)</f>
        <v>0</v>
      </c>
      <c r="AR114" s="4">
        <f>IF(AR$2='BPA CURRENT Calc'!$F$6,Data!AQ114,0)</f>
        <v>0</v>
      </c>
      <c r="AS114" s="4">
        <f>IF(AS$2='BPA CURRENT Calc'!$F$6,Data!AR114,0)</f>
        <v>0.69737442922374426</v>
      </c>
      <c r="AT114" s="4">
        <f>IF(AT$2='BPA CURRENT Calc'!$F$6,Data!AS114,0)</f>
        <v>0</v>
      </c>
      <c r="AU114" s="4">
        <f>IF(AU$2='BPA CURRENT Calc'!$F$6,Data!AT114,0)</f>
        <v>0</v>
      </c>
      <c r="AV114" s="4">
        <f>IF(AV$2='BPA CURRENT Calc'!$F$6,Data!AU114,0)</f>
        <v>0</v>
      </c>
      <c r="AW114" s="4">
        <f>IF(AW$2='BPA CURRENT Calc'!$F$6,Data!AV114,0)</f>
        <v>0</v>
      </c>
      <c r="AX114" s="4">
        <f>IF(AX$2='BPA CURRENT Calc'!$F$6,Data!AW114,0)</f>
        <v>0</v>
      </c>
      <c r="AY114" s="6">
        <f t="shared" si="13"/>
        <v>0.69737442922374426</v>
      </c>
      <c r="AZ114" s="18">
        <f>IF(AZ$2='BPA CURRENT Calc'!$G$6,0,0)</f>
        <v>0</v>
      </c>
      <c r="BA114" s="4">
        <f>IF(BA$2='BPA CURRENT Calc'!$G$6,Data!AX114,0)</f>
        <v>0</v>
      </c>
      <c r="BB114" s="4">
        <f>IF(BB$2='BPA CURRENT Calc'!$G$6,Data!AY114,0)</f>
        <v>0</v>
      </c>
      <c r="BC114" s="4">
        <f>IF(BC$2='BPA CURRENT Calc'!$G$6,Data!AZ114,0)</f>
        <v>0</v>
      </c>
      <c r="BD114" s="4">
        <f>IF(BD$2='BPA CURRENT Calc'!$G$6,Data!BA114,0)</f>
        <v>0</v>
      </c>
      <c r="BE114" s="4">
        <f>IF(BE$2='BPA CURRENT Calc'!$G$6,Data!BB114,0)</f>
        <v>0</v>
      </c>
      <c r="BF114" s="4">
        <f>IF(BF$2='BPA CURRENT Calc'!$G$6,Data!BC114,0)</f>
        <v>0</v>
      </c>
      <c r="BG114" s="4">
        <f>IF(BG$2='BPA CURRENT Calc'!$G$6,Data!BD114,0)</f>
        <v>0</v>
      </c>
      <c r="BH114" s="6">
        <f t="shared" si="14"/>
        <v>0</v>
      </c>
      <c r="BI114" s="97">
        <f>IF('BPA CURRENT Calc'!$H$6="Yes",Data!BE114,0)</f>
        <v>0</v>
      </c>
      <c r="BJ114" s="18">
        <f>IF(BJ$2='BPA CURRENT Calc'!$L$4,0,0)</f>
        <v>0</v>
      </c>
      <c r="BK114" s="4">
        <f>IF(BK$2='BPA CURRENT Calc'!$L$4,Data!BV114,0)</f>
        <v>0</v>
      </c>
      <c r="BL114" s="4">
        <f>IF(BL$2='BPA CURRENT Calc'!$L$4,Data!BW114,0)</f>
        <v>0.309</v>
      </c>
      <c r="BM114" s="4">
        <f>IF(BM$2='BPA CURRENT Calc'!$L$4,Data!BX114,0)</f>
        <v>0</v>
      </c>
      <c r="BN114" s="4">
        <f>IF(BN$2='BPA CURRENT Calc'!$L$4,Data!BY114,0)</f>
        <v>0</v>
      </c>
      <c r="BO114" s="6">
        <f t="shared" si="15"/>
        <v>0.309</v>
      </c>
      <c r="BP114" s="4">
        <f>IF('BPA CURRENT Calc'!$J$6='BPA CURRENT Ref Data'!BP$2,Data!C114,0)</f>
        <v>0</v>
      </c>
      <c r="BQ114" s="4">
        <f>IF('BPA CURRENT Calc'!$J$6='BPA CURRENT Ref Data'!BQ$2,Data!D114,0)</f>
        <v>0</v>
      </c>
      <c r="BR114" s="4">
        <f>IF('BPA CURRENT Calc'!$J$6='BPA CURRENT Ref Data'!BR$2,Data!E114,0)</f>
        <v>0</v>
      </c>
      <c r="BS114" s="4">
        <f>IF('BPA CURRENT Calc'!$J$6='BPA CURRENT Ref Data'!BS$2,Data!F114,0)</f>
        <v>56.029000000000003</v>
      </c>
      <c r="BT114" s="99">
        <f t="shared" si="17"/>
        <v>56.029000000000003</v>
      </c>
      <c r="BU114" s="102">
        <f>IF('BPA CURRENT Calc'!$L$6="Yes",'BPA CURRENT Ref Data'!BO114*'BPA CURRENT Calc'!$L$5,0)</f>
        <v>0.1545</v>
      </c>
      <c r="BV114" s="102">
        <f>IF('BPA CURRENT Calc'!$M$6="Yes",IF(('BPA CURRENT Calc'!I118-'BPA CURRENT Ref Data'!BT114)&gt;0,('BPA CURRENT Calc'!I118-'BPA CURRENT Ref Data'!BT114)*'BPA CURRENT Calc'!$M$5,0),0)</f>
        <v>0</v>
      </c>
      <c r="BW114" s="80">
        <f>IF('BPA CURRENT Calc'!$K$6="Yes",IF(('BPA CURRENT Calc'!I118)&lt;'BPA CURRENT Calc'!J118,('BPA CURRENT Calc'!I118-'BPA CURRENT Calc'!J118)*'BPA CURRENT Calc'!$K$5,0),0)</f>
        <v>-0.78776415525113919</v>
      </c>
      <c r="BX114" s="105">
        <f>IF('BPA CURRENT Calc'!$N$5='BPA CURRENT Ref Data'!$BX$2,'BPA CURRENT Scaling'!D117,0)</f>
        <v>0.34328136580546703</v>
      </c>
      <c r="BY114" s="1">
        <f>IF('BPA CURRENT Calc'!$N$5='BPA CURRENT Ref Data'!$BY$2,'BPA CURRENT Scaling'!H117,0)</f>
        <v>0</v>
      </c>
      <c r="BZ114" s="6">
        <f>IF('BPA CURRENT Calc'!$N$6="Yes",SUM('BPA CURRENT Ref Data'!BX114:BY114),0)</f>
        <v>0</v>
      </c>
      <c r="CA114" s="4"/>
      <c r="CB114" s="4"/>
      <c r="CC114" s="4"/>
      <c r="CD114" s="4"/>
      <c r="CE114" s="4"/>
      <c r="CF114" s="4"/>
      <c r="CG114" s="4"/>
      <c r="CH114" s="4"/>
      <c r="CI114" s="4"/>
      <c r="CJ114" s="4"/>
      <c r="CK114" s="4"/>
      <c r="CL114" s="4"/>
      <c r="CM114" s="4"/>
      <c r="CN114" s="4"/>
      <c r="CO114" s="4"/>
      <c r="CP114" s="4"/>
      <c r="CQ114" s="4" t="e">
        <f>IF('BPA CURRENT Calc'!#REF!='BPA CURRENT Ref Data'!CQ$2,Data!G114,0)</f>
        <v>#REF!</v>
      </c>
      <c r="CR114" s="4" t="e">
        <f>IF('BPA CURRENT Calc'!#REF!='BPA CURRENT Ref Data'!CR$2,Data!H114,0)</f>
        <v>#REF!</v>
      </c>
      <c r="CS114" s="4" t="e">
        <f>IF('BPA CURRENT Calc'!#REF!='BPA CURRENT Ref Data'!CS$2,Data!I114,0)</f>
        <v>#REF!</v>
      </c>
      <c r="CT114" s="4" t="e">
        <f>IF('BPA CURRENT Calc'!#REF!='BPA CURRENT Ref Data'!CT$2,Data!J114,0)</f>
        <v>#REF!</v>
      </c>
      <c r="CU114" s="4" t="e">
        <f>IF('BPA CURRENT Calc'!#REF!='BPA CURRENT Ref Data'!CU$2,Data!K114,0)</f>
        <v>#REF!</v>
      </c>
      <c r="CV114" s="4" t="e">
        <f>IF('BPA CURRENT Calc'!#REF!='BPA CURRENT Ref Data'!CV$2,Data!L114,0)</f>
        <v>#REF!</v>
      </c>
      <c r="CW114" s="4" t="e">
        <f>IF('BPA CURRENT Calc'!#REF!='BPA CURRENT Ref Data'!CW$2,Data!M114,0)</f>
        <v>#REF!</v>
      </c>
      <c r="CX114" s="4" t="e">
        <f>IF('BPA CURRENT Calc'!#REF!='BPA CURRENT Ref Data'!CX$2,Data!N114,0)</f>
        <v>#REF!</v>
      </c>
      <c r="CY114" s="4" t="e">
        <f>IF('BPA CURRENT Calc'!#REF!='BPA CURRENT Ref Data'!CY$2,Data!O114,0)</f>
        <v>#REF!</v>
      </c>
      <c r="CZ114" s="4" t="e">
        <f>IF('BPA CURRENT Calc'!#REF!='BPA CURRENT Ref Data'!CZ$2,Data!P114,0)</f>
        <v>#REF!</v>
      </c>
      <c r="DA114" s="4" t="e">
        <f>IF('BPA CURRENT Calc'!#REF!='BPA CURRENT Ref Data'!DA$2,Data!Q114,0)</f>
        <v>#REF!</v>
      </c>
      <c r="DB114" s="4" t="e">
        <f>IF('BPA CURRENT Calc'!#REF!='BPA CURRENT Ref Data'!DB$2,Data!R114,0)</f>
        <v>#REF!</v>
      </c>
      <c r="DC114" s="4" t="e">
        <f>IF('BPA CURRENT Calc'!#REF!='BPA CURRENT Ref Data'!DC$2,Data!S114,0)</f>
        <v>#REF!</v>
      </c>
      <c r="DD114" s="4" t="e">
        <f>IF('BPA CURRENT Calc'!#REF!='BPA CURRENT Ref Data'!DD$2,Data!T114,0)</f>
        <v>#REF!</v>
      </c>
      <c r="DE114" s="4" t="e">
        <f>IF('BPA CURRENT Calc'!#REF!='BPA CURRENT Ref Data'!DE$2,Data!U114,0)</f>
        <v>#REF!</v>
      </c>
      <c r="DF114" s="22" t="e">
        <f t="shared" si="16"/>
        <v>#REF!</v>
      </c>
    </row>
    <row r="115" spans="1:110" x14ac:dyDescent="0.3">
      <c r="A115" s="12">
        <v>10378</v>
      </c>
      <c r="B115" s="37" t="s">
        <v>122</v>
      </c>
      <c r="C115" s="18">
        <f>IF('BPA CURRENT Calc'!$C$6='BPA CURRENT Ref Data'!C$2,Data!G115,0)</f>
        <v>0</v>
      </c>
      <c r="D115" s="4">
        <f>IF('BPA CURRENT Calc'!$C$6='BPA CURRENT Ref Data'!D$2,Data!H115,0)</f>
        <v>0</v>
      </c>
      <c r="E115" s="4">
        <f>IF('BPA CURRENT Calc'!$C$6='BPA CURRENT Ref Data'!E$2,Data!I115,0)</f>
        <v>2.0274664383561647</v>
      </c>
      <c r="F115" s="4">
        <f>IF('BPA CURRENT Calc'!$C$6='BPA CURRENT Ref Data'!F$2,Data!J115,0)</f>
        <v>0</v>
      </c>
      <c r="G115" s="4">
        <f>IF('BPA CURRENT Calc'!$C$6='BPA CURRENT Ref Data'!G$2,Data!K115,0)</f>
        <v>0</v>
      </c>
      <c r="H115" s="4">
        <f>IF('BPA CURRENT Calc'!$C$6='BPA CURRENT Ref Data'!H$2,Data!L115,0)</f>
        <v>0</v>
      </c>
      <c r="I115" s="4">
        <f>IF('BPA CURRENT Calc'!$C$6='BPA CURRENT Ref Data'!I$2,Data!M115,0)</f>
        <v>0</v>
      </c>
      <c r="J115" s="4">
        <f>IF('BPA CURRENT Calc'!$C$6='BPA CURRENT Ref Data'!J$2,Data!N115,0)</f>
        <v>0</v>
      </c>
      <c r="K115" s="4">
        <f>IF('BPA CURRENT Calc'!$C$6='BPA CURRENT Ref Data'!K$2,Data!O115,0)</f>
        <v>0</v>
      </c>
      <c r="L115" s="4">
        <f>IF('BPA CURRENT Calc'!$C$6='BPA CURRENT Ref Data'!L$2,Data!P115,0)</f>
        <v>0</v>
      </c>
      <c r="M115" s="4">
        <f>IF('BPA CURRENT Calc'!$C$6='BPA CURRENT Ref Data'!M$2,Data!Q115,0)</f>
        <v>0</v>
      </c>
      <c r="N115" s="4">
        <f>IF('BPA CURRENT Calc'!$C$6='BPA CURRENT Ref Data'!N$2,Data!R115,0)</f>
        <v>0</v>
      </c>
      <c r="O115" s="4">
        <f>IF('BPA CURRENT Calc'!$C$6='BPA CURRENT Ref Data'!O$2,Data!S115,0)</f>
        <v>0</v>
      </c>
      <c r="P115" s="4">
        <f>IF('BPA CURRENT Calc'!$C$6='BPA CURRENT Ref Data'!P$2,Data!T115,0)</f>
        <v>0</v>
      </c>
      <c r="Q115" s="4">
        <f>IF('BPA CURRENT Calc'!$C$6='BPA CURRENT Ref Data'!Q$2,Data!U115,0)</f>
        <v>0</v>
      </c>
      <c r="R115" s="22">
        <f t="shared" si="10"/>
        <v>2.0274664383561647</v>
      </c>
      <c r="S115" s="18">
        <f>IF(S$2='BPA CURRENT Calc'!$D$6,Data!V115,0)</f>
        <v>0</v>
      </c>
      <c r="T115" s="4">
        <f>IF(T$2='BPA CURRENT Calc'!$D$6,Data!W115,0)</f>
        <v>0</v>
      </c>
      <c r="U115" s="4">
        <f>IF(U$2='BPA CURRENT Calc'!$D$6,Data!X115,0)</f>
        <v>0</v>
      </c>
      <c r="V115" s="4">
        <f>IF(V$2='BPA CURRENT Calc'!$D$6,Data!Y115,0)</f>
        <v>0</v>
      </c>
      <c r="W115" s="4">
        <f>IF(W$2='BPA CURRENT Calc'!$D$6,Data!Z115,0)</f>
        <v>0</v>
      </c>
      <c r="X115" s="4">
        <f>IF(X$2='BPA CURRENT Calc'!$D$6,Data!AA115,0)</f>
        <v>0</v>
      </c>
      <c r="Y115" s="4">
        <f>IF(Y$2='BPA CURRENT Calc'!$D$6,Data!AB115,0)</f>
        <v>0</v>
      </c>
      <c r="Z115" s="4">
        <f>IF(Z$2='BPA CURRENT Calc'!$D$6,Data!AC115,0)</f>
        <v>0</v>
      </c>
      <c r="AA115" s="4">
        <f>IF(AA$2='BPA CURRENT Calc'!$D$6,Data!AD115,0)</f>
        <v>0</v>
      </c>
      <c r="AB115" s="4">
        <f>IF(AB$2='BPA CURRENT Calc'!$D$6,Data!AE115,0)</f>
        <v>0</v>
      </c>
      <c r="AC115" s="4">
        <f>IF(AC$2='BPA CURRENT Calc'!$D$6,Data!AF115,0)</f>
        <v>0</v>
      </c>
      <c r="AD115" s="4">
        <f>IF(AD$2='BPA CURRENT Calc'!$D$6,Data!AG115,0)</f>
        <v>0</v>
      </c>
      <c r="AE115" s="4">
        <f>IF(AE$2='BPA CURRENT Calc'!$D$6,Data!AH115,0)</f>
        <v>0</v>
      </c>
      <c r="AF115" s="4">
        <f>IF(AF$2='BPA CURRENT Calc'!$D$6,Data!AI115,0)</f>
        <v>0</v>
      </c>
      <c r="AG115" s="6">
        <f t="shared" si="11"/>
        <v>0</v>
      </c>
      <c r="AH115" s="18">
        <f>IF(AH$2='BPA CURRENT Calc'!$E$6,0,0)</f>
        <v>0</v>
      </c>
      <c r="AI115" s="4">
        <f>IF(AI$2='BPA CURRENT Calc'!$E$6,Data!AJ115,0)</f>
        <v>0</v>
      </c>
      <c r="AJ115" s="4">
        <f>IF(AJ$2='BPA CURRENT Calc'!$E$6,Data!AK115,0)</f>
        <v>0</v>
      </c>
      <c r="AK115" s="4">
        <f>IF(AK$2='BPA CURRENT Calc'!$E$6,Data!AL115,0)</f>
        <v>0</v>
      </c>
      <c r="AL115" s="4">
        <f>IF(AL$2='BPA CURRENT Calc'!$E$6,Data!AM115,0)</f>
        <v>0</v>
      </c>
      <c r="AM115" s="4">
        <f>IF(AM$2='BPA CURRENT Calc'!$E$6,Data!AN115,0)</f>
        <v>0</v>
      </c>
      <c r="AN115" s="4">
        <f>IF(AN$2='BPA CURRENT Calc'!$E$6,Data!AO115,0)</f>
        <v>0</v>
      </c>
      <c r="AO115" s="4">
        <f>IF(AO$2='BPA CURRENT Calc'!$E$6,Data!AP115,0)</f>
        <v>0</v>
      </c>
      <c r="AP115" s="6">
        <f t="shared" si="12"/>
        <v>0</v>
      </c>
      <c r="AQ115" s="18">
        <f>IF(AQ$2='BPA CURRENT Calc'!$F$6,0,0)</f>
        <v>0</v>
      </c>
      <c r="AR115" s="4">
        <f>IF(AR$2='BPA CURRENT Calc'!$F$6,Data!AQ115,0)</f>
        <v>0</v>
      </c>
      <c r="AS115" s="4">
        <f>IF(AS$2='BPA CURRENT Calc'!$F$6,Data!AR115,0)</f>
        <v>0</v>
      </c>
      <c r="AT115" s="4">
        <f>IF(AT$2='BPA CURRENT Calc'!$F$6,Data!AS115,0)</f>
        <v>0</v>
      </c>
      <c r="AU115" s="4">
        <f>IF(AU$2='BPA CURRENT Calc'!$F$6,Data!AT115,0)</f>
        <v>0</v>
      </c>
      <c r="AV115" s="4">
        <f>IF(AV$2='BPA CURRENT Calc'!$F$6,Data!AU115,0)</f>
        <v>0</v>
      </c>
      <c r="AW115" s="4">
        <f>IF(AW$2='BPA CURRENT Calc'!$F$6,Data!AV115,0)</f>
        <v>0</v>
      </c>
      <c r="AX115" s="4">
        <f>IF(AX$2='BPA CURRENT Calc'!$F$6,Data!AW115,0)</f>
        <v>0</v>
      </c>
      <c r="AY115" s="6">
        <f t="shared" si="13"/>
        <v>0</v>
      </c>
      <c r="AZ115" s="18">
        <f>IF(AZ$2='BPA CURRENT Calc'!$G$6,0,0)</f>
        <v>0</v>
      </c>
      <c r="BA115" s="4">
        <f>IF(BA$2='BPA CURRENT Calc'!$G$6,Data!AX115,0)</f>
        <v>0</v>
      </c>
      <c r="BB115" s="4">
        <f>IF(BB$2='BPA CURRENT Calc'!$G$6,Data!AY115,0)</f>
        <v>0</v>
      </c>
      <c r="BC115" s="4">
        <f>IF(BC$2='BPA CURRENT Calc'!$G$6,Data!AZ115,0)</f>
        <v>0</v>
      </c>
      <c r="BD115" s="4">
        <f>IF(BD$2='BPA CURRENT Calc'!$G$6,Data!BA115,0)</f>
        <v>0</v>
      </c>
      <c r="BE115" s="4">
        <f>IF(BE$2='BPA CURRENT Calc'!$G$6,Data!BB115,0)</f>
        <v>0</v>
      </c>
      <c r="BF115" s="4">
        <f>IF(BF$2='BPA CURRENT Calc'!$G$6,Data!BC115,0)</f>
        <v>0</v>
      </c>
      <c r="BG115" s="4">
        <f>IF(BG$2='BPA CURRENT Calc'!$G$6,Data!BD115,0)</f>
        <v>0</v>
      </c>
      <c r="BH115" s="6">
        <f t="shared" si="14"/>
        <v>0</v>
      </c>
      <c r="BI115" s="97">
        <f>IF('BPA CURRENT Calc'!$H$6="Yes",Data!BE115,0)</f>
        <v>0</v>
      </c>
      <c r="BJ115" s="18">
        <f>IF(BJ$2='BPA CURRENT Calc'!$L$4,0,0)</f>
        <v>0</v>
      </c>
      <c r="BK115" s="4">
        <f>IF(BK$2='BPA CURRENT Calc'!$L$4,Data!BV115,0)</f>
        <v>0</v>
      </c>
      <c r="BL115" s="4">
        <f>IF(BL$2='BPA CURRENT Calc'!$L$4,Data!BW115,0)</f>
        <v>0</v>
      </c>
      <c r="BM115" s="4">
        <f>IF(BM$2='BPA CURRENT Calc'!$L$4,Data!BX115,0)</f>
        <v>0</v>
      </c>
      <c r="BN115" s="4">
        <f>IF(BN$2='BPA CURRENT Calc'!$L$4,Data!BY115,0)</f>
        <v>0</v>
      </c>
      <c r="BO115" s="6">
        <f t="shared" si="15"/>
        <v>0</v>
      </c>
      <c r="BP115" s="4">
        <f>IF('BPA CURRENT Calc'!$J$6='BPA CURRENT Ref Data'!BP$2,Data!C115,0)</f>
        <v>0</v>
      </c>
      <c r="BQ115" s="4">
        <f>IF('BPA CURRENT Calc'!$J$6='BPA CURRENT Ref Data'!BQ$2,Data!D115,0)</f>
        <v>0</v>
      </c>
      <c r="BR115" s="4">
        <f>IF('BPA CURRENT Calc'!$J$6='BPA CURRENT Ref Data'!BR$2,Data!E115,0)</f>
        <v>0</v>
      </c>
      <c r="BS115" s="4">
        <f>IF('BPA CURRENT Calc'!$J$6='BPA CURRENT Ref Data'!BS$2,Data!F115,0)</f>
        <v>2.0209999999999999</v>
      </c>
      <c r="BT115" s="99">
        <f t="shared" si="17"/>
        <v>2.0209999999999999</v>
      </c>
      <c r="BU115" s="102">
        <f>IF('BPA CURRENT Calc'!$L$6="Yes",'BPA CURRENT Ref Data'!BO115*'BPA CURRENT Calc'!$L$5,0)</f>
        <v>0</v>
      </c>
      <c r="BV115" s="102">
        <f>IF('BPA CURRENT Calc'!$M$6="Yes",IF(('BPA CURRENT Calc'!I119-'BPA CURRENT Ref Data'!BT115)&gt;0,('BPA CURRENT Calc'!I119-'BPA CURRENT Ref Data'!BT115)*'BPA CURRENT Calc'!$M$5,0),0)</f>
        <v>1.6166095890411958E-3</v>
      </c>
      <c r="BW115" s="80">
        <f>IF('BPA CURRENT Calc'!$K$6="Yes",IF(('BPA CURRENT Calc'!I119)&lt;'BPA CURRENT Calc'!J119,('BPA CURRENT Calc'!I119-'BPA CURRENT Calc'!J119)*'BPA CURRENT Calc'!$K$5,0),0)</f>
        <v>0</v>
      </c>
      <c r="BX115" s="105">
        <f>IF('BPA CURRENT Calc'!$N$5='BPA CURRENT Ref Data'!$BX$2,'BPA CURRENT Scaling'!D118,0)</f>
        <v>1.2533935720006627E-2</v>
      </c>
      <c r="BY115" s="1">
        <f>IF('BPA CURRENT Calc'!$N$5='BPA CURRENT Ref Data'!$BY$2,'BPA CURRENT Scaling'!H118,0)</f>
        <v>0</v>
      </c>
      <c r="BZ115" s="6">
        <f>IF('BPA CURRENT Calc'!$N$6="Yes",SUM('BPA CURRENT Ref Data'!BX115:BY115),0)</f>
        <v>0</v>
      </c>
      <c r="CA115" s="4"/>
      <c r="CB115" s="4"/>
      <c r="CC115" s="4"/>
      <c r="CD115" s="4"/>
      <c r="CE115" s="4"/>
      <c r="CF115" s="4"/>
      <c r="CG115" s="4"/>
      <c r="CH115" s="4"/>
      <c r="CI115" s="4"/>
      <c r="CJ115" s="4"/>
      <c r="CK115" s="4"/>
      <c r="CL115" s="4"/>
      <c r="CM115" s="4"/>
      <c r="CN115" s="4"/>
      <c r="CO115" s="4"/>
      <c r="CP115" s="4"/>
      <c r="CQ115" s="4" t="e">
        <f>IF('BPA CURRENT Calc'!#REF!='BPA CURRENT Ref Data'!CQ$2,Data!G115,0)</f>
        <v>#REF!</v>
      </c>
      <c r="CR115" s="4" t="e">
        <f>IF('BPA CURRENT Calc'!#REF!='BPA CURRENT Ref Data'!CR$2,Data!H115,0)</f>
        <v>#REF!</v>
      </c>
      <c r="CS115" s="4" t="e">
        <f>IF('BPA CURRENT Calc'!#REF!='BPA CURRENT Ref Data'!CS$2,Data!I115,0)</f>
        <v>#REF!</v>
      </c>
      <c r="CT115" s="4" t="e">
        <f>IF('BPA CURRENT Calc'!#REF!='BPA CURRENT Ref Data'!CT$2,Data!J115,0)</f>
        <v>#REF!</v>
      </c>
      <c r="CU115" s="4" t="e">
        <f>IF('BPA CURRENT Calc'!#REF!='BPA CURRENT Ref Data'!CU$2,Data!K115,0)</f>
        <v>#REF!</v>
      </c>
      <c r="CV115" s="4" t="e">
        <f>IF('BPA CURRENT Calc'!#REF!='BPA CURRENT Ref Data'!CV$2,Data!L115,0)</f>
        <v>#REF!</v>
      </c>
      <c r="CW115" s="4" t="e">
        <f>IF('BPA CURRENT Calc'!#REF!='BPA CURRENT Ref Data'!CW$2,Data!M115,0)</f>
        <v>#REF!</v>
      </c>
      <c r="CX115" s="4" t="e">
        <f>IF('BPA CURRENT Calc'!#REF!='BPA CURRENT Ref Data'!CX$2,Data!N115,0)</f>
        <v>#REF!</v>
      </c>
      <c r="CY115" s="4" t="e">
        <f>IF('BPA CURRENT Calc'!#REF!='BPA CURRENT Ref Data'!CY$2,Data!O115,0)</f>
        <v>#REF!</v>
      </c>
      <c r="CZ115" s="4" t="e">
        <f>IF('BPA CURRENT Calc'!#REF!='BPA CURRENT Ref Data'!CZ$2,Data!P115,0)</f>
        <v>#REF!</v>
      </c>
      <c r="DA115" s="4" t="e">
        <f>IF('BPA CURRENT Calc'!#REF!='BPA CURRENT Ref Data'!DA$2,Data!Q115,0)</f>
        <v>#REF!</v>
      </c>
      <c r="DB115" s="4" t="e">
        <f>IF('BPA CURRENT Calc'!#REF!='BPA CURRENT Ref Data'!DB$2,Data!R115,0)</f>
        <v>#REF!</v>
      </c>
      <c r="DC115" s="4" t="e">
        <f>IF('BPA CURRENT Calc'!#REF!='BPA CURRENT Ref Data'!DC$2,Data!S115,0)</f>
        <v>#REF!</v>
      </c>
      <c r="DD115" s="4" t="e">
        <f>IF('BPA CURRENT Calc'!#REF!='BPA CURRENT Ref Data'!DD$2,Data!T115,0)</f>
        <v>#REF!</v>
      </c>
      <c r="DE115" s="4" t="e">
        <f>IF('BPA CURRENT Calc'!#REF!='BPA CURRENT Ref Data'!DE$2,Data!U115,0)</f>
        <v>#REF!</v>
      </c>
      <c r="DF115" s="22" t="e">
        <f t="shared" si="16"/>
        <v>#REF!</v>
      </c>
    </row>
    <row r="116" spans="1:110" x14ac:dyDescent="0.3">
      <c r="A116" s="12">
        <v>10379</v>
      </c>
      <c r="B116" s="37" t="s">
        <v>123</v>
      </c>
      <c r="C116" s="18">
        <f>IF('BPA CURRENT Calc'!$C$6='BPA CURRENT Ref Data'!C$2,Data!G116,0)</f>
        <v>0</v>
      </c>
      <c r="D116" s="4">
        <f>IF('BPA CURRENT Calc'!$C$6='BPA CURRENT Ref Data'!D$2,Data!H116,0)</f>
        <v>0</v>
      </c>
      <c r="E116" s="4">
        <f>IF('BPA CURRENT Calc'!$C$6='BPA CURRENT Ref Data'!E$2,Data!I116,0)</f>
        <v>4.5046874429223731</v>
      </c>
      <c r="F116" s="4">
        <f>IF('BPA CURRENT Calc'!$C$6='BPA CURRENT Ref Data'!F$2,Data!J116,0)</f>
        <v>0</v>
      </c>
      <c r="G116" s="4">
        <f>IF('BPA CURRENT Calc'!$C$6='BPA CURRENT Ref Data'!G$2,Data!K116,0)</f>
        <v>0</v>
      </c>
      <c r="H116" s="4">
        <f>IF('BPA CURRENT Calc'!$C$6='BPA CURRENT Ref Data'!H$2,Data!L116,0)</f>
        <v>0</v>
      </c>
      <c r="I116" s="4">
        <f>IF('BPA CURRENT Calc'!$C$6='BPA CURRENT Ref Data'!I$2,Data!M116,0)</f>
        <v>0</v>
      </c>
      <c r="J116" s="4">
        <f>IF('BPA CURRENT Calc'!$C$6='BPA CURRENT Ref Data'!J$2,Data!N116,0)</f>
        <v>0</v>
      </c>
      <c r="K116" s="4">
        <f>IF('BPA CURRENT Calc'!$C$6='BPA CURRENT Ref Data'!K$2,Data!O116,0)</f>
        <v>0</v>
      </c>
      <c r="L116" s="4">
        <f>IF('BPA CURRENT Calc'!$C$6='BPA CURRENT Ref Data'!L$2,Data!P116,0)</f>
        <v>0</v>
      </c>
      <c r="M116" s="4">
        <f>IF('BPA CURRENT Calc'!$C$6='BPA CURRENT Ref Data'!M$2,Data!Q116,0)</f>
        <v>0</v>
      </c>
      <c r="N116" s="4">
        <f>IF('BPA CURRENT Calc'!$C$6='BPA CURRENT Ref Data'!N$2,Data!R116,0)</f>
        <v>0</v>
      </c>
      <c r="O116" s="4">
        <f>IF('BPA CURRENT Calc'!$C$6='BPA CURRENT Ref Data'!O$2,Data!S116,0)</f>
        <v>0</v>
      </c>
      <c r="P116" s="4">
        <f>IF('BPA CURRENT Calc'!$C$6='BPA CURRENT Ref Data'!P$2,Data!T116,0)</f>
        <v>0</v>
      </c>
      <c r="Q116" s="4">
        <f>IF('BPA CURRENT Calc'!$C$6='BPA CURRENT Ref Data'!Q$2,Data!U116,0)</f>
        <v>0</v>
      </c>
      <c r="R116" s="22">
        <f t="shared" si="10"/>
        <v>4.5046874429223731</v>
      </c>
      <c r="S116" s="18">
        <f>IF(S$2='BPA CURRENT Calc'!$D$6,Data!V116,0)</f>
        <v>0</v>
      </c>
      <c r="T116" s="4">
        <f>IF(T$2='BPA CURRENT Calc'!$D$6,Data!W116,0)</f>
        <v>0</v>
      </c>
      <c r="U116" s="4">
        <f>IF(U$2='BPA CURRENT Calc'!$D$6,Data!X116,0)</f>
        <v>0</v>
      </c>
      <c r="V116" s="4">
        <f>IF(V$2='BPA CURRENT Calc'!$D$6,Data!Y116,0)</f>
        <v>0</v>
      </c>
      <c r="W116" s="4">
        <f>IF(W$2='BPA CURRENT Calc'!$D$6,Data!Z116,0)</f>
        <v>0</v>
      </c>
      <c r="X116" s="4">
        <f>IF(X$2='BPA CURRENT Calc'!$D$6,Data!AA116,0)</f>
        <v>0</v>
      </c>
      <c r="Y116" s="4">
        <f>IF(Y$2='BPA CURRENT Calc'!$D$6,Data!AB116,0)</f>
        <v>0</v>
      </c>
      <c r="Z116" s="4">
        <f>IF(Z$2='BPA CURRENT Calc'!$D$6,Data!AC116,0)</f>
        <v>0</v>
      </c>
      <c r="AA116" s="4">
        <f>IF(AA$2='BPA CURRENT Calc'!$D$6,Data!AD116,0)</f>
        <v>0</v>
      </c>
      <c r="AB116" s="4">
        <f>IF(AB$2='BPA CURRENT Calc'!$D$6,Data!AE116,0)</f>
        <v>0</v>
      </c>
      <c r="AC116" s="4">
        <f>IF(AC$2='BPA CURRENT Calc'!$D$6,Data!AF116,0)</f>
        <v>0</v>
      </c>
      <c r="AD116" s="4">
        <f>IF(AD$2='BPA CURRENT Calc'!$D$6,Data!AG116,0)</f>
        <v>0</v>
      </c>
      <c r="AE116" s="4">
        <f>IF(AE$2='BPA CURRENT Calc'!$D$6,Data!AH116,0)</f>
        <v>0</v>
      </c>
      <c r="AF116" s="4">
        <f>IF(AF$2='BPA CURRENT Calc'!$D$6,Data!AI116,0)</f>
        <v>0</v>
      </c>
      <c r="AG116" s="6">
        <f t="shared" si="11"/>
        <v>0</v>
      </c>
      <c r="AH116" s="18">
        <f>IF(AH$2='BPA CURRENT Calc'!$E$6,0,0)</f>
        <v>0</v>
      </c>
      <c r="AI116" s="4">
        <f>IF(AI$2='BPA CURRENT Calc'!$E$6,Data!AJ116,0)</f>
        <v>0</v>
      </c>
      <c r="AJ116" s="4">
        <f>IF(AJ$2='BPA CURRENT Calc'!$E$6,Data!AK116,0)</f>
        <v>0</v>
      </c>
      <c r="AK116" s="4">
        <f>IF(AK$2='BPA CURRENT Calc'!$E$6,Data!AL116,0)</f>
        <v>0</v>
      </c>
      <c r="AL116" s="4">
        <f>IF(AL$2='BPA CURRENT Calc'!$E$6,Data!AM116,0)</f>
        <v>0</v>
      </c>
      <c r="AM116" s="4">
        <f>IF(AM$2='BPA CURRENT Calc'!$E$6,Data!AN116,0)</f>
        <v>0</v>
      </c>
      <c r="AN116" s="4">
        <f>IF(AN$2='BPA CURRENT Calc'!$E$6,Data!AO116,0)</f>
        <v>0</v>
      </c>
      <c r="AO116" s="4">
        <f>IF(AO$2='BPA CURRENT Calc'!$E$6,Data!AP116,0)</f>
        <v>0</v>
      </c>
      <c r="AP116" s="6">
        <f t="shared" si="12"/>
        <v>0</v>
      </c>
      <c r="AQ116" s="18">
        <f>IF(AQ$2='BPA CURRENT Calc'!$F$6,0,0)</f>
        <v>0</v>
      </c>
      <c r="AR116" s="4">
        <f>IF(AR$2='BPA CURRENT Calc'!$F$6,Data!AQ116,0)</f>
        <v>0</v>
      </c>
      <c r="AS116" s="4">
        <f>IF(AS$2='BPA CURRENT Calc'!$F$6,Data!AR116,0)</f>
        <v>0</v>
      </c>
      <c r="AT116" s="4">
        <f>IF(AT$2='BPA CURRENT Calc'!$F$6,Data!AS116,0)</f>
        <v>0</v>
      </c>
      <c r="AU116" s="4">
        <f>IF(AU$2='BPA CURRENT Calc'!$F$6,Data!AT116,0)</f>
        <v>0</v>
      </c>
      <c r="AV116" s="4">
        <f>IF(AV$2='BPA CURRENT Calc'!$F$6,Data!AU116,0)</f>
        <v>0</v>
      </c>
      <c r="AW116" s="4">
        <f>IF(AW$2='BPA CURRENT Calc'!$F$6,Data!AV116,0)</f>
        <v>0</v>
      </c>
      <c r="AX116" s="4">
        <f>IF(AX$2='BPA CURRENT Calc'!$F$6,Data!AW116,0)</f>
        <v>0</v>
      </c>
      <c r="AY116" s="6">
        <f t="shared" si="13"/>
        <v>0</v>
      </c>
      <c r="AZ116" s="18">
        <f>IF(AZ$2='BPA CURRENT Calc'!$G$6,0,0)</f>
        <v>0</v>
      </c>
      <c r="BA116" s="4">
        <f>IF(BA$2='BPA CURRENT Calc'!$G$6,Data!AX116,0)</f>
        <v>0</v>
      </c>
      <c r="BB116" s="4">
        <f>IF(BB$2='BPA CURRENT Calc'!$G$6,Data!AY116,0)</f>
        <v>0</v>
      </c>
      <c r="BC116" s="4">
        <f>IF(BC$2='BPA CURRENT Calc'!$G$6,Data!AZ116,0)</f>
        <v>0</v>
      </c>
      <c r="BD116" s="4">
        <f>IF(BD$2='BPA CURRENT Calc'!$G$6,Data!BA116,0)</f>
        <v>0</v>
      </c>
      <c r="BE116" s="4">
        <f>IF(BE$2='BPA CURRENT Calc'!$G$6,Data!BB116,0)</f>
        <v>0</v>
      </c>
      <c r="BF116" s="4">
        <f>IF(BF$2='BPA CURRENT Calc'!$G$6,Data!BC116,0)</f>
        <v>0</v>
      </c>
      <c r="BG116" s="4">
        <f>IF(BG$2='BPA CURRENT Calc'!$G$6,Data!BD116,0)</f>
        <v>0</v>
      </c>
      <c r="BH116" s="6">
        <f t="shared" si="14"/>
        <v>0</v>
      </c>
      <c r="BI116" s="97">
        <f>IF('BPA CURRENT Calc'!$H$6="Yes",Data!BE116,0)</f>
        <v>0</v>
      </c>
      <c r="BJ116" s="18">
        <f>IF(BJ$2='BPA CURRENT Calc'!$L$4,0,0)</f>
        <v>0</v>
      </c>
      <c r="BK116" s="4">
        <f>IF(BK$2='BPA CURRENT Calc'!$L$4,Data!BV116,0)</f>
        <v>0</v>
      </c>
      <c r="BL116" s="4">
        <f>IF(BL$2='BPA CURRENT Calc'!$L$4,Data!BW116,0)</f>
        <v>0</v>
      </c>
      <c r="BM116" s="4">
        <f>IF(BM$2='BPA CURRENT Calc'!$L$4,Data!BX116,0)</f>
        <v>0</v>
      </c>
      <c r="BN116" s="4">
        <f>IF(BN$2='BPA CURRENT Calc'!$L$4,Data!BY116,0)</f>
        <v>0</v>
      </c>
      <c r="BO116" s="6">
        <f t="shared" si="15"/>
        <v>0</v>
      </c>
      <c r="BP116" s="4">
        <f>IF('BPA CURRENT Calc'!$J$6='BPA CURRENT Ref Data'!BP$2,Data!C116,0)</f>
        <v>0</v>
      </c>
      <c r="BQ116" s="4">
        <f>IF('BPA CURRENT Calc'!$J$6='BPA CURRENT Ref Data'!BQ$2,Data!D116,0)</f>
        <v>0</v>
      </c>
      <c r="BR116" s="4">
        <f>IF('BPA CURRENT Calc'!$J$6='BPA CURRENT Ref Data'!BR$2,Data!E116,0)</f>
        <v>0</v>
      </c>
      <c r="BS116" s="4">
        <f>IF('BPA CURRENT Calc'!$J$6='BPA CURRENT Ref Data'!BS$2,Data!F116,0)</f>
        <v>4.8079999999999998</v>
      </c>
      <c r="BT116" s="99">
        <f t="shared" si="17"/>
        <v>4.8079999999999998</v>
      </c>
      <c r="BU116" s="102">
        <f>IF('BPA CURRENT Calc'!$L$6="Yes",'BPA CURRENT Ref Data'!BO116*'BPA CURRENT Calc'!$L$5,0)</f>
        <v>0</v>
      </c>
      <c r="BV116" s="102">
        <f>IF('BPA CURRENT Calc'!$M$6="Yes",IF(('BPA CURRENT Calc'!I120-'BPA CURRENT Ref Data'!BT116)&gt;0,('BPA CURRENT Calc'!I120-'BPA CURRENT Ref Data'!BT116)*'BPA CURRENT Calc'!$M$5,0),0)</f>
        <v>0</v>
      </c>
      <c r="BW116" s="80">
        <f>IF('BPA CURRENT Calc'!$K$6="Yes",IF(('BPA CURRENT Calc'!I120)&lt;'BPA CURRENT Calc'!J120,('BPA CURRENT Calc'!I120-'BPA CURRENT Calc'!J120)*'BPA CURRENT Calc'!$K$5,0),0)</f>
        <v>-0.30331255707762672</v>
      </c>
      <c r="BX116" s="105">
        <f>IF('BPA CURRENT Calc'!$N$5='BPA CURRENT Ref Data'!$BX$2,'BPA CURRENT Scaling'!D119,0)</f>
        <v>2.7915059423833162E-2</v>
      </c>
      <c r="BY116" s="1">
        <f>IF('BPA CURRENT Calc'!$N$5='BPA CURRENT Ref Data'!$BY$2,'BPA CURRENT Scaling'!H119,0)</f>
        <v>0</v>
      </c>
      <c r="BZ116" s="6">
        <f>IF('BPA CURRENT Calc'!$N$6="Yes",SUM('BPA CURRENT Ref Data'!BX116:BY116),0)</f>
        <v>0</v>
      </c>
      <c r="CA116" s="4"/>
      <c r="CB116" s="4"/>
      <c r="CC116" s="4"/>
      <c r="CD116" s="4"/>
      <c r="CE116" s="4"/>
      <c r="CF116" s="4"/>
      <c r="CG116" s="4"/>
      <c r="CH116" s="4"/>
      <c r="CI116" s="4"/>
      <c r="CJ116" s="4"/>
      <c r="CK116" s="4"/>
      <c r="CL116" s="4"/>
      <c r="CM116" s="4"/>
      <c r="CN116" s="4"/>
      <c r="CO116" s="4"/>
      <c r="CP116" s="4"/>
      <c r="CQ116" s="4" t="e">
        <f>IF('BPA CURRENT Calc'!#REF!='BPA CURRENT Ref Data'!CQ$2,Data!G116,0)</f>
        <v>#REF!</v>
      </c>
      <c r="CR116" s="4" t="e">
        <f>IF('BPA CURRENT Calc'!#REF!='BPA CURRENT Ref Data'!CR$2,Data!H116,0)</f>
        <v>#REF!</v>
      </c>
      <c r="CS116" s="4" t="e">
        <f>IF('BPA CURRENT Calc'!#REF!='BPA CURRENT Ref Data'!CS$2,Data!I116,0)</f>
        <v>#REF!</v>
      </c>
      <c r="CT116" s="4" t="e">
        <f>IF('BPA CURRENT Calc'!#REF!='BPA CURRENT Ref Data'!CT$2,Data!J116,0)</f>
        <v>#REF!</v>
      </c>
      <c r="CU116" s="4" t="e">
        <f>IF('BPA CURRENT Calc'!#REF!='BPA CURRENT Ref Data'!CU$2,Data!K116,0)</f>
        <v>#REF!</v>
      </c>
      <c r="CV116" s="4" t="e">
        <f>IF('BPA CURRENT Calc'!#REF!='BPA CURRENT Ref Data'!CV$2,Data!L116,0)</f>
        <v>#REF!</v>
      </c>
      <c r="CW116" s="4" t="e">
        <f>IF('BPA CURRENT Calc'!#REF!='BPA CURRENT Ref Data'!CW$2,Data!M116,0)</f>
        <v>#REF!</v>
      </c>
      <c r="CX116" s="4" t="e">
        <f>IF('BPA CURRENT Calc'!#REF!='BPA CURRENT Ref Data'!CX$2,Data!N116,0)</f>
        <v>#REF!</v>
      </c>
      <c r="CY116" s="4" t="e">
        <f>IF('BPA CURRENT Calc'!#REF!='BPA CURRENT Ref Data'!CY$2,Data!O116,0)</f>
        <v>#REF!</v>
      </c>
      <c r="CZ116" s="4" t="e">
        <f>IF('BPA CURRENT Calc'!#REF!='BPA CURRENT Ref Data'!CZ$2,Data!P116,0)</f>
        <v>#REF!</v>
      </c>
      <c r="DA116" s="4" t="e">
        <f>IF('BPA CURRENT Calc'!#REF!='BPA CURRENT Ref Data'!DA$2,Data!Q116,0)</f>
        <v>#REF!</v>
      </c>
      <c r="DB116" s="4" t="e">
        <f>IF('BPA CURRENT Calc'!#REF!='BPA CURRENT Ref Data'!DB$2,Data!R116,0)</f>
        <v>#REF!</v>
      </c>
      <c r="DC116" s="4" t="e">
        <f>IF('BPA CURRENT Calc'!#REF!='BPA CURRENT Ref Data'!DC$2,Data!S116,0)</f>
        <v>#REF!</v>
      </c>
      <c r="DD116" s="4" t="e">
        <f>IF('BPA CURRENT Calc'!#REF!='BPA CURRENT Ref Data'!DD$2,Data!T116,0)</f>
        <v>#REF!</v>
      </c>
      <c r="DE116" s="4" t="e">
        <f>IF('BPA CURRENT Calc'!#REF!='BPA CURRENT Ref Data'!DE$2,Data!U116,0)</f>
        <v>#REF!</v>
      </c>
      <c r="DF116" s="22" t="e">
        <f t="shared" si="16"/>
        <v>#REF!</v>
      </c>
    </row>
    <row r="117" spans="1:110" x14ac:dyDescent="0.3">
      <c r="A117" s="12">
        <v>10388</v>
      </c>
      <c r="B117" s="37" t="s">
        <v>124</v>
      </c>
      <c r="C117" s="18">
        <f>IF('BPA CURRENT Calc'!$C$6='BPA CURRENT Ref Data'!C$2,Data!G117,0)</f>
        <v>0</v>
      </c>
      <c r="D117" s="4">
        <f>IF('BPA CURRENT Calc'!$C$6='BPA CURRENT Ref Data'!D$2,Data!H117,0)</f>
        <v>0</v>
      </c>
      <c r="E117" s="4">
        <f>IF('BPA CURRENT Calc'!$C$6='BPA CURRENT Ref Data'!E$2,Data!I117,0)</f>
        <v>702.48813721461204</v>
      </c>
      <c r="F117" s="4">
        <f>IF('BPA CURRENT Calc'!$C$6='BPA CURRENT Ref Data'!F$2,Data!J117,0)</f>
        <v>0</v>
      </c>
      <c r="G117" s="4">
        <f>IF('BPA CURRENT Calc'!$C$6='BPA CURRENT Ref Data'!G$2,Data!K117,0)</f>
        <v>0</v>
      </c>
      <c r="H117" s="4">
        <f>IF('BPA CURRENT Calc'!$C$6='BPA CURRENT Ref Data'!H$2,Data!L117,0)</f>
        <v>0</v>
      </c>
      <c r="I117" s="4">
        <f>IF('BPA CURRENT Calc'!$C$6='BPA CURRENT Ref Data'!I$2,Data!M117,0)</f>
        <v>0</v>
      </c>
      <c r="J117" s="4">
        <f>IF('BPA CURRENT Calc'!$C$6='BPA CURRENT Ref Data'!J$2,Data!N117,0)</f>
        <v>0</v>
      </c>
      <c r="K117" s="4">
        <f>IF('BPA CURRENT Calc'!$C$6='BPA CURRENT Ref Data'!K$2,Data!O117,0)</f>
        <v>0</v>
      </c>
      <c r="L117" s="4">
        <f>IF('BPA CURRENT Calc'!$C$6='BPA CURRENT Ref Data'!L$2,Data!P117,0)</f>
        <v>0</v>
      </c>
      <c r="M117" s="4">
        <f>IF('BPA CURRENT Calc'!$C$6='BPA CURRENT Ref Data'!M$2,Data!Q117,0)</f>
        <v>0</v>
      </c>
      <c r="N117" s="4">
        <f>IF('BPA CURRENT Calc'!$C$6='BPA CURRENT Ref Data'!N$2,Data!R117,0)</f>
        <v>0</v>
      </c>
      <c r="O117" s="4">
        <f>IF('BPA CURRENT Calc'!$C$6='BPA CURRENT Ref Data'!O$2,Data!S117,0)</f>
        <v>0</v>
      </c>
      <c r="P117" s="4">
        <f>IF('BPA CURRENT Calc'!$C$6='BPA CURRENT Ref Data'!P$2,Data!T117,0)</f>
        <v>0</v>
      </c>
      <c r="Q117" s="4">
        <f>IF('BPA CURRENT Calc'!$C$6='BPA CURRENT Ref Data'!Q$2,Data!U117,0)</f>
        <v>0</v>
      </c>
      <c r="R117" s="22">
        <f t="shared" si="10"/>
        <v>702.48813721461204</v>
      </c>
      <c r="S117" s="18">
        <f>IF(S$2='BPA CURRENT Calc'!$D$6,Data!V117,0)</f>
        <v>0</v>
      </c>
      <c r="T117" s="4">
        <f>IF(T$2='BPA CURRENT Calc'!$D$6,Data!W117,0)</f>
        <v>480.17416312785394</v>
      </c>
      <c r="U117" s="4">
        <f>IF(U$2='BPA CURRENT Calc'!$D$6,Data!X117,0)</f>
        <v>0</v>
      </c>
      <c r="V117" s="4">
        <f>IF(V$2='BPA CURRENT Calc'!$D$6,Data!Y117,0)</f>
        <v>0</v>
      </c>
      <c r="W117" s="4">
        <f>IF(W$2='BPA CURRENT Calc'!$D$6,Data!Z117,0)</f>
        <v>0</v>
      </c>
      <c r="X117" s="4">
        <f>IF(X$2='BPA CURRENT Calc'!$D$6,Data!AA117,0)</f>
        <v>0</v>
      </c>
      <c r="Y117" s="4">
        <f>IF(Y$2='BPA CURRENT Calc'!$D$6,Data!AB117,0)</f>
        <v>0</v>
      </c>
      <c r="Z117" s="4">
        <f>IF(Z$2='BPA CURRENT Calc'!$D$6,Data!AC117,0)</f>
        <v>0</v>
      </c>
      <c r="AA117" s="4">
        <f>IF(AA$2='BPA CURRENT Calc'!$D$6,Data!AD117,0)</f>
        <v>0</v>
      </c>
      <c r="AB117" s="4">
        <f>IF(AB$2='BPA CURRENT Calc'!$D$6,Data!AE117,0)</f>
        <v>0</v>
      </c>
      <c r="AC117" s="4">
        <f>IF(AC$2='BPA CURRENT Calc'!$D$6,Data!AF117,0)</f>
        <v>0</v>
      </c>
      <c r="AD117" s="4">
        <f>IF(AD$2='BPA CURRENT Calc'!$D$6,Data!AG117,0)</f>
        <v>0</v>
      </c>
      <c r="AE117" s="4">
        <f>IF(AE$2='BPA CURRENT Calc'!$D$6,Data!AH117,0)</f>
        <v>0</v>
      </c>
      <c r="AF117" s="4">
        <f>IF(AF$2='BPA CURRENT Calc'!$D$6,Data!AI117,0)</f>
        <v>0</v>
      </c>
      <c r="AG117" s="6">
        <f t="shared" si="11"/>
        <v>480.17416312785394</v>
      </c>
      <c r="AH117" s="18">
        <f>IF(AH$2='BPA CURRENT Calc'!$E$6,0,0)</f>
        <v>0</v>
      </c>
      <c r="AI117" s="4">
        <f>IF(AI$2='BPA CURRENT Calc'!$E$6,Data!AJ117,0)</f>
        <v>0</v>
      </c>
      <c r="AJ117" s="4">
        <f>IF(AJ$2='BPA CURRENT Calc'!$E$6,Data!AK117,0)</f>
        <v>0</v>
      </c>
      <c r="AK117" s="4">
        <f>IF(AK$2='BPA CURRENT Calc'!$E$6,Data!AL117,0)</f>
        <v>0</v>
      </c>
      <c r="AL117" s="4">
        <f>IF(AL$2='BPA CURRENT Calc'!$E$6,Data!AM117,0)</f>
        <v>0</v>
      </c>
      <c r="AM117" s="4">
        <f>IF(AM$2='BPA CURRENT Calc'!$E$6,Data!AN117,0)</f>
        <v>0</v>
      </c>
      <c r="AN117" s="4">
        <f>IF(AN$2='BPA CURRENT Calc'!$E$6,Data!AO117,0)</f>
        <v>0</v>
      </c>
      <c r="AO117" s="4">
        <f>IF(AO$2='BPA CURRENT Calc'!$E$6,Data!AP117,0)</f>
        <v>0</v>
      </c>
      <c r="AP117" s="6">
        <f t="shared" si="12"/>
        <v>0</v>
      </c>
      <c r="AQ117" s="18">
        <f>IF(AQ$2='BPA CURRENT Calc'!$F$6,0,0)</f>
        <v>0</v>
      </c>
      <c r="AR117" s="4">
        <f>IF(AR$2='BPA CURRENT Calc'!$F$6,Data!AQ117,0)</f>
        <v>0</v>
      </c>
      <c r="AS117" s="4">
        <f>IF(AS$2='BPA CURRENT Calc'!$F$6,Data!AR117,0)</f>
        <v>0.2321917808219178</v>
      </c>
      <c r="AT117" s="4">
        <f>IF(AT$2='BPA CURRENT Calc'!$F$6,Data!AS117,0)</f>
        <v>0</v>
      </c>
      <c r="AU117" s="4">
        <f>IF(AU$2='BPA CURRENT Calc'!$F$6,Data!AT117,0)</f>
        <v>0</v>
      </c>
      <c r="AV117" s="4">
        <f>IF(AV$2='BPA CURRENT Calc'!$F$6,Data!AU117,0)</f>
        <v>0</v>
      </c>
      <c r="AW117" s="4">
        <f>IF(AW$2='BPA CURRENT Calc'!$F$6,Data!AV117,0)</f>
        <v>0</v>
      </c>
      <c r="AX117" s="4">
        <f>IF(AX$2='BPA CURRENT Calc'!$F$6,Data!AW117,0)</f>
        <v>0</v>
      </c>
      <c r="AY117" s="6">
        <f t="shared" si="13"/>
        <v>0.2321917808219178</v>
      </c>
      <c r="AZ117" s="18">
        <f>IF(AZ$2='BPA CURRENT Calc'!$G$6,0,0)</f>
        <v>0</v>
      </c>
      <c r="BA117" s="4">
        <f>IF(BA$2='BPA CURRENT Calc'!$G$6,Data!AX117,0)</f>
        <v>0</v>
      </c>
      <c r="BB117" s="4">
        <f>IF(BB$2='BPA CURRENT Calc'!$G$6,Data!AY117,0)</f>
        <v>0</v>
      </c>
      <c r="BC117" s="4">
        <f>IF(BC$2='BPA CURRENT Calc'!$G$6,Data!AZ117,0)</f>
        <v>0</v>
      </c>
      <c r="BD117" s="4">
        <f>IF(BD$2='BPA CURRENT Calc'!$G$6,Data!BA117,0)</f>
        <v>0</v>
      </c>
      <c r="BE117" s="4">
        <f>IF(BE$2='BPA CURRENT Calc'!$G$6,Data!BB117,0)</f>
        <v>0</v>
      </c>
      <c r="BF117" s="4">
        <f>IF(BF$2='BPA CURRENT Calc'!$G$6,Data!BC117,0)</f>
        <v>0</v>
      </c>
      <c r="BG117" s="4">
        <f>IF(BG$2='BPA CURRENT Calc'!$G$6,Data!BD117,0)</f>
        <v>0</v>
      </c>
      <c r="BH117" s="6">
        <f t="shared" si="14"/>
        <v>0</v>
      </c>
      <c r="BI117" s="97">
        <f>IF('BPA CURRENT Calc'!$H$6="Yes",Data!BE117,0)</f>
        <v>0</v>
      </c>
      <c r="BJ117" s="18">
        <f>IF(BJ$2='BPA CURRENT Calc'!$L$4,0,0)</f>
        <v>0</v>
      </c>
      <c r="BK117" s="4">
        <f>IF(BK$2='BPA CURRENT Calc'!$L$4,Data!BV117,0)</f>
        <v>0</v>
      </c>
      <c r="BL117" s="4">
        <f>IF(BL$2='BPA CURRENT Calc'!$L$4,Data!BW117,0)</f>
        <v>12.324999999999999</v>
      </c>
      <c r="BM117" s="4">
        <f>IF(BM$2='BPA CURRENT Calc'!$L$4,Data!BX117,0)</f>
        <v>0</v>
      </c>
      <c r="BN117" s="4">
        <f>IF(BN$2='BPA CURRENT Calc'!$L$4,Data!BY117,0)</f>
        <v>0</v>
      </c>
      <c r="BO117" s="6">
        <f t="shared" si="15"/>
        <v>12.324999999999999</v>
      </c>
      <c r="BP117" s="4">
        <f>IF('BPA CURRENT Calc'!$J$6='BPA CURRENT Ref Data'!BP$2,Data!C117,0)</f>
        <v>0</v>
      </c>
      <c r="BQ117" s="4">
        <f>IF('BPA CURRENT Calc'!$J$6='BPA CURRENT Ref Data'!BQ$2,Data!D117,0)</f>
        <v>0</v>
      </c>
      <c r="BR117" s="4">
        <f>IF('BPA CURRENT Calc'!$J$6='BPA CURRENT Ref Data'!BR$2,Data!E117,0)</f>
        <v>0</v>
      </c>
      <c r="BS117" s="4">
        <f>IF('BPA CURRENT Calc'!$J$6='BPA CURRENT Ref Data'!BS$2,Data!F117,0)</f>
        <v>113.223</v>
      </c>
      <c r="BT117" s="99">
        <f t="shared" si="17"/>
        <v>113.223</v>
      </c>
      <c r="BU117" s="102">
        <f>IF('BPA CURRENT Calc'!$L$6="Yes",'BPA CURRENT Ref Data'!BO117*'BPA CURRENT Calc'!$L$5,0)</f>
        <v>6.1624999999999996</v>
      </c>
      <c r="BV117" s="102">
        <f>IF('BPA CURRENT Calc'!$M$6="Yes",IF(('BPA CURRENT Calc'!I121-'BPA CURRENT Ref Data'!BT117)&gt;0,('BPA CURRENT Calc'!I121-'BPA CURRENT Ref Data'!BT117)*'BPA CURRENT Calc'!$M$5,0),0)</f>
        <v>27.214695576484051</v>
      </c>
      <c r="BW117" s="80">
        <f>IF('BPA CURRENT Calc'!$K$6="Yes",IF(('BPA CURRENT Calc'!I121)&lt;'BPA CURRENT Calc'!J121,('BPA CURRENT Calc'!I121-'BPA CURRENT Calc'!J121)*'BPA CURRENT Calc'!$K$5,0),0)</f>
        <v>0</v>
      </c>
      <c r="BX117" s="105">
        <f>IF('BPA CURRENT Calc'!$N$5='BPA CURRENT Ref Data'!$BX$2,'BPA CURRENT Scaling'!D120,0)</f>
        <v>0.9084655090760837</v>
      </c>
      <c r="BY117" s="1">
        <f>IF('BPA CURRENT Calc'!$N$5='BPA CURRENT Ref Data'!$BY$2,'BPA CURRENT Scaling'!H120,0)</f>
        <v>0</v>
      </c>
      <c r="BZ117" s="6">
        <f>IF('BPA CURRENT Calc'!$N$6="Yes",SUM('BPA CURRENT Ref Data'!BX117:BY117),0)</f>
        <v>0</v>
      </c>
      <c r="CA117" s="4"/>
      <c r="CB117" s="4"/>
      <c r="CC117" s="4"/>
      <c r="CD117" s="4"/>
      <c r="CE117" s="4"/>
      <c r="CF117" s="4"/>
      <c r="CG117" s="4"/>
      <c r="CH117" s="4"/>
      <c r="CI117" s="4"/>
      <c r="CJ117" s="4"/>
      <c r="CK117" s="4"/>
      <c r="CL117" s="4"/>
      <c r="CM117" s="4"/>
      <c r="CN117" s="4"/>
      <c r="CO117" s="4"/>
      <c r="CP117" s="4"/>
      <c r="CQ117" s="4" t="e">
        <f>IF('BPA CURRENT Calc'!#REF!='BPA CURRENT Ref Data'!CQ$2,Data!G117,0)</f>
        <v>#REF!</v>
      </c>
      <c r="CR117" s="4" t="e">
        <f>IF('BPA CURRENT Calc'!#REF!='BPA CURRENT Ref Data'!CR$2,Data!H117,0)</f>
        <v>#REF!</v>
      </c>
      <c r="CS117" s="4" t="e">
        <f>IF('BPA CURRENT Calc'!#REF!='BPA CURRENT Ref Data'!CS$2,Data!I117,0)</f>
        <v>#REF!</v>
      </c>
      <c r="CT117" s="4" t="e">
        <f>IF('BPA CURRENT Calc'!#REF!='BPA CURRENT Ref Data'!CT$2,Data!J117,0)</f>
        <v>#REF!</v>
      </c>
      <c r="CU117" s="4" t="e">
        <f>IF('BPA CURRENT Calc'!#REF!='BPA CURRENT Ref Data'!CU$2,Data!K117,0)</f>
        <v>#REF!</v>
      </c>
      <c r="CV117" s="4" t="e">
        <f>IF('BPA CURRENT Calc'!#REF!='BPA CURRENT Ref Data'!CV$2,Data!L117,0)</f>
        <v>#REF!</v>
      </c>
      <c r="CW117" s="4" t="e">
        <f>IF('BPA CURRENT Calc'!#REF!='BPA CURRENT Ref Data'!CW$2,Data!M117,0)</f>
        <v>#REF!</v>
      </c>
      <c r="CX117" s="4" t="e">
        <f>IF('BPA CURRENT Calc'!#REF!='BPA CURRENT Ref Data'!CX$2,Data!N117,0)</f>
        <v>#REF!</v>
      </c>
      <c r="CY117" s="4" t="e">
        <f>IF('BPA CURRENT Calc'!#REF!='BPA CURRENT Ref Data'!CY$2,Data!O117,0)</f>
        <v>#REF!</v>
      </c>
      <c r="CZ117" s="4" t="e">
        <f>IF('BPA CURRENT Calc'!#REF!='BPA CURRENT Ref Data'!CZ$2,Data!P117,0)</f>
        <v>#REF!</v>
      </c>
      <c r="DA117" s="4" t="e">
        <f>IF('BPA CURRENT Calc'!#REF!='BPA CURRENT Ref Data'!DA$2,Data!Q117,0)</f>
        <v>#REF!</v>
      </c>
      <c r="DB117" s="4" t="e">
        <f>IF('BPA CURRENT Calc'!#REF!='BPA CURRENT Ref Data'!DB$2,Data!R117,0)</f>
        <v>#REF!</v>
      </c>
      <c r="DC117" s="4" t="e">
        <f>IF('BPA CURRENT Calc'!#REF!='BPA CURRENT Ref Data'!DC$2,Data!S117,0)</f>
        <v>#REF!</v>
      </c>
      <c r="DD117" s="4" t="e">
        <f>IF('BPA CURRENT Calc'!#REF!='BPA CURRENT Ref Data'!DD$2,Data!T117,0)</f>
        <v>#REF!</v>
      </c>
      <c r="DE117" s="4" t="e">
        <f>IF('BPA CURRENT Calc'!#REF!='BPA CURRENT Ref Data'!DE$2,Data!U117,0)</f>
        <v>#REF!</v>
      </c>
      <c r="DF117" s="22" t="e">
        <f t="shared" si="16"/>
        <v>#REF!</v>
      </c>
    </row>
    <row r="118" spans="1:110" x14ac:dyDescent="0.3">
      <c r="A118" s="12">
        <v>10391</v>
      </c>
      <c r="B118" s="37" t="s">
        <v>125</v>
      </c>
      <c r="C118" s="18">
        <f>IF('BPA CURRENT Calc'!$C$6='BPA CURRENT Ref Data'!C$2,Data!G118,0)</f>
        <v>0</v>
      </c>
      <c r="D118" s="4">
        <f>IF('BPA CURRENT Calc'!$C$6='BPA CURRENT Ref Data'!D$2,Data!H118,0)</f>
        <v>0</v>
      </c>
      <c r="E118" s="4">
        <f>IF('BPA CURRENT Calc'!$C$6='BPA CURRENT Ref Data'!E$2,Data!I118,0)</f>
        <v>33.017314383561647</v>
      </c>
      <c r="F118" s="4">
        <f>IF('BPA CURRENT Calc'!$C$6='BPA CURRENT Ref Data'!F$2,Data!J118,0)</f>
        <v>0</v>
      </c>
      <c r="G118" s="4">
        <f>IF('BPA CURRENT Calc'!$C$6='BPA CURRENT Ref Data'!G$2,Data!K118,0)</f>
        <v>0</v>
      </c>
      <c r="H118" s="4">
        <f>IF('BPA CURRENT Calc'!$C$6='BPA CURRENT Ref Data'!H$2,Data!L118,0)</f>
        <v>0</v>
      </c>
      <c r="I118" s="4">
        <f>IF('BPA CURRENT Calc'!$C$6='BPA CURRENT Ref Data'!I$2,Data!M118,0)</f>
        <v>0</v>
      </c>
      <c r="J118" s="4">
        <f>IF('BPA CURRENT Calc'!$C$6='BPA CURRENT Ref Data'!J$2,Data!N118,0)</f>
        <v>0</v>
      </c>
      <c r="K118" s="4">
        <f>IF('BPA CURRENT Calc'!$C$6='BPA CURRENT Ref Data'!K$2,Data!O118,0)</f>
        <v>0</v>
      </c>
      <c r="L118" s="4">
        <f>IF('BPA CURRENT Calc'!$C$6='BPA CURRENT Ref Data'!L$2,Data!P118,0)</f>
        <v>0</v>
      </c>
      <c r="M118" s="4">
        <f>IF('BPA CURRENT Calc'!$C$6='BPA CURRENT Ref Data'!M$2,Data!Q118,0)</f>
        <v>0</v>
      </c>
      <c r="N118" s="4">
        <f>IF('BPA CURRENT Calc'!$C$6='BPA CURRENT Ref Data'!N$2,Data!R118,0)</f>
        <v>0</v>
      </c>
      <c r="O118" s="4">
        <f>IF('BPA CURRENT Calc'!$C$6='BPA CURRENT Ref Data'!O$2,Data!S118,0)</f>
        <v>0</v>
      </c>
      <c r="P118" s="4">
        <f>IF('BPA CURRENT Calc'!$C$6='BPA CURRENT Ref Data'!P$2,Data!T118,0)</f>
        <v>0</v>
      </c>
      <c r="Q118" s="4">
        <f>IF('BPA CURRENT Calc'!$C$6='BPA CURRENT Ref Data'!Q$2,Data!U118,0)</f>
        <v>0</v>
      </c>
      <c r="R118" s="22">
        <f t="shared" si="10"/>
        <v>33.017314383561647</v>
      </c>
      <c r="S118" s="18">
        <f>IF(S$2='BPA CURRENT Calc'!$D$6,Data!V118,0)</f>
        <v>0</v>
      </c>
      <c r="T118" s="4">
        <f>IF(T$2='BPA CURRENT Calc'!$D$6,Data!W118,0)</f>
        <v>0</v>
      </c>
      <c r="U118" s="4">
        <f>IF(U$2='BPA CURRENT Calc'!$D$6,Data!X118,0)</f>
        <v>0</v>
      </c>
      <c r="V118" s="4">
        <f>IF(V$2='BPA CURRENT Calc'!$D$6,Data!Y118,0)</f>
        <v>0</v>
      </c>
      <c r="W118" s="4">
        <f>IF(W$2='BPA CURRENT Calc'!$D$6,Data!Z118,0)</f>
        <v>0</v>
      </c>
      <c r="X118" s="4">
        <f>IF(X$2='BPA CURRENT Calc'!$D$6,Data!AA118,0)</f>
        <v>0</v>
      </c>
      <c r="Y118" s="4">
        <f>IF(Y$2='BPA CURRENT Calc'!$D$6,Data!AB118,0)</f>
        <v>0</v>
      </c>
      <c r="Z118" s="4">
        <f>IF(Z$2='BPA CURRENT Calc'!$D$6,Data!AC118,0)</f>
        <v>0</v>
      </c>
      <c r="AA118" s="4">
        <f>IF(AA$2='BPA CURRENT Calc'!$D$6,Data!AD118,0)</f>
        <v>0</v>
      </c>
      <c r="AB118" s="4">
        <f>IF(AB$2='BPA CURRENT Calc'!$D$6,Data!AE118,0)</f>
        <v>0</v>
      </c>
      <c r="AC118" s="4">
        <f>IF(AC$2='BPA CURRENT Calc'!$D$6,Data!AF118,0)</f>
        <v>0</v>
      </c>
      <c r="AD118" s="4">
        <f>IF(AD$2='BPA CURRENT Calc'!$D$6,Data!AG118,0)</f>
        <v>0</v>
      </c>
      <c r="AE118" s="4">
        <f>IF(AE$2='BPA CURRENT Calc'!$D$6,Data!AH118,0)</f>
        <v>0</v>
      </c>
      <c r="AF118" s="4">
        <f>IF(AF$2='BPA CURRENT Calc'!$D$6,Data!AI118,0)</f>
        <v>0</v>
      </c>
      <c r="AG118" s="6">
        <f t="shared" si="11"/>
        <v>0</v>
      </c>
      <c r="AH118" s="18">
        <f>IF(AH$2='BPA CURRENT Calc'!$E$6,0,0)</f>
        <v>0</v>
      </c>
      <c r="AI118" s="4">
        <f>IF(AI$2='BPA CURRENT Calc'!$E$6,Data!AJ118,0)</f>
        <v>0</v>
      </c>
      <c r="AJ118" s="4">
        <f>IF(AJ$2='BPA CURRENT Calc'!$E$6,Data!AK118,0)</f>
        <v>0</v>
      </c>
      <c r="AK118" s="4">
        <f>IF(AK$2='BPA CURRENT Calc'!$E$6,Data!AL118,0)</f>
        <v>0</v>
      </c>
      <c r="AL118" s="4">
        <f>IF(AL$2='BPA CURRENT Calc'!$E$6,Data!AM118,0)</f>
        <v>0</v>
      </c>
      <c r="AM118" s="4">
        <f>IF(AM$2='BPA CURRENT Calc'!$E$6,Data!AN118,0)</f>
        <v>0</v>
      </c>
      <c r="AN118" s="4">
        <f>IF(AN$2='BPA CURRENT Calc'!$E$6,Data!AO118,0)</f>
        <v>0</v>
      </c>
      <c r="AO118" s="4">
        <f>IF(AO$2='BPA CURRENT Calc'!$E$6,Data!AP118,0)</f>
        <v>0</v>
      </c>
      <c r="AP118" s="6">
        <f t="shared" si="12"/>
        <v>0</v>
      </c>
      <c r="AQ118" s="18">
        <f>IF(AQ$2='BPA CURRENT Calc'!$F$6,0,0)</f>
        <v>0</v>
      </c>
      <c r="AR118" s="4">
        <f>IF(AR$2='BPA CURRENT Calc'!$F$6,Data!AQ118,0)</f>
        <v>0</v>
      </c>
      <c r="AS118" s="4">
        <f>IF(AS$2='BPA CURRENT Calc'!$F$6,Data!AR118,0)</f>
        <v>0</v>
      </c>
      <c r="AT118" s="4">
        <f>IF(AT$2='BPA CURRENT Calc'!$F$6,Data!AS118,0)</f>
        <v>0</v>
      </c>
      <c r="AU118" s="4">
        <f>IF(AU$2='BPA CURRENT Calc'!$F$6,Data!AT118,0)</f>
        <v>0</v>
      </c>
      <c r="AV118" s="4">
        <f>IF(AV$2='BPA CURRENT Calc'!$F$6,Data!AU118,0)</f>
        <v>0</v>
      </c>
      <c r="AW118" s="4">
        <f>IF(AW$2='BPA CURRENT Calc'!$F$6,Data!AV118,0)</f>
        <v>0</v>
      </c>
      <c r="AX118" s="4">
        <f>IF(AX$2='BPA CURRENT Calc'!$F$6,Data!AW118,0)</f>
        <v>0</v>
      </c>
      <c r="AY118" s="6">
        <f t="shared" si="13"/>
        <v>0</v>
      </c>
      <c r="AZ118" s="18">
        <f>IF(AZ$2='BPA CURRENT Calc'!$G$6,0,0)</f>
        <v>0</v>
      </c>
      <c r="BA118" s="4">
        <f>IF(BA$2='BPA CURRENT Calc'!$G$6,Data!AX118,0)</f>
        <v>0</v>
      </c>
      <c r="BB118" s="4">
        <f>IF(BB$2='BPA CURRENT Calc'!$G$6,Data!AY118,0)</f>
        <v>0</v>
      </c>
      <c r="BC118" s="4">
        <f>IF(BC$2='BPA CURRENT Calc'!$G$6,Data!AZ118,0)</f>
        <v>0</v>
      </c>
      <c r="BD118" s="4">
        <f>IF(BD$2='BPA CURRENT Calc'!$G$6,Data!BA118,0)</f>
        <v>0</v>
      </c>
      <c r="BE118" s="4">
        <f>IF(BE$2='BPA CURRENT Calc'!$G$6,Data!BB118,0)</f>
        <v>0</v>
      </c>
      <c r="BF118" s="4">
        <f>IF(BF$2='BPA CURRENT Calc'!$G$6,Data!BC118,0)</f>
        <v>0</v>
      </c>
      <c r="BG118" s="4">
        <f>IF(BG$2='BPA CURRENT Calc'!$G$6,Data!BD118,0)</f>
        <v>0</v>
      </c>
      <c r="BH118" s="6">
        <f t="shared" si="14"/>
        <v>0</v>
      </c>
      <c r="BI118" s="97">
        <f>IF('BPA CURRENT Calc'!$H$6="Yes",Data!BE118,0)</f>
        <v>0</v>
      </c>
      <c r="BJ118" s="18">
        <f>IF(BJ$2='BPA CURRENT Calc'!$L$4,0,0)</f>
        <v>0</v>
      </c>
      <c r="BK118" s="4">
        <f>IF(BK$2='BPA CURRENT Calc'!$L$4,Data!BV118,0)</f>
        <v>0</v>
      </c>
      <c r="BL118" s="4">
        <f>IF(BL$2='BPA CURRENT Calc'!$L$4,Data!BW118,0)</f>
        <v>0.312</v>
      </c>
      <c r="BM118" s="4">
        <f>IF(BM$2='BPA CURRENT Calc'!$L$4,Data!BX118,0)</f>
        <v>0</v>
      </c>
      <c r="BN118" s="4">
        <f>IF(BN$2='BPA CURRENT Calc'!$L$4,Data!BY118,0)</f>
        <v>0</v>
      </c>
      <c r="BO118" s="6">
        <f t="shared" si="15"/>
        <v>0.312</v>
      </c>
      <c r="BP118" s="4">
        <f>IF('BPA CURRENT Calc'!$J$6='BPA CURRENT Ref Data'!BP$2,Data!C118,0)</f>
        <v>0</v>
      </c>
      <c r="BQ118" s="4">
        <f>IF('BPA CURRENT Calc'!$J$6='BPA CURRENT Ref Data'!BQ$2,Data!D118,0)</f>
        <v>0</v>
      </c>
      <c r="BR118" s="4">
        <f>IF('BPA CURRENT Calc'!$J$6='BPA CURRENT Ref Data'!BR$2,Data!E118,0)</f>
        <v>0</v>
      </c>
      <c r="BS118" s="4">
        <f>IF('BPA CURRENT Calc'!$J$6='BPA CURRENT Ref Data'!BS$2,Data!F118,0)</f>
        <v>29.977</v>
      </c>
      <c r="BT118" s="99">
        <f t="shared" si="17"/>
        <v>29.977</v>
      </c>
      <c r="BU118" s="102">
        <f>IF('BPA CURRENT Calc'!$L$6="Yes",'BPA CURRENT Ref Data'!BO118*'BPA CURRENT Calc'!$L$5,0)</f>
        <v>0.156</v>
      </c>
      <c r="BV118" s="102">
        <f>IF('BPA CURRENT Calc'!$M$6="Yes",IF(('BPA CURRENT Calc'!I122-'BPA CURRENT Ref Data'!BT118)&gt;0,('BPA CURRENT Calc'!I122-'BPA CURRENT Ref Data'!BT118)*'BPA CURRENT Calc'!$M$5,0),0)</f>
        <v>0.76007859589041171</v>
      </c>
      <c r="BW118" s="80">
        <f>IF('BPA CURRENT Calc'!$K$6="Yes",IF(('BPA CURRENT Calc'!I122)&lt;'BPA CURRENT Calc'!J122,('BPA CURRENT Calc'!I122-'BPA CURRENT Calc'!J122)*'BPA CURRENT Calc'!$K$5,0),0)</f>
        <v>0</v>
      </c>
      <c r="BX118" s="105">
        <f>IF('BPA CURRENT Calc'!$N$5='BPA CURRENT Ref Data'!$BX$2,'BPA CURRENT Scaling'!D121,0)</f>
        <v>0.19144105683611357</v>
      </c>
      <c r="BY118" s="1">
        <f>IF('BPA CURRENT Calc'!$N$5='BPA CURRENT Ref Data'!$BY$2,'BPA CURRENT Scaling'!H121,0)</f>
        <v>0</v>
      </c>
      <c r="BZ118" s="6">
        <f>IF('BPA CURRENT Calc'!$N$6="Yes",SUM('BPA CURRENT Ref Data'!BX118:BY118),0)</f>
        <v>0</v>
      </c>
      <c r="CA118" s="4"/>
      <c r="CB118" s="4"/>
      <c r="CC118" s="4"/>
      <c r="CD118" s="4"/>
      <c r="CE118" s="4"/>
      <c r="CF118" s="4"/>
      <c r="CG118" s="4"/>
      <c r="CH118" s="4"/>
      <c r="CI118" s="4"/>
      <c r="CJ118" s="4"/>
      <c r="CK118" s="4"/>
      <c r="CL118" s="4"/>
      <c r="CM118" s="4"/>
      <c r="CN118" s="4"/>
      <c r="CO118" s="4"/>
      <c r="CP118" s="4"/>
      <c r="CQ118" s="4" t="e">
        <f>IF('BPA CURRENT Calc'!#REF!='BPA CURRENT Ref Data'!CQ$2,Data!G118,0)</f>
        <v>#REF!</v>
      </c>
      <c r="CR118" s="4" t="e">
        <f>IF('BPA CURRENT Calc'!#REF!='BPA CURRENT Ref Data'!CR$2,Data!H118,0)</f>
        <v>#REF!</v>
      </c>
      <c r="CS118" s="4" t="e">
        <f>IF('BPA CURRENT Calc'!#REF!='BPA CURRENT Ref Data'!CS$2,Data!I118,0)</f>
        <v>#REF!</v>
      </c>
      <c r="CT118" s="4" t="e">
        <f>IF('BPA CURRENT Calc'!#REF!='BPA CURRENT Ref Data'!CT$2,Data!J118,0)</f>
        <v>#REF!</v>
      </c>
      <c r="CU118" s="4" t="e">
        <f>IF('BPA CURRENT Calc'!#REF!='BPA CURRENT Ref Data'!CU$2,Data!K118,0)</f>
        <v>#REF!</v>
      </c>
      <c r="CV118" s="4" t="e">
        <f>IF('BPA CURRENT Calc'!#REF!='BPA CURRENT Ref Data'!CV$2,Data!L118,0)</f>
        <v>#REF!</v>
      </c>
      <c r="CW118" s="4" t="e">
        <f>IF('BPA CURRENT Calc'!#REF!='BPA CURRENT Ref Data'!CW$2,Data!M118,0)</f>
        <v>#REF!</v>
      </c>
      <c r="CX118" s="4" t="e">
        <f>IF('BPA CURRENT Calc'!#REF!='BPA CURRENT Ref Data'!CX$2,Data!N118,0)</f>
        <v>#REF!</v>
      </c>
      <c r="CY118" s="4" t="e">
        <f>IF('BPA CURRENT Calc'!#REF!='BPA CURRENT Ref Data'!CY$2,Data!O118,0)</f>
        <v>#REF!</v>
      </c>
      <c r="CZ118" s="4" t="e">
        <f>IF('BPA CURRENT Calc'!#REF!='BPA CURRENT Ref Data'!CZ$2,Data!P118,0)</f>
        <v>#REF!</v>
      </c>
      <c r="DA118" s="4" t="e">
        <f>IF('BPA CURRENT Calc'!#REF!='BPA CURRENT Ref Data'!DA$2,Data!Q118,0)</f>
        <v>#REF!</v>
      </c>
      <c r="DB118" s="4" t="e">
        <f>IF('BPA CURRENT Calc'!#REF!='BPA CURRENT Ref Data'!DB$2,Data!R118,0)</f>
        <v>#REF!</v>
      </c>
      <c r="DC118" s="4" t="e">
        <f>IF('BPA CURRENT Calc'!#REF!='BPA CURRENT Ref Data'!DC$2,Data!S118,0)</f>
        <v>#REF!</v>
      </c>
      <c r="DD118" s="4" t="e">
        <f>IF('BPA CURRENT Calc'!#REF!='BPA CURRENT Ref Data'!DD$2,Data!T118,0)</f>
        <v>#REF!</v>
      </c>
      <c r="DE118" s="4" t="e">
        <f>IF('BPA CURRENT Calc'!#REF!='BPA CURRENT Ref Data'!DE$2,Data!U118,0)</f>
        <v>#REF!</v>
      </c>
      <c r="DF118" s="22" t="e">
        <f t="shared" si="16"/>
        <v>#REF!</v>
      </c>
    </row>
    <row r="119" spans="1:110" x14ac:dyDescent="0.3">
      <c r="A119" s="12">
        <v>10406</v>
      </c>
      <c r="B119" s="37" t="s">
        <v>126</v>
      </c>
      <c r="C119" s="18">
        <f>IF('BPA CURRENT Calc'!$C$6='BPA CURRENT Ref Data'!C$2,Data!G119,0)</f>
        <v>0</v>
      </c>
      <c r="D119" s="4">
        <f>IF('BPA CURRENT Calc'!$C$6='BPA CURRENT Ref Data'!D$2,Data!H119,0)</f>
        <v>0</v>
      </c>
      <c r="E119" s="4">
        <f>IF('BPA CURRENT Calc'!$C$6='BPA CURRENT Ref Data'!E$2,Data!I119,0)</f>
        <v>0.71784543378995447</v>
      </c>
      <c r="F119" s="4">
        <f>IF('BPA CURRENT Calc'!$C$6='BPA CURRENT Ref Data'!F$2,Data!J119,0)</f>
        <v>0</v>
      </c>
      <c r="G119" s="4">
        <f>IF('BPA CURRENT Calc'!$C$6='BPA CURRENT Ref Data'!G$2,Data!K119,0)</f>
        <v>0</v>
      </c>
      <c r="H119" s="4">
        <f>IF('BPA CURRENT Calc'!$C$6='BPA CURRENT Ref Data'!H$2,Data!L119,0)</f>
        <v>0</v>
      </c>
      <c r="I119" s="4">
        <f>IF('BPA CURRENT Calc'!$C$6='BPA CURRENT Ref Data'!I$2,Data!M119,0)</f>
        <v>0</v>
      </c>
      <c r="J119" s="4">
        <f>IF('BPA CURRENT Calc'!$C$6='BPA CURRENT Ref Data'!J$2,Data!N119,0)</f>
        <v>0</v>
      </c>
      <c r="K119" s="4">
        <f>IF('BPA CURRENT Calc'!$C$6='BPA CURRENT Ref Data'!K$2,Data!O119,0)</f>
        <v>0</v>
      </c>
      <c r="L119" s="4">
        <f>IF('BPA CURRENT Calc'!$C$6='BPA CURRENT Ref Data'!L$2,Data!P119,0)</f>
        <v>0</v>
      </c>
      <c r="M119" s="4">
        <f>IF('BPA CURRENT Calc'!$C$6='BPA CURRENT Ref Data'!M$2,Data!Q119,0)</f>
        <v>0</v>
      </c>
      <c r="N119" s="4">
        <f>IF('BPA CURRENT Calc'!$C$6='BPA CURRENT Ref Data'!N$2,Data!R119,0)</f>
        <v>0</v>
      </c>
      <c r="O119" s="4">
        <f>IF('BPA CURRENT Calc'!$C$6='BPA CURRENT Ref Data'!O$2,Data!S119,0)</f>
        <v>0</v>
      </c>
      <c r="P119" s="4">
        <f>IF('BPA CURRENT Calc'!$C$6='BPA CURRENT Ref Data'!P$2,Data!T119,0)</f>
        <v>0</v>
      </c>
      <c r="Q119" s="4">
        <f>IF('BPA CURRENT Calc'!$C$6='BPA CURRENT Ref Data'!Q$2,Data!U119,0)</f>
        <v>0</v>
      </c>
      <c r="R119" s="22">
        <f t="shared" si="10"/>
        <v>0.71784543378995447</v>
      </c>
      <c r="S119" s="18">
        <f>IF(S$2='BPA CURRENT Calc'!$D$6,Data!V119,0)</f>
        <v>0</v>
      </c>
      <c r="T119" s="4">
        <f>IF(T$2='BPA CURRENT Calc'!$D$6,Data!W119,0)</f>
        <v>0</v>
      </c>
      <c r="U119" s="4">
        <f>IF(U$2='BPA CURRENT Calc'!$D$6,Data!X119,0)</f>
        <v>0</v>
      </c>
      <c r="V119" s="4">
        <f>IF(V$2='BPA CURRENT Calc'!$D$6,Data!Y119,0)</f>
        <v>0</v>
      </c>
      <c r="W119" s="4">
        <f>IF(W$2='BPA CURRENT Calc'!$D$6,Data!Z119,0)</f>
        <v>0</v>
      </c>
      <c r="X119" s="4">
        <f>IF(X$2='BPA CURRENT Calc'!$D$6,Data!AA119,0)</f>
        <v>0</v>
      </c>
      <c r="Y119" s="4">
        <f>IF(Y$2='BPA CURRENT Calc'!$D$6,Data!AB119,0)</f>
        <v>0</v>
      </c>
      <c r="Z119" s="4">
        <f>IF(Z$2='BPA CURRENT Calc'!$D$6,Data!AC119,0)</f>
        <v>0</v>
      </c>
      <c r="AA119" s="4">
        <f>IF(AA$2='BPA CURRENT Calc'!$D$6,Data!AD119,0)</f>
        <v>0</v>
      </c>
      <c r="AB119" s="4">
        <f>IF(AB$2='BPA CURRENT Calc'!$D$6,Data!AE119,0)</f>
        <v>0</v>
      </c>
      <c r="AC119" s="4">
        <f>IF(AC$2='BPA CURRENT Calc'!$D$6,Data!AF119,0)</f>
        <v>0</v>
      </c>
      <c r="AD119" s="4">
        <f>IF(AD$2='BPA CURRENT Calc'!$D$6,Data!AG119,0)</f>
        <v>0</v>
      </c>
      <c r="AE119" s="4">
        <f>IF(AE$2='BPA CURRENT Calc'!$D$6,Data!AH119,0)</f>
        <v>0</v>
      </c>
      <c r="AF119" s="4">
        <f>IF(AF$2='BPA CURRENT Calc'!$D$6,Data!AI119,0)</f>
        <v>0</v>
      </c>
      <c r="AG119" s="6">
        <f t="shared" si="11"/>
        <v>0</v>
      </c>
      <c r="AH119" s="18">
        <f>IF(AH$2='BPA CURRENT Calc'!$E$6,0,0)</f>
        <v>0</v>
      </c>
      <c r="AI119" s="4">
        <f>IF(AI$2='BPA CURRENT Calc'!$E$6,Data!AJ119,0)</f>
        <v>0</v>
      </c>
      <c r="AJ119" s="4">
        <f>IF(AJ$2='BPA CURRENT Calc'!$E$6,Data!AK119,0)</f>
        <v>0</v>
      </c>
      <c r="AK119" s="4">
        <f>IF(AK$2='BPA CURRENT Calc'!$E$6,Data!AL119,0)</f>
        <v>0</v>
      </c>
      <c r="AL119" s="4">
        <f>IF(AL$2='BPA CURRENT Calc'!$E$6,Data!AM119,0)</f>
        <v>0</v>
      </c>
      <c r="AM119" s="4">
        <f>IF(AM$2='BPA CURRENT Calc'!$E$6,Data!AN119,0)</f>
        <v>0</v>
      </c>
      <c r="AN119" s="4">
        <f>IF(AN$2='BPA CURRENT Calc'!$E$6,Data!AO119,0)</f>
        <v>0</v>
      </c>
      <c r="AO119" s="4">
        <f>IF(AO$2='BPA CURRENT Calc'!$E$6,Data!AP119,0)</f>
        <v>0</v>
      </c>
      <c r="AP119" s="6">
        <f t="shared" si="12"/>
        <v>0</v>
      </c>
      <c r="AQ119" s="18">
        <f>IF(AQ$2='BPA CURRENT Calc'!$F$6,0,0)</f>
        <v>0</v>
      </c>
      <c r="AR119" s="4">
        <f>IF(AR$2='BPA CURRENT Calc'!$F$6,Data!AQ119,0)</f>
        <v>0</v>
      </c>
      <c r="AS119" s="4">
        <f>IF(AS$2='BPA CURRENT Calc'!$F$6,Data!AR119,0)</f>
        <v>0</v>
      </c>
      <c r="AT119" s="4">
        <f>IF(AT$2='BPA CURRENT Calc'!$F$6,Data!AS119,0)</f>
        <v>0</v>
      </c>
      <c r="AU119" s="4">
        <f>IF(AU$2='BPA CURRENT Calc'!$F$6,Data!AT119,0)</f>
        <v>0</v>
      </c>
      <c r="AV119" s="4">
        <f>IF(AV$2='BPA CURRENT Calc'!$F$6,Data!AU119,0)</f>
        <v>0</v>
      </c>
      <c r="AW119" s="4">
        <f>IF(AW$2='BPA CURRENT Calc'!$F$6,Data!AV119,0)</f>
        <v>0</v>
      </c>
      <c r="AX119" s="4">
        <f>IF(AX$2='BPA CURRENT Calc'!$F$6,Data!AW119,0)</f>
        <v>0</v>
      </c>
      <c r="AY119" s="6">
        <f t="shared" si="13"/>
        <v>0</v>
      </c>
      <c r="AZ119" s="18">
        <f>IF(AZ$2='BPA CURRENT Calc'!$G$6,0,0)</f>
        <v>0</v>
      </c>
      <c r="BA119" s="4">
        <f>IF(BA$2='BPA CURRENT Calc'!$G$6,Data!AX119,0)</f>
        <v>0</v>
      </c>
      <c r="BB119" s="4">
        <f>IF(BB$2='BPA CURRENT Calc'!$G$6,Data!AY119,0)</f>
        <v>0</v>
      </c>
      <c r="BC119" s="4">
        <f>IF(BC$2='BPA CURRENT Calc'!$G$6,Data!AZ119,0)</f>
        <v>0</v>
      </c>
      <c r="BD119" s="4">
        <f>IF(BD$2='BPA CURRENT Calc'!$G$6,Data!BA119,0)</f>
        <v>0</v>
      </c>
      <c r="BE119" s="4">
        <f>IF(BE$2='BPA CURRENT Calc'!$G$6,Data!BB119,0)</f>
        <v>0</v>
      </c>
      <c r="BF119" s="4">
        <f>IF(BF$2='BPA CURRENT Calc'!$G$6,Data!BC119,0)</f>
        <v>0</v>
      </c>
      <c r="BG119" s="4">
        <f>IF(BG$2='BPA CURRENT Calc'!$G$6,Data!BD119,0)</f>
        <v>0</v>
      </c>
      <c r="BH119" s="6">
        <f t="shared" si="14"/>
        <v>0</v>
      </c>
      <c r="BI119" s="97">
        <f>IF('BPA CURRENT Calc'!$H$6="Yes",Data!BE119,0)</f>
        <v>0</v>
      </c>
      <c r="BJ119" s="18">
        <f>IF(BJ$2='BPA CURRENT Calc'!$L$4,0,0)</f>
        <v>0</v>
      </c>
      <c r="BK119" s="4">
        <f>IF(BK$2='BPA CURRENT Calc'!$L$4,Data!BV119,0)</f>
        <v>0</v>
      </c>
      <c r="BL119" s="4">
        <f>IF(BL$2='BPA CURRENT Calc'!$L$4,Data!BW119,0)</f>
        <v>0</v>
      </c>
      <c r="BM119" s="4">
        <f>IF(BM$2='BPA CURRENT Calc'!$L$4,Data!BX119,0)</f>
        <v>0</v>
      </c>
      <c r="BN119" s="4">
        <f>IF(BN$2='BPA CURRENT Calc'!$L$4,Data!BY119,0)</f>
        <v>0</v>
      </c>
      <c r="BO119" s="6">
        <f t="shared" si="15"/>
        <v>0</v>
      </c>
      <c r="BP119" s="4">
        <f>IF('BPA CURRENT Calc'!$J$6='BPA CURRENT Ref Data'!BP$2,Data!C119,0)</f>
        <v>0</v>
      </c>
      <c r="BQ119" s="4">
        <f>IF('BPA CURRENT Calc'!$J$6='BPA CURRENT Ref Data'!BQ$2,Data!D119,0)</f>
        <v>0</v>
      </c>
      <c r="BR119" s="4">
        <f>IF('BPA CURRENT Calc'!$J$6='BPA CURRENT Ref Data'!BR$2,Data!E119,0)</f>
        <v>0</v>
      </c>
      <c r="BS119" s="4">
        <f>IF('BPA CURRENT Calc'!$J$6='BPA CURRENT Ref Data'!BS$2,Data!F119,0)</f>
        <v>0.45800000000000002</v>
      </c>
      <c r="BT119" s="99">
        <f t="shared" si="17"/>
        <v>0.45800000000000002</v>
      </c>
      <c r="BU119" s="102">
        <f>IF('BPA CURRENT Calc'!$L$6="Yes",'BPA CURRENT Ref Data'!BO119*'BPA CURRENT Calc'!$L$5,0)</f>
        <v>0</v>
      </c>
      <c r="BV119" s="102">
        <f>IF('BPA CURRENT Calc'!$M$6="Yes",IF(('BPA CURRENT Calc'!I123-'BPA CURRENT Ref Data'!BT119)&gt;0,('BPA CURRENT Calc'!I123-'BPA CURRENT Ref Data'!BT119)*'BPA CURRENT Calc'!$M$5,0),0)</f>
        <v>6.4961358447488612E-2</v>
      </c>
      <c r="BW119" s="80">
        <f>IF('BPA CURRENT Calc'!$K$6="Yes",IF(('BPA CURRENT Calc'!I123)&lt;'BPA CURRENT Calc'!J123,('BPA CURRENT Calc'!I123-'BPA CURRENT Calc'!J123)*'BPA CURRENT Calc'!$K$5,0),0)</f>
        <v>0</v>
      </c>
      <c r="BX119" s="105">
        <f>IF('BPA CURRENT Calc'!$N$5='BPA CURRENT Ref Data'!$BX$2,'BPA CURRENT Scaling'!D122,0)</f>
        <v>3.2407348084420085E-3</v>
      </c>
      <c r="BY119" s="1">
        <f>IF('BPA CURRENT Calc'!$N$5='BPA CURRENT Ref Data'!$BY$2,'BPA CURRENT Scaling'!H122,0)</f>
        <v>0</v>
      </c>
      <c r="BZ119" s="6">
        <f>IF('BPA CURRENT Calc'!$N$6="Yes",SUM('BPA CURRENT Ref Data'!BX119:BY119),0)</f>
        <v>0</v>
      </c>
      <c r="CA119" s="4"/>
      <c r="CB119" s="4"/>
      <c r="CC119" s="4"/>
      <c r="CD119" s="4"/>
      <c r="CE119" s="4"/>
      <c r="CF119" s="4"/>
      <c r="CG119" s="4"/>
      <c r="CH119" s="4"/>
      <c r="CI119" s="4"/>
      <c r="CJ119" s="4"/>
      <c r="CK119" s="4"/>
      <c r="CL119" s="4"/>
      <c r="CM119" s="4"/>
      <c r="CN119" s="4"/>
      <c r="CO119" s="4"/>
      <c r="CP119" s="4"/>
      <c r="CQ119" s="4" t="e">
        <f>IF('BPA CURRENT Calc'!#REF!='BPA CURRENT Ref Data'!CQ$2,Data!G119,0)</f>
        <v>#REF!</v>
      </c>
      <c r="CR119" s="4" t="e">
        <f>IF('BPA CURRENT Calc'!#REF!='BPA CURRENT Ref Data'!CR$2,Data!H119,0)</f>
        <v>#REF!</v>
      </c>
      <c r="CS119" s="4" t="e">
        <f>IF('BPA CURRENT Calc'!#REF!='BPA CURRENT Ref Data'!CS$2,Data!I119,0)</f>
        <v>#REF!</v>
      </c>
      <c r="CT119" s="4" t="e">
        <f>IF('BPA CURRENT Calc'!#REF!='BPA CURRENT Ref Data'!CT$2,Data!J119,0)</f>
        <v>#REF!</v>
      </c>
      <c r="CU119" s="4" t="e">
        <f>IF('BPA CURRENT Calc'!#REF!='BPA CURRENT Ref Data'!CU$2,Data!K119,0)</f>
        <v>#REF!</v>
      </c>
      <c r="CV119" s="4" t="e">
        <f>IF('BPA CURRENT Calc'!#REF!='BPA CURRENT Ref Data'!CV$2,Data!L119,0)</f>
        <v>#REF!</v>
      </c>
      <c r="CW119" s="4" t="e">
        <f>IF('BPA CURRENT Calc'!#REF!='BPA CURRENT Ref Data'!CW$2,Data!M119,0)</f>
        <v>#REF!</v>
      </c>
      <c r="CX119" s="4" t="e">
        <f>IF('BPA CURRENT Calc'!#REF!='BPA CURRENT Ref Data'!CX$2,Data!N119,0)</f>
        <v>#REF!</v>
      </c>
      <c r="CY119" s="4" t="e">
        <f>IF('BPA CURRENT Calc'!#REF!='BPA CURRENT Ref Data'!CY$2,Data!O119,0)</f>
        <v>#REF!</v>
      </c>
      <c r="CZ119" s="4" t="e">
        <f>IF('BPA CURRENT Calc'!#REF!='BPA CURRENT Ref Data'!CZ$2,Data!P119,0)</f>
        <v>#REF!</v>
      </c>
      <c r="DA119" s="4" t="e">
        <f>IF('BPA CURRENT Calc'!#REF!='BPA CURRENT Ref Data'!DA$2,Data!Q119,0)</f>
        <v>#REF!</v>
      </c>
      <c r="DB119" s="4" t="e">
        <f>IF('BPA CURRENT Calc'!#REF!='BPA CURRENT Ref Data'!DB$2,Data!R119,0)</f>
        <v>#REF!</v>
      </c>
      <c r="DC119" s="4" t="e">
        <f>IF('BPA CURRENT Calc'!#REF!='BPA CURRENT Ref Data'!DC$2,Data!S119,0)</f>
        <v>#REF!</v>
      </c>
      <c r="DD119" s="4" t="e">
        <f>IF('BPA CURRENT Calc'!#REF!='BPA CURRENT Ref Data'!DD$2,Data!T119,0)</f>
        <v>#REF!</v>
      </c>
      <c r="DE119" s="4" t="e">
        <f>IF('BPA CURRENT Calc'!#REF!='BPA CURRENT Ref Data'!DE$2,Data!U119,0)</f>
        <v>#REF!</v>
      </c>
      <c r="DF119" s="22" t="e">
        <f t="shared" si="16"/>
        <v>#REF!</v>
      </c>
    </row>
    <row r="120" spans="1:110" x14ac:dyDescent="0.3">
      <c r="A120" s="12">
        <v>10408</v>
      </c>
      <c r="B120" s="37" t="s">
        <v>127</v>
      </c>
      <c r="C120" s="18">
        <f>IF('BPA CURRENT Calc'!$C$6='BPA CURRENT Ref Data'!C$2,Data!G120,0)</f>
        <v>0</v>
      </c>
      <c r="D120" s="4">
        <f>IF('BPA CURRENT Calc'!$C$6='BPA CURRENT Ref Data'!D$2,Data!H120,0)</f>
        <v>0</v>
      </c>
      <c r="E120" s="4">
        <f>IF('BPA CURRENT Calc'!$C$6='BPA CURRENT Ref Data'!E$2,Data!I120,0)</f>
        <v>1.6404974885844752</v>
      </c>
      <c r="F120" s="4">
        <f>IF('BPA CURRENT Calc'!$C$6='BPA CURRENT Ref Data'!F$2,Data!J120,0)</f>
        <v>0</v>
      </c>
      <c r="G120" s="4">
        <f>IF('BPA CURRENT Calc'!$C$6='BPA CURRENT Ref Data'!G$2,Data!K120,0)</f>
        <v>0</v>
      </c>
      <c r="H120" s="4">
        <f>IF('BPA CURRENT Calc'!$C$6='BPA CURRENT Ref Data'!H$2,Data!L120,0)</f>
        <v>0</v>
      </c>
      <c r="I120" s="4">
        <f>IF('BPA CURRENT Calc'!$C$6='BPA CURRENT Ref Data'!I$2,Data!M120,0)</f>
        <v>0</v>
      </c>
      <c r="J120" s="4">
        <f>IF('BPA CURRENT Calc'!$C$6='BPA CURRENT Ref Data'!J$2,Data!N120,0)</f>
        <v>0</v>
      </c>
      <c r="K120" s="4">
        <f>IF('BPA CURRENT Calc'!$C$6='BPA CURRENT Ref Data'!K$2,Data!O120,0)</f>
        <v>0</v>
      </c>
      <c r="L120" s="4">
        <f>IF('BPA CURRENT Calc'!$C$6='BPA CURRENT Ref Data'!L$2,Data!P120,0)</f>
        <v>0</v>
      </c>
      <c r="M120" s="4">
        <f>IF('BPA CURRENT Calc'!$C$6='BPA CURRENT Ref Data'!M$2,Data!Q120,0)</f>
        <v>0</v>
      </c>
      <c r="N120" s="4">
        <f>IF('BPA CURRENT Calc'!$C$6='BPA CURRENT Ref Data'!N$2,Data!R120,0)</f>
        <v>0</v>
      </c>
      <c r="O120" s="4">
        <f>IF('BPA CURRENT Calc'!$C$6='BPA CURRENT Ref Data'!O$2,Data!S120,0)</f>
        <v>0</v>
      </c>
      <c r="P120" s="4">
        <f>IF('BPA CURRENT Calc'!$C$6='BPA CURRENT Ref Data'!P$2,Data!T120,0)</f>
        <v>0</v>
      </c>
      <c r="Q120" s="4">
        <f>IF('BPA CURRENT Calc'!$C$6='BPA CURRENT Ref Data'!Q$2,Data!U120,0)</f>
        <v>0</v>
      </c>
      <c r="R120" s="22">
        <f t="shared" si="10"/>
        <v>1.6404974885844752</v>
      </c>
      <c r="S120" s="18">
        <f>IF(S$2='BPA CURRENT Calc'!$D$6,Data!V120,0)</f>
        <v>0</v>
      </c>
      <c r="T120" s="4">
        <f>IF(T$2='BPA CURRENT Calc'!$D$6,Data!W120,0)</f>
        <v>0</v>
      </c>
      <c r="U120" s="4">
        <f>IF(U$2='BPA CURRENT Calc'!$D$6,Data!X120,0)</f>
        <v>0</v>
      </c>
      <c r="V120" s="4">
        <f>IF(V$2='BPA CURRENT Calc'!$D$6,Data!Y120,0)</f>
        <v>0</v>
      </c>
      <c r="W120" s="4">
        <f>IF(W$2='BPA CURRENT Calc'!$D$6,Data!Z120,0)</f>
        <v>0</v>
      </c>
      <c r="X120" s="4">
        <f>IF(X$2='BPA CURRENT Calc'!$D$6,Data!AA120,0)</f>
        <v>0</v>
      </c>
      <c r="Y120" s="4">
        <f>IF(Y$2='BPA CURRENT Calc'!$D$6,Data!AB120,0)</f>
        <v>0</v>
      </c>
      <c r="Z120" s="4">
        <f>IF(Z$2='BPA CURRENT Calc'!$D$6,Data!AC120,0)</f>
        <v>0</v>
      </c>
      <c r="AA120" s="4">
        <f>IF(AA$2='BPA CURRENT Calc'!$D$6,Data!AD120,0)</f>
        <v>0</v>
      </c>
      <c r="AB120" s="4">
        <f>IF(AB$2='BPA CURRENT Calc'!$D$6,Data!AE120,0)</f>
        <v>0</v>
      </c>
      <c r="AC120" s="4">
        <f>IF(AC$2='BPA CURRENT Calc'!$D$6,Data!AF120,0)</f>
        <v>0</v>
      </c>
      <c r="AD120" s="4">
        <f>IF(AD$2='BPA CURRENT Calc'!$D$6,Data!AG120,0)</f>
        <v>0</v>
      </c>
      <c r="AE120" s="4">
        <f>IF(AE$2='BPA CURRENT Calc'!$D$6,Data!AH120,0)</f>
        <v>0</v>
      </c>
      <c r="AF120" s="4">
        <f>IF(AF$2='BPA CURRENT Calc'!$D$6,Data!AI120,0)</f>
        <v>0</v>
      </c>
      <c r="AG120" s="6">
        <f t="shared" si="11"/>
        <v>0</v>
      </c>
      <c r="AH120" s="18">
        <f>IF(AH$2='BPA CURRENT Calc'!$E$6,0,0)</f>
        <v>0</v>
      </c>
      <c r="AI120" s="4">
        <f>IF(AI$2='BPA CURRENT Calc'!$E$6,Data!AJ120,0)</f>
        <v>0</v>
      </c>
      <c r="AJ120" s="4">
        <f>IF(AJ$2='BPA CURRENT Calc'!$E$6,Data!AK120,0)</f>
        <v>0</v>
      </c>
      <c r="AK120" s="4">
        <f>IF(AK$2='BPA CURRENT Calc'!$E$6,Data!AL120,0)</f>
        <v>0</v>
      </c>
      <c r="AL120" s="4">
        <f>IF(AL$2='BPA CURRENT Calc'!$E$6,Data!AM120,0)</f>
        <v>0</v>
      </c>
      <c r="AM120" s="4">
        <f>IF(AM$2='BPA CURRENT Calc'!$E$6,Data!AN120,0)</f>
        <v>0</v>
      </c>
      <c r="AN120" s="4">
        <f>IF(AN$2='BPA CURRENT Calc'!$E$6,Data!AO120,0)</f>
        <v>0</v>
      </c>
      <c r="AO120" s="4">
        <f>IF(AO$2='BPA CURRENT Calc'!$E$6,Data!AP120,0)</f>
        <v>0</v>
      </c>
      <c r="AP120" s="6">
        <f t="shared" si="12"/>
        <v>0</v>
      </c>
      <c r="AQ120" s="18">
        <f>IF(AQ$2='BPA CURRENT Calc'!$F$6,0,0)</f>
        <v>0</v>
      </c>
      <c r="AR120" s="4">
        <f>IF(AR$2='BPA CURRENT Calc'!$F$6,Data!AQ120,0)</f>
        <v>0</v>
      </c>
      <c r="AS120" s="4">
        <f>IF(AS$2='BPA CURRENT Calc'!$F$6,Data!AR120,0)</f>
        <v>0</v>
      </c>
      <c r="AT120" s="4">
        <f>IF(AT$2='BPA CURRENT Calc'!$F$6,Data!AS120,0)</f>
        <v>0</v>
      </c>
      <c r="AU120" s="4">
        <f>IF(AU$2='BPA CURRENT Calc'!$F$6,Data!AT120,0)</f>
        <v>0</v>
      </c>
      <c r="AV120" s="4">
        <f>IF(AV$2='BPA CURRENT Calc'!$F$6,Data!AU120,0)</f>
        <v>0</v>
      </c>
      <c r="AW120" s="4">
        <f>IF(AW$2='BPA CURRENT Calc'!$F$6,Data!AV120,0)</f>
        <v>0</v>
      </c>
      <c r="AX120" s="4">
        <f>IF(AX$2='BPA CURRENT Calc'!$F$6,Data!AW120,0)</f>
        <v>0</v>
      </c>
      <c r="AY120" s="6">
        <f t="shared" si="13"/>
        <v>0</v>
      </c>
      <c r="AZ120" s="18">
        <f>IF(AZ$2='BPA CURRENT Calc'!$G$6,0,0)</f>
        <v>0</v>
      </c>
      <c r="BA120" s="4">
        <f>IF(BA$2='BPA CURRENT Calc'!$G$6,Data!AX120,0)</f>
        <v>0</v>
      </c>
      <c r="BB120" s="4">
        <f>IF(BB$2='BPA CURRENT Calc'!$G$6,Data!AY120,0)</f>
        <v>0</v>
      </c>
      <c r="BC120" s="4">
        <f>IF(BC$2='BPA CURRENT Calc'!$G$6,Data!AZ120,0)</f>
        <v>0</v>
      </c>
      <c r="BD120" s="4">
        <f>IF(BD$2='BPA CURRENT Calc'!$G$6,Data!BA120,0)</f>
        <v>0</v>
      </c>
      <c r="BE120" s="4">
        <f>IF(BE$2='BPA CURRENT Calc'!$G$6,Data!BB120,0)</f>
        <v>0</v>
      </c>
      <c r="BF120" s="4">
        <f>IF(BF$2='BPA CURRENT Calc'!$G$6,Data!BC120,0)</f>
        <v>0</v>
      </c>
      <c r="BG120" s="4">
        <f>IF(BG$2='BPA CURRENT Calc'!$G$6,Data!BD120,0)</f>
        <v>0</v>
      </c>
      <c r="BH120" s="6">
        <f t="shared" si="14"/>
        <v>0</v>
      </c>
      <c r="BI120" s="97">
        <f>IF('BPA CURRENT Calc'!$H$6="Yes",Data!BE120,0)</f>
        <v>0</v>
      </c>
      <c r="BJ120" s="18">
        <f>IF(BJ$2='BPA CURRENT Calc'!$L$4,0,0)</f>
        <v>0</v>
      </c>
      <c r="BK120" s="4">
        <f>IF(BK$2='BPA CURRENT Calc'!$L$4,Data!BV120,0)</f>
        <v>0</v>
      </c>
      <c r="BL120" s="4">
        <f>IF(BL$2='BPA CURRENT Calc'!$L$4,Data!BW120,0)</f>
        <v>0</v>
      </c>
      <c r="BM120" s="4">
        <f>IF(BM$2='BPA CURRENT Calc'!$L$4,Data!BX120,0)</f>
        <v>0</v>
      </c>
      <c r="BN120" s="4">
        <f>IF(BN$2='BPA CURRENT Calc'!$L$4,Data!BY120,0)</f>
        <v>0</v>
      </c>
      <c r="BO120" s="6">
        <f t="shared" si="15"/>
        <v>0</v>
      </c>
      <c r="BP120" s="4">
        <f>IF('BPA CURRENT Calc'!$J$6='BPA CURRENT Ref Data'!BP$2,Data!C120,0)</f>
        <v>0</v>
      </c>
      <c r="BQ120" s="4">
        <f>IF('BPA CURRENT Calc'!$J$6='BPA CURRENT Ref Data'!BQ$2,Data!D120,0)</f>
        <v>0</v>
      </c>
      <c r="BR120" s="4">
        <f>IF('BPA CURRENT Calc'!$J$6='BPA CURRENT Ref Data'!BR$2,Data!E120,0)</f>
        <v>0</v>
      </c>
      <c r="BS120" s="4">
        <f>IF('BPA CURRENT Calc'!$J$6='BPA CURRENT Ref Data'!BS$2,Data!F120,0)</f>
        <v>1.5269999999999999</v>
      </c>
      <c r="BT120" s="99">
        <f t="shared" si="17"/>
        <v>1.5269999999999999</v>
      </c>
      <c r="BU120" s="102">
        <f>IF('BPA CURRENT Calc'!$L$6="Yes",'BPA CURRENT Ref Data'!BO120*'BPA CURRENT Calc'!$L$5,0)</f>
        <v>0</v>
      </c>
      <c r="BV120" s="102">
        <f>IF('BPA CURRENT Calc'!$M$6="Yes",IF(('BPA CURRENT Calc'!I124-'BPA CURRENT Ref Data'!BT120)&gt;0,('BPA CURRENT Calc'!I124-'BPA CURRENT Ref Data'!BT120)*'BPA CURRENT Calc'!$M$5,0),0)</f>
        <v>2.837437214611882E-2</v>
      </c>
      <c r="BW120" s="80">
        <f>IF('BPA CURRENT Calc'!$K$6="Yes",IF(('BPA CURRENT Calc'!I124)&lt;'BPA CURRENT Calc'!J124,('BPA CURRENT Calc'!I124-'BPA CURRENT Calc'!J124)*'BPA CURRENT Calc'!$K$5,0),0)</f>
        <v>0</v>
      </c>
      <c r="BX120" s="105">
        <f>IF('BPA CURRENT Calc'!$N$5='BPA CURRENT Ref Data'!$BX$2,'BPA CURRENT Scaling'!D123,0)</f>
        <v>9.6384862601252633E-3</v>
      </c>
      <c r="BY120" s="1">
        <f>IF('BPA CURRENT Calc'!$N$5='BPA CURRENT Ref Data'!$BY$2,'BPA CURRENT Scaling'!H123,0)</f>
        <v>0</v>
      </c>
      <c r="BZ120" s="6">
        <f>IF('BPA CURRENT Calc'!$N$6="Yes",SUM('BPA CURRENT Ref Data'!BX120:BY120),0)</f>
        <v>0</v>
      </c>
      <c r="CA120" s="4"/>
      <c r="CB120" s="4"/>
      <c r="CC120" s="4"/>
      <c r="CD120" s="4"/>
      <c r="CE120" s="4"/>
      <c r="CF120" s="4"/>
      <c r="CG120" s="4"/>
      <c r="CH120" s="4"/>
      <c r="CI120" s="4"/>
      <c r="CJ120" s="4"/>
      <c r="CK120" s="4"/>
      <c r="CL120" s="4"/>
      <c r="CM120" s="4"/>
      <c r="CN120" s="4"/>
      <c r="CO120" s="4"/>
      <c r="CP120" s="4"/>
      <c r="CQ120" s="4" t="e">
        <f>IF('BPA CURRENT Calc'!#REF!='BPA CURRENT Ref Data'!CQ$2,Data!G120,0)</f>
        <v>#REF!</v>
      </c>
      <c r="CR120" s="4" t="e">
        <f>IF('BPA CURRENT Calc'!#REF!='BPA CURRENT Ref Data'!CR$2,Data!H120,0)</f>
        <v>#REF!</v>
      </c>
      <c r="CS120" s="4" t="e">
        <f>IF('BPA CURRENT Calc'!#REF!='BPA CURRENT Ref Data'!CS$2,Data!I120,0)</f>
        <v>#REF!</v>
      </c>
      <c r="CT120" s="4" t="e">
        <f>IF('BPA CURRENT Calc'!#REF!='BPA CURRENT Ref Data'!CT$2,Data!J120,0)</f>
        <v>#REF!</v>
      </c>
      <c r="CU120" s="4" t="e">
        <f>IF('BPA CURRENT Calc'!#REF!='BPA CURRENT Ref Data'!CU$2,Data!K120,0)</f>
        <v>#REF!</v>
      </c>
      <c r="CV120" s="4" t="e">
        <f>IF('BPA CURRENT Calc'!#REF!='BPA CURRENT Ref Data'!CV$2,Data!L120,0)</f>
        <v>#REF!</v>
      </c>
      <c r="CW120" s="4" t="e">
        <f>IF('BPA CURRENT Calc'!#REF!='BPA CURRENT Ref Data'!CW$2,Data!M120,0)</f>
        <v>#REF!</v>
      </c>
      <c r="CX120" s="4" t="e">
        <f>IF('BPA CURRENT Calc'!#REF!='BPA CURRENT Ref Data'!CX$2,Data!N120,0)</f>
        <v>#REF!</v>
      </c>
      <c r="CY120" s="4" t="e">
        <f>IF('BPA CURRENT Calc'!#REF!='BPA CURRENT Ref Data'!CY$2,Data!O120,0)</f>
        <v>#REF!</v>
      </c>
      <c r="CZ120" s="4" t="e">
        <f>IF('BPA CURRENT Calc'!#REF!='BPA CURRENT Ref Data'!CZ$2,Data!P120,0)</f>
        <v>#REF!</v>
      </c>
      <c r="DA120" s="4" t="e">
        <f>IF('BPA CURRENT Calc'!#REF!='BPA CURRENT Ref Data'!DA$2,Data!Q120,0)</f>
        <v>#REF!</v>
      </c>
      <c r="DB120" s="4" t="e">
        <f>IF('BPA CURRENT Calc'!#REF!='BPA CURRENT Ref Data'!DB$2,Data!R120,0)</f>
        <v>#REF!</v>
      </c>
      <c r="DC120" s="4" t="e">
        <f>IF('BPA CURRENT Calc'!#REF!='BPA CURRENT Ref Data'!DC$2,Data!S120,0)</f>
        <v>#REF!</v>
      </c>
      <c r="DD120" s="4" t="e">
        <f>IF('BPA CURRENT Calc'!#REF!='BPA CURRENT Ref Data'!DD$2,Data!T120,0)</f>
        <v>#REF!</v>
      </c>
      <c r="DE120" s="4" t="e">
        <f>IF('BPA CURRENT Calc'!#REF!='BPA CURRENT Ref Data'!DE$2,Data!U120,0)</f>
        <v>#REF!</v>
      </c>
      <c r="DF120" s="22" t="e">
        <f t="shared" si="16"/>
        <v>#REF!</v>
      </c>
    </row>
    <row r="121" spans="1:110" x14ac:dyDescent="0.3">
      <c r="A121" s="12">
        <v>10409</v>
      </c>
      <c r="B121" s="37" t="s">
        <v>128</v>
      </c>
      <c r="C121" s="18">
        <f>IF('BPA CURRENT Calc'!$C$6='BPA CURRENT Ref Data'!C$2,Data!G121,0)</f>
        <v>0</v>
      </c>
      <c r="D121" s="4">
        <f>IF('BPA CURRENT Calc'!$C$6='BPA CURRENT Ref Data'!D$2,Data!H121,0)</f>
        <v>0</v>
      </c>
      <c r="E121" s="4">
        <f>IF('BPA CURRENT Calc'!$C$6='BPA CURRENT Ref Data'!E$2,Data!I121,0)</f>
        <v>25.485007305936072</v>
      </c>
      <c r="F121" s="4">
        <f>IF('BPA CURRENT Calc'!$C$6='BPA CURRENT Ref Data'!F$2,Data!J121,0)</f>
        <v>0</v>
      </c>
      <c r="G121" s="4">
        <f>IF('BPA CURRENT Calc'!$C$6='BPA CURRENT Ref Data'!G$2,Data!K121,0)</f>
        <v>0</v>
      </c>
      <c r="H121" s="4">
        <f>IF('BPA CURRENT Calc'!$C$6='BPA CURRENT Ref Data'!H$2,Data!L121,0)</f>
        <v>0</v>
      </c>
      <c r="I121" s="4">
        <f>IF('BPA CURRENT Calc'!$C$6='BPA CURRENT Ref Data'!I$2,Data!M121,0)</f>
        <v>0</v>
      </c>
      <c r="J121" s="4">
        <f>IF('BPA CURRENT Calc'!$C$6='BPA CURRENT Ref Data'!J$2,Data!N121,0)</f>
        <v>0</v>
      </c>
      <c r="K121" s="4">
        <f>IF('BPA CURRENT Calc'!$C$6='BPA CURRENT Ref Data'!K$2,Data!O121,0)</f>
        <v>0</v>
      </c>
      <c r="L121" s="4">
        <f>IF('BPA CURRENT Calc'!$C$6='BPA CURRENT Ref Data'!L$2,Data!P121,0)</f>
        <v>0</v>
      </c>
      <c r="M121" s="4">
        <f>IF('BPA CURRENT Calc'!$C$6='BPA CURRENT Ref Data'!M$2,Data!Q121,0)</f>
        <v>0</v>
      </c>
      <c r="N121" s="4">
        <f>IF('BPA CURRENT Calc'!$C$6='BPA CURRENT Ref Data'!N$2,Data!R121,0)</f>
        <v>0</v>
      </c>
      <c r="O121" s="4">
        <f>IF('BPA CURRENT Calc'!$C$6='BPA CURRENT Ref Data'!O$2,Data!S121,0)</f>
        <v>0</v>
      </c>
      <c r="P121" s="4">
        <f>IF('BPA CURRENT Calc'!$C$6='BPA CURRENT Ref Data'!P$2,Data!T121,0)</f>
        <v>0</v>
      </c>
      <c r="Q121" s="4">
        <f>IF('BPA CURRENT Calc'!$C$6='BPA CURRENT Ref Data'!Q$2,Data!U121,0)</f>
        <v>0</v>
      </c>
      <c r="R121" s="22">
        <f t="shared" si="10"/>
        <v>25.485007305936072</v>
      </c>
      <c r="S121" s="18">
        <f>IF(S$2='BPA CURRENT Calc'!$D$6,Data!V121,0)</f>
        <v>0</v>
      </c>
      <c r="T121" s="4">
        <f>IF(T$2='BPA CURRENT Calc'!$D$6,Data!W121,0)</f>
        <v>0</v>
      </c>
      <c r="U121" s="4">
        <f>IF(U$2='BPA CURRENT Calc'!$D$6,Data!X121,0)</f>
        <v>0</v>
      </c>
      <c r="V121" s="4">
        <f>IF(V$2='BPA CURRENT Calc'!$D$6,Data!Y121,0)</f>
        <v>0</v>
      </c>
      <c r="W121" s="4">
        <f>IF(W$2='BPA CURRENT Calc'!$D$6,Data!Z121,0)</f>
        <v>0</v>
      </c>
      <c r="X121" s="4">
        <f>IF(X$2='BPA CURRENT Calc'!$D$6,Data!AA121,0)</f>
        <v>0</v>
      </c>
      <c r="Y121" s="4">
        <f>IF(Y$2='BPA CURRENT Calc'!$D$6,Data!AB121,0)</f>
        <v>0</v>
      </c>
      <c r="Z121" s="4">
        <f>IF(Z$2='BPA CURRENT Calc'!$D$6,Data!AC121,0)</f>
        <v>0</v>
      </c>
      <c r="AA121" s="4">
        <f>IF(AA$2='BPA CURRENT Calc'!$D$6,Data!AD121,0)</f>
        <v>0</v>
      </c>
      <c r="AB121" s="4">
        <f>IF(AB$2='BPA CURRENT Calc'!$D$6,Data!AE121,0)</f>
        <v>0</v>
      </c>
      <c r="AC121" s="4">
        <f>IF(AC$2='BPA CURRENT Calc'!$D$6,Data!AF121,0)</f>
        <v>0</v>
      </c>
      <c r="AD121" s="4">
        <f>IF(AD$2='BPA CURRENT Calc'!$D$6,Data!AG121,0)</f>
        <v>0</v>
      </c>
      <c r="AE121" s="4">
        <f>IF(AE$2='BPA CURRENT Calc'!$D$6,Data!AH121,0)</f>
        <v>0</v>
      </c>
      <c r="AF121" s="4">
        <f>IF(AF$2='BPA CURRENT Calc'!$D$6,Data!AI121,0)</f>
        <v>0</v>
      </c>
      <c r="AG121" s="6">
        <f t="shared" si="11"/>
        <v>0</v>
      </c>
      <c r="AH121" s="18">
        <f>IF(AH$2='BPA CURRENT Calc'!$E$6,0,0)</f>
        <v>0</v>
      </c>
      <c r="AI121" s="4">
        <f>IF(AI$2='BPA CURRENT Calc'!$E$6,Data!AJ121,0)</f>
        <v>0</v>
      </c>
      <c r="AJ121" s="4">
        <f>IF(AJ$2='BPA CURRENT Calc'!$E$6,Data!AK121,0)</f>
        <v>0</v>
      </c>
      <c r="AK121" s="4">
        <f>IF(AK$2='BPA CURRENT Calc'!$E$6,Data!AL121,0)</f>
        <v>0</v>
      </c>
      <c r="AL121" s="4">
        <f>IF(AL$2='BPA CURRENT Calc'!$E$6,Data!AM121,0)</f>
        <v>0</v>
      </c>
      <c r="AM121" s="4">
        <f>IF(AM$2='BPA CURRENT Calc'!$E$6,Data!AN121,0)</f>
        <v>0</v>
      </c>
      <c r="AN121" s="4">
        <f>IF(AN$2='BPA CURRENT Calc'!$E$6,Data!AO121,0)</f>
        <v>0</v>
      </c>
      <c r="AO121" s="4">
        <f>IF(AO$2='BPA CURRENT Calc'!$E$6,Data!AP121,0)</f>
        <v>0</v>
      </c>
      <c r="AP121" s="6">
        <f t="shared" si="12"/>
        <v>0</v>
      </c>
      <c r="AQ121" s="18">
        <f>IF(AQ$2='BPA CURRENT Calc'!$F$6,0,0)</f>
        <v>0</v>
      </c>
      <c r="AR121" s="4">
        <f>IF(AR$2='BPA CURRENT Calc'!$F$6,Data!AQ121,0)</f>
        <v>0</v>
      </c>
      <c r="AS121" s="4">
        <f>IF(AS$2='BPA CURRENT Calc'!$F$6,Data!AR121,0)</f>
        <v>0</v>
      </c>
      <c r="AT121" s="4">
        <f>IF(AT$2='BPA CURRENT Calc'!$F$6,Data!AS121,0)</f>
        <v>0</v>
      </c>
      <c r="AU121" s="4">
        <f>IF(AU$2='BPA CURRENT Calc'!$F$6,Data!AT121,0)</f>
        <v>0</v>
      </c>
      <c r="AV121" s="4">
        <f>IF(AV$2='BPA CURRENT Calc'!$F$6,Data!AU121,0)</f>
        <v>0</v>
      </c>
      <c r="AW121" s="4">
        <f>IF(AW$2='BPA CURRENT Calc'!$F$6,Data!AV121,0)</f>
        <v>0</v>
      </c>
      <c r="AX121" s="4">
        <f>IF(AX$2='BPA CURRENT Calc'!$F$6,Data!AW121,0)</f>
        <v>0</v>
      </c>
      <c r="AY121" s="6">
        <f t="shared" si="13"/>
        <v>0</v>
      </c>
      <c r="AZ121" s="18">
        <f>IF(AZ$2='BPA CURRENT Calc'!$G$6,0,0)</f>
        <v>0</v>
      </c>
      <c r="BA121" s="4">
        <f>IF(BA$2='BPA CURRENT Calc'!$G$6,Data!AX121,0)</f>
        <v>0</v>
      </c>
      <c r="BB121" s="4">
        <f>IF(BB$2='BPA CURRENT Calc'!$G$6,Data!AY121,0)</f>
        <v>0</v>
      </c>
      <c r="BC121" s="4">
        <f>IF(BC$2='BPA CURRENT Calc'!$G$6,Data!AZ121,0)</f>
        <v>0</v>
      </c>
      <c r="BD121" s="4">
        <f>IF(BD$2='BPA CURRENT Calc'!$G$6,Data!BA121,0)</f>
        <v>0</v>
      </c>
      <c r="BE121" s="4">
        <f>IF(BE$2='BPA CURRENT Calc'!$G$6,Data!BB121,0)</f>
        <v>0</v>
      </c>
      <c r="BF121" s="4">
        <f>IF(BF$2='BPA CURRENT Calc'!$G$6,Data!BC121,0)</f>
        <v>0</v>
      </c>
      <c r="BG121" s="4">
        <f>IF(BG$2='BPA CURRENT Calc'!$G$6,Data!BD121,0)</f>
        <v>0</v>
      </c>
      <c r="BH121" s="6">
        <f t="shared" si="14"/>
        <v>0</v>
      </c>
      <c r="BI121" s="97">
        <f>IF('BPA CURRENT Calc'!$H$6="Yes",Data!BE121,0)</f>
        <v>0</v>
      </c>
      <c r="BJ121" s="18">
        <f>IF(BJ$2='BPA CURRENT Calc'!$L$4,0,0)</f>
        <v>0</v>
      </c>
      <c r="BK121" s="4">
        <f>IF(BK$2='BPA CURRENT Calc'!$L$4,Data!BV121,0)</f>
        <v>0</v>
      </c>
      <c r="BL121" s="4">
        <f>IF(BL$2='BPA CURRENT Calc'!$L$4,Data!BW121,0)</f>
        <v>0</v>
      </c>
      <c r="BM121" s="4">
        <f>IF(BM$2='BPA CURRENT Calc'!$L$4,Data!BX121,0)</f>
        <v>0</v>
      </c>
      <c r="BN121" s="4">
        <f>IF(BN$2='BPA CURRENT Calc'!$L$4,Data!BY121,0)</f>
        <v>0</v>
      </c>
      <c r="BO121" s="6">
        <f t="shared" si="15"/>
        <v>0</v>
      </c>
      <c r="BP121" s="4">
        <f>IF('BPA CURRENT Calc'!$J$6='BPA CURRENT Ref Data'!BP$2,Data!C121,0)</f>
        <v>0</v>
      </c>
      <c r="BQ121" s="4">
        <f>IF('BPA CURRENT Calc'!$J$6='BPA CURRENT Ref Data'!BQ$2,Data!D121,0)</f>
        <v>0</v>
      </c>
      <c r="BR121" s="4">
        <f>IF('BPA CURRENT Calc'!$J$6='BPA CURRENT Ref Data'!BR$2,Data!E121,0)</f>
        <v>0</v>
      </c>
      <c r="BS121" s="4">
        <f>IF('BPA CURRENT Calc'!$J$6='BPA CURRENT Ref Data'!BS$2,Data!F121,0)</f>
        <v>20.420999999999999</v>
      </c>
      <c r="BT121" s="99">
        <f t="shared" si="17"/>
        <v>20.420999999999999</v>
      </c>
      <c r="BU121" s="102">
        <f>IF('BPA CURRENT Calc'!$L$6="Yes",'BPA CURRENT Ref Data'!BO121*'BPA CURRENT Calc'!$L$5,0)</f>
        <v>0</v>
      </c>
      <c r="BV121" s="102">
        <f>IF('BPA CURRENT Calc'!$M$6="Yes",IF(('BPA CURRENT Calc'!I125-'BPA CURRENT Ref Data'!BT121)&gt;0,('BPA CURRENT Calc'!I125-'BPA CURRENT Ref Data'!BT121)*'BPA CURRENT Calc'!$M$5,0),0)</f>
        <v>1.2660018264840183</v>
      </c>
      <c r="BW121" s="80">
        <f>IF('BPA CURRENT Calc'!$K$6="Yes",IF(('BPA CURRENT Calc'!I125)&lt;'BPA CURRENT Calc'!J125,('BPA CURRENT Calc'!I125-'BPA CURRENT Calc'!J125)*'BPA CURRENT Calc'!$K$5,0),0)</f>
        <v>0</v>
      </c>
      <c r="BX121" s="105">
        <f>IF('BPA CURRENT Calc'!$N$5='BPA CURRENT Ref Data'!$BX$2,'BPA CURRENT Scaling'!D124,0)</f>
        <v>0.13439199775386326</v>
      </c>
      <c r="BY121" s="1">
        <f>IF('BPA CURRENT Calc'!$N$5='BPA CURRENT Ref Data'!$BY$2,'BPA CURRENT Scaling'!H124,0)</f>
        <v>0</v>
      </c>
      <c r="BZ121" s="6">
        <f>IF('BPA CURRENT Calc'!$N$6="Yes",SUM('BPA CURRENT Ref Data'!BX121:BY121),0)</f>
        <v>0</v>
      </c>
      <c r="CA121" s="4"/>
      <c r="CB121" s="4"/>
      <c r="CC121" s="4"/>
      <c r="CD121" s="4"/>
      <c r="CE121" s="4"/>
      <c r="CF121" s="4"/>
      <c r="CG121" s="4"/>
      <c r="CH121" s="4"/>
      <c r="CI121" s="4"/>
      <c r="CJ121" s="4"/>
      <c r="CK121" s="4"/>
      <c r="CL121" s="4"/>
      <c r="CM121" s="4"/>
      <c r="CN121" s="4"/>
      <c r="CO121" s="4"/>
      <c r="CP121" s="4"/>
      <c r="CQ121" s="4" t="e">
        <f>IF('BPA CURRENT Calc'!#REF!='BPA CURRENT Ref Data'!CQ$2,Data!G121,0)</f>
        <v>#REF!</v>
      </c>
      <c r="CR121" s="4" t="e">
        <f>IF('BPA CURRENT Calc'!#REF!='BPA CURRENT Ref Data'!CR$2,Data!H121,0)</f>
        <v>#REF!</v>
      </c>
      <c r="CS121" s="4" t="e">
        <f>IF('BPA CURRENT Calc'!#REF!='BPA CURRENT Ref Data'!CS$2,Data!I121,0)</f>
        <v>#REF!</v>
      </c>
      <c r="CT121" s="4" t="e">
        <f>IF('BPA CURRENT Calc'!#REF!='BPA CURRENT Ref Data'!CT$2,Data!J121,0)</f>
        <v>#REF!</v>
      </c>
      <c r="CU121" s="4" t="e">
        <f>IF('BPA CURRENT Calc'!#REF!='BPA CURRENT Ref Data'!CU$2,Data!K121,0)</f>
        <v>#REF!</v>
      </c>
      <c r="CV121" s="4" t="e">
        <f>IF('BPA CURRENT Calc'!#REF!='BPA CURRENT Ref Data'!CV$2,Data!L121,0)</f>
        <v>#REF!</v>
      </c>
      <c r="CW121" s="4" t="e">
        <f>IF('BPA CURRENT Calc'!#REF!='BPA CURRENT Ref Data'!CW$2,Data!M121,0)</f>
        <v>#REF!</v>
      </c>
      <c r="CX121" s="4" t="e">
        <f>IF('BPA CURRENT Calc'!#REF!='BPA CURRENT Ref Data'!CX$2,Data!N121,0)</f>
        <v>#REF!</v>
      </c>
      <c r="CY121" s="4" t="e">
        <f>IF('BPA CURRENT Calc'!#REF!='BPA CURRENT Ref Data'!CY$2,Data!O121,0)</f>
        <v>#REF!</v>
      </c>
      <c r="CZ121" s="4" t="e">
        <f>IF('BPA CURRENT Calc'!#REF!='BPA CURRENT Ref Data'!CZ$2,Data!P121,0)</f>
        <v>#REF!</v>
      </c>
      <c r="DA121" s="4" t="e">
        <f>IF('BPA CURRENT Calc'!#REF!='BPA CURRENT Ref Data'!DA$2,Data!Q121,0)</f>
        <v>#REF!</v>
      </c>
      <c r="DB121" s="4" t="e">
        <f>IF('BPA CURRENT Calc'!#REF!='BPA CURRENT Ref Data'!DB$2,Data!R121,0)</f>
        <v>#REF!</v>
      </c>
      <c r="DC121" s="4" t="e">
        <f>IF('BPA CURRENT Calc'!#REF!='BPA CURRENT Ref Data'!DC$2,Data!S121,0)</f>
        <v>#REF!</v>
      </c>
      <c r="DD121" s="4" t="e">
        <f>IF('BPA CURRENT Calc'!#REF!='BPA CURRENT Ref Data'!DD$2,Data!T121,0)</f>
        <v>#REF!</v>
      </c>
      <c r="DE121" s="4" t="e">
        <f>IF('BPA CURRENT Calc'!#REF!='BPA CURRENT Ref Data'!DE$2,Data!U121,0)</f>
        <v>#REF!</v>
      </c>
      <c r="DF121" s="22" t="e">
        <f t="shared" si="16"/>
        <v>#REF!</v>
      </c>
    </row>
    <row r="122" spans="1:110" x14ac:dyDescent="0.3">
      <c r="A122" s="12">
        <v>10426</v>
      </c>
      <c r="B122" s="37" t="s">
        <v>129</v>
      </c>
      <c r="C122" s="18">
        <f>IF('BPA CURRENT Calc'!$C$6='BPA CURRENT Ref Data'!C$2,Data!G122,0)</f>
        <v>0</v>
      </c>
      <c r="D122" s="4">
        <f>IF('BPA CURRENT Calc'!$C$6='BPA CURRENT Ref Data'!D$2,Data!H122,0)</f>
        <v>0</v>
      </c>
      <c r="E122" s="4">
        <f>IF('BPA CURRENT Calc'!$C$6='BPA CURRENT Ref Data'!E$2,Data!I122,0)</f>
        <v>15.818367123287665</v>
      </c>
      <c r="F122" s="4">
        <f>IF('BPA CURRENT Calc'!$C$6='BPA CURRENT Ref Data'!F$2,Data!J122,0)</f>
        <v>0</v>
      </c>
      <c r="G122" s="4">
        <f>IF('BPA CURRENT Calc'!$C$6='BPA CURRENT Ref Data'!G$2,Data!K122,0)</f>
        <v>0</v>
      </c>
      <c r="H122" s="4">
        <f>IF('BPA CURRENT Calc'!$C$6='BPA CURRENT Ref Data'!H$2,Data!L122,0)</f>
        <v>0</v>
      </c>
      <c r="I122" s="4">
        <f>IF('BPA CURRENT Calc'!$C$6='BPA CURRENT Ref Data'!I$2,Data!M122,0)</f>
        <v>0</v>
      </c>
      <c r="J122" s="4">
        <f>IF('BPA CURRENT Calc'!$C$6='BPA CURRENT Ref Data'!J$2,Data!N122,0)</f>
        <v>0</v>
      </c>
      <c r="K122" s="4">
        <f>IF('BPA CURRENT Calc'!$C$6='BPA CURRENT Ref Data'!K$2,Data!O122,0)</f>
        <v>0</v>
      </c>
      <c r="L122" s="4">
        <f>IF('BPA CURRENT Calc'!$C$6='BPA CURRENT Ref Data'!L$2,Data!P122,0)</f>
        <v>0</v>
      </c>
      <c r="M122" s="4">
        <f>IF('BPA CURRENT Calc'!$C$6='BPA CURRENT Ref Data'!M$2,Data!Q122,0)</f>
        <v>0</v>
      </c>
      <c r="N122" s="4">
        <f>IF('BPA CURRENT Calc'!$C$6='BPA CURRENT Ref Data'!N$2,Data!R122,0)</f>
        <v>0</v>
      </c>
      <c r="O122" s="4">
        <f>IF('BPA CURRENT Calc'!$C$6='BPA CURRENT Ref Data'!O$2,Data!S122,0)</f>
        <v>0</v>
      </c>
      <c r="P122" s="4">
        <f>IF('BPA CURRENT Calc'!$C$6='BPA CURRENT Ref Data'!P$2,Data!T122,0)</f>
        <v>0</v>
      </c>
      <c r="Q122" s="4">
        <f>IF('BPA CURRENT Calc'!$C$6='BPA CURRENT Ref Data'!Q$2,Data!U122,0)</f>
        <v>0</v>
      </c>
      <c r="R122" s="22">
        <f t="shared" si="10"/>
        <v>15.818367123287665</v>
      </c>
      <c r="S122" s="18">
        <f>IF(S$2='BPA CURRENT Calc'!$D$6,Data!V122,0)</f>
        <v>0</v>
      </c>
      <c r="T122" s="4">
        <f>IF(T$2='BPA CURRENT Calc'!$D$6,Data!W122,0)</f>
        <v>0</v>
      </c>
      <c r="U122" s="4">
        <f>IF(U$2='BPA CURRENT Calc'!$D$6,Data!X122,0)</f>
        <v>0</v>
      </c>
      <c r="V122" s="4">
        <f>IF(V$2='BPA CURRENT Calc'!$D$6,Data!Y122,0)</f>
        <v>0</v>
      </c>
      <c r="W122" s="4">
        <f>IF(W$2='BPA CURRENT Calc'!$D$6,Data!Z122,0)</f>
        <v>0</v>
      </c>
      <c r="X122" s="4">
        <f>IF(X$2='BPA CURRENT Calc'!$D$6,Data!AA122,0)</f>
        <v>0</v>
      </c>
      <c r="Y122" s="4">
        <f>IF(Y$2='BPA CURRENT Calc'!$D$6,Data!AB122,0)</f>
        <v>0</v>
      </c>
      <c r="Z122" s="4">
        <f>IF(Z$2='BPA CURRENT Calc'!$D$6,Data!AC122,0)</f>
        <v>0</v>
      </c>
      <c r="AA122" s="4">
        <f>IF(AA$2='BPA CURRENT Calc'!$D$6,Data!AD122,0)</f>
        <v>0</v>
      </c>
      <c r="AB122" s="4">
        <f>IF(AB$2='BPA CURRENT Calc'!$D$6,Data!AE122,0)</f>
        <v>0</v>
      </c>
      <c r="AC122" s="4">
        <f>IF(AC$2='BPA CURRENT Calc'!$D$6,Data!AF122,0)</f>
        <v>0</v>
      </c>
      <c r="AD122" s="4">
        <f>IF(AD$2='BPA CURRENT Calc'!$D$6,Data!AG122,0)</f>
        <v>0</v>
      </c>
      <c r="AE122" s="4">
        <f>IF(AE$2='BPA CURRENT Calc'!$D$6,Data!AH122,0)</f>
        <v>0</v>
      </c>
      <c r="AF122" s="4">
        <f>IF(AF$2='BPA CURRENT Calc'!$D$6,Data!AI122,0)</f>
        <v>0</v>
      </c>
      <c r="AG122" s="6">
        <f t="shared" si="11"/>
        <v>0</v>
      </c>
      <c r="AH122" s="18">
        <f>IF(AH$2='BPA CURRENT Calc'!$E$6,0,0)</f>
        <v>0</v>
      </c>
      <c r="AI122" s="4">
        <f>IF(AI$2='BPA CURRENT Calc'!$E$6,Data!AJ122,0)</f>
        <v>0</v>
      </c>
      <c r="AJ122" s="4">
        <f>IF(AJ$2='BPA CURRENT Calc'!$E$6,Data!AK122,0)</f>
        <v>0</v>
      </c>
      <c r="AK122" s="4">
        <f>IF(AK$2='BPA CURRENT Calc'!$E$6,Data!AL122,0)</f>
        <v>0</v>
      </c>
      <c r="AL122" s="4">
        <f>IF(AL$2='BPA CURRENT Calc'!$E$6,Data!AM122,0)</f>
        <v>0</v>
      </c>
      <c r="AM122" s="4">
        <f>IF(AM$2='BPA CURRENT Calc'!$E$6,Data!AN122,0)</f>
        <v>0</v>
      </c>
      <c r="AN122" s="4">
        <f>IF(AN$2='BPA CURRENT Calc'!$E$6,Data!AO122,0)</f>
        <v>0</v>
      </c>
      <c r="AO122" s="4">
        <f>IF(AO$2='BPA CURRENT Calc'!$E$6,Data!AP122,0)</f>
        <v>0</v>
      </c>
      <c r="AP122" s="6">
        <f t="shared" si="12"/>
        <v>0</v>
      </c>
      <c r="AQ122" s="18">
        <f>IF(AQ$2='BPA CURRENT Calc'!$F$6,0,0)</f>
        <v>0</v>
      </c>
      <c r="AR122" s="4">
        <f>IF(AR$2='BPA CURRENT Calc'!$F$6,Data!AQ122,0)</f>
        <v>0</v>
      </c>
      <c r="AS122" s="4">
        <f>IF(AS$2='BPA CURRENT Calc'!$F$6,Data!AR122,0)</f>
        <v>0</v>
      </c>
      <c r="AT122" s="4">
        <f>IF(AT$2='BPA CURRENT Calc'!$F$6,Data!AS122,0)</f>
        <v>0</v>
      </c>
      <c r="AU122" s="4">
        <f>IF(AU$2='BPA CURRENT Calc'!$F$6,Data!AT122,0)</f>
        <v>0</v>
      </c>
      <c r="AV122" s="4">
        <f>IF(AV$2='BPA CURRENT Calc'!$F$6,Data!AU122,0)</f>
        <v>0</v>
      </c>
      <c r="AW122" s="4">
        <f>IF(AW$2='BPA CURRENT Calc'!$F$6,Data!AV122,0)</f>
        <v>0</v>
      </c>
      <c r="AX122" s="4">
        <f>IF(AX$2='BPA CURRENT Calc'!$F$6,Data!AW122,0)</f>
        <v>0</v>
      </c>
      <c r="AY122" s="6">
        <f t="shared" si="13"/>
        <v>0</v>
      </c>
      <c r="AZ122" s="18">
        <f>IF(AZ$2='BPA CURRENT Calc'!$G$6,0,0)</f>
        <v>0</v>
      </c>
      <c r="BA122" s="4">
        <f>IF(BA$2='BPA CURRENT Calc'!$G$6,Data!AX122,0)</f>
        <v>0</v>
      </c>
      <c r="BB122" s="4">
        <f>IF(BB$2='BPA CURRENT Calc'!$G$6,Data!AY122,0)</f>
        <v>0</v>
      </c>
      <c r="BC122" s="4">
        <f>IF(BC$2='BPA CURRENT Calc'!$G$6,Data!AZ122,0)</f>
        <v>0</v>
      </c>
      <c r="BD122" s="4">
        <f>IF(BD$2='BPA CURRENT Calc'!$G$6,Data!BA122,0)</f>
        <v>0</v>
      </c>
      <c r="BE122" s="4">
        <f>IF(BE$2='BPA CURRENT Calc'!$G$6,Data!BB122,0)</f>
        <v>0</v>
      </c>
      <c r="BF122" s="4">
        <f>IF(BF$2='BPA CURRENT Calc'!$G$6,Data!BC122,0)</f>
        <v>0</v>
      </c>
      <c r="BG122" s="4">
        <f>IF(BG$2='BPA CURRENT Calc'!$G$6,Data!BD122,0)</f>
        <v>0</v>
      </c>
      <c r="BH122" s="6">
        <f t="shared" si="14"/>
        <v>0</v>
      </c>
      <c r="BI122" s="97">
        <f>IF('BPA CURRENT Calc'!$H$6="Yes",Data!BE122,0)</f>
        <v>0</v>
      </c>
      <c r="BJ122" s="18">
        <f>IF(BJ$2='BPA CURRENT Calc'!$L$4,0,0)</f>
        <v>0</v>
      </c>
      <c r="BK122" s="4">
        <f>IF(BK$2='BPA CURRENT Calc'!$L$4,Data!BV122,0)</f>
        <v>0</v>
      </c>
      <c r="BL122" s="4">
        <f>IF(BL$2='BPA CURRENT Calc'!$L$4,Data!BW122,0)</f>
        <v>0</v>
      </c>
      <c r="BM122" s="4">
        <f>IF(BM$2='BPA CURRENT Calc'!$L$4,Data!BX122,0)</f>
        <v>0</v>
      </c>
      <c r="BN122" s="4">
        <f>IF(BN$2='BPA CURRENT Calc'!$L$4,Data!BY122,0)</f>
        <v>0</v>
      </c>
      <c r="BO122" s="6">
        <f t="shared" si="15"/>
        <v>0</v>
      </c>
      <c r="BP122" s="4">
        <f>IF('BPA CURRENT Calc'!$J$6='BPA CURRENT Ref Data'!BP$2,Data!C122,0)</f>
        <v>0</v>
      </c>
      <c r="BQ122" s="4">
        <f>IF('BPA CURRENT Calc'!$J$6='BPA CURRENT Ref Data'!BQ$2,Data!D122,0)</f>
        <v>0</v>
      </c>
      <c r="BR122" s="4">
        <f>IF('BPA CURRENT Calc'!$J$6='BPA CURRENT Ref Data'!BR$2,Data!E122,0)</f>
        <v>0</v>
      </c>
      <c r="BS122" s="4">
        <f>IF('BPA CURRENT Calc'!$J$6='BPA CURRENT Ref Data'!BS$2,Data!F122,0)</f>
        <v>36.539000000000001</v>
      </c>
      <c r="BT122" s="99">
        <f t="shared" si="17"/>
        <v>36.539000000000001</v>
      </c>
      <c r="BU122" s="102">
        <f>IF('BPA CURRENT Calc'!$L$6="Yes",'BPA CURRENT Ref Data'!BO122*'BPA CURRENT Calc'!$L$5,0)</f>
        <v>0</v>
      </c>
      <c r="BV122" s="102">
        <f>IF('BPA CURRENT Calc'!$M$6="Yes",IF(('BPA CURRENT Calc'!I126-'BPA CURRENT Ref Data'!BT122)&gt;0,('BPA CURRENT Calc'!I126-'BPA CURRENT Ref Data'!BT122)*'BPA CURRENT Calc'!$M$5,0),0)</f>
        <v>0</v>
      </c>
      <c r="BW122" s="80">
        <f>IF('BPA CURRENT Calc'!$K$6="Yes",IF(('BPA CURRENT Calc'!I126)&lt;'BPA CURRENT Calc'!J126,('BPA CURRENT Calc'!I126-'BPA CURRENT Calc'!J126)*'BPA CURRENT Calc'!$K$5,0),0)</f>
        <v>-20.720632876712337</v>
      </c>
      <c r="BX122" s="105">
        <f>IF('BPA CURRENT Calc'!$N$5='BPA CURRENT Ref Data'!$BX$2,'BPA CURRENT Scaling'!D125,0)</f>
        <v>9.8024705116526181E-2</v>
      </c>
      <c r="BY122" s="1">
        <f>IF('BPA CURRENT Calc'!$N$5='BPA CURRENT Ref Data'!$BY$2,'BPA CURRENT Scaling'!H125,0)</f>
        <v>0</v>
      </c>
      <c r="BZ122" s="6">
        <f>IF('BPA CURRENT Calc'!$N$6="Yes",SUM('BPA CURRENT Ref Data'!BX122:BY122),0)</f>
        <v>0</v>
      </c>
      <c r="CA122" s="4"/>
      <c r="CB122" s="4"/>
      <c r="CC122" s="4"/>
      <c r="CD122" s="4"/>
      <c r="CE122" s="4"/>
      <c r="CF122" s="4"/>
      <c r="CG122" s="4"/>
      <c r="CH122" s="4"/>
      <c r="CI122" s="4"/>
      <c r="CJ122" s="4"/>
      <c r="CK122" s="4"/>
      <c r="CL122" s="4"/>
      <c r="CM122" s="4"/>
      <c r="CN122" s="4"/>
      <c r="CO122" s="4"/>
      <c r="CP122" s="4"/>
      <c r="CQ122" s="4" t="e">
        <f>IF('BPA CURRENT Calc'!#REF!='BPA CURRENT Ref Data'!CQ$2,Data!G122,0)</f>
        <v>#REF!</v>
      </c>
      <c r="CR122" s="4" t="e">
        <f>IF('BPA CURRENT Calc'!#REF!='BPA CURRENT Ref Data'!CR$2,Data!H122,0)</f>
        <v>#REF!</v>
      </c>
      <c r="CS122" s="4" t="e">
        <f>IF('BPA CURRENT Calc'!#REF!='BPA CURRENT Ref Data'!CS$2,Data!I122,0)</f>
        <v>#REF!</v>
      </c>
      <c r="CT122" s="4" t="e">
        <f>IF('BPA CURRENT Calc'!#REF!='BPA CURRENT Ref Data'!CT$2,Data!J122,0)</f>
        <v>#REF!</v>
      </c>
      <c r="CU122" s="4" t="e">
        <f>IF('BPA CURRENT Calc'!#REF!='BPA CURRENT Ref Data'!CU$2,Data!K122,0)</f>
        <v>#REF!</v>
      </c>
      <c r="CV122" s="4" t="e">
        <f>IF('BPA CURRENT Calc'!#REF!='BPA CURRENT Ref Data'!CV$2,Data!L122,0)</f>
        <v>#REF!</v>
      </c>
      <c r="CW122" s="4" t="e">
        <f>IF('BPA CURRENT Calc'!#REF!='BPA CURRENT Ref Data'!CW$2,Data!M122,0)</f>
        <v>#REF!</v>
      </c>
      <c r="CX122" s="4" t="e">
        <f>IF('BPA CURRENT Calc'!#REF!='BPA CURRENT Ref Data'!CX$2,Data!N122,0)</f>
        <v>#REF!</v>
      </c>
      <c r="CY122" s="4" t="e">
        <f>IF('BPA CURRENT Calc'!#REF!='BPA CURRENT Ref Data'!CY$2,Data!O122,0)</f>
        <v>#REF!</v>
      </c>
      <c r="CZ122" s="4" t="e">
        <f>IF('BPA CURRENT Calc'!#REF!='BPA CURRENT Ref Data'!CZ$2,Data!P122,0)</f>
        <v>#REF!</v>
      </c>
      <c r="DA122" s="4" t="e">
        <f>IF('BPA CURRENT Calc'!#REF!='BPA CURRENT Ref Data'!DA$2,Data!Q122,0)</f>
        <v>#REF!</v>
      </c>
      <c r="DB122" s="4" t="e">
        <f>IF('BPA CURRENT Calc'!#REF!='BPA CURRENT Ref Data'!DB$2,Data!R122,0)</f>
        <v>#REF!</v>
      </c>
      <c r="DC122" s="4" t="e">
        <f>IF('BPA CURRENT Calc'!#REF!='BPA CURRENT Ref Data'!DC$2,Data!S122,0)</f>
        <v>#REF!</v>
      </c>
      <c r="DD122" s="4" t="e">
        <f>IF('BPA CURRENT Calc'!#REF!='BPA CURRENT Ref Data'!DD$2,Data!T122,0)</f>
        <v>#REF!</v>
      </c>
      <c r="DE122" s="4" t="e">
        <f>IF('BPA CURRENT Calc'!#REF!='BPA CURRENT Ref Data'!DE$2,Data!U122,0)</f>
        <v>#REF!</v>
      </c>
      <c r="DF122" s="22" t="e">
        <f t="shared" si="16"/>
        <v>#REF!</v>
      </c>
    </row>
    <row r="123" spans="1:110" x14ac:dyDescent="0.3">
      <c r="A123" s="12">
        <v>10434</v>
      </c>
      <c r="B123" s="37" t="s">
        <v>130</v>
      </c>
      <c r="C123" s="18">
        <f>IF('BPA CURRENT Calc'!$C$6='BPA CURRENT Ref Data'!C$2,Data!G123,0)</f>
        <v>0</v>
      </c>
      <c r="D123" s="4">
        <f>IF('BPA CURRENT Calc'!$C$6='BPA CURRENT Ref Data'!D$2,Data!H123,0)</f>
        <v>0</v>
      </c>
      <c r="E123" s="4">
        <f>IF('BPA CURRENT Calc'!$C$6='BPA CURRENT Ref Data'!E$2,Data!I123,0)</f>
        <v>26.469575228310493</v>
      </c>
      <c r="F123" s="4">
        <f>IF('BPA CURRENT Calc'!$C$6='BPA CURRENT Ref Data'!F$2,Data!J123,0)</f>
        <v>0</v>
      </c>
      <c r="G123" s="4">
        <f>IF('BPA CURRENT Calc'!$C$6='BPA CURRENT Ref Data'!G$2,Data!K123,0)</f>
        <v>0</v>
      </c>
      <c r="H123" s="4">
        <f>IF('BPA CURRENT Calc'!$C$6='BPA CURRENT Ref Data'!H$2,Data!L123,0)</f>
        <v>0</v>
      </c>
      <c r="I123" s="4">
        <f>IF('BPA CURRENT Calc'!$C$6='BPA CURRENT Ref Data'!I$2,Data!M123,0)</f>
        <v>0</v>
      </c>
      <c r="J123" s="4">
        <f>IF('BPA CURRENT Calc'!$C$6='BPA CURRENT Ref Data'!J$2,Data!N123,0)</f>
        <v>0</v>
      </c>
      <c r="K123" s="4">
        <f>IF('BPA CURRENT Calc'!$C$6='BPA CURRENT Ref Data'!K$2,Data!O123,0)</f>
        <v>0</v>
      </c>
      <c r="L123" s="4">
        <f>IF('BPA CURRENT Calc'!$C$6='BPA CURRENT Ref Data'!L$2,Data!P123,0)</f>
        <v>0</v>
      </c>
      <c r="M123" s="4">
        <f>IF('BPA CURRENT Calc'!$C$6='BPA CURRENT Ref Data'!M$2,Data!Q123,0)</f>
        <v>0</v>
      </c>
      <c r="N123" s="4">
        <f>IF('BPA CURRENT Calc'!$C$6='BPA CURRENT Ref Data'!N$2,Data!R123,0)</f>
        <v>0</v>
      </c>
      <c r="O123" s="4">
        <f>IF('BPA CURRENT Calc'!$C$6='BPA CURRENT Ref Data'!O$2,Data!S123,0)</f>
        <v>0</v>
      </c>
      <c r="P123" s="4">
        <f>IF('BPA CURRENT Calc'!$C$6='BPA CURRENT Ref Data'!P$2,Data!T123,0)</f>
        <v>0</v>
      </c>
      <c r="Q123" s="4">
        <f>IF('BPA CURRENT Calc'!$C$6='BPA CURRENT Ref Data'!Q$2,Data!U123,0)</f>
        <v>0</v>
      </c>
      <c r="R123" s="22">
        <f t="shared" si="10"/>
        <v>26.469575228310493</v>
      </c>
      <c r="S123" s="18">
        <f>IF(S$2='BPA CURRENT Calc'!$D$6,Data!V123,0)</f>
        <v>0</v>
      </c>
      <c r="T123" s="4">
        <f>IF(T$2='BPA CURRENT Calc'!$D$6,Data!W123,0)</f>
        <v>0</v>
      </c>
      <c r="U123" s="4">
        <f>IF(U$2='BPA CURRENT Calc'!$D$6,Data!X123,0)</f>
        <v>0</v>
      </c>
      <c r="V123" s="4">
        <f>IF(V$2='BPA CURRENT Calc'!$D$6,Data!Y123,0)</f>
        <v>0</v>
      </c>
      <c r="W123" s="4">
        <f>IF(W$2='BPA CURRENT Calc'!$D$6,Data!Z123,0)</f>
        <v>0</v>
      </c>
      <c r="X123" s="4">
        <f>IF(X$2='BPA CURRENT Calc'!$D$6,Data!AA123,0)</f>
        <v>0</v>
      </c>
      <c r="Y123" s="4">
        <f>IF(Y$2='BPA CURRENT Calc'!$D$6,Data!AB123,0)</f>
        <v>0</v>
      </c>
      <c r="Z123" s="4">
        <f>IF(Z$2='BPA CURRENT Calc'!$D$6,Data!AC123,0)</f>
        <v>0</v>
      </c>
      <c r="AA123" s="4">
        <f>IF(AA$2='BPA CURRENT Calc'!$D$6,Data!AD123,0)</f>
        <v>0</v>
      </c>
      <c r="AB123" s="4">
        <f>IF(AB$2='BPA CURRENT Calc'!$D$6,Data!AE123,0)</f>
        <v>0</v>
      </c>
      <c r="AC123" s="4">
        <f>IF(AC$2='BPA CURRENT Calc'!$D$6,Data!AF123,0)</f>
        <v>0</v>
      </c>
      <c r="AD123" s="4">
        <f>IF(AD$2='BPA CURRENT Calc'!$D$6,Data!AG123,0)</f>
        <v>0</v>
      </c>
      <c r="AE123" s="4">
        <f>IF(AE$2='BPA CURRENT Calc'!$D$6,Data!AH123,0)</f>
        <v>0</v>
      </c>
      <c r="AF123" s="4">
        <f>IF(AF$2='BPA CURRENT Calc'!$D$6,Data!AI123,0)</f>
        <v>0</v>
      </c>
      <c r="AG123" s="6">
        <f t="shared" si="11"/>
        <v>0</v>
      </c>
      <c r="AH123" s="18">
        <f>IF(AH$2='BPA CURRENT Calc'!$E$6,0,0)</f>
        <v>0</v>
      </c>
      <c r="AI123" s="4">
        <f>IF(AI$2='BPA CURRENT Calc'!$E$6,Data!AJ123,0)</f>
        <v>0</v>
      </c>
      <c r="AJ123" s="4">
        <f>IF(AJ$2='BPA CURRENT Calc'!$E$6,Data!AK123,0)</f>
        <v>0</v>
      </c>
      <c r="AK123" s="4">
        <f>IF(AK$2='BPA CURRENT Calc'!$E$6,Data!AL123,0)</f>
        <v>0</v>
      </c>
      <c r="AL123" s="4">
        <f>IF(AL$2='BPA CURRENT Calc'!$E$6,Data!AM123,0)</f>
        <v>0</v>
      </c>
      <c r="AM123" s="4">
        <f>IF(AM$2='BPA CURRENT Calc'!$E$6,Data!AN123,0)</f>
        <v>0</v>
      </c>
      <c r="AN123" s="4">
        <f>IF(AN$2='BPA CURRENT Calc'!$E$6,Data!AO123,0)</f>
        <v>0</v>
      </c>
      <c r="AO123" s="4">
        <f>IF(AO$2='BPA CURRENT Calc'!$E$6,Data!AP123,0)</f>
        <v>0</v>
      </c>
      <c r="AP123" s="6">
        <f t="shared" si="12"/>
        <v>0</v>
      </c>
      <c r="AQ123" s="18">
        <f>IF(AQ$2='BPA CURRENT Calc'!$F$6,0,0)</f>
        <v>0</v>
      </c>
      <c r="AR123" s="4">
        <f>IF(AR$2='BPA CURRENT Calc'!$F$6,Data!AQ123,0)</f>
        <v>0</v>
      </c>
      <c r="AS123" s="4">
        <f>IF(AS$2='BPA CURRENT Calc'!$F$6,Data!AR123,0)</f>
        <v>0</v>
      </c>
      <c r="AT123" s="4">
        <f>IF(AT$2='BPA CURRENT Calc'!$F$6,Data!AS123,0)</f>
        <v>0</v>
      </c>
      <c r="AU123" s="4">
        <f>IF(AU$2='BPA CURRENT Calc'!$F$6,Data!AT123,0)</f>
        <v>0</v>
      </c>
      <c r="AV123" s="4">
        <f>IF(AV$2='BPA CURRENT Calc'!$F$6,Data!AU123,0)</f>
        <v>0</v>
      </c>
      <c r="AW123" s="4">
        <f>IF(AW$2='BPA CURRENT Calc'!$F$6,Data!AV123,0)</f>
        <v>0</v>
      </c>
      <c r="AX123" s="4">
        <f>IF(AX$2='BPA CURRENT Calc'!$F$6,Data!AW123,0)</f>
        <v>0</v>
      </c>
      <c r="AY123" s="6">
        <f t="shared" si="13"/>
        <v>0</v>
      </c>
      <c r="AZ123" s="18">
        <f>IF(AZ$2='BPA CURRENT Calc'!$G$6,0,0)</f>
        <v>0</v>
      </c>
      <c r="BA123" s="4">
        <f>IF(BA$2='BPA CURRENT Calc'!$G$6,Data!AX123,0)</f>
        <v>0</v>
      </c>
      <c r="BB123" s="4">
        <f>IF(BB$2='BPA CURRENT Calc'!$G$6,Data!AY123,0)</f>
        <v>0</v>
      </c>
      <c r="BC123" s="4">
        <f>IF(BC$2='BPA CURRENT Calc'!$G$6,Data!AZ123,0)</f>
        <v>0</v>
      </c>
      <c r="BD123" s="4">
        <f>IF(BD$2='BPA CURRENT Calc'!$G$6,Data!BA123,0)</f>
        <v>0</v>
      </c>
      <c r="BE123" s="4">
        <f>IF(BE$2='BPA CURRENT Calc'!$G$6,Data!BB123,0)</f>
        <v>0</v>
      </c>
      <c r="BF123" s="4">
        <f>IF(BF$2='BPA CURRENT Calc'!$G$6,Data!BC123,0)</f>
        <v>0</v>
      </c>
      <c r="BG123" s="4">
        <f>IF(BG$2='BPA CURRENT Calc'!$G$6,Data!BD123,0)</f>
        <v>0</v>
      </c>
      <c r="BH123" s="6">
        <f t="shared" si="14"/>
        <v>0</v>
      </c>
      <c r="BI123" s="97">
        <f>IF('BPA CURRENT Calc'!$H$6="Yes",Data!BE123,0)</f>
        <v>0</v>
      </c>
      <c r="BJ123" s="18">
        <f>IF(BJ$2='BPA CURRENT Calc'!$L$4,0,0)</f>
        <v>0</v>
      </c>
      <c r="BK123" s="4">
        <f>IF(BK$2='BPA CURRENT Calc'!$L$4,Data!BV123,0)</f>
        <v>0</v>
      </c>
      <c r="BL123" s="4">
        <f>IF(BL$2='BPA CURRENT Calc'!$L$4,Data!BW123,0)</f>
        <v>0</v>
      </c>
      <c r="BM123" s="4">
        <f>IF(BM$2='BPA CURRENT Calc'!$L$4,Data!BX123,0)</f>
        <v>0</v>
      </c>
      <c r="BN123" s="4">
        <f>IF(BN$2='BPA CURRENT Calc'!$L$4,Data!BY123,0)</f>
        <v>0</v>
      </c>
      <c r="BO123" s="6">
        <f t="shared" si="15"/>
        <v>0</v>
      </c>
      <c r="BP123" s="4">
        <f>IF('BPA CURRENT Calc'!$J$6='BPA CURRENT Ref Data'!BP$2,Data!C123,0)</f>
        <v>0</v>
      </c>
      <c r="BQ123" s="4">
        <f>IF('BPA CURRENT Calc'!$J$6='BPA CURRENT Ref Data'!BQ$2,Data!D123,0)</f>
        <v>0</v>
      </c>
      <c r="BR123" s="4">
        <f>IF('BPA CURRENT Calc'!$J$6='BPA CURRENT Ref Data'!BR$2,Data!E123,0)</f>
        <v>0</v>
      </c>
      <c r="BS123" s="4">
        <f>IF('BPA CURRENT Calc'!$J$6='BPA CURRENT Ref Data'!BS$2,Data!F123,0)</f>
        <v>27.157</v>
      </c>
      <c r="BT123" s="99">
        <f t="shared" si="17"/>
        <v>27.157</v>
      </c>
      <c r="BU123" s="102">
        <f>IF('BPA CURRENT Calc'!$L$6="Yes",'BPA CURRENT Ref Data'!BO123*'BPA CURRENT Calc'!$L$5,0)</f>
        <v>0</v>
      </c>
      <c r="BV123" s="102">
        <f>IF('BPA CURRENT Calc'!$M$6="Yes",IF(('BPA CURRENT Calc'!I127-'BPA CURRENT Ref Data'!BT123)&gt;0,('BPA CURRENT Calc'!I127-'BPA CURRENT Ref Data'!BT123)*'BPA CURRENT Calc'!$M$5,0),0)</f>
        <v>0</v>
      </c>
      <c r="BW123" s="80">
        <f>IF('BPA CURRENT Calc'!$K$6="Yes",IF(('BPA CURRENT Calc'!I127)&lt;'BPA CURRENT Calc'!J127,('BPA CURRENT Calc'!I127-'BPA CURRENT Calc'!J127)*'BPA CURRENT Calc'!$K$5,0),0)</f>
        <v>-0.687424771689507</v>
      </c>
      <c r="BX123" s="105">
        <f>IF('BPA CURRENT Calc'!$N$5='BPA CURRENT Ref Data'!$BX$2,'BPA CURRENT Scaling'!D126,0)</f>
        <v>0.16402908632048296</v>
      </c>
      <c r="BY123" s="1">
        <f>IF('BPA CURRENT Calc'!$N$5='BPA CURRENT Ref Data'!$BY$2,'BPA CURRENT Scaling'!H126,0)</f>
        <v>0</v>
      </c>
      <c r="BZ123" s="6">
        <f>IF('BPA CURRENT Calc'!$N$6="Yes",SUM('BPA CURRENT Ref Data'!BX123:BY123),0)</f>
        <v>0</v>
      </c>
      <c r="CA123" s="4"/>
      <c r="CB123" s="4"/>
      <c r="CC123" s="4"/>
      <c r="CD123" s="4"/>
      <c r="CE123" s="4"/>
      <c r="CF123" s="4"/>
      <c r="CG123" s="4"/>
      <c r="CH123" s="4"/>
      <c r="CI123" s="4"/>
      <c r="CJ123" s="4"/>
      <c r="CK123" s="4"/>
      <c r="CL123" s="4"/>
      <c r="CM123" s="4"/>
      <c r="CN123" s="4"/>
      <c r="CO123" s="4"/>
      <c r="CP123" s="4"/>
      <c r="CQ123" s="4" t="e">
        <f>IF('BPA CURRENT Calc'!#REF!='BPA CURRENT Ref Data'!CQ$2,Data!G123,0)</f>
        <v>#REF!</v>
      </c>
      <c r="CR123" s="4" t="e">
        <f>IF('BPA CURRENT Calc'!#REF!='BPA CURRENT Ref Data'!CR$2,Data!H123,0)</f>
        <v>#REF!</v>
      </c>
      <c r="CS123" s="4" t="e">
        <f>IF('BPA CURRENT Calc'!#REF!='BPA CURRENT Ref Data'!CS$2,Data!I123,0)</f>
        <v>#REF!</v>
      </c>
      <c r="CT123" s="4" t="e">
        <f>IF('BPA CURRENT Calc'!#REF!='BPA CURRENT Ref Data'!CT$2,Data!J123,0)</f>
        <v>#REF!</v>
      </c>
      <c r="CU123" s="4" t="e">
        <f>IF('BPA CURRENT Calc'!#REF!='BPA CURRENT Ref Data'!CU$2,Data!K123,0)</f>
        <v>#REF!</v>
      </c>
      <c r="CV123" s="4" t="e">
        <f>IF('BPA CURRENT Calc'!#REF!='BPA CURRENT Ref Data'!CV$2,Data!L123,0)</f>
        <v>#REF!</v>
      </c>
      <c r="CW123" s="4" t="e">
        <f>IF('BPA CURRENT Calc'!#REF!='BPA CURRENT Ref Data'!CW$2,Data!M123,0)</f>
        <v>#REF!</v>
      </c>
      <c r="CX123" s="4" t="e">
        <f>IF('BPA CURRENT Calc'!#REF!='BPA CURRENT Ref Data'!CX$2,Data!N123,0)</f>
        <v>#REF!</v>
      </c>
      <c r="CY123" s="4" t="e">
        <f>IF('BPA CURRENT Calc'!#REF!='BPA CURRENT Ref Data'!CY$2,Data!O123,0)</f>
        <v>#REF!</v>
      </c>
      <c r="CZ123" s="4" t="e">
        <f>IF('BPA CURRENT Calc'!#REF!='BPA CURRENT Ref Data'!CZ$2,Data!P123,0)</f>
        <v>#REF!</v>
      </c>
      <c r="DA123" s="4" t="e">
        <f>IF('BPA CURRENT Calc'!#REF!='BPA CURRENT Ref Data'!DA$2,Data!Q123,0)</f>
        <v>#REF!</v>
      </c>
      <c r="DB123" s="4" t="e">
        <f>IF('BPA CURRENT Calc'!#REF!='BPA CURRENT Ref Data'!DB$2,Data!R123,0)</f>
        <v>#REF!</v>
      </c>
      <c r="DC123" s="4" t="e">
        <f>IF('BPA CURRENT Calc'!#REF!='BPA CURRENT Ref Data'!DC$2,Data!S123,0)</f>
        <v>#REF!</v>
      </c>
      <c r="DD123" s="4" t="e">
        <f>IF('BPA CURRENT Calc'!#REF!='BPA CURRENT Ref Data'!DD$2,Data!T123,0)</f>
        <v>#REF!</v>
      </c>
      <c r="DE123" s="4" t="e">
        <f>IF('BPA CURRENT Calc'!#REF!='BPA CURRENT Ref Data'!DE$2,Data!U123,0)</f>
        <v>#REF!</v>
      </c>
      <c r="DF123" s="22" t="e">
        <f t="shared" si="16"/>
        <v>#REF!</v>
      </c>
    </row>
    <row r="124" spans="1:110" x14ac:dyDescent="0.3">
      <c r="A124" s="12">
        <v>10436</v>
      </c>
      <c r="B124" s="37" t="s">
        <v>131</v>
      </c>
      <c r="C124" s="18">
        <f>IF('BPA CURRENT Calc'!$C$6='BPA CURRENT Ref Data'!C$2,Data!G124,0)</f>
        <v>0</v>
      </c>
      <c r="D124" s="4">
        <f>IF('BPA CURRENT Calc'!$C$6='BPA CURRENT Ref Data'!D$2,Data!H124,0)</f>
        <v>0</v>
      </c>
      <c r="E124" s="4">
        <f>IF('BPA CURRENT Calc'!$C$6='BPA CURRENT Ref Data'!E$2,Data!I124,0)</f>
        <v>23.738132077625568</v>
      </c>
      <c r="F124" s="4">
        <f>IF('BPA CURRENT Calc'!$C$6='BPA CURRENT Ref Data'!F$2,Data!J124,0)</f>
        <v>0</v>
      </c>
      <c r="G124" s="4">
        <f>IF('BPA CURRENT Calc'!$C$6='BPA CURRENT Ref Data'!G$2,Data!K124,0)</f>
        <v>0</v>
      </c>
      <c r="H124" s="4">
        <f>IF('BPA CURRENT Calc'!$C$6='BPA CURRENT Ref Data'!H$2,Data!L124,0)</f>
        <v>0</v>
      </c>
      <c r="I124" s="4">
        <f>IF('BPA CURRENT Calc'!$C$6='BPA CURRENT Ref Data'!I$2,Data!M124,0)</f>
        <v>0</v>
      </c>
      <c r="J124" s="4">
        <f>IF('BPA CURRENT Calc'!$C$6='BPA CURRENT Ref Data'!J$2,Data!N124,0)</f>
        <v>0</v>
      </c>
      <c r="K124" s="4">
        <f>IF('BPA CURRENT Calc'!$C$6='BPA CURRENT Ref Data'!K$2,Data!O124,0)</f>
        <v>0</v>
      </c>
      <c r="L124" s="4">
        <f>IF('BPA CURRENT Calc'!$C$6='BPA CURRENT Ref Data'!L$2,Data!P124,0)</f>
        <v>0</v>
      </c>
      <c r="M124" s="4">
        <f>IF('BPA CURRENT Calc'!$C$6='BPA CURRENT Ref Data'!M$2,Data!Q124,0)</f>
        <v>0</v>
      </c>
      <c r="N124" s="4">
        <f>IF('BPA CURRENT Calc'!$C$6='BPA CURRENT Ref Data'!N$2,Data!R124,0)</f>
        <v>0</v>
      </c>
      <c r="O124" s="4">
        <f>IF('BPA CURRENT Calc'!$C$6='BPA CURRENT Ref Data'!O$2,Data!S124,0)</f>
        <v>0</v>
      </c>
      <c r="P124" s="4">
        <f>IF('BPA CURRENT Calc'!$C$6='BPA CURRENT Ref Data'!P$2,Data!T124,0)</f>
        <v>0</v>
      </c>
      <c r="Q124" s="4">
        <f>IF('BPA CURRENT Calc'!$C$6='BPA CURRENT Ref Data'!Q$2,Data!U124,0)</f>
        <v>0</v>
      </c>
      <c r="R124" s="22">
        <f t="shared" si="10"/>
        <v>23.738132077625568</v>
      </c>
      <c r="S124" s="18">
        <f>IF(S$2='BPA CURRENT Calc'!$D$6,Data!V124,0)</f>
        <v>0</v>
      </c>
      <c r="T124" s="4">
        <f>IF(T$2='BPA CURRENT Calc'!$D$6,Data!W124,0)</f>
        <v>0</v>
      </c>
      <c r="U124" s="4">
        <f>IF(U$2='BPA CURRENT Calc'!$D$6,Data!X124,0)</f>
        <v>0</v>
      </c>
      <c r="V124" s="4">
        <f>IF(V$2='BPA CURRENT Calc'!$D$6,Data!Y124,0)</f>
        <v>0</v>
      </c>
      <c r="W124" s="4">
        <f>IF(W$2='BPA CURRENT Calc'!$D$6,Data!Z124,0)</f>
        <v>0</v>
      </c>
      <c r="X124" s="4">
        <f>IF(X$2='BPA CURRENT Calc'!$D$6,Data!AA124,0)</f>
        <v>0</v>
      </c>
      <c r="Y124" s="4">
        <f>IF(Y$2='BPA CURRENT Calc'!$D$6,Data!AB124,0)</f>
        <v>0</v>
      </c>
      <c r="Z124" s="4">
        <f>IF(Z$2='BPA CURRENT Calc'!$D$6,Data!AC124,0)</f>
        <v>0</v>
      </c>
      <c r="AA124" s="4">
        <f>IF(AA$2='BPA CURRENT Calc'!$D$6,Data!AD124,0)</f>
        <v>0</v>
      </c>
      <c r="AB124" s="4">
        <f>IF(AB$2='BPA CURRENT Calc'!$D$6,Data!AE124,0)</f>
        <v>0</v>
      </c>
      <c r="AC124" s="4">
        <f>IF(AC$2='BPA CURRENT Calc'!$D$6,Data!AF124,0)</f>
        <v>0</v>
      </c>
      <c r="AD124" s="4">
        <f>IF(AD$2='BPA CURRENT Calc'!$D$6,Data!AG124,0)</f>
        <v>0</v>
      </c>
      <c r="AE124" s="4">
        <f>IF(AE$2='BPA CURRENT Calc'!$D$6,Data!AH124,0)</f>
        <v>0</v>
      </c>
      <c r="AF124" s="4">
        <f>IF(AF$2='BPA CURRENT Calc'!$D$6,Data!AI124,0)</f>
        <v>0</v>
      </c>
      <c r="AG124" s="6">
        <f t="shared" si="11"/>
        <v>0</v>
      </c>
      <c r="AH124" s="18">
        <f>IF(AH$2='BPA CURRENT Calc'!$E$6,0,0)</f>
        <v>0</v>
      </c>
      <c r="AI124" s="4">
        <f>IF(AI$2='BPA CURRENT Calc'!$E$6,Data!AJ124,0)</f>
        <v>0</v>
      </c>
      <c r="AJ124" s="4">
        <f>IF(AJ$2='BPA CURRENT Calc'!$E$6,Data!AK124,0)</f>
        <v>0</v>
      </c>
      <c r="AK124" s="4">
        <f>IF(AK$2='BPA CURRENT Calc'!$E$6,Data!AL124,0)</f>
        <v>0</v>
      </c>
      <c r="AL124" s="4">
        <f>IF(AL$2='BPA CURRENT Calc'!$E$6,Data!AM124,0)</f>
        <v>0</v>
      </c>
      <c r="AM124" s="4">
        <f>IF(AM$2='BPA CURRENT Calc'!$E$6,Data!AN124,0)</f>
        <v>0</v>
      </c>
      <c r="AN124" s="4">
        <f>IF(AN$2='BPA CURRENT Calc'!$E$6,Data!AO124,0)</f>
        <v>0</v>
      </c>
      <c r="AO124" s="4">
        <f>IF(AO$2='BPA CURRENT Calc'!$E$6,Data!AP124,0)</f>
        <v>0</v>
      </c>
      <c r="AP124" s="6">
        <f t="shared" si="12"/>
        <v>0</v>
      </c>
      <c r="AQ124" s="18">
        <f>IF(AQ$2='BPA CURRENT Calc'!$F$6,0,0)</f>
        <v>0</v>
      </c>
      <c r="AR124" s="4">
        <f>IF(AR$2='BPA CURRENT Calc'!$F$6,Data!AQ124,0)</f>
        <v>0</v>
      </c>
      <c r="AS124" s="4">
        <f>IF(AS$2='BPA CURRENT Calc'!$F$6,Data!AR124,0)</f>
        <v>0</v>
      </c>
      <c r="AT124" s="4">
        <f>IF(AT$2='BPA CURRENT Calc'!$F$6,Data!AS124,0)</f>
        <v>0</v>
      </c>
      <c r="AU124" s="4">
        <f>IF(AU$2='BPA CURRENT Calc'!$F$6,Data!AT124,0)</f>
        <v>0</v>
      </c>
      <c r="AV124" s="4">
        <f>IF(AV$2='BPA CURRENT Calc'!$F$6,Data!AU124,0)</f>
        <v>0</v>
      </c>
      <c r="AW124" s="4">
        <f>IF(AW$2='BPA CURRENT Calc'!$F$6,Data!AV124,0)</f>
        <v>0</v>
      </c>
      <c r="AX124" s="4">
        <f>IF(AX$2='BPA CURRENT Calc'!$F$6,Data!AW124,0)</f>
        <v>0</v>
      </c>
      <c r="AY124" s="6">
        <f t="shared" si="13"/>
        <v>0</v>
      </c>
      <c r="AZ124" s="18">
        <f>IF(AZ$2='BPA CURRENT Calc'!$G$6,0,0)</f>
        <v>0</v>
      </c>
      <c r="BA124" s="4">
        <f>IF(BA$2='BPA CURRENT Calc'!$G$6,Data!AX124,0)</f>
        <v>0</v>
      </c>
      <c r="BB124" s="4">
        <f>IF(BB$2='BPA CURRENT Calc'!$G$6,Data!AY124,0)</f>
        <v>0</v>
      </c>
      <c r="BC124" s="4">
        <f>IF(BC$2='BPA CURRENT Calc'!$G$6,Data!AZ124,0)</f>
        <v>0</v>
      </c>
      <c r="BD124" s="4">
        <f>IF(BD$2='BPA CURRENT Calc'!$G$6,Data!BA124,0)</f>
        <v>0</v>
      </c>
      <c r="BE124" s="4">
        <f>IF(BE$2='BPA CURRENT Calc'!$G$6,Data!BB124,0)</f>
        <v>0</v>
      </c>
      <c r="BF124" s="4">
        <f>IF(BF$2='BPA CURRENT Calc'!$G$6,Data!BC124,0)</f>
        <v>0</v>
      </c>
      <c r="BG124" s="4">
        <f>IF(BG$2='BPA CURRENT Calc'!$G$6,Data!BD124,0)</f>
        <v>0</v>
      </c>
      <c r="BH124" s="6">
        <f t="shared" si="14"/>
        <v>0</v>
      </c>
      <c r="BI124" s="97">
        <f>IF('BPA CURRENT Calc'!$H$6="Yes",Data!BE124,0)</f>
        <v>0</v>
      </c>
      <c r="BJ124" s="18">
        <f>IF(BJ$2='BPA CURRENT Calc'!$L$4,0,0)</f>
        <v>0</v>
      </c>
      <c r="BK124" s="4">
        <f>IF(BK$2='BPA CURRENT Calc'!$L$4,Data!BV124,0)</f>
        <v>0</v>
      </c>
      <c r="BL124" s="4">
        <f>IF(BL$2='BPA CURRENT Calc'!$L$4,Data!BW124,0)</f>
        <v>6.0000000000000001E-3</v>
      </c>
      <c r="BM124" s="4">
        <f>IF(BM$2='BPA CURRENT Calc'!$L$4,Data!BX124,0)</f>
        <v>0</v>
      </c>
      <c r="BN124" s="4">
        <f>IF(BN$2='BPA CURRENT Calc'!$L$4,Data!BY124,0)</f>
        <v>0</v>
      </c>
      <c r="BO124" s="6">
        <f t="shared" si="15"/>
        <v>6.0000000000000001E-3</v>
      </c>
      <c r="BP124" s="4">
        <f>IF('BPA CURRENT Calc'!$J$6='BPA CURRENT Ref Data'!BP$2,Data!C124,0)</f>
        <v>0</v>
      </c>
      <c r="BQ124" s="4">
        <f>IF('BPA CURRENT Calc'!$J$6='BPA CURRENT Ref Data'!BQ$2,Data!D124,0)</f>
        <v>0</v>
      </c>
      <c r="BR124" s="4">
        <f>IF('BPA CURRENT Calc'!$J$6='BPA CURRENT Ref Data'!BR$2,Data!E124,0)</f>
        <v>0</v>
      </c>
      <c r="BS124" s="4">
        <f>IF('BPA CURRENT Calc'!$J$6='BPA CURRENT Ref Data'!BS$2,Data!F124,0)</f>
        <v>19.152000000000001</v>
      </c>
      <c r="BT124" s="99">
        <f t="shared" si="17"/>
        <v>19.152000000000001</v>
      </c>
      <c r="BU124" s="102">
        <f>IF('BPA CURRENT Calc'!$L$6="Yes",'BPA CURRENT Ref Data'!BO124*'BPA CURRENT Calc'!$L$5,0)</f>
        <v>3.0000000000000001E-3</v>
      </c>
      <c r="BV124" s="102">
        <f>IF('BPA CURRENT Calc'!$M$6="Yes",IF(('BPA CURRENT Calc'!I128-'BPA CURRENT Ref Data'!BT124)&gt;0,('BPA CURRENT Calc'!I128-'BPA CURRENT Ref Data'!BT124)*'BPA CURRENT Calc'!$M$5,0),0)</f>
        <v>1.1465330194063919</v>
      </c>
      <c r="BW124" s="80">
        <f>IF('BPA CURRENT Calc'!$K$6="Yes",IF(('BPA CURRENT Calc'!I128)&lt;'BPA CURRENT Calc'!J128,('BPA CURRENT Calc'!I128-'BPA CURRENT Calc'!J128)*'BPA CURRENT Calc'!$K$5,0),0)</f>
        <v>0</v>
      </c>
      <c r="BX124" s="105">
        <f>IF('BPA CURRENT Calc'!$N$5='BPA CURRENT Ref Data'!$BX$2,'BPA CURRENT Scaling'!D127,0)</f>
        <v>0.12580639784943376</v>
      </c>
      <c r="BY124" s="1">
        <f>IF('BPA CURRENT Calc'!$N$5='BPA CURRENT Ref Data'!$BY$2,'BPA CURRENT Scaling'!H127,0)</f>
        <v>0</v>
      </c>
      <c r="BZ124" s="6">
        <f>IF('BPA CURRENT Calc'!$N$6="Yes",SUM('BPA CURRENT Ref Data'!BX124:BY124),0)</f>
        <v>0</v>
      </c>
      <c r="CA124" s="4"/>
      <c r="CB124" s="4"/>
      <c r="CC124" s="4"/>
      <c r="CD124" s="4"/>
      <c r="CE124" s="4"/>
      <c r="CF124" s="4"/>
      <c r="CG124" s="4"/>
      <c r="CH124" s="4"/>
      <c r="CI124" s="4"/>
      <c r="CJ124" s="4"/>
      <c r="CK124" s="4"/>
      <c r="CL124" s="4"/>
      <c r="CM124" s="4"/>
      <c r="CN124" s="4"/>
      <c r="CO124" s="4"/>
      <c r="CP124" s="4"/>
      <c r="CQ124" s="4" t="e">
        <f>IF('BPA CURRENT Calc'!#REF!='BPA CURRENT Ref Data'!CQ$2,Data!G124,0)</f>
        <v>#REF!</v>
      </c>
      <c r="CR124" s="4" t="e">
        <f>IF('BPA CURRENT Calc'!#REF!='BPA CURRENT Ref Data'!CR$2,Data!H124,0)</f>
        <v>#REF!</v>
      </c>
      <c r="CS124" s="4" t="e">
        <f>IF('BPA CURRENT Calc'!#REF!='BPA CURRENT Ref Data'!CS$2,Data!I124,0)</f>
        <v>#REF!</v>
      </c>
      <c r="CT124" s="4" t="e">
        <f>IF('BPA CURRENT Calc'!#REF!='BPA CURRENT Ref Data'!CT$2,Data!J124,0)</f>
        <v>#REF!</v>
      </c>
      <c r="CU124" s="4" t="e">
        <f>IF('BPA CURRENT Calc'!#REF!='BPA CURRENT Ref Data'!CU$2,Data!K124,0)</f>
        <v>#REF!</v>
      </c>
      <c r="CV124" s="4" t="e">
        <f>IF('BPA CURRENT Calc'!#REF!='BPA CURRENT Ref Data'!CV$2,Data!L124,0)</f>
        <v>#REF!</v>
      </c>
      <c r="CW124" s="4" t="e">
        <f>IF('BPA CURRENT Calc'!#REF!='BPA CURRENT Ref Data'!CW$2,Data!M124,0)</f>
        <v>#REF!</v>
      </c>
      <c r="CX124" s="4" t="e">
        <f>IF('BPA CURRENT Calc'!#REF!='BPA CURRENT Ref Data'!CX$2,Data!N124,0)</f>
        <v>#REF!</v>
      </c>
      <c r="CY124" s="4" t="e">
        <f>IF('BPA CURRENT Calc'!#REF!='BPA CURRENT Ref Data'!CY$2,Data!O124,0)</f>
        <v>#REF!</v>
      </c>
      <c r="CZ124" s="4" t="e">
        <f>IF('BPA CURRENT Calc'!#REF!='BPA CURRENT Ref Data'!CZ$2,Data!P124,0)</f>
        <v>#REF!</v>
      </c>
      <c r="DA124" s="4" t="e">
        <f>IF('BPA CURRENT Calc'!#REF!='BPA CURRENT Ref Data'!DA$2,Data!Q124,0)</f>
        <v>#REF!</v>
      </c>
      <c r="DB124" s="4" t="e">
        <f>IF('BPA CURRENT Calc'!#REF!='BPA CURRENT Ref Data'!DB$2,Data!R124,0)</f>
        <v>#REF!</v>
      </c>
      <c r="DC124" s="4" t="e">
        <f>IF('BPA CURRENT Calc'!#REF!='BPA CURRENT Ref Data'!DC$2,Data!S124,0)</f>
        <v>#REF!</v>
      </c>
      <c r="DD124" s="4" t="e">
        <f>IF('BPA CURRENT Calc'!#REF!='BPA CURRENT Ref Data'!DD$2,Data!T124,0)</f>
        <v>#REF!</v>
      </c>
      <c r="DE124" s="4" t="e">
        <f>IF('BPA CURRENT Calc'!#REF!='BPA CURRENT Ref Data'!DE$2,Data!U124,0)</f>
        <v>#REF!</v>
      </c>
      <c r="DF124" s="22" t="e">
        <f t="shared" si="16"/>
        <v>#REF!</v>
      </c>
    </row>
    <row r="125" spans="1:110" x14ac:dyDescent="0.3">
      <c r="A125" s="12">
        <v>10440</v>
      </c>
      <c r="B125" s="37" t="s">
        <v>132</v>
      </c>
      <c r="C125" s="18">
        <f>IF('BPA CURRENT Calc'!$C$6='BPA CURRENT Ref Data'!C$2,Data!G125,0)</f>
        <v>0</v>
      </c>
      <c r="D125" s="4">
        <f>IF('BPA CURRENT Calc'!$C$6='BPA CURRENT Ref Data'!D$2,Data!H125,0)</f>
        <v>0</v>
      </c>
      <c r="E125" s="4">
        <f>IF('BPA CURRENT Calc'!$C$6='BPA CURRENT Ref Data'!E$2,Data!I125,0)</f>
        <v>5.1939965753424646</v>
      </c>
      <c r="F125" s="4">
        <f>IF('BPA CURRENT Calc'!$C$6='BPA CURRENT Ref Data'!F$2,Data!J125,0)</f>
        <v>0</v>
      </c>
      <c r="G125" s="4">
        <f>IF('BPA CURRENT Calc'!$C$6='BPA CURRENT Ref Data'!G$2,Data!K125,0)</f>
        <v>0</v>
      </c>
      <c r="H125" s="4">
        <f>IF('BPA CURRENT Calc'!$C$6='BPA CURRENT Ref Data'!H$2,Data!L125,0)</f>
        <v>0</v>
      </c>
      <c r="I125" s="4">
        <f>IF('BPA CURRENT Calc'!$C$6='BPA CURRENT Ref Data'!I$2,Data!M125,0)</f>
        <v>0</v>
      </c>
      <c r="J125" s="4">
        <f>IF('BPA CURRENT Calc'!$C$6='BPA CURRENT Ref Data'!J$2,Data!N125,0)</f>
        <v>0</v>
      </c>
      <c r="K125" s="4">
        <f>IF('BPA CURRENT Calc'!$C$6='BPA CURRENT Ref Data'!K$2,Data!O125,0)</f>
        <v>0</v>
      </c>
      <c r="L125" s="4">
        <f>IF('BPA CURRENT Calc'!$C$6='BPA CURRENT Ref Data'!L$2,Data!P125,0)</f>
        <v>0</v>
      </c>
      <c r="M125" s="4">
        <f>IF('BPA CURRENT Calc'!$C$6='BPA CURRENT Ref Data'!M$2,Data!Q125,0)</f>
        <v>0</v>
      </c>
      <c r="N125" s="4">
        <f>IF('BPA CURRENT Calc'!$C$6='BPA CURRENT Ref Data'!N$2,Data!R125,0)</f>
        <v>0</v>
      </c>
      <c r="O125" s="4">
        <f>IF('BPA CURRENT Calc'!$C$6='BPA CURRENT Ref Data'!O$2,Data!S125,0)</f>
        <v>0</v>
      </c>
      <c r="P125" s="4">
        <f>IF('BPA CURRENT Calc'!$C$6='BPA CURRENT Ref Data'!P$2,Data!T125,0)</f>
        <v>0</v>
      </c>
      <c r="Q125" s="4">
        <f>IF('BPA CURRENT Calc'!$C$6='BPA CURRENT Ref Data'!Q$2,Data!U125,0)</f>
        <v>0</v>
      </c>
      <c r="R125" s="22">
        <f t="shared" si="10"/>
        <v>5.1939965753424646</v>
      </c>
      <c r="S125" s="18">
        <f>IF(S$2='BPA CURRENT Calc'!$D$6,Data!V125,0)</f>
        <v>0</v>
      </c>
      <c r="T125" s="4">
        <f>IF(T$2='BPA CURRENT Calc'!$D$6,Data!W125,0)</f>
        <v>0</v>
      </c>
      <c r="U125" s="4">
        <f>IF(U$2='BPA CURRENT Calc'!$D$6,Data!X125,0)</f>
        <v>0</v>
      </c>
      <c r="V125" s="4">
        <f>IF(V$2='BPA CURRENT Calc'!$D$6,Data!Y125,0)</f>
        <v>0</v>
      </c>
      <c r="W125" s="4">
        <f>IF(W$2='BPA CURRENT Calc'!$D$6,Data!Z125,0)</f>
        <v>0</v>
      </c>
      <c r="X125" s="4">
        <f>IF(X$2='BPA CURRENT Calc'!$D$6,Data!AA125,0)</f>
        <v>0</v>
      </c>
      <c r="Y125" s="4">
        <f>IF(Y$2='BPA CURRENT Calc'!$D$6,Data!AB125,0)</f>
        <v>0</v>
      </c>
      <c r="Z125" s="4">
        <f>IF(Z$2='BPA CURRENT Calc'!$D$6,Data!AC125,0)</f>
        <v>0</v>
      </c>
      <c r="AA125" s="4">
        <f>IF(AA$2='BPA CURRENT Calc'!$D$6,Data!AD125,0)</f>
        <v>0</v>
      </c>
      <c r="AB125" s="4">
        <f>IF(AB$2='BPA CURRENT Calc'!$D$6,Data!AE125,0)</f>
        <v>0</v>
      </c>
      <c r="AC125" s="4">
        <f>IF(AC$2='BPA CURRENT Calc'!$D$6,Data!AF125,0)</f>
        <v>0</v>
      </c>
      <c r="AD125" s="4">
        <f>IF(AD$2='BPA CURRENT Calc'!$D$6,Data!AG125,0)</f>
        <v>0</v>
      </c>
      <c r="AE125" s="4">
        <f>IF(AE$2='BPA CURRENT Calc'!$D$6,Data!AH125,0)</f>
        <v>0</v>
      </c>
      <c r="AF125" s="4">
        <f>IF(AF$2='BPA CURRENT Calc'!$D$6,Data!AI125,0)</f>
        <v>0</v>
      </c>
      <c r="AG125" s="6">
        <f t="shared" si="11"/>
        <v>0</v>
      </c>
      <c r="AH125" s="18">
        <f>IF(AH$2='BPA CURRENT Calc'!$E$6,0,0)</f>
        <v>0</v>
      </c>
      <c r="AI125" s="4">
        <f>IF(AI$2='BPA CURRENT Calc'!$E$6,Data!AJ125,0)</f>
        <v>0</v>
      </c>
      <c r="AJ125" s="4">
        <f>IF(AJ$2='BPA CURRENT Calc'!$E$6,Data!AK125,0)</f>
        <v>0</v>
      </c>
      <c r="AK125" s="4">
        <f>IF(AK$2='BPA CURRENT Calc'!$E$6,Data!AL125,0)</f>
        <v>0</v>
      </c>
      <c r="AL125" s="4">
        <f>IF(AL$2='BPA CURRENT Calc'!$E$6,Data!AM125,0)</f>
        <v>0</v>
      </c>
      <c r="AM125" s="4">
        <f>IF(AM$2='BPA CURRENT Calc'!$E$6,Data!AN125,0)</f>
        <v>0</v>
      </c>
      <c r="AN125" s="4">
        <f>IF(AN$2='BPA CURRENT Calc'!$E$6,Data!AO125,0)</f>
        <v>0</v>
      </c>
      <c r="AO125" s="4">
        <f>IF(AO$2='BPA CURRENT Calc'!$E$6,Data!AP125,0)</f>
        <v>0</v>
      </c>
      <c r="AP125" s="6">
        <f t="shared" si="12"/>
        <v>0</v>
      </c>
      <c r="AQ125" s="18">
        <f>IF(AQ$2='BPA CURRENT Calc'!$F$6,0,0)</f>
        <v>0</v>
      </c>
      <c r="AR125" s="4">
        <f>IF(AR$2='BPA CURRENT Calc'!$F$6,Data!AQ125,0)</f>
        <v>0</v>
      </c>
      <c r="AS125" s="4">
        <f>IF(AS$2='BPA CURRENT Calc'!$F$6,Data!AR125,0)</f>
        <v>0</v>
      </c>
      <c r="AT125" s="4">
        <f>IF(AT$2='BPA CURRENT Calc'!$F$6,Data!AS125,0)</f>
        <v>0</v>
      </c>
      <c r="AU125" s="4">
        <f>IF(AU$2='BPA CURRENT Calc'!$F$6,Data!AT125,0)</f>
        <v>0</v>
      </c>
      <c r="AV125" s="4">
        <f>IF(AV$2='BPA CURRENT Calc'!$F$6,Data!AU125,0)</f>
        <v>0</v>
      </c>
      <c r="AW125" s="4">
        <f>IF(AW$2='BPA CURRENT Calc'!$F$6,Data!AV125,0)</f>
        <v>0</v>
      </c>
      <c r="AX125" s="4">
        <f>IF(AX$2='BPA CURRENT Calc'!$F$6,Data!AW125,0)</f>
        <v>0</v>
      </c>
      <c r="AY125" s="6">
        <f t="shared" si="13"/>
        <v>0</v>
      </c>
      <c r="AZ125" s="18">
        <f>IF(AZ$2='BPA CURRENT Calc'!$G$6,0,0)</f>
        <v>0</v>
      </c>
      <c r="BA125" s="4">
        <f>IF(BA$2='BPA CURRENT Calc'!$G$6,Data!AX125,0)</f>
        <v>0</v>
      </c>
      <c r="BB125" s="4">
        <f>IF(BB$2='BPA CURRENT Calc'!$G$6,Data!AY125,0)</f>
        <v>0</v>
      </c>
      <c r="BC125" s="4">
        <f>IF(BC$2='BPA CURRENT Calc'!$G$6,Data!AZ125,0)</f>
        <v>0</v>
      </c>
      <c r="BD125" s="4">
        <f>IF(BD$2='BPA CURRENT Calc'!$G$6,Data!BA125,0)</f>
        <v>0</v>
      </c>
      <c r="BE125" s="4">
        <f>IF(BE$2='BPA CURRENT Calc'!$G$6,Data!BB125,0)</f>
        <v>0</v>
      </c>
      <c r="BF125" s="4">
        <f>IF(BF$2='BPA CURRENT Calc'!$G$6,Data!BC125,0)</f>
        <v>0</v>
      </c>
      <c r="BG125" s="4">
        <f>IF(BG$2='BPA CURRENT Calc'!$G$6,Data!BD125,0)</f>
        <v>0</v>
      </c>
      <c r="BH125" s="6">
        <f t="shared" si="14"/>
        <v>0</v>
      </c>
      <c r="BI125" s="97">
        <f>IF('BPA CURRENT Calc'!$H$6="Yes",Data!BE125,0)</f>
        <v>0</v>
      </c>
      <c r="BJ125" s="18">
        <f>IF(BJ$2='BPA CURRENT Calc'!$L$4,0,0)</f>
        <v>0</v>
      </c>
      <c r="BK125" s="4">
        <f>IF(BK$2='BPA CURRENT Calc'!$L$4,Data!BV125,0)</f>
        <v>0</v>
      </c>
      <c r="BL125" s="4">
        <f>IF(BL$2='BPA CURRENT Calc'!$L$4,Data!BW125,0)</f>
        <v>0</v>
      </c>
      <c r="BM125" s="4">
        <f>IF(BM$2='BPA CURRENT Calc'!$L$4,Data!BX125,0)</f>
        <v>0</v>
      </c>
      <c r="BN125" s="4">
        <f>IF(BN$2='BPA CURRENT Calc'!$L$4,Data!BY125,0)</f>
        <v>0</v>
      </c>
      <c r="BO125" s="6">
        <f t="shared" si="15"/>
        <v>0</v>
      </c>
      <c r="BP125" s="4">
        <f>IF('BPA CURRENT Calc'!$J$6='BPA CURRENT Ref Data'!BP$2,Data!C125,0)</f>
        <v>0</v>
      </c>
      <c r="BQ125" s="4">
        <f>IF('BPA CURRENT Calc'!$J$6='BPA CURRENT Ref Data'!BQ$2,Data!D125,0)</f>
        <v>0</v>
      </c>
      <c r="BR125" s="4">
        <f>IF('BPA CURRENT Calc'!$J$6='BPA CURRENT Ref Data'!BR$2,Data!E125,0)</f>
        <v>0</v>
      </c>
      <c r="BS125" s="4">
        <f>IF('BPA CURRENT Calc'!$J$6='BPA CURRENT Ref Data'!BS$2,Data!F125,0)</f>
        <v>5.0049999999999999</v>
      </c>
      <c r="BT125" s="99">
        <f t="shared" si="17"/>
        <v>5.0049999999999999</v>
      </c>
      <c r="BU125" s="102">
        <f>IF('BPA CURRENT Calc'!$L$6="Yes",'BPA CURRENT Ref Data'!BO125*'BPA CURRENT Calc'!$L$5,0)</f>
        <v>0</v>
      </c>
      <c r="BV125" s="102">
        <f>IF('BPA CURRENT Calc'!$M$6="Yes",IF(('BPA CURRENT Calc'!I129-'BPA CURRENT Ref Data'!BT125)&gt;0,('BPA CURRENT Calc'!I129-'BPA CURRENT Ref Data'!BT125)*'BPA CURRENT Calc'!$M$5,0),0)</f>
        <v>4.7249143835616181E-2</v>
      </c>
      <c r="BW125" s="80">
        <f>IF('BPA CURRENT Calc'!$K$6="Yes",IF(('BPA CURRENT Calc'!I129)&lt;'BPA CURRENT Calc'!J129,('BPA CURRENT Calc'!I129-'BPA CURRENT Calc'!J129)*'BPA CURRENT Calc'!$K$5,0),0)</f>
        <v>0</v>
      </c>
      <c r="BX125" s="105">
        <f>IF('BPA CURRENT Calc'!$N$5='BPA CURRENT Ref Data'!$BX$2,'BPA CURRENT Scaling'!D128,0)</f>
        <v>3.1308239885936923E-2</v>
      </c>
      <c r="BY125" s="1">
        <f>IF('BPA CURRENT Calc'!$N$5='BPA CURRENT Ref Data'!$BY$2,'BPA CURRENT Scaling'!H128,0)</f>
        <v>0</v>
      </c>
      <c r="BZ125" s="6">
        <f>IF('BPA CURRENT Calc'!$N$6="Yes",SUM('BPA CURRENT Ref Data'!BX125:BY125),0)</f>
        <v>0</v>
      </c>
      <c r="CA125" s="4"/>
      <c r="CB125" s="4"/>
      <c r="CC125" s="4"/>
      <c r="CD125" s="4"/>
      <c r="CE125" s="4"/>
      <c r="CF125" s="4"/>
      <c r="CG125" s="4"/>
      <c r="CH125" s="4"/>
      <c r="CI125" s="4"/>
      <c r="CJ125" s="4"/>
      <c r="CK125" s="4"/>
      <c r="CL125" s="4"/>
      <c r="CM125" s="4"/>
      <c r="CN125" s="4"/>
      <c r="CO125" s="4"/>
      <c r="CP125" s="4"/>
      <c r="CQ125" s="4" t="e">
        <f>IF('BPA CURRENT Calc'!#REF!='BPA CURRENT Ref Data'!CQ$2,Data!G125,0)</f>
        <v>#REF!</v>
      </c>
      <c r="CR125" s="4" t="e">
        <f>IF('BPA CURRENT Calc'!#REF!='BPA CURRENT Ref Data'!CR$2,Data!H125,0)</f>
        <v>#REF!</v>
      </c>
      <c r="CS125" s="4" t="e">
        <f>IF('BPA CURRENT Calc'!#REF!='BPA CURRENT Ref Data'!CS$2,Data!I125,0)</f>
        <v>#REF!</v>
      </c>
      <c r="CT125" s="4" t="e">
        <f>IF('BPA CURRENT Calc'!#REF!='BPA CURRENT Ref Data'!CT$2,Data!J125,0)</f>
        <v>#REF!</v>
      </c>
      <c r="CU125" s="4" t="e">
        <f>IF('BPA CURRENT Calc'!#REF!='BPA CURRENT Ref Data'!CU$2,Data!K125,0)</f>
        <v>#REF!</v>
      </c>
      <c r="CV125" s="4" t="e">
        <f>IF('BPA CURRENT Calc'!#REF!='BPA CURRENT Ref Data'!CV$2,Data!L125,0)</f>
        <v>#REF!</v>
      </c>
      <c r="CW125" s="4" t="e">
        <f>IF('BPA CURRENT Calc'!#REF!='BPA CURRENT Ref Data'!CW$2,Data!M125,0)</f>
        <v>#REF!</v>
      </c>
      <c r="CX125" s="4" t="e">
        <f>IF('BPA CURRENT Calc'!#REF!='BPA CURRENT Ref Data'!CX$2,Data!N125,0)</f>
        <v>#REF!</v>
      </c>
      <c r="CY125" s="4" t="e">
        <f>IF('BPA CURRENT Calc'!#REF!='BPA CURRENT Ref Data'!CY$2,Data!O125,0)</f>
        <v>#REF!</v>
      </c>
      <c r="CZ125" s="4" t="e">
        <f>IF('BPA CURRENT Calc'!#REF!='BPA CURRENT Ref Data'!CZ$2,Data!P125,0)</f>
        <v>#REF!</v>
      </c>
      <c r="DA125" s="4" t="e">
        <f>IF('BPA CURRENT Calc'!#REF!='BPA CURRENT Ref Data'!DA$2,Data!Q125,0)</f>
        <v>#REF!</v>
      </c>
      <c r="DB125" s="4" t="e">
        <f>IF('BPA CURRENT Calc'!#REF!='BPA CURRENT Ref Data'!DB$2,Data!R125,0)</f>
        <v>#REF!</v>
      </c>
      <c r="DC125" s="4" t="e">
        <f>IF('BPA CURRENT Calc'!#REF!='BPA CURRENT Ref Data'!DC$2,Data!S125,0)</f>
        <v>#REF!</v>
      </c>
      <c r="DD125" s="4" t="e">
        <f>IF('BPA CURRENT Calc'!#REF!='BPA CURRENT Ref Data'!DD$2,Data!T125,0)</f>
        <v>#REF!</v>
      </c>
      <c r="DE125" s="4" t="e">
        <f>IF('BPA CURRENT Calc'!#REF!='BPA CURRENT Ref Data'!DE$2,Data!U125,0)</f>
        <v>#REF!</v>
      </c>
      <c r="DF125" s="22" t="e">
        <f t="shared" si="16"/>
        <v>#REF!</v>
      </c>
    </row>
    <row r="126" spans="1:110" x14ac:dyDescent="0.3">
      <c r="A126" s="12">
        <v>10442</v>
      </c>
      <c r="B126" s="37" t="s">
        <v>133</v>
      </c>
      <c r="C126" s="18">
        <f>IF('BPA CURRENT Calc'!$C$6='BPA CURRENT Ref Data'!C$2,Data!G126,0)</f>
        <v>0</v>
      </c>
      <c r="D126" s="4">
        <f>IF('BPA CURRENT Calc'!$C$6='BPA CURRENT Ref Data'!D$2,Data!H126,0)</f>
        <v>0</v>
      </c>
      <c r="E126" s="4">
        <f>IF('BPA CURRENT Calc'!$C$6='BPA CURRENT Ref Data'!E$2,Data!I126,0)</f>
        <v>11.459271118721457</v>
      </c>
      <c r="F126" s="4">
        <f>IF('BPA CURRENT Calc'!$C$6='BPA CURRENT Ref Data'!F$2,Data!J126,0)</f>
        <v>0</v>
      </c>
      <c r="G126" s="4">
        <f>IF('BPA CURRENT Calc'!$C$6='BPA CURRENT Ref Data'!G$2,Data!K126,0)</f>
        <v>0</v>
      </c>
      <c r="H126" s="4">
        <f>IF('BPA CURRENT Calc'!$C$6='BPA CURRENT Ref Data'!H$2,Data!L126,0)</f>
        <v>0</v>
      </c>
      <c r="I126" s="4">
        <f>IF('BPA CURRENT Calc'!$C$6='BPA CURRENT Ref Data'!I$2,Data!M126,0)</f>
        <v>0</v>
      </c>
      <c r="J126" s="4">
        <f>IF('BPA CURRENT Calc'!$C$6='BPA CURRENT Ref Data'!J$2,Data!N126,0)</f>
        <v>0</v>
      </c>
      <c r="K126" s="4">
        <f>IF('BPA CURRENT Calc'!$C$6='BPA CURRENT Ref Data'!K$2,Data!O126,0)</f>
        <v>0</v>
      </c>
      <c r="L126" s="4">
        <f>IF('BPA CURRENT Calc'!$C$6='BPA CURRENT Ref Data'!L$2,Data!P126,0)</f>
        <v>0</v>
      </c>
      <c r="M126" s="4">
        <f>IF('BPA CURRENT Calc'!$C$6='BPA CURRENT Ref Data'!M$2,Data!Q126,0)</f>
        <v>0</v>
      </c>
      <c r="N126" s="4">
        <f>IF('BPA CURRENT Calc'!$C$6='BPA CURRENT Ref Data'!N$2,Data!R126,0)</f>
        <v>0</v>
      </c>
      <c r="O126" s="4">
        <f>IF('BPA CURRENT Calc'!$C$6='BPA CURRENT Ref Data'!O$2,Data!S126,0)</f>
        <v>0</v>
      </c>
      <c r="P126" s="4">
        <f>IF('BPA CURRENT Calc'!$C$6='BPA CURRENT Ref Data'!P$2,Data!T126,0)</f>
        <v>0</v>
      </c>
      <c r="Q126" s="4">
        <f>IF('BPA CURRENT Calc'!$C$6='BPA CURRENT Ref Data'!Q$2,Data!U126,0)</f>
        <v>0</v>
      </c>
      <c r="R126" s="22">
        <f t="shared" si="10"/>
        <v>11.459271118721457</v>
      </c>
      <c r="S126" s="18">
        <f>IF(S$2='BPA CURRENT Calc'!$D$6,Data!V126,0)</f>
        <v>0</v>
      </c>
      <c r="T126" s="4">
        <f>IF(T$2='BPA CURRENT Calc'!$D$6,Data!W126,0)</f>
        <v>0</v>
      </c>
      <c r="U126" s="4">
        <f>IF(U$2='BPA CURRENT Calc'!$D$6,Data!X126,0)</f>
        <v>0</v>
      </c>
      <c r="V126" s="4">
        <f>IF(V$2='BPA CURRENT Calc'!$D$6,Data!Y126,0)</f>
        <v>0</v>
      </c>
      <c r="W126" s="4">
        <f>IF(W$2='BPA CURRENT Calc'!$D$6,Data!Z126,0)</f>
        <v>0</v>
      </c>
      <c r="X126" s="4">
        <f>IF(X$2='BPA CURRENT Calc'!$D$6,Data!AA126,0)</f>
        <v>0</v>
      </c>
      <c r="Y126" s="4">
        <f>IF(Y$2='BPA CURRENT Calc'!$D$6,Data!AB126,0)</f>
        <v>0</v>
      </c>
      <c r="Z126" s="4">
        <f>IF(Z$2='BPA CURRENT Calc'!$D$6,Data!AC126,0)</f>
        <v>0</v>
      </c>
      <c r="AA126" s="4">
        <f>IF(AA$2='BPA CURRENT Calc'!$D$6,Data!AD126,0)</f>
        <v>0</v>
      </c>
      <c r="AB126" s="4">
        <f>IF(AB$2='BPA CURRENT Calc'!$D$6,Data!AE126,0)</f>
        <v>0</v>
      </c>
      <c r="AC126" s="4">
        <f>IF(AC$2='BPA CURRENT Calc'!$D$6,Data!AF126,0)</f>
        <v>0</v>
      </c>
      <c r="AD126" s="4">
        <f>IF(AD$2='BPA CURRENT Calc'!$D$6,Data!AG126,0)</f>
        <v>0</v>
      </c>
      <c r="AE126" s="4">
        <f>IF(AE$2='BPA CURRENT Calc'!$D$6,Data!AH126,0)</f>
        <v>0</v>
      </c>
      <c r="AF126" s="4">
        <f>IF(AF$2='BPA CURRENT Calc'!$D$6,Data!AI126,0)</f>
        <v>0</v>
      </c>
      <c r="AG126" s="6">
        <f t="shared" si="11"/>
        <v>0</v>
      </c>
      <c r="AH126" s="18">
        <f>IF(AH$2='BPA CURRENT Calc'!$E$6,0,0)</f>
        <v>0</v>
      </c>
      <c r="AI126" s="4">
        <f>IF(AI$2='BPA CURRENT Calc'!$E$6,Data!AJ126,0)</f>
        <v>0</v>
      </c>
      <c r="AJ126" s="4">
        <f>IF(AJ$2='BPA CURRENT Calc'!$E$6,Data!AK126,0)</f>
        <v>0</v>
      </c>
      <c r="AK126" s="4">
        <f>IF(AK$2='BPA CURRENT Calc'!$E$6,Data!AL126,0)</f>
        <v>0</v>
      </c>
      <c r="AL126" s="4">
        <f>IF(AL$2='BPA CURRENT Calc'!$E$6,Data!AM126,0)</f>
        <v>0</v>
      </c>
      <c r="AM126" s="4">
        <f>IF(AM$2='BPA CURRENT Calc'!$E$6,Data!AN126,0)</f>
        <v>0</v>
      </c>
      <c r="AN126" s="4">
        <f>IF(AN$2='BPA CURRENT Calc'!$E$6,Data!AO126,0)</f>
        <v>0</v>
      </c>
      <c r="AO126" s="4">
        <f>IF(AO$2='BPA CURRENT Calc'!$E$6,Data!AP126,0)</f>
        <v>0</v>
      </c>
      <c r="AP126" s="6">
        <f t="shared" si="12"/>
        <v>0</v>
      </c>
      <c r="AQ126" s="18">
        <f>IF(AQ$2='BPA CURRENT Calc'!$F$6,0,0)</f>
        <v>0</v>
      </c>
      <c r="AR126" s="4">
        <f>IF(AR$2='BPA CURRENT Calc'!$F$6,Data!AQ126,0)</f>
        <v>0</v>
      </c>
      <c r="AS126" s="4">
        <f>IF(AS$2='BPA CURRENT Calc'!$F$6,Data!AR126,0)</f>
        <v>0</v>
      </c>
      <c r="AT126" s="4">
        <f>IF(AT$2='BPA CURRENT Calc'!$F$6,Data!AS126,0)</f>
        <v>0</v>
      </c>
      <c r="AU126" s="4">
        <f>IF(AU$2='BPA CURRENT Calc'!$F$6,Data!AT126,0)</f>
        <v>0</v>
      </c>
      <c r="AV126" s="4">
        <f>IF(AV$2='BPA CURRENT Calc'!$F$6,Data!AU126,0)</f>
        <v>0</v>
      </c>
      <c r="AW126" s="4">
        <f>IF(AW$2='BPA CURRENT Calc'!$F$6,Data!AV126,0)</f>
        <v>0</v>
      </c>
      <c r="AX126" s="4">
        <f>IF(AX$2='BPA CURRENT Calc'!$F$6,Data!AW126,0)</f>
        <v>0</v>
      </c>
      <c r="AY126" s="6">
        <f t="shared" si="13"/>
        <v>0</v>
      </c>
      <c r="AZ126" s="18">
        <f>IF(AZ$2='BPA CURRENT Calc'!$G$6,0,0)</f>
        <v>0</v>
      </c>
      <c r="BA126" s="4">
        <f>IF(BA$2='BPA CURRENT Calc'!$G$6,Data!AX126,0)</f>
        <v>0</v>
      </c>
      <c r="BB126" s="4">
        <f>IF(BB$2='BPA CURRENT Calc'!$G$6,Data!AY126,0)</f>
        <v>0</v>
      </c>
      <c r="BC126" s="4">
        <f>IF(BC$2='BPA CURRENT Calc'!$G$6,Data!AZ126,0)</f>
        <v>0</v>
      </c>
      <c r="BD126" s="4">
        <f>IF(BD$2='BPA CURRENT Calc'!$G$6,Data!BA126,0)</f>
        <v>0</v>
      </c>
      <c r="BE126" s="4">
        <f>IF(BE$2='BPA CURRENT Calc'!$G$6,Data!BB126,0)</f>
        <v>0</v>
      </c>
      <c r="BF126" s="4">
        <f>IF(BF$2='BPA CURRENT Calc'!$G$6,Data!BC126,0)</f>
        <v>0</v>
      </c>
      <c r="BG126" s="4">
        <f>IF(BG$2='BPA CURRENT Calc'!$G$6,Data!BD126,0)</f>
        <v>0</v>
      </c>
      <c r="BH126" s="6">
        <f t="shared" si="14"/>
        <v>0</v>
      </c>
      <c r="BI126" s="97">
        <f>IF('BPA CURRENT Calc'!$H$6="Yes",Data!BE126,0)</f>
        <v>0</v>
      </c>
      <c r="BJ126" s="18">
        <f>IF(BJ$2='BPA CURRENT Calc'!$L$4,0,0)</f>
        <v>0</v>
      </c>
      <c r="BK126" s="4">
        <f>IF(BK$2='BPA CURRENT Calc'!$L$4,Data!BV126,0)</f>
        <v>0</v>
      </c>
      <c r="BL126" s="4">
        <f>IF(BL$2='BPA CURRENT Calc'!$L$4,Data!BW126,0)</f>
        <v>5.0000000000000001E-3</v>
      </c>
      <c r="BM126" s="4">
        <f>IF(BM$2='BPA CURRENT Calc'!$L$4,Data!BX126,0)</f>
        <v>0</v>
      </c>
      <c r="BN126" s="4">
        <f>IF(BN$2='BPA CURRENT Calc'!$L$4,Data!BY126,0)</f>
        <v>0</v>
      </c>
      <c r="BO126" s="6">
        <f t="shared" si="15"/>
        <v>5.0000000000000001E-3</v>
      </c>
      <c r="BP126" s="4">
        <f>IF('BPA CURRENT Calc'!$J$6='BPA CURRENT Ref Data'!BP$2,Data!C126,0)</f>
        <v>0</v>
      </c>
      <c r="BQ126" s="4">
        <f>IF('BPA CURRENT Calc'!$J$6='BPA CURRENT Ref Data'!BQ$2,Data!D126,0)</f>
        <v>0</v>
      </c>
      <c r="BR126" s="4">
        <f>IF('BPA CURRENT Calc'!$J$6='BPA CURRENT Ref Data'!BR$2,Data!E126,0)</f>
        <v>0</v>
      </c>
      <c r="BS126" s="4">
        <f>IF('BPA CURRENT Calc'!$J$6='BPA CURRENT Ref Data'!BS$2,Data!F126,0)</f>
        <v>13.396000000000001</v>
      </c>
      <c r="BT126" s="99">
        <f t="shared" si="17"/>
        <v>13.396000000000001</v>
      </c>
      <c r="BU126" s="102">
        <f>IF('BPA CURRENT Calc'!$L$6="Yes",'BPA CURRENT Ref Data'!BO126*'BPA CURRENT Calc'!$L$5,0)</f>
        <v>2.5000000000000001E-3</v>
      </c>
      <c r="BV126" s="102">
        <f>IF('BPA CURRENT Calc'!$M$6="Yes",IF(('BPA CURRENT Calc'!I130-'BPA CURRENT Ref Data'!BT126)&gt;0,('BPA CURRENT Calc'!I130-'BPA CURRENT Ref Data'!BT126)*'BPA CURRENT Calc'!$M$5,0),0)</f>
        <v>0</v>
      </c>
      <c r="BW126" s="80">
        <f>IF('BPA CURRENT Calc'!$K$6="Yes",IF(('BPA CURRENT Calc'!I130)&lt;'BPA CURRENT Calc'!J130,('BPA CURRENT Calc'!I130-'BPA CURRENT Calc'!J130)*'BPA CURRENT Calc'!$K$5,0),0)</f>
        <v>-1.9367288812785439</v>
      </c>
      <c r="BX126" s="105">
        <f>IF('BPA CURRENT Calc'!$N$5='BPA CURRENT Ref Data'!$BX$2,'BPA CURRENT Scaling'!D129,0)</f>
        <v>7.1027352271507596E-2</v>
      </c>
      <c r="BY126" s="1">
        <f>IF('BPA CURRENT Calc'!$N$5='BPA CURRENT Ref Data'!$BY$2,'BPA CURRENT Scaling'!H129,0)</f>
        <v>0</v>
      </c>
      <c r="BZ126" s="6">
        <f>IF('BPA CURRENT Calc'!$N$6="Yes",SUM('BPA CURRENT Ref Data'!BX126:BY126),0)</f>
        <v>0</v>
      </c>
      <c r="CA126" s="4"/>
      <c r="CB126" s="4"/>
      <c r="CC126" s="4"/>
      <c r="CD126" s="4"/>
      <c r="CE126" s="4"/>
      <c r="CF126" s="4"/>
      <c r="CG126" s="4"/>
      <c r="CH126" s="4"/>
      <c r="CI126" s="4"/>
      <c r="CJ126" s="4"/>
      <c r="CK126" s="4"/>
      <c r="CL126" s="4"/>
      <c r="CM126" s="4"/>
      <c r="CN126" s="4"/>
      <c r="CO126" s="4"/>
      <c r="CP126" s="4"/>
      <c r="CQ126" s="4" t="e">
        <f>IF('BPA CURRENT Calc'!#REF!='BPA CURRENT Ref Data'!CQ$2,Data!G126,0)</f>
        <v>#REF!</v>
      </c>
      <c r="CR126" s="4" t="e">
        <f>IF('BPA CURRENT Calc'!#REF!='BPA CURRENT Ref Data'!CR$2,Data!H126,0)</f>
        <v>#REF!</v>
      </c>
      <c r="CS126" s="4" t="e">
        <f>IF('BPA CURRENT Calc'!#REF!='BPA CURRENT Ref Data'!CS$2,Data!I126,0)</f>
        <v>#REF!</v>
      </c>
      <c r="CT126" s="4" t="e">
        <f>IF('BPA CURRENT Calc'!#REF!='BPA CURRENT Ref Data'!CT$2,Data!J126,0)</f>
        <v>#REF!</v>
      </c>
      <c r="CU126" s="4" t="e">
        <f>IF('BPA CURRENT Calc'!#REF!='BPA CURRENT Ref Data'!CU$2,Data!K126,0)</f>
        <v>#REF!</v>
      </c>
      <c r="CV126" s="4" t="e">
        <f>IF('BPA CURRENT Calc'!#REF!='BPA CURRENT Ref Data'!CV$2,Data!L126,0)</f>
        <v>#REF!</v>
      </c>
      <c r="CW126" s="4" t="e">
        <f>IF('BPA CURRENT Calc'!#REF!='BPA CURRENT Ref Data'!CW$2,Data!M126,0)</f>
        <v>#REF!</v>
      </c>
      <c r="CX126" s="4" t="e">
        <f>IF('BPA CURRENT Calc'!#REF!='BPA CURRENT Ref Data'!CX$2,Data!N126,0)</f>
        <v>#REF!</v>
      </c>
      <c r="CY126" s="4" t="e">
        <f>IF('BPA CURRENT Calc'!#REF!='BPA CURRENT Ref Data'!CY$2,Data!O126,0)</f>
        <v>#REF!</v>
      </c>
      <c r="CZ126" s="4" t="e">
        <f>IF('BPA CURRENT Calc'!#REF!='BPA CURRENT Ref Data'!CZ$2,Data!P126,0)</f>
        <v>#REF!</v>
      </c>
      <c r="DA126" s="4" t="e">
        <f>IF('BPA CURRENT Calc'!#REF!='BPA CURRENT Ref Data'!DA$2,Data!Q126,0)</f>
        <v>#REF!</v>
      </c>
      <c r="DB126" s="4" t="e">
        <f>IF('BPA CURRENT Calc'!#REF!='BPA CURRENT Ref Data'!DB$2,Data!R126,0)</f>
        <v>#REF!</v>
      </c>
      <c r="DC126" s="4" t="e">
        <f>IF('BPA CURRENT Calc'!#REF!='BPA CURRENT Ref Data'!DC$2,Data!S126,0)</f>
        <v>#REF!</v>
      </c>
      <c r="DD126" s="4" t="e">
        <f>IF('BPA CURRENT Calc'!#REF!='BPA CURRENT Ref Data'!DD$2,Data!T126,0)</f>
        <v>#REF!</v>
      </c>
      <c r="DE126" s="4" t="e">
        <f>IF('BPA CURRENT Calc'!#REF!='BPA CURRENT Ref Data'!DE$2,Data!U126,0)</f>
        <v>#REF!</v>
      </c>
      <c r="DF126" s="22" t="e">
        <f t="shared" si="16"/>
        <v>#REF!</v>
      </c>
    </row>
    <row r="127" spans="1:110" x14ac:dyDescent="0.3">
      <c r="A127" s="12">
        <v>10446</v>
      </c>
      <c r="B127" s="37" t="s">
        <v>134</v>
      </c>
      <c r="C127" s="18">
        <f>IF('BPA CURRENT Calc'!$C$6='BPA CURRENT Ref Data'!C$2,Data!G127,0)</f>
        <v>0</v>
      </c>
      <c r="D127" s="4">
        <f>IF('BPA CURRENT Calc'!$C$6='BPA CURRENT Ref Data'!D$2,Data!H127,0)</f>
        <v>0</v>
      </c>
      <c r="E127" s="4">
        <f>IF('BPA CURRENT Calc'!$C$6='BPA CURRENT Ref Data'!E$2,Data!I127,0)</f>
        <v>101.62078401826484</v>
      </c>
      <c r="F127" s="4">
        <f>IF('BPA CURRENT Calc'!$C$6='BPA CURRENT Ref Data'!F$2,Data!J127,0)</f>
        <v>0</v>
      </c>
      <c r="G127" s="4">
        <f>IF('BPA CURRENT Calc'!$C$6='BPA CURRENT Ref Data'!G$2,Data!K127,0)</f>
        <v>0</v>
      </c>
      <c r="H127" s="4">
        <f>IF('BPA CURRENT Calc'!$C$6='BPA CURRENT Ref Data'!H$2,Data!L127,0)</f>
        <v>0</v>
      </c>
      <c r="I127" s="4">
        <f>IF('BPA CURRENT Calc'!$C$6='BPA CURRENT Ref Data'!I$2,Data!M127,0)</f>
        <v>0</v>
      </c>
      <c r="J127" s="4">
        <f>IF('BPA CURRENT Calc'!$C$6='BPA CURRENT Ref Data'!J$2,Data!N127,0)</f>
        <v>0</v>
      </c>
      <c r="K127" s="4">
        <f>IF('BPA CURRENT Calc'!$C$6='BPA CURRENT Ref Data'!K$2,Data!O127,0)</f>
        <v>0</v>
      </c>
      <c r="L127" s="4">
        <f>IF('BPA CURRENT Calc'!$C$6='BPA CURRENT Ref Data'!L$2,Data!P127,0)</f>
        <v>0</v>
      </c>
      <c r="M127" s="4">
        <f>IF('BPA CURRENT Calc'!$C$6='BPA CURRENT Ref Data'!M$2,Data!Q127,0)</f>
        <v>0</v>
      </c>
      <c r="N127" s="4">
        <f>IF('BPA CURRENT Calc'!$C$6='BPA CURRENT Ref Data'!N$2,Data!R127,0)</f>
        <v>0</v>
      </c>
      <c r="O127" s="4">
        <f>IF('BPA CURRENT Calc'!$C$6='BPA CURRENT Ref Data'!O$2,Data!S127,0)</f>
        <v>0</v>
      </c>
      <c r="P127" s="4">
        <f>IF('BPA CURRENT Calc'!$C$6='BPA CURRENT Ref Data'!P$2,Data!T127,0)</f>
        <v>0</v>
      </c>
      <c r="Q127" s="4">
        <f>IF('BPA CURRENT Calc'!$C$6='BPA CURRENT Ref Data'!Q$2,Data!U127,0)</f>
        <v>0</v>
      </c>
      <c r="R127" s="22">
        <f t="shared" si="10"/>
        <v>101.62078401826484</v>
      </c>
      <c r="S127" s="18">
        <f>IF(S$2='BPA CURRENT Calc'!$D$6,Data!V127,0)</f>
        <v>0</v>
      </c>
      <c r="T127" s="4">
        <f>IF(T$2='BPA CURRENT Calc'!$D$6,Data!W127,0)</f>
        <v>0</v>
      </c>
      <c r="U127" s="4">
        <f>IF(U$2='BPA CURRENT Calc'!$D$6,Data!X127,0)</f>
        <v>0</v>
      </c>
      <c r="V127" s="4">
        <f>IF(V$2='BPA CURRENT Calc'!$D$6,Data!Y127,0)</f>
        <v>0</v>
      </c>
      <c r="W127" s="4">
        <f>IF(W$2='BPA CURRENT Calc'!$D$6,Data!Z127,0)</f>
        <v>0</v>
      </c>
      <c r="X127" s="4">
        <f>IF(X$2='BPA CURRENT Calc'!$D$6,Data!AA127,0)</f>
        <v>0</v>
      </c>
      <c r="Y127" s="4">
        <f>IF(Y$2='BPA CURRENT Calc'!$D$6,Data!AB127,0)</f>
        <v>0</v>
      </c>
      <c r="Z127" s="4">
        <f>IF(Z$2='BPA CURRENT Calc'!$D$6,Data!AC127,0)</f>
        <v>0</v>
      </c>
      <c r="AA127" s="4">
        <f>IF(AA$2='BPA CURRENT Calc'!$D$6,Data!AD127,0)</f>
        <v>0</v>
      </c>
      <c r="AB127" s="4">
        <f>IF(AB$2='BPA CURRENT Calc'!$D$6,Data!AE127,0)</f>
        <v>0</v>
      </c>
      <c r="AC127" s="4">
        <f>IF(AC$2='BPA CURRENT Calc'!$D$6,Data!AF127,0)</f>
        <v>0</v>
      </c>
      <c r="AD127" s="4">
        <f>IF(AD$2='BPA CURRENT Calc'!$D$6,Data!AG127,0)</f>
        <v>0</v>
      </c>
      <c r="AE127" s="4">
        <f>IF(AE$2='BPA CURRENT Calc'!$D$6,Data!AH127,0)</f>
        <v>0</v>
      </c>
      <c r="AF127" s="4">
        <f>IF(AF$2='BPA CURRENT Calc'!$D$6,Data!AI127,0)</f>
        <v>0</v>
      </c>
      <c r="AG127" s="6">
        <f t="shared" si="11"/>
        <v>0</v>
      </c>
      <c r="AH127" s="18">
        <f>IF(AH$2='BPA CURRENT Calc'!$E$6,0,0)</f>
        <v>0</v>
      </c>
      <c r="AI127" s="4">
        <f>IF(AI$2='BPA CURRENT Calc'!$E$6,Data!AJ127,0)</f>
        <v>0</v>
      </c>
      <c r="AJ127" s="4">
        <f>IF(AJ$2='BPA CURRENT Calc'!$E$6,Data!AK127,0)</f>
        <v>0</v>
      </c>
      <c r="AK127" s="4">
        <f>IF(AK$2='BPA CURRENT Calc'!$E$6,Data!AL127,0)</f>
        <v>0</v>
      </c>
      <c r="AL127" s="4">
        <f>IF(AL$2='BPA CURRENT Calc'!$E$6,Data!AM127,0)</f>
        <v>0</v>
      </c>
      <c r="AM127" s="4">
        <f>IF(AM$2='BPA CURRENT Calc'!$E$6,Data!AN127,0)</f>
        <v>0</v>
      </c>
      <c r="AN127" s="4">
        <f>IF(AN$2='BPA CURRENT Calc'!$E$6,Data!AO127,0)</f>
        <v>0</v>
      </c>
      <c r="AO127" s="4">
        <f>IF(AO$2='BPA CURRENT Calc'!$E$6,Data!AP127,0)</f>
        <v>0</v>
      </c>
      <c r="AP127" s="6">
        <f t="shared" si="12"/>
        <v>0</v>
      </c>
      <c r="AQ127" s="18">
        <f>IF(AQ$2='BPA CURRENT Calc'!$F$6,0,0)</f>
        <v>0</v>
      </c>
      <c r="AR127" s="4">
        <f>IF(AR$2='BPA CURRENT Calc'!$F$6,Data!AQ127,0)</f>
        <v>0</v>
      </c>
      <c r="AS127" s="4">
        <f>IF(AS$2='BPA CURRENT Calc'!$F$6,Data!AR127,0)</f>
        <v>0</v>
      </c>
      <c r="AT127" s="4">
        <f>IF(AT$2='BPA CURRENT Calc'!$F$6,Data!AS127,0)</f>
        <v>0</v>
      </c>
      <c r="AU127" s="4">
        <f>IF(AU$2='BPA CURRENT Calc'!$F$6,Data!AT127,0)</f>
        <v>0</v>
      </c>
      <c r="AV127" s="4">
        <f>IF(AV$2='BPA CURRENT Calc'!$F$6,Data!AU127,0)</f>
        <v>0</v>
      </c>
      <c r="AW127" s="4">
        <f>IF(AW$2='BPA CURRENT Calc'!$F$6,Data!AV127,0)</f>
        <v>0</v>
      </c>
      <c r="AX127" s="4">
        <f>IF(AX$2='BPA CURRENT Calc'!$F$6,Data!AW127,0)</f>
        <v>0</v>
      </c>
      <c r="AY127" s="6">
        <f t="shared" si="13"/>
        <v>0</v>
      </c>
      <c r="AZ127" s="18">
        <f>IF(AZ$2='BPA CURRENT Calc'!$G$6,0,0)</f>
        <v>0</v>
      </c>
      <c r="BA127" s="4">
        <f>IF(BA$2='BPA CURRENT Calc'!$G$6,Data!AX127,0)</f>
        <v>0</v>
      </c>
      <c r="BB127" s="4">
        <f>IF(BB$2='BPA CURRENT Calc'!$G$6,Data!AY127,0)</f>
        <v>0</v>
      </c>
      <c r="BC127" s="4">
        <f>IF(BC$2='BPA CURRENT Calc'!$G$6,Data!AZ127,0)</f>
        <v>0</v>
      </c>
      <c r="BD127" s="4">
        <f>IF(BD$2='BPA CURRENT Calc'!$G$6,Data!BA127,0)</f>
        <v>0</v>
      </c>
      <c r="BE127" s="4">
        <f>IF(BE$2='BPA CURRENT Calc'!$G$6,Data!BB127,0)</f>
        <v>0</v>
      </c>
      <c r="BF127" s="4">
        <f>IF(BF$2='BPA CURRENT Calc'!$G$6,Data!BC127,0)</f>
        <v>0</v>
      </c>
      <c r="BG127" s="4">
        <f>IF(BG$2='BPA CURRENT Calc'!$G$6,Data!BD127,0)</f>
        <v>0</v>
      </c>
      <c r="BH127" s="6">
        <f t="shared" si="14"/>
        <v>0</v>
      </c>
      <c r="BI127" s="97">
        <f>IF('BPA CURRENT Calc'!$H$6="Yes",Data!BE127,0)</f>
        <v>0</v>
      </c>
      <c r="BJ127" s="18">
        <f>IF(BJ$2='BPA CURRENT Calc'!$L$4,0,0)</f>
        <v>0</v>
      </c>
      <c r="BK127" s="4">
        <f>IF(BK$2='BPA CURRENT Calc'!$L$4,Data!BV127,0)</f>
        <v>0</v>
      </c>
      <c r="BL127" s="4">
        <f>IF(BL$2='BPA CURRENT Calc'!$L$4,Data!BW127,0)</f>
        <v>0</v>
      </c>
      <c r="BM127" s="4">
        <f>IF(BM$2='BPA CURRENT Calc'!$L$4,Data!BX127,0)</f>
        <v>0</v>
      </c>
      <c r="BN127" s="4">
        <f>IF(BN$2='BPA CURRENT Calc'!$L$4,Data!BY127,0)</f>
        <v>0</v>
      </c>
      <c r="BO127" s="6">
        <f t="shared" si="15"/>
        <v>0</v>
      </c>
      <c r="BP127" s="4">
        <f>IF('BPA CURRENT Calc'!$J$6='BPA CURRENT Ref Data'!BP$2,Data!C127,0)</f>
        <v>0</v>
      </c>
      <c r="BQ127" s="4">
        <f>IF('BPA CURRENT Calc'!$J$6='BPA CURRENT Ref Data'!BQ$2,Data!D127,0)</f>
        <v>0</v>
      </c>
      <c r="BR127" s="4">
        <f>IF('BPA CURRENT Calc'!$J$6='BPA CURRENT Ref Data'!BR$2,Data!E127,0)</f>
        <v>0</v>
      </c>
      <c r="BS127" s="4">
        <f>IF('BPA CURRENT Calc'!$J$6='BPA CURRENT Ref Data'!BS$2,Data!F127,0)</f>
        <v>95.771000000000001</v>
      </c>
      <c r="BT127" s="99">
        <f t="shared" si="17"/>
        <v>95.771000000000001</v>
      </c>
      <c r="BU127" s="102">
        <f>IF('BPA CURRENT Calc'!$L$6="Yes",'BPA CURRENT Ref Data'!BO127*'BPA CURRENT Calc'!$L$5,0)</f>
        <v>0</v>
      </c>
      <c r="BV127" s="102">
        <f>IF('BPA CURRENT Calc'!$M$6="Yes",IF(('BPA CURRENT Calc'!I131-'BPA CURRENT Ref Data'!BT127)&gt;0,('BPA CURRENT Calc'!I131-'BPA CURRENT Ref Data'!BT127)*'BPA CURRENT Calc'!$M$5,0),0)</f>
        <v>1.4624460045662104</v>
      </c>
      <c r="BW127" s="80">
        <f>IF('BPA CURRENT Calc'!$K$6="Yes",IF(('BPA CURRENT Calc'!I131)&lt;'BPA CURRENT Calc'!J131,('BPA CURRENT Calc'!I131-'BPA CURRENT Calc'!J131)*'BPA CURRENT Calc'!$K$5,0),0)</f>
        <v>0</v>
      </c>
      <c r="BX127" s="105">
        <f>IF('BPA CURRENT Calc'!$N$5='BPA CURRENT Ref Data'!$BX$2,'BPA CURRENT Scaling'!D130,0)</f>
        <v>0.60254511719034543</v>
      </c>
      <c r="BY127" s="1">
        <f>IF('BPA CURRENT Calc'!$N$5='BPA CURRENT Ref Data'!$BY$2,'BPA CURRENT Scaling'!H130,0)</f>
        <v>0</v>
      </c>
      <c r="BZ127" s="6">
        <f>IF('BPA CURRENT Calc'!$N$6="Yes",SUM('BPA CURRENT Ref Data'!BX127:BY127),0)</f>
        <v>0</v>
      </c>
      <c r="CA127" s="4"/>
      <c r="CB127" s="4"/>
      <c r="CC127" s="4"/>
      <c r="CD127" s="4"/>
      <c r="CE127" s="4"/>
      <c r="CF127" s="4"/>
      <c r="CG127" s="4"/>
      <c r="CH127" s="4"/>
      <c r="CI127" s="4"/>
      <c r="CJ127" s="4"/>
      <c r="CK127" s="4"/>
      <c r="CL127" s="4"/>
      <c r="CM127" s="4"/>
      <c r="CN127" s="4"/>
      <c r="CO127" s="4"/>
      <c r="CP127" s="4"/>
      <c r="CQ127" s="4" t="e">
        <f>IF('BPA CURRENT Calc'!#REF!='BPA CURRENT Ref Data'!CQ$2,Data!G127,0)</f>
        <v>#REF!</v>
      </c>
      <c r="CR127" s="4" t="e">
        <f>IF('BPA CURRENT Calc'!#REF!='BPA CURRENT Ref Data'!CR$2,Data!H127,0)</f>
        <v>#REF!</v>
      </c>
      <c r="CS127" s="4" t="e">
        <f>IF('BPA CURRENT Calc'!#REF!='BPA CURRENT Ref Data'!CS$2,Data!I127,0)</f>
        <v>#REF!</v>
      </c>
      <c r="CT127" s="4" t="e">
        <f>IF('BPA CURRENT Calc'!#REF!='BPA CURRENT Ref Data'!CT$2,Data!J127,0)</f>
        <v>#REF!</v>
      </c>
      <c r="CU127" s="4" t="e">
        <f>IF('BPA CURRENT Calc'!#REF!='BPA CURRENT Ref Data'!CU$2,Data!K127,0)</f>
        <v>#REF!</v>
      </c>
      <c r="CV127" s="4" t="e">
        <f>IF('BPA CURRENT Calc'!#REF!='BPA CURRENT Ref Data'!CV$2,Data!L127,0)</f>
        <v>#REF!</v>
      </c>
      <c r="CW127" s="4" t="e">
        <f>IF('BPA CURRENT Calc'!#REF!='BPA CURRENT Ref Data'!CW$2,Data!M127,0)</f>
        <v>#REF!</v>
      </c>
      <c r="CX127" s="4" t="e">
        <f>IF('BPA CURRENT Calc'!#REF!='BPA CURRENT Ref Data'!CX$2,Data!N127,0)</f>
        <v>#REF!</v>
      </c>
      <c r="CY127" s="4" t="e">
        <f>IF('BPA CURRENT Calc'!#REF!='BPA CURRENT Ref Data'!CY$2,Data!O127,0)</f>
        <v>#REF!</v>
      </c>
      <c r="CZ127" s="4" t="e">
        <f>IF('BPA CURRENT Calc'!#REF!='BPA CURRENT Ref Data'!CZ$2,Data!P127,0)</f>
        <v>#REF!</v>
      </c>
      <c r="DA127" s="4" t="e">
        <f>IF('BPA CURRENT Calc'!#REF!='BPA CURRENT Ref Data'!DA$2,Data!Q127,0)</f>
        <v>#REF!</v>
      </c>
      <c r="DB127" s="4" t="e">
        <f>IF('BPA CURRENT Calc'!#REF!='BPA CURRENT Ref Data'!DB$2,Data!R127,0)</f>
        <v>#REF!</v>
      </c>
      <c r="DC127" s="4" t="e">
        <f>IF('BPA CURRENT Calc'!#REF!='BPA CURRENT Ref Data'!DC$2,Data!S127,0)</f>
        <v>#REF!</v>
      </c>
      <c r="DD127" s="4" t="e">
        <f>IF('BPA CURRENT Calc'!#REF!='BPA CURRENT Ref Data'!DD$2,Data!T127,0)</f>
        <v>#REF!</v>
      </c>
      <c r="DE127" s="4" t="e">
        <f>IF('BPA CURRENT Calc'!#REF!='BPA CURRENT Ref Data'!DE$2,Data!U127,0)</f>
        <v>#REF!</v>
      </c>
      <c r="DF127" s="22" t="e">
        <f t="shared" si="16"/>
        <v>#REF!</v>
      </c>
    </row>
    <row r="128" spans="1:110" x14ac:dyDescent="0.3">
      <c r="A128" s="12">
        <v>10448</v>
      </c>
      <c r="B128" s="37" t="s">
        <v>135</v>
      </c>
      <c r="C128" s="18">
        <f>IF('BPA CURRENT Calc'!$C$6='BPA CURRENT Ref Data'!C$2,Data!G128,0)</f>
        <v>0</v>
      </c>
      <c r="D128" s="4">
        <f>IF('BPA CURRENT Calc'!$C$6='BPA CURRENT Ref Data'!D$2,Data!H128,0)</f>
        <v>0</v>
      </c>
      <c r="E128" s="4">
        <f>IF('BPA CURRENT Calc'!$C$6='BPA CURRENT Ref Data'!E$2,Data!I128,0)</f>
        <v>8.2358578767123287</v>
      </c>
      <c r="F128" s="4">
        <f>IF('BPA CURRENT Calc'!$C$6='BPA CURRENT Ref Data'!F$2,Data!J128,0)</f>
        <v>0</v>
      </c>
      <c r="G128" s="4">
        <f>IF('BPA CURRENT Calc'!$C$6='BPA CURRENT Ref Data'!G$2,Data!K128,0)</f>
        <v>0</v>
      </c>
      <c r="H128" s="4">
        <f>IF('BPA CURRENT Calc'!$C$6='BPA CURRENT Ref Data'!H$2,Data!L128,0)</f>
        <v>0</v>
      </c>
      <c r="I128" s="4">
        <f>IF('BPA CURRENT Calc'!$C$6='BPA CURRENT Ref Data'!I$2,Data!M128,0)</f>
        <v>0</v>
      </c>
      <c r="J128" s="4">
        <f>IF('BPA CURRENT Calc'!$C$6='BPA CURRENT Ref Data'!J$2,Data!N128,0)</f>
        <v>0</v>
      </c>
      <c r="K128" s="4">
        <f>IF('BPA CURRENT Calc'!$C$6='BPA CURRENT Ref Data'!K$2,Data!O128,0)</f>
        <v>0</v>
      </c>
      <c r="L128" s="4">
        <f>IF('BPA CURRENT Calc'!$C$6='BPA CURRENT Ref Data'!L$2,Data!P128,0)</f>
        <v>0</v>
      </c>
      <c r="M128" s="4">
        <f>IF('BPA CURRENT Calc'!$C$6='BPA CURRENT Ref Data'!M$2,Data!Q128,0)</f>
        <v>0</v>
      </c>
      <c r="N128" s="4">
        <f>IF('BPA CURRENT Calc'!$C$6='BPA CURRENT Ref Data'!N$2,Data!R128,0)</f>
        <v>0</v>
      </c>
      <c r="O128" s="4">
        <f>IF('BPA CURRENT Calc'!$C$6='BPA CURRENT Ref Data'!O$2,Data!S128,0)</f>
        <v>0</v>
      </c>
      <c r="P128" s="4">
        <f>IF('BPA CURRENT Calc'!$C$6='BPA CURRENT Ref Data'!P$2,Data!T128,0)</f>
        <v>0</v>
      </c>
      <c r="Q128" s="4">
        <f>IF('BPA CURRENT Calc'!$C$6='BPA CURRENT Ref Data'!Q$2,Data!U128,0)</f>
        <v>0</v>
      </c>
      <c r="R128" s="22">
        <f t="shared" si="10"/>
        <v>8.2358578767123287</v>
      </c>
      <c r="S128" s="18">
        <f>IF(S$2='BPA CURRENT Calc'!$D$6,Data!V128,0)</f>
        <v>0</v>
      </c>
      <c r="T128" s="4">
        <f>IF(T$2='BPA CURRENT Calc'!$D$6,Data!W128,0)</f>
        <v>0</v>
      </c>
      <c r="U128" s="4">
        <f>IF(U$2='BPA CURRENT Calc'!$D$6,Data!X128,0)</f>
        <v>0</v>
      </c>
      <c r="V128" s="4">
        <f>IF(V$2='BPA CURRENT Calc'!$D$6,Data!Y128,0)</f>
        <v>0</v>
      </c>
      <c r="W128" s="4">
        <f>IF(W$2='BPA CURRENT Calc'!$D$6,Data!Z128,0)</f>
        <v>0</v>
      </c>
      <c r="X128" s="4">
        <f>IF(X$2='BPA CURRENT Calc'!$D$6,Data!AA128,0)</f>
        <v>0</v>
      </c>
      <c r="Y128" s="4">
        <f>IF(Y$2='BPA CURRENT Calc'!$D$6,Data!AB128,0)</f>
        <v>0</v>
      </c>
      <c r="Z128" s="4">
        <f>IF(Z$2='BPA CURRENT Calc'!$D$6,Data!AC128,0)</f>
        <v>0</v>
      </c>
      <c r="AA128" s="4">
        <f>IF(AA$2='BPA CURRENT Calc'!$D$6,Data!AD128,0)</f>
        <v>0</v>
      </c>
      <c r="AB128" s="4">
        <f>IF(AB$2='BPA CURRENT Calc'!$D$6,Data!AE128,0)</f>
        <v>0</v>
      </c>
      <c r="AC128" s="4">
        <f>IF(AC$2='BPA CURRENT Calc'!$D$6,Data!AF128,0)</f>
        <v>0</v>
      </c>
      <c r="AD128" s="4">
        <f>IF(AD$2='BPA CURRENT Calc'!$D$6,Data!AG128,0)</f>
        <v>0</v>
      </c>
      <c r="AE128" s="4">
        <f>IF(AE$2='BPA CURRENT Calc'!$D$6,Data!AH128,0)</f>
        <v>0</v>
      </c>
      <c r="AF128" s="4">
        <f>IF(AF$2='BPA CURRENT Calc'!$D$6,Data!AI128,0)</f>
        <v>0</v>
      </c>
      <c r="AG128" s="6">
        <f t="shared" si="11"/>
        <v>0</v>
      </c>
      <c r="AH128" s="18">
        <f>IF(AH$2='BPA CURRENT Calc'!$E$6,0,0)</f>
        <v>0</v>
      </c>
      <c r="AI128" s="4">
        <f>IF(AI$2='BPA CURRENT Calc'!$E$6,Data!AJ128,0)</f>
        <v>0</v>
      </c>
      <c r="AJ128" s="4">
        <f>IF(AJ$2='BPA CURRENT Calc'!$E$6,Data!AK128,0)</f>
        <v>0</v>
      </c>
      <c r="AK128" s="4">
        <f>IF(AK$2='BPA CURRENT Calc'!$E$6,Data!AL128,0)</f>
        <v>0</v>
      </c>
      <c r="AL128" s="4">
        <f>IF(AL$2='BPA CURRENT Calc'!$E$6,Data!AM128,0)</f>
        <v>0</v>
      </c>
      <c r="AM128" s="4">
        <f>IF(AM$2='BPA CURRENT Calc'!$E$6,Data!AN128,0)</f>
        <v>0</v>
      </c>
      <c r="AN128" s="4">
        <f>IF(AN$2='BPA CURRENT Calc'!$E$6,Data!AO128,0)</f>
        <v>0</v>
      </c>
      <c r="AO128" s="4">
        <f>IF(AO$2='BPA CURRENT Calc'!$E$6,Data!AP128,0)</f>
        <v>0</v>
      </c>
      <c r="AP128" s="6">
        <f t="shared" si="12"/>
        <v>0</v>
      </c>
      <c r="AQ128" s="18">
        <f>IF(AQ$2='BPA CURRENT Calc'!$F$6,0,0)</f>
        <v>0</v>
      </c>
      <c r="AR128" s="4">
        <f>IF(AR$2='BPA CURRENT Calc'!$F$6,Data!AQ128,0)</f>
        <v>0</v>
      </c>
      <c r="AS128" s="4">
        <f>IF(AS$2='BPA CURRENT Calc'!$F$6,Data!AR128,0)</f>
        <v>0</v>
      </c>
      <c r="AT128" s="4">
        <f>IF(AT$2='BPA CURRENT Calc'!$F$6,Data!AS128,0)</f>
        <v>0</v>
      </c>
      <c r="AU128" s="4">
        <f>IF(AU$2='BPA CURRENT Calc'!$F$6,Data!AT128,0)</f>
        <v>0</v>
      </c>
      <c r="AV128" s="4">
        <f>IF(AV$2='BPA CURRENT Calc'!$F$6,Data!AU128,0)</f>
        <v>0</v>
      </c>
      <c r="AW128" s="4">
        <f>IF(AW$2='BPA CURRENT Calc'!$F$6,Data!AV128,0)</f>
        <v>0</v>
      </c>
      <c r="AX128" s="4">
        <f>IF(AX$2='BPA CURRENT Calc'!$F$6,Data!AW128,0)</f>
        <v>0</v>
      </c>
      <c r="AY128" s="6">
        <f t="shared" si="13"/>
        <v>0</v>
      </c>
      <c r="AZ128" s="18">
        <f>IF(AZ$2='BPA CURRENT Calc'!$G$6,0,0)</f>
        <v>0</v>
      </c>
      <c r="BA128" s="4">
        <f>IF(BA$2='BPA CURRENT Calc'!$G$6,Data!AX128,0)</f>
        <v>0</v>
      </c>
      <c r="BB128" s="4">
        <f>IF(BB$2='BPA CURRENT Calc'!$G$6,Data!AY128,0)</f>
        <v>0</v>
      </c>
      <c r="BC128" s="4">
        <f>IF(BC$2='BPA CURRENT Calc'!$G$6,Data!AZ128,0)</f>
        <v>0</v>
      </c>
      <c r="BD128" s="4">
        <f>IF(BD$2='BPA CURRENT Calc'!$G$6,Data!BA128,0)</f>
        <v>0</v>
      </c>
      <c r="BE128" s="4">
        <f>IF(BE$2='BPA CURRENT Calc'!$G$6,Data!BB128,0)</f>
        <v>0</v>
      </c>
      <c r="BF128" s="4">
        <f>IF(BF$2='BPA CURRENT Calc'!$G$6,Data!BC128,0)</f>
        <v>0</v>
      </c>
      <c r="BG128" s="4">
        <f>IF(BG$2='BPA CURRENT Calc'!$G$6,Data!BD128,0)</f>
        <v>0</v>
      </c>
      <c r="BH128" s="6">
        <f t="shared" si="14"/>
        <v>0</v>
      </c>
      <c r="BI128" s="97">
        <f>IF('BPA CURRENT Calc'!$H$6="Yes",Data!BE128,0)</f>
        <v>0</v>
      </c>
      <c r="BJ128" s="18">
        <f>IF(BJ$2='BPA CURRENT Calc'!$L$4,0,0)</f>
        <v>0</v>
      </c>
      <c r="BK128" s="4">
        <f>IF(BK$2='BPA CURRENT Calc'!$L$4,Data!BV128,0)</f>
        <v>0</v>
      </c>
      <c r="BL128" s="4">
        <f>IF(BL$2='BPA CURRENT Calc'!$L$4,Data!BW128,0)</f>
        <v>0</v>
      </c>
      <c r="BM128" s="4">
        <f>IF(BM$2='BPA CURRENT Calc'!$L$4,Data!BX128,0)</f>
        <v>0</v>
      </c>
      <c r="BN128" s="4">
        <f>IF(BN$2='BPA CURRENT Calc'!$L$4,Data!BY128,0)</f>
        <v>0</v>
      </c>
      <c r="BO128" s="6">
        <f t="shared" si="15"/>
        <v>0</v>
      </c>
      <c r="BP128" s="4">
        <f>IF('BPA CURRENT Calc'!$J$6='BPA CURRENT Ref Data'!BP$2,Data!C128,0)</f>
        <v>0</v>
      </c>
      <c r="BQ128" s="4">
        <f>IF('BPA CURRENT Calc'!$J$6='BPA CURRENT Ref Data'!BQ$2,Data!D128,0)</f>
        <v>0</v>
      </c>
      <c r="BR128" s="4">
        <f>IF('BPA CURRENT Calc'!$J$6='BPA CURRENT Ref Data'!BR$2,Data!E128,0)</f>
        <v>0</v>
      </c>
      <c r="BS128" s="4">
        <f>IF('BPA CURRENT Calc'!$J$6='BPA CURRENT Ref Data'!BS$2,Data!F128,0)</f>
        <v>8.4809999999999999</v>
      </c>
      <c r="BT128" s="99">
        <f t="shared" si="17"/>
        <v>8.4809999999999999</v>
      </c>
      <c r="BU128" s="102">
        <f>IF('BPA CURRENT Calc'!$L$6="Yes",'BPA CURRENT Ref Data'!BO128*'BPA CURRENT Calc'!$L$5,0)</f>
        <v>0</v>
      </c>
      <c r="BV128" s="102">
        <f>IF('BPA CURRENT Calc'!$M$6="Yes",IF(('BPA CURRENT Calc'!I132-'BPA CURRENT Ref Data'!BT128)&gt;0,('BPA CURRENT Calc'!I132-'BPA CURRENT Ref Data'!BT128)*'BPA CURRENT Calc'!$M$5,0),0)</f>
        <v>0</v>
      </c>
      <c r="BW128" s="80">
        <f>IF('BPA CURRENT Calc'!$K$6="Yes",IF(('BPA CURRENT Calc'!I132)&lt;'BPA CURRENT Calc'!J132,('BPA CURRENT Calc'!I132-'BPA CURRENT Calc'!J132)*'BPA CURRENT Calc'!$K$5,0),0)</f>
        <v>-0.24514212328767115</v>
      </c>
      <c r="BX128" s="105">
        <f>IF('BPA CURRENT Calc'!$N$5='BPA CURRENT Ref Data'!$BX$2,'BPA CURRENT Scaling'!D131,0)</f>
        <v>5.1036717851731958E-2</v>
      </c>
      <c r="BY128" s="1">
        <f>IF('BPA CURRENT Calc'!$N$5='BPA CURRENT Ref Data'!$BY$2,'BPA CURRENT Scaling'!H131,0)</f>
        <v>0</v>
      </c>
      <c r="BZ128" s="6">
        <f>IF('BPA CURRENT Calc'!$N$6="Yes",SUM('BPA CURRENT Ref Data'!BX128:BY128),0)</f>
        <v>0</v>
      </c>
      <c r="CA128" s="4"/>
      <c r="CB128" s="4"/>
      <c r="CC128" s="4"/>
      <c r="CD128" s="4"/>
      <c r="CE128" s="4"/>
      <c r="CF128" s="4"/>
      <c r="CG128" s="4"/>
      <c r="CH128" s="4"/>
      <c r="CI128" s="4"/>
      <c r="CJ128" s="4"/>
      <c r="CK128" s="4"/>
      <c r="CL128" s="4"/>
      <c r="CM128" s="4"/>
      <c r="CN128" s="4"/>
      <c r="CO128" s="4"/>
      <c r="CP128" s="4"/>
      <c r="CQ128" s="4" t="e">
        <f>IF('BPA CURRENT Calc'!#REF!='BPA CURRENT Ref Data'!CQ$2,Data!G128,0)</f>
        <v>#REF!</v>
      </c>
      <c r="CR128" s="4" t="e">
        <f>IF('BPA CURRENT Calc'!#REF!='BPA CURRENT Ref Data'!CR$2,Data!H128,0)</f>
        <v>#REF!</v>
      </c>
      <c r="CS128" s="4" t="e">
        <f>IF('BPA CURRENT Calc'!#REF!='BPA CURRENT Ref Data'!CS$2,Data!I128,0)</f>
        <v>#REF!</v>
      </c>
      <c r="CT128" s="4" t="e">
        <f>IF('BPA CURRENT Calc'!#REF!='BPA CURRENT Ref Data'!CT$2,Data!J128,0)</f>
        <v>#REF!</v>
      </c>
      <c r="CU128" s="4" t="e">
        <f>IF('BPA CURRENT Calc'!#REF!='BPA CURRENT Ref Data'!CU$2,Data!K128,0)</f>
        <v>#REF!</v>
      </c>
      <c r="CV128" s="4" t="e">
        <f>IF('BPA CURRENT Calc'!#REF!='BPA CURRENT Ref Data'!CV$2,Data!L128,0)</f>
        <v>#REF!</v>
      </c>
      <c r="CW128" s="4" t="e">
        <f>IF('BPA CURRENT Calc'!#REF!='BPA CURRENT Ref Data'!CW$2,Data!M128,0)</f>
        <v>#REF!</v>
      </c>
      <c r="CX128" s="4" t="e">
        <f>IF('BPA CURRENT Calc'!#REF!='BPA CURRENT Ref Data'!CX$2,Data!N128,0)</f>
        <v>#REF!</v>
      </c>
      <c r="CY128" s="4" t="e">
        <f>IF('BPA CURRENT Calc'!#REF!='BPA CURRENT Ref Data'!CY$2,Data!O128,0)</f>
        <v>#REF!</v>
      </c>
      <c r="CZ128" s="4" t="e">
        <f>IF('BPA CURRENT Calc'!#REF!='BPA CURRENT Ref Data'!CZ$2,Data!P128,0)</f>
        <v>#REF!</v>
      </c>
      <c r="DA128" s="4" t="e">
        <f>IF('BPA CURRENT Calc'!#REF!='BPA CURRENT Ref Data'!DA$2,Data!Q128,0)</f>
        <v>#REF!</v>
      </c>
      <c r="DB128" s="4" t="e">
        <f>IF('BPA CURRENT Calc'!#REF!='BPA CURRENT Ref Data'!DB$2,Data!R128,0)</f>
        <v>#REF!</v>
      </c>
      <c r="DC128" s="4" t="e">
        <f>IF('BPA CURRENT Calc'!#REF!='BPA CURRENT Ref Data'!DC$2,Data!S128,0)</f>
        <v>#REF!</v>
      </c>
      <c r="DD128" s="4" t="e">
        <f>IF('BPA CURRENT Calc'!#REF!='BPA CURRENT Ref Data'!DD$2,Data!T128,0)</f>
        <v>#REF!</v>
      </c>
      <c r="DE128" s="4" t="e">
        <f>IF('BPA CURRENT Calc'!#REF!='BPA CURRENT Ref Data'!DE$2,Data!U128,0)</f>
        <v>#REF!</v>
      </c>
      <c r="DF128" s="22" t="e">
        <f t="shared" si="16"/>
        <v>#REF!</v>
      </c>
    </row>
    <row r="129" spans="1:110" x14ac:dyDescent="0.3">
      <c r="A129" s="12">
        <v>10451</v>
      </c>
      <c r="B129" s="37" t="s">
        <v>136</v>
      </c>
      <c r="C129" s="18">
        <f>IF('BPA CURRENT Calc'!$C$6='BPA CURRENT Ref Data'!C$2,Data!G129,0)</f>
        <v>0</v>
      </c>
      <c r="D129" s="4">
        <f>IF('BPA CURRENT Calc'!$C$6='BPA CURRENT Ref Data'!D$2,Data!H129,0)</f>
        <v>0</v>
      </c>
      <c r="E129" s="4">
        <f>IF('BPA CURRENT Calc'!$C$6='BPA CURRENT Ref Data'!E$2,Data!I129,0)</f>
        <v>31.108805593607304</v>
      </c>
      <c r="F129" s="4">
        <f>IF('BPA CURRENT Calc'!$C$6='BPA CURRENT Ref Data'!F$2,Data!J129,0)</f>
        <v>0</v>
      </c>
      <c r="G129" s="4">
        <f>IF('BPA CURRENT Calc'!$C$6='BPA CURRENT Ref Data'!G$2,Data!K129,0)</f>
        <v>0</v>
      </c>
      <c r="H129" s="4">
        <f>IF('BPA CURRENT Calc'!$C$6='BPA CURRENT Ref Data'!H$2,Data!L129,0)</f>
        <v>0</v>
      </c>
      <c r="I129" s="4">
        <f>IF('BPA CURRENT Calc'!$C$6='BPA CURRENT Ref Data'!I$2,Data!M129,0)</f>
        <v>0</v>
      </c>
      <c r="J129" s="4">
        <f>IF('BPA CURRENT Calc'!$C$6='BPA CURRENT Ref Data'!J$2,Data!N129,0)</f>
        <v>0</v>
      </c>
      <c r="K129" s="4">
        <f>IF('BPA CURRENT Calc'!$C$6='BPA CURRENT Ref Data'!K$2,Data!O129,0)</f>
        <v>0</v>
      </c>
      <c r="L129" s="4">
        <f>IF('BPA CURRENT Calc'!$C$6='BPA CURRENT Ref Data'!L$2,Data!P129,0)</f>
        <v>0</v>
      </c>
      <c r="M129" s="4">
        <f>IF('BPA CURRENT Calc'!$C$6='BPA CURRENT Ref Data'!M$2,Data!Q129,0)</f>
        <v>0</v>
      </c>
      <c r="N129" s="4">
        <f>IF('BPA CURRENT Calc'!$C$6='BPA CURRENT Ref Data'!N$2,Data!R129,0)</f>
        <v>0</v>
      </c>
      <c r="O129" s="4">
        <f>IF('BPA CURRENT Calc'!$C$6='BPA CURRENT Ref Data'!O$2,Data!S129,0)</f>
        <v>0</v>
      </c>
      <c r="P129" s="4">
        <f>IF('BPA CURRENT Calc'!$C$6='BPA CURRENT Ref Data'!P$2,Data!T129,0)</f>
        <v>0</v>
      </c>
      <c r="Q129" s="4">
        <f>IF('BPA CURRENT Calc'!$C$6='BPA CURRENT Ref Data'!Q$2,Data!U129,0)</f>
        <v>0</v>
      </c>
      <c r="R129" s="22">
        <f t="shared" si="10"/>
        <v>31.108805593607304</v>
      </c>
      <c r="S129" s="18">
        <f>IF(S$2='BPA CURRENT Calc'!$D$6,Data!V129,0)</f>
        <v>0</v>
      </c>
      <c r="T129" s="4">
        <f>IF(T$2='BPA CURRENT Calc'!$D$6,Data!W129,0)</f>
        <v>0</v>
      </c>
      <c r="U129" s="4">
        <f>IF(U$2='BPA CURRENT Calc'!$D$6,Data!X129,0)</f>
        <v>0</v>
      </c>
      <c r="V129" s="4">
        <f>IF(V$2='BPA CURRENT Calc'!$D$6,Data!Y129,0)</f>
        <v>0</v>
      </c>
      <c r="W129" s="4">
        <f>IF(W$2='BPA CURRENT Calc'!$D$6,Data!Z129,0)</f>
        <v>0</v>
      </c>
      <c r="X129" s="4">
        <f>IF(X$2='BPA CURRENT Calc'!$D$6,Data!AA129,0)</f>
        <v>0</v>
      </c>
      <c r="Y129" s="4">
        <f>IF(Y$2='BPA CURRENT Calc'!$D$6,Data!AB129,0)</f>
        <v>0</v>
      </c>
      <c r="Z129" s="4">
        <f>IF(Z$2='BPA CURRENT Calc'!$D$6,Data!AC129,0)</f>
        <v>0</v>
      </c>
      <c r="AA129" s="4">
        <f>IF(AA$2='BPA CURRENT Calc'!$D$6,Data!AD129,0)</f>
        <v>0</v>
      </c>
      <c r="AB129" s="4">
        <f>IF(AB$2='BPA CURRENT Calc'!$D$6,Data!AE129,0)</f>
        <v>0</v>
      </c>
      <c r="AC129" s="4">
        <f>IF(AC$2='BPA CURRENT Calc'!$D$6,Data!AF129,0)</f>
        <v>0</v>
      </c>
      <c r="AD129" s="4">
        <f>IF(AD$2='BPA CURRENT Calc'!$D$6,Data!AG129,0)</f>
        <v>0</v>
      </c>
      <c r="AE129" s="4">
        <f>IF(AE$2='BPA CURRENT Calc'!$D$6,Data!AH129,0)</f>
        <v>0</v>
      </c>
      <c r="AF129" s="4">
        <f>IF(AF$2='BPA CURRENT Calc'!$D$6,Data!AI129,0)</f>
        <v>0</v>
      </c>
      <c r="AG129" s="6">
        <f t="shared" si="11"/>
        <v>0</v>
      </c>
      <c r="AH129" s="18">
        <f>IF(AH$2='BPA CURRENT Calc'!$E$6,0,0)</f>
        <v>0</v>
      </c>
      <c r="AI129" s="4">
        <f>IF(AI$2='BPA CURRENT Calc'!$E$6,Data!AJ129,0)</f>
        <v>0</v>
      </c>
      <c r="AJ129" s="4">
        <f>IF(AJ$2='BPA CURRENT Calc'!$E$6,Data!AK129,0)</f>
        <v>0</v>
      </c>
      <c r="AK129" s="4">
        <f>IF(AK$2='BPA CURRENT Calc'!$E$6,Data!AL129,0)</f>
        <v>0</v>
      </c>
      <c r="AL129" s="4">
        <f>IF(AL$2='BPA CURRENT Calc'!$E$6,Data!AM129,0)</f>
        <v>0</v>
      </c>
      <c r="AM129" s="4">
        <f>IF(AM$2='BPA CURRENT Calc'!$E$6,Data!AN129,0)</f>
        <v>0</v>
      </c>
      <c r="AN129" s="4">
        <f>IF(AN$2='BPA CURRENT Calc'!$E$6,Data!AO129,0)</f>
        <v>0</v>
      </c>
      <c r="AO129" s="4">
        <f>IF(AO$2='BPA CURRENT Calc'!$E$6,Data!AP129,0)</f>
        <v>0</v>
      </c>
      <c r="AP129" s="6">
        <f t="shared" si="12"/>
        <v>0</v>
      </c>
      <c r="AQ129" s="18">
        <f>IF(AQ$2='BPA CURRENT Calc'!$F$6,0,0)</f>
        <v>0</v>
      </c>
      <c r="AR129" s="4">
        <f>IF(AR$2='BPA CURRENT Calc'!$F$6,Data!AQ129,0)</f>
        <v>0</v>
      </c>
      <c r="AS129" s="4">
        <f>IF(AS$2='BPA CURRENT Calc'!$F$6,Data!AR129,0)</f>
        <v>0</v>
      </c>
      <c r="AT129" s="4">
        <f>IF(AT$2='BPA CURRENT Calc'!$F$6,Data!AS129,0)</f>
        <v>0</v>
      </c>
      <c r="AU129" s="4">
        <f>IF(AU$2='BPA CURRENT Calc'!$F$6,Data!AT129,0)</f>
        <v>0</v>
      </c>
      <c r="AV129" s="4">
        <f>IF(AV$2='BPA CURRENT Calc'!$F$6,Data!AU129,0)</f>
        <v>0</v>
      </c>
      <c r="AW129" s="4">
        <f>IF(AW$2='BPA CURRENT Calc'!$F$6,Data!AV129,0)</f>
        <v>0</v>
      </c>
      <c r="AX129" s="4">
        <f>IF(AX$2='BPA CURRENT Calc'!$F$6,Data!AW129,0)</f>
        <v>0</v>
      </c>
      <c r="AY129" s="6">
        <f t="shared" si="13"/>
        <v>0</v>
      </c>
      <c r="AZ129" s="18">
        <f>IF(AZ$2='BPA CURRENT Calc'!$G$6,0,0)</f>
        <v>0</v>
      </c>
      <c r="BA129" s="4">
        <f>IF(BA$2='BPA CURRENT Calc'!$G$6,Data!AX129,0)</f>
        <v>0</v>
      </c>
      <c r="BB129" s="4">
        <f>IF(BB$2='BPA CURRENT Calc'!$G$6,Data!AY129,0)</f>
        <v>0</v>
      </c>
      <c r="BC129" s="4">
        <f>IF(BC$2='BPA CURRENT Calc'!$G$6,Data!AZ129,0)</f>
        <v>0</v>
      </c>
      <c r="BD129" s="4">
        <f>IF(BD$2='BPA CURRENT Calc'!$G$6,Data!BA129,0)</f>
        <v>0</v>
      </c>
      <c r="BE129" s="4">
        <f>IF(BE$2='BPA CURRENT Calc'!$G$6,Data!BB129,0)</f>
        <v>0</v>
      </c>
      <c r="BF129" s="4">
        <f>IF(BF$2='BPA CURRENT Calc'!$G$6,Data!BC129,0)</f>
        <v>0</v>
      </c>
      <c r="BG129" s="4">
        <f>IF(BG$2='BPA CURRENT Calc'!$G$6,Data!BD129,0)</f>
        <v>0</v>
      </c>
      <c r="BH129" s="6">
        <f t="shared" si="14"/>
        <v>0</v>
      </c>
      <c r="BI129" s="97">
        <f>IF('BPA CURRENT Calc'!$H$6="Yes",Data!BE129,0)</f>
        <v>0</v>
      </c>
      <c r="BJ129" s="18">
        <f>IF(BJ$2='BPA CURRENT Calc'!$L$4,0,0)</f>
        <v>0</v>
      </c>
      <c r="BK129" s="4">
        <f>IF(BK$2='BPA CURRENT Calc'!$L$4,Data!BV129,0)</f>
        <v>0</v>
      </c>
      <c r="BL129" s="4">
        <f>IF(BL$2='BPA CURRENT Calc'!$L$4,Data!BW129,0)</f>
        <v>0</v>
      </c>
      <c r="BM129" s="4">
        <f>IF(BM$2='BPA CURRENT Calc'!$L$4,Data!BX129,0)</f>
        <v>0</v>
      </c>
      <c r="BN129" s="4">
        <f>IF(BN$2='BPA CURRENT Calc'!$L$4,Data!BY129,0)</f>
        <v>0</v>
      </c>
      <c r="BO129" s="6">
        <f t="shared" si="15"/>
        <v>0</v>
      </c>
      <c r="BP129" s="4">
        <f>IF('BPA CURRENT Calc'!$J$6='BPA CURRENT Ref Data'!BP$2,Data!C129,0)</f>
        <v>0</v>
      </c>
      <c r="BQ129" s="4">
        <f>IF('BPA CURRENT Calc'!$J$6='BPA CURRENT Ref Data'!BQ$2,Data!D129,0)</f>
        <v>0</v>
      </c>
      <c r="BR129" s="4">
        <f>IF('BPA CURRENT Calc'!$J$6='BPA CURRENT Ref Data'!BR$2,Data!E129,0)</f>
        <v>0</v>
      </c>
      <c r="BS129" s="4">
        <f>IF('BPA CURRENT Calc'!$J$6='BPA CURRENT Ref Data'!BS$2,Data!F129,0)</f>
        <v>26.832999999999998</v>
      </c>
      <c r="BT129" s="99">
        <f t="shared" si="17"/>
        <v>26.832999999999998</v>
      </c>
      <c r="BU129" s="102">
        <f>IF('BPA CURRENT Calc'!$L$6="Yes",'BPA CURRENT Ref Data'!BO129*'BPA CURRENT Calc'!$L$5,0)</f>
        <v>0</v>
      </c>
      <c r="BV129" s="102">
        <f>IF('BPA CURRENT Calc'!$M$6="Yes",IF(('BPA CURRENT Calc'!I133-'BPA CURRENT Ref Data'!BT129)&gt;0,('BPA CURRENT Calc'!I133-'BPA CURRENT Ref Data'!BT129)*'BPA CURRENT Calc'!$M$5,0),0)</f>
        <v>1.0689513984018264</v>
      </c>
      <c r="BW129" s="80">
        <f>IF('BPA CURRENT Calc'!$K$6="Yes",IF(('BPA CURRENT Calc'!I133)&lt;'BPA CURRENT Calc'!J133,('BPA CURRENT Calc'!I133-'BPA CURRENT Calc'!J133)*'BPA CURRENT Calc'!$K$5,0),0)</f>
        <v>0</v>
      </c>
      <c r="BX129" s="105">
        <f>IF('BPA CURRENT Calc'!$N$5='BPA CURRENT Ref Data'!$BX$2,'BPA CURRENT Scaling'!D132,0)</f>
        <v>0.17290536606508658</v>
      </c>
      <c r="BY129" s="1">
        <f>IF('BPA CURRENT Calc'!$N$5='BPA CURRENT Ref Data'!$BY$2,'BPA CURRENT Scaling'!H132,0)</f>
        <v>0</v>
      </c>
      <c r="BZ129" s="6">
        <f>IF('BPA CURRENT Calc'!$N$6="Yes",SUM('BPA CURRENT Ref Data'!BX129:BY129),0)</f>
        <v>0</v>
      </c>
      <c r="CA129" s="4"/>
      <c r="CB129" s="4"/>
      <c r="CC129" s="4"/>
      <c r="CD129" s="4"/>
      <c r="CE129" s="4"/>
      <c r="CF129" s="4"/>
      <c r="CG129" s="4"/>
      <c r="CH129" s="4"/>
      <c r="CI129" s="4"/>
      <c r="CJ129" s="4"/>
      <c r="CK129" s="4"/>
      <c r="CL129" s="4"/>
      <c r="CM129" s="4"/>
      <c r="CN129" s="4"/>
      <c r="CO129" s="4"/>
      <c r="CP129" s="4"/>
      <c r="CQ129" s="4" t="e">
        <f>IF('BPA CURRENT Calc'!#REF!='BPA CURRENT Ref Data'!CQ$2,Data!G129,0)</f>
        <v>#REF!</v>
      </c>
      <c r="CR129" s="4" t="e">
        <f>IF('BPA CURRENT Calc'!#REF!='BPA CURRENT Ref Data'!CR$2,Data!H129,0)</f>
        <v>#REF!</v>
      </c>
      <c r="CS129" s="4" t="e">
        <f>IF('BPA CURRENT Calc'!#REF!='BPA CURRENT Ref Data'!CS$2,Data!I129,0)</f>
        <v>#REF!</v>
      </c>
      <c r="CT129" s="4" t="e">
        <f>IF('BPA CURRENT Calc'!#REF!='BPA CURRENT Ref Data'!CT$2,Data!J129,0)</f>
        <v>#REF!</v>
      </c>
      <c r="CU129" s="4" t="e">
        <f>IF('BPA CURRENT Calc'!#REF!='BPA CURRENT Ref Data'!CU$2,Data!K129,0)</f>
        <v>#REF!</v>
      </c>
      <c r="CV129" s="4" t="e">
        <f>IF('BPA CURRENT Calc'!#REF!='BPA CURRENT Ref Data'!CV$2,Data!L129,0)</f>
        <v>#REF!</v>
      </c>
      <c r="CW129" s="4" t="e">
        <f>IF('BPA CURRENT Calc'!#REF!='BPA CURRENT Ref Data'!CW$2,Data!M129,0)</f>
        <v>#REF!</v>
      </c>
      <c r="CX129" s="4" t="e">
        <f>IF('BPA CURRENT Calc'!#REF!='BPA CURRENT Ref Data'!CX$2,Data!N129,0)</f>
        <v>#REF!</v>
      </c>
      <c r="CY129" s="4" t="e">
        <f>IF('BPA CURRENT Calc'!#REF!='BPA CURRENT Ref Data'!CY$2,Data!O129,0)</f>
        <v>#REF!</v>
      </c>
      <c r="CZ129" s="4" t="e">
        <f>IF('BPA CURRENT Calc'!#REF!='BPA CURRENT Ref Data'!CZ$2,Data!P129,0)</f>
        <v>#REF!</v>
      </c>
      <c r="DA129" s="4" t="e">
        <f>IF('BPA CURRENT Calc'!#REF!='BPA CURRENT Ref Data'!DA$2,Data!Q129,0)</f>
        <v>#REF!</v>
      </c>
      <c r="DB129" s="4" t="e">
        <f>IF('BPA CURRENT Calc'!#REF!='BPA CURRENT Ref Data'!DB$2,Data!R129,0)</f>
        <v>#REF!</v>
      </c>
      <c r="DC129" s="4" t="e">
        <f>IF('BPA CURRENT Calc'!#REF!='BPA CURRENT Ref Data'!DC$2,Data!S129,0)</f>
        <v>#REF!</v>
      </c>
      <c r="DD129" s="4" t="e">
        <f>IF('BPA CURRENT Calc'!#REF!='BPA CURRENT Ref Data'!DD$2,Data!T129,0)</f>
        <v>#REF!</v>
      </c>
      <c r="DE129" s="4" t="e">
        <f>IF('BPA CURRENT Calc'!#REF!='BPA CURRENT Ref Data'!DE$2,Data!U129,0)</f>
        <v>#REF!</v>
      </c>
      <c r="DF129" s="22" t="e">
        <f t="shared" si="16"/>
        <v>#REF!</v>
      </c>
    </row>
    <row r="130" spans="1:110" x14ac:dyDescent="0.3">
      <c r="A130" s="12">
        <v>10482</v>
      </c>
      <c r="B130" s="37" t="s">
        <v>137</v>
      </c>
      <c r="C130" s="18">
        <f>IF('BPA CURRENT Calc'!$C$6='BPA CURRENT Ref Data'!C$2,Data!G130,0)</f>
        <v>0</v>
      </c>
      <c r="D130" s="4">
        <f>IF('BPA CURRENT Calc'!$C$6='BPA CURRENT Ref Data'!D$2,Data!H130,0)</f>
        <v>0</v>
      </c>
      <c r="E130" s="4">
        <f>IF('BPA CURRENT Calc'!$C$6='BPA CURRENT Ref Data'!E$2,Data!I130,0)</f>
        <v>2.8096676940639269</v>
      </c>
      <c r="F130" s="4">
        <f>IF('BPA CURRENT Calc'!$C$6='BPA CURRENT Ref Data'!F$2,Data!J130,0)</f>
        <v>0</v>
      </c>
      <c r="G130" s="4">
        <f>IF('BPA CURRENT Calc'!$C$6='BPA CURRENT Ref Data'!G$2,Data!K130,0)</f>
        <v>0</v>
      </c>
      <c r="H130" s="4">
        <f>IF('BPA CURRENT Calc'!$C$6='BPA CURRENT Ref Data'!H$2,Data!L130,0)</f>
        <v>0</v>
      </c>
      <c r="I130" s="4">
        <f>IF('BPA CURRENT Calc'!$C$6='BPA CURRENT Ref Data'!I$2,Data!M130,0)</f>
        <v>0</v>
      </c>
      <c r="J130" s="4">
        <f>IF('BPA CURRENT Calc'!$C$6='BPA CURRENT Ref Data'!J$2,Data!N130,0)</f>
        <v>0</v>
      </c>
      <c r="K130" s="4">
        <f>IF('BPA CURRENT Calc'!$C$6='BPA CURRENT Ref Data'!K$2,Data!O130,0)</f>
        <v>0</v>
      </c>
      <c r="L130" s="4">
        <f>IF('BPA CURRENT Calc'!$C$6='BPA CURRENT Ref Data'!L$2,Data!P130,0)</f>
        <v>0</v>
      </c>
      <c r="M130" s="4">
        <f>IF('BPA CURRENT Calc'!$C$6='BPA CURRENT Ref Data'!M$2,Data!Q130,0)</f>
        <v>0</v>
      </c>
      <c r="N130" s="4">
        <f>IF('BPA CURRENT Calc'!$C$6='BPA CURRENT Ref Data'!N$2,Data!R130,0)</f>
        <v>0</v>
      </c>
      <c r="O130" s="4">
        <f>IF('BPA CURRENT Calc'!$C$6='BPA CURRENT Ref Data'!O$2,Data!S130,0)</f>
        <v>0</v>
      </c>
      <c r="P130" s="4">
        <f>IF('BPA CURRENT Calc'!$C$6='BPA CURRENT Ref Data'!P$2,Data!T130,0)</f>
        <v>0</v>
      </c>
      <c r="Q130" s="4">
        <f>IF('BPA CURRENT Calc'!$C$6='BPA CURRENT Ref Data'!Q$2,Data!U130,0)</f>
        <v>0</v>
      </c>
      <c r="R130" s="22">
        <f t="shared" si="10"/>
        <v>2.8096676940639269</v>
      </c>
      <c r="S130" s="18">
        <f>IF(S$2='BPA CURRENT Calc'!$D$6,Data!V130,0)</f>
        <v>0</v>
      </c>
      <c r="T130" s="4">
        <f>IF(T$2='BPA CURRENT Calc'!$D$6,Data!W130,0)</f>
        <v>0</v>
      </c>
      <c r="U130" s="4">
        <f>IF(U$2='BPA CURRENT Calc'!$D$6,Data!X130,0)</f>
        <v>0</v>
      </c>
      <c r="V130" s="4">
        <f>IF(V$2='BPA CURRENT Calc'!$D$6,Data!Y130,0)</f>
        <v>0</v>
      </c>
      <c r="W130" s="4">
        <f>IF(W$2='BPA CURRENT Calc'!$D$6,Data!Z130,0)</f>
        <v>0</v>
      </c>
      <c r="X130" s="4">
        <f>IF(X$2='BPA CURRENT Calc'!$D$6,Data!AA130,0)</f>
        <v>0</v>
      </c>
      <c r="Y130" s="4">
        <f>IF(Y$2='BPA CURRENT Calc'!$D$6,Data!AB130,0)</f>
        <v>0</v>
      </c>
      <c r="Z130" s="4">
        <f>IF(Z$2='BPA CURRENT Calc'!$D$6,Data!AC130,0)</f>
        <v>0</v>
      </c>
      <c r="AA130" s="4">
        <f>IF(AA$2='BPA CURRENT Calc'!$D$6,Data!AD130,0)</f>
        <v>0</v>
      </c>
      <c r="AB130" s="4">
        <f>IF(AB$2='BPA CURRENT Calc'!$D$6,Data!AE130,0)</f>
        <v>0</v>
      </c>
      <c r="AC130" s="4">
        <f>IF(AC$2='BPA CURRENT Calc'!$D$6,Data!AF130,0)</f>
        <v>0</v>
      </c>
      <c r="AD130" s="4">
        <f>IF(AD$2='BPA CURRENT Calc'!$D$6,Data!AG130,0)</f>
        <v>0</v>
      </c>
      <c r="AE130" s="4">
        <f>IF(AE$2='BPA CURRENT Calc'!$D$6,Data!AH130,0)</f>
        <v>0</v>
      </c>
      <c r="AF130" s="4">
        <f>IF(AF$2='BPA CURRENT Calc'!$D$6,Data!AI130,0)</f>
        <v>0</v>
      </c>
      <c r="AG130" s="6">
        <f t="shared" si="11"/>
        <v>0</v>
      </c>
      <c r="AH130" s="18">
        <f>IF(AH$2='BPA CURRENT Calc'!$E$6,0,0)</f>
        <v>0</v>
      </c>
      <c r="AI130" s="4">
        <f>IF(AI$2='BPA CURRENT Calc'!$E$6,Data!AJ130,0)</f>
        <v>0</v>
      </c>
      <c r="AJ130" s="4">
        <f>IF(AJ$2='BPA CURRENT Calc'!$E$6,Data!AK130,0)</f>
        <v>0</v>
      </c>
      <c r="AK130" s="4">
        <f>IF(AK$2='BPA CURRENT Calc'!$E$6,Data!AL130,0)</f>
        <v>0</v>
      </c>
      <c r="AL130" s="4">
        <f>IF(AL$2='BPA CURRENT Calc'!$E$6,Data!AM130,0)</f>
        <v>0</v>
      </c>
      <c r="AM130" s="4">
        <f>IF(AM$2='BPA CURRENT Calc'!$E$6,Data!AN130,0)</f>
        <v>0</v>
      </c>
      <c r="AN130" s="4">
        <f>IF(AN$2='BPA CURRENT Calc'!$E$6,Data!AO130,0)</f>
        <v>0</v>
      </c>
      <c r="AO130" s="4">
        <f>IF(AO$2='BPA CURRENT Calc'!$E$6,Data!AP130,0)</f>
        <v>0</v>
      </c>
      <c r="AP130" s="6">
        <f t="shared" si="12"/>
        <v>0</v>
      </c>
      <c r="AQ130" s="18">
        <f>IF(AQ$2='BPA CURRENT Calc'!$F$6,0,0)</f>
        <v>0</v>
      </c>
      <c r="AR130" s="4">
        <f>IF(AR$2='BPA CURRENT Calc'!$F$6,Data!AQ130,0)</f>
        <v>0</v>
      </c>
      <c r="AS130" s="4">
        <f>IF(AS$2='BPA CURRENT Calc'!$F$6,Data!AR130,0)</f>
        <v>0</v>
      </c>
      <c r="AT130" s="4">
        <f>IF(AT$2='BPA CURRENT Calc'!$F$6,Data!AS130,0)</f>
        <v>0</v>
      </c>
      <c r="AU130" s="4">
        <f>IF(AU$2='BPA CURRENT Calc'!$F$6,Data!AT130,0)</f>
        <v>0</v>
      </c>
      <c r="AV130" s="4">
        <f>IF(AV$2='BPA CURRENT Calc'!$F$6,Data!AU130,0)</f>
        <v>0</v>
      </c>
      <c r="AW130" s="4">
        <f>IF(AW$2='BPA CURRENT Calc'!$F$6,Data!AV130,0)</f>
        <v>0</v>
      </c>
      <c r="AX130" s="4">
        <f>IF(AX$2='BPA CURRENT Calc'!$F$6,Data!AW130,0)</f>
        <v>0</v>
      </c>
      <c r="AY130" s="6">
        <f t="shared" si="13"/>
        <v>0</v>
      </c>
      <c r="AZ130" s="18">
        <f>IF(AZ$2='BPA CURRENT Calc'!$G$6,0,0)</f>
        <v>0</v>
      </c>
      <c r="BA130" s="4">
        <f>IF(BA$2='BPA CURRENT Calc'!$G$6,Data!AX130,0)</f>
        <v>0</v>
      </c>
      <c r="BB130" s="4">
        <f>IF(BB$2='BPA CURRENT Calc'!$G$6,Data!AY130,0)</f>
        <v>0</v>
      </c>
      <c r="BC130" s="4">
        <f>IF(BC$2='BPA CURRENT Calc'!$G$6,Data!AZ130,0)</f>
        <v>0</v>
      </c>
      <c r="BD130" s="4">
        <f>IF(BD$2='BPA CURRENT Calc'!$G$6,Data!BA130,0)</f>
        <v>0</v>
      </c>
      <c r="BE130" s="4">
        <f>IF(BE$2='BPA CURRENT Calc'!$G$6,Data!BB130,0)</f>
        <v>0</v>
      </c>
      <c r="BF130" s="4">
        <f>IF(BF$2='BPA CURRENT Calc'!$G$6,Data!BC130,0)</f>
        <v>0</v>
      </c>
      <c r="BG130" s="4">
        <f>IF(BG$2='BPA CURRENT Calc'!$G$6,Data!BD130,0)</f>
        <v>0</v>
      </c>
      <c r="BH130" s="6">
        <f t="shared" si="14"/>
        <v>0</v>
      </c>
      <c r="BI130" s="97">
        <f>IF('BPA CURRENT Calc'!$H$6="Yes",Data!BE130,0)</f>
        <v>0</v>
      </c>
      <c r="BJ130" s="18">
        <f>IF(BJ$2='BPA CURRENT Calc'!$L$4,0,0)</f>
        <v>0</v>
      </c>
      <c r="BK130" s="4">
        <f>IF(BK$2='BPA CURRENT Calc'!$L$4,Data!BV130,0)</f>
        <v>0</v>
      </c>
      <c r="BL130" s="4">
        <f>IF(BL$2='BPA CURRENT Calc'!$L$4,Data!BW130,0)</f>
        <v>0</v>
      </c>
      <c r="BM130" s="4">
        <f>IF(BM$2='BPA CURRENT Calc'!$L$4,Data!BX130,0)</f>
        <v>0</v>
      </c>
      <c r="BN130" s="4">
        <f>IF(BN$2='BPA CURRENT Calc'!$L$4,Data!BY130,0)</f>
        <v>0</v>
      </c>
      <c r="BO130" s="6">
        <f t="shared" si="15"/>
        <v>0</v>
      </c>
      <c r="BP130" s="4">
        <f>IF('BPA CURRENT Calc'!$J$6='BPA CURRENT Ref Data'!BP$2,Data!C130,0)</f>
        <v>0</v>
      </c>
      <c r="BQ130" s="4">
        <f>IF('BPA CURRENT Calc'!$J$6='BPA CURRENT Ref Data'!BQ$2,Data!D130,0)</f>
        <v>0</v>
      </c>
      <c r="BR130" s="4">
        <f>IF('BPA CURRENT Calc'!$J$6='BPA CURRENT Ref Data'!BR$2,Data!E130,0)</f>
        <v>0</v>
      </c>
      <c r="BS130" s="4">
        <f>IF('BPA CURRENT Calc'!$J$6='BPA CURRENT Ref Data'!BS$2,Data!F130,0)</f>
        <v>4.1139999999999999</v>
      </c>
      <c r="BT130" s="99">
        <f t="shared" si="17"/>
        <v>4.1139999999999999</v>
      </c>
      <c r="BU130" s="102">
        <f>IF('BPA CURRENT Calc'!$L$6="Yes",'BPA CURRENT Ref Data'!BO130*'BPA CURRENT Calc'!$L$5,0)</f>
        <v>0</v>
      </c>
      <c r="BV130" s="102">
        <f>IF('BPA CURRENT Calc'!$M$6="Yes",IF(('BPA CURRENT Calc'!I134-'BPA CURRENT Ref Data'!BT130)&gt;0,('BPA CURRENT Calc'!I134-'BPA CURRENT Ref Data'!BT130)*'BPA CURRENT Calc'!$M$5,0),0)</f>
        <v>0</v>
      </c>
      <c r="BW130" s="80">
        <f>IF('BPA CURRENT Calc'!$K$6="Yes",IF(('BPA CURRENT Calc'!I134)&lt;'BPA CURRENT Calc'!J134,('BPA CURRENT Calc'!I134-'BPA CURRENT Calc'!J134)*'BPA CURRENT Calc'!$K$5,0),0)</f>
        <v>-1.304332305936073</v>
      </c>
      <c r="BX130" s="105">
        <f>IF('BPA CURRENT Calc'!$N$5='BPA CURRENT Ref Data'!$BX$2,'BPA CURRENT Scaling'!D133,0)</f>
        <v>1.7411205912687421E-2</v>
      </c>
      <c r="BY130" s="1">
        <f>IF('BPA CURRENT Calc'!$N$5='BPA CURRENT Ref Data'!$BY$2,'BPA CURRENT Scaling'!H133,0)</f>
        <v>0</v>
      </c>
      <c r="BZ130" s="6">
        <f>IF('BPA CURRENT Calc'!$N$6="Yes",SUM('BPA CURRENT Ref Data'!BX130:BY130),0)</f>
        <v>0</v>
      </c>
      <c r="CA130" s="4"/>
      <c r="CB130" s="4"/>
      <c r="CC130" s="4"/>
      <c r="CD130" s="4"/>
      <c r="CE130" s="4"/>
      <c r="CF130" s="4"/>
      <c r="CG130" s="4"/>
      <c r="CH130" s="4"/>
      <c r="CI130" s="4"/>
      <c r="CJ130" s="4"/>
      <c r="CK130" s="4"/>
      <c r="CL130" s="4"/>
      <c r="CM130" s="4"/>
      <c r="CN130" s="4"/>
      <c r="CO130" s="4"/>
      <c r="CP130" s="4"/>
      <c r="CQ130" s="4" t="e">
        <f>IF('BPA CURRENT Calc'!#REF!='BPA CURRENT Ref Data'!CQ$2,Data!G130,0)</f>
        <v>#REF!</v>
      </c>
      <c r="CR130" s="4" t="e">
        <f>IF('BPA CURRENT Calc'!#REF!='BPA CURRENT Ref Data'!CR$2,Data!H130,0)</f>
        <v>#REF!</v>
      </c>
      <c r="CS130" s="4" t="e">
        <f>IF('BPA CURRENT Calc'!#REF!='BPA CURRENT Ref Data'!CS$2,Data!I130,0)</f>
        <v>#REF!</v>
      </c>
      <c r="CT130" s="4" t="e">
        <f>IF('BPA CURRENT Calc'!#REF!='BPA CURRENT Ref Data'!CT$2,Data!J130,0)</f>
        <v>#REF!</v>
      </c>
      <c r="CU130" s="4" t="e">
        <f>IF('BPA CURRENT Calc'!#REF!='BPA CURRENT Ref Data'!CU$2,Data!K130,0)</f>
        <v>#REF!</v>
      </c>
      <c r="CV130" s="4" t="e">
        <f>IF('BPA CURRENT Calc'!#REF!='BPA CURRENT Ref Data'!CV$2,Data!L130,0)</f>
        <v>#REF!</v>
      </c>
      <c r="CW130" s="4" t="e">
        <f>IF('BPA CURRENT Calc'!#REF!='BPA CURRENT Ref Data'!CW$2,Data!M130,0)</f>
        <v>#REF!</v>
      </c>
      <c r="CX130" s="4" t="e">
        <f>IF('BPA CURRENT Calc'!#REF!='BPA CURRENT Ref Data'!CX$2,Data!N130,0)</f>
        <v>#REF!</v>
      </c>
      <c r="CY130" s="4" t="e">
        <f>IF('BPA CURRENT Calc'!#REF!='BPA CURRENT Ref Data'!CY$2,Data!O130,0)</f>
        <v>#REF!</v>
      </c>
      <c r="CZ130" s="4" t="e">
        <f>IF('BPA CURRENT Calc'!#REF!='BPA CURRENT Ref Data'!CZ$2,Data!P130,0)</f>
        <v>#REF!</v>
      </c>
      <c r="DA130" s="4" t="e">
        <f>IF('BPA CURRENT Calc'!#REF!='BPA CURRENT Ref Data'!DA$2,Data!Q130,0)</f>
        <v>#REF!</v>
      </c>
      <c r="DB130" s="4" t="e">
        <f>IF('BPA CURRENT Calc'!#REF!='BPA CURRENT Ref Data'!DB$2,Data!R130,0)</f>
        <v>#REF!</v>
      </c>
      <c r="DC130" s="4" t="e">
        <f>IF('BPA CURRENT Calc'!#REF!='BPA CURRENT Ref Data'!DC$2,Data!S130,0)</f>
        <v>#REF!</v>
      </c>
      <c r="DD130" s="4" t="e">
        <f>IF('BPA CURRENT Calc'!#REF!='BPA CURRENT Ref Data'!DD$2,Data!T130,0)</f>
        <v>#REF!</v>
      </c>
      <c r="DE130" s="4" t="e">
        <f>IF('BPA CURRENT Calc'!#REF!='BPA CURRENT Ref Data'!DE$2,Data!U130,0)</f>
        <v>#REF!</v>
      </c>
      <c r="DF130" s="22" t="e">
        <f t="shared" si="16"/>
        <v>#REF!</v>
      </c>
    </row>
    <row r="131" spans="1:110" x14ac:dyDescent="0.3">
      <c r="A131" s="12">
        <v>10502</v>
      </c>
      <c r="B131" s="37" t="s">
        <v>138</v>
      </c>
      <c r="C131" s="18">
        <f>IF('BPA CURRENT Calc'!$C$6='BPA CURRENT Ref Data'!C$2,Data!G131,0)</f>
        <v>0</v>
      </c>
      <c r="D131" s="4">
        <f>IF('BPA CURRENT Calc'!$C$6='BPA CURRENT Ref Data'!D$2,Data!H131,0)</f>
        <v>0</v>
      </c>
      <c r="E131" s="4">
        <f>IF('BPA CURRENT Calc'!$C$6='BPA CURRENT Ref Data'!E$2,Data!I131,0)</f>
        <v>18.845553082191781</v>
      </c>
      <c r="F131" s="4">
        <f>IF('BPA CURRENT Calc'!$C$6='BPA CURRENT Ref Data'!F$2,Data!J131,0)</f>
        <v>0</v>
      </c>
      <c r="G131" s="4">
        <f>IF('BPA CURRENT Calc'!$C$6='BPA CURRENT Ref Data'!G$2,Data!K131,0)</f>
        <v>0</v>
      </c>
      <c r="H131" s="4">
        <f>IF('BPA CURRENT Calc'!$C$6='BPA CURRENT Ref Data'!H$2,Data!L131,0)</f>
        <v>0</v>
      </c>
      <c r="I131" s="4">
        <f>IF('BPA CURRENT Calc'!$C$6='BPA CURRENT Ref Data'!I$2,Data!M131,0)</f>
        <v>0</v>
      </c>
      <c r="J131" s="4">
        <f>IF('BPA CURRENT Calc'!$C$6='BPA CURRENT Ref Data'!J$2,Data!N131,0)</f>
        <v>0</v>
      </c>
      <c r="K131" s="4">
        <f>IF('BPA CURRENT Calc'!$C$6='BPA CURRENT Ref Data'!K$2,Data!O131,0)</f>
        <v>0</v>
      </c>
      <c r="L131" s="4">
        <f>IF('BPA CURRENT Calc'!$C$6='BPA CURRENT Ref Data'!L$2,Data!P131,0)</f>
        <v>0</v>
      </c>
      <c r="M131" s="4">
        <f>IF('BPA CURRENT Calc'!$C$6='BPA CURRENT Ref Data'!M$2,Data!Q131,0)</f>
        <v>0</v>
      </c>
      <c r="N131" s="4">
        <f>IF('BPA CURRENT Calc'!$C$6='BPA CURRENT Ref Data'!N$2,Data!R131,0)</f>
        <v>0</v>
      </c>
      <c r="O131" s="4">
        <f>IF('BPA CURRENT Calc'!$C$6='BPA CURRENT Ref Data'!O$2,Data!S131,0)</f>
        <v>0</v>
      </c>
      <c r="P131" s="4">
        <f>IF('BPA CURRENT Calc'!$C$6='BPA CURRENT Ref Data'!P$2,Data!T131,0)</f>
        <v>0</v>
      </c>
      <c r="Q131" s="4">
        <f>IF('BPA CURRENT Calc'!$C$6='BPA CURRENT Ref Data'!Q$2,Data!U131,0)</f>
        <v>0</v>
      </c>
      <c r="R131" s="22">
        <f t="shared" si="10"/>
        <v>18.845553082191781</v>
      </c>
      <c r="S131" s="18">
        <f>IF(S$2='BPA CURRENT Calc'!$D$6,Data!V131,0)</f>
        <v>0</v>
      </c>
      <c r="T131" s="4">
        <f>IF(T$2='BPA CURRENT Calc'!$D$6,Data!W131,0)</f>
        <v>0</v>
      </c>
      <c r="U131" s="4">
        <f>IF(U$2='BPA CURRENT Calc'!$D$6,Data!X131,0)</f>
        <v>0</v>
      </c>
      <c r="V131" s="4">
        <f>IF(V$2='BPA CURRENT Calc'!$D$6,Data!Y131,0)</f>
        <v>0</v>
      </c>
      <c r="W131" s="4">
        <f>IF(W$2='BPA CURRENT Calc'!$D$6,Data!Z131,0)</f>
        <v>0</v>
      </c>
      <c r="X131" s="4">
        <f>IF(X$2='BPA CURRENT Calc'!$D$6,Data!AA131,0)</f>
        <v>0</v>
      </c>
      <c r="Y131" s="4">
        <f>IF(Y$2='BPA CURRENT Calc'!$D$6,Data!AB131,0)</f>
        <v>0</v>
      </c>
      <c r="Z131" s="4">
        <f>IF(Z$2='BPA CURRENT Calc'!$D$6,Data!AC131,0)</f>
        <v>0</v>
      </c>
      <c r="AA131" s="4">
        <f>IF(AA$2='BPA CURRENT Calc'!$D$6,Data!AD131,0)</f>
        <v>0</v>
      </c>
      <c r="AB131" s="4">
        <f>IF(AB$2='BPA CURRENT Calc'!$D$6,Data!AE131,0)</f>
        <v>0</v>
      </c>
      <c r="AC131" s="4">
        <f>IF(AC$2='BPA CURRENT Calc'!$D$6,Data!AF131,0)</f>
        <v>0</v>
      </c>
      <c r="AD131" s="4">
        <f>IF(AD$2='BPA CURRENT Calc'!$D$6,Data!AG131,0)</f>
        <v>0</v>
      </c>
      <c r="AE131" s="4">
        <f>IF(AE$2='BPA CURRENT Calc'!$D$6,Data!AH131,0)</f>
        <v>0</v>
      </c>
      <c r="AF131" s="4">
        <f>IF(AF$2='BPA CURRENT Calc'!$D$6,Data!AI131,0)</f>
        <v>0</v>
      </c>
      <c r="AG131" s="6">
        <f t="shared" si="11"/>
        <v>0</v>
      </c>
      <c r="AH131" s="18">
        <f>IF(AH$2='BPA CURRENT Calc'!$E$6,0,0)</f>
        <v>0</v>
      </c>
      <c r="AI131" s="4">
        <f>IF(AI$2='BPA CURRENT Calc'!$E$6,Data!AJ131,0)</f>
        <v>0</v>
      </c>
      <c r="AJ131" s="4">
        <f>IF(AJ$2='BPA CURRENT Calc'!$E$6,Data!AK131,0)</f>
        <v>0</v>
      </c>
      <c r="AK131" s="4">
        <f>IF(AK$2='BPA CURRENT Calc'!$E$6,Data!AL131,0)</f>
        <v>0</v>
      </c>
      <c r="AL131" s="4">
        <f>IF(AL$2='BPA CURRENT Calc'!$E$6,Data!AM131,0)</f>
        <v>0</v>
      </c>
      <c r="AM131" s="4">
        <f>IF(AM$2='BPA CURRENT Calc'!$E$6,Data!AN131,0)</f>
        <v>0</v>
      </c>
      <c r="AN131" s="4">
        <f>IF(AN$2='BPA CURRENT Calc'!$E$6,Data!AO131,0)</f>
        <v>0</v>
      </c>
      <c r="AO131" s="4">
        <f>IF(AO$2='BPA CURRENT Calc'!$E$6,Data!AP131,0)</f>
        <v>0</v>
      </c>
      <c r="AP131" s="6">
        <f t="shared" si="12"/>
        <v>0</v>
      </c>
      <c r="AQ131" s="18">
        <f>IF(AQ$2='BPA CURRENT Calc'!$F$6,0,0)</f>
        <v>0</v>
      </c>
      <c r="AR131" s="4">
        <f>IF(AR$2='BPA CURRENT Calc'!$F$6,Data!AQ131,0)</f>
        <v>0</v>
      </c>
      <c r="AS131" s="4">
        <f>IF(AS$2='BPA CURRENT Calc'!$F$6,Data!AR131,0)</f>
        <v>0</v>
      </c>
      <c r="AT131" s="4">
        <f>IF(AT$2='BPA CURRENT Calc'!$F$6,Data!AS131,0)</f>
        <v>0</v>
      </c>
      <c r="AU131" s="4">
        <f>IF(AU$2='BPA CURRENT Calc'!$F$6,Data!AT131,0)</f>
        <v>0</v>
      </c>
      <c r="AV131" s="4">
        <f>IF(AV$2='BPA CURRENT Calc'!$F$6,Data!AU131,0)</f>
        <v>0</v>
      </c>
      <c r="AW131" s="4">
        <f>IF(AW$2='BPA CURRENT Calc'!$F$6,Data!AV131,0)</f>
        <v>0</v>
      </c>
      <c r="AX131" s="4">
        <f>IF(AX$2='BPA CURRENT Calc'!$F$6,Data!AW131,0)</f>
        <v>0</v>
      </c>
      <c r="AY131" s="6">
        <f t="shared" si="13"/>
        <v>0</v>
      </c>
      <c r="AZ131" s="18">
        <f>IF(AZ$2='BPA CURRENT Calc'!$G$6,0,0)</f>
        <v>0</v>
      </c>
      <c r="BA131" s="4">
        <f>IF(BA$2='BPA CURRENT Calc'!$G$6,Data!AX131,0)</f>
        <v>0</v>
      </c>
      <c r="BB131" s="4">
        <f>IF(BB$2='BPA CURRENT Calc'!$G$6,Data!AY131,0)</f>
        <v>0</v>
      </c>
      <c r="BC131" s="4">
        <f>IF(BC$2='BPA CURRENT Calc'!$G$6,Data!AZ131,0)</f>
        <v>0</v>
      </c>
      <c r="BD131" s="4">
        <f>IF(BD$2='BPA CURRENT Calc'!$G$6,Data!BA131,0)</f>
        <v>0</v>
      </c>
      <c r="BE131" s="4">
        <f>IF(BE$2='BPA CURRENT Calc'!$G$6,Data!BB131,0)</f>
        <v>0</v>
      </c>
      <c r="BF131" s="4">
        <f>IF(BF$2='BPA CURRENT Calc'!$G$6,Data!BC131,0)</f>
        <v>0</v>
      </c>
      <c r="BG131" s="4">
        <f>IF(BG$2='BPA CURRENT Calc'!$G$6,Data!BD131,0)</f>
        <v>0</v>
      </c>
      <c r="BH131" s="6">
        <f t="shared" si="14"/>
        <v>0</v>
      </c>
      <c r="BI131" s="97">
        <f>IF('BPA CURRENT Calc'!$H$6="Yes",Data!BE131,0)</f>
        <v>0</v>
      </c>
      <c r="BJ131" s="18">
        <f>IF(BJ$2='BPA CURRENT Calc'!$L$4,0,0)</f>
        <v>0</v>
      </c>
      <c r="BK131" s="4">
        <f>IF(BK$2='BPA CURRENT Calc'!$L$4,Data!BV131,0)</f>
        <v>0</v>
      </c>
      <c r="BL131" s="4">
        <f>IF(BL$2='BPA CURRENT Calc'!$L$4,Data!BW131,0)</f>
        <v>0</v>
      </c>
      <c r="BM131" s="4">
        <f>IF(BM$2='BPA CURRENT Calc'!$L$4,Data!BX131,0)</f>
        <v>0</v>
      </c>
      <c r="BN131" s="4">
        <f>IF(BN$2='BPA CURRENT Calc'!$L$4,Data!BY131,0)</f>
        <v>0</v>
      </c>
      <c r="BO131" s="6">
        <f t="shared" si="15"/>
        <v>0</v>
      </c>
      <c r="BP131" s="4">
        <f>IF('BPA CURRENT Calc'!$J$6='BPA CURRENT Ref Data'!BP$2,Data!C131,0)</f>
        <v>0</v>
      </c>
      <c r="BQ131" s="4">
        <f>IF('BPA CURRENT Calc'!$J$6='BPA CURRENT Ref Data'!BQ$2,Data!D131,0)</f>
        <v>0</v>
      </c>
      <c r="BR131" s="4">
        <f>IF('BPA CURRENT Calc'!$J$6='BPA CURRENT Ref Data'!BR$2,Data!E131,0)</f>
        <v>0</v>
      </c>
      <c r="BS131" s="4">
        <f>IF('BPA CURRENT Calc'!$J$6='BPA CURRENT Ref Data'!BS$2,Data!F131,0)</f>
        <v>18.707000000000001</v>
      </c>
      <c r="BT131" s="99">
        <f t="shared" ref="BT131:BT136" si="18">SUM(BP131:BS131)</f>
        <v>18.707000000000001</v>
      </c>
      <c r="BU131" s="102">
        <f>IF('BPA CURRENT Calc'!$L$6="Yes",'BPA CURRENT Ref Data'!BO131*'BPA CURRENT Calc'!$L$5,0)</f>
        <v>0</v>
      </c>
      <c r="BV131" s="102">
        <f>IF('BPA CURRENT Calc'!$M$6="Yes",IF(('BPA CURRENT Calc'!I135-'BPA CURRENT Ref Data'!BT131)&gt;0,('BPA CURRENT Calc'!I135-'BPA CURRENT Ref Data'!BT131)*'BPA CURRENT Calc'!$M$5,0),0)</f>
        <v>3.4638270547945105E-2</v>
      </c>
      <c r="BW131" s="80">
        <f>IF('BPA CURRENT Calc'!$K$6="Yes",IF(('BPA CURRENT Calc'!I135)&lt;'BPA CURRENT Calc'!J135,('BPA CURRENT Calc'!I135-'BPA CURRENT Calc'!J135)*'BPA CURRENT Calc'!$K$5,0),0)</f>
        <v>0</v>
      </c>
      <c r="BX131" s="105">
        <f>IF('BPA CURRENT Calc'!$N$5='BPA CURRENT Ref Data'!$BX$2,'BPA CURRENT Scaling'!D134,0)</f>
        <v>0.11613989930518409</v>
      </c>
      <c r="BY131" s="1">
        <f>IF('BPA CURRENT Calc'!$N$5='BPA CURRENT Ref Data'!$BY$2,'BPA CURRENT Scaling'!H134,0)</f>
        <v>0</v>
      </c>
      <c r="BZ131" s="6">
        <f>IF('BPA CURRENT Calc'!$N$6="Yes",SUM('BPA CURRENT Ref Data'!BX131:BY131),0)</f>
        <v>0</v>
      </c>
      <c r="CA131" s="4"/>
      <c r="CB131" s="4"/>
      <c r="CC131" s="4"/>
      <c r="CD131" s="4"/>
      <c r="CE131" s="4"/>
      <c r="CF131" s="4"/>
      <c r="CG131" s="4"/>
      <c r="CH131" s="4"/>
      <c r="CI131" s="4"/>
      <c r="CJ131" s="4"/>
      <c r="CK131" s="4"/>
      <c r="CL131" s="4"/>
      <c r="CM131" s="4"/>
      <c r="CN131" s="4"/>
      <c r="CO131" s="4"/>
      <c r="CP131" s="4"/>
      <c r="CQ131" s="4" t="e">
        <f>IF('BPA CURRENT Calc'!#REF!='BPA CURRENT Ref Data'!CQ$2,Data!G131,0)</f>
        <v>#REF!</v>
      </c>
      <c r="CR131" s="4" t="e">
        <f>IF('BPA CURRENT Calc'!#REF!='BPA CURRENT Ref Data'!CR$2,Data!H131,0)</f>
        <v>#REF!</v>
      </c>
      <c r="CS131" s="4" t="e">
        <f>IF('BPA CURRENT Calc'!#REF!='BPA CURRENT Ref Data'!CS$2,Data!I131,0)</f>
        <v>#REF!</v>
      </c>
      <c r="CT131" s="4" t="e">
        <f>IF('BPA CURRENT Calc'!#REF!='BPA CURRENT Ref Data'!CT$2,Data!J131,0)</f>
        <v>#REF!</v>
      </c>
      <c r="CU131" s="4" t="e">
        <f>IF('BPA CURRENT Calc'!#REF!='BPA CURRENT Ref Data'!CU$2,Data!K131,0)</f>
        <v>#REF!</v>
      </c>
      <c r="CV131" s="4" t="e">
        <f>IF('BPA CURRENT Calc'!#REF!='BPA CURRENT Ref Data'!CV$2,Data!L131,0)</f>
        <v>#REF!</v>
      </c>
      <c r="CW131" s="4" t="e">
        <f>IF('BPA CURRENT Calc'!#REF!='BPA CURRENT Ref Data'!CW$2,Data!M131,0)</f>
        <v>#REF!</v>
      </c>
      <c r="CX131" s="4" t="e">
        <f>IF('BPA CURRENT Calc'!#REF!='BPA CURRENT Ref Data'!CX$2,Data!N131,0)</f>
        <v>#REF!</v>
      </c>
      <c r="CY131" s="4" t="e">
        <f>IF('BPA CURRENT Calc'!#REF!='BPA CURRENT Ref Data'!CY$2,Data!O131,0)</f>
        <v>#REF!</v>
      </c>
      <c r="CZ131" s="4" t="e">
        <f>IF('BPA CURRENT Calc'!#REF!='BPA CURRENT Ref Data'!CZ$2,Data!P131,0)</f>
        <v>#REF!</v>
      </c>
      <c r="DA131" s="4" t="e">
        <f>IF('BPA CURRENT Calc'!#REF!='BPA CURRENT Ref Data'!DA$2,Data!Q131,0)</f>
        <v>#REF!</v>
      </c>
      <c r="DB131" s="4" t="e">
        <f>IF('BPA CURRENT Calc'!#REF!='BPA CURRENT Ref Data'!DB$2,Data!R131,0)</f>
        <v>#REF!</v>
      </c>
      <c r="DC131" s="4" t="e">
        <f>IF('BPA CURRENT Calc'!#REF!='BPA CURRENT Ref Data'!DC$2,Data!S131,0)</f>
        <v>#REF!</v>
      </c>
      <c r="DD131" s="4" t="e">
        <f>IF('BPA CURRENT Calc'!#REF!='BPA CURRENT Ref Data'!DD$2,Data!T131,0)</f>
        <v>#REF!</v>
      </c>
      <c r="DE131" s="4" t="e">
        <f>IF('BPA CURRENT Calc'!#REF!='BPA CURRENT Ref Data'!DE$2,Data!U131,0)</f>
        <v>#REF!</v>
      </c>
      <c r="DF131" s="22" t="e">
        <f t="shared" si="16"/>
        <v>#REF!</v>
      </c>
    </row>
    <row r="132" spans="1:110" x14ac:dyDescent="0.3">
      <c r="A132" s="12">
        <v>13927</v>
      </c>
      <c r="B132" s="37" t="s">
        <v>139</v>
      </c>
      <c r="C132" s="18">
        <f>IF('BPA CURRENT Calc'!$C$6='BPA CURRENT Ref Data'!C$2,Data!G132,0)</f>
        <v>0</v>
      </c>
      <c r="D132" s="4">
        <f>IF('BPA CURRENT Calc'!$C$6='BPA CURRENT Ref Data'!D$2,Data!H132,0)</f>
        <v>0</v>
      </c>
      <c r="E132" s="4">
        <f>IF('BPA CURRENT Calc'!$C$6='BPA CURRENT Ref Data'!E$2,Data!I132,0)</f>
        <v>3.4731445205479456</v>
      </c>
      <c r="F132" s="4">
        <f>IF('BPA CURRENT Calc'!$C$6='BPA CURRENT Ref Data'!F$2,Data!J132,0)</f>
        <v>0</v>
      </c>
      <c r="G132" s="4">
        <f>IF('BPA CURRENT Calc'!$C$6='BPA CURRENT Ref Data'!G$2,Data!K132,0)</f>
        <v>0</v>
      </c>
      <c r="H132" s="4">
        <f>IF('BPA CURRENT Calc'!$C$6='BPA CURRENT Ref Data'!H$2,Data!L132,0)</f>
        <v>0</v>
      </c>
      <c r="I132" s="4">
        <f>IF('BPA CURRENT Calc'!$C$6='BPA CURRENT Ref Data'!I$2,Data!M132,0)</f>
        <v>0</v>
      </c>
      <c r="J132" s="4">
        <f>IF('BPA CURRENT Calc'!$C$6='BPA CURRENT Ref Data'!J$2,Data!N132,0)</f>
        <v>0</v>
      </c>
      <c r="K132" s="4">
        <f>IF('BPA CURRENT Calc'!$C$6='BPA CURRENT Ref Data'!K$2,Data!O132,0)</f>
        <v>0</v>
      </c>
      <c r="L132" s="4">
        <f>IF('BPA CURRENT Calc'!$C$6='BPA CURRENT Ref Data'!L$2,Data!P132,0)</f>
        <v>0</v>
      </c>
      <c r="M132" s="4">
        <f>IF('BPA CURRENT Calc'!$C$6='BPA CURRENT Ref Data'!M$2,Data!Q132,0)</f>
        <v>0</v>
      </c>
      <c r="N132" s="4">
        <f>IF('BPA CURRENT Calc'!$C$6='BPA CURRENT Ref Data'!N$2,Data!R132,0)</f>
        <v>0</v>
      </c>
      <c r="O132" s="4">
        <f>IF('BPA CURRENT Calc'!$C$6='BPA CURRENT Ref Data'!O$2,Data!S132,0)</f>
        <v>0</v>
      </c>
      <c r="P132" s="4">
        <f>IF('BPA CURRENT Calc'!$C$6='BPA CURRENT Ref Data'!P$2,Data!T132,0)</f>
        <v>0</v>
      </c>
      <c r="Q132" s="4">
        <f>IF('BPA CURRENT Calc'!$C$6='BPA CURRENT Ref Data'!Q$2,Data!U132,0)</f>
        <v>0</v>
      </c>
      <c r="R132" s="22">
        <f t="shared" ref="R132:R136" si="19">SUM(C132:Q132)</f>
        <v>3.4731445205479456</v>
      </c>
      <c r="S132" s="18">
        <f>IF(S$2='BPA CURRENT Calc'!$D$6,Data!V132,0)</f>
        <v>0</v>
      </c>
      <c r="T132" s="4">
        <f>IF(T$2='BPA CURRENT Calc'!$D$6,Data!W132,0)</f>
        <v>0</v>
      </c>
      <c r="U132" s="4">
        <f>IF(U$2='BPA CURRENT Calc'!$D$6,Data!X132,0)</f>
        <v>0</v>
      </c>
      <c r="V132" s="4">
        <f>IF(V$2='BPA CURRENT Calc'!$D$6,Data!Y132,0)</f>
        <v>0</v>
      </c>
      <c r="W132" s="4">
        <f>IF(W$2='BPA CURRENT Calc'!$D$6,Data!Z132,0)</f>
        <v>0</v>
      </c>
      <c r="X132" s="4">
        <f>IF(X$2='BPA CURRENT Calc'!$D$6,Data!AA132,0)</f>
        <v>0</v>
      </c>
      <c r="Y132" s="4">
        <f>IF(Y$2='BPA CURRENT Calc'!$D$6,Data!AB132,0)</f>
        <v>0</v>
      </c>
      <c r="Z132" s="4">
        <f>IF(Z$2='BPA CURRENT Calc'!$D$6,Data!AC132,0)</f>
        <v>0</v>
      </c>
      <c r="AA132" s="4">
        <f>IF(AA$2='BPA CURRENT Calc'!$D$6,Data!AD132,0)</f>
        <v>0</v>
      </c>
      <c r="AB132" s="4">
        <f>IF(AB$2='BPA CURRENT Calc'!$D$6,Data!AE132,0)</f>
        <v>0</v>
      </c>
      <c r="AC132" s="4">
        <f>IF(AC$2='BPA CURRENT Calc'!$D$6,Data!AF132,0)</f>
        <v>0</v>
      </c>
      <c r="AD132" s="4">
        <f>IF(AD$2='BPA CURRENT Calc'!$D$6,Data!AG132,0)</f>
        <v>0</v>
      </c>
      <c r="AE132" s="4">
        <f>IF(AE$2='BPA CURRENT Calc'!$D$6,Data!AH132,0)</f>
        <v>0</v>
      </c>
      <c r="AF132" s="4">
        <f>IF(AF$2='BPA CURRENT Calc'!$D$6,Data!AI132,0)</f>
        <v>0</v>
      </c>
      <c r="AG132" s="6">
        <f t="shared" ref="AG132:AG136" si="20">SUM(S132:AF132)</f>
        <v>0</v>
      </c>
      <c r="AH132" s="18">
        <f>IF(AH$2='BPA CURRENT Calc'!$E$6,0,0)</f>
        <v>0</v>
      </c>
      <c r="AI132" s="4">
        <f>IF(AI$2='BPA CURRENT Calc'!$E$6,Data!AJ132,0)</f>
        <v>0</v>
      </c>
      <c r="AJ132" s="4">
        <f>IF(AJ$2='BPA CURRENT Calc'!$E$6,Data!AK132,0)</f>
        <v>0</v>
      </c>
      <c r="AK132" s="4">
        <f>IF(AK$2='BPA CURRENT Calc'!$E$6,Data!AL132,0)</f>
        <v>0</v>
      </c>
      <c r="AL132" s="4">
        <f>IF(AL$2='BPA CURRENT Calc'!$E$6,Data!AM132,0)</f>
        <v>0</v>
      </c>
      <c r="AM132" s="4">
        <f>IF(AM$2='BPA CURRENT Calc'!$E$6,Data!AN132,0)</f>
        <v>0</v>
      </c>
      <c r="AN132" s="4">
        <f>IF(AN$2='BPA CURRENT Calc'!$E$6,Data!AO132,0)</f>
        <v>0</v>
      </c>
      <c r="AO132" s="4">
        <f>IF(AO$2='BPA CURRENT Calc'!$E$6,Data!AP132,0)</f>
        <v>0</v>
      </c>
      <c r="AP132" s="6">
        <f t="shared" ref="AP132:AP136" si="21">SUM(AH132:AO132)</f>
        <v>0</v>
      </c>
      <c r="AQ132" s="18">
        <f>IF(AQ$2='BPA CURRENT Calc'!$F$6,0,0)</f>
        <v>0</v>
      </c>
      <c r="AR132" s="4">
        <f>IF(AR$2='BPA CURRENT Calc'!$F$6,Data!AQ132,0)</f>
        <v>0</v>
      </c>
      <c r="AS132" s="4">
        <f>IF(AS$2='BPA CURRENT Calc'!$F$6,Data!AR132,0)</f>
        <v>0</v>
      </c>
      <c r="AT132" s="4">
        <f>IF(AT$2='BPA CURRENT Calc'!$F$6,Data!AS132,0)</f>
        <v>0</v>
      </c>
      <c r="AU132" s="4">
        <f>IF(AU$2='BPA CURRENT Calc'!$F$6,Data!AT132,0)</f>
        <v>0</v>
      </c>
      <c r="AV132" s="4">
        <f>IF(AV$2='BPA CURRENT Calc'!$F$6,Data!AU132,0)</f>
        <v>0</v>
      </c>
      <c r="AW132" s="4">
        <f>IF(AW$2='BPA CURRENT Calc'!$F$6,Data!AV132,0)</f>
        <v>0</v>
      </c>
      <c r="AX132" s="4">
        <f>IF(AX$2='BPA CURRENT Calc'!$F$6,Data!AW132,0)</f>
        <v>0</v>
      </c>
      <c r="AY132" s="6">
        <f t="shared" ref="AY132:AY136" si="22">SUM(AQ132:AX132)</f>
        <v>0</v>
      </c>
      <c r="AZ132" s="18">
        <f>IF(AZ$2='BPA CURRENT Calc'!$G$6,0,0)</f>
        <v>0</v>
      </c>
      <c r="BA132" s="4">
        <f>IF(BA$2='BPA CURRENT Calc'!$G$6,Data!AX132,0)</f>
        <v>0</v>
      </c>
      <c r="BB132" s="4">
        <f>IF(BB$2='BPA CURRENT Calc'!$G$6,Data!AY132,0)</f>
        <v>0</v>
      </c>
      <c r="BC132" s="4">
        <f>IF(BC$2='BPA CURRENT Calc'!$G$6,Data!AZ132,0)</f>
        <v>0</v>
      </c>
      <c r="BD132" s="4">
        <f>IF(BD$2='BPA CURRENT Calc'!$G$6,Data!BA132,0)</f>
        <v>0</v>
      </c>
      <c r="BE132" s="4">
        <f>IF(BE$2='BPA CURRENT Calc'!$G$6,Data!BB132,0)</f>
        <v>0</v>
      </c>
      <c r="BF132" s="4">
        <f>IF(BF$2='BPA CURRENT Calc'!$G$6,Data!BC132,0)</f>
        <v>0</v>
      </c>
      <c r="BG132" s="4">
        <f>IF(BG$2='BPA CURRENT Calc'!$G$6,Data!BD132,0)</f>
        <v>0</v>
      </c>
      <c r="BH132" s="6">
        <f t="shared" ref="BH132:BH136" si="23">SUM(AZ132:BG132)</f>
        <v>0</v>
      </c>
      <c r="BI132" s="97">
        <f>IF('BPA CURRENT Calc'!$H$6="Yes",Data!BE132,0)</f>
        <v>0</v>
      </c>
      <c r="BJ132" s="18">
        <f>IF(BJ$2='BPA CURRENT Calc'!$L$4,0,0)</f>
        <v>0</v>
      </c>
      <c r="BK132" s="4">
        <f>IF(BK$2='BPA CURRENT Calc'!$L$4,Data!BV132,0)</f>
        <v>0</v>
      </c>
      <c r="BL132" s="4">
        <f>IF(BL$2='BPA CURRENT Calc'!$L$4,Data!BW132,0)</f>
        <v>0</v>
      </c>
      <c r="BM132" s="4">
        <f>IF(BM$2='BPA CURRENT Calc'!$L$4,Data!BX132,0)</f>
        <v>0</v>
      </c>
      <c r="BN132" s="4">
        <f>IF(BN$2='BPA CURRENT Calc'!$L$4,Data!BY132,0)</f>
        <v>0</v>
      </c>
      <c r="BO132" s="6">
        <f t="shared" ref="BO132:BO136" si="24">SUM(BJ132:BN132)</f>
        <v>0</v>
      </c>
      <c r="BP132" s="4">
        <f>IF('BPA CURRENT Calc'!$J$6='BPA CURRENT Ref Data'!BP$2,Data!C132,0)</f>
        <v>0</v>
      </c>
      <c r="BQ132" s="4">
        <f>IF('BPA CURRENT Calc'!$J$6='BPA CURRENT Ref Data'!BQ$2,Data!D132,0)</f>
        <v>0</v>
      </c>
      <c r="BR132" s="4">
        <f>IF('BPA CURRENT Calc'!$J$6='BPA CURRENT Ref Data'!BR$2,Data!E132,0)</f>
        <v>0</v>
      </c>
      <c r="BS132" s="4">
        <f>IF('BPA CURRENT Calc'!$J$6='BPA CURRENT Ref Data'!BS$2,Data!F132,0)</f>
        <v>4.0730000000000004</v>
      </c>
      <c r="BT132" s="99">
        <f t="shared" si="18"/>
        <v>4.0730000000000004</v>
      </c>
      <c r="BU132" s="102">
        <f>IF('BPA CURRENT Calc'!$L$6="Yes",'BPA CURRENT Ref Data'!BO132*'BPA CURRENT Calc'!$L$5,0)</f>
        <v>0</v>
      </c>
      <c r="BV132" s="102">
        <f>IF('BPA CURRENT Calc'!$M$6="Yes",IF(('BPA CURRENT Calc'!I136-'BPA CURRENT Ref Data'!BT132)&gt;0,('BPA CURRENT Calc'!I136-'BPA CURRENT Ref Data'!BT132)*'BPA CURRENT Calc'!$M$5,0),0)</f>
        <v>0</v>
      </c>
      <c r="BW132" s="80">
        <f>IF('BPA CURRENT Calc'!$K$6="Yes",IF(('BPA CURRENT Calc'!I136)&lt;'BPA CURRENT Calc'!J136,('BPA CURRENT Calc'!I136-'BPA CURRENT Calc'!J136)*'BPA CURRENT Calc'!$K$5,0),0)</f>
        <v>-0.59985547945205475</v>
      </c>
      <c r="BX132" s="105">
        <f>IF('BPA CURRENT Calc'!$N$5='BPA CURRENT Ref Data'!$BX$2,'BPA CURRENT Scaling'!D135,0)</f>
        <v>2.1522699833700133E-2</v>
      </c>
      <c r="BY132" s="1">
        <f>IF('BPA CURRENT Calc'!$N$5='BPA CURRENT Ref Data'!$BY$2,'BPA CURRENT Scaling'!H135,0)</f>
        <v>0</v>
      </c>
      <c r="BZ132" s="6">
        <f>IF('BPA CURRENT Calc'!$N$6="Yes",SUM('BPA CURRENT Ref Data'!BX132:BY132),0)</f>
        <v>0</v>
      </c>
      <c r="CA132" s="4"/>
      <c r="CB132" s="4"/>
      <c r="CC132" s="4"/>
      <c r="CD132" s="4"/>
      <c r="CE132" s="4"/>
      <c r="CF132" s="4"/>
      <c r="CG132" s="4"/>
      <c r="CH132" s="4"/>
      <c r="CI132" s="4"/>
      <c r="CJ132" s="4"/>
      <c r="CK132" s="4"/>
      <c r="CL132" s="4"/>
      <c r="CM132" s="4"/>
      <c r="CN132" s="4"/>
      <c r="CO132" s="4"/>
      <c r="CP132" s="4"/>
      <c r="CQ132" s="4" t="e">
        <f>IF('BPA CURRENT Calc'!#REF!='BPA CURRENT Ref Data'!CQ$2,Data!G132,0)</f>
        <v>#REF!</v>
      </c>
      <c r="CR132" s="4" t="e">
        <f>IF('BPA CURRENT Calc'!#REF!='BPA CURRENT Ref Data'!CR$2,Data!H132,0)</f>
        <v>#REF!</v>
      </c>
      <c r="CS132" s="4" t="e">
        <f>IF('BPA CURRENT Calc'!#REF!='BPA CURRENT Ref Data'!CS$2,Data!I132,0)</f>
        <v>#REF!</v>
      </c>
      <c r="CT132" s="4" t="e">
        <f>IF('BPA CURRENT Calc'!#REF!='BPA CURRENT Ref Data'!CT$2,Data!J132,0)</f>
        <v>#REF!</v>
      </c>
      <c r="CU132" s="4" t="e">
        <f>IF('BPA CURRENT Calc'!#REF!='BPA CURRENT Ref Data'!CU$2,Data!K132,0)</f>
        <v>#REF!</v>
      </c>
      <c r="CV132" s="4" t="e">
        <f>IF('BPA CURRENT Calc'!#REF!='BPA CURRENT Ref Data'!CV$2,Data!L132,0)</f>
        <v>#REF!</v>
      </c>
      <c r="CW132" s="4" t="e">
        <f>IF('BPA CURRENT Calc'!#REF!='BPA CURRENT Ref Data'!CW$2,Data!M132,0)</f>
        <v>#REF!</v>
      </c>
      <c r="CX132" s="4" t="e">
        <f>IF('BPA CURRENT Calc'!#REF!='BPA CURRENT Ref Data'!CX$2,Data!N132,0)</f>
        <v>#REF!</v>
      </c>
      <c r="CY132" s="4" t="e">
        <f>IF('BPA CURRENT Calc'!#REF!='BPA CURRENT Ref Data'!CY$2,Data!O132,0)</f>
        <v>#REF!</v>
      </c>
      <c r="CZ132" s="4" t="e">
        <f>IF('BPA CURRENT Calc'!#REF!='BPA CURRENT Ref Data'!CZ$2,Data!P132,0)</f>
        <v>#REF!</v>
      </c>
      <c r="DA132" s="4" t="e">
        <f>IF('BPA CURRENT Calc'!#REF!='BPA CURRENT Ref Data'!DA$2,Data!Q132,0)</f>
        <v>#REF!</v>
      </c>
      <c r="DB132" s="4" t="e">
        <f>IF('BPA CURRENT Calc'!#REF!='BPA CURRENT Ref Data'!DB$2,Data!R132,0)</f>
        <v>#REF!</v>
      </c>
      <c r="DC132" s="4" t="e">
        <f>IF('BPA CURRENT Calc'!#REF!='BPA CURRENT Ref Data'!DC$2,Data!S132,0)</f>
        <v>#REF!</v>
      </c>
      <c r="DD132" s="4" t="e">
        <f>IF('BPA CURRENT Calc'!#REF!='BPA CURRENT Ref Data'!DD$2,Data!T132,0)</f>
        <v>#REF!</v>
      </c>
      <c r="DE132" s="4" t="e">
        <f>IF('BPA CURRENT Calc'!#REF!='BPA CURRENT Ref Data'!DE$2,Data!U132,0)</f>
        <v>#REF!</v>
      </c>
      <c r="DF132" s="22" t="e">
        <f t="shared" ref="DF132:DF136" si="25">SUM(CQ132:DE132)</f>
        <v>#REF!</v>
      </c>
    </row>
    <row r="133" spans="1:110" x14ac:dyDescent="0.3">
      <c r="A133" s="12">
        <v>10597</v>
      </c>
      <c r="B133" s="37" t="s">
        <v>140</v>
      </c>
      <c r="C133" s="18">
        <f>IF('BPA CURRENT Calc'!$C$6='BPA CURRENT Ref Data'!C$2,Data!G133,0)</f>
        <v>0</v>
      </c>
      <c r="D133" s="4">
        <f>IF('BPA CURRENT Calc'!$C$6='BPA CURRENT Ref Data'!D$2,Data!H133,0)</f>
        <v>0</v>
      </c>
      <c r="E133" s="4">
        <f>IF('BPA CURRENT Calc'!$C$6='BPA CURRENT Ref Data'!E$2,Data!I133,0)</f>
        <v>12.313948287671234</v>
      </c>
      <c r="F133" s="4">
        <f>IF('BPA CURRENT Calc'!$C$6='BPA CURRENT Ref Data'!F$2,Data!J133,0)</f>
        <v>0</v>
      </c>
      <c r="G133" s="4">
        <f>IF('BPA CURRENT Calc'!$C$6='BPA CURRENT Ref Data'!G$2,Data!K133,0)</f>
        <v>0</v>
      </c>
      <c r="H133" s="4">
        <f>IF('BPA CURRENT Calc'!$C$6='BPA CURRENT Ref Data'!H$2,Data!L133,0)</f>
        <v>0</v>
      </c>
      <c r="I133" s="4">
        <f>IF('BPA CURRENT Calc'!$C$6='BPA CURRENT Ref Data'!I$2,Data!M133,0)</f>
        <v>0</v>
      </c>
      <c r="J133" s="4">
        <f>IF('BPA CURRENT Calc'!$C$6='BPA CURRENT Ref Data'!J$2,Data!N133,0)</f>
        <v>0</v>
      </c>
      <c r="K133" s="4">
        <f>IF('BPA CURRENT Calc'!$C$6='BPA CURRENT Ref Data'!K$2,Data!O133,0)</f>
        <v>0</v>
      </c>
      <c r="L133" s="4">
        <f>IF('BPA CURRENT Calc'!$C$6='BPA CURRENT Ref Data'!L$2,Data!P133,0)</f>
        <v>0</v>
      </c>
      <c r="M133" s="4">
        <f>IF('BPA CURRENT Calc'!$C$6='BPA CURRENT Ref Data'!M$2,Data!Q133,0)</f>
        <v>0</v>
      </c>
      <c r="N133" s="4">
        <f>IF('BPA CURRENT Calc'!$C$6='BPA CURRENT Ref Data'!N$2,Data!R133,0)</f>
        <v>0</v>
      </c>
      <c r="O133" s="4">
        <f>IF('BPA CURRENT Calc'!$C$6='BPA CURRENT Ref Data'!O$2,Data!S133,0)</f>
        <v>0</v>
      </c>
      <c r="P133" s="4">
        <f>IF('BPA CURRENT Calc'!$C$6='BPA CURRENT Ref Data'!P$2,Data!T133,0)</f>
        <v>0</v>
      </c>
      <c r="Q133" s="4">
        <f>IF('BPA CURRENT Calc'!$C$6='BPA CURRENT Ref Data'!Q$2,Data!U133,0)</f>
        <v>0</v>
      </c>
      <c r="R133" s="22">
        <f t="shared" si="19"/>
        <v>12.313948287671234</v>
      </c>
      <c r="S133" s="18">
        <f>IF(S$2='BPA CURRENT Calc'!$D$6,Data!V133,0)</f>
        <v>0</v>
      </c>
      <c r="T133" s="4">
        <f>IF(T$2='BPA CURRENT Calc'!$D$6,Data!W133,0)</f>
        <v>0</v>
      </c>
      <c r="U133" s="4">
        <f>IF(U$2='BPA CURRENT Calc'!$D$6,Data!X133,0)</f>
        <v>0</v>
      </c>
      <c r="V133" s="4">
        <f>IF(V$2='BPA CURRENT Calc'!$D$6,Data!Y133,0)</f>
        <v>0</v>
      </c>
      <c r="W133" s="4">
        <f>IF(W$2='BPA CURRENT Calc'!$D$6,Data!Z133,0)</f>
        <v>0</v>
      </c>
      <c r="X133" s="4">
        <f>IF(X$2='BPA CURRENT Calc'!$D$6,Data!AA133,0)</f>
        <v>0</v>
      </c>
      <c r="Y133" s="4">
        <f>IF(Y$2='BPA CURRENT Calc'!$D$6,Data!AB133,0)</f>
        <v>0</v>
      </c>
      <c r="Z133" s="4">
        <f>IF(Z$2='BPA CURRENT Calc'!$D$6,Data!AC133,0)</f>
        <v>0</v>
      </c>
      <c r="AA133" s="4">
        <f>IF(AA$2='BPA CURRENT Calc'!$D$6,Data!AD133,0)</f>
        <v>0</v>
      </c>
      <c r="AB133" s="4">
        <f>IF(AB$2='BPA CURRENT Calc'!$D$6,Data!AE133,0)</f>
        <v>0</v>
      </c>
      <c r="AC133" s="4">
        <f>IF(AC$2='BPA CURRENT Calc'!$D$6,Data!AF133,0)</f>
        <v>0</v>
      </c>
      <c r="AD133" s="4">
        <f>IF(AD$2='BPA CURRENT Calc'!$D$6,Data!AG133,0)</f>
        <v>0</v>
      </c>
      <c r="AE133" s="4">
        <f>IF(AE$2='BPA CURRENT Calc'!$D$6,Data!AH133,0)</f>
        <v>0</v>
      </c>
      <c r="AF133" s="4">
        <f>IF(AF$2='BPA CURRENT Calc'!$D$6,Data!AI133,0)</f>
        <v>0</v>
      </c>
      <c r="AG133" s="6">
        <f t="shared" si="20"/>
        <v>0</v>
      </c>
      <c r="AH133" s="18">
        <f>IF(AH$2='BPA CURRENT Calc'!$E$6,0,0)</f>
        <v>0</v>
      </c>
      <c r="AI133" s="4">
        <f>IF(AI$2='BPA CURRENT Calc'!$E$6,Data!AJ133,0)</f>
        <v>0</v>
      </c>
      <c r="AJ133" s="4">
        <f>IF(AJ$2='BPA CURRENT Calc'!$E$6,Data!AK133,0)</f>
        <v>0</v>
      </c>
      <c r="AK133" s="4">
        <f>IF(AK$2='BPA CURRENT Calc'!$E$6,Data!AL133,0)</f>
        <v>0</v>
      </c>
      <c r="AL133" s="4">
        <f>IF(AL$2='BPA CURRENT Calc'!$E$6,Data!AM133,0)</f>
        <v>0</v>
      </c>
      <c r="AM133" s="4">
        <f>IF(AM$2='BPA CURRENT Calc'!$E$6,Data!AN133,0)</f>
        <v>0</v>
      </c>
      <c r="AN133" s="4">
        <f>IF(AN$2='BPA CURRENT Calc'!$E$6,Data!AO133,0)</f>
        <v>0</v>
      </c>
      <c r="AO133" s="4">
        <f>IF(AO$2='BPA CURRENT Calc'!$E$6,Data!AP133,0)</f>
        <v>0</v>
      </c>
      <c r="AP133" s="6">
        <f t="shared" si="21"/>
        <v>0</v>
      </c>
      <c r="AQ133" s="18">
        <f>IF(AQ$2='BPA CURRENT Calc'!$F$6,0,0)</f>
        <v>0</v>
      </c>
      <c r="AR133" s="4">
        <f>IF(AR$2='BPA CURRENT Calc'!$F$6,Data!AQ133,0)</f>
        <v>0</v>
      </c>
      <c r="AS133" s="4">
        <f>IF(AS$2='BPA CURRENT Calc'!$F$6,Data!AR133,0)</f>
        <v>0</v>
      </c>
      <c r="AT133" s="4">
        <f>IF(AT$2='BPA CURRENT Calc'!$F$6,Data!AS133,0)</f>
        <v>0</v>
      </c>
      <c r="AU133" s="4">
        <f>IF(AU$2='BPA CURRENT Calc'!$F$6,Data!AT133,0)</f>
        <v>0</v>
      </c>
      <c r="AV133" s="4">
        <f>IF(AV$2='BPA CURRENT Calc'!$F$6,Data!AU133,0)</f>
        <v>0</v>
      </c>
      <c r="AW133" s="4">
        <f>IF(AW$2='BPA CURRENT Calc'!$F$6,Data!AV133,0)</f>
        <v>0</v>
      </c>
      <c r="AX133" s="4">
        <f>IF(AX$2='BPA CURRENT Calc'!$F$6,Data!AW133,0)</f>
        <v>0</v>
      </c>
      <c r="AY133" s="6">
        <f t="shared" si="22"/>
        <v>0</v>
      </c>
      <c r="AZ133" s="18">
        <f>IF(AZ$2='BPA CURRENT Calc'!$G$6,0,0)</f>
        <v>0</v>
      </c>
      <c r="BA133" s="4">
        <f>IF(BA$2='BPA CURRENT Calc'!$G$6,Data!AX133,0)</f>
        <v>0</v>
      </c>
      <c r="BB133" s="4">
        <f>IF(BB$2='BPA CURRENT Calc'!$G$6,Data!AY133,0)</f>
        <v>0</v>
      </c>
      <c r="BC133" s="4">
        <f>IF(BC$2='BPA CURRENT Calc'!$G$6,Data!AZ133,0)</f>
        <v>0</v>
      </c>
      <c r="BD133" s="4">
        <f>IF(BD$2='BPA CURRENT Calc'!$G$6,Data!BA133,0)</f>
        <v>0</v>
      </c>
      <c r="BE133" s="4">
        <f>IF(BE$2='BPA CURRENT Calc'!$G$6,Data!BB133,0)</f>
        <v>0</v>
      </c>
      <c r="BF133" s="4">
        <f>IF(BF$2='BPA CURRENT Calc'!$G$6,Data!BC133,0)</f>
        <v>0</v>
      </c>
      <c r="BG133" s="4">
        <f>IF(BG$2='BPA CURRENT Calc'!$G$6,Data!BD133,0)</f>
        <v>0</v>
      </c>
      <c r="BH133" s="6">
        <f t="shared" si="23"/>
        <v>0</v>
      </c>
      <c r="BI133" s="97">
        <f>IF('BPA CURRENT Calc'!$H$6="Yes",Data!BE133,0)</f>
        <v>0</v>
      </c>
      <c r="BJ133" s="18">
        <f>IF(BJ$2='BPA CURRENT Calc'!$L$4,0,0)</f>
        <v>0</v>
      </c>
      <c r="BK133" s="4">
        <f>IF(BK$2='BPA CURRENT Calc'!$L$4,Data!BV133,0)</f>
        <v>0</v>
      </c>
      <c r="BL133" s="4">
        <f>IF(BL$2='BPA CURRENT Calc'!$L$4,Data!BW133,0)</f>
        <v>7.400000000000001E-2</v>
      </c>
      <c r="BM133" s="4">
        <f>IF(BM$2='BPA CURRENT Calc'!$L$4,Data!BX133,0)</f>
        <v>0</v>
      </c>
      <c r="BN133" s="4">
        <f>IF(BN$2='BPA CURRENT Calc'!$L$4,Data!BY133,0)</f>
        <v>0</v>
      </c>
      <c r="BO133" s="6">
        <f t="shared" si="24"/>
        <v>7.400000000000001E-2</v>
      </c>
      <c r="BP133" s="4">
        <f>IF('BPA CURRENT Calc'!$J$6='BPA CURRENT Ref Data'!BP$2,Data!C133,0)</f>
        <v>0</v>
      </c>
      <c r="BQ133" s="4">
        <f>IF('BPA CURRENT Calc'!$J$6='BPA CURRENT Ref Data'!BQ$2,Data!D133,0)</f>
        <v>0</v>
      </c>
      <c r="BR133" s="4">
        <f>IF('BPA CURRENT Calc'!$J$6='BPA CURRENT Ref Data'!BR$2,Data!E133,0)</f>
        <v>0</v>
      </c>
      <c r="BS133" s="4">
        <f>IF('BPA CURRENT Calc'!$J$6='BPA CURRENT Ref Data'!BS$2,Data!F133,0)</f>
        <v>12.936999999999999</v>
      </c>
      <c r="BT133" s="99">
        <f t="shared" si="18"/>
        <v>12.936999999999999</v>
      </c>
      <c r="BU133" s="102">
        <f>IF('BPA CURRENT Calc'!$L$6="Yes",'BPA CURRENT Ref Data'!BO133*'BPA CURRENT Calc'!$L$5,0)</f>
        <v>3.7000000000000005E-2</v>
      </c>
      <c r="BV133" s="102">
        <f>IF('BPA CURRENT Calc'!$M$6="Yes",IF(('BPA CURRENT Calc'!I137-'BPA CURRENT Ref Data'!BT133)&gt;0,('BPA CURRENT Calc'!I137-'BPA CURRENT Ref Data'!BT133)*'BPA CURRENT Calc'!$M$5,0),0)</f>
        <v>0</v>
      </c>
      <c r="BW133" s="80">
        <f>IF('BPA CURRENT Calc'!$K$6="Yes",IF(('BPA CURRENT Calc'!I137)&lt;'BPA CURRENT Calc'!J137,('BPA CURRENT Calc'!I137-'BPA CURRENT Calc'!J137)*'BPA CURRENT Calc'!$K$5,0),0)</f>
        <v>-0.62305171232876511</v>
      </c>
      <c r="BX133" s="105">
        <f>IF('BPA CURRENT Calc'!$N$5='BPA CURRENT Ref Data'!$BX$2,'BPA CURRENT Scaling'!D136,0)</f>
        <v>7.6537486731235199E-2</v>
      </c>
      <c r="BY133" s="1">
        <f>IF('BPA CURRENT Calc'!$N$5='BPA CURRENT Ref Data'!$BY$2,'BPA CURRENT Scaling'!H136,0)</f>
        <v>0</v>
      </c>
      <c r="BZ133" s="6">
        <f>IF('BPA CURRENT Calc'!$N$6="Yes",SUM('BPA CURRENT Ref Data'!BX133:BY133),0)</f>
        <v>0</v>
      </c>
      <c r="CA133" s="4"/>
      <c r="CB133" s="4"/>
      <c r="CC133" s="4"/>
      <c r="CD133" s="4"/>
      <c r="CE133" s="4"/>
      <c r="CF133" s="4"/>
      <c r="CG133" s="4"/>
      <c r="CH133" s="4"/>
      <c r="CI133" s="4"/>
      <c r="CJ133" s="4"/>
      <c r="CK133" s="4"/>
      <c r="CL133" s="4"/>
      <c r="CM133" s="4"/>
      <c r="CN133" s="4"/>
      <c r="CO133" s="4"/>
      <c r="CP133" s="4"/>
      <c r="CQ133" s="4" t="e">
        <f>IF('BPA CURRENT Calc'!#REF!='BPA CURRENT Ref Data'!CQ$2,Data!G133,0)</f>
        <v>#REF!</v>
      </c>
      <c r="CR133" s="4" t="e">
        <f>IF('BPA CURRENT Calc'!#REF!='BPA CURRENT Ref Data'!CR$2,Data!H133,0)</f>
        <v>#REF!</v>
      </c>
      <c r="CS133" s="4" t="e">
        <f>IF('BPA CURRENT Calc'!#REF!='BPA CURRENT Ref Data'!CS$2,Data!I133,0)</f>
        <v>#REF!</v>
      </c>
      <c r="CT133" s="4" t="e">
        <f>IF('BPA CURRENT Calc'!#REF!='BPA CURRENT Ref Data'!CT$2,Data!J133,0)</f>
        <v>#REF!</v>
      </c>
      <c r="CU133" s="4" t="e">
        <f>IF('BPA CURRENT Calc'!#REF!='BPA CURRENT Ref Data'!CU$2,Data!K133,0)</f>
        <v>#REF!</v>
      </c>
      <c r="CV133" s="4" t="e">
        <f>IF('BPA CURRENT Calc'!#REF!='BPA CURRENT Ref Data'!CV$2,Data!L133,0)</f>
        <v>#REF!</v>
      </c>
      <c r="CW133" s="4" t="e">
        <f>IF('BPA CURRENT Calc'!#REF!='BPA CURRENT Ref Data'!CW$2,Data!M133,0)</f>
        <v>#REF!</v>
      </c>
      <c r="CX133" s="4" t="e">
        <f>IF('BPA CURRENT Calc'!#REF!='BPA CURRENT Ref Data'!CX$2,Data!N133,0)</f>
        <v>#REF!</v>
      </c>
      <c r="CY133" s="4" t="e">
        <f>IF('BPA CURRENT Calc'!#REF!='BPA CURRENT Ref Data'!CY$2,Data!O133,0)</f>
        <v>#REF!</v>
      </c>
      <c r="CZ133" s="4" t="e">
        <f>IF('BPA CURRENT Calc'!#REF!='BPA CURRENT Ref Data'!CZ$2,Data!P133,0)</f>
        <v>#REF!</v>
      </c>
      <c r="DA133" s="4" t="e">
        <f>IF('BPA CURRENT Calc'!#REF!='BPA CURRENT Ref Data'!DA$2,Data!Q133,0)</f>
        <v>#REF!</v>
      </c>
      <c r="DB133" s="4" t="e">
        <f>IF('BPA CURRENT Calc'!#REF!='BPA CURRENT Ref Data'!DB$2,Data!R133,0)</f>
        <v>#REF!</v>
      </c>
      <c r="DC133" s="4" t="e">
        <f>IF('BPA CURRENT Calc'!#REF!='BPA CURRENT Ref Data'!DC$2,Data!S133,0)</f>
        <v>#REF!</v>
      </c>
      <c r="DD133" s="4" t="e">
        <f>IF('BPA CURRENT Calc'!#REF!='BPA CURRENT Ref Data'!DD$2,Data!T133,0)</f>
        <v>#REF!</v>
      </c>
      <c r="DE133" s="4" t="e">
        <f>IF('BPA CURRENT Calc'!#REF!='BPA CURRENT Ref Data'!DE$2,Data!U133,0)</f>
        <v>#REF!</v>
      </c>
      <c r="DF133" s="22" t="e">
        <f t="shared" si="25"/>
        <v>#REF!</v>
      </c>
    </row>
    <row r="134" spans="1:110" x14ac:dyDescent="0.3">
      <c r="A134" s="12">
        <v>10706</v>
      </c>
      <c r="B134" s="37" t="s">
        <v>141</v>
      </c>
      <c r="C134" s="18">
        <f>IF('BPA CURRENT Calc'!$C$6='BPA CURRENT Ref Data'!C$2,Data!G134,0)</f>
        <v>0</v>
      </c>
      <c r="D134" s="4">
        <f>IF('BPA CURRENT Calc'!$C$6='BPA CURRENT Ref Data'!D$2,Data!H134,0)</f>
        <v>0</v>
      </c>
      <c r="E134" s="4">
        <f>IF('BPA CURRENT Calc'!$C$6='BPA CURRENT Ref Data'!E$2,Data!I134,0)</f>
        <v>16.208503082191779</v>
      </c>
      <c r="F134" s="4">
        <f>IF('BPA CURRENT Calc'!$C$6='BPA CURRENT Ref Data'!F$2,Data!J134,0)</f>
        <v>0</v>
      </c>
      <c r="G134" s="4">
        <f>IF('BPA CURRENT Calc'!$C$6='BPA CURRENT Ref Data'!G$2,Data!K134,0)</f>
        <v>0</v>
      </c>
      <c r="H134" s="4">
        <f>IF('BPA CURRENT Calc'!$C$6='BPA CURRENT Ref Data'!H$2,Data!L134,0)</f>
        <v>0</v>
      </c>
      <c r="I134" s="4">
        <f>IF('BPA CURRENT Calc'!$C$6='BPA CURRENT Ref Data'!I$2,Data!M134,0)</f>
        <v>0</v>
      </c>
      <c r="J134" s="4">
        <f>IF('BPA CURRENT Calc'!$C$6='BPA CURRENT Ref Data'!J$2,Data!N134,0)</f>
        <v>0</v>
      </c>
      <c r="K134" s="4">
        <f>IF('BPA CURRENT Calc'!$C$6='BPA CURRENT Ref Data'!K$2,Data!O134,0)</f>
        <v>0</v>
      </c>
      <c r="L134" s="4">
        <f>IF('BPA CURRENT Calc'!$C$6='BPA CURRENT Ref Data'!L$2,Data!P134,0)</f>
        <v>0</v>
      </c>
      <c r="M134" s="4">
        <f>IF('BPA CURRENT Calc'!$C$6='BPA CURRENT Ref Data'!M$2,Data!Q134,0)</f>
        <v>0</v>
      </c>
      <c r="N134" s="4">
        <f>IF('BPA CURRENT Calc'!$C$6='BPA CURRENT Ref Data'!N$2,Data!R134,0)</f>
        <v>0</v>
      </c>
      <c r="O134" s="4">
        <f>IF('BPA CURRENT Calc'!$C$6='BPA CURRENT Ref Data'!O$2,Data!S134,0)</f>
        <v>0</v>
      </c>
      <c r="P134" s="4">
        <f>IF('BPA CURRENT Calc'!$C$6='BPA CURRENT Ref Data'!P$2,Data!T134,0)</f>
        <v>0</v>
      </c>
      <c r="Q134" s="4">
        <f>IF('BPA CURRENT Calc'!$C$6='BPA CURRENT Ref Data'!Q$2,Data!U134,0)</f>
        <v>0</v>
      </c>
      <c r="R134" s="22">
        <f t="shared" si="19"/>
        <v>16.208503082191779</v>
      </c>
      <c r="S134" s="18">
        <f>IF(S$2='BPA CURRENT Calc'!$D$6,Data!V134,0)</f>
        <v>0</v>
      </c>
      <c r="T134" s="4">
        <f>IF(T$2='BPA CURRENT Calc'!$D$6,Data!W134,0)</f>
        <v>0</v>
      </c>
      <c r="U134" s="4">
        <f>IF(U$2='BPA CURRENT Calc'!$D$6,Data!X134,0)</f>
        <v>0</v>
      </c>
      <c r="V134" s="4">
        <f>IF(V$2='BPA CURRENT Calc'!$D$6,Data!Y134,0)</f>
        <v>0</v>
      </c>
      <c r="W134" s="4">
        <f>IF(W$2='BPA CURRENT Calc'!$D$6,Data!Z134,0)</f>
        <v>0</v>
      </c>
      <c r="X134" s="4">
        <f>IF(X$2='BPA CURRENT Calc'!$D$6,Data!AA134,0)</f>
        <v>0</v>
      </c>
      <c r="Y134" s="4">
        <f>IF(Y$2='BPA CURRENT Calc'!$D$6,Data!AB134,0)</f>
        <v>0</v>
      </c>
      <c r="Z134" s="4">
        <f>IF(Z$2='BPA CURRENT Calc'!$D$6,Data!AC134,0)</f>
        <v>0</v>
      </c>
      <c r="AA134" s="4">
        <f>IF(AA$2='BPA CURRENT Calc'!$D$6,Data!AD134,0)</f>
        <v>0</v>
      </c>
      <c r="AB134" s="4">
        <f>IF(AB$2='BPA CURRENT Calc'!$D$6,Data!AE134,0)</f>
        <v>0</v>
      </c>
      <c r="AC134" s="4">
        <f>IF(AC$2='BPA CURRENT Calc'!$D$6,Data!AF134,0)</f>
        <v>0</v>
      </c>
      <c r="AD134" s="4">
        <f>IF(AD$2='BPA CURRENT Calc'!$D$6,Data!AG134,0)</f>
        <v>0</v>
      </c>
      <c r="AE134" s="4">
        <f>IF(AE$2='BPA CURRENT Calc'!$D$6,Data!AH134,0)</f>
        <v>0</v>
      </c>
      <c r="AF134" s="4">
        <f>IF(AF$2='BPA CURRENT Calc'!$D$6,Data!AI134,0)</f>
        <v>0</v>
      </c>
      <c r="AG134" s="6">
        <f t="shared" si="20"/>
        <v>0</v>
      </c>
      <c r="AH134" s="18">
        <f>IF(AH$2='BPA CURRENT Calc'!$E$6,0,0)</f>
        <v>0</v>
      </c>
      <c r="AI134" s="4">
        <f>IF(AI$2='BPA CURRENT Calc'!$E$6,Data!AJ134,0)</f>
        <v>0</v>
      </c>
      <c r="AJ134" s="4">
        <f>IF(AJ$2='BPA CURRENT Calc'!$E$6,Data!AK134,0)</f>
        <v>0</v>
      </c>
      <c r="AK134" s="4">
        <f>IF(AK$2='BPA CURRENT Calc'!$E$6,Data!AL134,0)</f>
        <v>0</v>
      </c>
      <c r="AL134" s="4">
        <f>IF(AL$2='BPA CURRENT Calc'!$E$6,Data!AM134,0)</f>
        <v>0</v>
      </c>
      <c r="AM134" s="4">
        <f>IF(AM$2='BPA CURRENT Calc'!$E$6,Data!AN134,0)</f>
        <v>0</v>
      </c>
      <c r="AN134" s="4">
        <f>IF(AN$2='BPA CURRENT Calc'!$E$6,Data!AO134,0)</f>
        <v>0</v>
      </c>
      <c r="AO134" s="4">
        <f>IF(AO$2='BPA CURRENT Calc'!$E$6,Data!AP134,0)</f>
        <v>0</v>
      </c>
      <c r="AP134" s="6">
        <f t="shared" si="21"/>
        <v>0</v>
      </c>
      <c r="AQ134" s="18">
        <f>IF(AQ$2='BPA CURRENT Calc'!$F$6,0,0)</f>
        <v>0</v>
      </c>
      <c r="AR134" s="4">
        <f>IF(AR$2='BPA CURRENT Calc'!$F$6,Data!AQ134,0)</f>
        <v>0</v>
      </c>
      <c r="AS134" s="4">
        <f>IF(AS$2='BPA CURRENT Calc'!$F$6,Data!AR134,0)</f>
        <v>0</v>
      </c>
      <c r="AT134" s="4">
        <f>IF(AT$2='BPA CURRENT Calc'!$F$6,Data!AS134,0)</f>
        <v>0</v>
      </c>
      <c r="AU134" s="4">
        <f>IF(AU$2='BPA CURRENT Calc'!$F$6,Data!AT134,0)</f>
        <v>0</v>
      </c>
      <c r="AV134" s="4">
        <f>IF(AV$2='BPA CURRENT Calc'!$F$6,Data!AU134,0)</f>
        <v>0</v>
      </c>
      <c r="AW134" s="4">
        <f>IF(AW$2='BPA CURRENT Calc'!$F$6,Data!AV134,0)</f>
        <v>0</v>
      </c>
      <c r="AX134" s="4">
        <f>IF(AX$2='BPA CURRENT Calc'!$F$6,Data!AW134,0)</f>
        <v>0</v>
      </c>
      <c r="AY134" s="6">
        <f t="shared" si="22"/>
        <v>0</v>
      </c>
      <c r="AZ134" s="18">
        <f>IF(AZ$2='BPA CURRENT Calc'!$G$6,0,0)</f>
        <v>0</v>
      </c>
      <c r="BA134" s="4">
        <f>IF(BA$2='BPA CURRENT Calc'!$G$6,Data!AX134,0)</f>
        <v>0</v>
      </c>
      <c r="BB134" s="4">
        <f>IF(BB$2='BPA CURRENT Calc'!$G$6,Data!AY134,0)</f>
        <v>0</v>
      </c>
      <c r="BC134" s="4">
        <f>IF(BC$2='BPA CURRENT Calc'!$G$6,Data!AZ134,0)</f>
        <v>0</v>
      </c>
      <c r="BD134" s="4">
        <f>IF(BD$2='BPA CURRENT Calc'!$G$6,Data!BA134,0)</f>
        <v>0</v>
      </c>
      <c r="BE134" s="4">
        <f>IF(BE$2='BPA CURRENT Calc'!$G$6,Data!BB134,0)</f>
        <v>0</v>
      </c>
      <c r="BF134" s="4">
        <f>IF(BF$2='BPA CURRENT Calc'!$G$6,Data!BC134,0)</f>
        <v>0</v>
      </c>
      <c r="BG134" s="4">
        <f>IF(BG$2='BPA CURRENT Calc'!$G$6,Data!BD134,0)</f>
        <v>0</v>
      </c>
      <c r="BH134" s="6">
        <f t="shared" si="23"/>
        <v>0</v>
      </c>
      <c r="BI134" s="97">
        <f>IF('BPA CURRENT Calc'!$H$6="Yes",Data!BE134,0)</f>
        <v>0</v>
      </c>
      <c r="BJ134" s="18">
        <f>IF(BJ$2='BPA CURRENT Calc'!$L$4,0,0)</f>
        <v>0</v>
      </c>
      <c r="BK134" s="4">
        <f>IF(BK$2='BPA CURRENT Calc'!$L$4,Data!BV134,0)</f>
        <v>0</v>
      </c>
      <c r="BL134" s="4">
        <f>IF(BL$2='BPA CURRENT Calc'!$L$4,Data!BW134,0)</f>
        <v>0.33900000000000002</v>
      </c>
      <c r="BM134" s="4">
        <f>IF(BM$2='BPA CURRENT Calc'!$L$4,Data!BX134,0)</f>
        <v>0</v>
      </c>
      <c r="BN134" s="4">
        <f>IF(BN$2='BPA CURRENT Calc'!$L$4,Data!BY134,0)</f>
        <v>0</v>
      </c>
      <c r="BO134" s="6">
        <f t="shared" si="24"/>
        <v>0.33900000000000002</v>
      </c>
      <c r="BP134" s="4">
        <f>IF('BPA CURRENT Calc'!$J$6='BPA CURRENT Ref Data'!BP$2,Data!C134,0)</f>
        <v>0</v>
      </c>
      <c r="BQ134" s="4">
        <f>IF('BPA CURRENT Calc'!$J$6='BPA CURRENT Ref Data'!BQ$2,Data!D134,0)</f>
        <v>0</v>
      </c>
      <c r="BR134" s="4">
        <f>IF('BPA CURRENT Calc'!$J$6='BPA CURRENT Ref Data'!BR$2,Data!E134,0)</f>
        <v>0</v>
      </c>
      <c r="BS134" s="4">
        <f>IF('BPA CURRENT Calc'!$J$6='BPA CURRENT Ref Data'!BS$2,Data!F134,0)</f>
        <v>17.277999999999999</v>
      </c>
      <c r="BT134" s="99">
        <f t="shared" si="18"/>
        <v>17.277999999999999</v>
      </c>
      <c r="BU134" s="102">
        <f>IF('BPA CURRENT Calc'!$L$6="Yes",'BPA CURRENT Ref Data'!BO134*'BPA CURRENT Calc'!$L$5,0)</f>
        <v>0.16950000000000001</v>
      </c>
      <c r="BV134" s="102">
        <f>IF('BPA CURRENT Calc'!$M$6="Yes",IF(('BPA CURRENT Calc'!I138-'BPA CURRENT Ref Data'!BT134)&gt;0,('BPA CURRENT Calc'!I138-'BPA CURRENT Ref Data'!BT134)*'BPA CURRENT Calc'!$M$5,0),0)</f>
        <v>0</v>
      </c>
      <c r="BW134" s="80">
        <f>IF('BPA CURRENT Calc'!$K$6="Yes",IF(('BPA CURRENT Calc'!I138)&lt;'BPA CURRENT Calc'!J138,('BPA CURRENT Calc'!I138-'BPA CURRENT Calc'!J138)*'BPA CURRENT Calc'!$K$5,0),0)</f>
        <v>-1.0694969178082196</v>
      </c>
      <c r="BX134" s="105">
        <f>IF('BPA CURRENT Calc'!$N$5='BPA CURRENT Ref Data'!$BX$2,'BPA CURRENT Scaling'!D137,0)</f>
        <v>0.10149270844560673</v>
      </c>
      <c r="BY134" s="1">
        <f>IF('BPA CURRENT Calc'!$N$5='BPA CURRENT Ref Data'!$BY$2,'BPA CURRENT Scaling'!H137,0)</f>
        <v>0</v>
      </c>
      <c r="BZ134" s="6">
        <f>IF('BPA CURRENT Calc'!$N$6="Yes",SUM('BPA CURRENT Ref Data'!BX134:BY134),0)</f>
        <v>0</v>
      </c>
      <c r="CA134" s="4"/>
      <c r="CB134" s="4"/>
      <c r="CC134" s="4"/>
      <c r="CD134" s="4"/>
      <c r="CE134" s="4"/>
      <c r="CF134" s="4"/>
      <c r="CG134" s="4"/>
      <c r="CH134" s="4"/>
      <c r="CI134" s="4"/>
      <c r="CJ134" s="4"/>
      <c r="CK134" s="4"/>
      <c r="CL134" s="4"/>
      <c r="CM134" s="4"/>
      <c r="CN134" s="4"/>
      <c r="CO134" s="4"/>
      <c r="CP134" s="4"/>
      <c r="CQ134" s="4" t="e">
        <f>IF('BPA CURRENT Calc'!#REF!='BPA CURRENT Ref Data'!CQ$2,Data!G134,0)</f>
        <v>#REF!</v>
      </c>
      <c r="CR134" s="4" t="e">
        <f>IF('BPA CURRENT Calc'!#REF!='BPA CURRENT Ref Data'!CR$2,Data!H134,0)</f>
        <v>#REF!</v>
      </c>
      <c r="CS134" s="4" t="e">
        <f>IF('BPA CURRENT Calc'!#REF!='BPA CURRENT Ref Data'!CS$2,Data!I134,0)</f>
        <v>#REF!</v>
      </c>
      <c r="CT134" s="4" t="e">
        <f>IF('BPA CURRENT Calc'!#REF!='BPA CURRENT Ref Data'!CT$2,Data!J134,0)</f>
        <v>#REF!</v>
      </c>
      <c r="CU134" s="4" t="e">
        <f>IF('BPA CURRENT Calc'!#REF!='BPA CURRENT Ref Data'!CU$2,Data!K134,0)</f>
        <v>#REF!</v>
      </c>
      <c r="CV134" s="4" t="e">
        <f>IF('BPA CURRENT Calc'!#REF!='BPA CURRENT Ref Data'!CV$2,Data!L134,0)</f>
        <v>#REF!</v>
      </c>
      <c r="CW134" s="4" t="e">
        <f>IF('BPA CURRENT Calc'!#REF!='BPA CURRENT Ref Data'!CW$2,Data!M134,0)</f>
        <v>#REF!</v>
      </c>
      <c r="CX134" s="4" t="e">
        <f>IF('BPA CURRENT Calc'!#REF!='BPA CURRENT Ref Data'!CX$2,Data!N134,0)</f>
        <v>#REF!</v>
      </c>
      <c r="CY134" s="4" t="e">
        <f>IF('BPA CURRENT Calc'!#REF!='BPA CURRENT Ref Data'!CY$2,Data!O134,0)</f>
        <v>#REF!</v>
      </c>
      <c r="CZ134" s="4" t="e">
        <f>IF('BPA CURRENT Calc'!#REF!='BPA CURRENT Ref Data'!CZ$2,Data!P134,0)</f>
        <v>#REF!</v>
      </c>
      <c r="DA134" s="4" t="e">
        <f>IF('BPA CURRENT Calc'!#REF!='BPA CURRENT Ref Data'!DA$2,Data!Q134,0)</f>
        <v>#REF!</v>
      </c>
      <c r="DB134" s="4" t="e">
        <f>IF('BPA CURRENT Calc'!#REF!='BPA CURRENT Ref Data'!DB$2,Data!R134,0)</f>
        <v>#REF!</v>
      </c>
      <c r="DC134" s="4" t="e">
        <f>IF('BPA CURRENT Calc'!#REF!='BPA CURRENT Ref Data'!DC$2,Data!S134,0)</f>
        <v>#REF!</v>
      </c>
      <c r="DD134" s="4" t="e">
        <f>IF('BPA CURRENT Calc'!#REF!='BPA CURRENT Ref Data'!DD$2,Data!T134,0)</f>
        <v>#REF!</v>
      </c>
      <c r="DE134" s="4" t="e">
        <f>IF('BPA CURRENT Calc'!#REF!='BPA CURRENT Ref Data'!DE$2,Data!U134,0)</f>
        <v>#REF!</v>
      </c>
      <c r="DF134" s="22" t="e">
        <f t="shared" si="25"/>
        <v>#REF!</v>
      </c>
    </row>
    <row r="135" spans="1:110" x14ac:dyDescent="0.3">
      <c r="A135" s="12">
        <v>11680</v>
      </c>
      <c r="B135" s="37" t="s">
        <v>142</v>
      </c>
      <c r="C135" s="18">
        <f>IF('BPA CURRENT Calc'!$C$6='BPA CURRENT Ref Data'!C$2,Data!G135,0)</f>
        <v>0</v>
      </c>
      <c r="D135" s="4">
        <f>IF('BPA CURRENT Calc'!$C$6='BPA CURRENT Ref Data'!D$2,Data!H135,0)</f>
        <v>0</v>
      </c>
      <c r="E135" s="4">
        <f>IF('BPA CURRENT Calc'!$C$6='BPA CURRENT Ref Data'!E$2,Data!I135,0)</f>
        <v>6.4221215753424667</v>
      </c>
      <c r="F135" s="4">
        <f>IF('BPA CURRENT Calc'!$C$6='BPA CURRENT Ref Data'!F$2,Data!J135,0)</f>
        <v>0</v>
      </c>
      <c r="G135" s="4">
        <f>IF('BPA CURRENT Calc'!$C$6='BPA CURRENT Ref Data'!G$2,Data!K135,0)</f>
        <v>0</v>
      </c>
      <c r="H135" s="4">
        <f>IF('BPA CURRENT Calc'!$C$6='BPA CURRENT Ref Data'!H$2,Data!L135,0)</f>
        <v>0</v>
      </c>
      <c r="I135" s="4">
        <f>IF('BPA CURRENT Calc'!$C$6='BPA CURRENT Ref Data'!I$2,Data!M135,0)</f>
        <v>0</v>
      </c>
      <c r="J135" s="4">
        <f>IF('BPA CURRENT Calc'!$C$6='BPA CURRENT Ref Data'!J$2,Data!N135,0)</f>
        <v>0</v>
      </c>
      <c r="K135" s="4">
        <f>IF('BPA CURRENT Calc'!$C$6='BPA CURRENT Ref Data'!K$2,Data!O135,0)</f>
        <v>0</v>
      </c>
      <c r="L135" s="4">
        <f>IF('BPA CURRENT Calc'!$C$6='BPA CURRENT Ref Data'!L$2,Data!P135,0)</f>
        <v>0</v>
      </c>
      <c r="M135" s="4">
        <f>IF('BPA CURRENT Calc'!$C$6='BPA CURRENT Ref Data'!M$2,Data!Q135,0)</f>
        <v>0</v>
      </c>
      <c r="N135" s="4">
        <f>IF('BPA CURRENT Calc'!$C$6='BPA CURRENT Ref Data'!N$2,Data!R135,0)</f>
        <v>0</v>
      </c>
      <c r="O135" s="4">
        <f>IF('BPA CURRENT Calc'!$C$6='BPA CURRENT Ref Data'!O$2,Data!S135,0)</f>
        <v>0</v>
      </c>
      <c r="P135" s="4">
        <f>IF('BPA CURRENT Calc'!$C$6='BPA CURRENT Ref Data'!P$2,Data!T135,0)</f>
        <v>0</v>
      </c>
      <c r="Q135" s="4">
        <f>IF('BPA CURRENT Calc'!$C$6='BPA CURRENT Ref Data'!Q$2,Data!U135,0)</f>
        <v>0</v>
      </c>
      <c r="R135" s="22">
        <f t="shared" si="19"/>
        <v>6.4221215753424667</v>
      </c>
      <c r="S135" s="18">
        <f>IF(S$2='BPA CURRENT Calc'!$D$6,Data!V135,0)</f>
        <v>0</v>
      </c>
      <c r="T135" s="4">
        <f>IF(T$2='BPA CURRENT Calc'!$D$6,Data!W135,0)</f>
        <v>0</v>
      </c>
      <c r="U135" s="4">
        <f>IF(U$2='BPA CURRENT Calc'!$D$6,Data!X135,0)</f>
        <v>0</v>
      </c>
      <c r="V135" s="4">
        <f>IF(V$2='BPA CURRENT Calc'!$D$6,Data!Y135,0)</f>
        <v>0</v>
      </c>
      <c r="W135" s="4">
        <f>IF(W$2='BPA CURRENT Calc'!$D$6,Data!Z135,0)</f>
        <v>0</v>
      </c>
      <c r="X135" s="4">
        <f>IF(X$2='BPA CURRENT Calc'!$D$6,Data!AA135,0)</f>
        <v>0</v>
      </c>
      <c r="Y135" s="4">
        <f>IF(Y$2='BPA CURRENT Calc'!$D$6,Data!AB135,0)</f>
        <v>0</v>
      </c>
      <c r="Z135" s="4">
        <f>IF(Z$2='BPA CURRENT Calc'!$D$6,Data!AC135,0)</f>
        <v>0</v>
      </c>
      <c r="AA135" s="4">
        <f>IF(AA$2='BPA CURRENT Calc'!$D$6,Data!AD135,0)</f>
        <v>0</v>
      </c>
      <c r="AB135" s="4">
        <f>IF(AB$2='BPA CURRENT Calc'!$D$6,Data!AE135,0)</f>
        <v>0</v>
      </c>
      <c r="AC135" s="4">
        <f>IF(AC$2='BPA CURRENT Calc'!$D$6,Data!AF135,0)</f>
        <v>0</v>
      </c>
      <c r="AD135" s="4">
        <f>IF(AD$2='BPA CURRENT Calc'!$D$6,Data!AG135,0)</f>
        <v>0</v>
      </c>
      <c r="AE135" s="4">
        <f>IF(AE$2='BPA CURRENT Calc'!$D$6,Data!AH135,0)</f>
        <v>0</v>
      </c>
      <c r="AF135" s="4">
        <f>IF(AF$2='BPA CURRENT Calc'!$D$6,Data!AI135,0)</f>
        <v>0</v>
      </c>
      <c r="AG135" s="6">
        <f t="shared" si="20"/>
        <v>0</v>
      </c>
      <c r="AH135" s="18">
        <f>IF(AH$2='BPA CURRENT Calc'!$E$6,0,0)</f>
        <v>0</v>
      </c>
      <c r="AI135" s="4">
        <f>IF(AI$2='BPA CURRENT Calc'!$E$6,Data!AJ135,0)</f>
        <v>0</v>
      </c>
      <c r="AJ135" s="4">
        <f>IF(AJ$2='BPA CURRENT Calc'!$E$6,Data!AK135,0)</f>
        <v>0</v>
      </c>
      <c r="AK135" s="4">
        <f>IF(AK$2='BPA CURRENT Calc'!$E$6,Data!AL135,0)</f>
        <v>0</v>
      </c>
      <c r="AL135" s="4">
        <f>IF(AL$2='BPA CURRENT Calc'!$E$6,Data!AM135,0)</f>
        <v>0</v>
      </c>
      <c r="AM135" s="4">
        <f>IF(AM$2='BPA CURRENT Calc'!$E$6,Data!AN135,0)</f>
        <v>0</v>
      </c>
      <c r="AN135" s="4">
        <f>IF(AN$2='BPA CURRENT Calc'!$E$6,Data!AO135,0)</f>
        <v>0</v>
      </c>
      <c r="AO135" s="4">
        <f>IF(AO$2='BPA CURRENT Calc'!$E$6,Data!AP135,0)</f>
        <v>0</v>
      </c>
      <c r="AP135" s="6">
        <f t="shared" si="21"/>
        <v>0</v>
      </c>
      <c r="AQ135" s="18">
        <f>IF(AQ$2='BPA CURRENT Calc'!$F$6,0,0)</f>
        <v>0</v>
      </c>
      <c r="AR135" s="4">
        <f>IF(AR$2='BPA CURRENT Calc'!$F$6,Data!AQ135,0)</f>
        <v>0</v>
      </c>
      <c r="AS135" s="4">
        <f>IF(AS$2='BPA CURRENT Calc'!$F$6,Data!AR135,0)</f>
        <v>0</v>
      </c>
      <c r="AT135" s="4">
        <f>IF(AT$2='BPA CURRENT Calc'!$F$6,Data!AS135,0)</f>
        <v>0</v>
      </c>
      <c r="AU135" s="4">
        <f>IF(AU$2='BPA CURRENT Calc'!$F$6,Data!AT135,0)</f>
        <v>0</v>
      </c>
      <c r="AV135" s="4">
        <f>IF(AV$2='BPA CURRENT Calc'!$F$6,Data!AU135,0)</f>
        <v>0</v>
      </c>
      <c r="AW135" s="4">
        <f>IF(AW$2='BPA CURRENT Calc'!$F$6,Data!AV135,0)</f>
        <v>0</v>
      </c>
      <c r="AX135" s="4">
        <f>IF(AX$2='BPA CURRENT Calc'!$F$6,Data!AW135,0)</f>
        <v>0</v>
      </c>
      <c r="AY135" s="6">
        <f t="shared" si="22"/>
        <v>0</v>
      </c>
      <c r="AZ135" s="18">
        <f>IF(AZ$2='BPA CURRENT Calc'!$G$6,0,0)</f>
        <v>0</v>
      </c>
      <c r="BA135" s="4">
        <f>IF(BA$2='BPA CURRENT Calc'!$G$6,Data!AX135,0)</f>
        <v>0</v>
      </c>
      <c r="BB135" s="4">
        <f>IF(BB$2='BPA CURRENT Calc'!$G$6,Data!AY135,0)</f>
        <v>0</v>
      </c>
      <c r="BC135" s="4">
        <f>IF(BC$2='BPA CURRENT Calc'!$G$6,Data!AZ135,0)</f>
        <v>0</v>
      </c>
      <c r="BD135" s="4">
        <f>IF(BD$2='BPA CURRENT Calc'!$G$6,Data!BA135,0)</f>
        <v>0</v>
      </c>
      <c r="BE135" s="4">
        <f>IF(BE$2='BPA CURRENT Calc'!$G$6,Data!BB135,0)</f>
        <v>0</v>
      </c>
      <c r="BF135" s="4">
        <f>IF(BF$2='BPA CURRENT Calc'!$G$6,Data!BC135,0)</f>
        <v>0</v>
      </c>
      <c r="BG135" s="4">
        <f>IF(BG$2='BPA CURRENT Calc'!$G$6,Data!BD135,0)</f>
        <v>0</v>
      </c>
      <c r="BH135" s="6">
        <f t="shared" si="23"/>
        <v>0</v>
      </c>
      <c r="BI135" s="97">
        <f>IF('BPA CURRENT Calc'!$H$6="Yes",Data!BE135,0)</f>
        <v>0</v>
      </c>
      <c r="BJ135" s="18">
        <f>IF(BJ$2='BPA CURRENT Calc'!$L$4,0,0)</f>
        <v>0</v>
      </c>
      <c r="BK135" s="4">
        <f>IF(BK$2='BPA CURRENT Calc'!$L$4,Data!BV135,0)</f>
        <v>0</v>
      </c>
      <c r="BL135" s="4">
        <f>IF(BL$2='BPA CURRENT Calc'!$L$4,Data!BW135,0)</f>
        <v>0</v>
      </c>
      <c r="BM135" s="4">
        <f>IF(BM$2='BPA CURRENT Calc'!$L$4,Data!BX135,0)</f>
        <v>0</v>
      </c>
      <c r="BN135" s="4">
        <f>IF(BN$2='BPA CURRENT Calc'!$L$4,Data!BY135,0)</f>
        <v>0</v>
      </c>
      <c r="BO135" s="6">
        <f t="shared" si="24"/>
        <v>0</v>
      </c>
      <c r="BP135" s="4">
        <f>IF('BPA CURRENT Calc'!$J$6='BPA CURRENT Ref Data'!BP$2,Data!C135,0)</f>
        <v>0</v>
      </c>
      <c r="BQ135" s="4">
        <f>IF('BPA CURRENT Calc'!$J$6='BPA CURRENT Ref Data'!BQ$2,Data!D135,0)</f>
        <v>0</v>
      </c>
      <c r="BR135" s="4">
        <f>IF('BPA CURRENT Calc'!$J$6='BPA CURRENT Ref Data'!BR$2,Data!E135,0)</f>
        <v>0</v>
      </c>
      <c r="BS135" s="4">
        <f>IF('BPA CURRENT Calc'!$J$6='BPA CURRENT Ref Data'!BS$2,Data!F135,0)</f>
        <v>6.3289999999999997</v>
      </c>
      <c r="BT135" s="99">
        <f t="shared" si="18"/>
        <v>6.3289999999999997</v>
      </c>
      <c r="BU135" s="102">
        <f>IF('BPA CURRENT Calc'!$L$6="Yes",'BPA CURRENT Ref Data'!BO135*'BPA CURRENT Calc'!$L$5,0)</f>
        <v>0</v>
      </c>
      <c r="BV135" s="102">
        <f>IF('BPA CURRENT Calc'!$M$6="Yes",IF(('BPA CURRENT Calc'!I139-'BPA CURRENT Ref Data'!BT135)&gt;0,('BPA CURRENT Calc'!I139-'BPA CURRENT Ref Data'!BT135)*'BPA CURRENT Calc'!$M$5,0),0)</f>
        <v>2.3280393835616753E-2</v>
      </c>
      <c r="BW135" s="80">
        <f>IF('BPA CURRENT Calc'!$K$6="Yes",IF(('BPA CURRENT Calc'!I139)&lt;'BPA CURRENT Calc'!J139,('BPA CURRENT Calc'!I139-'BPA CURRENT Calc'!J139)*'BPA CURRENT Calc'!$K$5,0),0)</f>
        <v>0</v>
      </c>
      <c r="BX135" s="105">
        <f>IF('BPA CURRENT Calc'!$N$5='BPA CURRENT Ref Data'!$BX$2,'BPA CURRENT Scaling'!D138,0)</f>
        <v>3.936439251726067E-2</v>
      </c>
      <c r="BY135" s="1">
        <f>IF('BPA CURRENT Calc'!$N$5='BPA CURRENT Ref Data'!$BY$2,'BPA CURRENT Scaling'!H138,0)</f>
        <v>0</v>
      </c>
      <c r="BZ135" s="6">
        <f>IF('BPA CURRENT Calc'!$N$6="Yes",SUM('BPA CURRENT Ref Data'!BX135:BY135),0)</f>
        <v>0</v>
      </c>
      <c r="CA135" s="4"/>
      <c r="CB135" s="4"/>
      <c r="CC135" s="4"/>
      <c r="CD135" s="4"/>
      <c r="CE135" s="4"/>
      <c r="CF135" s="4"/>
      <c r="CG135" s="4"/>
      <c r="CH135" s="4"/>
      <c r="CI135" s="4"/>
      <c r="CJ135" s="4"/>
      <c r="CK135" s="4"/>
      <c r="CL135" s="4"/>
      <c r="CM135" s="4"/>
      <c r="CN135" s="4"/>
      <c r="CO135" s="4"/>
      <c r="CP135" s="4"/>
      <c r="CQ135" s="4" t="e">
        <f>IF('BPA CURRENT Calc'!#REF!='BPA CURRENT Ref Data'!CQ$2,Data!G135,0)</f>
        <v>#REF!</v>
      </c>
      <c r="CR135" s="4" t="e">
        <f>IF('BPA CURRENT Calc'!#REF!='BPA CURRENT Ref Data'!CR$2,Data!H135,0)</f>
        <v>#REF!</v>
      </c>
      <c r="CS135" s="4" t="e">
        <f>IF('BPA CURRENT Calc'!#REF!='BPA CURRENT Ref Data'!CS$2,Data!I135,0)</f>
        <v>#REF!</v>
      </c>
      <c r="CT135" s="4" t="e">
        <f>IF('BPA CURRENT Calc'!#REF!='BPA CURRENT Ref Data'!CT$2,Data!J135,0)</f>
        <v>#REF!</v>
      </c>
      <c r="CU135" s="4" t="e">
        <f>IF('BPA CURRENT Calc'!#REF!='BPA CURRENT Ref Data'!CU$2,Data!K135,0)</f>
        <v>#REF!</v>
      </c>
      <c r="CV135" s="4" t="e">
        <f>IF('BPA CURRENT Calc'!#REF!='BPA CURRENT Ref Data'!CV$2,Data!L135,0)</f>
        <v>#REF!</v>
      </c>
      <c r="CW135" s="4" t="e">
        <f>IF('BPA CURRENT Calc'!#REF!='BPA CURRENT Ref Data'!CW$2,Data!M135,0)</f>
        <v>#REF!</v>
      </c>
      <c r="CX135" s="4" t="e">
        <f>IF('BPA CURRENT Calc'!#REF!='BPA CURRENT Ref Data'!CX$2,Data!N135,0)</f>
        <v>#REF!</v>
      </c>
      <c r="CY135" s="4" t="e">
        <f>IF('BPA CURRENT Calc'!#REF!='BPA CURRENT Ref Data'!CY$2,Data!O135,0)</f>
        <v>#REF!</v>
      </c>
      <c r="CZ135" s="4" t="e">
        <f>IF('BPA CURRENT Calc'!#REF!='BPA CURRENT Ref Data'!CZ$2,Data!P135,0)</f>
        <v>#REF!</v>
      </c>
      <c r="DA135" s="4" t="e">
        <f>IF('BPA CURRENT Calc'!#REF!='BPA CURRENT Ref Data'!DA$2,Data!Q135,0)</f>
        <v>#REF!</v>
      </c>
      <c r="DB135" s="4" t="e">
        <f>IF('BPA CURRENT Calc'!#REF!='BPA CURRENT Ref Data'!DB$2,Data!R135,0)</f>
        <v>#REF!</v>
      </c>
      <c r="DC135" s="4" t="e">
        <f>IF('BPA CURRENT Calc'!#REF!='BPA CURRENT Ref Data'!DC$2,Data!S135,0)</f>
        <v>#REF!</v>
      </c>
      <c r="DD135" s="4" t="e">
        <f>IF('BPA CURRENT Calc'!#REF!='BPA CURRENT Ref Data'!DD$2,Data!T135,0)</f>
        <v>#REF!</v>
      </c>
      <c r="DE135" s="4" t="e">
        <f>IF('BPA CURRENT Calc'!#REF!='BPA CURRENT Ref Data'!DE$2,Data!U135,0)</f>
        <v>#REF!</v>
      </c>
      <c r="DF135" s="22" t="e">
        <f t="shared" si="25"/>
        <v>#REF!</v>
      </c>
    </row>
    <row r="136" spans="1:110" x14ac:dyDescent="0.3">
      <c r="A136" s="12">
        <v>12026</v>
      </c>
      <c r="B136" s="37" t="s">
        <v>143</v>
      </c>
      <c r="C136" s="18">
        <f>IF('BPA CURRENT Calc'!$C$6='BPA CURRENT Ref Data'!C$2,Data!G136,0)</f>
        <v>0</v>
      </c>
      <c r="D136" s="4">
        <f>IF('BPA CURRENT Calc'!$C$6='BPA CURRENT Ref Data'!D$2,Data!H136,0)</f>
        <v>0</v>
      </c>
      <c r="E136" s="4">
        <f>IF('BPA CURRENT Calc'!$C$6='BPA CURRENT Ref Data'!E$2,Data!I136,0)</f>
        <v>45.611939383561634</v>
      </c>
      <c r="F136" s="4">
        <f>IF('BPA CURRENT Calc'!$C$6='BPA CURRENT Ref Data'!F$2,Data!J136,0)</f>
        <v>0</v>
      </c>
      <c r="G136" s="4">
        <f>IF('BPA CURRENT Calc'!$C$6='BPA CURRENT Ref Data'!G$2,Data!K136,0)</f>
        <v>0</v>
      </c>
      <c r="H136" s="4">
        <f>IF('BPA CURRENT Calc'!$C$6='BPA CURRENT Ref Data'!H$2,Data!L136,0)</f>
        <v>0</v>
      </c>
      <c r="I136" s="4">
        <f>IF('BPA CURRENT Calc'!$C$6='BPA CURRENT Ref Data'!I$2,Data!M136,0)</f>
        <v>0</v>
      </c>
      <c r="J136" s="4">
        <f>IF('BPA CURRENT Calc'!$C$6='BPA CURRENT Ref Data'!J$2,Data!N136,0)</f>
        <v>0</v>
      </c>
      <c r="K136" s="4">
        <f>IF('BPA CURRENT Calc'!$C$6='BPA CURRENT Ref Data'!K$2,Data!O136,0)</f>
        <v>0</v>
      </c>
      <c r="L136" s="4">
        <f>IF('BPA CURRENT Calc'!$C$6='BPA CURRENT Ref Data'!L$2,Data!P136,0)</f>
        <v>0</v>
      </c>
      <c r="M136" s="4">
        <f>IF('BPA CURRENT Calc'!$C$6='BPA CURRENT Ref Data'!M$2,Data!Q136,0)</f>
        <v>0</v>
      </c>
      <c r="N136" s="4">
        <f>IF('BPA CURRENT Calc'!$C$6='BPA CURRENT Ref Data'!N$2,Data!R136,0)</f>
        <v>0</v>
      </c>
      <c r="O136" s="4">
        <f>IF('BPA CURRENT Calc'!$C$6='BPA CURRENT Ref Data'!O$2,Data!S136,0)</f>
        <v>0</v>
      </c>
      <c r="P136" s="4">
        <f>IF('BPA CURRENT Calc'!$C$6='BPA CURRENT Ref Data'!P$2,Data!T136,0)</f>
        <v>0</v>
      </c>
      <c r="Q136" s="4">
        <f>IF('BPA CURRENT Calc'!$C$6='BPA CURRENT Ref Data'!Q$2,Data!U136,0)</f>
        <v>0</v>
      </c>
      <c r="R136" s="22">
        <f t="shared" si="19"/>
        <v>45.611939383561634</v>
      </c>
      <c r="S136" s="18">
        <f>IF(S$2='BPA CURRENT Calc'!$D$6,Data!V136,0)</f>
        <v>0</v>
      </c>
      <c r="T136" s="4">
        <f>IF(T$2='BPA CURRENT Calc'!$D$6,Data!W136,0)</f>
        <v>0</v>
      </c>
      <c r="U136" s="4">
        <f>IF(U$2='BPA CURRENT Calc'!$D$6,Data!X136,0)</f>
        <v>0</v>
      </c>
      <c r="V136" s="4">
        <f>IF(V$2='BPA CURRENT Calc'!$D$6,Data!Y136,0)</f>
        <v>0</v>
      </c>
      <c r="W136" s="4">
        <f>IF(W$2='BPA CURRENT Calc'!$D$6,Data!Z136,0)</f>
        <v>0</v>
      </c>
      <c r="X136" s="4">
        <f>IF(X$2='BPA CURRENT Calc'!$D$6,Data!AA136,0)</f>
        <v>0</v>
      </c>
      <c r="Y136" s="4">
        <f>IF(Y$2='BPA CURRENT Calc'!$D$6,Data!AB136,0)</f>
        <v>0</v>
      </c>
      <c r="Z136" s="4">
        <f>IF(Z$2='BPA CURRENT Calc'!$D$6,Data!AC136,0)</f>
        <v>0</v>
      </c>
      <c r="AA136" s="4">
        <f>IF(AA$2='BPA CURRENT Calc'!$D$6,Data!AD136,0)</f>
        <v>0</v>
      </c>
      <c r="AB136" s="4">
        <f>IF(AB$2='BPA CURRENT Calc'!$D$6,Data!AE136,0)</f>
        <v>0</v>
      </c>
      <c r="AC136" s="4">
        <f>IF(AC$2='BPA CURRENT Calc'!$D$6,Data!AF136,0)</f>
        <v>0</v>
      </c>
      <c r="AD136" s="4">
        <f>IF(AD$2='BPA CURRENT Calc'!$D$6,Data!AG136,0)</f>
        <v>0</v>
      </c>
      <c r="AE136" s="4">
        <f>IF(AE$2='BPA CURRENT Calc'!$D$6,Data!AH136,0)</f>
        <v>0</v>
      </c>
      <c r="AF136" s="4">
        <f>IF(AF$2='BPA CURRENT Calc'!$D$6,Data!AI136,0)</f>
        <v>0</v>
      </c>
      <c r="AG136" s="6">
        <f t="shared" si="20"/>
        <v>0</v>
      </c>
      <c r="AH136" s="18">
        <f>IF(AH$2='BPA CURRENT Calc'!$E$6,0,0)</f>
        <v>0</v>
      </c>
      <c r="AI136" s="4">
        <f>IF(AI$2='BPA CURRENT Calc'!$E$6,Data!AJ136,0)</f>
        <v>0</v>
      </c>
      <c r="AJ136" s="4">
        <f>IF(AJ$2='BPA CURRENT Calc'!$E$6,Data!AK136,0)</f>
        <v>0</v>
      </c>
      <c r="AK136" s="4">
        <f>IF(AK$2='BPA CURRENT Calc'!$E$6,Data!AL136,0)</f>
        <v>0</v>
      </c>
      <c r="AL136" s="4">
        <f>IF(AL$2='BPA CURRENT Calc'!$E$6,Data!AM136,0)</f>
        <v>0</v>
      </c>
      <c r="AM136" s="4">
        <f>IF(AM$2='BPA CURRENT Calc'!$E$6,Data!AN136,0)</f>
        <v>0</v>
      </c>
      <c r="AN136" s="4">
        <f>IF(AN$2='BPA CURRENT Calc'!$E$6,Data!AO136,0)</f>
        <v>0</v>
      </c>
      <c r="AO136" s="4">
        <f>IF(AO$2='BPA CURRENT Calc'!$E$6,Data!AP136,0)</f>
        <v>0</v>
      </c>
      <c r="AP136" s="6">
        <f t="shared" si="21"/>
        <v>0</v>
      </c>
      <c r="AQ136" s="18">
        <f>IF(AQ$2='BPA CURRENT Calc'!$F$6,0,0)</f>
        <v>0</v>
      </c>
      <c r="AR136" s="4">
        <f>IF(AR$2='BPA CURRENT Calc'!$F$6,Data!AQ136,0)</f>
        <v>0</v>
      </c>
      <c r="AS136" s="4">
        <f>IF(AS$2='BPA CURRENT Calc'!$F$6,Data!AR136,0)</f>
        <v>0</v>
      </c>
      <c r="AT136" s="4">
        <f>IF(AT$2='BPA CURRENT Calc'!$F$6,Data!AS136,0)</f>
        <v>0</v>
      </c>
      <c r="AU136" s="4">
        <f>IF(AU$2='BPA CURRENT Calc'!$F$6,Data!AT136,0)</f>
        <v>0</v>
      </c>
      <c r="AV136" s="4">
        <f>IF(AV$2='BPA CURRENT Calc'!$F$6,Data!AU136,0)</f>
        <v>0</v>
      </c>
      <c r="AW136" s="4">
        <f>IF(AW$2='BPA CURRENT Calc'!$F$6,Data!AV136,0)</f>
        <v>0</v>
      </c>
      <c r="AX136" s="4">
        <f>IF(AX$2='BPA CURRENT Calc'!$F$6,Data!AW136,0)</f>
        <v>0</v>
      </c>
      <c r="AY136" s="6">
        <f t="shared" si="22"/>
        <v>0</v>
      </c>
      <c r="AZ136" s="18">
        <f>IF(AZ$2='BPA CURRENT Calc'!$G$6,0,0)</f>
        <v>0</v>
      </c>
      <c r="BA136" s="4">
        <f>IF(BA$2='BPA CURRENT Calc'!$G$6,Data!AX136,0)</f>
        <v>0</v>
      </c>
      <c r="BB136" s="4">
        <f>IF(BB$2='BPA CURRENT Calc'!$G$6,Data!AY136,0)</f>
        <v>0</v>
      </c>
      <c r="BC136" s="4">
        <f>IF(BC$2='BPA CURRENT Calc'!$G$6,Data!AZ136,0)</f>
        <v>0</v>
      </c>
      <c r="BD136" s="4">
        <f>IF(BD$2='BPA CURRENT Calc'!$G$6,Data!BA136,0)</f>
        <v>0</v>
      </c>
      <c r="BE136" s="4">
        <f>IF(BE$2='BPA CURRENT Calc'!$G$6,Data!BB136,0)</f>
        <v>0</v>
      </c>
      <c r="BF136" s="4">
        <f>IF(BF$2='BPA CURRENT Calc'!$G$6,Data!BC136,0)</f>
        <v>0</v>
      </c>
      <c r="BG136" s="4">
        <f>IF(BG$2='BPA CURRENT Calc'!$G$6,Data!BD136,0)</f>
        <v>0</v>
      </c>
      <c r="BH136" s="6">
        <f t="shared" si="23"/>
        <v>0</v>
      </c>
      <c r="BI136" s="97">
        <f>IF('BPA CURRENT Calc'!$H$6="Yes",Data!BE136,0)</f>
        <v>0</v>
      </c>
      <c r="BJ136" s="18">
        <f>IF(BJ$2='BPA CURRENT Calc'!$L$4,0,0)</f>
        <v>0</v>
      </c>
      <c r="BK136" s="4">
        <f>IF(BK$2='BPA CURRENT Calc'!$L$4,Data!BV136,0)</f>
        <v>0</v>
      </c>
      <c r="BL136" s="4">
        <f>IF(BL$2='BPA CURRENT Calc'!$L$4,Data!BW136,0)</f>
        <v>0.3705</v>
      </c>
      <c r="BM136" s="4">
        <f>IF(BM$2='BPA CURRENT Calc'!$L$4,Data!BX136,0)</f>
        <v>0</v>
      </c>
      <c r="BN136" s="4">
        <f>IF(BN$2='BPA CURRENT Calc'!$L$4,Data!BY136,0)</f>
        <v>0</v>
      </c>
      <c r="BO136" s="6">
        <f t="shared" si="24"/>
        <v>0.3705</v>
      </c>
      <c r="BP136" s="4">
        <f>IF('BPA CURRENT Calc'!$J$6='BPA CURRENT Ref Data'!BP$2,Data!C136,0)</f>
        <v>0</v>
      </c>
      <c r="BQ136" s="4">
        <f>IF('BPA CURRENT Calc'!$J$6='BPA CURRENT Ref Data'!BQ$2,Data!D136,0)</f>
        <v>0</v>
      </c>
      <c r="BR136" s="4">
        <f>IF('BPA CURRENT Calc'!$J$6='BPA CURRENT Ref Data'!BR$2,Data!E136,0)</f>
        <v>0</v>
      </c>
      <c r="BS136" s="4">
        <f>IF('BPA CURRENT Calc'!$J$6='BPA CURRENT Ref Data'!BS$2,Data!F136,0)</f>
        <v>45.173000000000002</v>
      </c>
      <c r="BT136" s="99">
        <f t="shared" si="18"/>
        <v>45.173000000000002</v>
      </c>
      <c r="BU136" s="102">
        <f>IF('BPA CURRENT Calc'!$L$6="Yes",'BPA CURRENT Ref Data'!BO136*'BPA CURRENT Calc'!$L$5,0)</f>
        <v>0.18525</v>
      </c>
      <c r="BV136" s="102">
        <f>IF('BPA CURRENT Calc'!$M$6="Yes",IF(('BPA CURRENT Calc'!I140-'BPA CURRENT Ref Data'!BT136)&gt;0,('BPA CURRENT Calc'!I140-'BPA CURRENT Ref Data'!BT136)*'BPA CURRENT Calc'!$M$5,0),0)</f>
        <v>0.10973484589040794</v>
      </c>
      <c r="BW136" s="80">
        <f>IF('BPA CURRENT Calc'!$K$6="Yes",IF(('BPA CURRENT Calc'!I140)&lt;'BPA CURRENT Calc'!J140,('BPA CURRENT Calc'!I140-'BPA CURRENT Calc'!J140)*'BPA CURRENT Calc'!$K$5,0),0)</f>
        <v>0</v>
      </c>
      <c r="BX136" s="105">
        <f>IF('BPA CURRENT Calc'!$N$5='BPA CURRENT Ref Data'!$BX$2,'BPA CURRENT Scaling'!D139,0)</f>
        <v>0.28176016980915508</v>
      </c>
      <c r="BY136" s="1">
        <f>IF('BPA CURRENT Calc'!$N$5='BPA CURRENT Ref Data'!$BY$2,'BPA CURRENT Scaling'!H139,0)</f>
        <v>0</v>
      </c>
      <c r="BZ136" s="6">
        <f>IF('BPA CURRENT Calc'!$N$6="Yes",SUM('BPA CURRENT Ref Data'!BX136:BY136),0)</f>
        <v>0</v>
      </c>
      <c r="CA136" s="4"/>
      <c r="CB136" s="4"/>
      <c r="CC136" s="4"/>
      <c r="CD136" s="4"/>
      <c r="CE136" s="4"/>
      <c r="CF136" s="4"/>
      <c r="CG136" s="4"/>
      <c r="CH136" s="4"/>
      <c r="CI136" s="4"/>
      <c r="CJ136" s="4"/>
      <c r="CK136" s="4"/>
      <c r="CL136" s="4"/>
      <c r="CM136" s="4"/>
      <c r="CN136" s="4"/>
      <c r="CO136" s="4"/>
      <c r="CP136" s="4"/>
      <c r="CQ136" s="4" t="e">
        <f>IF('BPA CURRENT Calc'!#REF!='BPA CURRENT Ref Data'!CQ$2,Data!G136,0)</f>
        <v>#REF!</v>
      </c>
      <c r="CR136" s="4" t="e">
        <f>IF('BPA CURRENT Calc'!#REF!='BPA CURRENT Ref Data'!CR$2,Data!H136,0)</f>
        <v>#REF!</v>
      </c>
      <c r="CS136" s="4" t="e">
        <f>IF('BPA CURRENT Calc'!#REF!='BPA CURRENT Ref Data'!CS$2,Data!I136,0)</f>
        <v>#REF!</v>
      </c>
      <c r="CT136" s="4" t="e">
        <f>IF('BPA CURRENT Calc'!#REF!='BPA CURRENT Ref Data'!CT$2,Data!J136,0)</f>
        <v>#REF!</v>
      </c>
      <c r="CU136" s="4" t="e">
        <f>IF('BPA CURRENT Calc'!#REF!='BPA CURRENT Ref Data'!CU$2,Data!K136,0)</f>
        <v>#REF!</v>
      </c>
      <c r="CV136" s="4" t="e">
        <f>IF('BPA CURRENT Calc'!#REF!='BPA CURRENT Ref Data'!CV$2,Data!L136,0)</f>
        <v>#REF!</v>
      </c>
      <c r="CW136" s="4" t="e">
        <f>IF('BPA CURRENT Calc'!#REF!='BPA CURRENT Ref Data'!CW$2,Data!M136,0)</f>
        <v>#REF!</v>
      </c>
      <c r="CX136" s="4" t="e">
        <f>IF('BPA CURRENT Calc'!#REF!='BPA CURRENT Ref Data'!CX$2,Data!N136,0)</f>
        <v>#REF!</v>
      </c>
      <c r="CY136" s="4" t="e">
        <f>IF('BPA CURRENT Calc'!#REF!='BPA CURRENT Ref Data'!CY$2,Data!O136,0)</f>
        <v>#REF!</v>
      </c>
      <c r="CZ136" s="4" t="e">
        <f>IF('BPA CURRENT Calc'!#REF!='BPA CURRENT Ref Data'!CZ$2,Data!P136,0)</f>
        <v>#REF!</v>
      </c>
      <c r="DA136" s="4" t="e">
        <f>IF('BPA CURRENT Calc'!#REF!='BPA CURRENT Ref Data'!DA$2,Data!Q136,0)</f>
        <v>#REF!</v>
      </c>
      <c r="DB136" s="4" t="e">
        <f>IF('BPA CURRENT Calc'!#REF!='BPA CURRENT Ref Data'!DB$2,Data!R136,0)</f>
        <v>#REF!</v>
      </c>
      <c r="DC136" s="4" t="e">
        <f>IF('BPA CURRENT Calc'!#REF!='BPA CURRENT Ref Data'!DC$2,Data!S136,0)</f>
        <v>#REF!</v>
      </c>
      <c r="DD136" s="4" t="e">
        <f>IF('BPA CURRENT Calc'!#REF!='BPA CURRENT Ref Data'!DD$2,Data!T136,0)</f>
        <v>#REF!</v>
      </c>
      <c r="DE136" s="4" t="e">
        <f>IF('BPA CURRENT Calc'!#REF!='BPA CURRENT Ref Data'!DE$2,Data!U136,0)</f>
        <v>#REF!</v>
      </c>
      <c r="DF136" s="22" t="e">
        <f t="shared" si="25"/>
        <v>#REF!</v>
      </c>
    </row>
    <row r="137" spans="1:110" ht="14.5" thickBot="1" x14ac:dyDescent="0.35">
      <c r="A137" s="13" t="s">
        <v>144</v>
      </c>
      <c r="B137" s="38" t="s">
        <v>0</v>
      </c>
      <c r="C137" s="81">
        <f>IF('BPA CURRENT Calc'!$C$6='BPA CURRENT Ref Data'!C$2,Data!G137,0)</f>
        <v>0</v>
      </c>
      <c r="D137" s="82">
        <f>IF('BPA CURRENT Calc'!$C$6='BPA CURRENT Ref Data'!D$2,Data!H137,0)</f>
        <v>0</v>
      </c>
      <c r="E137" s="82">
        <f>IF('BPA CURRENT Calc'!$C$6='BPA CURRENT Ref Data'!E$2,Data!I137,0)</f>
        <v>100</v>
      </c>
      <c r="F137" s="82">
        <f>IF('BPA CURRENT Calc'!$C$6='BPA CURRENT Ref Data'!F$2,Data!J137,0)</f>
        <v>0</v>
      </c>
      <c r="G137" s="82">
        <f>IF('BPA CURRENT Calc'!$C$6='BPA CURRENT Ref Data'!G$2,Data!K137,0)</f>
        <v>0</v>
      </c>
      <c r="H137" s="82">
        <f>IF('BPA CURRENT Calc'!$C$6='BPA CURRENT Ref Data'!H$2,Data!L137,0)</f>
        <v>0</v>
      </c>
      <c r="I137" s="82">
        <f>IF('BPA CURRENT Calc'!$C$6='BPA CURRENT Ref Data'!I$2,Data!M137,0)</f>
        <v>0</v>
      </c>
      <c r="J137" s="82">
        <f>IF('BPA CURRENT Calc'!$C$6='BPA CURRENT Ref Data'!J$2,Data!N137,0)</f>
        <v>0</v>
      </c>
      <c r="K137" s="82">
        <f>IF('BPA CURRENT Calc'!$C$6='BPA CURRENT Ref Data'!K$2,Data!O137,0)</f>
        <v>0</v>
      </c>
      <c r="L137" s="82">
        <f>IF('BPA CURRENT Calc'!$C$6='BPA CURRENT Ref Data'!L$2,Data!P137,0)</f>
        <v>0</v>
      </c>
      <c r="M137" s="82">
        <f>IF('BPA CURRENT Calc'!$C$6='BPA CURRENT Ref Data'!M$2,Data!Q137,0)</f>
        <v>0</v>
      </c>
      <c r="N137" s="82">
        <f>IF('BPA CURRENT Calc'!$C$6='BPA CURRENT Ref Data'!N$2,Data!R137,0)</f>
        <v>0</v>
      </c>
      <c r="O137" s="82">
        <f>IF('BPA CURRENT Calc'!$C$6='BPA CURRENT Ref Data'!O$2,Data!S137,0)</f>
        <v>0</v>
      </c>
      <c r="P137" s="82">
        <f>IF('BPA CURRENT Calc'!$C$6='BPA CURRENT Ref Data'!P$2,Data!T137,0)</f>
        <v>0</v>
      </c>
      <c r="Q137" s="82">
        <f>IF('BPA CURRENT Calc'!$C$6='BPA CURRENT Ref Data'!Q$2,Data!U137,0)</f>
        <v>0</v>
      </c>
      <c r="R137" s="95">
        <f>IF('BPA CURRENT Calc'!A2="Yes",SUM(C137:Q137),0)</f>
        <v>0</v>
      </c>
      <c r="S137" s="81">
        <f>IF(S$2='BPA CURRENT Calc'!$D$6,Data!V137,0)</f>
        <v>0</v>
      </c>
      <c r="T137" s="82">
        <f>IF(T$2='BPA CURRENT Calc'!$D$6,Data!W137,0)</f>
        <v>0</v>
      </c>
      <c r="U137" s="82">
        <f>IF(U$2='BPA CURRENT Calc'!$D$6,Data!X137,0)</f>
        <v>0</v>
      </c>
      <c r="V137" s="82">
        <f>IF(V$2='BPA CURRENT Calc'!$D$6,Data!Y137,0)</f>
        <v>0</v>
      </c>
      <c r="W137" s="82">
        <f>IF(W$2='BPA CURRENT Calc'!$D$6,Data!Z137,0)</f>
        <v>0</v>
      </c>
      <c r="X137" s="82">
        <f>IF(X$2='BPA CURRENT Calc'!$D$6,Data!AA137,0)</f>
        <v>0</v>
      </c>
      <c r="Y137" s="82">
        <f>IF(Y$2='BPA CURRENT Calc'!$D$6,Data!AB137,0)</f>
        <v>0</v>
      </c>
      <c r="Z137" s="82">
        <f>IF(Z$2='BPA CURRENT Calc'!$D$6,Data!AC137,0)</f>
        <v>0</v>
      </c>
      <c r="AA137" s="82">
        <f>IF(AA$2='BPA CURRENT Calc'!$D$6,Data!AD137,0)</f>
        <v>0</v>
      </c>
      <c r="AB137" s="82">
        <f>IF(AB$2='BPA CURRENT Calc'!$D$6,Data!AE137,0)</f>
        <v>0</v>
      </c>
      <c r="AC137" s="82">
        <f>IF(AC$2='BPA CURRENT Calc'!$D$6,Data!AF137,0)</f>
        <v>0</v>
      </c>
      <c r="AD137" s="82">
        <f>IF(AD$2='BPA CURRENT Calc'!$D$6,Data!AG137,0)</f>
        <v>0</v>
      </c>
      <c r="AE137" s="82">
        <f>IF(AE$2='BPA CURRENT Calc'!$D$6,Data!AH137,0)</f>
        <v>0</v>
      </c>
      <c r="AF137" s="82">
        <f>IF(AF$2='BPA CURRENT Calc'!$D$6,Data!AI137,0)</f>
        <v>0</v>
      </c>
      <c r="AG137" s="84">
        <f>IF('BPA CURRENT Calc'!A2="Yes",SUM(S137:AF137),0)</f>
        <v>0</v>
      </c>
      <c r="AH137" s="81">
        <f>IF(AH$2='BPA CURRENT Calc'!$E$6,0,0)</f>
        <v>0</v>
      </c>
      <c r="AI137" s="82">
        <f>IF(AI$2='BPA CURRENT Calc'!$E$6,Data!AJ137,0)</f>
        <v>0</v>
      </c>
      <c r="AJ137" s="82">
        <f>IF(AJ$2='BPA CURRENT Calc'!$E$6,Data!AK137,0)</f>
        <v>0</v>
      </c>
      <c r="AK137" s="82">
        <f>IF(AK$2='BPA CURRENT Calc'!$E$6,Data!AL137,0)</f>
        <v>0</v>
      </c>
      <c r="AL137" s="82">
        <f>IF(AL$2='BPA CURRENT Calc'!$E$6,Data!AM137,0)</f>
        <v>0</v>
      </c>
      <c r="AM137" s="82">
        <f>IF(AM$2='BPA CURRENT Calc'!$E$6,Data!AN137,0)</f>
        <v>0</v>
      </c>
      <c r="AN137" s="82">
        <f>IF(AN$2='BPA CURRENT Calc'!$E$6,Data!AO137,0)</f>
        <v>0</v>
      </c>
      <c r="AO137" s="82">
        <f>IF(AO$2='BPA CURRENT Calc'!$E$6,Data!AP137,0)</f>
        <v>0</v>
      </c>
      <c r="AP137" s="84">
        <f>IF('BPA CURRENT Calc'!A2="Yes",SUM(AH137:AO137),0)</f>
        <v>0</v>
      </c>
      <c r="AQ137" s="81">
        <f>IF(AQ$2='BPA CURRENT Calc'!$F$6,0,0)</f>
        <v>0</v>
      </c>
      <c r="AR137" s="82">
        <f>IF(AR$2='BPA CURRENT Calc'!$F$6,Data!AQ137,0)</f>
        <v>0</v>
      </c>
      <c r="AS137" s="82">
        <f>IF(AS$2='BPA CURRENT Calc'!$F$6,Data!AR137,0)</f>
        <v>0</v>
      </c>
      <c r="AT137" s="82">
        <f>IF(AT$2='BPA CURRENT Calc'!$F$6,Data!AS137,0)</f>
        <v>0</v>
      </c>
      <c r="AU137" s="82">
        <f>IF(AU$2='BPA CURRENT Calc'!$F$6,Data!AT137,0)</f>
        <v>0</v>
      </c>
      <c r="AV137" s="82">
        <f>IF(AV$2='BPA CURRENT Calc'!$F$6,Data!AU137,0)</f>
        <v>0</v>
      </c>
      <c r="AW137" s="82">
        <f>IF(AW$2='BPA CURRENT Calc'!$F$6,Data!AV137,0)</f>
        <v>0</v>
      </c>
      <c r="AX137" s="82">
        <f>IF(AX$2='BPA CURRENT Calc'!$F$6,Data!AW137,0)</f>
        <v>0</v>
      </c>
      <c r="AY137" s="84">
        <f>IF('BPA CURRENT Calc'!A2="Yes",SUM(AQ137:AX137),0)</f>
        <v>0</v>
      </c>
      <c r="AZ137" s="81">
        <f>IF(AZ$2='BPA CURRENT Calc'!$G$6,0,0)</f>
        <v>0</v>
      </c>
      <c r="BA137" s="82">
        <f>IF(BA$2='BPA CURRENT Calc'!$G$6,Data!AX137,0)</f>
        <v>0</v>
      </c>
      <c r="BB137" s="82">
        <f>IF(BB$2='BPA CURRENT Calc'!$G$6,Data!AY137,0)</f>
        <v>0</v>
      </c>
      <c r="BC137" s="82">
        <f>IF(BC$2='BPA CURRENT Calc'!$G$6,Data!AZ137,0)</f>
        <v>0</v>
      </c>
      <c r="BD137" s="82">
        <f>IF(BD$2='BPA CURRENT Calc'!$G$6,Data!BA137,0)</f>
        <v>0</v>
      </c>
      <c r="BE137" s="82">
        <f>IF(BE$2='BPA CURRENT Calc'!$G$6,Data!BB137,0)</f>
        <v>0</v>
      </c>
      <c r="BF137" s="82">
        <f>IF(BF$2='BPA CURRENT Calc'!$G$6,Data!BC137,0)</f>
        <v>0</v>
      </c>
      <c r="BG137" s="82">
        <f>IF(BG$2='BPA CURRENT Calc'!$G$6,Data!BD137,0)</f>
        <v>0</v>
      </c>
      <c r="BH137" s="84">
        <f>IF('BPA CURRENT Calc'!A2="Yes",SUM(AZ137:BG137),0)</f>
        <v>0</v>
      </c>
      <c r="BI137" s="98">
        <f>IF('BPA CURRENT Calc'!A2="Yes",IF('BPA CURRENT Calc'!$H$6="Yes",Data!BE137,0),0)</f>
        <v>0</v>
      </c>
      <c r="BJ137" s="81">
        <f>IF(BJ$2='BPA CURRENT Calc'!$L$4,0,0)</f>
        <v>0</v>
      </c>
      <c r="BK137" s="82">
        <f>IF(BK$2='BPA CURRENT Calc'!$L$4,Data!BV137,0)</f>
        <v>0</v>
      </c>
      <c r="BL137" s="82">
        <f>IF(BL$2='BPA CURRENT Calc'!$L$4,Data!BW137,0)</f>
        <v>0</v>
      </c>
      <c r="BM137" s="82">
        <f>IF(BM$2='BPA CURRENT Calc'!$L$4,Data!BX137,0)</f>
        <v>0</v>
      </c>
      <c r="BN137" s="82">
        <f>IF(BN$2='BPA CURRENT Calc'!$L$4,Data!BY137,0)</f>
        <v>0</v>
      </c>
      <c r="BO137" s="84">
        <f>IF('BPA CURRENT Calc'!A2="Yes",SUM(BJ137:BN137),0)</f>
        <v>0</v>
      </c>
      <c r="BP137" s="82">
        <f>IF('BPA CURRENT Calc'!$J$6='BPA CURRENT Ref Data'!BP$2,Data!C137,0)</f>
        <v>0</v>
      </c>
      <c r="BQ137" s="82">
        <f>IF('BPA CURRENT Calc'!$J$6='BPA CURRENT Ref Data'!BQ$2,Data!D137,0)</f>
        <v>0</v>
      </c>
      <c r="BR137" s="82">
        <f>IF('BPA CURRENT Calc'!$J$6='BPA CURRENT Ref Data'!BR$2,Data!E137,0)</f>
        <v>0</v>
      </c>
      <c r="BS137" s="82">
        <f>IF('BPA CURRENT Calc'!$J$6='BPA CURRENT Ref Data'!BS$2,Data!F137,0)</f>
        <v>0</v>
      </c>
      <c r="BT137" s="100">
        <f>IF('BPA CURRENT Calc'!A2="Yes",SUM(BP137:BS137),0)</f>
        <v>0</v>
      </c>
      <c r="BU137" s="103">
        <f>IF('BPA CURRENT Calc'!A2="Yes",IF('BPA CURRENT Calc'!$L$6="Yes",'BPA CURRENT Ref Data'!BO137*'BPA CURRENT Calc'!$L$5,0),0)</f>
        <v>0</v>
      </c>
      <c r="BV137" s="102">
        <f>IF('BPA CURRENT Calc'!$M$6="Yes",IF(('BPA CURRENT Calc'!I141-'BPA CURRENT Ref Data'!BT137)&gt;0,('BPA CURRENT Calc'!I141-'BPA CURRENT Ref Data'!BT137)*'BPA CURRENT Calc'!$M$5,0),0)</f>
        <v>0</v>
      </c>
      <c r="BW137" s="80">
        <f>IF('BPA CURRENT Calc'!$K$6="Yes",IF(('BPA CURRENT Calc'!I141)&lt;'BPA CURRENT Calc'!J141,('BPA CURRENT Calc'!I141-'BPA CURRENT Calc'!J141)*'BPA CURRENT Calc'!$K$5,0),0)</f>
        <v>0</v>
      </c>
      <c r="BX137" s="106">
        <f>IF('BPA CURRENT Calc'!$N$5='BPA CURRENT Ref Data'!$BX$2,'BPA CURRENT Scaling'!D140,0)</f>
        <v>0</v>
      </c>
      <c r="BY137" s="107">
        <f>IF('BPA CURRENT Calc'!$N$5='BPA CURRENT Ref Data'!$BY$2,'BPA CURRENT Scaling'!H140,0)</f>
        <v>0</v>
      </c>
      <c r="BZ137" s="84">
        <f>IF('BPA CURRENT Calc'!A2="Yes",IF('BPA CURRENT Calc'!$N$6="Yes",SUM('BPA CURRENT Ref Data'!BX137:BY137),0),0)</f>
        <v>0</v>
      </c>
      <c r="CA137" s="4"/>
      <c r="CB137" s="4"/>
      <c r="CC137" s="4"/>
      <c r="CD137" s="4"/>
      <c r="CE137" s="4"/>
      <c r="CF137" s="4"/>
      <c r="CG137" s="4"/>
      <c r="CH137" s="4"/>
      <c r="CI137" s="4"/>
      <c r="CJ137" s="4"/>
      <c r="CK137" s="4"/>
      <c r="CL137" s="4"/>
      <c r="CM137" s="4"/>
      <c r="CN137" s="4"/>
      <c r="CO137" s="4"/>
      <c r="CP137" s="4"/>
      <c r="CQ137" s="4" t="e">
        <f>IF('BPA CURRENT Calc'!#REF!='BPA CURRENT Ref Data'!CQ$2,Data!G137,0)</f>
        <v>#REF!</v>
      </c>
      <c r="CR137" s="4" t="e">
        <f>IF('BPA CURRENT Calc'!#REF!='BPA CURRENT Ref Data'!CR$2,Data!H137,0)</f>
        <v>#REF!</v>
      </c>
      <c r="CS137" s="4" t="e">
        <f>IF('BPA CURRENT Calc'!#REF!='BPA CURRENT Ref Data'!CS$2,Data!I137,0)</f>
        <v>#REF!</v>
      </c>
      <c r="CT137" s="4" t="e">
        <f>IF('BPA CURRENT Calc'!#REF!='BPA CURRENT Ref Data'!CT$2,Data!J137,0)</f>
        <v>#REF!</v>
      </c>
      <c r="CU137" s="4" t="e">
        <f>IF('BPA CURRENT Calc'!#REF!='BPA CURRENT Ref Data'!CU$2,Data!K137,0)</f>
        <v>#REF!</v>
      </c>
      <c r="CV137" s="4" t="e">
        <f>IF('BPA CURRENT Calc'!#REF!='BPA CURRENT Ref Data'!CV$2,Data!L137,0)</f>
        <v>#REF!</v>
      </c>
      <c r="CW137" s="4" t="e">
        <f>IF('BPA CURRENT Calc'!#REF!='BPA CURRENT Ref Data'!CW$2,Data!M137,0)</f>
        <v>#REF!</v>
      </c>
      <c r="CX137" s="4" t="e">
        <f>IF('BPA CURRENT Calc'!#REF!='BPA CURRENT Ref Data'!CX$2,Data!N137,0)</f>
        <v>#REF!</v>
      </c>
      <c r="CY137" s="4" t="e">
        <f>IF('BPA CURRENT Calc'!#REF!='BPA CURRENT Ref Data'!CY$2,Data!O137,0)</f>
        <v>#REF!</v>
      </c>
      <c r="CZ137" s="4" t="e">
        <f>IF('BPA CURRENT Calc'!#REF!='BPA CURRENT Ref Data'!CZ$2,Data!P137,0)</f>
        <v>#REF!</v>
      </c>
      <c r="DA137" s="4" t="e">
        <f>IF('BPA CURRENT Calc'!#REF!='BPA CURRENT Ref Data'!DA$2,Data!Q137,0)</f>
        <v>#REF!</v>
      </c>
      <c r="DB137" s="4" t="e">
        <f>IF('BPA CURRENT Calc'!#REF!='BPA CURRENT Ref Data'!DB$2,Data!R137,0)</f>
        <v>#REF!</v>
      </c>
      <c r="DC137" s="4" t="e">
        <f>IF('BPA CURRENT Calc'!#REF!='BPA CURRENT Ref Data'!DC$2,Data!S137,0)</f>
        <v>#REF!</v>
      </c>
      <c r="DD137" s="4" t="e">
        <f>IF('BPA CURRENT Calc'!#REF!='BPA CURRENT Ref Data'!DD$2,Data!T137,0)</f>
        <v>#REF!</v>
      </c>
      <c r="DE137" s="4" t="e">
        <f>IF('BPA CURRENT Calc'!#REF!='BPA CURRENT Ref Data'!DE$2,Data!U137,0)</f>
        <v>#REF!</v>
      </c>
      <c r="DF137" s="95" t="e">
        <f>IF('BPA CURRENT Calc'!#REF!="Yes",SUM(CQ137:DE137),0)</f>
        <v>#REF!</v>
      </c>
    </row>
  </sheetData>
  <mergeCells count="10">
    <mergeCell ref="CQ1:DF1"/>
    <mergeCell ref="BX1:BZ1"/>
    <mergeCell ref="A1:B1"/>
    <mergeCell ref="C1:R1"/>
    <mergeCell ref="S1:AG1"/>
    <mergeCell ref="AH1:AP1"/>
    <mergeCell ref="AQ1:AY1"/>
    <mergeCell ref="AZ1:BH1"/>
    <mergeCell ref="BP1:BT1"/>
    <mergeCell ref="BJ1:BO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I140"/>
  <sheetViews>
    <sheetView workbookViewId="0">
      <pane xSplit="2" ySplit="5" topLeftCell="C6" activePane="bottomRight" state="frozen"/>
      <selection activeCell="N6" sqref="N6"/>
      <selection pane="topRight" activeCell="N6" sqref="N6"/>
      <selection pane="bottomLeft" activeCell="N6" sqref="N6"/>
      <selection pane="bottomRight" activeCell="N6" sqref="N6"/>
    </sheetView>
  </sheetViews>
  <sheetFormatPr defaultColWidth="9.1796875" defaultRowHeight="14" x14ac:dyDescent="0.3"/>
  <cols>
    <col min="1" max="1" width="8.81640625" style="1" bestFit="1" customWidth="1"/>
    <col min="2" max="2" width="34.1796875" style="1" customWidth="1"/>
    <col min="3" max="8" width="14.81640625" style="1" customWidth="1"/>
    <col min="9" max="16384" width="9.1796875" style="1"/>
  </cols>
  <sheetData>
    <row r="1" spans="1:9" x14ac:dyDescent="0.3">
      <c r="B1" s="1" t="s">
        <v>205</v>
      </c>
      <c r="C1" s="21">
        <f>SUM('BPA CURRENT Calc'!J142:M142)</f>
        <v>6956.8889140696356</v>
      </c>
    </row>
    <row r="2" spans="1:9" x14ac:dyDescent="0.3">
      <c r="B2" s="1" t="s">
        <v>154</v>
      </c>
      <c r="C2" s="77">
        <f>IF('BPA CURRENT Calc'!$A$1&lt;'BPA CURRENT Scaling'!$C$1,('BPA CURRENT Calc'!$A$1-'BPA CURRENT Scaling'!$C$1)/'BPA CURRENT Calc'!$A$1,('BPA CURRENT Calc'!$A$1-'BPA CURRENT Scaling'!$C$1)/'BPA CURRENT Scaling'!$C$1)</f>
        <v>6.1968915218951421E-3</v>
      </c>
      <c r="E2" s="176"/>
    </row>
    <row r="3" spans="1:9" ht="14.5" thickBot="1" x14ac:dyDescent="0.35">
      <c r="B3" s="1" t="s">
        <v>255</v>
      </c>
      <c r="C3" s="77">
        <f>IF('BPA CURRENT Calc'!$A$1&lt;'BPA CURRENT Scaling'!$C$1,('BPA CURRENT Calc'!$A$1-'BPA CURRENT Scaling'!$C$1)/SUM(G$6:G$140),0)</f>
        <v>0</v>
      </c>
    </row>
    <row r="4" spans="1:9" ht="28.5" thickBot="1" x14ac:dyDescent="0.35">
      <c r="A4" s="461" t="s">
        <v>2</v>
      </c>
      <c r="B4" s="462"/>
      <c r="C4" s="89" t="s">
        <v>206</v>
      </c>
      <c r="D4" s="8" t="s">
        <v>198</v>
      </c>
      <c r="E4" s="463" t="s">
        <v>255</v>
      </c>
      <c r="F4" s="464"/>
      <c r="G4" s="464"/>
      <c r="H4" s="465"/>
    </row>
    <row r="5" spans="1:9" ht="28.5" thickBot="1" x14ac:dyDescent="0.35">
      <c r="A5" s="8" t="s">
        <v>7</v>
      </c>
      <c r="B5" s="9" t="s">
        <v>8</v>
      </c>
      <c r="C5" s="90" t="s">
        <v>207</v>
      </c>
      <c r="D5" s="93" t="s">
        <v>201</v>
      </c>
      <c r="E5" s="17" t="s">
        <v>287</v>
      </c>
      <c r="F5" s="14" t="s">
        <v>256</v>
      </c>
      <c r="G5" s="14" t="s">
        <v>204</v>
      </c>
      <c r="H5" s="88" t="s">
        <v>201</v>
      </c>
      <c r="I5" s="76"/>
    </row>
    <row r="6" spans="1:9" x14ac:dyDescent="0.3">
      <c r="A6" s="12">
        <v>10005</v>
      </c>
      <c r="B6" s="37" t="s">
        <v>10</v>
      </c>
      <c r="C6" s="91">
        <f>SUM('BPA CURRENT Calc'!J7:M7)</f>
        <v>0.57411729452054794</v>
      </c>
      <c r="D6" s="80">
        <f>C6*C$2</f>
        <v>3.5577425949877596E-3</v>
      </c>
      <c r="E6" s="18">
        <f>'BPA CURRENT Calc'!J7</f>
        <v>0.54800000000000004</v>
      </c>
      <c r="F6" s="4">
        <f t="shared" ref="F6:F37" si="0">IF((C6-E6)&gt;0,1,0)</f>
        <v>1</v>
      </c>
      <c r="G6" s="4">
        <f>($C6-$E6)*F6</f>
        <v>2.6117294520547896E-2</v>
      </c>
      <c r="H6" s="6">
        <f>IF(F6=1,G6*$C$3,0)</f>
        <v>0</v>
      </c>
    </row>
    <row r="7" spans="1:9" x14ac:dyDescent="0.3">
      <c r="A7" s="12">
        <v>10015</v>
      </c>
      <c r="B7" s="37" t="s">
        <v>11</v>
      </c>
      <c r="C7" s="91">
        <f>SUM('BPA CURRENT Calc'!J8:M8)</f>
        <v>0.57558692922374421</v>
      </c>
      <c r="D7" s="80">
        <f t="shared" ref="D7:D70" si="1">C7*C$2</f>
        <v>3.5668497618202796E-3</v>
      </c>
      <c r="E7" s="18">
        <f>'BPA CURRENT Calc'!J8</f>
        <v>0.57299999999999995</v>
      </c>
      <c r="F7" s="4">
        <f t="shared" si="0"/>
        <v>1</v>
      </c>
      <c r="G7" s="4">
        <f t="shared" ref="G7:G38" si="2">(C7-E7)*F7</f>
        <v>2.5869292237442609E-3</v>
      </c>
      <c r="H7" s="6">
        <f t="shared" ref="H7:H70" si="3">IF(F7=1,G7*$C$3,0)</f>
        <v>0</v>
      </c>
    </row>
    <row r="8" spans="1:9" x14ac:dyDescent="0.3">
      <c r="A8" s="12">
        <v>10024</v>
      </c>
      <c r="B8" s="37" t="s">
        <v>12</v>
      </c>
      <c r="C8" s="91">
        <f>SUM('BPA CURRENT Calc'!J9:M9)</f>
        <v>204.46772802511418</v>
      </c>
      <c r="D8" s="80">
        <f t="shared" si="1"/>
        <v>1.2670643302999918</v>
      </c>
      <c r="E8" s="18">
        <f>'BPA CURRENT Calc'!J9</f>
        <v>200.923</v>
      </c>
      <c r="F8" s="4">
        <f t="shared" si="0"/>
        <v>1</v>
      </c>
      <c r="G8" s="4">
        <f t="shared" si="2"/>
        <v>3.5447280251141819</v>
      </c>
      <c r="H8" s="6">
        <f t="shared" si="3"/>
        <v>0</v>
      </c>
    </row>
    <row r="9" spans="1:9" x14ac:dyDescent="0.3">
      <c r="A9" s="12">
        <v>10025</v>
      </c>
      <c r="B9" s="37" t="s">
        <v>13</v>
      </c>
      <c r="C9" s="91">
        <f>SUM('BPA CURRENT Calc'!J10:M10)</f>
        <v>62.145495547945202</v>
      </c>
      <c r="D9" s="80">
        <f t="shared" si="1"/>
        <v>0.38510889448503394</v>
      </c>
      <c r="E9" s="18">
        <f>'BPA CURRENT Calc'!J10</f>
        <v>59.658999999999999</v>
      </c>
      <c r="F9" s="4">
        <f t="shared" si="0"/>
        <v>1</v>
      </c>
      <c r="G9" s="4">
        <f t="shared" si="2"/>
        <v>2.4864955479452036</v>
      </c>
      <c r="H9" s="6">
        <f t="shared" si="3"/>
        <v>0</v>
      </c>
    </row>
    <row r="10" spans="1:9" x14ac:dyDescent="0.3">
      <c r="A10" s="12">
        <v>10027</v>
      </c>
      <c r="B10" s="37" t="s">
        <v>14</v>
      </c>
      <c r="C10" s="91">
        <f>SUM('BPA CURRENT Calc'!J11:M11)</f>
        <v>62.544936986301373</v>
      </c>
      <c r="D10" s="80">
        <f t="shared" si="1"/>
        <v>0.38758418974787689</v>
      </c>
      <c r="E10" s="18">
        <f>'BPA CURRENT Calc'!J11</f>
        <v>61.194000000000003</v>
      </c>
      <c r="F10" s="4">
        <f t="shared" si="0"/>
        <v>1</v>
      </c>
      <c r="G10" s="4">
        <f t="shared" si="2"/>
        <v>1.3509369863013703</v>
      </c>
      <c r="H10" s="6">
        <f t="shared" si="3"/>
        <v>0</v>
      </c>
    </row>
    <row r="11" spans="1:9" x14ac:dyDescent="0.3">
      <c r="A11" s="12">
        <v>10029</v>
      </c>
      <c r="B11" s="37" t="s">
        <v>15</v>
      </c>
      <c r="C11" s="91">
        <f>SUM('BPA CURRENT Calc'!J12:M12)</f>
        <v>18.299526940639268</v>
      </c>
      <c r="D11" s="80">
        <f t="shared" si="1"/>
        <v>0.11340018335313923</v>
      </c>
      <c r="E11" s="18">
        <f>'BPA CURRENT Calc'!J12</f>
        <v>17.616</v>
      </c>
      <c r="F11" s="4">
        <f t="shared" si="0"/>
        <v>1</v>
      </c>
      <c r="G11" s="4">
        <f t="shared" si="2"/>
        <v>0.68352694063926833</v>
      </c>
      <c r="H11" s="6">
        <f t="shared" si="3"/>
        <v>0</v>
      </c>
    </row>
    <row r="12" spans="1:9" x14ac:dyDescent="0.3">
      <c r="A12" s="12">
        <v>10044</v>
      </c>
      <c r="B12" s="37" t="s">
        <v>16</v>
      </c>
      <c r="C12" s="91">
        <f>SUM('BPA CURRENT Calc'!J13:M13)</f>
        <v>20.727772288812787</v>
      </c>
      <c r="D12" s="80">
        <f t="shared" si="1"/>
        <v>0.12844775636431702</v>
      </c>
      <c r="E12" s="18">
        <f>'BPA CURRENT Calc'!J13</f>
        <v>20.309000000000001</v>
      </c>
      <c r="F12" s="4">
        <f t="shared" si="0"/>
        <v>1</v>
      </c>
      <c r="G12" s="4">
        <f t="shared" si="2"/>
        <v>0.41877228881278583</v>
      </c>
      <c r="H12" s="6">
        <f t="shared" si="3"/>
        <v>0</v>
      </c>
    </row>
    <row r="13" spans="1:9" x14ac:dyDescent="0.3">
      <c r="A13" s="12">
        <v>10046</v>
      </c>
      <c r="B13" s="37" t="s">
        <v>17</v>
      </c>
      <c r="C13" s="91">
        <f>SUM('BPA CURRENT Calc'!J14:M14)</f>
        <v>85.948159103881267</v>
      </c>
      <c r="D13" s="80">
        <f t="shared" si="1"/>
        <v>0.5326114184733366</v>
      </c>
      <c r="E13" s="18">
        <f>'BPA CURRENT Calc'!J14</f>
        <v>81.850999999999999</v>
      </c>
      <c r="F13" s="4">
        <f t="shared" si="0"/>
        <v>1</v>
      </c>
      <c r="G13" s="4">
        <f t="shared" si="2"/>
        <v>4.0971591038812676</v>
      </c>
      <c r="H13" s="6">
        <f t="shared" si="3"/>
        <v>0</v>
      </c>
    </row>
    <row r="14" spans="1:9" x14ac:dyDescent="0.3">
      <c r="A14" s="12">
        <v>10047</v>
      </c>
      <c r="B14" s="37" t="s">
        <v>18</v>
      </c>
      <c r="C14" s="91">
        <f>SUM('BPA CURRENT Calc'!J15:M15)</f>
        <v>150.3551770547945</v>
      </c>
      <c r="D14" s="80">
        <f t="shared" si="1"/>
        <v>0.93173472196389906</v>
      </c>
      <c r="E14" s="18">
        <f>'BPA CURRENT Calc'!J15</f>
        <v>156.673</v>
      </c>
      <c r="F14" s="4">
        <f t="shared" si="0"/>
        <v>0</v>
      </c>
      <c r="G14" s="4">
        <f t="shared" si="2"/>
        <v>0</v>
      </c>
      <c r="H14" s="6">
        <f t="shared" si="3"/>
        <v>0</v>
      </c>
    </row>
    <row r="15" spans="1:9" x14ac:dyDescent="0.3">
      <c r="A15" s="12">
        <v>10055</v>
      </c>
      <c r="B15" s="37" t="s">
        <v>19</v>
      </c>
      <c r="C15" s="91">
        <f>SUM('BPA CURRENT Calc'!J16:M16)</f>
        <v>0.38418984018264846</v>
      </c>
      <c r="D15" s="80">
        <f t="shared" si="1"/>
        <v>2.3807827634261037E-3</v>
      </c>
      <c r="E15" s="18">
        <f>'BPA CURRENT Calc'!J16</f>
        <v>0.39800000000000002</v>
      </c>
      <c r="F15" s="4">
        <f t="shared" si="0"/>
        <v>0</v>
      </c>
      <c r="G15" s="4">
        <f t="shared" si="2"/>
        <v>0</v>
      </c>
      <c r="H15" s="6">
        <f t="shared" si="3"/>
        <v>0</v>
      </c>
    </row>
    <row r="16" spans="1:9" x14ac:dyDescent="0.3">
      <c r="A16" s="12">
        <v>10057</v>
      </c>
      <c r="B16" s="37" t="s">
        <v>20</v>
      </c>
      <c r="C16" s="91">
        <f>SUM('BPA CURRENT Calc'!J17:M17)</f>
        <v>19.975708219178077</v>
      </c>
      <c r="D16" s="80">
        <f t="shared" si="1"/>
        <v>0.12378729690727573</v>
      </c>
      <c r="E16" s="18">
        <f>'BPA CURRENT Calc'!J17</f>
        <v>21.068999999999999</v>
      </c>
      <c r="F16" s="4">
        <f t="shared" si="0"/>
        <v>0</v>
      </c>
      <c r="G16" s="4">
        <f t="shared" si="2"/>
        <v>0</v>
      </c>
      <c r="H16" s="6">
        <f t="shared" si="3"/>
        <v>0</v>
      </c>
    </row>
    <row r="17" spans="1:8" x14ac:dyDescent="0.3">
      <c r="A17" s="12">
        <v>10059</v>
      </c>
      <c r="B17" s="37" t="s">
        <v>21</v>
      </c>
      <c r="C17" s="91">
        <f>SUM('BPA CURRENT Calc'!J18:M18)</f>
        <v>7.5985666666666685</v>
      </c>
      <c r="D17" s="80">
        <f t="shared" si="1"/>
        <v>4.7087493355221707E-2</v>
      </c>
      <c r="E17" s="18">
        <f>'BPA CURRENT Calc'!J18</f>
        <v>7.6390000000000002</v>
      </c>
      <c r="F17" s="4">
        <f t="shared" si="0"/>
        <v>0</v>
      </c>
      <c r="G17" s="4">
        <f t="shared" si="2"/>
        <v>0</v>
      </c>
      <c r="H17" s="6">
        <f t="shared" si="3"/>
        <v>0</v>
      </c>
    </row>
    <row r="18" spans="1:8" x14ac:dyDescent="0.3">
      <c r="A18" s="12">
        <v>10061</v>
      </c>
      <c r="B18" s="37" t="s">
        <v>22</v>
      </c>
      <c r="C18" s="91">
        <f>SUM('BPA CURRENT Calc'!J19:M19)</f>
        <v>8.900000599315069</v>
      </c>
      <c r="D18" s="80">
        <f t="shared" si="1"/>
        <v>5.5152338258757233E-2</v>
      </c>
      <c r="E18" s="18">
        <f>'BPA CURRENT Calc'!J19</f>
        <v>8.7469999999999999</v>
      </c>
      <c r="F18" s="4">
        <f t="shared" si="0"/>
        <v>1</v>
      </c>
      <c r="G18" s="4">
        <f t="shared" si="2"/>
        <v>0.15300059931506915</v>
      </c>
      <c r="H18" s="6">
        <f t="shared" si="3"/>
        <v>0</v>
      </c>
    </row>
    <row r="19" spans="1:8" x14ac:dyDescent="0.3">
      <c r="A19" s="12">
        <v>10062</v>
      </c>
      <c r="B19" s="37" t="s">
        <v>23</v>
      </c>
      <c r="C19" s="91">
        <f>SUM('BPA CURRENT Calc'!J20:M20)</f>
        <v>5.8063587328767126</v>
      </c>
      <c r="D19" s="80">
        <f t="shared" si="1"/>
        <v>3.5981375204845518E-2</v>
      </c>
      <c r="E19" s="18">
        <f>'BPA CURRENT Calc'!J20</f>
        <v>5.32</v>
      </c>
      <c r="F19" s="4">
        <f t="shared" si="0"/>
        <v>1</v>
      </c>
      <c r="G19" s="4">
        <f t="shared" si="2"/>
        <v>0.48635873287671227</v>
      </c>
      <c r="H19" s="6">
        <f t="shared" si="3"/>
        <v>0</v>
      </c>
    </row>
    <row r="20" spans="1:8" x14ac:dyDescent="0.3">
      <c r="A20" s="12">
        <v>10064</v>
      </c>
      <c r="B20" s="37" t="s">
        <v>24</v>
      </c>
      <c r="C20" s="91">
        <f>SUM('BPA CURRENT Calc'!J21:M21)</f>
        <v>13.773583219178082</v>
      </c>
      <c r="D20" s="80">
        <f t="shared" si="1"/>
        <v>8.5353401077041854E-2</v>
      </c>
      <c r="E20" s="18">
        <f>'BPA CURRENT Calc'!J21</f>
        <v>14.064</v>
      </c>
      <c r="F20" s="4">
        <f t="shared" si="0"/>
        <v>0</v>
      </c>
      <c r="G20" s="4">
        <f t="shared" si="2"/>
        <v>0</v>
      </c>
      <c r="H20" s="6">
        <f t="shared" si="3"/>
        <v>0</v>
      </c>
    </row>
    <row r="21" spans="1:8" x14ac:dyDescent="0.3">
      <c r="A21" s="12">
        <v>10065</v>
      </c>
      <c r="B21" s="37" t="s">
        <v>25</v>
      </c>
      <c r="C21" s="91">
        <f>SUM('BPA CURRENT Calc'!J22:M22)</f>
        <v>3.0569197773972601</v>
      </c>
      <c r="D21" s="80">
        <f t="shared" si="1"/>
        <v>1.8943400251666666E-2</v>
      </c>
      <c r="E21" s="18">
        <f>'BPA CURRENT Calc'!J22</f>
        <v>2.3780000000000001</v>
      </c>
      <c r="F21" s="4">
        <f t="shared" si="0"/>
        <v>1</v>
      </c>
      <c r="G21" s="4">
        <f t="shared" si="2"/>
        <v>0.67891977739725995</v>
      </c>
      <c r="H21" s="6">
        <f t="shared" si="3"/>
        <v>0</v>
      </c>
    </row>
    <row r="22" spans="1:8" x14ac:dyDescent="0.3">
      <c r="A22" s="12">
        <v>10066</v>
      </c>
      <c r="B22" s="37" t="s">
        <v>26</v>
      </c>
      <c r="C22" s="91">
        <f>SUM('BPA CURRENT Calc'!J23:M23)</f>
        <v>24.575003053652971</v>
      </c>
      <c r="D22" s="80">
        <f t="shared" si="1"/>
        <v>0.15228862807372931</v>
      </c>
      <c r="E22" s="18">
        <f>'BPA CURRENT Calc'!J23</f>
        <v>24.370999999999999</v>
      </c>
      <c r="F22" s="4">
        <f t="shared" si="0"/>
        <v>1</v>
      </c>
      <c r="G22" s="4">
        <f t="shared" si="2"/>
        <v>0.204003053652972</v>
      </c>
      <c r="H22" s="6">
        <f t="shared" si="3"/>
        <v>0</v>
      </c>
    </row>
    <row r="23" spans="1:8" x14ac:dyDescent="0.3">
      <c r="A23" s="12">
        <v>10067</v>
      </c>
      <c r="B23" s="37" t="s">
        <v>27</v>
      </c>
      <c r="C23" s="91">
        <f>SUM('BPA CURRENT Calc'!J24:M24)</f>
        <v>16.034091638127855</v>
      </c>
      <c r="D23" s="80">
        <f t="shared" si="1"/>
        <v>9.9361526533604291E-2</v>
      </c>
      <c r="E23" s="18">
        <f>'BPA CURRENT Calc'!J24</f>
        <v>15.817</v>
      </c>
      <c r="F23" s="4">
        <f t="shared" si="0"/>
        <v>1</v>
      </c>
      <c r="G23" s="4">
        <f t="shared" si="2"/>
        <v>0.21709163812785448</v>
      </c>
      <c r="H23" s="6">
        <f t="shared" si="3"/>
        <v>0</v>
      </c>
    </row>
    <row r="24" spans="1:8" x14ac:dyDescent="0.3">
      <c r="A24" s="12">
        <v>10068</v>
      </c>
      <c r="B24" s="37" t="s">
        <v>28</v>
      </c>
      <c r="C24" s="91">
        <f>SUM('BPA CURRENT Calc'!J25:M25)</f>
        <v>2.5076860730593613</v>
      </c>
      <c r="D24" s="80">
        <f t="shared" si="1"/>
        <v>1.5539858565716078E-2</v>
      </c>
      <c r="E24" s="18">
        <f>'BPA CURRENT Calc'!J25</f>
        <v>2.77</v>
      </c>
      <c r="F24" s="4">
        <f t="shared" si="0"/>
        <v>0</v>
      </c>
      <c r="G24" s="4">
        <f t="shared" si="2"/>
        <v>0</v>
      </c>
      <c r="H24" s="6">
        <f t="shared" si="3"/>
        <v>0</v>
      </c>
    </row>
    <row r="25" spans="1:8" x14ac:dyDescent="0.3">
      <c r="A25" s="12">
        <v>10070</v>
      </c>
      <c r="B25" s="37" t="s">
        <v>29</v>
      </c>
      <c r="C25" s="91">
        <f>SUM('BPA CURRENT Calc'!J26:M26)</f>
        <v>0.36375248287671236</v>
      </c>
      <c r="D25" s="80">
        <f t="shared" si="1"/>
        <v>2.2541346772070067E-3</v>
      </c>
      <c r="E25" s="18">
        <f>'BPA CURRENT Calc'!J26</f>
        <v>0.35899999999999999</v>
      </c>
      <c r="F25" s="4">
        <f t="shared" si="0"/>
        <v>1</v>
      </c>
      <c r="G25" s="4">
        <f t="shared" si="2"/>
        <v>4.7524828767123717E-3</v>
      </c>
      <c r="H25" s="6">
        <f t="shared" si="3"/>
        <v>0</v>
      </c>
    </row>
    <row r="26" spans="1:8" x14ac:dyDescent="0.3">
      <c r="A26" s="12">
        <v>10071</v>
      </c>
      <c r="B26" s="37" t="s">
        <v>30</v>
      </c>
      <c r="C26" s="91">
        <f>SUM('BPA CURRENT Calc'!J27:M27)</f>
        <v>1.8623764840182646</v>
      </c>
      <c r="D26" s="80">
        <f t="shared" si="1"/>
        <v>1.1540945044389668E-2</v>
      </c>
      <c r="E26" s="18">
        <f>'BPA CURRENT Calc'!J27</f>
        <v>1.9139999999999999</v>
      </c>
      <c r="F26" s="4">
        <f t="shared" si="0"/>
        <v>0</v>
      </c>
      <c r="G26" s="4">
        <f t="shared" si="2"/>
        <v>0</v>
      </c>
      <c r="H26" s="6">
        <f t="shared" si="3"/>
        <v>0</v>
      </c>
    </row>
    <row r="27" spans="1:8" x14ac:dyDescent="0.3">
      <c r="A27" s="12">
        <v>10072</v>
      </c>
      <c r="B27" s="37" t="s">
        <v>31</v>
      </c>
      <c r="C27" s="91">
        <f>SUM('BPA CURRENT Calc'!J28:M28)</f>
        <v>24.088667751141553</v>
      </c>
      <c r="D27" s="80">
        <f t="shared" si="1"/>
        <v>0.14927486096079801</v>
      </c>
      <c r="E27" s="18">
        <f>'BPA CURRENT Calc'!J28</f>
        <v>23.981999999999999</v>
      </c>
      <c r="F27" s="4">
        <f t="shared" si="0"/>
        <v>1</v>
      </c>
      <c r="G27" s="4">
        <f t="shared" si="2"/>
        <v>0.10666775114155413</v>
      </c>
      <c r="H27" s="6">
        <f t="shared" si="3"/>
        <v>0</v>
      </c>
    </row>
    <row r="28" spans="1:8" x14ac:dyDescent="0.3">
      <c r="A28" s="12">
        <v>10074</v>
      </c>
      <c r="B28" s="37" t="s">
        <v>32</v>
      </c>
      <c r="C28" s="91">
        <f>SUM('BPA CURRENT Calc'!J29:M29)</f>
        <v>26.964743550228306</v>
      </c>
      <c r="D28" s="80">
        <f t="shared" si="1"/>
        <v>0.1670975906964865</v>
      </c>
      <c r="E28" s="18">
        <f>'BPA CURRENT Calc'!J29</f>
        <v>26.681999999999999</v>
      </c>
      <c r="F28" s="4">
        <f t="shared" si="0"/>
        <v>1</v>
      </c>
      <c r="G28" s="4">
        <f t="shared" si="2"/>
        <v>0.28274355022830733</v>
      </c>
      <c r="H28" s="6">
        <f t="shared" si="3"/>
        <v>0</v>
      </c>
    </row>
    <row r="29" spans="1:8" x14ac:dyDescent="0.3">
      <c r="A29" s="12">
        <v>10076</v>
      </c>
      <c r="B29" s="37" t="s">
        <v>33</v>
      </c>
      <c r="C29" s="91">
        <f>SUM('BPA CURRENT Calc'!J30:M30)</f>
        <v>5.5792230593607304</v>
      </c>
      <c r="D29" s="80">
        <f t="shared" si="1"/>
        <v>3.4573840075314388E-2</v>
      </c>
      <c r="E29" s="18">
        <f>'BPA CURRENT Calc'!J30</f>
        <v>4.8170000000000002</v>
      </c>
      <c r="F29" s="4">
        <f t="shared" si="0"/>
        <v>1</v>
      </c>
      <c r="G29" s="4">
        <f t="shared" si="2"/>
        <v>0.7622230593607302</v>
      </c>
      <c r="H29" s="6">
        <f t="shared" si="3"/>
        <v>0</v>
      </c>
    </row>
    <row r="30" spans="1:8" x14ac:dyDescent="0.3">
      <c r="A30" s="12">
        <v>10078</v>
      </c>
      <c r="B30" s="37" t="s">
        <v>34</v>
      </c>
      <c r="C30" s="91">
        <f>SUM('BPA CURRENT Calc'!J31:M31)</f>
        <v>3.7124555936073063</v>
      </c>
      <c r="D30" s="80">
        <f t="shared" si="1"/>
        <v>2.3005684593437312E-2</v>
      </c>
      <c r="E30" s="18">
        <f>'BPA CURRENT Calc'!J31</f>
        <v>3.718</v>
      </c>
      <c r="F30" s="4">
        <f t="shared" si="0"/>
        <v>0</v>
      </c>
      <c r="G30" s="4">
        <f t="shared" si="2"/>
        <v>0</v>
      </c>
      <c r="H30" s="6">
        <f t="shared" si="3"/>
        <v>0</v>
      </c>
    </row>
    <row r="31" spans="1:8" x14ac:dyDescent="0.3">
      <c r="A31" s="12">
        <v>10079</v>
      </c>
      <c r="B31" s="37" t="s">
        <v>35</v>
      </c>
      <c r="C31" s="91">
        <f>SUM('BPA CURRENT Calc'!J32:M32)</f>
        <v>77.398719406392686</v>
      </c>
      <c r="D31" s="80">
        <f t="shared" si="1"/>
        <v>0.47963146809501583</v>
      </c>
      <c r="E31" s="18">
        <f>'BPA CURRENT Calc'!J32</f>
        <v>88.179000000000002</v>
      </c>
      <c r="F31" s="4">
        <f t="shared" si="0"/>
        <v>0</v>
      </c>
      <c r="G31" s="4">
        <f t="shared" si="2"/>
        <v>0</v>
      </c>
      <c r="H31" s="6">
        <f t="shared" si="3"/>
        <v>0</v>
      </c>
    </row>
    <row r="32" spans="1:8" x14ac:dyDescent="0.3">
      <c r="A32" s="12">
        <v>10080</v>
      </c>
      <c r="B32" s="37" t="s">
        <v>36</v>
      </c>
      <c r="C32" s="91">
        <f>SUM('BPA CURRENT Calc'!J33:M33)</f>
        <v>6.6036856164383568</v>
      </c>
      <c r="D32" s="80">
        <f t="shared" si="1"/>
        <v>4.0922323409767751E-2</v>
      </c>
      <c r="E32" s="18">
        <f>'BPA CURRENT Calc'!J33</f>
        <v>7.4370000000000003</v>
      </c>
      <c r="F32" s="4">
        <f t="shared" si="0"/>
        <v>0</v>
      </c>
      <c r="G32" s="4">
        <f t="shared" si="2"/>
        <v>0</v>
      </c>
      <c r="H32" s="6">
        <f t="shared" si="3"/>
        <v>0</v>
      </c>
    </row>
    <row r="33" spans="1:8" x14ac:dyDescent="0.3">
      <c r="A33" s="12">
        <v>10081</v>
      </c>
      <c r="B33" s="37" t="s">
        <v>37</v>
      </c>
      <c r="C33" s="91">
        <f>SUM('BPA CURRENT Calc'!J34:M34)</f>
        <v>9.1186602739725995</v>
      </c>
      <c r="D33" s="80">
        <f t="shared" si="1"/>
        <v>5.6507348542822834E-2</v>
      </c>
      <c r="E33" s="18">
        <f>'BPA CURRENT Calc'!J34</f>
        <v>10.455</v>
      </c>
      <c r="F33" s="4">
        <f t="shared" si="0"/>
        <v>0</v>
      </c>
      <c r="G33" s="4">
        <f t="shared" si="2"/>
        <v>0</v>
      </c>
      <c r="H33" s="6">
        <f t="shared" si="3"/>
        <v>0</v>
      </c>
    </row>
    <row r="34" spans="1:8" x14ac:dyDescent="0.3">
      <c r="A34" s="12">
        <v>10082</v>
      </c>
      <c r="B34" s="37" t="s">
        <v>38</v>
      </c>
      <c r="C34" s="91">
        <f>SUM('BPA CURRENT Calc'!J35:M35)</f>
        <v>9.5016095890410976E-2</v>
      </c>
      <c r="D34" s="80">
        <f t="shared" si="1"/>
        <v>5.8880443906686366E-4</v>
      </c>
      <c r="E34" s="18">
        <f>'BPA CURRENT Calc'!J35</f>
        <v>0.11799999999999999</v>
      </c>
      <c r="F34" s="4">
        <f t="shared" si="0"/>
        <v>0</v>
      </c>
      <c r="G34" s="4">
        <f t="shared" si="2"/>
        <v>0</v>
      </c>
      <c r="H34" s="6">
        <f t="shared" si="3"/>
        <v>0</v>
      </c>
    </row>
    <row r="35" spans="1:8" x14ac:dyDescent="0.3">
      <c r="A35" s="12">
        <v>10083</v>
      </c>
      <c r="B35" s="37" t="s">
        <v>39</v>
      </c>
      <c r="C35" s="91">
        <f>SUM('BPA CURRENT Calc'!J36:M36)</f>
        <v>8.4632241152968035</v>
      </c>
      <c r="D35" s="80">
        <f t="shared" si="1"/>
        <v>5.2445681767981277E-2</v>
      </c>
      <c r="E35" s="18">
        <f>'BPA CURRENT Calc'!J36</f>
        <v>8.3629999999999995</v>
      </c>
      <c r="F35" s="4">
        <f t="shared" si="0"/>
        <v>1</v>
      </c>
      <c r="G35" s="4">
        <f t="shared" si="2"/>
        <v>0.10022411529680397</v>
      </c>
      <c r="H35" s="6">
        <f t="shared" si="3"/>
        <v>0</v>
      </c>
    </row>
    <row r="36" spans="1:8" x14ac:dyDescent="0.3">
      <c r="A36" s="12">
        <v>10086</v>
      </c>
      <c r="B36" s="37" t="s">
        <v>40</v>
      </c>
      <c r="C36" s="91">
        <f>SUM('BPA CURRENT Calc'!J37:M37)</f>
        <v>3.8474228310502281</v>
      </c>
      <c r="D36" s="80">
        <f t="shared" si="1"/>
        <v>2.3842061922880964E-2</v>
      </c>
      <c r="E36" s="18">
        <f>'BPA CURRENT Calc'!J37</f>
        <v>3.9449999999999998</v>
      </c>
      <c r="F36" s="4">
        <f t="shared" si="0"/>
        <v>0</v>
      </c>
      <c r="G36" s="4">
        <f t="shared" si="2"/>
        <v>0</v>
      </c>
      <c r="H36" s="6">
        <f t="shared" si="3"/>
        <v>0</v>
      </c>
    </row>
    <row r="37" spans="1:8" x14ac:dyDescent="0.3">
      <c r="A37" s="12">
        <v>10087</v>
      </c>
      <c r="B37" s="37" t="s">
        <v>41</v>
      </c>
      <c r="C37" s="91">
        <f>SUM('BPA CURRENT Calc'!J38:M38)</f>
        <v>43.410819977168948</v>
      </c>
      <c r="D37" s="80">
        <f t="shared" si="1"/>
        <v>0.2690121422750345</v>
      </c>
      <c r="E37" s="18">
        <f>'BPA CURRENT Calc'!J38</f>
        <v>85.48</v>
      </c>
      <c r="F37" s="4">
        <f t="shared" si="0"/>
        <v>0</v>
      </c>
      <c r="G37" s="4">
        <f t="shared" si="2"/>
        <v>0</v>
      </c>
      <c r="H37" s="6">
        <f t="shared" si="3"/>
        <v>0</v>
      </c>
    </row>
    <row r="38" spans="1:8" x14ac:dyDescent="0.3">
      <c r="A38" s="12">
        <v>10089</v>
      </c>
      <c r="B38" s="37" t="s">
        <v>42</v>
      </c>
      <c r="C38" s="91">
        <f>SUM('BPA CURRENT Calc'!J39:M39)</f>
        <v>106.54053515981734</v>
      </c>
      <c r="D38" s="80">
        <f t="shared" si="1"/>
        <v>0.6602201390700434</v>
      </c>
      <c r="E38" s="18">
        <f>'BPA CURRENT Calc'!J39</f>
        <v>104.21299999999999</v>
      </c>
      <c r="F38" s="4">
        <f t="shared" ref="F38:F69" si="4">IF((C38-E38)&gt;0,1,0)</f>
        <v>1</v>
      </c>
      <c r="G38" s="4">
        <f t="shared" si="2"/>
        <v>2.3275351598173444</v>
      </c>
      <c r="H38" s="6">
        <f t="shared" si="3"/>
        <v>0</v>
      </c>
    </row>
    <row r="39" spans="1:8" x14ac:dyDescent="0.3">
      <c r="A39" s="12">
        <v>10091</v>
      </c>
      <c r="B39" s="37" t="s">
        <v>43</v>
      </c>
      <c r="C39" s="91">
        <f>SUM('BPA CURRENT Calc'!J40:M40)</f>
        <v>9.1218541095890409</v>
      </c>
      <c r="D39" s="80">
        <f t="shared" si="1"/>
        <v>5.6527140395676689E-2</v>
      </c>
      <c r="E39" s="18">
        <f>'BPA CURRENT Calc'!J40</f>
        <v>9.4220000000000006</v>
      </c>
      <c r="F39" s="4">
        <f t="shared" si="4"/>
        <v>0</v>
      </c>
      <c r="G39" s="4">
        <f t="shared" ref="G39:G70" si="5">(C39-E39)*F39</f>
        <v>0</v>
      </c>
      <c r="H39" s="6">
        <f t="shared" si="3"/>
        <v>0</v>
      </c>
    </row>
    <row r="40" spans="1:8" x14ac:dyDescent="0.3">
      <c r="A40" s="12">
        <v>10094</v>
      </c>
      <c r="B40" s="37" t="s">
        <v>44</v>
      </c>
      <c r="C40" s="91">
        <f>SUM('BPA CURRENT Calc'!J41:M41)</f>
        <v>3.0317642694063922</v>
      </c>
      <c r="D40" s="80">
        <f t="shared" si="1"/>
        <v>1.8787514297469093E-2</v>
      </c>
      <c r="E40" s="18">
        <f>'BPA CURRENT Calc'!J41</f>
        <v>3.0369999999999999</v>
      </c>
      <c r="F40" s="4">
        <f t="shared" si="4"/>
        <v>0</v>
      </c>
      <c r="G40" s="4">
        <f t="shared" si="5"/>
        <v>0</v>
      </c>
      <c r="H40" s="6">
        <f t="shared" si="3"/>
        <v>0</v>
      </c>
    </row>
    <row r="41" spans="1:8" x14ac:dyDescent="0.3">
      <c r="A41" s="12">
        <v>10095</v>
      </c>
      <c r="B41" s="37" t="s">
        <v>45</v>
      </c>
      <c r="C41" s="91">
        <f>SUM('BPA CURRENT Calc'!J42:M42)</f>
        <v>3.6742098173515978</v>
      </c>
      <c r="D41" s="80">
        <f t="shared" si="1"/>
        <v>2.2768679666810013E-2</v>
      </c>
      <c r="E41" s="18">
        <f>'BPA CURRENT Calc'!J42</f>
        <v>3.6429999999999998</v>
      </c>
      <c r="F41" s="4">
        <f t="shared" si="4"/>
        <v>1</v>
      </c>
      <c r="G41" s="4">
        <f t="shared" si="5"/>
        <v>3.1209817351598002E-2</v>
      </c>
      <c r="H41" s="6">
        <f t="shared" si="3"/>
        <v>0</v>
      </c>
    </row>
    <row r="42" spans="1:8" x14ac:dyDescent="0.3">
      <c r="A42" s="12">
        <v>10097</v>
      </c>
      <c r="B42" s="37" t="s">
        <v>46</v>
      </c>
      <c r="C42" s="91">
        <f>SUM('BPA CURRENT Calc'!J43:M43)</f>
        <v>1.9894253424657535</v>
      </c>
      <c r="D42" s="80">
        <f t="shared" si="1"/>
        <v>1.2328253038169368E-2</v>
      </c>
      <c r="E42" s="18">
        <f>'BPA CURRENT Calc'!J43</f>
        <v>2.0379999999999998</v>
      </c>
      <c r="F42" s="4">
        <f t="shared" si="4"/>
        <v>0</v>
      </c>
      <c r="G42" s="4">
        <f t="shared" si="5"/>
        <v>0</v>
      </c>
      <c r="H42" s="6">
        <f t="shared" si="3"/>
        <v>0</v>
      </c>
    </row>
    <row r="43" spans="1:8" x14ac:dyDescent="0.3">
      <c r="A43" s="12">
        <v>10101</v>
      </c>
      <c r="B43" s="37" t="s">
        <v>47</v>
      </c>
      <c r="C43" s="91">
        <f>SUM('BPA CURRENT Calc'!J44:M44)</f>
        <v>77.309912043379001</v>
      </c>
      <c r="D43" s="80">
        <f t="shared" si="1"/>
        <v>0.47908113850007444</v>
      </c>
      <c r="E43" s="18">
        <f>'BPA CURRENT Calc'!J44</f>
        <v>76.028000000000006</v>
      </c>
      <c r="F43" s="4">
        <f t="shared" si="4"/>
        <v>1</v>
      </c>
      <c r="G43" s="4">
        <f t="shared" si="5"/>
        <v>1.2819120433789948</v>
      </c>
      <c r="H43" s="6">
        <f t="shared" si="3"/>
        <v>0</v>
      </c>
    </row>
    <row r="44" spans="1:8" x14ac:dyDescent="0.3">
      <c r="A44" s="12">
        <v>10103</v>
      </c>
      <c r="B44" s="37" t="s">
        <v>48</v>
      </c>
      <c r="C44" s="91">
        <f>SUM('BPA CURRENT Calc'!J45:M45)</f>
        <v>367.61623692922376</v>
      </c>
      <c r="D44" s="80">
        <f t="shared" si="1"/>
        <v>2.2780779419377026</v>
      </c>
      <c r="E44" s="18">
        <f>'BPA CURRENT Calc'!J45</f>
        <v>318.49400000000003</v>
      </c>
      <c r="F44" s="4">
        <f t="shared" si="4"/>
        <v>1</v>
      </c>
      <c r="G44" s="4">
        <f t="shared" si="5"/>
        <v>49.122236929223732</v>
      </c>
      <c r="H44" s="6">
        <f t="shared" si="3"/>
        <v>0</v>
      </c>
    </row>
    <row r="45" spans="1:8" x14ac:dyDescent="0.3">
      <c r="A45" s="12">
        <v>10105</v>
      </c>
      <c r="B45" s="37" t="s">
        <v>49</v>
      </c>
      <c r="C45" s="91">
        <f>SUM('BPA CURRENT Calc'!J46:M46)</f>
        <v>83.237930365296805</v>
      </c>
      <c r="D45" s="80">
        <f t="shared" si="1"/>
        <v>0.51581642498080593</v>
      </c>
      <c r="E45" s="18">
        <f>'BPA CURRENT Calc'!J46</f>
        <v>92.837999999999994</v>
      </c>
      <c r="F45" s="4">
        <f t="shared" si="4"/>
        <v>0</v>
      </c>
      <c r="G45" s="4">
        <f t="shared" si="5"/>
        <v>0</v>
      </c>
      <c r="H45" s="6">
        <f t="shared" si="3"/>
        <v>0</v>
      </c>
    </row>
    <row r="46" spans="1:8" x14ac:dyDescent="0.3">
      <c r="A46" s="12">
        <v>10106</v>
      </c>
      <c r="B46" s="37" t="s">
        <v>50</v>
      </c>
      <c r="C46" s="91">
        <f>SUM('BPA CURRENT Calc'!J47:M47)</f>
        <v>23.794894520547945</v>
      </c>
      <c r="D46" s="80">
        <f t="shared" si="1"/>
        <v>0.14745438011877274</v>
      </c>
      <c r="E46" s="18">
        <f>'BPA CURRENT Calc'!J47</f>
        <v>23.879000000000001</v>
      </c>
      <c r="F46" s="4">
        <f t="shared" si="4"/>
        <v>0</v>
      </c>
      <c r="G46" s="4">
        <f t="shared" si="5"/>
        <v>0</v>
      </c>
      <c r="H46" s="6">
        <f t="shared" si="3"/>
        <v>0</v>
      </c>
    </row>
    <row r="47" spans="1:8" x14ac:dyDescent="0.3">
      <c r="A47" s="12">
        <v>10109</v>
      </c>
      <c r="B47" s="37" t="s">
        <v>51</v>
      </c>
      <c r="C47" s="91">
        <f>SUM('BPA CURRENT Calc'!J48:M48)</f>
        <v>12.627680821917806</v>
      </c>
      <c r="D47" s="80">
        <f t="shared" si="1"/>
        <v>7.8252368226540331E-2</v>
      </c>
      <c r="E47" s="18">
        <f>'BPA CURRENT Calc'!J48</f>
        <v>12.118</v>
      </c>
      <c r="F47" s="4">
        <f t="shared" si="4"/>
        <v>1</v>
      </c>
      <c r="G47" s="4">
        <f t="shared" si="5"/>
        <v>0.50968082191780617</v>
      </c>
      <c r="H47" s="6">
        <f t="shared" si="3"/>
        <v>0</v>
      </c>
    </row>
    <row r="48" spans="1:8" x14ac:dyDescent="0.3">
      <c r="A48" s="12">
        <v>10111</v>
      </c>
      <c r="B48" s="37" t="s">
        <v>52</v>
      </c>
      <c r="C48" s="91">
        <f>SUM('BPA CURRENT Calc'!J49:M49)</f>
        <v>3.0337641552511418</v>
      </c>
      <c r="D48" s="80">
        <f t="shared" si="1"/>
        <v>1.879990737310518E-2</v>
      </c>
      <c r="E48" s="18">
        <f>'BPA CURRENT Calc'!J49</f>
        <v>3.2349999999999999</v>
      </c>
      <c r="F48" s="4">
        <f t="shared" si="4"/>
        <v>0</v>
      </c>
      <c r="G48" s="4">
        <f t="shared" si="5"/>
        <v>0</v>
      </c>
      <c r="H48" s="6">
        <f t="shared" si="3"/>
        <v>0</v>
      </c>
    </row>
    <row r="49" spans="1:8" x14ac:dyDescent="0.3">
      <c r="A49" s="12">
        <v>10112</v>
      </c>
      <c r="B49" s="37" t="s">
        <v>53</v>
      </c>
      <c r="C49" s="91">
        <f>SUM('BPA CURRENT Calc'!J50:M50)</f>
        <v>58.869667094748856</v>
      </c>
      <c r="D49" s="80">
        <f t="shared" si="1"/>
        <v>0.36480894091623861</v>
      </c>
      <c r="E49" s="18">
        <f>'BPA CURRENT Calc'!J50</f>
        <v>58.25</v>
      </c>
      <c r="F49" s="4">
        <f t="shared" si="4"/>
        <v>1</v>
      </c>
      <c r="G49" s="4">
        <f t="shared" si="5"/>
        <v>0.61966709474885562</v>
      </c>
      <c r="H49" s="6">
        <f t="shared" si="3"/>
        <v>0</v>
      </c>
    </row>
    <row r="50" spans="1:8" x14ac:dyDescent="0.3">
      <c r="A50" s="12">
        <v>10113</v>
      </c>
      <c r="B50" s="37" t="s">
        <v>54</v>
      </c>
      <c r="C50" s="91">
        <f>SUM('BPA CURRENT Calc'!J51:M51)</f>
        <v>38.849717836757989</v>
      </c>
      <c r="D50" s="80">
        <f t="shared" si="1"/>
        <v>0.24074748709062407</v>
      </c>
      <c r="E50" s="18">
        <f>'BPA CURRENT Calc'!J51</f>
        <v>37.692999999999998</v>
      </c>
      <c r="F50" s="4">
        <f t="shared" si="4"/>
        <v>1</v>
      </c>
      <c r="G50" s="4">
        <f t="shared" si="5"/>
        <v>1.1567178367579913</v>
      </c>
      <c r="H50" s="6">
        <f t="shared" si="3"/>
        <v>0</v>
      </c>
    </row>
    <row r="51" spans="1:8" x14ac:dyDescent="0.3">
      <c r="A51" s="12">
        <v>10116</v>
      </c>
      <c r="B51" s="37" t="s">
        <v>55</v>
      </c>
      <c r="C51" s="91">
        <f>SUM('BPA CURRENT Calc'!J52:M52)</f>
        <v>0.23182554223744292</v>
      </c>
      <c r="D51" s="80">
        <f t="shared" si="1"/>
        <v>1.4365977372499542E-3</v>
      </c>
      <c r="E51" s="18">
        <f>'BPA CURRENT Calc'!J52</f>
        <v>0.22800000000000001</v>
      </c>
      <c r="F51" s="4">
        <f t="shared" si="4"/>
        <v>1</v>
      </c>
      <c r="G51" s="4">
        <f t="shared" si="5"/>
        <v>3.8255422374429138E-3</v>
      </c>
      <c r="H51" s="6">
        <f t="shared" si="3"/>
        <v>0</v>
      </c>
    </row>
    <row r="52" spans="1:8" x14ac:dyDescent="0.3">
      <c r="A52" s="12">
        <v>10118</v>
      </c>
      <c r="B52" s="37" t="s">
        <v>56</v>
      </c>
      <c r="C52" s="91">
        <f>SUM('BPA CURRENT Calc'!J53:M53)</f>
        <v>46.492389754566204</v>
      </c>
      <c r="D52" s="80">
        <f t="shared" si="1"/>
        <v>0.28810829590271586</v>
      </c>
      <c r="E52" s="18">
        <f>'BPA CURRENT Calc'!J53</f>
        <v>45.673999999999999</v>
      </c>
      <c r="F52" s="4">
        <f t="shared" si="4"/>
        <v>1</v>
      </c>
      <c r="G52" s="4">
        <f t="shared" si="5"/>
        <v>0.81838975456620489</v>
      </c>
      <c r="H52" s="6">
        <f t="shared" si="3"/>
        <v>0</v>
      </c>
    </row>
    <row r="53" spans="1:8" x14ac:dyDescent="0.3">
      <c r="A53" s="12">
        <v>10121</v>
      </c>
      <c r="B53" s="37" t="s">
        <v>57</v>
      </c>
      <c r="C53" s="91">
        <f>SUM('BPA CURRENT Calc'!J54:M54)</f>
        <v>39.242356506849319</v>
      </c>
      <c r="D53" s="80">
        <f t="shared" si="1"/>
        <v>0.24318062633648121</v>
      </c>
      <c r="E53" s="18">
        <f>'BPA CURRENT Calc'!J54</f>
        <v>40.875</v>
      </c>
      <c r="F53" s="4">
        <f t="shared" si="4"/>
        <v>0</v>
      </c>
      <c r="G53" s="4">
        <f t="shared" si="5"/>
        <v>0</v>
      </c>
      <c r="H53" s="6">
        <f t="shared" si="3"/>
        <v>0</v>
      </c>
    </row>
    <row r="54" spans="1:8" x14ac:dyDescent="0.3">
      <c r="A54" s="12">
        <v>10123</v>
      </c>
      <c r="B54" s="37" t="s">
        <v>58</v>
      </c>
      <c r="C54" s="91">
        <f>SUM('BPA CURRENT Calc'!J55:M55)</f>
        <v>481.74911152968042</v>
      </c>
      <c r="D54" s="80">
        <f t="shared" si="1"/>
        <v>2.9853469849187939</v>
      </c>
      <c r="E54" s="18">
        <f>'BPA CURRENT Calc'!J55</f>
        <v>549.19899999999996</v>
      </c>
      <c r="F54" s="4">
        <f t="shared" si="4"/>
        <v>0</v>
      </c>
      <c r="G54" s="4">
        <f t="shared" si="5"/>
        <v>0</v>
      </c>
      <c r="H54" s="6">
        <f t="shared" si="3"/>
        <v>0</v>
      </c>
    </row>
    <row r="55" spans="1:8" x14ac:dyDescent="0.3">
      <c r="A55" s="12">
        <v>10136</v>
      </c>
      <c r="B55" s="37" t="s">
        <v>59</v>
      </c>
      <c r="C55" s="91">
        <f>SUM('BPA CURRENT Calc'!J56:M56)</f>
        <v>18.343232305936066</v>
      </c>
      <c r="D55" s="80">
        <f t="shared" si="1"/>
        <v>0.11367102076080829</v>
      </c>
      <c r="E55" s="18">
        <f>'BPA CURRENT Calc'!J56</f>
        <v>18.536999999999999</v>
      </c>
      <c r="F55" s="4">
        <f t="shared" si="4"/>
        <v>0</v>
      </c>
      <c r="G55" s="4">
        <f t="shared" si="5"/>
        <v>0</v>
      </c>
      <c r="H55" s="6">
        <f t="shared" si="3"/>
        <v>0</v>
      </c>
    </row>
    <row r="56" spans="1:8" x14ac:dyDescent="0.3">
      <c r="A56" s="12">
        <v>10142</v>
      </c>
      <c r="B56" s="37" t="s">
        <v>60</v>
      </c>
      <c r="C56" s="91">
        <f>SUM('BPA CURRENT Calc'!J57:M57)</f>
        <v>2.8260454052511417</v>
      </c>
      <c r="D56" s="80">
        <f t="shared" si="1"/>
        <v>1.751269681229152E-2</v>
      </c>
      <c r="E56" s="18">
        <f>'BPA CURRENT Calc'!J57</f>
        <v>2.6869999999999998</v>
      </c>
      <c r="F56" s="4">
        <f t="shared" si="4"/>
        <v>1</v>
      </c>
      <c r="G56" s="4">
        <f t="shared" si="5"/>
        <v>0.13904540525114184</v>
      </c>
      <c r="H56" s="6">
        <f t="shared" si="3"/>
        <v>0</v>
      </c>
    </row>
    <row r="57" spans="1:8" x14ac:dyDescent="0.3">
      <c r="A57" s="12">
        <v>10144</v>
      </c>
      <c r="B57" s="37" t="s">
        <v>61</v>
      </c>
      <c r="C57" s="91">
        <f>SUM('BPA CURRENT Calc'!J58:M58)</f>
        <v>3.2988320776255713</v>
      </c>
      <c r="D57" s="80">
        <f t="shared" si="1"/>
        <v>2.0442504533993641E-2</v>
      </c>
      <c r="E57" s="18">
        <f>'BPA CURRENT Calc'!J58</f>
        <v>3.3679999999999999</v>
      </c>
      <c r="F57" s="4">
        <f t="shared" si="4"/>
        <v>0</v>
      </c>
      <c r="G57" s="4">
        <f t="shared" si="5"/>
        <v>0</v>
      </c>
      <c r="H57" s="6">
        <f t="shared" si="3"/>
        <v>0</v>
      </c>
    </row>
    <row r="58" spans="1:8" x14ac:dyDescent="0.3">
      <c r="A58" s="12">
        <v>10156</v>
      </c>
      <c r="B58" s="37" t="s">
        <v>62</v>
      </c>
      <c r="C58" s="91">
        <f>SUM('BPA CURRENT Calc'!J59:M59)</f>
        <v>32.331417437214611</v>
      </c>
      <c r="D58" s="80">
        <f t="shared" si="1"/>
        <v>0.20035428660752799</v>
      </c>
      <c r="E58" s="18">
        <f>'BPA CURRENT Calc'!J59</f>
        <v>32.238</v>
      </c>
      <c r="F58" s="4">
        <f t="shared" si="4"/>
        <v>1</v>
      </c>
      <c r="G58" s="4">
        <f t="shared" si="5"/>
        <v>9.3417437214611709E-2</v>
      </c>
      <c r="H58" s="6">
        <f t="shared" si="3"/>
        <v>0</v>
      </c>
    </row>
    <row r="59" spans="1:8" x14ac:dyDescent="0.3">
      <c r="A59" s="12">
        <v>10157</v>
      </c>
      <c r="B59" s="37" t="s">
        <v>63</v>
      </c>
      <c r="C59" s="91">
        <f>SUM('BPA CURRENT Calc'!J60:M60)</f>
        <v>50.332893065068497</v>
      </c>
      <c r="D59" s="80">
        <f t="shared" si="1"/>
        <v>0.31190747830737775</v>
      </c>
      <c r="E59" s="18">
        <f>'BPA CURRENT Calc'!J60</f>
        <v>49.957999999999998</v>
      </c>
      <c r="F59" s="4">
        <f t="shared" si="4"/>
        <v>1</v>
      </c>
      <c r="G59" s="4">
        <f t="shared" si="5"/>
        <v>0.37489306506849829</v>
      </c>
      <c r="H59" s="6">
        <f t="shared" si="3"/>
        <v>0</v>
      </c>
    </row>
    <row r="60" spans="1:8" x14ac:dyDescent="0.3">
      <c r="A60" s="12">
        <v>10158</v>
      </c>
      <c r="B60" s="37" t="s">
        <v>64</v>
      </c>
      <c r="C60" s="91">
        <f>SUM('BPA CURRENT Calc'!J61:M61)</f>
        <v>2.2678702054794524</v>
      </c>
      <c r="D60" s="80">
        <f t="shared" si="1"/>
        <v>1.4053745649094212E-2</v>
      </c>
      <c r="E60" s="18">
        <f>'BPA CURRENT Calc'!J61</f>
        <v>2.7909999999999999</v>
      </c>
      <c r="F60" s="4">
        <f t="shared" si="4"/>
        <v>0</v>
      </c>
      <c r="G60" s="4">
        <f t="shared" si="5"/>
        <v>0</v>
      </c>
      <c r="H60" s="6">
        <f t="shared" si="3"/>
        <v>0</v>
      </c>
    </row>
    <row r="61" spans="1:8" x14ac:dyDescent="0.3">
      <c r="A61" s="12">
        <v>10170</v>
      </c>
      <c r="B61" s="37" t="s">
        <v>65</v>
      </c>
      <c r="C61" s="91">
        <f>SUM('BPA CURRENT Calc'!J62:M62)</f>
        <v>229.56555194063935</v>
      </c>
      <c r="D61" s="80">
        <f t="shared" si="1"/>
        <v>1.422592822540127</v>
      </c>
      <c r="E61" s="18">
        <f>'BPA CURRENT Calc'!J62</f>
        <v>251.09700000000001</v>
      </c>
      <c r="F61" s="4">
        <f t="shared" si="4"/>
        <v>0</v>
      </c>
      <c r="G61" s="4">
        <f t="shared" si="5"/>
        <v>0</v>
      </c>
      <c r="H61" s="6">
        <f t="shared" si="3"/>
        <v>0</v>
      </c>
    </row>
    <row r="62" spans="1:8" x14ac:dyDescent="0.3">
      <c r="A62" s="12">
        <v>10172</v>
      </c>
      <c r="B62" s="37" t="s">
        <v>66</v>
      </c>
      <c r="C62" s="91">
        <f>SUM('BPA CURRENT Calc'!J63:M63)</f>
        <v>5.2763498858447493</v>
      </c>
      <c r="D62" s="80">
        <f t="shared" si="1"/>
        <v>3.269696787414373E-2</v>
      </c>
      <c r="E62" s="18">
        <f>'BPA CURRENT Calc'!J63</f>
        <v>6.1020000000000003</v>
      </c>
      <c r="F62" s="4">
        <f t="shared" si="4"/>
        <v>0</v>
      </c>
      <c r="G62" s="4">
        <f t="shared" si="5"/>
        <v>0</v>
      </c>
      <c r="H62" s="6">
        <f t="shared" si="3"/>
        <v>0</v>
      </c>
    </row>
    <row r="63" spans="1:8" x14ac:dyDescent="0.3">
      <c r="A63" s="12">
        <v>10173</v>
      </c>
      <c r="B63" s="37" t="s">
        <v>67</v>
      </c>
      <c r="C63" s="91">
        <f>SUM('BPA CURRENT Calc'!J64:M64)</f>
        <v>34.738390154109595</v>
      </c>
      <c r="D63" s="80">
        <f t="shared" si="1"/>
        <v>0.21527003543028742</v>
      </c>
      <c r="E63" s="18">
        <f>'BPA CURRENT Calc'!J64</f>
        <v>33.130000000000003</v>
      </c>
      <c r="F63" s="4">
        <f t="shared" si="4"/>
        <v>1</v>
      </c>
      <c r="G63" s="4">
        <f t="shared" si="5"/>
        <v>1.6083901541095926</v>
      </c>
      <c r="H63" s="6">
        <f t="shared" si="3"/>
        <v>0</v>
      </c>
    </row>
    <row r="64" spans="1:8" x14ac:dyDescent="0.3">
      <c r="A64" s="12">
        <v>10174</v>
      </c>
      <c r="B64" s="37" t="s">
        <v>68</v>
      </c>
      <c r="C64" s="91">
        <f>SUM('BPA CURRENT Calc'!J65:M65)</f>
        <v>0.49262568493150671</v>
      </c>
      <c r="D64" s="80">
        <f t="shared" si="1"/>
        <v>3.0527479304198412E-3</v>
      </c>
      <c r="E64" s="18">
        <f>'BPA CURRENT Calc'!J65</f>
        <v>0.50700000000000001</v>
      </c>
      <c r="F64" s="4">
        <f t="shared" si="4"/>
        <v>0</v>
      </c>
      <c r="G64" s="4">
        <f t="shared" si="5"/>
        <v>0</v>
      </c>
      <c r="H64" s="6">
        <f t="shared" si="3"/>
        <v>0</v>
      </c>
    </row>
    <row r="65" spans="1:8" x14ac:dyDescent="0.3">
      <c r="A65" s="12">
        <v>10177</v>
      </c>
      <c r="B65" s="37" t="s">
        <v>69</v>
      </c>
      <c r="C65" s="91">
        <f>SUM('BPA CURRENT Calc'!J66:M66)</f>
        <v>8.2642351598173516</v>
      </c>
      <c r="D65" s="80">
        <f t="shared" si="1"/>
        <v>5.1212568796819888E-2</v>
      </c>
      <c r="E65" s="18">
        <f>'BPA CURRENT Calc'!J66</f>
        <v>11.664999999999999</v>
      </c>
      <c r="F65" s="4">
        <f t="shared" si="4"/>
        <v>0</v>
      </c>
      <c r="G65" s="4">
        <f t="shared" si="5"/>
        <v>0</v>
      </c>
      <c r="H65" s="6">
        <f t="shared" si="3"/>
        <v>0</v>
      </c>
    </row>
    <row r="66" spans="1:8" x14ac:dyDescent="0.3">
      <c r="A66" s="12">
        <v>10179</v>
      </c>
      <c r="B66" s="37" t="s">
        <v>70</v>
      </c>
      <c r="C66" s="91">
        <f>SUM('BPA CURRENT Calc'!J67:M67)</f>
        <v>170.86232768264841</v>
      </c>
      <c r="D66" s="80">
        <f t="shared" si="1"/>
        <v>1.0588153098278736</v>
      </c>
      <c r="E66" s="18">
        <f>'BPA CURRENT Calc'!J67</f>
        <v>166.822</v>
      </c>
      <c r="F66" s="4">
        <f t="shared" si="4"/>
        <v>1</v>
      </c>
      <c r="G66" s="4">
        <f t="shared" si="5"/>
        <v>4.0403276826484102</v>
      </c>
      <c r="H66" s="6">
        <f t="shared" si="3"/>
        <v>0</v>
      </c>
    </row>
    <row r="67" spans="1:8" x14ac:dyDescent="0.3">
      <c r="A67" s="12">
        <v>10183</v>
      </c>
      <c r="B67" s="37" t="s">
        <v>71</v>
      </c>
      <c r="C67" s="91">
        <f>SUM('BPA CURRENT Calc'!J68:M68)</f>
        <v>120.36974768835616</v>
      </c>
      <c r="D67" s="80">
        <f t="shared" si="1"/>
        <v>0.74591826894263169</v>
      </c>
      <c r="E67" s="18">
        <f>'BPA CURRENT Calc'!J68</f>
        <v>117.351</v>
      </c>
      <c r="F67" s="4">
        <f t="shared" si="4"/>
        <v>1</v>
      </c>
      <c r="G67" s="4">
        <f t="shared" si="5"/>
        <v>3.0187476883561573</v>
      </c>
      <c r="H67" s="6">
        <f t="shared" si="3"/>
        <v>0</v>
      </c>
    </row>
    <row r="68" spans="1:8" x14ac:dyDescent="0.3">
      <c r="A68" s="12">
        <v>10186</v>
      </c>
      <c r="B68" s="37" t="s">
        <v>72</v>
      </c>
      <c r="C68" s="91">
        <f>SUM('BPA CURRENT Calc'!J69:M69)</f>
        <v>17.556053995433793</v>
      </c>
      <c r="D68" s="80">
        <f t="shared" si="1"/>
        <v>0.10879296216223701</v>
      </c>
      <c r="E68" s="18">
        <f>'BPA CURRENT Calc'!J69</f>
        <v>21.317</v>
      </c>
      <c r="F68" s="4">
        <f t="shared" si="4"/>
        <v>0</v>
      </c>
      <c r="G68" s="4">
        <f t="shared" si="5"/>
        <v>0</v>
      </c>
      <c r="H68" s="6">
        <f t="shared" si="3"/>
        <v>0</v>
      </c>
    </row>
    <row r="69" spans="1:8" x14ac:dyDescent="0.3">
      <c r="A69" s="12">
        <v>10190</v>
      </c>
      <c r="B69" s="37" t="s">
        <v>73</v>
      </c>
      <c r="C69" s="91">
        <f>SUM('BPA CURRENT Calc'!J70:M70)</f>
        <v>203.62074999999999</v>
      </c>
      <c r="D69" s="80">
        <f t="shared" si="1"/>
        <v>1.2618156993569303</v>
      </c>
      <c r="E69" s="18">
        <f>'BPA CURRENT Calc'!J70</f>
        <v>187.059</v>
      </c>
      <c r="F69" s="4">
        <f t="shared" si="4"/>
        <v>1</v>
      </c>
      <c r="G69" s="4">
        <f t="shared" si="5"/>
        <v>16.561749999999989</v>
      </c>
      <c r="H69" s="6">
        <f t="shared" si="3"/>
        <v>0</v>
      </c>
    </row>
    <row r="70" spans="1:8" x14ac:dyDescent="0.3">
      <c r="A70" s="12">
        <v>10191</v>
      </c>
      <c r="B70" s="37" t="s">
        <v>74</v>
      </c>
      <c r="C70" s="91">
        <f>SUM('BPA CURRENT Calc'!J71:M71)</f>
        <v>129.29165650684931</v>
      </c>
      <c r="D70" s="80">
        <f t="shared" si="1"/>
        <v>0.80120637005907336</v>
      </c>
      <c r="E70" s="18">
        <f>'BPA CURRENT Calc'!J71</f>
        <v>131.21700000000001</v>
      </c>
      <c r="F70" s="4">
        <f t="shared" ref="F70:F101" si="6">IF((C70-E70)&gt;0,1,0)</f>
        <v>0</v>
      </c>
      <c r="G70" s="4">
        <f t="shared" si="5"/>
        <v>0</v>
      </c>
      <c r="H70" s="6">
        <f t="shared" si="3"/>
        <v>0</v>
      </c>
    </row>
    <row r="71" spans="1:8" x14ac:dyDescent="0.3">
      <c r="A71" s="12">
        <v>10197</v>
      </c>
      <c r="B71" s="37" t="s">
        <v>75</v>
      </c>
      <c r="C71" s="91">
        <f>SUM('BPA CURRENT Calc'!J72:M72)</f>
        <v>23.703910245433789</v>
      </c>
      <c r="D71" s="80">
        <f t="shared" ref="D71:D134" si="7">C71*C$2</f>
        <v>0.14689056043569204</v>
      </c>
      <c r="E71" s="18">
        <f>'BPA CURRENT Calc'!J72</f>
        <v>22.753</v>
      </c>
      <c r="F71" s="4">
        <f t="shared" si="6"/>
        <v>1</v>
      </c>
      <c r="G71" s="4">
        <f t="shared" ref="G71:G102" si="8">(C71-E71)*F71</f>
        <v>0.95091024543378921</v>
      </c>
      <c r="H71" s="6">
        <f t="shared" ref="H71:H134" si="9">IF(F71=1,G71*$C$3,0)</f>
        <v>0</v>
      </c>
    </row>
    <row r="72" spans="1:8" x14ac:dyDescent="0.3">
      <c r="A72" s="12">
        <v>10202</v>
      </c>
      <c r="B72" s="37" t="s">
        <v>76</v>
      </c>
      <c r="C72" s="91">
        <f>SUM('BPA CURRENT Calc'!J73:M73)</f>
        <v>13.980714897260274</v>
      </c>
      <c r="D72" s="80">
        <f t="shared" si="7"/>
        <v>8.6636973616865301E-2</v>
      </c>
      <c r="E72" s="18">
        <f>'BPA CURRENT Calc'!J73</f>
        <v>13.099</v>
      </c>
      <c r="F72" s="4">
        <f t="shared" si="6"/>
        <v>1</v>
      </c>
      <c r="G72" s="4">
        <f t="shared" si="8"/>
        <v>0.88171489726027374</v>
      </c>
      <c r="H72" s="6">
        <f t="shared" si="9"/>
        <v>0</v>
      </c>
    </row>
    <row r="73" spans="1:8" x14ac:dyDescent="0.3">
      <c r="A73" s="12">
        <v>10203</v>
      </c>
      <c r="B73" s="37" t="s">
        <v>77</v>
      </c>
      <c r="C73" s="91">
        <f>SUM('BPA CURRENT Calc'!J74:M74)</f>
        <v>6.2848309931506856</v>
      </c>
      <c r="D73" s="80">
        <f t="shared" si="7"/>
        <v>3.8946415897999312E-2</v>
      </c>
      <c r="E73" s="18">
        <f>'BPA CURRENT Calc'!J74</f>
        <v>6.2130000000000001</v>
      </c>
      <c r="F73" s="4">
        <f t="shared" si="6"/>
        <v>1</v>
      </c>
      <c r="G73" s="4">
        <f t="shared" si="8"/>
        <v>7.1830993150685529E-2</v>
      </c>
      <c r="H73" s="6">
        <f t="shared" si="9"/>
        <v>0</v>
      </c>
    </row>
    <row r="74" spans="1:8" x14ac:dyDescent="0.3">
      <c r="A74" s="12">
        <v>10204</v>
      </c>
      <c r="B74" s="37" t="s">
        <v>78</v>
      </c>
      <c r="C74" s="91">
        <f>SUM('BPA CURRENT Calc'!J75:M75)</f>
        <v>62.937145433789958</v>
      </c>
      <c r="D74" s="80">
        <f t="shared" si="7"/>
        <v>0.39001466295093457</v>
      </c>
      <c r="E74" s="18">
        <f>'BPA CURRENT Calc'!J75</f>
        <v>79.555999999999997</v>
      </c>
      <c r="F74" s="4">
        <f t="shared" si="6"/>
        <v>0</v>
      </c>
      <c r="G74" s="4">
        <f t="shared" si="8"/>
        <v>0</v>
      </c>
      <c r="H74" s="6">
        <f t="shared" si="9"/>
        <v>0</v>
      </c>
    </row>
    <row r="75" spans="1:8" x14ac:dyDescent="0.3">
      <c r="A75" s="12">
        <v>10209</v>
      </c>
      <c r="B75" s="37" t="s">
        <v>79</v>
      </c>
      <c r="C75" s="91">
        <f>SUM('BPA CURRENT Calc'!J76:M76)</f>
        <v>109.84374657534246</v>
      </c>
      <c r="D75" s="80">
        <f t="shared" si="7"/>
        <v>0.68068978188593832</v>
      </c>
      <c r="E75" s="18">
        <f>'BPA CURRENT Calc'!J76</f>
        <v>104.89</v>
      </c>
      <c r="F75" s="4">
        <f t="shared" si="6"/>
        <v>1</v>
      </c>
      <c r="G75" s="4">
        <f t="shared" si="8"/>
        <v>4.9537465753424641</v>
      </c>
      <c r="H75" s="6">
        <f t="shared" si="9"/>
        <v>0</v>
      </c>
    </row>
    <row r="76" spans="1:8" x14ac:dyDescent="0.3">
      <c r="A76" s="12">
        <v>10230</v>
      </c>
      <c r="B76" s="37" t="s">
        <v>80</v>
      </c>
      <c r="C76" s="91">
        <f>SUM('BPA CURRENT Calc'!J77:M77)</f>
        <v>10.253024686073061</v>
      </c>
      <c r="D76" s="80">
        <f t="shared" si="7"/>
        <v>6.3536881750907756E-2</v>
      </c>
      <c r="E76" s="18">
        <f>'BPA CURRENT Calc'!J77</f>
        <v>9.702</v>
      </c>
      <c r="F76" s="4">
        <f t="shared" si="6"/>
        <v>1</v>
      </c>
      <c r="G76" s="4">
        <f t="shared" si="8"/>
        <v>0.55102468607306143</v>
      </c>
      <c r="H76" s="6">
        <f t="shared" si="9"/>
        <v>0</v>
      </c>
    </row>
    <row r="77" spans="1:8" x14ac:dyDescent="0.3">
      <c r="A77" s="12">
        <v>10231</v>
      </c>
      <c r="B77" s="37" t="s">
        <v>81</v>
      </c>
      <c r="C77" s="91">
        <f>SUM('BPA CURRENT Calc'!J78:M78)</f>
        <v>41.182376455479449</v>
      </c>
      <c r="D77" s="80">
        <f t="shared" si="7"/>
        <v>0.25520271950845469</v>
      </c>
      <c r="E77" s="18">
        <f>'BPA CURRENT Calc'!J78</f>
        <v>36.658999999999999</v>
      </c>
      <c r="F77" s="4">
        <f t="shared" si="6"/>
        <v>1</v>
      </c>
      <c r="G77" s="4">
        <f t="shared" si="8"/>
        <v>4.5233764554794504</v>
      </c>
      <c r="H77" s="6">
        <f t="shared" si="9"/>
        <v>0</v>
      </c>
    </row>
    <row r="78" spans="1:8" x14ac:dyDescent="0.3">
      <c r="A78" s="12">
        <v>10234</v>
      </c>
      <c r="B78" s="37" t="s">
        <v>82</v>
      </c>
      <c r="C78" s="91">
        <f>SUM('BPA CURRENT Calc'!J79:M79)</f>
        <v>54.287939925799094</v>
      </c>
      <c r="D78" s="80">
        <f t="shared" si="7"/>
        <v>0.33641647466733721</v>
      </c>
      <c r="E78" s="18">
        <f>'BPA CURRENT Calc'!J79</f>
        <v>50.999000000000002</v>
      </c>
      <c r="F78" s="4">
        <f t="shared" si="6"/>
        <v>1</v>
      </c>
      <c r="G78" s="4">
        <f t="shared" si="8"/>
        <v>3.2889399257990917</v>
      </c>
      <c r="H78" s="6">
        <f t="shared" si="9"/>
        <v>0</v>
      </c>
    </row>
    <row r="79" spans="1:8" x14ac:dyDescent="0.3">
      <c r="A79" s="12">
        <v>10235</v>
      </c>
      <c r="B79" s="37" t="s">
        <v>83</v>
      </c>
      <c r="C79" s="91">
        <f>SUM('BPA CURRENT Calc'!J80:M80)</f>
        <v>30.154643949771689</v>
      </c>
      <c r="D79" s="80">
        <f t="shared" si="7"/>
        <v>0.18686505743810683</v>
      </c>
      <c r="E79" s="18">
        <f>'BPA CURRENT Calc'!J80</f>
        <v>33.113</v>
      </c>
      <c r="F79" s="4">
        <f t="shared" si="6"/>
        <v>0</v>
      </c>
      <c r="G79" s="4">
        <f t="shared" si="8"/>
        <v>0</v>
      </c>
      <c r="H79" s="6">
        <f t="shared" si="9"/>
        <v>0</v>
      </c>
    </row>
    <row r="80" spans="1:8" x14ac:dyDescent="0.3">
      <c r="A80" s="12">
        <v>10236</v>
      </c>
      <c r="B80" s="37" t="s">
        <v>84</v>
      </c>
      <c r="C80" s="91">
        <f>SUM('BPA CURRENT Calc'!J81:M81)</f>
        <v>28.055985730593605</v>
      </c>
      <c r="D80" s="80">
        <f t="shared" si="7"/>
        <v>0.1738599001123266</v>
      </c>
      <c r="E80" s="18">
        <f>'BPA CURRENT Calc'!J81</f>
        <v>29.103000000000002</v>
      </c>
      <c r="F80" s="4">
        <f t="shared" si="6"/>
        <v>0</v>
      </c>
      <c r="G80" s="4">
        <f t="shared" si="8"/>
        <v>0</v>
      </c>
      <c r="H80" s="6">
        <f t="shared" si="9"/>
        <v>0</v>
      </c>
    </row>
    <row r="81" spans="1:8" x14ac:dyDescent="0.3">
      <c r="A81" s="12">
        <v>10237</v>
      </c>
      <c r="B81" s="37" t="s">
        <v>85</v>
      </c>
      <c r="C81" s="91">
        <f>SUM('BPA CURRENT Calc'!J82:M82)</f>
        <v>105.05029360730593</v>
      </c>
      <c r="D81" s="80">
        <f t="shared" si="7"/>
        <v>0.65098527382770954</v>
      </c>
      <c r="E81" s="18">
        <f>'BPA CURRENT Calc'!J82</f>
        <v>113.732</v>
      </c>
      <c r="F81" s="4">
        <f t="shared" si="6"/>
        <v>0</v>
      </c>
      <c r="G81" s="4">
        <f t="shared" si="8"/>
        <v>0</v>
      </c>
      <c r="H81" s="6">
        <f t="shared" si="9"/>
        <v>0</v>
      </c>
    </row>
    <row r="82" spans="1:8" x14ac:dyDescent="0.3">
      <c r="A82" s="12">
        <v>10239</v>
      </c>
      <c r="B82" s="37" t="s">
        <v>86</v>
      </c>
      <c r="C82" s="91">
        <f>SUM('BPA CURRENT Calc'!J83:M83)</f>
        <v>14.107240353881277</v>
      </c>
      <c r="D82" s="80">
        <f t="shared" si="7"/>
        <v>8.7421038146303906E-2</v>
      </c>
      <c r="E82" s="18">
        <f>'BPA CURRENT Calc'!J83</f>
        <v>14</v>
      </c>
      <c r="F82" s="4">
        <f t="shared" si="6"/>
        <v>1</v>
      </c>
      <c r="G82" s="4">
        <f t="shared" si="8"/>
        <v>0.10724035388127717</v>
      </c>
      <c r="H82" s="6">
        <f t="shared" si="9"/>
        <v>0</v>
      </c>
    </row>
    <row r="83" spans="1:8" x14ac:dyDescent="0.3">
      <c r="A83" s="12">
        <v>10242</v>
      </c>
      <c r="B83" s="37" t="s">
        <v>87</v>
      </c>
      <c r="C83" s="91">
        <f>SUM('BPA CURRENT Calc'!J84:M84)</f>
        <v>9.6628684931506843</v>
      </c>
      <c r="D83" s="80">
        <f t="shared" si="7"/>
        <v>5.9879747842393159E-2</v>
      </c>
      <c r="E83" s="18">
        <f>'BPA CURRENT Calc'!J84</f>
        <v>9.5259999999999998</v>
      </c>
      <c r="F83" s="4">
        <f t="shared" si="6"/>
        <v>1</v>
      </c>
      <c r="G83" s="4">
        <f t="shared" si="8"/>
        <v>0.1368684931506845</v>
      </c>
      <c r="H83" s="6">
        <f t="shared" si="9"/>
        <v>0</v>
      </c>
    </row>
    <row r="84" spans="1:8" x14ac:dyDescent="0.3">
      <c r="A84" s="12">
        <v>10244</v>
      </c>
      <c r="B84" s="37" t="s">
        <v>88</v>
      </c>
      <c r="C84" s="91">
        <f>SUM('BPA CURRENT Calc'!J85:M85)</f>
        <v>88.805140639269396</v>
      </c>
      <c r="D84" s="80">
        <f t="shared" si="7"/>
        <v>0.55031582312819427</v>
      </c>
      <c r="E84" s="18">
        <f>'BPA CURRENT Calc'!J85</f>
        <v>86.037999999999997</v>
      </c>
      <c r="F84" s="4">
        <f t="shared" si="6"/>
        <v>1</v>
      </c>
      <c r="G84" s="4">
        <f t="shared" si="8"/>
        <v>2.7671406392693996</v>
      </c>
      <c r="H84" s="6">
        <f t="shared" si="9"/>
        <v>0</v>
      </c>
    </row>
    <row r="85" spans="1:8" x14ac:dyDescent="0.3">
      <c r="A85" s="12">
        <v>10246</v>
      </c>
      <c r="B85" s="37" t="s">
        <v>89</v>
      </c>
      <c r="C85" s="91">
        <f>SUM('BPA CURRENT Calc'!J86:M86)</f>
        <v>8.8431726027397257</v>
      </c>
      <c r="D85" s="80">
        <f t="shared" si="7"/>
        <v>5.4800181328573207E-2</v>
      </c>
      <c r="E85" s="18">
        <f>'BPA CURRENT Calc'!J86</f>
        <v>8.9870000000000001</v>
      </c>
      <c r="F85" s="4">
        <f t="shared" si="6"/>
        <v>0</v>
      </c>
      <c r="G85" s="4">
        <f t="shared" si="8"/>
        <v>0</v>
      </c>
      <c r="H85" s="6">
        <f t="shared" si="9"/>
        <v>0</v>
      </c>
    </row>
    <row r="86" spans="1:8" x14ac:dyDescent="0.3">
      <c r="A86" s="12">
        <v>10247</v>
      </c>
      <c r="B86" s="37" t="s">
        <v>90</v>
      </c>
      <c r="C86" s="91">
        <f>SUM('BPA CURRENT Calc'!J87:M87)</f>
        <v>78.159107876712341</v>
      </c>
      <c r="D86" s="80">
        <f t="shared" si="7"/>
        <v>0.48434351296008654</v>
      </c>
      <c r="E86" s="18">
        <f>'BPA CURRENT Calc'!J87</f>
        <v>79.929000000000002</v>
      </c>
      <c r="F86" s="4">
        <f t="shared" si="6"/>
        <v>0</v>
      </c>
      <c r="G86" s="4">
        <f t="shared" si="8"/>
        <v>0</v>
      </c>
      <c r="H86" s="6">
        <f t="shared" si="9"/>
        <v>0</v>
      </c>
    </row>
    <row r="87" spans="1:8" x14ac:dyDescent="0.3">
      <c r="A87" s="12">
        <v>10256</v>
      </c>
      <c r="B87" s="37" t="s">
        <v>91</v>
      </c>
      <c r="C87" s="91">
        <f>SUM('BPA CURRENT Calc'!J88:M88)</f>
        <v>47.973604680365298</v>
      </c>
      <c r="D87" s="80">
        <f t="shared" si="7"/>
        <v>0.29728722411850483</v>
      </c>
      <c r="E87" s="18">
        <f>'BPA CURRENT Calc'!J88</f>
        <v>46.746000000000002</v>
      </c>
      <c r="F87" s="4">
        <f t="shared" si="6"/>
        <v>1</v>
      </c>
      <c r="G87" s="4">
        <f t="shared" si="8"/>
        <v>1.227604680365296</v>
      </c>
      <c r="H87" s="6">
        <f t="shared" si="9"/>
        <v>0</v>
      </c>
    </row>
    <row r="88" spans="1:8" x14ac:dyDescent="0.3">
      <c r="A88" s="12">
        <v>10258</v>
      </c>
      <c r="B88" s="37" t="s">
        <v>92</v>
      </c>
      <c r="C88" s="91">
        <f>SUM('BPA CURRENT Calc'!J89:M89)</f>
        <v>38.201579023972599</v>
      </c>
      <c r="D88" s="80">
        <f t="shared" si="7"/>
        <v>0.2367310411766631</v>
      </c>
      <c r="E88" s="18">
        <f>'BPA CURRENT Calc'!J89</f>
        <v>37.951999999999998</v>
      </c>
      <c r="F88" s="4">
        <f t="shared" si="6"/>
        <v>1</v>
      </c>
      <c r="G88" s="4">
        <f t="shared" si="8"/>
        <v>0.24957902397260057</v>
      </c>
      <c r="H88" s="6">
        <f t="shared" si="9"/>
        <v>0</v>
      </c>
    </row>
    <row r="89" spans="1:8" x14ac:dyDescent="0.3">
      <c r="A89" s="12">
        <v>10259</v>
      </c>
      <c r="B89" s="37" t="s">
        <v>93</v>
      </c>
      <c r="C89" s="91">
        <f>SUM('BPA CURRENT Calc'!J90:M90)</f>
        <v>27.773873744292239</v>
      </c>
      <c r="D89" s="80">
        <f t="shared" si="7"/>
        <v>0.17211168273619065</v>
      </c>
      <c r="E89" s="18">
        <f>'BPA CURRENT Calc'!J90</f>
        <v>26.984999999999999</v>
      </c>
      <c r="F89" s="4">
        <f t="shared" si="6"/>
        <v>1</v>
      </c>
      <c r="G89" s="4">
        <f t="shared" si="8"/>
        <v>0.78887374429223911</v>
      </c>
      <c r="H89" s="6">
        <f t="shared" si="9"/>
        <v>0</v>
      </c>
    </row>
    <row r="90" spans="1:8" x14ac:dyDescent="0.3">
      <c r="A90" s="12">
        <v>10260</v>
      </c>
      <c r="B90" s="37" t="s">
        <v>94</v>
      </c>
      <c r="C90" s="91">
        <f>SUM('BPA CURRENT Calc'!J91:M91)</f>
        <v>26.412211957762558</v>
      </c>
      <c r="D90" s="80">
        <f t="shared" si="7"/>
        <v>0.1636736123555563</v>
      </c>
      <c r="E90" s="18">
        <f>'BPA CURRENT Calc'!J91</f>
        <v>26.285</v>
      </c>
      <c r="F90" s="4">
        <f t="shared" si="6"/>
        <v>1</v>
      </c>
      <c r="G90" s="4">
        <f t="shared" si="8"/>
        <v>0.12721195776255811</v>
      </c>
      <c r="H90" s="6">
        <f t="shared" si="9"/>
        <v>0</v>
      </c>
    </row>
    <row r="91" spans="1:8" x14ac:dyDescent="0.3">
      <c r="A91" s="12">
        <v>10273</v>
      </c>
      <c r="B91" s="37" t="s">
        <v>95</v>
      </c>
      <c r="C91" s="91">
        <f>SUM('BPA CURRENT Calc'!J92:M92)</f>
        <v>6.5584865582191778</v>
      </c>
      <c r="D91" s="80">
        <f t="shared" si="7"/>
        <v>4.0642229749091673E-2</v>
      </c>
      <c r="E91" s="18">
        <f>'BPA CURRENT Calc'!J92</f>
        <v>5.8810000000000002</v>
      </c>
      <c r="F91" s="4">
        <f t="shared" si="6"/>
        <v>1</v>
      </c>
      <c r="G91" s="4">
        <f t="shared" si="8"/>
        <v>0.67748655821917758</v>
      </c>
      <c r="H91" s="6">
        <f t="shared" si="9"/>
        <v>0</v>
      </c>
    </row>
    <row r="92" spans="1:8" x14ac:dyDescent="0.3">
      <c r="A92" s="12">
        <v>10278</v>
      </c>
      <c r="B92" s="37" t="s">
        <v>96</v>
      </c>
      <c r="C92" s="91">
        <f>SUM('BPA CURRENT Calc'!J93:M93)</f>
        <v>36.734578909817351</v>
      </c>
      <c r="D92" s="80">
        <f t="shared" si="7"/>
        <v>0.22764020060663523</v>
      </c>
      <c r="E92" s="18">
        <f>'BPA CURRENT Calc'!J93</f>
        <v>35.927999999999997</v>
      </c>
      <c r="F92" s="4">
        <f t="shared" si="6"/>
        <v>1</v>
      </c>
      <c r="G92" s="4">
        <f t="shared" si="8"/>
        <v>0.80657890981735392</v>
      </c>
      <c r="H92" s="6">
        <f t="shared" si="9"/>
        <v>0</v>
      </c>
    </row>
    <row r="93" spans="1:8" x14ac:dyDescent="0.3">
      <c r="A93" s="12">
        <v>10279</v>
      </c>
      <c r="B93" s="37" t="s">
        <v>97</v>
      </c>
      <c r="C93" s="91">
        <f>SUM('BPA CURRENT Calc'!J94:M94)</f>
        <v>66.620770376712329</v>
      </c>
      <c r="D93" s="80">
        <f t="shared" si="7"/>
        <v>0.41284168712957164</v>
      </c>
      <c r="E93" s="18">
        <f>'BPA CURRENT Calc'!J94</f>
        <v>64.765000000000001</v>
      </c>
      <c r="F93" s="4">
        <f t="shared" si="6"/>
        <v>1</v>
      </c>
      <c r="G93" s="4">
        <f t="shared" si="8"/>
        <v>1.8557703767123286</v>
      </c>
      <c r="H93" s="6">
        <f t="shared" si="9"/>
        <v>0</v>
      </c>
    </row>
    <row r="94" spans="1:8" x14ac:dyDescent="0.3">
      <c r="A94" s="12">
        <v>10284</v>
      </c>
      <c r="B94" s="37" t="s">
        <v>98</v>
      </c>
      <c r="C94" s="91">
        <f>SUM('BPA CURRENT Calc'!J95:M95)</f>
        <v>10.285239497716894</v>
      </c>
      <c r="D94" s="80">
        <f t="shared" si="7"/>
        <v>6.3736513444062864E-2</v>
      </c>
      <c r="E94" s="18">
        <f>'BPA CURRENT Calc'!J95</f>
        <v>10.157999999999999</v>
      </c>
      <c r="F94" s="4">
        <f t="shared" si="6"/>
        <v>1</v>
      </c>
      <c r="G94" s="4">
        <f t="shared" si="8"/>
        <v>0.12723949771689469</v>
      </c>
      <c r="H94" s="6">
        <f t="shared" si="9"/>
        <v>0</v>
      </c>
    </row>
    <row r="95" spans="1:8" x14ac:dyDescent="0.3">
      <c r="A95" s="12">
        <v>10285</v>
      </c>
      <c r="B95" s="37" t="s">
        <v>99</v>
      </c>
      <c r="C95" s="91">
        <f>SUM('BPA CURRENT Calc'!J96:M96)</f>
        <v>6.775502625570776</v>
      </c>
      <c r="D95" s="80">
        <f t="shared" si="7"/>
        <v>4.1987054776977818E-2</v>
      </c>
      <c r="E95" s="18">
        <f>'BPA CURRENT Calc'!J96</f>
        <v>6.5289999999999999</v>
      </c>
      <c r="F95" s="4">
        <f t="shared" si="6"/>
        <v>1</v>
      </c>
      <c r="G95" s="4">
        <f t="shared" si="8"/>
        <v>0.24650262557077607</v>
      </c>
      <c r="H95" s="6">
        <f t="shared" si="9"/>
        <v>0</v>
      </c>
    </row>
    <row r="96" spans="1:8" x14ac:dyDescent="0.3">
      <c r="A96" s="12">
        <v>10286</v>
      </c>
      <c r="B96" s="37" t="s">
        <v>100</v>
      </c>
      <c r="C96" s="91">
        <f>SUM('BPA CURRENT Calc'!J97:M97)</f>
        <v>46.842882220319638</v>
      </c>
      <c r="D96" s="80">
        <f t="shared" si="7"/>
        <v>0.29028025969223142</v>
      </c>
      <c r="E96" s="18">
        <f>'BPA CURRENT Calc'!J97</f>
        <v>45.911000000000001</v>
      </c>
      <c r="F96" s="4">
        <f t="shared" si="6"/>
        <v>1</v>
      </c>
      <c r="G96" s="4">
        <f t="shared" si="8"/>
        <v>0.93188222031963619</v>
      </c>
      <c r="H96" s="6">
        <f t="shared" si="9"/>
        <v>0</v>
      </c>
    </row>
    <row r="97" spans="1:8" x14ac:dyDescent="0.3">
      <c r="A97" s="12">
        <v>10288</v>
      </c>
      <c r="B97" s="37" t="s">
        <v>101</v>
      </c>
      <c r="C97" s="91">
        <f>SUM('BPA CURRENT Calc'!J98:M98)</f>
        <v>25.451626341324204</v>
      </c>
      <c r="D97" s="80">
        <f t="shared" si="7"/>
        <v>0.15772096749299502</v>
      </c>
      <c r="E97" s="18">
        <f>'BPA CURRENT Calc'!J98</f>
        <v>24.734000000000002</v>
      </c>
      <c r="F97" s="4">
        <f t="shared" si="6"/>
        <v>1</v>
      </c>
      <c r="G97" s="4">
        <f t="shared" si="8"/>
        <v>0.71762634132420189</v>
      </c>
      <c r="H97" s="6">
        <f t="shared" si="9"/>
        <v>0</v>
      </c>
    </row>
    <row r="98" spans="1:8" x14ac:dyDescent="0.3">
      <c r="A98" s="12">
        <v>10291</v>
      </c>
      <c r="B98" s="37" t="s">
        <v>102</v>
      </c>
      <c r="C98" s="91">
        <f>SUM('BPA CURRENT Calc'!J99:M99)</f>
        <v>76.837270433789968</v>
      </c>
      <c r="D98" s="80">
        <f t="shared" si="7"/>
        <v>0.47615222971671733</v>
      </c>
      <c r="E98" s="18">
        <f>'BPA CURRENT Calc'!J99</f>
        <v>79.182000000000002</v>
      </c>
      <c r="F98" s="4">
        <f t="shared" si="6"/>
        <v>0</v>
      </c>
      <c r="G98" s="4">
        <f t="shared" si="8"/>
        <v>0</v>
      </c>
      <c r="H98" s="6">
        <f t="shared" si="9"/>
        <v>0</v>
      </c>
    </row>
    <row r="99" spans="1:8" x14ac:dyDescent="0.3">
      <c r="A99" s="12">
        <v>10294</v>
      </c>
      <c r="B99" s="37" t="s">
        <v>103</v>
      </c>
      <c r="C99" s="91">
        <f>SUM('BPA CURRENT Calc'!J100:M100)</f>
        <v>36.109265753424658</v>
      </c>
      <c r="D99" s="80">
        <f t="shared" si="7"/>
        <v>0.22376520280925585</v>
      </c>
      <c r="E99" s="18">
        <f>'BPA CURRENT Calc'!J100</f>
        <v>36.326999999999998</v>
      </c>
      <c r="F99" s="4">
        <f t="shared" si="6"/>
        <v>0</v>
      </c>
      <c r="G99" s="4">
        <f t="shared" si="8"/>
        <v>0</v>
      </c>
      <c r="H99" s="6">
        <f t="shared" si="9"/>
        <v>0</v>
      </c>
    </row>
    <row r="100" spans="1:8" x14ac:dyDescent="0.3">
      <c r="A100" s="12">
        <v>10304</v>
      </c>
      <c r="B100" s="37" t="s">
        <v>104</v>
      </c>
      <c r="C100" s="91">
        <f>SUM('BPA CURRENT Calc'!J101:M101)</f>
        <v>13.38260799086758</v>
      </c>
      <c r="D100" s="80">
        <f t="shared" si="7"/>
        <v>8.2930569999453488E-2</v>
      </c>
      <c r="E100" s="18">
        <f>'BPA CURRENT Calc'!J101</f>
        <v>14.068</v>
      </c>
      <c r="F100" s="4">
        <f t="shared" si="6"/>
        <v>0</v>
      </c>
      <c r="G100" s="4">
        <f t="shared" si="8"/>
        <v>0</v>
      </c>
      <c r="H100" s="6">
        <f t="shared" si="9"/>
        <v>0</v>
      </c>
    </row>
    <row r="101" spans="1:8" x14ac:dyDescent="0.3">
      <c r="A101" s="12">
        <v>10306</v>
      </c>
      <c r="B101" s="37" t="s">
        <v>105</v>
      </c>
      <c r="C101" s="91">
        <f>SUM('BPA CURRENT Calc'!J102:M102)</f>
        <v>3.0000000000000001E-3</v>
      </c>
      <c r="D101" s="80">
        <f t="shared" si="7"/>
        <v>1.8590674565685428E-5</v>
      </c>
      <c r="E101" s="18">
        <f>'BPA CURRENT Calc'!J102</f>
        <v>25.768999999999998</v>
      </c>
      <c r="F101" s="4">
        <f t="shared" si="6"/>
        <v>0</v>
      </c>
      <c r="G101" s="4">
        <f t="shared" si="8"/>
        <v>0</v>
      </c>
      <c r="H101" s="6">
        <f t="shared" si="9"/>
        <v>0</v>
      </c>
    </row>
    <row r="102" spans="1:8" x14ac:dyDescent="0.3">
      <c r="A102" s="12">
        <v>10307</v>
      </c>
      <c r="B102" s="37" t="s">
        <v>106</v>
      </c>
      <c r="C102" s="91">
        <f>SUM('BPA CURRENT Calc'!J103:M103)</f>
        <v>68.589675</v>
      </c>
      <c r="D102" s="80">
        <f t="shared" si="7"/>
        <v>0.42504277549704317</v>
      </c>
      <c r="E102" s="18">
        <f>'BPA CURRENT Calc'!J103</f>
        <v>71.984999999999999</v>
      </c>
      <c r="F102" s="4">
        <f t="shared" ref="F102:F133" si="10">IF((C102-E102)&gt;0,1,0)</f>
        <v>0</v>
      </c>
      <c r="G102" s="4">
        <f t="shared" si="8"/>
        <v>0</v>
      </c>
      <c r="H102" s="6">
        <f t="shared" si="9"/>
        <v>0</v>
      </c>
    </row>
    <row r="103" spans="1:8" x14ac:dyDescent="0.3">
      <c r="A103" s="12">
        <v>10326</v>
      </c>
      <c r="B103" s="37" t="s">
        <v>107</v>
      </c>
      <c r="C103" s="91">
        <f>SUM('BPA CURRENT Calc'!J104:M104)</f>
        <v>27.848501027397258</v>
      </c>
      <c r="D103" s="80">
        <f t="shared" si="7"/>
        <v>0.17257413991416623</v>
      </c>
      <c r="E103" s="18">
        <f>'BPA CURRENT Calc'!J104</f>
        <v>30.46</v>
      </c>
      <c r="F103" s="4">
        <f t="shared" si="10"/>
        <v>0</v>
      </c>
      <c r="G103" s="4">
        <f t="shared" ref="G103:G134" si="11">(C103-E103)*F103</f>
        <v>0</v>
      </c>
      <c r="H103" s="6">
        <f t="shared" si="9"/>
        <v>0</v>
      </c>
    </row>
    <row r="104" spans="1:8" x14ac:dyDescent="0.3">
      <c r="A104" s="12">
        <v>10331</v>
      </c>
      <c r="B104" s="37" t="s">
        <v>108</v>
      </c>
      <c r="C104" s="91">
        <f>SUM('BPA CURRENT Calc'!J105:M105)</f>
        <v>35.484541210045663</v>
      </c>
      <c r="D104" s="80">
        <f t="shared" si="7"/>
        <v>0.21989385258287075</v>
      </c>
      <c r="E104" s="18">
        <f>'BPA CURRENT Calc'!J105</f>
        <v>36.601999999999997</v>
      </c>
      <c r="F104" s="4">
        <f t="shared" si="10"/>
        <v>0</v>
      </c>
      <c r="G104" s="4">
        <f t="shared" si="11"/>
        <v>0</v>
      </c>
      <c r="H104" s="6">
        <f t="shared" si="9"/>
        <v>0</v>
      </c>
    </row>
    <row r="105" spans="1:8" x14ac:dyDescent="0.3">
      <c r="A105" s="12">
        <v>10333</v>
      </c>
      <c r="B105" s="37" t="s">
        <v>109</v>
      </c>
      <c r="C105" s="91">
        <f>SUM('BPA CURRENT Calc'!J106:M106)</f>
        <v>18.9449122716895</v>
      </c>
      <c r="D105" s="80">
        <f t="shared" si="7"/>
        <v>0.11739956623947989</v>
      </c>
      <c r="E105" s="18">
        <f>'BPA CURRENT Calc'!J106</f>
        <v>18.515000000000001</v>
      </c>
      <c r="F105" s="4">
        <f t="shared" si="10"/>
        <v>1</v>
      </c>
      <c r="G105" s="4">
        <f t="shared" si="11"/>
        <v>0.42991227168949919</v>
      </c>
      <c r="H105" s="6">
        <f t="shared" si="9"/>
        <v>0</v>
      </c>
    </row>
    <row r="106" spans="1:8" x14ac:dyDescent="0.3">
      <c r="A106" s="12">
        <v>10338</v>
      </c>
      <c r="B106" s="37" t="s">
        <v>110</v>
      </c>
      <c r="C106" s="91">
        <f>SUM('BPA CURRENT Calc'!J107:M107)</f>
        <v>2.4278259988584479</v>
      </c>
      <c r="D106" s="80">
        <f t="shared" si="7"/>
        <v>1.5044974348962521E-2</v>
      </c>
      <c r="E106" s="18">
        <f>'BPA CURRENT Calc'!J107</f>
        <v>2.3730000000000002</v>
      </c>
      <c r="F106" s="4">
        <f t="shared" si="10"/>
        <v>1</v>
      </c>
      <c r="G106" s="4">
        <f t="shared" si="11"/>
        <v>5.4825998858447633E-2</v>
      </c>
      <c r="H106" s="6">
        <f t="shared" si="9"/>
        <v>0</v>
      </c>
    </row>
    <row r="107" spans="1:8" x14ac:dyDescent="0.3">
      <c r="A107" s="12">
        <v>10342</v>
      </c>
      <c r="B107" s="37" t="s">
        <v>111</v>
      </c>
      <c r="C107" s="91">
        <f>SUM('BPA CURRENT Calc'!J108:M108)</f>
        <v>38.132675114155248</v>
      </c>
      <c r="D107" s="80">
        <f t="shared" si="7"/>
        <v>0.23630405112209052</v>
      </c>
      <c r="E107" s="18">
        <f>'BPA CURRENT Calc'!J108</f>
        <v>38.691000000000003</v>
      </c>
      <c r="F107" s="4">
        <f t="shared" si="10"/>
        <v>0</v>
      </c>
      <c r="G107" s="4">
        <f t="shared" si="11"/>
        <v>0</v>
      </c>
      <c r="H107" s="6">
        <f t="shared" si="9"/>
        <v>0</v>
      </c>
    </row>
    <row r="108" spans="1:8" x14ac:dyDescent="0.3">
      <c r="A108" s="12">
        <v>10343</v>
      </c>
      <c r="B108" s="37" t="s">
        <v>112</v>
      </c>
      <c r="C108" s="91">
        <f>SUM('BPA CURRENT Calc'!J109:M109)</f>
        <v>11.952629680365295</v>
      </c>
      <c r="D108" s="80">
        <f t="shared" si="7"/>
        <v>7.4069149530607933E-2</v>
      </c>
      <c r="E108" s="18">
        <f>'BPA CURRENT Calc'!J109</f>
        <v>31.388999999999999</v>
      </c>
      <c r="F108" s="4">
        <f t="shared" si="10"/>
        <v>0</v>
      </c>
      <c r="G108" s="4">
        <f t="shared" si="11"/>
        <v>0</v>
      </c>
      <c r="H108" s="6">
        <f t="shared" si="9"/>
        <v>0</v>
      </c>
    </row>
    <row r="109" spans="1:8" x14ac:dyDescent="0.3">
      <c r="A109" s="12">
        <v>10349</v>
      </c>
      <c r="B109" s="37" t="s">
        <v>113</v>
      </c>
      <c r="C109" s="91">
        <f>SUM('BPA CURRENT Calc'!J110:M110)</f>
        <v>488.39778344748862</v>
      </c>
      <c r="D109" s="80">
        <f t="shared" si="7"/>
        <v>3.0265480835581218</v>
      </c>
      <c r="E109" s="18">
        <f>'BPA CURRENT Calc'!J110</f>
        <v>523.91099999999994</v>
      </c>
      <c r="F109" s="4">
        <f t="shared" si="10"/>
        <v>0</v>
      </c>
      <c r="G109" s="4">
        <f t="shared" si="11"/>
        <v>0</v>
      </c>
      <c r="H109" s="6">
        <f t="shared" si="9"/>
        <v>0</v>
      </c>
    </row>
    <row r="110" spans="1:8" x14ac:dyDescent="0.3">
      <c r="A110" s="12">
        <v>10352</v>
      </c>
      <c r="B110" s="37" t="s">
        <v>114</v>
      </c>
      <c r="C110" s="91">
        <f>SUM('BPA CURRENT Calc'!J111:M111)</f>
        <v>16.131402796803656</v>
      </c>
      <c r="D110" s="80">
        <f t="shared" si="7"/>
        <v>9.9964553227788161E-2</v>
      </c>
      <c r="E110" s="18">
        <f>'BPA CURRENT Calc'!J111</f>
        <v>15.907</v>
      </c>
      <c r="F110" s="4">
        <f t="shared" si="10"/>
        <v>1</v>
      </c>
      <c r="G110" s="4">
        <f t="shared" si="11"/>
        <v>0.22440279680365549</v>
      </c>
      <c r="H110" s="6">
        <f t="shared" si="9"/>
        <v>0</v>
      </c>
    </row>
    <row r="111" spans="1:8" x14ac:dyDescent="0.3">
      <c r="A111" s="12">
        <v>10354</v>
      </c>
      <c r="B111" s="37" t="s">
        <v>115</v>
      </c>
      <c r="C111" s="91">
        <f>SUM('BPA CURRENT Calc'!J112:M112)</f>
        <v>705.10555821917796</v>
      </c>
      <c r="D111" s="80">
        <f t="shared" si="7"/>
        <v>4.3694626557695653</v>
      </c>
      <c r="E111" s="18">
        <f>'BPA CURRENT Calc'!J112</f>
        <v>799.07</v>
      </c>
      <c r="F111" s="4">
        <f t="shared" si="10"/>
        <v>0</v>
      </c>
      <c r="G111" s="4">
        <f t="shared" si="11"/>
        <v>0</v>
      </c>
      <c r="H111" s="6">
        <f t="shared" si="9"/>
        <v>0</v>
      </c>
    </row>
    <row r="112" spans="1:8" x14ac:dyDescent="0.3">
      <c r="A112" s="12">
        <v>10360</v>
      </c>
      <c r="B112" s="37" t="s">
        <v>116</v>
      </c>
      <c r="C112" s="91">
        <f>SUM('BPA CURRENT Calc'!J113:M113)</f>
        <v>6.8727263984018263</v>
      </c>
      <c r="D112" s="80">
        <f t="shared" si="7"/>
        <v>4.2589539950561209E-2</v>
      </c>
      <c r="E112" s="18">
        <f>'BPA CURRENT Calc'!J113</f>
        <v>6.7649999999999997</v>
      </c>
      <c r="F112" s="4">
        <f t="shared" si="10"/>
        <v>1</v>
      </c>
      <c r="G112" s="4">
        <f t="shared" si="11"/>
        <v>0.10772639840182663</v>
      </c>
      <c r="H112" s="6">
        <f t="shared" si="9"/>
        <v>0</v>
      </c>
    </row>
    <row r="113" spans="1:8" x14ac:dyDescent="0.3">
      <c r="A113" s="12">
        <v>10363</v>
      </c>
      <c r="B113" s="37" t="s">
        <v>117</v>
      </c>
      <c r="C113" s="91">
        <f>SUM('BPA CURRENT Calc'!J114:M114)</f>
        <v>91.005119634703206</v>
      </c>
      <c r="D113" s="80">
        <f t="shared" si="7"/>
        <v>0.5639488543133454</v>
      </c>
      <c r="E113" s="18">
        <f>'BPA CURRENT Calc'!J114</f>
        <v>100.706</v>
      </c>
      <c r="F113" s="4">
        <f t="shared" si="10"/>
        <v>0</v>
      </c>
      <c r="G113" s="4">
        <f t="shared" si="11"/>
        <v>0</v>
      </c>
      <c r="H113" s="6">
        <f t="shared" si="9"/>
        <v>0</v>
      </c>
    </row>
    <row r="114" spans="1:8" x14ac:dyDescent="0.3">
      <c r="A114" s="12">
        <v>10369</v>
      </c>
      <c r="B114" s="37" t="s">
        <v>118</v>
      </c>
      <c r="C114" s="91">
        <f>SUM('BPA CURRENT Calc'!J115:M115)</f>
        <v>16.651692579908676</v>
      </c>
      <c r="D114" s="80">
        <f t="shared" si="7"/>
        <v>0.10318873257364032</v>
      </c>
      <c r="E114" s="18">
        <f>'BPA CURRENT Calc'!J115</f>
        <v>16.431999999999999</v>
      </c>
      <c r="F114" s="4">
        <f t="shared" si="10"/>
        <v>1</v>
      </c>
      <c r="G114" s="4">
        <f t="shared" si="11"/>
        <v>0.21969257990867774</v>
      </c>
      <c r="H114" s="6">
        <f t="shared" si="9"/>
        <v>0</v>
      </c>
    </row>
    <row r="115" spans="1:8" x14ac:dyDescent="0.3">
      <c r="A115" s="12">
        <v>10370</v>
      </c>
      <c r="B115" s="37" t="s">
        <v>119</v>
      </c>
      <c r="C115" s="91">
        <f>SUM('BPA CURRENT Calc'!J116:M116)</f>
        <v>379.13663116438363</v>
      </c>
      <c r="D115" s="80">
        <f t="shared" si="7"/>
        <v>2.3494685753024545</v>
      </c>
      <c r="E115" s="18">
        <f>'BPA CURRENT Calc'!J116</f>
        <v>402.39</v>
      </c>
      <c r="F115" s="4">
        <f t="shared" si="10"/>
        <v>0</v>
      </c>
      <c r="G115" s="4">
        <f t="shared" si="11"/>
        <v>0</v>
      </c>
      <c r="H115" s="6">
        <f t="shared" si="9"/>
        <v>0</v>
      </c>
    </row>
    <row r="116" spans="1:8" x14ac:dyDescent="0.3">
      <c r="A116" s="12">
        <v>10371</v>
      </c>
      <c r="B116" s="37" t="s">
        <v>120</v>
      </c>
      <c r="C116" s="91">
        <f>SUM('BPA CURRENT Calc'!J117:M117)</f>
        <v>11.091897089041096</v>
      </c>
      <c r="D116" s="80">
        <f t="shared" si="7"/>
        <v>6.8735283032812178E-2</v>
      </c>
      <c r="E116" s="18">
        <f>'BPA CURRENT Calc'!J117</f>
        <v>11.032</v>
      </c>
      <c r="F116" s="4">
        <f t="shared" si="10"/>
        <v>1</v>
      </c>
      <c r="G116" s="4">
        <f t="shared" si="11"/>
        <v>5.9897089041095697E-2</v>
      </c>
      <c r="H116" s="6">
        <f t="shared" si="9"/>
        <v>0</v>
      </c>
    </row>
    <row r="117" spans="1:8" x14ac:dyDescent="0.3">
      <c r="A117" s="12">
        <v>10376</v>
      </c>
      <c r="B117" s="37" t="s">
        <v>121</v>
      </c>
      <c r="C117" s="91">
        <f>SUM('BPA CURRENT Calc'!J118:M118)</f>
        <v>55.395735844748863</v>
      </c>
      <c r="D117" s="80">
        <f t="shared" si="7"/>
        <v>0.34328136580546703</v>
      </c>
      <c r="E117" s="18">
        <f>'BPA CURRENT Calc'!J118</f>
        <v>56.029000000000003</v>
      </c>
      <c r="F117" s="4">
        <f t="shared" si="10"/>
        <v>0</v>
      </c>
      <c r="G117" s="4">
        <f t="shared" si="11"/>
        <v>0</v>
      </c>
      <c r="H117" s="6">
        <f t="shared" si="9"/>
        <v>0</v>
      </c>
    </row>
    <row r="118" spans="1:8" x14ac:dyDescent="0.3">
      <c r="A118" s="12">
        <v>10378</v>
      </c>
      <c r="B118" s="37" t="s">
        <v>122</v>
      </c>
      <c r="C118" s="91">
        <f>SUM('BPA CURRENT Calc'!J119:M119)</f>
        <v>2.0226166095890412</v>
      </c>
      <c r="D118" s="80">
        <f t="shared" si="7"/>
        <v>1.2533935720006627E-2</v>
      </c>
      <c r="E118" s="18">
        <f>'BPA CURRENT Calc'!J119</f>
        <v>2.0209999999999999</v>
      </c>
      <c r="F118" s="4">
        <f t="shared" si="10"/>
        <v>1</v>
      </c>
      <c r="G118" s="4">
        <f t="shared" si="11"/>
        <v>1.6166095890413068E-3</v>
      </c>
      <c r="H118" s="6">
        <f t="shared" si="9"/>
        <v>0</v>
      </c>
    </row>
    <row r="119" spans="1:8" x14ac:dyDescent="0.3">
      <c r="A119" s="12">
        <v>10379</v>
      </c>
      <c r="B119" s="37" t="s">
        <v>123</v>
      </c>
      <c r="C119" s="91">
        <f>SUM('BPA CURRENT Calc'!J120:M120)</f>
        <v>4.5046874429223731</v>
      </c>
      <c r="D119" s="80">
        <f t="shared" si="7"/>
        <v>2.7915059423833162E-2</v>
      </c>
      <c r="E119" s="18">
        <f>'BPA CURRENT Calc'!J120</f>
        <v>4.8079999999999998</v>
      </c>
      <c r="F119" s="4">
        <f t="shared" si="10"/>
        <v>0</v>
      </c>
      <c r="G119" s="4">
        <f t="shared" si="11"/>
        <v>0</v>
      </c>
      <c r="H119" s="6">
        <f t="shared" si="9"/>
        <v>0</v>
      </c>
    </row>
    <row r="120" spans="1:8" x14ac:dyDescent="0.3">
      <c r="A120" s="12">
        <v>10388</v>
      </c>
      <c r="B120" s="37" t="s">
        <v>124</v>
      </c>
      <c r="C120" s="91">
        <f>SUM('BPA CURRENT Calc'!J121:M121)</f>
        <v>146.60019557648405</v>
      </c>
      <c r="D120" s="80">
        <f t="shared" si="7"/>
        <v>0.9084655090760837</v>
      </c>
      <c r="E120" s="18">
        <f>'BPA CURRENT Calc'!J121</f>
        <v>113.223</v>
      </c>
      <c r="F120" s="4">
        <f t="shared" si="10"/>
        <v>1</v>
      </c>
      <c r="G120" s="4">
        <f t="shared" si="11"/>
        <v>33.377195576484056</v>
      </c>
      <c r="H120" s="6">
        <f t="shared" si="9"/>
        <v>0</v>
      </c>
    </row>
    <row r="121" spans="1:8" x14ac:dyDescent="0.3">
      <c r="A121" s="12">
        <v>10391</v>
      </c>
      <c r="B121" s="37" t="s">
        <v>125</v>
      </c>
      <c r="C121" s="91">
        <f>SUM('BPA CURRENT Calc'!J122:M122)</f>
        <v>30.893078595890412</v>
      </c>
      <c r="D121" s="80">
        <f t="shared" si="7"/>
        <v>0.19144105683611357</v>
      </c>
      <c r="E121" s="18">
        <f>'BPA CURRENT Calc'!J122</f>
        <v>29.977</v>
      </c>
      <c r="F121" s="4">
        <f t="shared" si="10"/>
        <v>1</v>
      </c>
      <c r="G121" s="4">
        <f t="shared" si="11"/>
        <v>0.91607859589041141</v>
      </c>
      <c r="H121" s="6">
        <f t="shared" si="9"/>
        <v>0</v>
      </c>
    </row>
    <row r="122" spans="1:8" x14ac:dyDescent="0.3">
      <c r="A122" s="12">
        <v>10406</v>
      </c>
      <c r="B122" s="37" t="s">
        <v>126</v>
      </c>
      <c r="C122" s="91">
        <f>SUM('BPA CURRENT Calc'!J123:M123)</f>
        <v>0.52296135844748859</v>
      </c>
      <c r="D122" s="80">
        <f t="shared" si="7"/>
        <v>3.2407348084420085E-3</v>
      </c>
      <c r="E122" s="18">
        <f>'BPA CURRENT Calc'!J123</f>
        <v>0.45800000000000002</v>
      </c>
      <c r="F122" s="4">
        <f t="shared" si="10"/>
        <v>1</v>
      </c>
      <c r="G122" s="4">
        <f t="shared" si="11"/>
        <v>6.4961358447488571E-2</v>
      </c>
      <c r="H122" s="6">
        <f t="shared" si="9"/>
        <v>0</v>
      </c>
    </row>
    <row r="123" spans="1:8" x14ac:dyDescent="0.3">
      <c r="A123" s="12">
        <v>10408</v>
      </c>
      <c r="B123" s="37" t="s">
        <v>127</v>
      </c>
      <c r="C123" s="91">
        <f>SUM('BPA CURRENT Calc'!J124:M124)</f>
        <v>1.5553743721461188</v>
      </c>
      <c r="D123" s="80">
        <f t="shared" si="7"/>
        <v>9.6384862601252633E-3</v>
      </c>
      <c r="E123" s="18">
        <f>'BPA CURRENT Calc'!J124</f>
        <v>1.5269999999999999</v>
      </c>
      <c r="F123" s="4">
        <f t="shared" si="10"/>
        <v>1</v>
      </c>
      <c r="G123" s="4">
        <f t="shared" si="11"/>
        <v>2.8374372146118931E-2</v>
      </c>
      <c r="H123" s="6">
        <f t="shared" si="9"/>
        <v>0</v>
      </c>
    </row>
    <row r="124" spans="1:8" x14ac:dyDescent="0.3">
      <c r="A124" s="12">
        <v>10409</v>
      </c>
      <c r="B124" s="37" t="s">
        <v>128</v>
      </c>
      <c r="C124" s="91">
        <f>SUM('BPA CURRENT Calc'!J125:M125)</f>
        <v>21.687001826484018</v>
      </c>
      <c r="D124" s="80">
        <f t="shared" si="7"/>
        <v>0.13439199775386326</v>
      </c>
      <c r="E124" s="18">
        <f>'BPA CURRENT Calc'!J125</f>
        <v>20.420999999999999</v>
      </c>
      <c r="F124" s="4">
        <f t="shared" si="10"/>
        <v>1</v>
      </c>
      <c r="G124" s="4">
        <f t="shared" si="11"/>
        <v>1.2660018264840183</v>
      </c>
      <c r="H124" s="6">
        <f t="shared" si="9"/>
        <v>0</v>
      </c>
    </row>
    <row r="125" spans="1:8" x14ac:dyDescent="0.3">
      <c r="A125" s="12">
        <v>10426</v>
      </c>
      <c r="B125" s="37" t="s">
        <v>129</v>
      </c>
      <c r="C125" s="91">
        <f>SUM('BPA CURRENT Calc'!J126:M126)</f>
        <v>15.818367123287665</v>
      </c>
      <c r="D125" s="80">
        <f t="shared" si="7"/>
        <v>9.8024705116526181E-2</v>
      </c>
      <c r="E125" s="18">
        <f>'BPA CURRENT Calc'!J126</f>
        <v>36.539000000000001</v>
      </c>
      <c r="F125" s="4">
        <f t="shared" si="10"/>
        <v>0</v>
      </c>
      <c r="G125" s="4">
        <f t="shared" si="11"/>
        <v>0</v>
      </c>
      <c r="H125" s="6">
        <f t="shared" si="9"/>
        <v>0</v>
      </c>
    </row>
    <row r="126" spans="1:8" x14ac:dyDescent="0.3">
      <c r="A126" s="12">
        <v>10434</v>
      </c>
      <c r="B126" s="37" t="s">
        <v>130</v>
      </c>
      <c r="C126" s="91">
        <f>SUM('BPA CURRENT Calc'!J127:M127)</f>
        <v>26.469575228310493</v>
      </c>
      <c r="D126" s="80">
        <f t="shared" si="7"/>
        <v>0.16402908632048296</v>
      </c>
      <c r="E126" s="18">
        <f>'BPA CURRENT Calc'!J127</f>
        <v>27.157</v>
      </c>
      <c r="F126" s="4">
        <f t="shared" si="10"/>
        <v>0</v>
      </c>
      <c r="G126" s="4">
        <f t="shared" si="11"/>
        <v>0</v>
      </c>
      <c r="H126" s="6">
        <f t="shared" si="9"/>
        <v>0</v>
      </c>
    </row>
    <row r="127" spans="1:8" x14ac:dyDescent="0.3">
      <c r="A127" s="12">
        <v>10436</v>
      </c>
      <c r="B127" s="37" t="s">
        <v>131</v>
      </c>
      <c r="C127" s="91">
        <f>SUM('BPA CURRENT Calc'!J128:M128)</f>
        <v>20.301533019406392</v>
      </c>
      <c r="D127" s="80">
        <f t="shared" si="7"/>
        <v>0.12580639784943376</v>
      </c>
      <c r="E127" s="18">
        <f>'BPA CURRENT Calc'!J128</f>
        <v>19.152000000000001</v>
      </c>
      <c r="F127" s="4">
        <f t="shared" si="10"/>
        <v>1</v>
      </c>
      <c r="G127" s="4">
        <f t="shared" si="11"/>
        <v>1.1495330194063911</v>
      </c>
      <c r="H127" s="6">
        <f t="shared" si="9"/>
        <v>0</v>
      </c>
    </row>
    <row r="128" spans="1:8" x14ac:dyDescent="0.3">
      <c r="A128" s="12">
        <v>10440</v>
      </c>
      <c r="B128" s="37" t="s">
        <v>132</v>
      </c>
      <c r="C128" s="91">
        <f>SUM('BPA CURRENT Calc'!J129:M129)</f>
        <v>5.0522491438356161</v>
      </c>
      <c r="D128" s="80">
        <f t="shared" si="7"/>
        <v>3.1308239885936923E-2</v>
      </c>
      <c r="E128" s="18">
        <f>'BPA CURRENT Calc'!J129</f>
        <v>5.0049999999999999</v>
      </c>
      <c r="F128" s="4">
        <f t="shared" si="10"/>
        <v>1</v>
      </c>
      <c r="G128" s="4">
        <f t="shared" si="11"/>
        <v>4.7249143835616181E-2</v>
      </c>
      <c r="H128" s="6">
        <f t="shared" si="9"/>
        <v>0</v>
      </c>
    </row>
    <row r="129" spans="1:8" x14ac:dyDescent="0.3">
      <c r="A129" s="12">
        <v>10442</v>
      </c>
      <c r="B129" s="37" t="s">
        <v>133</v>
      </c>
      <c r="C129" s="91">
        <f>SUM('BPA CURRENT Calc'!J130:M130)</f>
        <v>11.461771118721456</v>
      </c>
      <c r="D129" s="80">
        <f t="shared" si="7"/>
        <v>7.1027352271507596E-2</v>
      </c>
      <c r="E129" s="18">
        <f>'BPA CURRENT Calc'!J130</f>
        <v>13.396000000000001</v>
      </c>
      <c r="F129" s="4">
        <f t="shared" si="10"/>
        <v>0</v>
      </c>
      <c r="G129" s="4">
        <f t="shared" si="11"/>
        <v>0</v>
      </c>
      <c r="H129" s="6">
        <f t="shared" si="9"/>
        <v>0</v>
      </c>
    </row>
    <row r="130" spans="1:8" x14ac:dyDescent="0.3">
      <c r="A130" s="12">
        <v>10446</v>
      </c>
      <c r="B130" s="37" t="s">
        <v>134</v>
      </c>
      <c r="C130" s="91">
        <f>SUM('BPA CURRENT Calc'!J131:M131)</f>
        <v>97.233446004566218</v>
      </c>
      <c r="D130" s="80">
        <f t="shared" si="7"/>
        <v>0.60254511719034543</v>
      </c>
      <c r="E130" s="18">
        <f>'BPA CURRENT Calc'!J131</f>
        <v>95.771000000000001</v>
      </c>
      <c r="F130" s="4">
        <f t="shared" si="10"/>
        <v>1</v>
      </c>
      <c r="G130" s="4">
        <f t="shared" si="11"/>
        <v>1.4624460045662175</v>
      </c>
      <c r="H130" s="6">
        <f t="shared" si="9"/>
        <v>0</v>
      </c>
    </row>
    <row r="131" spans="1:8" x14ac:dyDescent="0.3">
      <c r="A131" s="12">
        <v>10448</v>
      </c>
      <c r="B131" s="37" t="s">
        <v>135</v>
      </c>
      <c r="C131" s="91">
        <f>SUM('BPA CURRENT Calc'!J132:M132)</f>
        <v>8.2358578767123287</v>
      </c>
      <c r="D131" s="80">
        <f t="shared" si="7"/>
        <v>5.1036717851731958E-2</v>
      </c>
      <c r="E131" s="18">
        <f>'BPA CURRENT Calc'!J132</f>
        <v>8.4809999999999999</v>
      </c>
      <c r="F131" s="4">
        <f t="shared" si="10"/>
        <v>0</v>
      </c>
      <c r="G131" s="4">
        <f t="shared" si="11"/>
        <v>0</v>
      </c>
      <c r="H131" s="6">
        <f t="shared" si="9"/>
        <v>0</v>
      </c>
    </row>
    <row r="132" spans="1:8" x14ac:dyDescent="0.3">
      <c r="A132" s="12">
        <v>10451</v>
      </c>
      <c r="B132" s="37" t="s">
        <v>136</v>
      </c>
      <c r="C132" s="91">
        <f>SUM('BPA CURRENT Calc'!J133:M133)</f>
        <v>27.901951398401824</v>
      </c>
      <c r="D132" s="80">
        <f t="shared" si="7"/>
        <v>0.17290536606508658</v>
      </c>
      <c r="E132" s="18">
        <f>'BPA CURRENT Calc'!J133</f>
        <v>26.832999999999998</v>
      </c>
      <c r="F132" s="4">
        <f t="shared" si="10"/>
        <v>1</v>
      </c>
      <c r="G132" s="4">
        <f t="shared" si="11"/>
        <v>1.0689513984018255</v>
      </c>
      <c r="H132" s="6">
        <f t="shared" si="9"/>
        <v>0</v>
      </c>
    </row>
    <row r="133" spans="1:8" x14ac:dyDescent="0.3">
      <c r="A133" s="12">
        <v>10482</v>
      </c>
      <c r="B133" s="37" t="s">
        <v>137</v>
      </c>
      <c r="C133" s="91">
        <f>SUM('BPA CURRENT Calc'!J134:M134)</f>
        <v>2.8096676940639269</v>
      </c>
      <c r="D133" s="80">
        <f t="shared" si="7"/>
        <v>1.7411205912687421E-2</v>
      </c>
      <c r="E133" s="18">
        <f>'BPA CURRENT Calc'!J134</f>
        <v>4.1139999999999999</v>
      </c>
      <c r="F133" s="4">
        <f t="shared" si="10"/>
        <v>0</v>
      </c>
      <c r="G133" s="4">
        <f t="shared" si="11"/>
        <v>0</v>
      </c>
      <c r="H133" s="6">
        <f t="shared" si="9"/>
        <v>0</v>
      </c>
    </row>
    <row r="134" spans="1:8" x14ac:dyDescent="0.3">
      <c r="A134" s="12">
        <v>10502</v>
      </c>
      <c r="B134" s="37" t="s">
        <v>138</v>
      </c>
      <c r="C134" s="91">
        <f>SUM('BPA CURRENT Calc'!J135:M135)</f>
        <v>18.741638270547945</v>
      </c>
      <c r="D134" s="80">
        <f t="shared" si="7"/>
        <v>0.11613989930518409</v>
      </c>
      <c r="E134" s="18">
        <f>'BPA CURRENT Calc'!J135</f>
        <v>18.707000000000001</v>
      </c>
      <c r="F134" s="4">
        <f t="shared" ref="F134:F140" si="12">IF((C134-E134)&gt;0,1,0)</f>
        <v>1</v>
      </c>
      <c r="G134" s="4">
        <f t="shared" si="11"/>
        <v>3.4638270547944217E-2</v>
      </c>
      <c r="H134" s="6">
        <f t="shared" si="9"/>
        <v>0</v>
      </c>
    </row>
    <row r="135" spans="1:8" x14ac:dyDescent="0.3">
      <c r="A135" s="12">
        <v>13927</v>
      </c>
      <c r="B135" s="37" t="s">
        <v>139</v>
      </c>
      <c r="C135" s="91">
        <f>SUM('BPA CURRENT Calc'!J136:M136)</f>
        <v>3.4731445205479456</v>
      </c>
      <c r="D135" s="80">
        <f t="shared" ref="D135:D140" si="13">C135*C$2</f>
        <v>2.1522699833700133E-2</v>
      </c>
      <c r="E135" s="18">
        <f>'BPA CURRENT Calc'!J136</f>
        <v>4.0730000000000004</v>
      </c>
      <c r="F135" s="4">
        <f t="shared" si="12"/>
        <v>0</v>
      </c>
      <c r="G135" s="4">
        <f t="shared" ref="G135:G140" si="14">(C135-E135)*F135</f>
        <v>0</v>
      </c>
      <c r="H135" s="6">
        <f t="shared" ref="H135:H140" si="15">IF(F135=1,G135*$C$3,0)</f>
        <v>0</v>
      </c>
    </row>
    <row r="136" spans="1:8" x14ac:dyDescent="0.3">
      <c r="A136" s="12">
        <v>10597</v>
      </c>
      <c r="B136" s="37" t="s">
        <v>140</v>
      </c>
      <c r="C136" s="91">
        <f>SUM('BPA CURRENT Calc'!J137:M137)</f>
        <v>12.350948287671235</v>
      </c>
      <c r="D136" s="80">
        <f t="shared" si="13"/>
        <v>7.6537486731235199E-2</v>
      </c>
      <c r="E136" s="18">
        <f>'BPA CURRENT Calc'!J137</f>
        <v>12.936999999999999</v>
      </c>
      <c r="F136" s="4">
        <f t="shared" si="12"/>
        <v>0</v>
      </c>
      <c r="G136" s="4">
        <f t="shared" si="14"/>
        <v>0</v>
      </c>
      <c r="H136" s="6">
        <f t="shared" si="15"/>
        <v>0</v>
      </c>
    </row>
    <row r="137" spans="1:8" x14ac:dyDescent="0.3">
      <c r="A137" s="12">
        <v>10706</v>
      </c>
      <c r="B137" s="37" t="s">
        <v>141</v>
      </c>
      <c r="C137" s="91">
        <f>SUM('BPA CURRENT Calc'!J138:M138)</f>
        <v>16.378003082191778</v>
      </c>
      <c r="D137" s="80">
        <f t="shared" si="13"/>
        <v>0.10149270844560673</v>
      </c>
      <c r="E137" s="18">
        <f>'BPA CURRENT Calc'!J138</f>
        <v>17.277999999999999</v>
      </c>
      <c r="F137" s="4">
        <f t="shared" si="12"/>
        <v>0</v>
      </c>
      <c r="G137" s="4">
        <f t="shared" si="14"/>
        <v>0</v>
      </c>
      <c r="H137" s="6">
        <f t="shared" si="15"/>
        <v>0</v>
      </c>
    </row>
    <row r="138" spans="1:8" x14ac:dyDescent="0.3">
      <c r="A138" s="12">
        <v>11680</v>
      </c>
      <c r="B138" s="37" t="s">
        <v>142</v>
      </c>
      <c r="C138" s="91">
        <f>SUM('BPA CURRENT Calc'!J139:M139)</f>
        <v>6.3522803938356169</v>
      </c>
      <c r="D138" s="80">
        <f t="shared" si="13"/>
        <v>3.936439251726067E-2</v>
      </c>
      <c r="E138" s="18">
        <f>'BPA CURRENT Calc'!J139</f>
        <v>6.3289999999999997</v>
      </c>
      <c r="F138" s="4">
        <f t="shared" si="12"/>
        <v>1</v>
      </c>
      <c r="G138" s="4">
        <f t="shared" si="14"/>
        <v>2.3280393835617197E-2</v>
      </c>
      <c r="H138" s="6">
        <f t="shared" si="15"/>
        <v>0</v>
      </c>
    </row>
    <row r="139" spans="1:8" x14ac:dyDescent="0.3">
      <c r="A139" s="12">
        <v>12026</v>
      </c>
      <c r="B139" s="37" t="s">
        <v>143</v>
      </c>
      <c r="C139" s="91">
        <f>SUM('BPA CURRENT Calc'!J140:M140)</f>
        <v>45.467984845890413</v>
      </c>
      <c r="D139" s="80">
        <f t="shared" si="13"/>
        <v>0.28176016980915508</v>
      </c>
      <c r="E139" s="18">
        <f>'BPA CURRENT Calc'!J140</f>
        <v>45.173000000000002</v>
      </c>
      <c r="F139" s="4">
        <f t="shared" si="12"/>
        <v>1</v>
      </c>
      <c r="G139" s="4">
        <f t="shared" si="14"/>
        <v>0.29498484589041141</v>
      </c>
      <c r="H139" s="6">
        <f t="shared" si="15"/>
        <v>0</v>
      </c>
    </row>
    <row r="140" spans="1:8" ht="14.5" thickBot="1" x14ac:dyDescent="0.35">
      <c r="A140" s="13" t="s">
        <v>144</v>
      </c>
      <c r="B140" s="38" t="s">
        <v>0</v>
      </c>
      <c r="C140" s="92">
        <f>SUM('BPA CURRENT Calc'!J141:M141)</f>
        <v>0</v>
      </c>
      <c r="D140" s="83">
        <f t="shared" si="13"/>
        <v>0</v>
      </c>
      <c r="E140" s="18">
        <f>'BPA CURRENT Calc'!J141</f>
        <v>0</v>
      </c>
      <c r="F140" s="82">
        <f t="shared" si="12"/>
        <v>0</v>
      </c>
      <c r="G140" s="82">
        <f t="shared" si="14"/>
        <v>0</v>
      </c>
      <c r="H140" s="84">
        <f t="shared" si="15"/>
        <v>0</v>
      </c>
    </row>
  </sheetData>
  <mergeCells count="2">
    <mergeCell ref="A4:B4"/>
    <mergeCell ref="E4:H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B732-C8BD-4371-8005-4F8A47343C4A}">
  <sheetPr>
    <tabColor rgb="FFFFFF00"/>
  </sheetPr>
  <dimension ref="A1:DF137"/>
  <sheetViews>
    <sheetView zoomScale="110" zoomScaleNormal="110" workbookViewId="0">
      <pane xSplit="2" ySplit="2" topLeftCell="BL25" activePane="bottomRight" state="frozen"/>
      <selection activeCell="N6" sqref="N6"/>
      <selection pane="topRight" activeCell="N6" sqref="N6"/>
      <selection pane="bottomLeft" activeCell="N6" sqref="N6"/>
      <selection pane="bottomRight" activeCell="BX25" sqref="BX25"/>
    </sheetView>
  </sheetViews>
  <sheetFormatPr defaultColWidth="8.81640625" defaultRowHeight="14" x14ac:dyDescent="0.3"/>
  <cols>
    <col min="1" max="1" width="8.81640625" style="1" bestFit="1" customWidth="1"/>
    <col min="2" max="2" width="32.453125" style="1" bestFit="1" customWidth="1"/>
    <col min="3" max="60" width="9.453125" style="1" customWidth="1"/>
    <col min="61" max="61" width="9.453125" style="52" customWidth="1"/>
    <col min="62" max="62" width="9.453125" style="24" customWidth="1"/>
    <col min="63" max="67" width="16.453125" style="1" customWidth="1"/>
    <col min="68" max="74" width="9.453125" style="1" customWidth="1"/>
    <col min="75" max="75" width="11.453125" style="1" customWidth="1"/>
    <col min="76" max="77" width="8.81640625" style="1"/>
    <col min="78" max="78" width="11.81640625" style="1" bestFit="1" customWidth="1"/>
    <col min="79" max="94" width="11.81640625" style="1" customWidth="1"/>
    <col min="95" max="110" width="9.453125" style="1" customWidth="1"/>
    <col min="111" max="16384" width="8.81640625" style="1"/>
  </cols>
  <sheetData>
    <row r="1" spans="1:110" ht="43.4" customHeight="1" thickBot="1" x14ac:dyDescent="0.35">
      <c r="A1" s="454" t="s">
        <v>2</v>
      </c>
      <c r="B1" s="455"/>
      <c r="C1" s="451" t="s">
        <v>4</v>
      </c>
      <c r="D1" s="452"/>
      <c r="E1" s="452"/>
      <c r="F1" s="452"/>
      <c r="G1" s="452"/>
      <c r="H1" s="452"/>
      <c r="I1" s="452"/>
      <c r="J1" s="452"/>
      <c r="K1" s="452"/>
      <c r="L1" s="452"/>
      <c r="M1" s="452"/>
      <c r="N1" s="452"/>
      <c r="O1" s="452"/>
      <c r="P1" s="452"/>
      <c r="Q1" s="452"/>
      <c r="R1" s="453"/>
      <c r="S1" s="451" t="s">
        <v>5</v>
      </c>
      <c r="T1" s="452"/>
      <c r="U1" s="452"/>
      <c r="V1" s="452"/>
      <c r="W1" s="452"/>
      <c r="X1" s="452"/>
      <c r="Y1" s="452"/>
      <c r="Z1" s="452"/>
      <c r="AA1" s="452"/>
      <c r="AB1" s="452"/>
      <c r="AC1" s="452"/>
      <c r="AD1" s="452"/>
      <c r="AE1" s="452"/>
      <c r="AF1" s="452"/>
      <c r="AG1" s="453"/>
      <c r="AH1" s="451" t="s">
        <v>165</v>
      </c>
      <c r="AI1" s="452"/>
      <c r="AJ1" s="452"/>
      <c r="AK1" s="452"/>
      <c r="AL1" s="452"/>
      <c r="AM1" s="452"/>
      <c r="AN1" s="452"/>
      <c r="AO1" s="452"/>
      <c r="AP1" s="453"/>
      <c r="AQ1" s="451" t="s">
        <v>176</v>
      </c>
      <c r="AR1" s="452"/>
      <c r="AS1" s="452"/>
      <c r="AT1" s="452"/>
      <c r="AU1" s="452"/>
      <c r="AV1" s="452"/>
      <c r="AW1" s="452"/>
      <c r="AX1" s="452"/>
      <c r="AY1" s="453"/>
      <c r="AZ1" s="451" t="s">
        <v>166</v>
      </c>
      <c r="BA1" s="452"/>
      <c r="BB1" s="452"/>
      <c r="BC1" s="452"/>
      <c r="BD1" s="452"/>
      <c r="BE1" s="452"/>
      <c r="BF1" s="452"/>
      <c r="BG1" s="452"/>
      <c r="BH1" s="453"/>
      <c r="BI1" s="96" t="s">
        <v>153</v>
      </c>
      <c r="BJ1" s="458" t="s">
        <v>181</v>
      </c>
      <c r="BK1" s="459"/>
      <c r="BL1" s="459"/>
      <c r="BM1" s="459"/>
      <c r="BN1" s="459"/>
      <c r="BO1" s="460"/>
      <c r="BP1" s="456" t="s">
        <v>287</v>
      </c>
      <c r="BQ1" s="456"/>
      <c r="BR1" s="456"/>
      <c r="BS1" s="456"/>
      <c r="BT1" s="457"/>
      <c r="BU1" s="101" t="s">
        <v>1</v>
      </c>
      <c r="BV1" s="101" t="s">
        <v>200</v>
      </c>
      <c r="BW1" s="104" t="s">
        <v>197</v>
      </c>
      <c r="BX1" s="451" t="s">
        <v>201</v>
      </c>
      <c r="BY1" s="452"/>
      <c r="BZ1" s="453"/>
      <c r="CA1" s="94"/>
      <c r="CB1" s="94"/>
      <c r="CC1" s="94"/>
      <c r="CD1" s="94"/>
      <c r="CE1" s="94"/>
      <c r="CF1" s="94"/>
      <c r="CG1" s="94"/>
      <c r="CH1" s="94"/>
      <c r="CI1" s="94"/>
      <c r="CJ1" s="94"/>
      <c r="CK1" s="94"/>
      <c r="CL1" s="94"/>
      <c r="CM1" s="94"/>
      <c r="CN1" s="94"/>
      <c r="CO1" s="94"/>
      <c r="CP1" s="94"/>
      <c r="CQ1" s="451" t="s">
        <v>4</v>
      </c>
      <c r="CR1" s="452"/>
      <c r="CS1" s="452"/>
      <c r="CT1" s="452"/>
      <c r="CU1" s="452"/>
      <c r="CV1" s="452"/>
      <c r="CW1" s="452"/>
      <c r="CX1" s="452"/>
      <c r="CY1" s="452"/>
      <c r="CZ1" s="452"/>
      <c r="DA1" s="452"/>
      <c r="DB1" s="452"/>
      <c r="DC1" s="452"/>
      <c r="DD1" s="452"/>
      <c r="DE1" s="452"/>
      <c r="DF1" s="453"/>
    </row>
    <row r="2" spans="1:110" ht="56.5" thickBot="1" x14ac:dyDescent="0.35">
      <c r="A2" s="8" t="s">
        <v>7</v>
      </c>
      <c r="B2" s="9" t="s">
        <v>8</v>
      </c>
      <c r="C2" s="85" t="s">
        <v>147</v>
      </c>
      <c r="D2" s="86" t="s">
        <v>156</v>
      </c>
      <c r="E2" s="86" t="s">
        <v>157</v>
      </c>
      <c r="F2" s="86" t="s">
        <v>158</v>
      </c>
      <c r="G2" s="86" t="s">
        <v>155</v>
      </c>
      <c r="H2" s="86" t="s">
        <v>6</v>
      </c>
      <c r="I2" s="86" t="s">
        <v>148</v>
      </c>
      <c r="J2" s="86" t="s">
        <v>149</v>
      </c>
      <c r="K2" s="86" t="s">
        <v>150</v>
      </c>
      <c r="L2" s="86" t="s">
        <v>159</v>
      </c>
      <c r="M2" s="86" t="s">
        <v>160</v>
      </c>
      <c r="N2" s="86" t="s">
        <v>161</v>
      </c>
      <c r="O2" s="86" t="s">
        <v>162</v>
      </c>
      <c r="P2" s="86" t="s">
        <v>163</v>
      </c>
      <c r="Q2" s="86" t="s">
        <v>164</v>
      </c>
      <c r="R2" s="87" t="s">
        <v>152</v>
      </c>
      <c r="S2" s="85" t="s">
        <v>156</v>
      </c>
      <c r="T2" s="86" t="s">
        <v>157</v>
      </c>
      <c r="U2" s="86" t="s">
        <v>158</v>
      </c>
      <c r="V2" s="86" t="s">
        <v>155</v>
      </c>
      <c r="W2" s="86" t="s">
        <v>6</v>
      </c>
      <c r="X2" s="86" t="s">
        <v>148</v>
      </c>
      <c r="Y2" s="86" t="s">
        <v>149</v>
      </c>
      <c r="Z2" s="86" t="s">
        <v>150</v>
      </c>
      <c r="AA2" s="86" t="s">
        <v>159</v>
      </c>
      <c r="AB2" s="86" t="s">
        <v>160</v>
      </c>
      <c r="AC2" s="86" t="s">
        <v>161</v>
      </c>
      <c r="AD2" s="86" t="s">
        <v>162</v>
      </c>
      <c r="AE2" s="86" t="s">
        <v>163</v>
      </c>
      <c r="AF2" s="86" t="s">
        <v>164</v>
      </c>
      <c r="AG2" s="87" t="s">
        <v>152</v>
      </c>
      <c r="AH2" s="85" t="s">
        <v>3</v>
      </c>
      <c r="AI2" s="86" t="s">
        <v>156</v>
      </c>
      <c r="AJ2" s="86" t="s">
        <v>157</v>
      </c>
      <c r="AK2" s="86" t="s">
        <v>158</v>
      </c>
      <c r="AL2" s="86" t="s">
        <v>155</v>
      </c>
      <c r="AM2" s="86" t="s">
        <v>6</v>
      </c>
      <c r="AN2" s="86" t="s">
        <v>148</v>
      </c>
      <c r="AO2" s="86" t="s">
        <v>149</v>
      </c>
      <c r="AP2" s="87" t="s">
        <v>152</v>
      </c>
      <c r="AQ2" s="85" t="s">
        <v>3</v>
      </c>
      <c r="AR2" s="86" t="s">
        <v>156</v>
      </c>
      <c r="AS2" s="86" t="s">
        <v>157</v>
      </c>
      <c r="AT2" s="86" t="s">
        <v>158</v>
      </c>
      <c r="AU2" s="86" t="s">
        <v>155</v>
      </c>
      <c r="AV2" s="86" t="s">
        <v>6</v>
      </c>
      <c r="AW2" s="86" t="s">
        <v>148</v>
      </c>
      <c r="AX2" s="86" t="s">
        <v>149</v>
      </c>
      <c r="AY2" s="87" t="s">
        <v>152</v>
      </c>
      <c r="AZ2" s="85" t="s">
        <v>3</v>
      </c>
      <c r="BA2" s="86" t="s">
        <v>156</v>
      </c>
      <c r="BB2" s="86" t="s">
        <v>157</v>
      </c>
      <c r="BC2" s="86" t="s">
        <v>158</v>
      </c>
      <c r="BD2" s="86" t="s">
        <v>155</v>
      </c>
      <c r="BE2" s="86" t="s">
        <v>6</v>
      </c>
      <c r="BF2" s="86" t="s">
        <v>148</v>
      </c>
      <c r="BG2" s="86" t="s">
        <v>149</v>
      </c>
      <c r="BH2" s="87" t="s">
        <v>152</v>
      </c>
      <c r="BI2" s="89" t="s">
        <v>152</v>
      </c>
      <c r="BJ2" s="25" t="s">
        <v>3</v>
      </c>
      <c r="BK2" s="26" t="s">
        <v>179</v>
      </c>
      <c r="BL2" s="26" t="s">
        <v>178</v>
      </c>
      <c r="BM2" s="26" t="s">
        <v>180</v>
      </c>
      <c r="BN2" s="26" t="s">
        <v>182</v>
      </c>
      <c r="BO2" s="31" t="s">
        <v>152</v>
      </c>
      <c r="BP2" s="79" t="s">
        <v>195</v>
      </c>
      <c r="BQ2" s="79" t="s">
        <v>196</v>
      </c>
      <c r="BR2" s="79" t="s">
        <v>190</v>
      </c>
      <c r="BS2" s="79" t="s">
        <v>191</v>
      </c>
      <c r="BT2" s="78" t="s">
        <v>152</v>
      </c>
      <c r="BU2" s="8" t="s">
        <v>152</v>
      </c>
      <c r="BV2" s="8" t="s">
        <v>152</v>
      </c>
      <c r="BW2" s="8" t="s">
        <v>152</v>
      </c>
      <c r="BX2" s="9" t="s">
        <v>154</v>
      </c>
      <c r="BY2" s="79" t="s">
        <v>255</v>
      </c>
      <c r="BZ2" s="78" t="s">
        <v>152</v>
      </c>
      <c r="CA2" s="115"/>
      <c r="CB2" s="115"/>
      <c r="CC2" s="115"/>
      <c r="CD2" s="115"/>
      <c r="CE2" s="115"/>
      <c r="CF2" s="115"/>
      <c r="CG2" s="115"/>
      <c r="CH2" s="115"/>
      <c r="CI2" s="115"/>
      <c r="CJ2" s="115"/>
      <c r="CK2" s="115"/>
      <c r="CL2" s="115"/>
      <c r="CM2" s="115"/>
      <c r="CN2" s="115"/>
      <c r="CO2" s="115"/>
      <c r="CP2" s="115"/>
      <c r="CQ2" s="113" t="s">
        <v>147</v>
      </c>
      <c r="CR2" s="114" t="s">
        <v>156</v>
      </c>
      <c r="CS2" s="114" t="s">
        <v>157</v>
      </c>
      <c r="CT2" s="114" t="s">
        <v>158</v>
      </c>
      <c r="CU2" s="114" t="s">
        <v>155</v>
      </c>
      <c r="CV2" s="114" t="s">
        <v>6</v>
      </c>
      <c r="CW2" s="114" t="s">
        <v>148</v>
      </c>
      <c r="CX2" s="114" t="s">
        <v>149</v>
      </c>
      <c r="CY2" s="114" t="s">
        <v>150</v>
      </c>
      <c r="CZ2" s="114" t="s">
        <v>159</v>
      </c>
      <c r="DA2" s="114" t="s">
        <v>160</v>
      </c>
      <c r="DB2" s="114" t="s">
        <v>161</v>
      </c>
      <c r="DC2" s="114" t="s">
        <v>162</v>
      </c>
      <c r="DD2" s="114" t="s">
        <v>163</v>
      </c>
      <c r="DE2" s="114" t="s">
        <v>164</v>
      </c>
      <c r="DF2" s="87" t="s">
        <v>152</v>
      </c>
    </row>
    <row r="3" spans="1:110" x14ac:dyDescent="0.3">
      <c r="A3" s="12">
        <v>10005</v>
      </c>
      <c r="B3" s="37" t="s">
        <v>10</v>
      </c>
      <c r="C3" s="18">
        <f>IF('SANDBOX Calc'!$C$6='BPA SANDBOX Ref Data'!C$2,Data!G3,0)</f>
        <v>0</v>
      </c>
      <c r="D3" s="4">
        <f>IF('SANDBOX Calc'!$C$6='BPA SANDBOX Ref Data'!D$2,Data!H3,0)</f>
        <v>0</v>
      </c>
      <c r="E3" s="4">
        <f>IF('SANDBOX Calc'!$C$6='BPA SANDBOX Ref Data'!E$2,Data!I3,0)</f>
        <v>0.65246917808219185</v>
      </c>
      <c r="F3" s="4">
        <f>IF('SANDBOX Calc'!$C$6='BPA SANDBOX Ref Data'!F$2,Data!J3,0)</f>
        <v>0</v>
      </c>
      <c r="G3" s="4">
        <f>IF('SANDBOX Calc'!$C$6='BPA SANDBOX Ref Data'!G$2,Data!K3,0)</f>
        <v>0</v>
      </c>
      <c r="H3" s="4">
        <f>IF('SANDBOX Calc'!$C$6='BPA SANDBOX Ref Data'!H$2,Data!L3,0)</f>
        <v>0</v>
      </c>
      <c r="I3" s="4">
        <f>IF('SANDBOX Calc'!$C$6='BPA SANDBOX Ref Data'!I$2,Data!M3,0)</f>
        <v>0</v>
      </c>
      <c r="J3" s="4">
        <f>IF('SANDBOX Calc'!$C$6='BPA SANDBOX Ref Data'!J$2,Data!N3,0)</f>
        <v>0</v>
      </c>
      <c r="K3" s="4">
        <f>IF('SANDBOX Calc'!$C$6='BPA SANDBOX Ref Data'!K$2,Data!O3,0)</f>
        <v>0</v>
      </c>
      <c r="L3" s="4">
        <f>IF('SANDBOX Calc'!$C$6='BPA SANDBOX Ref Data'!L$2,Data!P3,0)</f>
        <v>0</v>
      </c>
      <c r="M3" s="4">
        <f>IF('SANDBOX Calc'!$C$6='BPA SANDBOX Ref Data'!M$2,Data!Q3,0)</f>
        <v>0</v>
      </c>
      <c r="N3" s="4">
        <f>IF('SANDBOX Calc'!$C$6='BPA SANDBOX Ref Data'!N$2,Data!R3,0)</f>
        <v>0</v>
      </c>
      <c r="O3" s="4">
        <f>IF('SANDBOX Calc'!$C$6='BPA SANDBOX Ref Data'!O$2,Data!S3,0)</f>
        <v>0</v>
      </c>
      <c r="P3" s="4">
        <f>IF('SANDBOX Calc'!$C$6='BPA SANDBOX Ref Data'!P$2,Data!T3,0)</f>
        <v>0</v>
      </c>
      <c r="Q3" s="4">
        <f>IF('SANDBOX Calc'!$C$6='BPA SANDBOX Ref Data'!Q$2,Data!U3,0)</f>
        <v>0</v>
      </c>
      <c r="R3" s="22">
        <f>SUM(C3:Q3)</f>
        <v>0.65246917808219185</v>
      </c>
      <c r="S3" s="18">
        <f>IF(S$2='SANDBOX Calc'!$D$6,Data!V3,0)</f>
        <v>0</v>
      </c>
      <c r="T3" s="4">
        <f>IF(T$2='SANDBOX Calc'!$D$6,Data!W3,0)</f>
        <v>0</v>
      </c>
      <c r="U3" s="4">
        <f>IF(U$2='SANDBOX Calc'!$D$6,Data!X3,0)</f>
        <v>0</v>
      </c>
      <c r="V3" s="4">
        <f>IF(V$2='SANDBOX Calc'!$D$6,Data!Y3,0)</f>
        <v>0</v>
      </c>
      <c r="W3" s="4">
        <f>IF(W$2='SANDBOX Calc'!$D$6,Data!Z3,0)</f>
        <v>0</v>
      </c>
      <c r="X3" s="4">
        <f>IF(X$2='SANDBOX Calc'!$D$6,Data!AA3,0)</f>
        <v>0</v>
      </c>
      <c r="Y3" s="4">
        <f>IF(Y$2='SANDBOX Calc'!$D$6,Data!AB3,0)</f>
        <v>0</v>
      </c>
      <c r="Z3" s="4">
        <f>IF(Z$2='SANDBOX Calc'!$D$6,Data!AC3,0)</f>
        <v>0</v>
      </c>
      <c r="AA3" s="4">
        <f>IF(AA$2='SANDBOX Calc'!$D$6,Data!AD3,0)</f>
        <v>0</v>
      </c>
      <c r="AB3" s="4">
        <f>IF(AB$2='SANDBOX Calc'!$D$6,Data!AE3,0)</f>
        <v>0</v>
      </c>
      <c r="AC3" s="4">
        <f>IF(AC$2='SANDBOX Calc'!$D$6,Data!AF3,0)</f>
        <v>0</v>
      </c>
      <c r="AD3" s="4">
        <f>IF(AD$2='SANDBOX Calc'!$D$6,Data!AG3,0)</f>
        <v>0</v>
      </c>
      <c r="AE3" s="4">
        <f>IF(AE$2='SANDBOX Calc'!$D$6,Data!AH3,0)</f>
        <v>0</v>
      </c>
      <c r="AF3" s="4">
        <f>IF(AF$2='SANDBOX Calc'!$D$6,Data!AI3,0)</f>
        <v>0</v>
      </c>
      <c r="AG3" s="6">
        <f>SUM(S3:AF3)</f>
        <v>0</v>
      </c>
      <c r="AH3" s="18">
        <f>IF(AH$2='SANDBOX Calc'!$E$6,0,0)</f>
        <v>0</v>
      </c>
      <c r="AI3" s="4">
        <f>IF(AI$2='SANDBOX Calc'!$E$6,Data!AJ3,0)</f>
        <v>0</v>
      </c>
      <c r="AJ3" s="4">
        <f>IF(AJ$2='SANDBOX Calc'!$E$6,Data!AK3,0)</f>
        <v>0</v>
      </c>
      <c r="AK3" s="4">
        <f>IF(AK$2='SANDBOX Calc'!$E$6,Data!AL3,0)</f>
        <v>0</v>
      </c>
      <c r="AL3" s="4">
        <f>IF(AL$2='SANDBOX Calc'!$E$6,Data!AM3,0)</f>
        <v>0</v>
      </c>
      <c r="AM3" s="4">
        <f>IF(AM$2='SANDBOX Calc'!$E$6,Data!AN3,0)</f>
        <v>0</v>
      </c>
      <c r="AN3" s="4">
        <f>IF(AN$2='SANDBOX Calc'!$E$6,Data!AO3,0)</f>
        <v>0</v>
      </c>
      <c r="AO3" s="4">
        <f>IF(AO$2='SANDBOX Calc'!$E$6,Data!AP3,0)</f>
        <v>0</v>
      </c>
      <c r="AP3" s="6">
        <f>SUM(AH3:AO3)</f>
        <v>0</v>
      </c>
      <c r="AQ3" s="18">
        <f>IF(AQ$2='SANDBOX Calc'!$F$6,0,0)</f>
        <v>0</v>
      </c>
      <c r="AR3" s="4">
        <f>IF(AR$2='SANDBOX Calc'!$F$6,Data!AQ3,0)</f>
        <v>0</v>
      </c>
      <c r="AS3" s="4">
        <f>IF(AS$2='SANDBOX Calc'!$F$6,Data!AR3,0)</f>
        <v>0</v>
      </c>
      <c r="AT3" s="4">
        <f>IF(AT$2='SANDBOX Calc'!$F$6,Data!AS3,0)</f>
        <v>0</v>
      </c>
      <c r="AU3" s="4">
        <f>IF(AU$2='SANDBOX Calc'!$F$6,Data!AT3,0)</f>
        <v>0</v>
      </c>
      <c r="AV3" s="4">
        <f>IF(AV$2='SANDBOX Calc'!$F$6,Data!AU3,0)</f>
        <v>0</v>
      </c>
      <c r="AW3" s="4">
        <f>IF(AW$2='SANDBOX Calc'!$F$6,Data!AV3,0)</f>
        <v>0</v>
      </c>
      <c r="AX3" s="4">
        <f>IF(AX$2='SANDBOX Calc'!$F$6,Data!AW3,0)</f>
        <v>0</v>
      </c>
      <c r="AY3" s="6">
        <f>SUM(AQ3:AX3)</f>
        <v>0</v>
      </c>
      <c r="AZ3" s="18">
        <f>IF(AZ$2='SANDBOX Calc'!$G$6,0,0)</f>
        <v>0</v>
      </c>
      <c r="BA3" s="4">
        <f>IF(BA$2='SANDBOX Calc'!$G$6,Data!AX3,0)</f>
        <v>0</v>
      </c>
      <c r="BB3" s="4">
        <f>IF(BB$2='SANDBOX Calc'!$G$6,Data!AY3,0)</f>
        <v>0</v>
      </c>
      <c r="BC3" s="4">
        <f>IF(BC$2='SANDBOX Calc'!$G$6,Data!AZ3,0)</f>
        <v>0</v>
      </c>
      <c r="BD3" s="4">
        <f>IF(BD$2='SANDBOX Calc'!$G$6,Data!BA3,0)</f>
        <v>0</v>
      </c>
      <c r="BE3" s="4">
        <f>IF(BE$2='SANDBOX Calc'!$G$6,Data!BB3,0)</f>
        <v>0</v>
      </c>
      <c r="BF3" s="4">
        <f>IF(BF$2='SANDBOX Calc'!$G$6,Data!BC3,0)</f>
        <v>0</v>
      </c>
      <c r="BG3" s="4">
        <f>IF(BG$2='SANDBOX Calc'!$G$6,Data!BD3,0)</f>
        <v>0</v>
      </c>
      <c r="BH3" s="6">
        <f>SUM(AZ3:BG3)</f>
        <v>0</v>
      </c>
      <c r="BI3" s="97">
        <f>IF('SANDBOX Calc'!$H$6="Yes",Data!BE3,0)</f>
        <v>0</v>
      </c>
      <c r="BJ3" s="18">
        <f>IF(BJ$2='SANDBOX Calc'!$L$4,0,0)</f>
        <v>0</v>
      </c>
      <c r="BK3" s="4">
        <f>IF(BK$2='SANDBOX Calc'!$L$4,Data!BV3,0)</f>
        <v>0</v>
      </c>
      <c r="BL3" s="4">
        <f>IF(BL$2='SANDBOX Calc'!$L$4,Data!BW3,0)</f>
        <v>0</v>
      </c>
      <c r="BM3" s="4">
        <f>IF(BM$2='SANDBOX Calc'!$L$4,Data!BX3,0)</f>
        <v>0</v>
      </c>
      <c r="BN3" s="4">
        <f>IF(BN$2='SANDBOX Calc'!$L$4,Data!BY3,0)</f>
        <v>0</v>
      </c>
      <c r="BO3" s="6">
        <f>SUM(BJ3:BN3)</f>
        <v>0</v>
      </c>
      <c r="BP3" s="4">
        <f>IF('SANDBOX Calc'!$J$6='BPA SANDBOX Ref Data'!BP$2,Data!C3,0)</f>
        <v>0</v>
      </c>
      <c r="BQ3" s="4">
        <f>IF('SANDBOX Calc'!$J$6='BPA SANDBOX Ref Data'!BQ$2,Data!D3,0)</f>
        <v>0</v>
      </c>
      <c r="BR3" s="4">
        <f>IF('SANDBOX Calc'!$J$6='BPA SANDBOX Ref Data'!BR$2,Data!E3,0)</f>
        <v>0</v>
      </c>
      <c r="BS3" s="4">
        <f>IF('SANDBOX Calc'!$J$6='BPA SANDBOX Ref Data'!BS$2,Data!F3,0)</f>
        <v>0.54800000000000004</v>
      </c>
      <c r="BT3" s="99">
        <f t="shared" ref="BT3:BT66" si="0">SUM(BP3:BS3)</f>
        <v>0.54800000000000004</v>
      </c>
      <c r="BU3" s="102">
        <f>IF('SANDBOX Calc'!$L$6="Yes",'BPA SANDBOX Ref Data'!BO3*'SANDBOX Calc'!$L$5,0)</f>
        <v>0</v>
      </c>
      <c r="BV3" s="102">
        <f>IF('SANDBOX Calc'!$M$6="Yes",IF(('SANDBOX Calc'!I7-'BPA SANDBOX Ref Data'!BT3)&gt;0,('SANDBOX Calc'!I7-'BPA SANDBOX Ref Data'!BT3)*'SANDBOX Calc'!$M$5,0),0)</f>
        <v>2.6117294520547951E-2</v>
      </c>
      <c r="BW3" s="80">
        <f>IF('SANDBOX Calc'!$K$6="Yes",IF(('SANDBOX Calc'!I7)&lt;'SANDBOX Calc'!J7,('SANDBOX Calc'!I7-'SANDBOX Calc'!J7)*'SANDBOX Calc'!$K$5,0),0)</f>
        <v>0</v>
      </c>
      <c r="BX3" s="105">
        <f>IF('SANDBOX Calc'!$N$5='BPA SANDBOX Ref Data'!$BX$2,'BPA SANDBOX Scaling'!D6,0)</f>
        <v>2.4188993920542606E-2</v>
      </c>
      <c r="BY3" s="1">
        <f>IF('SANDBOX Calc'!$N$5='BPA SANDBOX Ref Data'!$BY$2,'BPA SANDBOX Scaling'!H6,0)</f>
        <v>0</v>
      </c>
      <c r="BZ3" s="6">
        <f>IF('SANDBOX Calc'!$N$6="Yes",SUM('BPA SANDBOX Ref Data'!BX3:BY3),0)</f>
        <v>2.4188993920542606E-2</v>
      </c>
      <c r="CA3" s="4"/>
      <c r="CB3" s="4"/>
      <c r="CC3" s="4"/>
      <c r="CD3" s="4"/>
      <c r="CE3" s="4"/>
      <c r="CF3" s="4"/>
      <c r="CG3" s="4"/>
      <c r="CH3" s="4"/>
      <c r="CI3" s="4"/>
      <c r="CJ3" s="4"/>
      <c r="CK3" s="4"/>
      <c r="CL3" s="4"/>
      <c r="CM3" s="4"/>
      <c r="CN3" s="4"/>
      <c r="CO3" s="4"/>
      <c r="CP3" s="4"/>
      <c r="CQ3" s="4" t="e">
        <f>IF('SANDBOX Calc'!#REF!='BPA SANDBOX Ref Data'!CQ$2,Data!G3,0)</f>
        <v>#REF!</v>
      </c>
      <c r="CR3" s="4" t="e">
        <f>IF('SANDBOX Calc'!#REF!='BPA SANDBOX Ref Data'!CR$2,Data!H3,0)</f>
        <v>#REF!</v>
      </c>
      <c r="CS3" s="4" t="e">
        <f>IF('SANDBOX Calc'!#REF!='BPA SANDBOX Ref Data'!CS$2,Data!I3,0)</f>
        <v>#REF!</v>
      </c>
      <c r="CT3" s="4" t="e">
        <f>IF('SANDBOX Calc'!#REF!='BPA SANDBOX Ref Data'!CT$2,Data!J3,0)</f>
        <v>#REF!</v>
      </c>
      <c r="CU3" s="4" t="e">
        <f>IF('SANDBOX Calc'!#REF!='BPA SANDBOX Ref Data'!CU$2,Data!K3,0)</f>
        <v>#REF!</v>
      </c>
      <c r="CV3" s="4" t="e">
        <f>IF('SANDBOX Calc'!#REF!='BPA SANDBOX Ref Data'!CV$2,Data!L3,0)</f>
        <v>#REF!</v>
      </c>
      <c r="CW3" s="4" t="e">
        <f>IF('SANDBOX Calc'!#REF!='BPA SANDBOX Ref Data'!CW$2,Data!M3,0)</f>
        <v>#REF!</v>
      </c>
      <c r="CX3" s="4" t="e">
        <f>IF('SANDBOX Calc'!#REF!='BPA SANDBOX Ref Data'!CX$2,Data!N3,0)</f>
        <v>#REF!</v>
      </c>
      <c r="CY3" s="4" t="e">
        <f>IF('SANDBOX Calc'!#REF!='BPA SANDBOX Ref Data'!CY$2,Data!O3,0)</f>
        <v>#REF!</v>
      </c>
      <c r="CZ3" s="4" t="e">
        <f>IF('SANDBOX Calc'!#REF!='BPA SANDBOX Ref Data'!CZ$2,Data!P3,0)</f>
        <v>#REF!</v>
      </c>
      <c r="DA3" s="4" t="e">
        <f>IF('SANDBOX Calc'!#REF!='BPA SANDBOX Ref Data'!DA$2,Data!Q3,0)</f>
        <v>#REF!</v>
      </c>
      <c r="DB3" s="4" t="e">
        <f>IF('SANDBOX Calc'!#REF!='BPA SANDBOX Ref Data'!DB$2,Data!R3,0)</f>
        <v>#REF!</v>
      </c>
      <c r="DC3" s="4" t="e">
        <f>IF('SANDBOX Calc'!#REF!='BPA SANDBOX Ref Data'!DC$2,Data!S3,0)</f>
        <v>#REF!</v>
      </c>
      <c r="DD3" s="4" t="e">
        <f>IF('SANDBOX Calc'!#REF!='BPA SANDBOX Ref Data'!DD$2,Data!T3,0)</f>
        <v>#REF!</v>
      </c>
      <c r="DE3" s="4" t="e">
        <f>IF('SANDBOX Calc'!#REF!='BPA SANDBOX Ref Data'!DE$2,Data!U3,0)</f>
        <v>#REF!</v>
      </c>
      <c r="DF3" s="22" t="e">
        <f>SUM(CQ3:DE3)</f>
        <v>#REF!</v>
      </c>
    </row>
    <row r="4" spans="1:110" x14ac:dyDescent="0.3">
      <c r="A4" s="12">
        <v>10015</v>
      </c>
      <c r="B4" s="37" t="s">
        <v>11</v>
      </c>
      <c r="C4" s="18">
        <f>IF('SANDBOX Calc'!$C$6='BPA SANDBOX Ref Data'!C$2,Data!G4,0)</f>
        <v>0</v>
      </c>
      <c r="D4" s="4">
        <f>IF('SANDBOX Calc'!$C$6='BPA SANDBOX Ref Data'!D$2,Data!H4,0)</f>
        <v>0</v>
      </c>
      <c r="E4" s="4">
        <f>IF('SANDBOX Calc'!$C$6='BPA SANDBOX Ref Data'!E$2,Data!I4,0)</f>
        <v>0.58334771689497711</v>
      </c>
      <c r="F4" s="4">
        <f>IF('SANDBOX Calc'!$C$6='BPA SANDBOX Ref Data'!F$2,Data!J4,0)</f>
        <v>0</v>
      </c>
      <c r="G4" s="4">
        <f>IF('SANDBOX Calc'!$C$6='BPA SANDBOX Ref Data'!G$2,Data!K4,0)</f>
        <v>0</v>
      </c>
      <c r="H4" s="4">
        <f>IF('SANDBOX Calc'!$C$6='BPA SANDBOX Ref Data'!H$2,Data!L4,0)</f>
        <v>0</v>
      </c>
      <c r="I4" s="4">
        <f>IF('SANDBOX Calc'!$C$6='BPA SANDBOX Ref Data'!I$2,Data!M4,0)</f>
        <v>0</v>
      </c>
      <c r="J4" s="4">
        <f>IF('SANDBOX Calc'!$C$6='BPA SANDBOX Ref Data'!J$2,Data!N4,0)</f>
        <v>0</v>
      </c>
      <c r="K4" s="4">
        <f>IF('SANDBOX Calc'!$C$6='BPA SANDBOX Ref Data'!K$2,Data!O4,0)</f>
        <v>0</v>
      </c>
      <c r="L4" s="4">
        <f>IF('SANDBOX Calc'!$C$6='BPA SANDBOX Ref Data'!L$2,Data!P4,0)</f>
        <v>0</v>
      </c>
      <c r="M4" s="4">
        <f>IF('SANDBOX Calc'!$C$6='BPA SANDBOX Ref Data'!M$2,Data!Q4,0)</f>
        <v>0</v>
      </c>
      <c r="N4" s="4">
        <f>IF('SANDBOX Calc'!$C$6='BPA SANDBOX Ref Data'!N$2,Data!R4,0)</f>
        <v>0</v>
      </c>
      <c r="O4" s="4">
        <f>IF('SANDBOX Calc'!$C$6='BPA SANDBOX Ref Data'!O$2,Data!S4,0)</f>
        <v>0</v>
      </c>
      <c r="P4" s="4">
        <f>IF('SANDBOX Calc'!$C$6='BPA SANDBOX Ref Data'!P$2,Data!T4,0)</f>
        <v>0</v>
      </c>
      <c r="Q4" s="4">
        <f>IF('SANDBOX Calc'!$C$6='BPA SANDBOX Ref Data'!Q$2,Data!U4,0)</f>
        <v>0</v>
      </c>
      <c r="R4" s="22">
        <f t="shared" ref="R4:R67" si="1">SUM(C4:Q4)</f>
        <v>0.58334771689497711</v>
      </c>
      <c r="S4" s="18">
        <f>IF(S$2='SANDBOX Calc'!$D$6,Data!V4,0)</f>
        <v>0</v>
      </c>
      <c r="T4" s="4">
        <f>IF(T$2='SANDBOX Calc'!$D$6,Data!W4,0)</f>
        <v>0</v>
      </c>
      <c r="U4" s="4">
        <f>IF(U$2='SANDBOX Calc'!$D$6,Data!X4,0)</f>
        <v>0</v>
      </c>
      <c r="V4" s="4">
        <f>IF(V$2='SANDBOX Calc'!$D$6,Data!Y4,0)</f>
        <v>0</v>
      </c>
      <c r="W4" s="4">
        <f>IF(W$2='SANDBOX Calc'!$D$6,Data!Z4,0)</f>
        <v>0</v>
      </c>
      <c r="X4" s="4">
        <f>IF(X$2='SANDBOX Calc'!$D$6,Data!AA4,0)</f>
        <v>0</v>
      </c>
      <c r="Y4" s="4">
        <f>IF(Y$2='SANDBOX Calc'!$D$6,Data!AB4,0)</f>
        <v>0</v>
      </c>
      <c r="Z4" s="4">
        <f>IF(Z$2='SANDBOX Calc'!$D$6,Data!AC4,0)</f>
        <v>0</v>
      </c>
      <c r="AA4" s="4">
        <f>IF(AA$2='SANDBOX Calc'!$D$6,Data!AD4,0)</f>
        <v>0</v>
      </c>
      <c r="AB4" s="4">
        <f>IF(AB$2='SANDBOX Calc'!$D$6,Data!AE4,0)</f>
        <v>0</v>
      </c>
      <c r="AC4" s="4">
        <f>IF(AC$2='SANDBOX Calc'!$D$6,Data!AF4,0)</f>
        <v>0</v>
      </c>
      <c r="AD4" s="4">
        <f>IF(AD$2='SANDBOX Calc'!$D$6,Data!AG4,0)</f>
        <v>0</v>
      </c>
      <c r="AE4" s="4">
        <f>IF(AE$2='SANDBOX Calc'!$D$6,Data!AH4,0)</f>
        <v>0</v>
      </c>
      <c r="AF4" s="4">
        <f>IF(AF$2='SANDBOX Calc'!$D$6,Data!AI4,0)</f>
        <v>0</v>
      </c>
      <c r="AG4" s="6">
        <f t="shared" ref="AG4:AG67" si="2">SUM(S4:AF4)</f>
        <v>0</v>
      </c>
      <c r="AH4" s="18">
        <f>IF(AH$2='SANDBOX Calc'!$E$6,0,0)</f>
        <v>0</v>
      </c>
      <c r="AI4" s="4">
        <f>IF(AI$2='SANDBOX Calc'!$E$6,Data!AJ4,0)</f>
        <v>0</v>
      </c>
      <c r="AJ4" s="4">
        <f>IF(AJ$2='SANDBOX Calc'!$E$6,Data!AK4,0)</f>
        <v>0</v>
      </c>
      <c r="AK4" s="4">
        <f>IF(AK$2='SANDBOX Calc'!$E$6,Data!AL4,0)</f>
        <v>0</v>
      </c>
      <c r="AL4" s="4">
        <f>IF(AL$2='SANDBOX Calc'!$E$6,Data!AM4,0)</f>
        <v>0</v>
      </c>
      <c r="AM4" s="4">
        <f>IF(AM$2='SANDBOX Calc'!$E$6,Data!AN4,0)</f>
        <v>0</v>
      </c>
      <c r="AN4" s="4">
        <f>IF(AN$2='SANDBOX Calc'!$E$6,Data!AO4,0)</f>
        <v>0</v>
      </c>
      <c r="AO4" s="4">
        <f>IF(AO$2='SANDBOX Calc'!$E$6,Data!AP4,0)</f>
        <v>0</v>
      </c>
      <c r="AP4" s="6">
        <f t="shared" ref="AP4:AP67" si="3">SUM(AH4:AO4)</f>
        <v>0</v>
      </c>
      <c r="AQ4" s="18">
        <f>IF(AQ$2='SANDBOX Calc'!$F$6,0,0)</f>
        <v>0</v>
      </c>
      <c r="AR4" s="4">
        <f>IF(AR$2='SANDBOX Calc'!$F$6,Data!AQ4,0)</f>
        <v>0</v>
      </c>
      <c r="AS4" s="4">
        <f>IF(AS$2='SANDBOX Calc'!$F$6,Data!AR4,0)</f>
        <v>0</v>
      </c>
      <c r="AT4" s="4">
        <f>IF(AT$2='SANDBOX Calc'!$F$6,Data!AS4,0)</f>
        <v>0</v>
      </c>
      <c r="AU4" s="4">
        <f>IF(AU$2='SANDBOX Calc'!$F$6,Data!AT4,0)</f>
        <v>0</v>
      </c>
      <c r="AV4" s="4">
        <f>IF(AV$2='SANDBOX Calc'!$F$6,Data!AU4,0)</f>
        <v>0</v>
      </c>
      <c r="AW4" s="4">
        <f>IF(AW$2='SANDBOX Calc'!$F$6,Data!AV4,0)</f>
        <v>0</v>
      </c>
      <c r="AX4" s="4">
        <f>IF(AX$2='SANDBOX Calc'!$F$6,Data!AW4,0)</f>
        <v>0</v>
      </c>
      <c r="AY4" s="6">
        <f t="shared" ref="AY4:AY67" si="4">SUM(AQ4:AX4)</f>
        <v>0</v>
      </c>
      <c r="AZ4" s="18">
        <f>IF(AZ$2='SANDBOX Calc'!$G$6,0,0)</f>
        <v>0</v>
      </c>
      <c r="BA4" s="4">
        <f>IF(BA$2='SANDBOX Calc'!$G$6,Data!AX4,0)</f>
        <v>0</v>
      </c>
      <c r="BB4" s="4">
        <f>IF(BB$2='SANDBOX Calc'!$G$6,Data!AY4,0)</f>
        <v>0</v>
      </c>
      <c r="BC4" s="4">
        <f>IF(BC$2='SANDBOX Calc'!$G$6,Data!AZ4,0)</f>
        <v>0</v>
      </c>
      <c r="BD4" s="4">
        <f>IF(BD$2='SANDBOX Calc'!$G$6,Data!BA4,0)</f>
        <v>0</v>
      </c>
      <c r="BE4" s="4">
        <f>IF(BE$2='SANDBOX Calc'!$G$6,Data!BB4,0)</f>
        <v>0</v>
      </c>
      <c r="BF4" s="4">
        <f>IF(BF$2='SANDBOX Calc'!$G$6,Data!BC4,0)</f>
        <v>0</v>
      </c>
      <c r="BG4" s="4">
        <f>IF(BG$2='SANDBOX Calc'!$G$6,Data!BD4,0)</f>
        <v>0</v>
      </c>
      <c r="BH4" s="6">
        <f t="shared" ref="BH4:BH67" si="5">SUM(AZ4:BG4)</f>
        <v>0</v>
      </c>
      <c r="BI4" s="97">
        <f>IF('SANDBOX Calc'!$H$6="Yes",Data!BE4,0)</f>
        <v>0</v>
      </c>
      <c r="BJ4" s="18">
        <f>IF(BJ$2='SANDBOX Calc'!$L$4,0,0)</f>
        <v>0</v>
      </c>
      <c r="BK4" s="4">
        <f>IF(BK$2='SANDBOX Calc'!$L$4,Data!BV4,0)</f>
        <v>0</v>
      </c>
      <c r="BL4" s="4">
        <f>IF(BL$2='SANDBOX Calc'!$L$4,Data!BW4,0)</f>
        <v>0</v>
      </c>
      <c r="BM4" s="4">
        <f>IF(BM$2='SANDBOX Calc'!$L$4,Data!BX4,0)</f>
        <v>0</v>
      </c>
      <c r="BN4" s="4">
        <f>IF(BN$2='SANDBOX Calc'!$L$4,Data!BY4,0)</f>
        <v>0</v>
      </c>
      <c r="BO4" s="6">
        <f t="shared" ref="BO4:BO67" si="6">SUM(BJ4:BN4)</f>
        <v>0</v>
      </c>
      <c r="BP4" s="4">
        <f>IF('SANDBOX Calc'!$J$6='BPA SANDBOX Ref Data'!BP$2,Data!C4,0)</f>
        <v>0</v>
      </c>
      <c r="BQ4" s="4">
        <f>IF('SANDBOX Calc'!$J$6='BPA SANDBOX Ref Data'!BQ$2,Data!D4,0)</f>
        <v>0</v>
      </c>
      <c r="BR4" s="4">
        <f>IF('SANDBOX Calc'!$J$6='BPA SANDBOX Ref Data'!BR$2,Data!E4,0)</f>
        <v>0</v>
      </c>
      <c r="BS4" s="4">
        <f>IF('SANDBOX Calc'!$J$6='BPA SANDBOX Ref Data'!BS$2,Data!F4,0)</f>
        <v>0.57299999999999995</v>
      </c>
      <c r="BT4" s="99">
        <f t="shared" si="0"/>
        <v>0.57299999999999995</v>
      </c>
      <c r="BU4" s="102">
        <f>IF('SANDBOX Calc'!$L$6="Yes",'BPA SANDBOX Ref Data'!BO4*'SANDBOX Calc'!$L$5,0)</f>
        <v>0</v>
      </c>
      <c r="BV4" s="102">
        <f>IF('SANDBOX Calc'!$M$6="Yes",IF(('SANDBOX Calc'!I8-'BPA SANDBOX Ref Data'!BT4)&gt;0,('SANDBOX Calc'!I8-'BPA SANDBOX Ref Data'!BT4)*'SANDBOX Calc'!$M$5,0),0)</f>
        <v>2.5869292237442887E-3</v>
      </c>
      <c r="BW4" s="80">
        <f>IF('SANDBOX Calc'!$K$6="Yes",IF(('SANDBOX Calc'!I8)&lt;'SANDBOX Calc'!J8,('SANDBOX Calc'!I8-'SANDBOX Calc'!J8)*'SANDBOX Calc'!$K$5,0),0)</f>
        <v>0</v>
      </c>
      <c r="BX4" s="105">
        <f>IF('SANDBOX Calc'!$N$5='BPA SANDBOX Ref Data'!$BX$2,'BPA SANDBOX Scaling'!D7,0)</f>
        <v>2.4250913297019012E-2</v>
      </c>
      <c r="BY4" s="1">
        <f>IF('SANDBOX Calc'!$N$5='BPA SANDBOX Ref Data'!$BY$2,'BPA SANDBOX Scaling'!H7,0)</f>
        <v>0</v>
      </c>
      <c r="BZ4" s="6">
        <f>IF('SANDBOX Calc'!$N$6="Yes",SUM('BPA SANDBOX Ref Data'!BX4:BY4),0)</f>
        <v>2.4250913297019012E-2</v>
      </c>
      <c r="CA4" s="4"/>
      <c r="CB4" s="4"/>
      <c r="CC4" s="4"/>
      <c r="CD4" s="4"/>
      <c r="CE4" s="4"/>
      <c r="CF4" s="4"/>
      <c r="CG4" s="4"/>
      <c r="CH4" s="4"/>
      <c r="CI4" s="4"/>
      <c r="CJ4" s="4"/>
      <c r="CK4" s="4"/>
      <c r="CL4" s="4"/>
      <c r="CM4" s="4"/>
      <c r="CN4" s="4"/>
      <c r="CO4" s="4"/>
      <c r="CP4" s="4"/>
      <c r="CQ4" s="4" t="e">
        <f>IF('SANDBOX Calc'!#REF!='BPA SANDBOX Ref Data'!CQ$2,Data!G4,0)</f>
        <v>#REF!</v>
      </c>
      <c r="CR4" s="4" t="e">
        <f>IF('SANDBOX Calc'!#REF!='BPA SANDBOX Ref Data'!CR$2,Data!H4,0)</f>
        <v>#REF!</v>
      </c>
      <c r="CS4" s="4" t="e">
        <f>IF('SANDBOX Calc'!#REF!='BPA SANDBOX Ref Data'!CS$2,Data!I4,0)</f>
        <v>#REF!</v>
      </c>
      <c r="CT4" s="4" t="e">
        <f>IF('SANDBOX Calc'!#REF!='BPA SANDBOX Ref Data'!CT$2,Data!J4,0)</f>
        <v>#REF!</v>
      </c>
      <c r="CU4" s="4" t="e">
        <f>IF('SANDBOX Calc'!#REF!='BPA SANDBOX Ref Data'!CU$2,Data!K4,0)</f>
        <v>#REF!</v>
      </c>
      <c r="CV4" s="4" t="e">
        <f>IF('SANDBOX Calc'!#REF!='BPA SANDBOX Ref Data'!CV$2,Data!L4,0)</f>
        <v>#REF!</v>
      </c>
      <c r="CW4" s="4" t="e">
        <f>IF('SANDBOX Calc'!#REF!='BPA SANDBOX Ref Data'!CW$2,Data!M4,0)</f>
        <v>#REF!</v>
      </c>
      <c r="CX4" s="4" t="e">
        <f>IF('SANDBOX Calc'!#REF!='BPA SANDBOX Ref Data'!CX$2,Data!N4,0)</f>
        <v>#REF!</v>
      </c>
      <c r="CY4" s="4" t="e">
        <f>IF('SANDBOX Calc'!#REF!='BPA SANDBOX Ref Data'!CY$2,Data!O4,0)</f>
        <v>#REF!</v>
      </c>
      <c r="CZ4" s="4" t="e">
        <f>IF('SANDBOX Calc'!#REF!='BPA SANDBOX Ref Data'!CZ$2,Data!P4,0)</f>
        <v>#REF!</v>
      </c>
      <c r="DA4" s="4" t="e">
        <f>IF('SANDBOX Calc'!#REF!='BPA SANDBOX Ref Data'!DA$2,Data!Q4,0)</f>
        <v>#REF!</v>
      </c>
      <c r="DB4" s="4" t="e">
        <f>IF('SANDBOX Calc'!#REF!='BPA SANDBOX Ref Data'!DB$2,Data!R4,0)</f>
        <v>#REF!</v>
      </c>
      <c r="DC4" s="4" t="e">
        <f>IF('SANDBOX Calc'!#REF!='BPA SANDBOX Ref Data'!DC$2,Data!S4,0)</f>
        <v>#REF!</v>
      </c>
      <c r="DD4" s="4" t="e">
        <f>IF('SANDBOX Calc'!#REF!='BPA SANDBOX Ref Data'!DD$2,Data!T4,0)</f>
        <v>#REF!</v>
      </c>
      <c r="DE4" s="4" t="e">
        <f>IF('SANDBOX Calc'!#REF!='BPA SANDBOX Ref Data'!DE$2,Data!U4,0)</f>
        <v>#REF!</v>
      </c>
      <c r="DF4" s="22" t="e">
        <f t="shared" ref="DF4:DF67" si="7">SUM(CQ4:DE4)</f>
        <v>#REF!</v>
      </c>
    </row>
    <row r="5" spans="1:110" x14ac:dyDescent="0.3">
      <c r="A5" s="12">
        <v>10024</v>
      </c>
      <c r="B5" s="37" t="s">
        <v>12</v>
      </c>
      <c r="C5" s="18">
        <f>IF('SANDBOX Calc'!$C$6='BPA SANDBOX Ref Data'!C$2,Data!G5,0)</f>
        <v>0</v>
      </c>
      <c r="D5" s="4">
        <f>IF('SANDBOX Calc'!$C$6='BPA SANDBOX Ref Data'!D$2,Data!H5,0)</f>
        <v>0</v>
      </c>
      <c r="E5" s="4">
        <f>IF('SANDBOX Calc'!$C$6='BPA SANDBOX Ref Data'!E$2,Data!I5,0)</f>
        <v>209.98174771689503</v>
      </c>
      <c r="F5" s="4">
        <f>IF('SANDBOX Calc'!$C$6='BPA SANDBOX Ref Data'!F$2,Data!J5,0)</f>
        <v>0</v>
      </c>
      <c r="G5" s="4">
        <f>IF('SANDBOX Calc'!$C$6='BPA SANDBOX Ref Data'!G$2,Data!K5,0)</f>
        <v>0</v>
      </c>
      <c r="H5" s="4">
        <f>IF('SANDBOX Calc'!$C$6='BPA SANDBOX Ref Data'!H$2,Data!L5,0)</f>
        <v>0</v>
      </c>
      <c r="I5" s="4">
        <f>IF('SANDBOX Calc'!$C$6='BPA SANDBOX Ref Data'!I$2,Data!M5,0)</f>
        <v>0</v>
      </c>
      <c r="J5" s="4">
        <f>IF('SANDBOX Calc'!$C$6='BPA SANDBOX Ref Data'!J$2,Data!N5,0)</f>
        <v>0</v>
      </c>
      <c r="K5" s="4">
        <f>IF('SANDBOX Calc'!$C$6='BPA SANDBOX Ref Data'!K$2,Data!O5,0)</f>
        <v>0</v>
      </c>
      <c r="L5" s="4">
        <f>IF('SANDBOX Calc'!$C$6='BPA SANDBOX Ref Data'!L$2,Data!P5,0)</f>
        <v>0</v>
      </c>
      <c r="M5" s="4">
        <f>IF('SANDBOX Calc'!$C$6='BPA SANDBOX Ref Data'!M$2,Data!Q5,0)</f>
        <v>0</v>
      </c>
      <c r="N5" s="4">
        <f>IF('SANDBOX Calc'!$C$6='BPA SANDBOX Ref Data'!N$2,Data!R5,0)</f>
        <v>0</v>
      </c>
      <c r="O5" s="4">
        <f>IF('SANDBOX Calc'!$C$6='BPA SANDBOX Ref Data'!O$2,Data!S5,0)</f>
        <v>0</v>
      </c>
      <c r="P5" s="4">
        <f>IF('SANDBOX Calc'!$C$6='BPA SANDBOX Ref Data'!P$2,Data!T5,0)</f>
        <v>0</v>
      </c>
      <c r="Q5" s="4">
        <f>IF('SANDBOX Calc'!$C$6='BPA SANDBOX Ref Data'!Q$2,Data!U5,0)</f>
        <v>0</v>
      </c>
      <c r="R5" s="22">
        <f t="shared" si="1"/>
        <v>209.98174771689503</v>
      </c>
      <c r="S5" s="18">
        <f>IF(S$2='SANDBOX Calc'!$D$6,Data!V5,0)</f>
        <v>0</v>
      </c>
      <c r="T5" s="4">
        <f>IF(T$2='SANDBOX Calc'!$D$6,Data!W5,0)</f>
        <v>0</v>
      </c>
      <c r="U5" s="4">
        <f>IF(U$2='SANDBOX Calc'!$D$6,Data!X5,0)</f>
        <v>0</v>
      </c>
      <c r="V5" s="4">
        <f>IF(V$2='SANDBOX Calc'!$D$6,Data!Y5,0)</f>
        <v>0</v>
      </c>
      <c r="W5" s="4">
        <f>IF(W$2='SANDBOX Calc'!$D$6,Data!Z5,0)</f>
        <v>0</v>
      </c>
      <c r="X5" s="4">
        <f>IF(X$2='SANDBOX Calc'!$D$6,Data!AA5,0)</f>
        <v>0</v>
      </c>
      <c r="Y5" s="4">
        <f>IF(Y$2='SANDBOX Calc'!$D$6,Data!AB5,0)</f>
        <v>0</v>
      </c>
      <c r="Z5" s="4">
        <f>IF(Z$2='SANDBOX Calc'!$D$6,Data!AC5,0)</f>
        <v>0</v>
      </c>
      <c r="AA5" s="4">
        <f>IF(AA$2='SANDBOX Calc'!$D$6,Data!AD5,0)</f>
        <v>0</v>
      </c>
      <c r="AB5" s="4">
        <f>IF(AB$2='SANDBOX Calc'!$D$6,Data!AE5,0)</f>
        <v>0</v>
      </c>
      <c r="AC5" s="4">
        <f>IF(AC$2='SANDBOX Calc'!$D$6,Data!AF5,0)</f>
        <v>0</v>
      </c>
      <c r="AD5" s="4">
        <f>IF(AD$2='SANDBOX Calc'!$D$6,Data!AG5,0)</f>
        <v>0</v>
      </c>
      <c r="AE5" s="4">
        <f>IF(AE$2='SANDBOX Calc'!$D$6,Data!AH5,0)</f>
        <v>0</v>
      </c>
      <c r="AF5" s="4">
        <f>IF(AF$2='SANDBOX Calc'!$D$6,Data!AI5,0)</f>
        <v>0</v>
      </c>
      <c r="AG5" s="6">
        <f t="shared" si="2"/>
        <v>0</v>
      </c>
      <c r="AH5" s="18">
        <f>IF(AH$2='SANDBOX Calc'!$E$6,0,0)</f>
        <v>0</v>
      </c>
      <c r="AI5" s="4">
        <f>IF(AI$2='SANDBOX Calc'!$E$6,Data!AJ5,0)</f>
        <v>0</v>
      </c>
      <c r="AJ5" s="4">
        <f>IF(AJ$2='SANDBOX Calc'!$E$6,Data!AK5,0)</f>
        <v>0.91883561643835621</v>
      </c>
      <c r="AK5" s="4">
        <f>IF(AK$2='SANDBOX Calc'!$E$6,Data!AL5,0)</f>
        <v>0</v>
      </c>
      <c r="AL5" s="4">
        <f>IF(AL$2='SANDBOX Calc'!$E$6,Data!AM5,0)</f>
        <v>0</v>
      </c>
      <c r="AM5" s="4">
        <f>IF(AM$2='SANDBOX Calc'!$E$6,Data!AN5,0)</f>
        <v>0</v>
      </c>
      <c r="AN5" s="4">
        <f>IF(AN$2='SANDBOX Calc'!$E$6,Data!AO5,0)</f>
        <v>0</v>
      </c>
      <c r="AO5" s="4">
        <f>IF(AO$2='SANDBOX Calc'!$E$6,Data!AP5,0)</f>
        <v>0</v>
      </c>
      <c r="AP5" s="6">
        <f t="shared" si="3"/>
        <v>0.91883561643835621</v>
      </c>
      <c r="AQ5" s="18">
        <f>IF(AQ$2='SANDBOX Calc'!$F$6,0,0)</f>
        <v>0</v>
      </c>
      <c r="AR5" s="4">
        <f>IF(AR$2='SANDBOX Calc'!$F$6,Data!AQ5,0)</f>
        <v>0</v>
      </c>
      <c r="AS5" s="4">
        <f>IF(AS$2='SANDBOX Calc'!$F$6,Data!AR5,0)</f>
        <v>0</v>
      </c>
      <c r="AT5" s="4">
        <f>IF(AT$2='SANDBOX Calc'!$F$6,Data!AS5,0)</f>
        <v>0</v>
      </c>
      <c r="AU5" s="4">
        <f>IF(AU$2='SANDBOX Calc'!$F$6,Data!AT5,0)</f>
        <v>0</v>
      </c>
      <c r="AV5" s="4">
        <f>IF(AV$2='SANDBOX Calc'!$F$6,Data!AU5,0)</f>
        <v>0</v>
      </c>
      <c r="AW5" s="4">
        <f>IF(AW$2='SANDBOX Calc'!$F$6,Data!AV5,0)</f>
        <v>0</v>
      </c>
      <c r="AX5" s="4">
        <f>IF(AX$2='SANDBOX Calc'!$F$6,Data!AW5,0)</f>
        <v>0</v>
      </c>
      <c r="AY5" s="6">
        <f t="shared" si="4"/>
        <v>0</v>
      </c>
      <c r="AZ5" s="18">
        <f>IF(AZ$2='SANDBOX Calc'!$G$6,0,0)</f>
        <v>0</v>
      </c>
      <c r="BA5" s="4">
        <f>IF(BA$2='SANDBOX Calc'!$G$6,Data!AX5,0)</f>
        <v>0</v>
      </c>
      <c r="BB5" s="4">
        <f>IF(BB$2='SANDBOX Calc'!$G$6,Data!AY5,0)</f>
        <v>0</v>
      </c>
      <c r="BC5" s="4">
        <f>IF(BC$2='SANDBOX Calc'!$G$6,Data!AZ5,0)</f>
        <v>0</v>
      </c>
      <c r="BD5" s="4">
        <f>IF(BD$2='SANDBOX Calc'!$G$6,Data!BA5,0)</f>
        <v>0</v>
      </c>
      <c r="BE5" s="4">
        <f>IF(BE$2='SANDBOX Calc'!$G$6,Data!BB5,0)</f>
        <v>0</v>
      </c>
      <c r="BF5" s="4">
        <f>IF(BF$2='SANDBOX Calc'!$G$6,Data!BC5,0)</f>
        <v>0</v>
      </c>
      <c r="BG5" s="4">
        <f>IF(BG$2='SANDBOX Calc'!$G$6,Data!BD5,0)</f>
        <v>0</v>
      </c>
      <c r="BH5" s="6">
        <f t="shared" si="5"/>
        <v>0</v>
      </c>
      <c r="BI5" s="97">
        <f>IF('SANDBOX Calc'!$H$6="Yes",Data!BE5,0)</f>
        <v>0</v>
      </c>
      <c r="BJ5" s="18">
        <f>IF(BJ$2='SANDBOX Calc'!$L$4,0,0)</f>
        <v>0</v>
      </c>
      <c r="BK5" s="4">
        <f>IF(BK$2='SANDBOX Calc'!$L$4,Data!BV5,0)</f>
        <v>0</v>
      </c>
      <c r="BL5" s="4">
        <f>IF(BL$2='SANDBOX Calc'!$L$4,Data!BW5,0)</f>
        <v>3.0195000000000003</v>
      </c>
      <c r="BM5" s="4">
        <f>IF(BM$2='SANDBOX Calc'!$L$4,Data!BX5,0)</f>
        <v>0</v>
      </c>
      <c r="BN5" s="4">
        <f>IF(BN$2='SANDBOX Calc'!$L$4,Data!BY5,0)</f>
        <v>0</v>
      </c>
      <c r="BO5" s="6">
        <f t="shared" si="6"/>
        <v>3.0195000000000003</v>
      </c>
      <c r="BP5" s="4">
        <f>IF('SANDBOX Calc'!$J$6='BPA SANDBOX Ref Data'!BP$2,Data!C5,0)</f>
        <v>0</v>
      </c>
      <c r="BQ5" s="4">
        <f>IF('SANDBOX Calc'!$J$6='BPA SANDBOX Ref Data'!BQ$2,Data!D5,0)</f>
        <v>0</v>
      </c>
      <c r="BR5" s="4">
        <f>IF('SANDBOX Calc'!$J$6='BPA SANDBOX Ref Data'!BR$2,Data!E5,0)</f>
        <v>0</v>
      </c>
      <c r="BS5" s="4">
        <f>IF('SANDBOX Calc'!$J$6='BPA SANDBOX Ref Data'!BS$2,Data!F5,0)</f>
        <v>200.923</v>
      </c>
      <c r="BT5" s="99">
        <f t="shared" si="0"/>
        <v>200.923</v>
      </c>
      <c r="BU5" s="102">
        <f>IF('SANDBOX Calc'!$L$6="Yes",'BPA SANDBOX Ref Data'!BO5*'SANDBOX Calc'!$L$5,0)</f>
        <v>1.5097500000000001</v>
      </c>
      <c r="BV5" s="102">
        <f>IF('SANDBOX Calc'!$M$6="Yes",IF(('SANDBOX Calc'!I9-'BPA SANDBOX Ref Data'!BT5)&gt;0,('SANDBOX Calc'!I9-'BPA SANDBOX Ref Data'!BT5)*'SANDBOX Calc'!$M$5,0),0)</f>
        <v>2.0349780251141709</v>
      </c>
      <c r="BW5" s="80">
        <f>IF('SANDBOX Calc'!$K$6="Yes",IF(('SANDBOX Calc'!I9)&lt;'SANDBOX Calc'!J9,('SANDBOX Calc'!I9-'SANDBOX Calc'!J9)*'SANDBOX Calc'!$K$5,0),0)</f>
        <v>0</v>
      </c>
      <c r="BX5" s="105">
        <f>IF('SANDBOX Calc'!$N$5='BPA SANDBOX Ref Data'!$BX$2,'BPA SANDBOX Scaling'!D8,0)</f>
        <v>8.614735485850499</v>
      </c>
      <c r="BY5" s="1">
        <f>IF('SANDBOX Calc'!$N$5='BPA SANDBOX Ref Data'!$BY$2,'BPA SANDBOX Scaling'!H8,0)</f>
        <v>0</v>
      </c>
      <c r="BZ5" s="6">
        <f>IF('SANDBOX Calc'!$N$6="Yes",SUM('BPA SANDBOX Ref Data'!BX5:BY5),0)</f>
        <v>8.614735485850499</v>
      </c>
      <c r="CA5" s="4"/>
      <c r="CB5" s="4"/>
      <c r="CC5" s="4"/>
      <c r="CD5" s="4"/>
      <c r="CE5" s="4"/>
      <c r="CF5" s="4"/>
      <c r="CG5" s="4"/>
      <c r="CH5" s="4"/>
      <c r="CI5" s="4"/>
      <c r="CJ5" s="4"/>
      <c r="CK5" s="4"/>
      <c r="CL5" s="4"/>
      <c r="CM5" s="4"/>
      <c r="CN5" s="4"/>
      <c r="CO5" s="4"/>
      <c r="CP5" s="4"/>
      <c r="CQ5" s="4" t="e">
        <f>IF('SANDBOX Calc'!#REF!='BPA SANDBOX Ref Data'!CQ$2,Data!G5,0)</f>
        <v>#REF!</v>
      </c>
      <c r="CR5" s="4" t="e">
        <f>IF('SANDBOX Calc'!#REF!='BPA SANDBOX Ref Data'!CR$2,Data!H5,0)</f>
        <v>#REF!</v>
      </c>
      <c r="CS5" s="4" t="e">
        <f>IF('SANDBOX Calc'!#REF!='BPA SANDBOX Ref Data'!CS$2,Data!I5,0)</f>
        <v>#REF!</v>
      </c>
      <c r="CT5" s="4" t="e">
        <f>IF('SANDBOX Calc'!#REF!='BPA SANDBOX Ref Data'!CT$2,Data!J5,0)</f>
        <v>#REF!</v>
      </c>
      <c r="CU5" s="4" t="e">
        <f>IF('SANDBOX Calc'!#REF!='BPA SANDBOX Ref Data'!CU$2,Data!K5,0)</f>
        <v>#REF!</v>
      </c>
      <c r="CV5" s="4" t="e">
        <f>IF('SANDBOX Calc'!#REF!='BPA SANDBOX Ref Data'!CV$2,Data!L5,0)</f>
        <v>#REF!</v>
      </c>
      <c r="CW5" s="4" t="e">
        <f>IF('SANDBOX Calc'!#REF!='BPA SANDBOX Ref Data'!CW$2,Data!M5,0)</f>
        <v>#REF!</v>
      </c>
      <c r="CX5" s="4" t="e">
        <f>IF('SANDBOX Calc'!#REF!='BPA SANDBOX Ref Data'!CX$2,Data!N5,0)</f>
        <v>#REF!</v>
      </c>
      <c r="CY5" s="4" t="e">
        <f>IF('SANDBOX Calc'!#REF!='BPA SANDBOX Ref Data'!CY$2,Data!O5,0)</f>
        <v>#REF!</v>
      </c>
      <c r="CZ5" s="4" t="e">
        <f>IF('SANDBOX Calc'!#REF!='BPA SANDBOX Ref Data'!CZ$2,Data!P5,0)</f>
        <v>#REF!</v>
      </c>
      <c r="DA5" s="4" t="e">
        <f>IF('SANDBOX Calc'!#REF!='BPA SANDBOX Ref Data'!DA$2,Data!Q5,0)</f>
        <v>#REF!</v>
      </c>
      <c r="DB5" s="4" t="e">
        <f>IF('SANDBOX Calc'!#REF!='BPA SANDBOX Ref Data'!DB$2,Data!R5,0)</f>
        <v>#REF!</v>
      </c>
      <c r="DC5" s="4" t="e">
        <f>IF('SANDBOX Calc'!#REF!='BPA SANDBOX Ref Data'!DC$2,Data!S5,0)</f>
        <v>#REF!</v>
      </c>
      <c r="DD5" s="4" t="e">
        <f>IF('SANDBOX Calc'!#REF!='BPA SANDBOX Ref Data'!DD$2,Data!T5,0)</f>
        <v>#REF!</v>
      </c>
      <c r="DE5" s="4" t="e">
        <f>IF('SANDBOX Calc'!#REF!='BPA SANDBOX Ref Data'!DE$2,Data!U5,0)</f>
        <v>#REF!</v>
      </c>
      <c r="DF5" s="22" t="e">
        <f t="shared" si="7"/>
        <v>#REF!</v>
      </c>
    </row>
    <row r="6" spans="1:110" x14ac:dyDescent="0.3">
      <c r="A6" s="12">
        <v>10025</v>
      </c>
      <c r="B6" s="37" t="s">
        <v>13</v>
      </c>
      <c r="C6" s="18">
        <f>IF('SANDBOX Calc'!$C$6='BPA SANDBOX Ref Data'!C$2,Data!G6,0)</f>
        <v>0</v>
      </c>
      <c r="D6" s="4">
        <f>IF('SANDBOX Calc'!$C$6='BPA SANDBOX Ref Data'!D$2,Data!H6,0)</f>
        <v>0</v>
      </c>
      <c r="E6" s="4">
        <f>IF('SANDBOX Calc'!$C$6='BPA SANDBOX Ref Data'!E$2,Data!I6,0)</f>
        <v>67.884982191780807</v>
      </c>
      <c r="F6" s="4">
        <f>IF('SANDBOX Calc'!$C$6='BPA SANDBOX Ref Data'!F$2,Data!J6,0)</f>
        <v>0</v>
      </c>
      <c r="G6" s="4">
        <f>IF('SANDBOX Calc'!$C$6='BPA SANDBOX Ref Data'!G$2,Data!K6,0)</f>
        <v>0</v>
      </c>
      <c r="H6" s="4">
        <f>IF('SANDBOX Calc'!$C$6='BPA SANDBOX Ref Data'!H$2,Data!L6,0)</f>
        <v>0</v>
      </c>
      <c r="I6" s="4">
        <f>IF('SANDBOX Calc'!$C$6='BPA SANDBOX Ref Data'!I$2,Data!M6,0)</f>
        <v>0</v>
      </c>
      <c r="J6" s="4">
        <f>IF('SANDBOX Calc'!$C$6='BPA SANDBOX Ref Data'!J$2,Data!N6,0)</f>
        <v>0</v>
      </c>
      <c r="K6" s="4">
        <f>IF('SANDBOX Calc'!$C$6='BPA SANDBOX Ref Data'!K$2,Data!O6,0)</f>
        <v>0</v>
      </c>
      <c r="L6" s="4">
        <f>IF('SANDBOX Calc'!$C$6='BPA SANDBOX Ref Data'!L$2,Data!P6,0)</f>
        <v>0</v>
      </c>
      <c r="M6" s="4">
        <f>IF('SANDBOX Calc'!$C$6='BPA SANDBOX Ref Data'!M$2,Data!Q6,0)</f>
        <v>0</v>
      </c>
      <c r="N6" s="4">
        <f>IF('SANDBOX Calc'!$C$6='BPA SANDBOX Ref Data'!N$2,Data!R6,0)</f>
        <v>0</v>
      </c>
      <c r="O6" s="4">
        <f>IF('SANDBOX Calc'!$C$6='BPA SANDBOX Ref Data'!O$2,Data!S6,0)</f>
        <v>0</v>
      </c>
      <c r="P6" s="4">
        <f>IF('SANDBOX Calc'!$C$6='BPA SANDBOX Ref Data'!P$2,Data!T6,0)</f>
        <v>0</v>
      </c>
      <c r="Q6" s="4">
        <f>IF('SANDBOX Calc'!$C$6='BPA SANDBOX Ref Data'!Q$2,Data!U6,0)</f>
        <v>0</v>
      </c>
      <c r="R6" s="22">
        <f t="shared" si="1"/>
        <v>67.884982191780807</v>
      </c>
      <c r="S6" s="18">
        <f>IF(S$2='SANDBOX Calc'!$D$6,Data!V6,0)</f>
        <v>0</v>
      </c>
      <c r="T6" s="4">
        <f>IF(T$2='SANDBOX Calc'!$D$6,Data!W6,0)</f>
        <v>0</v>
      </c>
      <c r="U6" s="4">
        <f>IF(U$2='SANDBOX Calc'!$D$6,Data!X6,0)</f>
        <v>0</v>
      </c>
      <c r="V6" s="4">
        <f>IF(V$2='SANDBOX Calc'!$D$6,Data!Y6,0)</f>
        <v>0</v>
      </c>
      <c r="W6" s="4">
        <f>IF(W$2='SANDBOX Calc'!$D$6,Data!Z6,0)</f>
        <v>0</v>
      </c>
      <c r="X6" s="4">
        <f>IF(X$2='SANDBOX Calc'!$D$6,Data!AA6,0)</f>
        <v>0</v>
      </c>
      <c r="Y6" s="4">
        <f>IF(Y$2='SANDBOX Calc'!$D$6,Data!AB6,0)</f>
        <v>0</v>
      </c>
      <c r="Z6" s="4">
        <f>IF(Z$2='SANDBOX Calc'!$D$6,Data!AC6,0)</f>
        <v>0</v>
      </c>
      <c r="AA6" s="4">
        <f>IF(AA$2='SANDBOX Calc'!$D$6,Data!AD6,0)</f>
        <v>0</v>
      </c>
      <c r="AB6" s="4">
        <f>IF(AB$2='SANDBOX Calc'!$D$6,Data!AE6,0)</f>
        <v>0</v>
      </c>
      <c r="AC6" s="4">
        <f>IF(AC$2='SANDBOX Calc'!$D$6,Data!AF6,0)</f>
        <v>0</v>
      </c>
      <c r="AD6" s="4">
        <f>IF(AD$2='SANDBOX Calc'!$D$6,Data!AG6,0)</f>
        <v>0</v>
      </c>
      <c r="AE6" s="4">
        <f>IF(AE$2='SANDBOX Calc'!$D$6,Data!AH6,0)</f>
        <v>0</v>
      </c>
      <c r="AF6" s="4">
        <f>IF(AF$2='SANDBOX Calc'!$D$6,Data!AI6,0)</f>
        <v>0</v>
      </c>
      <c r="AG6" s="6">
        <f t="shared" si="2"/>
        <v>0</v>
      </c>
      <c r="AH6" s="18">
        <f>IF(AH$2='SANDBOX Calc'!$E$6,0,0)</f>
        <v>0</v>
      </c>
      <c r="AI6" s="4">
        <f>IF(AI$2='SANDBOX Calc'!$E$6,Data!AJ6,0)</f>
        <v>0</v>
      </c>
      <c r="AJ6" s="4">
        <f>IF(AJ$2='SANDBOX Calc'!$E$6,Data!AK6,0)</f>
        <v>0</v>
      </c>
      <c r="AK6" s="4">
        <f>IF(AK$2='SANDBOX Calc'!$E$6,Data!AL6,0)</f>
        <v>0</v>
      </c>
      <c r="AL6" s="4">
        <f>IF(AL$2='SANDBOX Calc'!$E$6,Data!AM6,0)</f>
        <v>0</v>
      </c>
      <c r="AM6" s="4">
        <f>IF(AM$2='SANDBOX Calc'!$E$6,Data!AN6,0)</f>
        <v>0</v>
      </c>
      <c r="AN6" s="4">
        <f>IF(AN$2='SANDBOX Calc'!$E$6,Data!AO6,0)</f>
        <v>0</v>
      </c>
      <c r="AO6" s="4">
        <f>IF(AO$2='SANDBOX Calc'!$E$6,Data!AP6,0)</f>
        <v>0</v>
      </c>
      <c r="AP6" s="6">
        <f t="shared" si="3"/>
        <v>0</v>
      </c>
      <c r="AQ6" s="18">
        <f>IF(AQ$2='SANDBOX Calc'!$F$6,0,0)</f>
        <v>0</v>
      </c>
      <c r="AR6" s="4">
        <f>IF(AR$2='SANDBOX Calc'!$F$6,Data!AQ6,0)</f>
        <v>0</v>
      </c>
      <c r="AS6" s="4">
        <f>IF(AS$2='SANDBOX Calc'!$F$6,Data!AR6,0)</f>
        <v>0</v>
      </c>
      <c r="AT6" s="4">
        <f>IF(AT$2='SANDBOX Calc'!$F$6,Data!AS6,0)</f>
        <v>0</v>
      </c>
      <c r="AU6" s="4">
        <f>IF(AU$2='SANDBOX Calc'!$F$6,Data!AT6,0)</f>
        <v>0</v>
      </c>
      <c r="AV6" s="4">
        <f>IF(AV$2='SANDBOX Calc'!$F$6,Data!AU6,0)</f>
        <v>0</v>
      </c>
      <c r="AW6" s="4">
        <f>IF(AW$2='SANDBOX Calc'!$F$6,Data!AV6,0)</f>
        <v>0</v>
      </c>
      <c r="AX6" s="4">
        <f>IF(AX$2='SANDBOX Calc'!$F$6,Data!AW6,0)</f>
        <v>0</v>
      </c>
      <c r="AY6" s="6">
        <f t="shared" si="4"/>
        <v>0</v>
      </c>
      <c r="AZ6" s="18">
        <f>IF(AZ$2='SANDBOX Calc'!$G$6,0,0)</f>
        <v>0</v>
      </c>
      <c r="BA6" s="4">
        <f>IF(BA$2='SANDBOX Calc'!$G$6,Data!AX6,0)</f>
        <v>0</v>
      </c>
      <c r="BB6" s="4">
        <f>IF(BB$2='SANDBOX Calc'!$G$6,Data!AY6,0)</f>
        <v>0</v>
      </c>
      <c r="BC6" s="4">
        <f>IF(BC$2='SANDBOX Calc'!$G$6,Data!AZ6,0)</f>
        <v>0</v>
      </c>
      <c r="BD6" s="4">
        <f>IF(BD$2='SANDBOX Calc'!$G$6,Data!BA6,0)</f>
        <v>0</v>
      </c>
      <c r="BE6" s="4">
        <f>IF(BE$2='SANDBOX Calc'!$G$6,Data!BB6,0)</f>
        <v>0</v>
      </c>
      <c r="BF6" s="4">
        <f>IF(BF$2='SANDBOX Calc'!$G$6,Data!BC6,0)</f>
        <v>0</v>
      </c>
      <c r="BG6" s="4">
        <f>IF(BG$2='SANDBOX Calc'!$G$6,Data!BD6,0)</f>
        <v>0</v>
      </c>
      <c r="BH6" s="6">
        <f t="shared" si="5"/>
        <v>0</v>
      </c>
      <c r="BI6" s="97">
        <f>IF('SANDBOX Calc'!$H$6="Yes",Data!BE6,0)</f>
        <v>0</v>
      </c>
      <c r="BJ6" s="18">
        <f>IF(BJ$2='SANDBOX Calc'!$L$4,0,0)</f>
        <v>0</v>
      </c>
      <c r="BK6" s="4">
        <f>IF(BK$2='SANDBOX Calc'!$L$4,Data!BV6,0)</f>
        <v>0</v>
      </c>
      <c r="BL6" s="4">
        <f>IF(BL$2='SANDBOX Calc'!$L$4,Data!BW6,0)</f>
        <v>0.8600000000000001</v>
      </c>
      <c r="BM6" s="4">
        <f>IF(BM$2='SANDBOX Calc'!$L$4,Data!BX6,0)</f>
        <v>0</v>
      </c>
      <c r="BN6" s="4">
        <f>IF(BN$2='SANDBOX Calc'!$L$4,Data!BY6,0)</f>
        <v>0</v>
      </c>
      <c r="BO6" s="6">
        <f t="shared" si="6"/>
        <v>0.8600000000000001</v>
      </c>
      <c r="BP6" s="4">
        <f>IF('SANDBOX Calc'!$J$6='BPA SANDBOX Ref Data'!BP$2,Data!C6,0)</f>
        <v>0</v>
      </c>
      <c r="BQ6" s="4">
        <f>IF('SANDBOX Calc'!$J$6='BPA SANDBOX Ref Data'!BQ$2,Data!D6,0)</f>
        <v>0</v>
      </c>
      <c r="BR6" s="4">
        <f>IF('SANDBOX Calc'!$J$6='BPA SANDBOX Ref Data'!BR$2,Data!E6,0)</f>
        <v>0</v>
      </c>
      <c r="BS6" s="4">
        <f>IF('SANDBOX Calc'!$J$6='BPA SANDBOX Ref Data'!BS$2,Data!F6,0)</f>
        <v>59.658999999999999</v>
      </c>
      <c r="BT6" s="99">
        <f t="shared" si="0"/>
        <v>59.658999999999999</v>
      </c>
      <c r="BU6" s="102">
        <f>IF('SANDBOX Calc'!$L$6="Yes",'BPA SANDBOX Ref Data'!BO6*'SANDBOX Calc'!$L$5,0)</f>
        <v>0.43000000000000005</v>
      </c>
      <c r="BV6" s="102">
        <f>IF('SANDBOX Calc'!$M$6="Yes",IF(('SANDBOX Calc'!I10-'BPA SANDBOX Ref Data'!BT6)&gt;0,('SANDBOX Calc'!I10-'BPA SANDBOX Ref Data'!BT6)*'SANDBOX Calc'!$M$5,0),0)</f>
        <v>2.0564955479452021</v>
      </c>
      <c r="BW6" s="80">
        <f>IF('SANDBOX Calc'!$K$6="Yes",IF(('SANDBOX Calc'!I10)&lt;'SANDBOX Calc'!J10,('SANDBOX Calc'!I10-'SANDBOX Calc'!J10)*'SANDBOX Calc'!$K$5,0),0)</f>
        <v>0</v>
      </c>
      <c r="BX6" s="105">
        <f>IF('SANDBOX Calc'!$N$5='BPA SANDBOX Ref Data'!$BX$2,'BPA SANDBOX Scaling'!D9,0)</f>
        <v>2.618344767428971</v>
      </c>
      <c r="BY6" s="1">
        <f>IF('SANDBOX Calc'!$N$5='BPA SANDBOX Ref Data'!$BY$2,'BPA SANDBOX Scaling'!H9,0)</f>
        <v>0</v>
      </c>
      <c r="BZ6" s="6">
        <f>IF('SANDBOX Calc'!$N$6="Yes",SUM('BPA SANDBOX Ref Data'!BX6:BY6),0)</f>
        <v>2.618344767428971</v>
      </c>
      <c r="CA6" s="4"/>
      <c r="CB6" s="4"/>
      <c r="CC6" s="4"/>
      <c r="CD6" s="4"/>
      <c r="CE6" s="4"/>
      <c r="CF6" s="4"/>
      <c r="CG6" s="4"/>
      <c r="CH6" s="4"/>
      <c r="CI6" s="4"/>
      <c r="CJ6" s="4"/>
      <c r="CK6" s="4"/>
      <c r="CL6" s="4"/>
      <c r="CM6" s="4"/>
      <c r="CN6" s="4"/>
      <c r="CO6" s="4"/>
      <c r="CP6" s="4"/>
      <c r="CQ6" s="4" t="e">
        <f>IF('SANDBOX Calc'!#REF!='BPA SANDBOX Ref Data'!CQ$2,Data!G6,0)</f>
        <v>#REF!</v>
      </c>
      <c r="CR6" s="4" t="e">
        <f>IF('SANDBOX Calc'!#REF!='BPA SANDBOX Ref Data'!CR$2,Data!H6,0)</f>
        <v>#REF!</v>
      </c>
      <c r="CS6" s="4" t="e">
        <f>IF('SANDBOX Calc'!#REF!='BPA SANDBOX Ref Data'!CS$2,Data!I6,0)</f>
        <v>#REF!</v>
      </c>
      <c r="CT6" s="4" t="e">
        <f>IF('SANDBOX Calc'!#REF!='BPA SANDBOX Ref Data'!CT$2,Data!J6,0)</f>
        <v>#REF!</v>
      </c>
      <c r="CU6" s="4" t="e">
        <f>IF('SANDBOX Calc'!#REF!='BPA SANDBOX Ref Data'!CU$2,Data!K6,0)</f>
        <v>#REF!</v>
      </c>
      <c r="CV6" s="4" t="e">
        <f>IF('SANDBOX Calc'!#REF!='BPA SANDBOX Ref Data'!CV$2,Data!L6,0)</f>
        <v>#REF!</v>
      </c>
      <c r="CW6" s="4" t="e">
        <f>IF('SANDBOX Calc'!#REF!='BPA SANDBOX Ref Data'!CW$2,Data!M6,0)</f>
        <v>#REF!</v>
      </c>
      <c r="CX6" s="4" t="e">
        <f>IF('SANDBOX Calc'!#REF!='BPA SANDBOX Ref Data'!CX$2,Data!N6,0)</f>
        <v>#REF!</v>
      </c>
      <c r="CY6" s="4" t="e">
        <f>IF('SANDBOX Calc'!#REF!='BPA SANDBOX Ref Data'!CY$2,Data!O6,0)</f>
        <v>#REF!</v>
      </c>
      <c r="CZ6" s="4" t="e">
        <f>IF('SANDBOX Calc'!#REF!='BPA SANDBOX Ref Data'!CZ$2,Data!P6,0)</f>
        <v>#REF!</v>
      </c>
      <c r="DA6" s="4" t="e">
        <f>IF('SANDBOX Calc'!#REF!='BPA SANDBOX Ref Data'!DA$2,Data!Q6,0)</f>
        <v>#REF!</v>
      </c>
      <c r="DB6" s="4" t="e">
        <f>IF('SANDBOX Calc'!#REF!='BPA SANDBOX Ref Data'!DB$2,Data!R6,0)</f>
        <v>#REF!</v>
      </c>
      <c r="DC6" s="4" t="e">
        <f>IF('SANDBOX Calc'!#REF!='BPA SANDBOX Ref Data'!DC$2,Data!S6,0)</f>
        <v>#REF!</v>
      </c>
      <c r="DD6" s="4" t="e">
        <f>IF('SANDBOX Calc'!#REF!='BPA SANDBOX Ref Data'!DD$2,Data!T6,0)</f>
        <v>#REF!</v>
      </c>
      <c r="DE6" s="4" t="e">
        <f>IF('SANDBOX Calc'!#REF!='BPA SANDBOX Ref Data'!DE$2,Data!U6,0)</f>
        <v>#REF!</v>
      </c>
      <c r="DF6" s="22" t="e">
        <f t="shared" si="7"/>
        <v>#REF!</v>
      </c>
    </row>
    <row r="7" spans="1:110" x14ac:dyDescent="0.3">
      <c r="A7" s="12">
        <v>10027</v>
      </c>
      <c r="B7" s="37" t="s">
        <v>14</v>
      </c>
      <c r="C7" s="18">
        <f>IF('SANDBOX Calc'!$C$6='BPA SANDBOX Ref Data'!C$2,Data!G7,0)</f>
        <v>0</v>
      </c>
      <c r="D7" s="4">
        <f>IF('SANDBOX Calc'!$C$6='BPA SANDBOX Ref Data'!D$2,Data!H7,0)</f>
        <v>0</v>
      </c>
      <c r="E7" s="4">
        <f>IF('SANDBOX Calc'!$C$6='BPA SANDBOX Ref Data'!E$2,Data!I7,0)</f>
        <v>66.585747945205483</v>
      </c>
      <c r="F7" s="4">
        <f>IF('SANDBOX Calc'!$C$6='BPA SANDBOX Ref Data'!F$2,Data!J7,0)</f>
        <v>0</v>
      </c>
      <c r="G7" s="4">
        <f>IF('SANDBOX Calc'!$C$6='BPA SANDBOX Ref Data'!G$2,Data!K7,0)</f>
        <v>0</v>
      </c>
      <c r="H7" s="4">
        <f>IF('SANDBOX Calc'!$C$6='BPA SANDBOX Ref Data'!H$2,Data!L7,0)</f>
        <v>0</v>
      </c>
      <c r="I7" s="4">
        <f>IF('SANDBOX Calc'!$C$6='BPA SANDBOX Ref Data'!I$2,Data!M7,0)</f>
        <v>0</v>
      </c>
      <c r="J7" s="4">
        <f>IF('SANDBOX Calc'!$C$6='BPA SANDBOX Ref Data'!J$2,Data!N7,0)</f>
        <v>0</v>
      </c>
      <c r="K7" s="4">
        <f>IF('SANDBOX Calc'!$C$6='BPA SANDBOX Ref Data'!K$2,Data!O7,0)</f>
        <v>0</v>
      </c>
      <c r="L7" s="4">
        <f>IF('SANDBOX Calc'!$C$6='BPA SANDBOX Ref Data'!L$2,Data!P7,0)</f>
        <v>0</v>
      </c>
      <c r="M7" s="4">
        <f>IF('SANDBOX Calc'!$C$6='BPA SANDBOX Ref Data'!M$2,Data!Q7,0)</f>
        <v>0</v>
      </c>
      <c r="N7" s="4">
        <f>IF('SANDBOX Calc'!$C$6='BPA SANDBOX Ref Data'!N$2,Data!R7,0)</f>
        <v>0</v>
      </c>
      <c r="O7" s="4">
        <f>IF('SANDBOX Calc'!$C$6='BPA SANDBOX Ref Data'!O$2,Data!S7,0)</f>
        <v>0</v>
      </c>
      <c r="P7" s="4">
        <f>IF('SANDBOX Calc'!$C$6='BPA SANDBOX Ref Data'!P$2,Data!T7,0)</f>
        <v>0</v>
      </c>
      <c r="Q7" s="4">
        <f>IF('SANDBOX Calc'!$C$6='BPA SANDBOX Ref Data'!Q$2,Data!U7,0)</f>
        <v>0</v>
      </c>
      <c r="R7" s="22">
        <f t="shared" si="1"/>
        <v>66.585747945205483</v>
      </c>
      <c r="S7" s="18">
        <f>IF(S$2='SANDBOX Calc'!$D$6,Data!V7,0)</f>
        <v>0</v>
      </c>
      <c r="T7" s="4">
        <f>IF(T$2='SANDBOX Calc'!$D$6,Data!W7,0)</f>
        <v>0</v>
      </c>
      <c r="U7" s="4">
        <f>IF(U$2='SANDBOX Calc'!$D$6,Data!X7,0)</f>
        <v>0</v>
      </c>
      <c r="V7" s="4">
        <f>IF(V$2='SANDBOX Calc'!$D$6,Data!Y7,0)</f>
        <v>0</v>
      </c>
      <c r="W7" s="4">
        <f>IF(W$2='SANDBOX Calc'!$D$6,Data!Z7,0)</f>
        <v>0</v>
      </c>
      <c r="X7" s="4">
        <f>IF(X$2='SANDBOX Calc'!$D$6,Data!AA7,0)</f>
        <v>0</v>
      </c>
      <c r="Y7" s="4">
        <f>IF(Y$2='SANDBOX Calc'!$D$6,Data!AB7,0)</f>
        <v>0</v>
      </c>
      <c r="Z7" s="4">
        <f>IF(Z$2='SANDBOX Calc'!$D$6,Data!AC7,0)</f>
        <v>0</v>
      </c>
      <c r="AA7" s="4">
        <f>IF(AA$2='SANDBOX Calc'!$D$6,Data!AD7,0)</f>
        <v>0</v>
      </c>
      <c r="AB7" s="4">
        <f>IF(AB$2='SANDBOX Calc'!$D$6,Data!AE7,0)</f>
        <v>0</v>
      </c>
      <c r="AC7" s="4">
        <f>IF(AC$2='SANDBOX Calc'!$D$6,Data!AF7,0)</f>
        <v>0</v>
      </c>
      <c r="AD7" s="4">
        <f>IF(AD$2='SANDBOX Calc'!$D$6,Data!AG7,0)</f>
        <v>0</v>
      </c>
      <c r="AE7" s="4">
        <f>IF(AE$2='SANDBOX Calc'!$D$6,Data!AH7,0)</f>
        <v>0</v>
      </c>
      <c r="AF7" s="4">
        <f>IF(AF$2='SANDBOX Calc'!$D$6,Data!AI7,0)</f>
        <v>0</v>
      </c>
      <c r="AG7" s="6">
        <f t="shared" si="2"/>
        <v>0</v>
      </c>
      <c r="AH7" s="18">
        <f>IF(AH$2='SANDBOX Calc'!$E$6,0,0)</f>
        <v>0</v>
      </c>
      <c r="AI7" s="4">
        <f>IF(AI$2='SANDBOX Calc'!$E$6,Data!AJ7,0)</f>
        <v>0</v>
      </c>
      <c r="AJ7" s="4">
        <f>IF(AJ$2='SANDBOX Calc'!$E$6,Data!AK7,0)</f>
        <v>0</v>
      </c>
      <c r="AK7" s="4">
        <f>IF(AK$2='SANDBOX Calc'!$E$6,Data!AL7,0)</f>
        <v>0</v>
      </c>
      <c r="AL7" s="4">
        <f>IF(AL$2='SANDBOX Calc'!$E$6,Data!AM7,0)</f>
        <v>0</v>
      </c>
      <c r="AM7" s="4">
        <f>IF(AM$2='SANDBOX Calc'!$E$6,Data!AN7,0)</f>
        <v>0</v>
      </c>
      <c r="AN7" s="4">
        <f>IF(AN$2='SANDBOX Calc'!$E$6,Data!AO7,0)</f>
        <v>0</v>
      </c>
      <c r="AO7" s="4">
        <f>IF(AO$2='SANDBOX Calc'!$E$6,Data!AP7,0)</f>
        <v>0</v>
      </c>
      <c r="AP7" s="6">
        <f t="shared" si="3"/>
        <v>0</v>
      </c>
      <c r="AQ7" s="18">
        <f>IF(AQ$2='SANDBOX Calc'!$F$6,0,0)</f>
        <v>0</v>
      </c>
      <c r="AR7" s="4">
        <f>IF(AR$2='SANDBOX Calc'!$F$6,Data!AQ7,0)</f>
        <v>0</v>
      </c>
      <c r="AS7" s="4">
        <f>IF(AS$2='SANDBOX Calc'!$F$6,Data!AR7,0)</f>
        <v>0</v>
      </c>
      <c r="AT7" s="4">
        <f>IF(AT$2='SANDBOX Calc'!$F$6,Data!AS7,0)</f>
        <v>0</v>
      </c>
      <c r="AU7" s="4">
        <f>IF(AU$2='SANDBOX Calc'!$F$6,Data!AT7,0)</f>
        <v>0</v>
      </c>
      <c r="AV7" s="4">
        <f>IF(AV$2='SANDBOX Calc'!$F$6,Data!AU7,0)</f>
        <v>0</v>
      </c>
      <c r="AW7" s="4">
        <f>IF(AW$2='SANDBOX Calc'!$F$6,Data!AV7,0)</f>
        <v>0</v>
      </c>
      <c r="AX7" s="4">
        <f>IF(AX$2='SANDBOX Calc'!$F$6,Data!AW7,0)</f>
        <v>0</v>
      </c>
      <c r="AY7" s="6">
        <f t="shared" si="4"/>
        <v>0</v>
      </c>
      <c r="AZ7" s="18">
        <f>IF(AZ$2='SANDBOX Calc'!$G$6,0,0)</f>
        <v>0</v>
      </c>
      <c r="BA7" s="4">
        <f>IF(BA$2='SANDBOX Calc'!$G$6,Data!AX7,0)</f>
        <v>0</v>
      </c>
      <c r="BB7" s="4">
        <f>IF(BB$2='SANDBOX Calc'!$G$6,Data!AY7,0)</f>
        <v>0</v>
      </c>
      <c r="BC7" s="4">
        <f>IF(BC$2='SANDBOX Calc'!$G$6,Data!AZ7,0)</f>
        <v>0</v>
      </c>
      <c r="BD7" s="4">
        <f>IF(BD$2='SANDBOX Calc'!$G$6,Data!BA7,0)</f>
        <v>0</v>
      </c>
      <c r="BE7" s="4">
        <f>IF(BE$2='SANDBOX Calc'!$G$6,Data!BB7,0)</f>
        <v>0</v>
      </c>
      <c r="BF7" s="4">
        <f>IF(BF$2='SANDBOX Calc'!$G$6,Data!BC7,0)</f>
        <v>0</v>
      </c>
      <c r="BG7" s="4">
        <f>IF(BG$2='SANDBOX Calc'!$G$6,Data!BD7,0)</f>
        <v>0</v>
      </c>
      <c r="BH7" s="6">
        <f t="shared" si="5"/>
        <v>0</v>
      </c>
      <c r="BI7" s="97">
        <f>IF('SANDBOX Calc'!$H$6="Yes",Data!BE7,0)</f>
        <v>0</v>
      </c>
      <c r="BJ7" s="18">
        <f>IF(BJ$2='SANDBOX Calc'!$L$4,0,0)</f>
        <v>0</v>
      </c>
      <c r="BK7" s="4">
        <f>IF(BK$2='SANDBOX Calc'!$L$4,Data!BV7,0)</f>
        <v>0</v>
      </c>
      <c r="BL7" s="4">
        <f>IF(BL$2='SANDBOX Calc'!$L$4,Data!BW7,0)</f>
        <v>6.0000000000000001E-3</v>
      </c>
      <c r="BM7" s="4">
        <f>IF(BM$2='SANDBOX Calc'!$L$4,Data!BX7,0)</f>
        <v>0</v>
      </c>
      <c r="BN7" s="4">
        <f>IF(BN$2='SANDBOX Calc'!$L$4,Data!BY7,0)</f>
        <v>0</v>
      </c>
      <c r="BO7" s="6">
        <f t="shared" si="6"/>
        <v>6.0000000000000001E-3</v>
      </c>
      <c r="BP7" s="4">
        <f>IF('SANDBOX Calc'!$J$6='BPA SANDBOX Ref Data'!BP$2,Data!C7,0)</f>
        <v>0</v>
      </c>
      <c r="BQ7" s="4">
        <f>IF('SANDBOX Calc'!$J$6='BPA SANDBOX Ref Data'!BQ$2,Data!D7,0)</f>
        <v>0</v>
      </c>
      <c r="BR7" s="4">
        <f>IF('SANDBOX Calc'!$J$6='BPA SANDBOX Ref Data'!BR$2,Data!E7,0)</f>
        <v>0</v>
      </c>
      <c r="BS7" s="4">
        <f>IF('SANDBOX Calc'!$J$6='BPA SANDBOX Ref Data'!BS$2,Data!F7,0)</f>
        <v>61.194000000000003</v>
      </c>
      <c r="BT7" s="99">
        <f t="shared" si="0"/>
        <v>61.194000000000003</v>
      </c>
      <c r="BU7" s="102">
        <f>IF('SANDBOX Calc'!$L$6="Yes",'BPA SANDBOX Ref Data'!BO7*'SANDBOX Calc'!$L$5,0)</f>
        <v>3.0000000000000001E-3</v>
      </c>
      <c r="BV7" s="102">
        <f>IF('SANDBOX Calc'!$M$6="Yes",IF(('SANDBOX Calc'!I11-'BPA SANDBOX Ref Data'!BT7)&gt;0,('SANDBOX Calc'!I11-'BPA SANDBOX Ref Data'!BT7)*'SANDBOX Calc'!$M$5,0),0)</f>
        <v>1.3479369863013702</v>
      </c>
      <c r="BW7" s="80">
        <f>IF('SANDBOX Calc'!$K$6="Yes",IF(('SANDBOX Calc'!I11)&lt;'SANDBOX Calc'!J11,('SANDBOX Calc'!I11-'SANDBOX Calc'!J11)*'SANDBOX Calc'!$K$5,0),0)</f>
        <v>0</v>
      </c>
      <c r="BX7" s="105">
        <f>IF('SANDBOX Calc'!$N$5='BPA SANDBOX Ref Data'!$BX$2,'BPA SANDBOX Scaling'!D10,0)</f>
        <v>2.6351742317496361</v>
      </c>
      <c r="BY7" s="1">
        <f>IF('SANDBOX Calc'!$N$5='BPA SANDBOX Ref Data'!$BY$2,'BPA SANDBOX Scaling'!H10,0)</f>
        <v>0</v>
      </c>
      <c r="BZ7" s="6">
        <f>IF('SANDBOX Calc'!$N$6="Yes",SUM('BPA SANDBOX Ref Data'!BX7:BY7),0)</f>
        <v>2.6351742317496361</v>
      </c>
      <c r="CA7" s="4"/>
      <c r="CB7" s="4"/>
      <c r="CC7" s="4"/>
      <c r="CD7" s="4"/>
      <c r="CE7" s="4"/>
      <c r="CF7" s="4"/>
      <c r="CG7" s="4"/>
      <c r="CH7" s="4"/>
      <c r="CI7" s="4"/>
      <c r="CJ7" s="4"/>
      <c r="CK7" s="4"/>
      <c r="CL7" s="4"/>
      <c r="CM7" s="4"/>
      <c r="CN7" s="4"/>
      <c r="CO7" s="4"/>
      <c r="CP7" s="4"/>
      <c r="CQ7" s="4" t="e">
        <f>IF('SANDBOX Calc'!#REF!='BPA SANDBOX Ref Data'!CQ$2,Data!G7,0)</f>
        <v>#REF!</v>
      </c>
      <c r="CR7" s="4" t="e">
        <f>IF('SANDBOX Calc'!#REF!='BPA SANDBOX Ref Data'!CR$2,Data!H7,0)</f>
        <v>#REF!</v>
      </c>
      <c r="CS7" s="4" t="e">
        <f>IF('SANDBOX Calc'!#REF!='BPA SANDBOX Ref Data'!CS$2,Data!I7,0)</f>
        <v>#REF!</v>
      </c>
      <c r="CT7" s="4" t="e">
        <f>IF('SANDBOX Calc'!#REF!='BPA SANDBOX Ref Data'!CT$2,Data!J7,0)</f>
        <v>#REF!</v>
      </c>
      <c r="CU7" s="4" t="e">
        <f>IF('SANDBOX Calc'!#REF!='BPA SANDBOX Ref Data'!CU$2,Data!K7,0)</f>
        <v>#REF!</v>
      </c>
      <c r="CV7" s="4" t="e">
        <f>IF('SANDBOX Calc'!#REF!='BPA SANDBOX Ref Data'!CV$2,Data!L7,0)</f>
        <v>#REF!</v>
      </c>
      <c r="CW7" s="4" t="e">
        <f>IF('SANDBOX Calc'!#REF!='BPA SANDBOX Ref Data'!CW$2,Data!M7,0)</f>
        <v>#REF!</v>
      </c>
      <c r="CX7" s="4" t="e">
        <f>IF('SANDBOX Calc'!#REF!='BPA SANDBOX Ref Data'!CX$2,Data!N7,0)</f>
        <v>#REF!</v>
      </c>
      <c r="CY7" s="4" t="e">
        <f>IF('SANDBOX Calc'!#REF!='BPA SANDBOX Ref Data'!CY$2,Data!O7,0)</f>
        <v>#REF!</v>
      </c>
      <c r="CZ7" s="4" t="e">
        <f>IF('SANDBOX Calc'!#REF!='BPA SANDBOX Ref Data'!CZ$2,Data!P7,0)</f>
        <v>#REF!</v>
      </c>
      <c r="DA7" s="4" t="e">
        <f>IF('SANDBOX Calc'!#REF!='BPA SANDBOX Ref Data'!DA$2,Data!Q7,0)</f>
        <v>#REF!</v>
      </c>
      <c r="DB7" s="4" t="e">
        <f>IF('SANDBOX Calc'!#REF!='BPA SANDBOX Ref Data'!DB$2,Data!R7,0)</f>
        <v>#REF!</v>
      </c>
      <c r="DC7" s="4" t="e">
        <f>IF('SANDBOX Calc'!#REF!='BPA SANDBOX Ref Data'!DC$2,Data!S7,0)</f>
        <v>#REF!</v>
      </c>
      <c r="DD7" s="4" t="e">
        <f>IF('SANDBOX Calc'!#REF!='BPA SANDBOX Ref Data'!DD$2,Data!T7,0)</f>
        <v>#REF!</v>
      </c>
      <c r="DE7" s="4" t="e">
        <f>IF('SANDBOX Calc'!#REF!='BPA SANDBOX Ref Data'!DE$2,Data!U7,0)</f>
        <v>#REF!</v>
      </c>
      <c r="DF7" s="22" t="e">
        <f t="shared" si="7"/>
        <v>#REF!</v>
      </c>
    </row>
    <row r="8" spans="1:110" x14ac:dyDescent="0.3">
      <c r="A8" s="12">
        <v>10029</v>
      </c>
      <c r="B8" s="37" t="s">
        <v>15</v>
      </c>
      <c r="C8" s="18">
        <f>IF('SANDBOX Calc'!$C$6='BPA SANDBOX Ref Data'!C$2,Data!G8,0)</f>
        <v>0</v>
      </c>
      <c r="D8" s="4">
        <f>IF('SANDBOX Calc'!$C$6='BPA SANDBOX Ref Data'!D$2,Data!H8,0)</f>
        <v>0</v>
      </c>
      <c r="E8" s="4">
        <f>IF('SANDBOX Calc'!$C$6='BPA SANDBOX Ref Data'!E$2,Data!I8,0)</f>
        <v>20.350107762557077</v>
      </c>
      <c r="F8" s="4">
        <f>IF('SANDBOX Calc'!$C$6='BPA SANDBOX Ref Data'!F$2,Data!J8,0)</f>
        <v>0</v>
      </c>
      <c r="G8" s="4">
        <f>IF('SANDBOX Calc'!$C$6='BPA SANDBOX Ref Data'!G$2,Data!K8,0)</f>
        <v>0</v>
      </c>
      <c r="H8" s="4">
        <f>IF('SANDBOX Calc'!$C$6='BPA SANDBOX Ref Data'!H$2,Data!L8,0)</f>
        <v>0</v>
      </c>
      <c r="I8" s="4">
        <f>IF('SANDBOX Calc'!$C$6='BPA SANDBOX Ref Data'!I$2,Data!M8,0)</f>
        <v>0</v>
      </c>
      <c r="J8" s="4">
        <f>IF('SANDBOX Calc'!$C$6='BPA SANDBOX Ref Data'!J$2,Data!N8,0)</f>
        <v>0</v>
      </c>
      <c r="K8" s="4">
        <f>IF('SANDBOX Calc'!$C$6='BPA SANDBOX Ref Data'!K$2,Data!O8,0)</f>
        <v>0</v>
      </c>
      <c r="L8" s="4">
        <f>IF('SANDBOX Calc'!$C$6='BPA SANDBOX Ref Data'!L$2,Data!P8,0)</f>
        <v>0</v>
      </c>
      <c r="M8" s="4">
        <f>IF('SANDBOX Calc'!$C$6='BPA SANDBOX Ref Data'!M$2,Data!Q8,0)</f>
        <v>0</v>
      </c>
      <c r="N8" s="4">
        <f>IF('SANDBOX Calc'!$C$6='BPA SANDBOX Ref Data'!N$2,Data!R8,0)</f>
        <v>0</v>
      </c>
      <c r="O8" s="4">
        <f>IF('SANDBOX Calc'!$C$6='BPA SANDBOX Ref Data'!O$2,Data!S8,0)</f>
        <v>0</v>
      </c>
      <c r="P8" s="4">
        <f>IF('SANDBOX Calc'!$C$6='BPA SANDBOX Ref Data'!P$2,Data!T8,0)</f>
        <v>0</v>
      </c>
      <c r="Q8" s="4">
        <f>IF('SANDBOX Calc'!$C$6='BPA SANDBOX Ref Data'!Q$2,Data!U8,0)</f>
        <v>0</v>
      </c>
      <c r="R8" s="22">
        <f t="shared" si="1"/>
        <v>20.350107762557077</v>
      </c>
      <c r="S8" s="18">
        <f>IF(S$2='SANDBOX Calc'!$D$6,Data!V8,0)</f>
        <v>0</v>
      </c>
      <c r="T8" s="4">
        <f>IF(T$2='SANDBOX Calc'!$D$6,Data!W8,0)</f>
        <v>0</v>
      </c>
      <c r="U8" s="4">
        <f>IF(U$2='SANDBOX Calc'!$D$6,Data!X8,0)</f>
        <v>0</v>
      </c>
      <c r="V8" s="4">
        <f>IF(V$2='SANDBOX Calc'!$D$6,Data!Y8,0)</f>
        <v>0</v>
      </c>
      <c r="W8" s="4">
        <f>IF(W$2='SANDBOX Calc'!$D$6,Data!Z8,0)</f>
        <v>0</v>
      </c>
      <c r="X8" s="4">
        <f>IF(X$2='SANDBOX Calc'!$D$6,Data!AA8,0)</f>
        <v>0</v>
      </c>
      <c r="Y8" s="4">
        <f>IF(Y$2='SANDBOX Calc'!$D$6,Data!AB8,0)</f>
        <v>0</v>
      </c>
      <c r="Z8" s="4">
        <f>IF(Z$2='SANDBOX Calc'!$D$6,Data!AC8,0)</f>
        <v>0</v>
      </c>
      <c r="AA8" s="4">
        <f>IF(AA$2='SANDBOX Calc'!$D$6,Data!AD8,0)</f>
        <v>0</v>
      </c>
      <c r="AB8" s="4">
        <f>IF(AB$2='SANDBOX Calc'!$D$6,Data!AE8,0)</f>
        <v>0</v>
      </c>
      <c r="AC8" s="4">
        <f>IF(AC$2='SANDBOX Calc'!$D$6,Data!AF8,0)</f>
        <v>0</v>
      </c>
      <c r="AD8" s="4">
        <f>IF(AD$2='SANDBOX Calc'!$D$6,Data!AG8,0)</f>
        <v>0</v>
      </c>
      <c r="AE8" s="4">
        <f>IF(AE$2='SANDBOX Calc'!$D$6,Data!AH8,0)</f>
        <v>0</v>
      </c>
      <c r="AF8" s="4">
        <f>IF(AF$2='SANDBOX Calc'!$D$6,Data!AI8,0)</f>
        <v>0</v>
      </c>
      <c r="AG8" s="6">
        <f t="shared" si="2"/>
        <v>0</v>
      </c>
      <c r="AH8" s="18">
        <f>IF(AH$2='SANDBOX Calc'!$E$6,0,0)</f>
        <v>0</v>
      </c>
      <c r="AI8" s="4">
        <f>IF(AI$2='SANDBOX Calc'!$E$6,Data!AJ8,0)</f>
        <v>0</v>
      </c>
      <c r="AJ8" s="4">
        <f>IF(AJ$2='SANDBOX Calc'!$E$6,Data!AK8,0)</f>
        <v>0</v>
      </c>
      <c r="AK8" s="4">
        <f>IF(AK$2='SANDBOX Calc'!$E$6,Data!AL8,0)</f>
        <v>0</v>
      </c>
      <c r="AL8" s="4">
        <f>IF(AL$2='SANDBOX Calc'!$E$6,Data!AM8,0)</f>
        <v>0</v>
      </c>
      <c r="AM8" s="4">
        <f>IF(AM$2='SANDBOX Calc'!$E$6,Data!AN8,0)</f>
        <v>0</v>
      </c>
      <c r="AN8" s="4">
        <f>IF(AN$2='SANDBOX Calc'!$E$6,Data!AO8,0)</f>
        <v>0</v>
      </c>
      <c r="AO8" s="4">
        <f>IF(AO$2='SANDBOX Calc'!$E$6,Data!AP8,0)</f>
        <v>0</v>
      </c>
      <c r="AP8" s="6">
        <f t="shared" si="3"/>
        <v>0</v>
      </c>
      <c r="AQ8" s="18">
        <f>IF(AQ$2='SANDBOX Calc'!$F$6,0,0)</f>
        <v>0</v>
      </c>
      <c r="AR8" s="4">
        <f>IF(AR$2='SANDBOX Calc'!$F$6,Data!AQ8,0)</f>
        <v>0</v>
      </c>
      <c r="AS8" s="4">
        <f>IF(AS$2='SANDBOX Calc'!$F$6,Data!AR8,0)</f>
        <v>0</v>
      </c>
      <c r="AT8" s="4">
        <f>IF(AT$2='SANDBOX Calc'!$F$6,Data!AS8,0)</f>
        <v>0</v>
      </c>
      <c r="AU8" s="4">
        <f>IF(AU$2='SANDBOX Calc'!$F$6,Data!AT8,0)</f>
        <v>0</v>
      </c>
      <c r="AV8" s="4">
        <f>IF(AV$2='SANDBOX Calc'!$F$6,Data!AU8,0)</f>
        <v>0</v>
      </c>
      <c r="AW8" s="4">
        <f>IF(AW$2='SANDBOX Calc'!$F$6,Data!AV8,0)</f>
        <v>0</v>
      </c>
      <c r="AX8" s="4">
        <f>IF(AX$2='SANDBOX Calc'!$F$6,Data!AW8,0)</f>
        <v>0</v>
      </c>
      <c r="AY8" s="6">
        <f t="shared" si="4"/>
        <v>0</v>
      </c>
      <c r="AZ8" s="18">
        <f>IF(AZ$2='SANDBOX Calc'!$G$6,0,0)</f>
        <v>0</v>
      </c>
      <c r="BA8" s="4">
        <f>IF(BA$2='SANDBOX Calc'!$G$6,Data!AX8,0)</f>
        <v>0</v>
      </c>
      <c r="BB8" s="4">
        <f>IF(BB$2='SANDBOX Calc'!$G$6,Data!AY8,0)</f>
        <v>0</v>
      </c>
      <c r="BC8" s="4">
        <f>IF(BC$2='SANDBOX Calc'!$G$6,Data!AZ8,0)</f>
        <v>0</v>
      </c>
      <c r="BD8" s="4">
        <f>IF(BD$2='SANDBOX Calc'!$G$6,Data!BA8,0)</f>
        <v>0</v>
      </c>
      <c r="BE8" s="4">
        <f>IF(BE$2='SANDBOX Calc'!$G$6,Data!BB8,0)</f>
        <v>0</v>
      </c>
      <c r="BF8" s="4">
        <f>IF(BF$2='SANDBOX Calc'!$G$6,Data!BC8,0)</f>
        <v>0</v>
      </c>
      <c r="BG8" s="4">
        <f>IF(BG$2='SANDBOX Calc'!$G$6,Data!BD8,0)</f>
        <v>0</v>
      </c>
      <c r="BH8" s="6">
        <f t="shared" si="5"/>
        <v>0</v>
      </c>
      <c r="BI8" s="97">
        <f>IF('SANDBOX Calc'!$H$6="Yes",Data!BE8,0)</f>
        <v>0</v>
      </c>
      <c r="BJ8" s="18">
        <f>IF(BJ$2='SANDBOX Calc'!$L$4,0,0)</f>
        <v>0</v>
      </c>
      <c r="BK8" s="4">
        <f>IF(BK$2='SANDBOX Calc'!$L$4,Data!BV8,0)</f>
        <v>0</v>
      </c>
      <c r="BL8" s="4">
        <f>IF(BL$2='SANDBOX Calc'!$L$4,Data!BW8,0)</f>
        <v>0</v>
      </c>
      <c r="BM8" s="4">
        <f>IF(BM$2='SANDBOX Calc'!$L$4,Data!BX8,0)</f>
        <v>0</v>
      </c>
      <c r="BN8" s="4">
        <f>IF(BN$2='SANDBOX Calc'!$L$4,Data!BY8,0)</f>
        <v>0</v>
      </c>
      <c r="BO8" s="6">
        <f t="shared" si="6"/>
        <v>0</v>
      </c>
      <c r="BP8" s="4">
        <f>IF('SANDBOX Calc'!$J$6='BPA SANDBOX Ref Data'!BP$2,Data!C8,0)</f>
        <v>0</v>
      </c>
      <c r="BQ8" s="4">
        <f>IF('SANDBOX Calc'!$J$6='BPA SANDBOX Ref Data'!BQ$2,Data!D8,0)</f>
        <v>0</v>
      </c>
      <c r="BR8" s="4">
        <f>IF('SANDBOX Calc'!$J$6='BPA SANDBOX Ref Data'!BR$2,Data!E8,0)</f>
        <v>0</v>
      </c>
      <c r="BS8" s="4">
        <f>IF('SANDBOX Calc'!$J$6='BPA SANDBOX Ref Data'!BS$2,Data!F8,0)</f>
        <v>17.616</v>
      </c>
      <c r="BT8" s="99">
        <f t="shared" si="0"/>
        <v>17.616</v>
      </c>
      <c r="BU8" s="102">
        <f>IF('SANDBOX Calc'!$L$6="Yes",'BPA SANDBOX Ref Data'!BO8*'SANDBOX Calc'!$L$5,0)</f>
        <v>0</v>
      </c>
      <c r="BV8" s="102">
        <f>IF('SANDBOX Calc'!$M$6="Yes",IF(('SANDBOX Calc'!I12-'BPA SANDBOX Ref Data'!BT8)&gt;0,('SANDBOX Calc'!I12-'BPA SANDBOX Ref Data'!BT8)*'SANDBOX Calc'!$M$5,0),0)</f>
        <v>0.68352694063926922</v>
      </c>
      <c r="BW8" s="80">
        <f>IF('SANDBOX Calc'!$K$6="Yes",IF(('SANDBOX Calc'!I12)&lt;'SANDBOX Calc'!J12,('SANDBOX Calc'!I12-'SANDBOX Calc'!J12)*'SANDBOX Calc'!$K$5,0),0)</f>
        <v>0</v>
      </c>
      <c r="BX8" s="105">
        <f>IF('SANDBOX Calc'!$N$5='BPA SANDBOX Ref Data'!$BX$2,'BPA SANDBOX Scaling'!D11,0)</f>
        <v>0.77100472349572524</v>
      </c>
      <c r="BY8" s="1">
        <f>IF('SANDBOX Calc'!$N$5='BPA SANDBOX Ref Data'!$BY$2,'BPA SANDBOX Scaling'!H11,0)</f>
        <v>0</v>
      </c>
      <c r="BZ8" s="6">
        <f>IF('SANDBOX Calc'!$N$6="Yes",SUM('BPA SANDBOX Ref Data'!BX8:BY8),0)</f>
        <v>0.77100472349572524</v>
      </c>
      <c r="CA8" s="4"/>
      <c r="CB8" s="4"/>
      <c r="CC8" s="4"/>
      <c r="CD8" s="4"/>
      <c r="CE8" s="4"/>
      <c r="CF8" s="4"/>
      <c r="CG8" s="4"/>
      <c r="CH8" s="4"/>
      <c r="CI8" s="4"/>
      <c r="CJ8" s="4"/>
      <c r="CK8" s="4"/>
      <c r="CL8" s="4"/>
      <c r="CM8" s="4"/>
      <c r="CN8" s="4"/>
      <c r="CO8" s="4"/>
      <c r="CP8" s="4"/>
      <c r="CQ8" s="4" t="e">
        <f>IF('SANDBOX Calc'!#REF!='BPA SANDBOX Ref Data'!CQ$2,Data!G8,0)</f>
        <v>#REF!</v>
      </c>
      <c r="CR8" s="4" t="e">
        <f>IF('SANDBOX Calc'!#REF!='BPA SANDBOX Ref Data'!CR$2,Data!H8,0)</f>
        <v>#REF!</v>
      </c>
      <c r="CS8" s="4" t="e">
        <f>IF('SANDBOX Calc'!#REF!='BPA SANDBOX Ref Data'!CS$2,Data!I8,0)</f>
        <v>#REF!</v>
      </c>
      <c r="CT8" s="4" t="e">
        <f>IF('SANDBOX Calc'!#REF!='BPA SANDBOX Ref Data'!CT$2,Data!J8,0)</f>
        <v>#REF!</v>
      </c>
      <c r="CU8" s="4" t="e">
        <f>IF('SANDBOX Calc'!#REF!='BPA SANDBOX Ref Data'!CU$2,Data!K8,0)</f>
        <v>#REF!</v>
      </c>
      <c r="CV8" s="4" t="e">
        <f>IF('SANDBOX Calc'!#REF!='BPA SANDBOX Ref Data'!CV$2,Data!L8,0)</f>
        <v>#REF!</v>
      </c>
      <c r="CW8" s="4" t="e">
        <f>IF('SANDBOX Calc'!#REF!='BPA SANDBOX Ref Data'!CW$2,Data!M8,0)</f>
        <v>#REF!</v>
      </c>
      <c r="CX8" s="4" t="e">
        <f>IF('SANDBOX Calc'!#REF!='BPA SANDBOX Ref Data'!CX$2,Data!N8,0)</f>
        <v>#REF!</v>
      </c>
      <c r="CY8" s="4" t="e">
        <f>IF('SANDBOX Calc'!#REF!='BPA SANDBOX Ref Data'!CY$2,Data!O8,0)</f>
        <v>#REF!</v>
      </c>
      <c r="CZ8" s="4" t="e">
        <f>IF('SANDBOX Calc'!#REF!='BPA SANDBOX Ref Data'!CZ$2,Data!P8,0)</f>
        <v>#REF!</v>
      </c>
      <c r="DA8" s="4" t="e">
        <f>IF('SANDBOX Calc'!#REF!='BPA SANDBOX Ref Data'!DA$2,Data!Q8,0)</f>
        <v>#REF!</v>
      </c>
      <c r="DB8" s="4" t="e">
        <f>IF('SANDBOX Calc'!#REF!='BPA SANDBOX Ref Data'!DB$2,Data!R8,0)</f>
        <v>#REF!</v>
      </c>
      <c r="DC8" s="4" t="e">
        <f>IF('SANDBOX Calc'!#REF!='BPA SANDBOX Ref Data'!DC$2,Data!S8,0)</f>
        <v>#REF!</v>
      </c>
      <c r="DD8" s="4" t="e">
        <f>IF('SANDBOX Calc'!#REF!='BPA SANDBOX Ref Data'!DD$2,Data!T8,0)</f>
        <v>#REF!</v>
      </c>
      <c r="DE8" s="4" t="e">
        <f>IF('SANDBOX Calc'!#REF!='BPA SANDBOX Ref Data'!DE$2,Data!U8,0)</f>
        <v>#REF!</v>
      </c>
      <c r="DF8" s="22" t="e">
        <f t="shared" si="7"/>
        <v>#REF!</v>
      </c>
    </row>
    <row r="9" spans="1:110" x14ac:dyDescent="0.3">
      <c r="A9" s="12">
        <v>10044</v>
      </c>
      <c r="B9" s="37" t="s">
        <v>16</v>
      </c>
      <c r="C9" s="18">
        <f>IF('SANDBOX Calc'!$C$6='BPA SANDBOX Ref Data'!C$2,Data!G9,0)</f>
        <v>0</v>
      </c>
      <c r="D9" s="4">
        <f>IF('SANDBOX Calc'!$C$6='BPA SANDBOX Ref Data'!D$2,Data!H9,0)</f>
        <v>0</v>
      </c>
      <c r="E9" s="4">
        <f>IF('SANDBOX Calc'!$C$6='BPA SANDBOX Ref Data'!E$2,Data!I9,0)</f>
        <v>21.984089155251144</v>
      </c>
      <c r="F9" s="4">
        <f>IF('SANDBOX Calc'!$C$6='BPA SANDBOX Ref Data'!F$2,Data!J9,0)</f>
        <v>0</v>
      </c>
      <c r="G9" s="4">
        <f>IF('SANDBOX Calc'!$C$6='BPA SANDBOX Ref Data'!G$2,Data!K9,0)</f>
        <v>0</v>
      </c>
      <c r="H9" s="4">
        <f>IF('SANDBOX Calc'!$C$6='BPA SANDBOX Ref Data'!H$2,Data!L9,0)</f>
        <v>0</v>
      </c>
      <c r="I9" s="4">
        <f>IF('SANDBOX Calc'!$C$6='BPA SANDBOX Ref Data'!I$2,Data!M9,0)</f>
        <v>0</v>
      </c>
      <c r="J9" s="4">
        <f>IF('SANDBOX Calc'!$C$6='BPA SANDBOX Ref Data'!J$2,Data!N9,0)</f>
        <v>0</v>
      </c>
      <c r="K9" s="4">
        <f>IF('SANDBOX Calc'!$C$6='BPA SANDBOX Ref Data'!K$2,Data!O9,0)</f>
        <v>0</v>
      </c>
      <c r="L9" s="4">
        <f>IF('SANDBOX Calc'!$C$6='BPA SANDBOX Ref Data'!L$2,Data!P9,0)</f>
        <v>0</v>
      </c>
      <c r="M9" s="4">
        <f>IF('SANDBOX Calc'!$C$6='BPA SANDBOX Ref Data'!M$2,Data!Q9,0)</f>
        <v>0</v>
      </c>
      <c r="N9" s="4">
        <f>IF('SANDBOX Calc'!$C$6='BPA SANDBOX Ref Data'!N$2,Data!R9,0)</f>
        <v>0</v>
      </c>
      <c r="O9" s="4">
        <f>IF('SANDBOX Calc'!$C$6='BPA SANDBOX Ref Data'!O$2,Data!S9,0)</f>
        <v>0</v>
      </c>
      <c r="P9" s="4">
        <f>IF('SANDBOX Calc'!$C$6='BPA SANDBOX Ref Data'!P$2,Data!T9,0)</f>
        <v>0</v>
      </c>
      <c r="Q9" s="4">
        <f>IF('SANDBOX Calc'!$C$6='BPA SANDBOX Ref Data'!Q$2,Data!U9,0)</f>
        <v>0</v>
      </c>
      <c r="R9" s="22">
        <f t="shared" si="1"/>
        <v>21.984089155251144</v>
      </c>
      <c r="S9" s="18">
        <f>IF(S$2='SANDBOX Calc'!$D$6,Data!V9,0)</f>
        <v>0</v>
      </c>
      <c r="T9" s="4">
        <f>IF(T$2='SANDBOX Calc'!$D$6,Data!W9,0)</f>
        <v>0</v>
      </c>
      <c r="U9" s="4">
        <f>IF(U$2='SANDBOX Calc'!$D$6,Data!X9,0)</f>
        <v>0</v>
      </c>
      <c r="V9" s="4">
        <f>IF(V$2='SANDBOX Calc'!$D$6,Data!Y9,0)</f>
        <v>0</v>
      </c>
      <c r="W9" s="4">
        <f>IF(W$2='SANDBOX Calc'!$D$6,Data!Z9,0)</f>
        <v>0</v>
      </c>
      <c r="X9" s="4">
        <f>IF(X$2='SANDBOX Calc'!$D$6,Data!AA9,0)</f>
        <v>0</v>
      </c>
      <c r="Y9" s="4">
        <f>IF(Y$2='SANDBOX Calc'!$D$6,Data!AB9,0)</f>
        <v>0</v>
      </c>
      <c r="Z9" s="4">
        <f>IF(Z$2='SANDBOX Calc'!$D$6,Data!AC9,0)</f>
        <v>0</v>
      </c>
      <c r="AA9" s="4">
        <f>IF(AA$2='SANDBOX Calc'!$D$6,Data!AD9,0)</f>
        <v>0</v>
      </c>
      <c r="AB9" s="4">
        <f>IF(AB$2='SANDBOX Calc'!$D$6,Data!AE9,0)</f>
        <v>0</v>
      </c>
      <c r="AC9" s="4">
        <f>IF(AC$2='SANDBOX Calc'!$D$6,Data!AF9,0)</f>
        <v>0</v>
      </c>
      <c r="AD9" s="4">
        <f>IF(AD$2='SANDBOX Calc'!$D$6,Data!AG9,0)</f>
        <v>0</v>
      </c>
      <c r="AE9" s="4">
        <f>IF(AE$2='SANDBOX Calc'!$D$6,Data!AH9,0)</f>
        <v>0</v>
      </c>
      <c r="AF9" s="4">
        <f>IF(AF$2='SANDBOX Calc'!$D$6,Data!AI9,0)</f>
        <v>0</v>
      </c>
      <c r="AG9" s="6">
        <f t="shared" si="2"/>
        <v>0</v>
      </c>
      <c r="AH9" s="18">
        <f>IF(AH$2='SANDBOX Calc'!$E$6,0,0)</f>
        <v>0</v>
      </c>
      <c r="AI9" s="4">
        <f>IF(AI$2='SANDBOX Calc'!$E$6,Data!AJ9,0)</f>
        <v>0</v>
      </c>
      <c r="AJ9" s="4">
        <f>IF(AJ$2='SANDBOX Calc'!$E$6,Data!AK9,0)</f>
        <v>0</v>
      </c>
      <c r="AK9" s="4">
        <f>IF(AK$2='SANDBOX Calc'!$E$6,Data!AL9,0)</f>
        <v>0</v>
      </c>
      <c r="AL9" s="4">
        <f>IF(AL$2='SANDBOX Calc'!$E$6,Data!AM9,0)</f>
        <v>0</v>
      </c>
      <c r="AM9" s="4">
        <f>IF(AM$2='SANDBOX Calc'!$E$6,Data!AN9,0)</f>
        <v>0</v>
      </c>
      <c r="AN9" s="4">
        <f>IF(AN$2='SANDBOX Calc'!$E$6,Data!AO9,0)</f>
        <v>0</v>
      </c>
      <c r="AO9" s="4">
        <f>IF(AO$2='SANDBOX Calc'!$E$6,Data!AP9,0)</f>
        <v>0</v>
      </c>
      <c r="AP9" s="6">
        <f t="shared" si="3"/>
        <v>0</v>
      </c>
      <c r="AQ9" s="18">
        <f>IF(AQ$2='SANDBOX Calc'!$F$6,0,0)</f>
        <v>0</v>
      </c>
      <c r="AR9" s="4">
        <f>IF(AR$2='SANDBOX Calc'!$F$6,Data!AQ9,0)</f>
        <v>0</v>
      </c>
      <c r="AS9" s="4">
        <f>IF(AS$2='SANDBOX Calc'!$F$6,Data!AR9,0)</f>
        <v>0</v>
      </c>
      <c r="AT9" s="4">
        <f>IF(AT$2='SANDBOX Calc'!$F$6,Data!AS9,0)</f>
        <v>0</v>
      </c>
      <c r="AU9" s="4">
        <f>IF(AU$2='SANDBOX Calc'!$F$6,Data!AT9,0)</f>
        <v>0</v>
      </c>
      <c r="AV9" s="4">
        <f>IF(AV$2='SANDBOX Calc'!$F$6,Data!AU9,0)</f>
        <v>0</v>
      </c>
      <c r="AW9" s="4">
        <f>IF(AW$2='SANDBOX Calc'!$F$6,Data!AV9,0)</f>
        <v>0</v>
      </c>
      <c r="AX9" s="4">
        <f>IF(AX$2='SANDBOX Calc'!$F$6,Data!AW9,0)</f>
        <v>0</v>
      </c>
      <c r="AY9" s="6">
        <f t="shared" si="4"/>
        <v>0</v>
      </c>
      <c r="AZ9" s="18">
        <f>IF(AZ$2='SANDBOX Calc'!$G$6,0,0)</f>
        <v>0</v>
      </c>
      <c r="BA9" s="4">
        <f>IF(BA$2='SANDBOX Calc'!$G$6,Data!AX9,0)</f>
        <v>0</v>
      </c>
      <c r="BB9" s="4">
        <f>IF(BB$2='SANDBOX Calc'!$G$6,Data!AY9,0)</f>
        <v>0</v>
      </c>
      <c r="BC9" s="4">
        <f>IF(BC$2='SANDBOX Calc'!$G$6,Data!AZ9,0)</f>
        <v>0</v>
      </c>
      <c r="BD9" s="4">
        <f>IF(BD$2='SANDBOX Calc'!$G$6,Data!BA9,0)</f>
        <v>0</v>
      </c>
      <c r="BE9" s="4">
        <f>IF(BE$2='SANDBOX Calc'!$G$6,Data!BB9,0)</f>
        <v>0</v>
      </c>
      <c r="BF9" s="4">
        <f>IF(BF$2='SANDBOX Calc'!$G$6,Data!BC9,0)</f>
        <v>0</v>
      </c>
      <c r="BG9" s="4">
        <f>IF(BG$2='SANDBOX Calc'!$G$6,Data!BD9,0)</f>
        <v>0</v>
      </c>
      <c r="BH9" s="6">
        <f t="shared" si="5"/>
        <v>0</v>
      </c>
      <c r="BI9" s="97">
        <f>IF('SANDBOX Calc'!$H$6="Yes",Data!BE9,0)</f>
        <v>0</v>
      </c>
      <c r="BJ9" s="18">
        <f>IF(BJ$2='SANDBOX Calc'!$L$4,0,0)</f>
        <v>0</v>
      </c>
      <c r="BK9" s="4">
        <f>IF(BK$2='SANDBOX Calc'!$L$4,Data!BV9,0)</f>
        <v>0</v>
      </c>
      <c r="BL9" s="4">
        <f>IF(BL$2='SANDBOX Calc'!$L$4,Data!BW9,0)</f>
        <v>0</v>
      </c>
      <c r="BM9" s="4">
        <f>IF(BM$2='SANDBOX Calc'!$L$4,Data!BX9,0)</f>
        <v>0</v>
      </c>
      <c r="BN9" s="4">
        <f>IF(BN$2='SANDBOX Calc'!$L$4,Data!BY9,0)</f>
        <v>0</v>
      </c>
      <c r="BO9" s="6">
        <f t="shared" si="6"/>
        <v>0</v>
      </c>
      <c r="BP9" s="4">
        <f>IF('SANDBOX Calc'!$J$6='BPA SANDBOX Ref Data'!BP$2,Data!C9,0)</f>
        <v>0</v>
      </c>
      <c r="BQ9" s="4">
        <f>IF('SANDBOX Calc'!$J$6='BPA SANDBOX Ref Data'!BQ$2,Data!D9,0)</f>
        <v>0</v>
      </c>
      <c r="BR9" s="4">
        <f>IF('SANDBOX Calc'!$J$6='BPA SANDBOX Ref Data'!BR$2,Data!E9,0)</f>
        <v>0</v>
      </c>
      <c r="BS9" s="4">
        <f>IF('SANDBOX Calc'!$J$6='BPA SANDBOX Ref Data'!BS$2,Data!F9,0)</f>
        <v>20.309000000000001</v>
      </c>
      <c r="BT9" s="99">
        <f t="shared" si="0"/>
        <v>20.309000000000001</v>
      </c>
      <c r="BU9" s="102">
        <f>IF('SANDBOX Calc'!$L$6="Yes",'BPA SANDBOX Ref Data'!BO9*'SANDBOX Calc'!$L$5,0)</f>
        <v>0</v>
      </c>
      <c r="BV9" s="102">
        <f>IF('SANDBOX Calc'!$M$6="Yes",IF(('SANDBOX Calc'!I13-'BPA SANDBOX Ref Data'!BT9)&gt;0,('SANDBOX Calc'!I13-'BPA SANDBOX Ref Data'!BT9)*'SANDBOX Calc'!$M$5,0),0)</f>
        <v>0.41877228881278583</v>
      </c>
      <c r="BW9" s="80">
        <f>IF('SANDBOX Calc'!$K$6="Yes",IF(('SANDBOX Calc'!I13)&lt;'SANDBOX Calc'!J13,('SANDBOX Calc'!I13-'SANDBOX Calc'!J13)*'SANDBOX Calc'!$K$5,0),0)</f>
        <v>0</v>
      </c>
      <c r="BX9" s="105">
        <f>IF('SANDBOX Calc'!$N$5='BPA SANDBOX Ref Data'!$BX$2,'BPA SANDBOX Scaling'!D12,0)</f>
        <v>0.87331275797778507</v>
      </c>
      <c r="BY9" s="1">
        <f>IF('SANDBOX Calc'!$N$5='BPA SANDBOX Ref Data'!$BY$2,'BPA SANDBOX Scaling'!H12,0)</f>
        <v>0</v>
      </c>
      <c r="BZ9" s="6">
        <f>IF('SANDBOX Calc'!$N$6="Yes",SUM('BPA SANDBOX Ref Data'!BX9:BY9),0)</f>
        <v>0.87331275797778507</v>
      </c>
      <c r="CA9" s="4"/>
      <c r="CB9" s="4"/>
      <c r="CC9" s="4"/>
      <c r="CD9" s="4"/>
      <c r="CE9" s="4"/>
      <c r="CF9" s="4"/>
      <c r="CG9" s="4"/>
      <c r="CH9" s="4"/>
      <c r="CI9" s="4"/>
      <c r="CJ9" s="4"/>
      <c r="CK9" s="4"/>
      <c r="CL9" s="4"/>
      <c r="CM9" s="4"/>
      <c r="CN9" s="4"/>
      <c r="CO9" s="4"/>
      <c r="CP9" s="4"/>
      <c r="CQ9" s="4" t="e">
        <f>IF('SANDBOX Calc'!#REF!='BPA SANDBOX Ref Data'!CQ$2,Data!G9,0)</f>
        <v>#REF!</v>
      </c>
      <c r="CR9" s="4" t="e">
        <f>IF('SANDBOX Calc'!#REF!='BPA SANDBOX Ref Data'!CR$2,Data!H9,0)</f>
        <v>#REF!</v>
      </c>
      <c r="CS9" s="4" t="e">
        <f>IF('SANDBOX Calc'!#REF!='BPA SANDBOX Ref Data'!CS$2,Data!I9,0)</f>
        <v>#REF!</v>
      </c>
      <c r="CT9" s="4" t="e">
        <f>IF('SANDBOX Calc'!#REF!='BPA SANDBOX Ref Data'!CT$2,Data!J9,0)</f>
        <v>#REF!</v>
      </c>
      <c r="CU9" s="4" t="e">
        <f>IF('SANDBOX Calc'!#REF!='BPA SANDBOX Ref Data'!CU$2,Data!K9,0)</f>
        <v>#REF!</v>
      </c>
      <c r="CV9" s="4" t="e">
        <f>IF('SANDBOX Calc'!#REF!='BPA SANDBOX Ref Data'!CV$2,Data!L9,0)</f>
        <v>#REF!</v>
      </c>
      <c r="CW9" s="4" t="e">
        <f>IF('SANDBOX Calc'!#REF!='BPA SANDBOX Ref Data'!CW$2,Data!M9,0)</f>
        <v>#REF!</v>
      </c>
      <c r="CX9" s="4" t="e">
        <f>IF('SANDBOX Calc'!#REF!='BPA SANDBOX Ref Data'!CX$2,Data!N9,0)</f>
        <v>#REF!</v>
      </c>
      <c r="CY9" s="4" t="e">
        <f>IF('SANDBOX Calc'!#REF!='BPA SANDBOX Ref Data'!CY$2,Data!O9,0)</f>
        <v>#REF!</v>
      </c>
      <c r="CZ9" s="4" t="e">
        <f>IF('SANDBOX Calc'!#REF!='BPA SANDBOX Ref Data'!CZ$2,Data!P9,0)</f>
        <v>#REF!</v>
      </c>
      <c r="DA9" s="4" t="e">
        <f>IF('SANDBOX Calc'!#REF!='BPA SANDBOX Ref Data'!DA$2,Data!Q9,0)</f>
        <v>#REF!</v>
      </c>
      <c r="DB9" s="4" t="e">
        <f>IF('SANDBOX Calc'!#REF!='BPA SANDBOX Ref Data'!DB$2,Data!R9,0)</f>
        <v>#REF!</v>
      </c>
      <c r="DC9" s="4" t="e">
        <f>IF('SANDBOX Calc'!#REF!='BPA SANDBOX Ref Data'!DC$2,Data!S9,0)</f>
        <v>#REF!</v>
      </c>
      <c r="DD9" s="4" t="e">
        <f>IF('SANDBOX Calc'!#REF!='BPA SANDBOX Ref Data'!DD$2,Data!T9,0)</f>
        <v>#REF!</v>
      </c>
      <c r="DE9" s="4" t="e">
        <f>IF('SANDBOX Calc'!#REF!='BPA SANDBOX Ref Data'!DE$2,Data!U9,0)</f>
        <v>#REF!</v>
      </c>
      <c r="DF9" s="22" t="e">
        <f t="shared" si="7"/>
        <v>#REF!</v>
      </c>
    </row>
    <row r="10" spans="1:110" x14ac:dyDescent="0.3">
      <c r="A10" s="12">
        <v>10046</v>
      </c>
      <c r="B10" s="37" t="s">
        <v>17</v>
      </c>
      <c r="C10" s="18">
        <f>IF('SANDBOX Calc'!$C$6='BPA SANDBOX Ref Data'!C$2,Data!G10,0)</f>
        <v>0</v>
      </c>
      <c r="D10" s="4">
        <f>IF('SANDBOX Calc'!$C$6='BPA SANDBOX Ref Data'!D$2,Data!H10,0)</f>
        <v>0</v>
      </c>
      <c r="E10" s="4">
        <f>IF('SANDBOX Calc'!$C$6='BPA SANDBOX Ref Data'!E$2,Data!I10,0)</f>
        <v>97.423636415525124</v>
      </c>
      <c r="F10" s="4">
        <f>IF('SANDBOX Calc'!$C$6='BPA SANDBOX Ref Data'!F$2,Data!J10,0)</f>
        <v>0</v>
      </c>
      <c r="G10" s="4">
        <f>IF('SANDBOX Calc'!$C$6='BPA SANDBOX Ref Data'!G$2,Data!K10,0)</f>
        <v>0</v>
      </c>
      <c r="H10" s="4">
        <f>IF('SANDBOX Calc'!$C$6='BPA SANDBOX Ref Data'!H$2,Data!L10,0)</f>
        <v>0</v>
      </c>
      <c r="I10" s="4">
        <f>IF('SANDBOX Calc'!$C$6='BPA SANDBOX Ref Data'!I$2,Data!M10,0)</f>
        <v>0</v>
      </c>
      <c r="J10" s="4">
        <f>IF('SANDBOX Calc'!$C$6='BPA SANDBOX Ref Data'!J$2,Data!N10,0)</f>
        <v>0</v>
      </c>
      <c r="K10" s="4">
        <f>IF('SANDBOX Calc'!$C$6='BPA SANDBOX Ref Data'!K$2,Data!O10,0)</f>
        <v>0</v>
      </c>
      <c r="L10" s="4">
        <f>IF('SANDBOX Calc'!$C$6='BPA SANDBOX Ref Data'!L$2,Data!P10,0)</f>
        <v>0</v>
      </c>
      <c r="M10" s="4">
        <f>IF('SANDBOX Calc'!$C$6='BPA SANDBOX Ref Data'!M$2,Data!Q10,0)</f>
        <v>0</v>
      </c>
      <c r="N10" s="4">
        <f>IF('SANDBOX Calc'!$C$6='BPA SANDBOX Ref Data'!N$2,Data!R10,0)</f>
        <v>0</v>
      </c>
      <c r="O10" s="4">
        <f>IF('SANDBOX Calc'!$C$6='BPA SANDBOX Ref Data'!O$2,Data!S10,0)</f>
        <v>0</v>
      </c>
      <c r="P10" s="4">
        <f>IF('SANDBOX Calc'!$C$6='BPA SANDBOX Ref Data'!P$2,Data!T10,0)</f>
        <v>0</v>
      </c>
      <c r="Q10" s="4">
        <f>IF('SANDBOX Calc'!$C$6='BPA SANDBOX Ref Data'!Q$2,Data!U10,0)</f>
        <v>0</v>
      </c>
      <c r="R10" s="22">
        <f t="shared" si="1"/>
        <v>97.423636415525124</v>
      </c>
      <c r="S10" s="18">
        <f>IF(S$2='SANDBOX Calc'!$D$6,Data!V10,0)</f>
        <v>0</v>
      </c>
      <c r="T10" s="4">
        <f>IF(T$2='SANDBOX Calc'!$D$6,Data!W10,0)</f>
        <v>0</v>
      </c>
      <c r="U10" s="4">
        <f>IF(U$2='SANDBOX Calc'!$D$6,Data!X10,0)</f>
        <v>0</v>
      </c>
      <c r="V10" s="4">
        <f>IF(V$2='SANDBOX Calc'!$D$6,Data!Y10,0)</f>
        <v>0</v>
      </c>
      <c r="W10" s="4">
        <f>IF(W$2='SANDBOX Calc'!$D$6,Data!Z10,0)</f>
        <v>0</v>
      </c>
      <c r="X10" s="4">
        <f>IF(X$2='SANDBOX Calc'!$D$6,Data!AA10,0)</f>
        <v>0</v>
      </c>
      <c r="Y10" s="4">
        <f>IF(Y$2='SANDBOX Calc'!$D$6,Data!AB10,0)</f>
        <v>0</v>
      </c>
      <c r="Z10" s="4">
        <f>IF(Z$2='SANDBOX Calc'!$D$6,Data!AC10,0)</f>
        <v>0</v>
      </c>
      <c r="AA10" s="4">
        <f>IF(AA$2='SANDBOX Calc'!$D$6,Data!AD10,0)</f>
        <v>0</v>
      </c>
      <c r="AB10" s="4">
        <f>IF(AB$2='SANDBOX Calc'!$D$6,Data!AE10,0)</f>
        <v>0</v>
      </c>
      <c r="AC10" s="4">
        <f>IF(AC$2='SANDBOX Calc'!$D$6,Data!AF10,0)</f>
        <v>0</v>
      </c>
      <c r="AD10" s="4">
        <f>IF(AD$2='SANDBOX Calc'!$D$6,Data!AG10,0)</f>
        <v>0</v>
      </c>
      <c r="AE10" s="4">
        <f>IF(AE$2='SANDBOX Calc'!$D$6,Data!AH10,0)</f>
        <v>0</v>
      </c>
      <c r="AF10" s="4">
        <f>IF(AF$2='SANDBOX Calc'!$D$6,Data!AI10,0)</f>
        <v>0</v>
      </c>
      <c r="AG10" s="6">
        <f t="shared" si="2"/>
        <v>0</v>
      </c>
      <c r="AH10" s="18">
        <f>IF(AH$2='SANDBOX Calc'!$E$6,0,0)</f>
        <v>0</v>
      </c>
      <c r="AI10" s="4">
        <f>IF(AI$2='SANDBOX Calc'!$E$6,Data!AJ10,0)</f>
        <v>0</v>
      </c>
      <c r="AJ10" s="4">
        <f>IF(AJ$2='SANDBOX Calc'!$E$6,Data!AK10,0)</f>
        <v>0</v>
      </c>
      <c r="AK10" s="4">
        <f>IF(AK$2='SANDBOX Calc'!$E$6,Data!AL10,0)</f>
        <v>0</v>
      </c>
      <c r="AL10" s="4">
        <f>IF(AL$2='SANDBOX Calc'!$E$6,Data!AM10,0)</f>
        <v>0</v>
      </c>
      <c r="AM10" s="4">
        <f>IF(AM$2='SANDBOX Calc'!$E$6,Data!AN10,0)</f>
        <v>0</v>
      </c>
      <c r="AN10" s="4">
        <f>IF(AN$2='SANDBOX Calc'!$E$6,Data!AO10,0)</f>
        <v>0</v>
      </c>
      <c r="AO10" s="4">
        <f>IF(AO$2='SANDBOX Calc'!$E$6,Data!AP10,0)</f>
        <v>0</v>
      </c>
      <c r="AP10" s="6">
        <f t="shared" si="3"/>
        <v>0</v>
      </c>
      <c r="AQ10" s="18">
        <f>IF(AQ$2='SANDBOX Calc'!$F$6,0,0)</f>
        <v>0</v>
      </c>
      <c r="AR10" s="4">
        <f>IF(AR$2='SANDBOX Calc'!$F$6,Data!AQ10,0)</f>
        <v>0</v>
      </c>
      <c r="AS10" s="4">
        <f>IF(AS$2='SANDBOX Calc'!$F$6,Data!AR10,0)</f>
        <v>0</v>
      </c>
      <c r="AT10" s="4">
        <f>IF(AT$2='SANDBOX Calc'!$F$6,Data!AS10,0)</f>
        <v>0</v>
      </c>
      <c r="AU10" s="4">
        <f>IF(AU$2='SANDBOX Calc'!$F$6,Data!AT10,0)</f>
        <v>0</v>
      </c>
      <c r="AV10" s="4">
        <f>IF(AV$2='SANDBOX Calc'!$F$6,Data!AU10,0)</f>
        <v>0</v>
      </c>
      <c r="AW10" s="4">
        <f>IF(AW$2='SANDBOX Calc'!$F$6,Data!AV10,0)</f>
        <v>0</v>
      </c>
      <c r="AX10" s="4">
        <f>IF(AX$2='SANDBOX Calc'!$F$6,Data!AW10,0)</f>
        <v>0</v>
      </c>
      <c r="AY10" s="6">
        <f t="shared" si="4"/>
        <v>0</v>
      </c>
      <c r="AZ10" s="18">
        <f>IF(AZ$2='SANDBOX Calc'!$G$6,0,0)</f>
        <v>0</v>
      </c>
      <c r="BA10" s="4">
        <f>IF(BA$2='SANDBOX Calc'!$G$6,Data!AX10,0)</f>
        <v>0</v>
      </c>
      <c r="BB10" s="4">
        <f>IF(BB$2='SANDBOX Calc'!$G$6,Data!AY10,0)</f>
        <v>0</v>
      </c>
      <c r="BC10" s="4">
        <f>IF(BC$2='SANDBOX Calc'!$G$6,Data!AZ10,0)</f>
        <v>0</v>
      </c>
      <c r="BD10" s="4">
        <f>IF(BD$2='SANDBOX Calc'!$G$6,Data!BA10,0)</f>
        <v>0</v>
      </c>
      <c r="BE10" s="4">
        <f>IF(BE$2='SANDBOX Calc'!$G$6,Data!BB10,0)</f>
        <v>0</v>
      </c>
      <c r="BF10" s="4">
        <f>IF(BF$2='SANDBOX Calc'!$G$6,Data!BC10,0)</f>
        <v>0</v>
      </c>
      <c r="BG10" s="4">
        <f>IF(BG$2='SANDBOX Calc'!$G$6,Data!BD10,0)</f>
        <v>0</v>
      </c>
      <c r="BH10" s="6">
        <f t="shared" si="5"/>
        <v>0</v>
      </c>
      <c r="BI10" s="97">
        <f>IF('SANDBOX Calc'!$H$6="Yes",Data!BE10,0)</f>
        <v>0</v>
      </c>
      <c r="BJ10" s="18">
        <f>IF(BJ$2='SANDBOX Calc'!$L$4,0,0)</f>
        <v>0</v>
      </c>
      <c r="BK10" s="4">
        <f>IF(BK$2='SANDBOX Calc'!$L$4,Data!BV10,0)</f>
        <v>0</v>
      </c>
      <c r="BL10" s="4">
        <f>IF(BL$2='SANDBOX Calc'!$L$4,Data!BW10,0)</f>
        <v>0.40800000000000003</v>
      </c>
      <c r="BM10" s="4">
        <f>IF(BM$2='SANDBOX Calc'!$L$4,Data!BX10,0)</f>
        <v>0</v>
      </c>
      <c r="BN10" s="4">
        <f>IF(BN$2='SANDBOX Calc'!$L$4,Data!BY10,0)</f>
        <v>0</v>
      </c>
      <c r="BO10" s="6">
        <f t="shared" si="6"/>
        <v>0.40800000000000003</v>
      </c>
      <c r="BP10" s="4">
        <f>IF('SANDBOX Calc'!$J$6='BPA SANDBOX Ref Data'!BP$2,Data!C10,0)</f>
        <v>0</v>
      </c>
      <c r="BQ10" s="4">
        <f>IF('SANDBOX Calc'!$J$6='BPA SANDBOX Ref Data'!BQ$2,Data!D10,0)</f>
        <v>0</v>
      </c>
      <c r="BR10" s="4">
        <f>IF('SANDBOX Calc'!$J$6='BPA SANDBOX Ref Data'!BR$2,Data!E10,0)</f>
        <v>0</v>
      </c>
      <c r="BS10" s="4">
        <f>IF('SANDBOX Calc'!$J$6='BPA SANDBOX Ref Data'!BS$2,Data!F10,0)</f>
        <v>81.850999999999999</v>
      </c>
      <c r="BT10" s="99">
        <f t="shared" si="0"/>
        <v>81.850999999999999</v>
      </c>
      <c r="BU10" s="102">
        <f>IF('SANDBOX Calc'!$L$6="Yes",'BPA SANDBOX Ref Data'!BO10*'SANDBOX Calc'!$L$5,0)</f>
        <v>0.20400000000000001</v>
      </c>
      <c r="BV10" s="102">
        <f>IF('SANDBOX Calc'!$M$6="Yes",IF(('SANDBOX Calc'!I14-'BPA SANDBOX Ref Data'!BT10)&gt;0,('SANDBOX Calc'!I14-'BPA SANDBOX Ref Data'!BT10)*'SANDBOX Calc'!$M$5,0),0)</f>
        <v>3.8931591038812812</v>
      </c>
      <c r="BW10" s="80">
        <f>IF('SANDBOX Calc'!$K$6="Yes",IF(('SANDBOX Calc'!I14)&lt;'SANDBOX Calc'!J14,('SANDBOX Calc'!I14-'SANDBOX Calc'!J14)*'SANDBOX Calc'!$K$5,0),0)</f>
        <v>0</v>
      </c>
      <c r="BX10" s="105">
        <f>IF('SANDBOX Calc'!$N$5='BPA SANDBOX Ref Data'!$BX$2,'BPA SANDBOX Scaling'!D13,0)</f>
        <v>3.621210365700287</v>
      </c>
      <c r="BY10" s="1">
        <f>IF('SANDBOX Calc'!$N$5='BPA SANDBOX Ref Data'!$BY$2,'BPA SANDBOX Scaling'!H13,0)</f>
        <v>0</v>
      </c>
      <c r="BZ10" s="6">
        <f>IF('SANDBOX Calc'!$N$6="Yes",SUM('BPA SANDBOX Ref Data'!BX10:BY10),0)</f>
        <v>3.621210365700287</v>
      </c>
      <c r="CA10" s="4"/>
      <c r="CB10" s="4"/>
      <c r="CC10" s="4"/>
      <c r="CD10" s="4"/>
      <c r="CE10" s="4"/>
      <c r="CF10" s="4"/>
      <c r="CG10" s="4"/>
      <c r="CH10" s="4"/>
      <c r="CI10" s="4"/>
      <c r="CJ10" s="4"/>
      <c r="CK10" s="4"/>
      <c r="CL10" s="4"/>
      <c r="CM10" s="4"/>
      <c r="CN10" s="4"/>
      <c r="CO10" s="4"/>
      <c r="CP10" s="4"/>
      <c r="CQ10" s="4" t="e">
        <f>IF('SANDBOX Calc'!#REF!='BPA SANDBOX Ref Data'!CQ$2,Data!G10,0)</f>
        <v>#REF!</v>
      </c>
      <c r="CR10" s="4" t="e">
        <f>IF('SANDBOX Calc'!#REF!='BPA SANDBOX Ref Data'!CR$2,Data!H10,0)</f>
        <v>#REF!</v>
      </c>
      <c r="CS10" s="4" t="e">
        <f>IF('SANDBOX Calc'!#REF!='BPA SANDBOX Ref Data'!CS$2,Data!I10,0)</f>
        <v>#REF!</v>
      </c>
      <c r="CT10" s="4" t="e">
        <f>IF('SANDBOX Calc'!#REF!='BPA SANDBOX Ref Data'!CT$2,Data!J10,0)</f>
        <v>#REF!</v>
      </c>
      <c r="CU10" s="4" t="e">
        <f>IF('SANDBOX Calc'!#REF!='BPA SANDBOX Ref Data'!CU$2,Data!K10,0)</f>
        <v>#REF!</v>
      </c>
      <c r="CV10" s="4" t="e">
        <f>IF('SANDBOX Calc'!#REF!='BPA SANDBOX Ref Data'!CV$2,Data!L10,0)</f>
        <v>#REF!</v>
      </c>
      <c r="CW10" s="4" t="e">
        <f>IF('SANDBOX Calc'!#REF!='BPA SANDBOX Ref Data'!CW$2,Data!M10,0)</f>
        <v>#REF!</v>
      </c>
      <c r="CX10" s="4" t="e">
        <f>IF('SANDBOX Calc'!#REF!='BPA SANDBOX Ref Data'!CX$2,Data!N10,0)</f>
        <v>#REF!</v>
      </c>
      <c r="CY10" s="4" t="e">
        <f>IF('SANDBOX Calc'!#REF!='BPA SANDBOX Ref Data'!CY$2,Data!O10,0)</f>
        <v>#REF!</v>
      </c>
      <c r="CZ10" s="4" t="e">
        <f>IF('SANDBOX Calc'!#REF!='BPA SANDBOX Ref Data'!CZ$2,Data!P10,0)</f>
        <v>#REF!</v>
      </c>
      <c r="DA10" s="4" t="e">
        <f>IF('SANDBOX Calc'!#REF!='BPA SANDBOX Ref Data'!DA$2,Data!Q10,0)</f>
        <v>#REF!</v>
      </c>
      <c r="DB10" s="4" t="e">
        <f>IF('SANDBOX Calc'!#REF!='BPA SANDBOX Ref Data'!DB$2,Data!R10,0)</f>
        <v>#REF!</v>
      </c>
      <c r="DC10" s="4" t="e">
        <f>IF('SANDBOX Calc'!#REF!='BPA SANDBOX Ref Data'!DC$2,Data!S10,0)</f>
        <v>#REF!</v>
      </c>
      <c r="DD10" s="4" t="e">
        <f>IF('SANDBOX Calc'!#REF!='BPA SANDBOX Ref Data'!DD$2,Data!T10,0)</f>
        <v>#REF!</v>
      </c>
      <c r="DE10" s="4" t="e">
        <f>IF('SANDBOX Calc'!#REF!='BPA SANDBOX Ref Data'!DE$2,Data!U10,0)</f>
        <v>#REF!</v>
      </c>
      <c r="DF10" s="22" t="e">
        <f t="shared" si="7"/>
        <v>#REF!</v>
      </c>
    </row>
    <row r="11" spans="1:110" x14ac:dyDescent="0.3">
      <c r="A11" s="12">
        <v>10047</v>
      </c>
      <c r="B11" s="37" t="s">
        <v>18</v>
      </c>
      <c r="C11" s="18">
        <f>IF('SANDBOX Calc'!$C$6='BPA SANDBOX Ref Data'!C$2,Data!G11,0)</f>
        <v>0</v>
      </c>
      <c r="D11" s="4">
        <f>IF('SANDBOX Calc'!$C$6='BPA SANDBOX Ref Data'!D$2,Data!H11,0)</f>
        <v>0</v>
      </c>
      <c r="E11" s="4">
        <f>IF('SANDBOX Calc'!$C$6='BPA SANDBOX Ref Data'!E$2,Data!I11,0)</f>
        <v>150.24467705479449</v>
      </c>
      <c r="F11" s="4">
        <f>IF('SANDBOX Calc'!$C$6='BPA SANDBOX Ref Data'!F$2,Data!J11,0)</f>
        <v>0</v>
      </c>
      <c r="G11" s="4">
        <f>IF('SANDBOX Calc'!$C$6='BPA SANDBOX Ref Data'!G$2,Data!K11,0)</f>
        <v>0</v>
      </c>
      <c r="H11" s="4">
        <f>IF('SANDBOX Calc'!$C$6='BPA SANDBOX Ref Data'!H$2,Data!L11,0)</f>
        <v>0</v>
      </c>
      <c r="I11" s="4">
        <f>IF('SANDBOX Calc'!$C$6='BPA SANDBOX Ref Data'!I$2,Data!M11,0)</f>
        <v>0</v>
      </c>
      <c r="J11" s="4">
        <f>IF('SANDBOX Calc'!$C$6='BPA SANDBOX Ref Data'!J$2,Data!N11,0)</f>
        <v>0</v>
      </c>
      <c r="K11" s="4">
        <f>IF('SANDBOX Calc'!$C$6='BPA SANDBOX Ref Data'!K$2,Data!O11,0)</f>
        <v>0</v>
      </c>
      <c r="L11" s="4">
        <f>IF('SANDBOX Calc'!$C$6='BPA SANDBOX Ref Data'!L$2,Data!P11,0)</f>
        <v>0</v>
      </c>
      <c r="M11" s="4">
        <f>IF('SANDBOX Calc'!$C$6='BPA SANDBOX Ref Data'!M$2,Data!Q11,0)</f>
        <v>0</v>
      </c>
      <c r="N11" s="4">
        <f>IF('SANDBOX Calc'!$C$6='BPA SANDBOX Ref Data'!N$2,Data!R11,0)</f>
        <v>0</v>
      </c>
      <c r="O11" s="4">
        <f>IF('SANDBOX Calc'!$C$6='BPA SANDBOX Ref Data'!O$2,Data!S11,0)</f>
        <v>0</v>
      </c>
      <c r="P11" s="4">
        <f>IF('SANDBOX Calc'!$C$6='BPA SANDBOX Ref Data'!P$2,Data!T11,0)</f>
        <v>0</v>
      </c>
      <c r="Q11" s="4">
        <f>IF('SANDBOX Calc'!$C$6='BPA SANDBOX Ref Data'!Q$2,Data!U11,0)</f>
        <v>0</v>
      </c>
      <c r="R11" s="22">
        <f t="shared" si="1"/>
        <v>150.24467705479449</v>
      </c>
      <c r="S11" s="18">
        <f>IF(S$2='SANDBOX Calc'!$D$6,Data!V11,0)</f>
        <v>0</v>
      </c>
      <c r="T11" s="4">
        <f>IF(T$2='SANDBOX Calc'!$D$6,Data!W11,0)</f>
        <v>0</v>
      </c>
      <c r="U11" s="4">
        <f>IF(U$2='SANDBOX Calc'!$D$6,Data!X11,0)</f>
        <v>0</v>
      </c>
      <c r="V11" s="4">
        <f>IF(V$2='SANDBOX Calc'!$D$6,Data!Y11,0)</f>
        <v>0</v>
      </c>
      <c r="W11" s="4">
        <f>IF(W$2='SANDBOX Calc'!$D$6,Data!Z11,0)</f>
        <v>0</v>
      </c>
      <c r="X11" s="4">
        <f>IF(X$2='SANDBOX Calc'!$D$6,Data!AA11,0)</f>
        <v>0</v>
      </c>
      <c r="Y11" s="4">
        <f>IF(Y$2='SANDBOX Calc'!$D$6,Data!AB11,0)</f>
        <v>0</v>
      </c>
      <c r="Z11" s="4">
        <f>IF(Z$2='SANDBOX Calc'!$D$6,Data!AC11,0)</f>
        <v>0</v>
      </c>
      <c r="AA11" s="4">
        <f>IF(AA$2='SANDBOX Calc'!$D$6,Data!AD11,0)</f>
        <v>0</v>
      </c>
      <c r="AB11" s="4">
        <f>IF(AB$2='SANDBOX Calc'!$D$6,Data!AE11,0)</f>
        <v>0</v>
      </c>
      <c r="AC11" s="4">
        <f>IF(AC$2='SANDBOX Calc'!$D$6,Data!AF11,0)</f>
        <v>0</v>
      </c>
      <c r="AD11" s="4">
        <f>IF(AD$2='SANDBOX Calc'!$D$6,Data!AG11,0)</f>
        <v>0</v>
      </c>
      <c r="AE11" s="4">
        <f>IF(AE$2='SANDBOX Calc'!$D$6,Data!AH11,0)</f>
        <v>0</v>
      </c>
      <c r="AF11" s="4">
        <f>IF(AF$2='SANDBOX Calc'!$D$6,Data!AI11,0)</f>
        <v>0</v>
      </c>
      <c r="AG11" s="6">
        <f t="shared" si="2"/>
        <v>0</v>
      </c>
      <c r="AH11" s="18">
        <f>IF(AH$2='SANDBOX Calc'!$E$6,0,0)</f>
        <v>0</v>
      </c>
      <c r="AI11" s="4">
        <f>IF(AI$2='SANDBOX Calc'!$E$6,Data!AJ11,0)</f>
        <v>0</v>
      </c>
      <c r="AJ11" s="4">
        <f>IF(AJ$2='SANDBOX Calc'!$E$6,Data!AK11,0)</f>
        <v>0</v>
      </c>
      <c r="AK11" s="4">
        <f>IF(AK$2='SANDBOX Calc'!$E$6,Data!AL11,0)</f>
        <v>0</v>
      </c>
      <c r="AL11" s="4">
        <f>IF(AL$2='SANDBOX Calc'!$E$6,Data!AM11,0)</f>
        <v>0</v>
      </c>
      <c r="AM11" s="4">
        <f>IF(AM$2='SANDBOX Calc'!$E$6,Data!AN11,0)</f>
        <v>0</v>
      </c>
      <c r="AN11" s="4">
        <f>IF(AN$2='SANDBOX Calc'!$E$6,Data!AO11,0)</f>
        <v>0</v>
      </c>
      <c r="AO11" s="4">
        <f>IF(AO$2='SANDBOX Calc'!$E$6,Data!AP11,0)</f>
        <v>0</v>
      </c>
      <c r="AP11" s="6">
        <f t="shared" si="3"/>
        <v>0</v>
      </c>
      <c r="AQ11" s="18">
        <f>IF(AQ$2='SANDBOX Calc'!$F$6,0,0)</f>
        <v>0</v>
      </c>
      <c r="AR11" s="4">
        <f>IF(AR$2='SANDBOX Calc'!$F$6,Data!AQ11,0)</f>
        <v>0</v>
      </c>
      <c r="AS11" s="4">
        <f>IF(AS$2='SANDBOX Calc'!$F$6,Data!AR11,0)</f>
        <v>0</v>
      </c>
      <c r="AT11" s="4">
        <f>IF(AT$2='SANDBOX Calc'!$F$6,Data!AS11,0)</f>
        <v>0</v>
      </c>
      <c r="AU11" s="4">
        <f>IF(AU$2='SANDBOX Calc'!$F$6,Data!AT11,0)</f>
        <v>0</v>
      </c>
      <c r="AV11" s="4">
        <f>IF(AV$2='SANDBOX Calc'!$F$6,Data!AU11,0)</f>
        <v>0</v>
      </c>
      <c r="AW11" s="4">
        <f>IF(AW$2='SANDBOX Calc'!$F$6,Data!AV11,0)</f>
        <v>0</v>
      </c>
      <c r="AX11" s="4">
        <f>IF(AX$2='SANDBOX Calc'!$F$6,Data!AW11,0)</f>
        <v>0</v>
      </c>
      <c r="AY11" s="6">
        <f t="shared" si="4"/>
        <v>0</v>
      </c>
      <c r="AZ11" s="18">
        <f>IF(AZ$2='SANDBOX Calc'!$G$6,0,0)</f>
        <v>0</v>
      </c>
      <c r="BA11" s="4">
        <f>IF(BA$2='SANDBOX Calc'!$G$6,Data!AX11,0)</f>
        <v>0</v>
      </c>
      <c r="BB11" s="4">
        <f>IF(BB$2='SANDBOX Calc'!$G$6,Data!AY11,0)</f>
        <v>0</v>
      </c>
      <c r="BC11" s="4">
        <f>IF(BC$2='SANDBOX Calc'!$G$6,Data!AZ11,0)</f>
        <v>0</v>
      </c>
      <c r="BD11" s="4">
        <f>IF(BD$2='SANDBOX Calc'!$G$6,Data!BA11,0)</f>
        <v>0</v>
      </c>
      <c r="BE11" s="4">
        <f>IF(BE$2='SANDBOX Calc'!$G$6,Data!BB11,0)</f>
        <v>0</v>
      </c>
      <c r="BF11" s="4">
        <f>IF(BF$2='SANDBOX Calc'!$G$6,Data!BC11,0)</f>
        <v>0</v>
      </c>
      <c r="BG11" s="4">
        <f>IF(BG$2='SANDBOX Calc'!$G$6,Data!BD11,0)</f>
        <v>0</v>
      </c>
      <c r="BH11" s="6">
        <f t="shared" si="5"/>
        <v>0</v>
      </c>
      <c r="BI11" s="97">
        <f>IF('SANDBOX Calc'!$H$6="Yes",Data!BE11,0)</f>
        <v>0</v>
      </c>
      <c r="BJ11" s="18">
        <f>IF(BJ$2='SANDBOX Calc'!$L$4,0,0)</f>
        <v>0</v>
      </c>
      <c r="BK11" s="4">
        <f>IF(BK$2='SANDBOX Calc'!$L$4,Data!BV11,0)</f>
        <v>0</v>
      </c>
      <c r="BL11" s="4">
        <f>IF(BL$2='SANDBOX Calc'!$L$4,Data!BW11,0)</f>
        <v>0.22100000000000003</v>
      </c>
      <c r="BM11" s="4">
        <f>IF(BM$2='SANDBOX Calc'!$L$4,Data!BX11,0)</f>
        <v>0</v>
      </c>
      <c r="BN11" s="4">
        <f>IF(BN$2='SANDBOX Calc'!$L$4,Data!BY11,0)</f>
        <v>0</v>
      </c>
      <c r="BO11" s="6">
        <f t="shared" si="6"/>
        <v>0.22100000000000003</v>
      </c>
      <c r="BP11" s="4">
        <f>IF('SANDBOX Calc'!$J$6='BPA SANDBOX Ref Data'!BP$2,Data!C11,0)</f>
        <v>0</v>
      </c>
      <c r="BQ11" s="4">
        <f>IF('SANDBOX Calc'!$J$6='BPA SANDBOX Ref Data'!BQ$2,Data!D11,0)</f>
        <v>0</v>
      </c>
      <c r="BR11" s="4">
        <f>IF('SANDBOX Calc'!$J$6='BPA SANDBOX Ref Data'!BR$2,Data!E11,0)</f>
        <v>0</v>
      </c>
      <c r="BS11" s="4">
        <f>IF('SANDBOX Calc'!$J$6='BPA SANDBOX Ref Data'!BS$2,Data!F11,0)</f>
        <v>156.673</v>
      </c>
      <c r="BT11" s="99">
        <f t="shared" si="0"/>
        <v>156.673</v>
      </c>
      <c r="BU11" s="102">
        <f>IF('SANDBOX Calc'!$L$6="Yes",'BPA SANDBOX Ref Data'!BO11*'SANDBOX Calc'!$L$5,0)</f>
        <v>0.11050000000000001</v>
      </c>
      <c r="BV11" s="102">
        <f>IF('SANDBOX Calc'!$M$6="Yes",IF(('SANDBOX Calc'!I15-'BPA SANDBOX Ref Data'!BT11)&gt;0,('SANDBOX Calc'!I15-'BPA SANDBOX Ref Data'!BT11)*'SANDBOX Calc'!$M$5,0),0)</f>
        <v>0</v>
      </c>
      <c r="BW11" s="80">
        <f>IF('SANDBOX Calc'!$K$6="Yes",IF(('SANDBOX Calc'!I15)&lt;'SANDBOX Calc'!J15,('SANDBOX Calc'!I15-'SANDBOX Calc'!J15)*'SANDBOX Calc'!$K$5,0),0)</f>
        <v>-6.4283229452055082</v>
      </c>
      <c r="BX11" s="105">
        <f>IF('SANDBOX Calc'!$N$5='BPA SANDBOX Ref Data'!$BX$2,'BPA SANDBOX Scaling'!D14,0)</f>
        <v>6.334838713990985</v>
      </c>
      <c r="BY11" s="1">
        <f>IF('SANDBOX Calc'!$N$5='BPA SANDBOX Ref Data'!$BY$2,'BPA SANDBOX Scaling'!H14,0)</f>
        <v>0</v>
      </c>
      <c r="BZ11" s="6">
        <f>IF('SANDBOX Calc'!$N$6="Yes",SUM('BPA SANDBOX Ref Data'!BX11:BY11),0)</f>
        <v>6.334838713990985</v>
      </c>
      <c r="CA11" s="4"/>
      <c r="CB11" s="4"/>
      <c r="CC11" s="4"/>
      <c r="CD11" s="4"/>
      <c r="CE11" s="4"/>
      <c r="CF11" s="4"/>
      <c r="CG11" s="4"/>
      <c r="CH11" s="4"/>
      <c r="CI11" s="4"/>
      <c r="CJ11" s="4"/>
      <c r="CK11" s="4"/>
      <c r="CL11" s="4"/>
      <c r="CM11" s="4"/>
      <c r="CN11" s="4"/>
      <c r="CO11" s="4"/>
      <c r="CP11" s="4"/>
      <c r="CQ11" s="4" t="e">
        <f>IF('SANDBOX Calc'!#REF!='BPA SANDBOX Ref Data'!CQ$2,Data!G11,0)</f>
        <v>#REF!</v>
      </c>
      <c r="CR11" s="4" t="e">
        <f>IF('SANDBOX Calc'!#REF!='BPA SANDBOX Ref Data'!CR$2,Data!H11,0)</f>
        <v>#REF!</v>
      </c>
      <c r="CS11" s="4" t="e">
        <f>IF('SANDBOX Calc'!#REF!='BPA SANDBOX Ref Data'!CS$2,Data!I11,0)</f>
        <v>#REF!</v>
      </c>
      <c r="CT11" s="4" t="e">
        <f>IF('SANDBOX Calc'!#REF!='BPA SANDBOX Ref Data'!CT$2,Data!J11,0)</f>
        <v>#REF!</v>
      </c>
      <c r="CU11" s="4" t="e">
        <f>IF('SANDBOX Calc'!#REF!='BPA SANDBOX Ref Data'!CU$2,Data!K11,0)</f>
        <v>#REF!</v>
      </c>
      <c r="CV11" s="4" t="e">
        <f>IF('SANDBOX Calc'!#REF!='BPA SANDBOX Ref Data'!CV$2,Data!L11,0)</f>
        <v>#REF!</v>
      </c>
      <c r="CW11" s="4" t="e">
        <f>IF('SANDBOX Calc'!#REF!='BPA SANDBOX Ref Data'!CW$2,Data!M11,0)</f>
        <v>#REF!</v>
      </c>
      <c r="CX11" s="4" t="e">
        <f>IF('SANDBOX Calc'!#REF!='BPA SANDBOX Ref Data'!CX$2,Data!N11,0)</f>
        <v>#REF!</v>
      </c>
      <c r="CY11" s="4" t="e">
        <f>IF('SANDBOX Calc'!#REF!='BPA SANDBOX Ref Data'!CY$2,Data!O11,0)</f>
        <v>#REF!</v>
      </c>
      <c r="CZ11" s="4" t="e">
        <f>IF('SANDBOX Calc'!#REF!='BPA SANDBOX Ref Data'!CZ$2,Data!P11,0)</f>
        <v>#REF!</v>
      </c>
      <c r="DA11" s="4" t="e">
        <f>IF('SANDBOX Calc'!#REF!='BPA SANDBOX Ref Data'!DA$2,Data!Q11,0)</f>
        <v>#REF!</v>
      </c>
      <c r="DB11" s="4" t="e">
        <f>IF('SANDBOX Calc'!#REF!='BPA SANDBOX Ref Data'!DB$2,Data!R11,0)</f>
        <v>#REF!</v>
      </c>
      <c r="DC11" s="4" t="e">
        <f>IF('SANDBOX Calc'!#REF!='BPA SANDBOX Ref Data'!DC$2,Data!S11,0)</f>
        <v>#REF!</v>
      </c>
      <c r="DD11" s="4" t="e">
        <f>IF('SANDBOX Calc'!#REF!='BPA SANDBOX Ref Data'!DD$2,Data!T11,0)</f>
        <v>#REF!</v>
      </c>
      <c r="DE11" s="4" t="e">
        <f>IF('SANDBOX Calc'!#REF!='BPA SANDBOX Ref Data'!DE$2,Data!U11,0)</f>
        <v>#REF!</v>
      </c>
      <c r="DF11" s="22" t="e">
        <f t="shared" si="7"/>
        <v>#REF!</v>
      </c>
    </row>
    <row r="12" spans="1:110" x14ac:dyDescent="0.3">
      <c r="A12" s="12">
        <v>10055</v>
      </c>
      <c r="B12" s="37" t="s">
        <v>19</v>
      </c>
      <c r="C12" s="18">
        <f>IF('SANDBOX Calc'!$C$6='BPA SANDBOX Ref Data'!C$2,Data!G12,0)</f>
        <v>0</v>
      </c>
      <c r="D12" s="4">
        <f>IF('SANDBOX Calc'!$C$6='BPA SANDBOX Ref Data'!D$2,Data!H12,0)</f>
        <v>0</v>
      </c>
      <c r="E12" s="4">
        <f>IF('SANDBOX Calc'!$C$6='BPA SANDBOX Ref Data'!E$2,Data!I12,0)</f>
        <v>0.38418984018264846</v>
      </c>
      <c r="F12" s="4">
        <f>IF('SANDBOX Calc'!$C$6='BPA SANDBOX Ref Data'!F$2,Data!J12,0)</f>
        <v>0</v>
      </c>
      <c r="G12" s="4">
        <f>IF('SANDBOX Calc'!$C$6='BPA SANDBOX Ref Data'!G$2,Data!K12,0)</f>
        <v>0</v>
      </c>
      <c r="H12" s="4">
        <f>IF('SANDBOX Calc'!$C$6='BPA SANDBOX Ref Data'!H$2,Data!L12,0)</f>
        <v>0</v>
      </c>
      <c r="I12" s="4">
        <f>IF('SANDBOX Calc'!$C$6='BPA SANDBOX Ref Data'!I$2,Data!M12,0)</f>
        <v>0</v>
      </c>
      <c r="J12" s="4">
        <f>IF('SANDBOX Calc'!$C$6='BPA SANDBOX Ref Data'!J$2,Data!N12,0)</f>
        <v>0</v>
      </c>
      <c r="K12" s="4">
        <f>IF('SANDBOX Calc'!$C$6='BPA SANDBOX Ref Data'!K$2,Data!O12,0)</f>
        <v>0</v>
      </c>
      <c r="L12" s="4">
        <f>IF('SANDBOX Calc'!$C$6='BPA SANDBOX Ref Data'!L$2,Data!P12,0)</f>
        <v>0</v>
      </c>
      <c r="M12" s="4">
        <f>IF('SANDBOX Calc'!$C$6='BPA SANDBOX Ref Data'!M$2,Data!Q12,0)</f>
        <v>0</v>
      </c>
      <c r="N12" s="4">
        <f>IF('SANDBOX Calc'!$C$6='BPA SANDBOX Ref Data'!N$2,Data!R12,0)</f>
        <v>0</v>
      </c>
      <c r="O12" s="4">
        <f>IF('SANDBOX Calc'!$C$6='BPA SANDBOX Ref Data'!O$2,Data!S12,0)</f>
        <v>0</v>
      </c>
      <c r="P12" s="4">
        <f>IF('SANDBOX Calc'!$C$6='BPA SANDBOX Ref Data'!P$2,Data!T12,0)</f>
        <v>0</v>
      </c>
      <c r="Q12" s="4">
        <f>IF('SANDBOX Calc'!$C$6='BPA SANDBOX Ref Data'!Q$2,Data!U12,0)</f>
        <v>0</v>
      </c>
      <c r="R12" s="22">
        <f t="shared" si="1"/>
        <v>0.38418984018264846</v>
      </c>
      <c r="S12" s="18">
        <f>IF(S$2='SANDBOX Calc'!$D$6,Data!V12,0)</f>
        <v>0</v>
      </c>
      <c r="T12" s="4">
        <f>IF(T$2='SANDBOX Calc'!$D$6,Data!W12,0)</f>
        <v>0</v>
      </c>
      <c r="U12" s="4">
        <f>IF(U$2='SANDBOX Calc'!$D$6,Data!X12,0)</f>
        <v>0</v>
      </c>
      <c r="V12" s="4">
        <f>IF(V$2='SANDBOX Calc'!$D$6,Data!Y12,0)</f>
        <v>0</v>
      </c>
      <c r="W12" s="4">
        <f>IF(W$2='SANDBOX Calc'!$D$6,Data!Z12,0)</f>
        <v>0</v>
      </c>
      <c r="X12" s="4">
        <f>IF(X$2='SANDBOX Calc'!$D$6,Data!AA12,0)</f>
        <v>0</v>
      </c>
      <c r="Y12" s="4">
        <f>IF(Y$2='SANDBOX Calc'!$D$6,Data!AB12,0)</f>
        <v>0</v>
      </c>
      <c r="Z12" s="4">
        <f>IF(Z$2='SANDBOX Calc'!$D$6,Data!AC12,0)</f>
        <v>0</v>
      </c>
      <c r="AA12" s="4">
        <f>IF(AA$2='SANDBOX Calc'!$D$6,Data!AD12,0)</f>
        <v>0</v>
      </c>
      <c r="AB12" s="4">
        <f>IF(AB$2='SANDBOX Calc'!$D$6,Data!AE12,0)</f>
        <v>0</v>
      </c>
      <c r="AC12" s="4">
        <f>IF(AC$2='SANDBOX Calc'!$D$6,Data!AF12,0)</f>
        <v>0</v>
      </c>
      <c r="AD12" s="4">
        <f>IF(AD$2='SANDBOX Calc'!$D$6,Data!AG12,0)</f>
        <v>0</v>
      </c>
      <c r="AE12" s="4">
        <f>IF(AE$2='SANDBOX Calc'!$D$6,Data!AH12,0)</f>
        <v>0</v>
      </c>
      <c r="AF12" s="4">
        <f>IF(AF$2='SANDBOX Calc'!$D$6,Data!AI12,0)</f>
        <v>0</v>
      </c>
      <c r="AG12" s="6">
        <f t="shared" si="2"/>
        <v>0</v>
      </c>
      <c r="AH12" s="18">
        <f>IF(AH$2='SANDBOX Calc'!$E$6,0,0)</f>
        <v>0</v>
      </c>
      <c r="AI12" s="4">
        <f>IF(AI$2='SANDBOX Calc'!$E$6,Data!AJ12,0)</f>
        <v>0</v>
      </c>
      <c r="AJ12" s="4">
        <f>IF(AJ$2='SANDBOX Calc'!$E$6,Data!AK12,0)</f>
        <v>0</v>
      </c>
      <c r="AK12" s="4">
        <f>IF(AK$2='SANDBOX Calc'!$E$6,Data!AL12,0)</f>
        <v>0</v>
      </c>
      <c r="AL12" s="4">
        <f>IF(AL$2='SANDBOX Calc'!$E$6,Data!AM12,0)</f>
        <v>0</v>
      </c>
      <c r="AM12" s="4">
        <f>IF(AM$2='SANDBOX Calc'!$E$6,Data!AN12,0)</f>
        <v>0</v>
      </c>
      <c r="AN12" s="4">
        <f>IF(AN$2='SANDBOX Calc'!$E$6,Data!AO12,0)</f>
        <v>0</v>
      </c>
      <c r="AO12" s="4">
        <f>IF(AO$2='SANDBOX Calc'!$E$6,Data!AP12,0)</f>
        <v>0</v>
      </c>
      <c r="AP12" s="6">
        <f t="shared" si="3"/>
        <v>0</v>
      </c>
      <c r="AQ12" s="18">
        <f>IF(AQ$2='SANDBOX Calc'!$F$6,0,0)</f>
        <v>0</v>
      </c>
      <c r="AR12" s="4">
        <f>IF(AR$2='SANDBOX Calc'!$F$6,Data!AQ12,0)</f>
        <v>0</v>
      </c>
      <c r="AS12" s="4">
        <f>IF(AS$2='SANDBOX Calc'!$F$6,Data!AR12,0)</f>
        <v>0</v>
      </c>
      <c r="AT12" s="4">
        <f>IF(AT$2='SANDBOX Calc'!$F$6,Data!AS12,0)</f>
        <v>0</v>
      </c>
      <c r="AU12" s="4">
        <f>IF(AU$2='SANDBOX Calc'!$F$6,Data!AT12,0)</f>
        <v>0</v>
      </c>
      <c r="AV12" s="4">
        <f>IF(AV$2='SANDBOX Calc'!$F$6,Data!AU12,0)</f>
        <v>0</v>
      </c>
      <c r="AW12" s="4">
        <f>IF(AW$2='SANDBOX Calc'!$F$6,Data!AV12,0)</f>
        <v>0</v>
      </c>
      <c r="AX12" s="4">
        <f>IF(AX$2='SANDBOX Calc'!$F$6,Data!AW12,0)</f>
        <v>0</v>
      </c>
      <c r="AY12" s="6">
        <f t="shared" si="4"/>
        <v>0</v>
      </c>
      <c r="AZ12" s="18">
        <f>IF(AZ$2='SANDBOX Calc'!$G$6,0,0)</f>
        <v>0</v>
      </c>
      <c r="BA12" s="4">
        <f>IF(BA$2='SANDBOX Calc'!$G$6,Data!AX12,0)</f>
        <v>0</v>
      </c>
      <c r="BB12" s="4">
        <f>IF(BB$2='SANDBOX Calc'!$G$6,Data!AY12,0)</f>
        <v>0</v>
      </c>
      <c r="BC12" s="4">
        <f>IF(BC$2='SANDBOX Calc'!$G$6,Data!AZ12,0)</f>
        <v>0</v>
      </c>
      <c r="BD12" s="4">
        <f>IF(BD$2='SANDBOX Calc'!$G$6,Data!BA12,0)</f>
        <v>0</v>
      </c>
      <c r="BE12" s="4">
        <f>IF(BE$2='SANDBOX Calc'!$G$6,Data!BB12,0)</f>
        <v>0</v>
      </c>
      <c r="BF12" s="4">
        <f>IF(BF$2='SANDBOX Calc'!$G$6,Data!BC12,0)</f>
        <v>0</v>
      </c>
      <c r="BG12" s="4">
        <f>IF(BG$2='SANDBOX Calc'!$G$6,Data!BD12,0)</f>
        <v>0</v>
      </c>
      <c r="BH12" s="6">
        <f t="shared" si="5"/>
        <v>0</v>
      </c>
      <c r="BI12" s="97">
        <f>IF('SANDBOX Calc'!$H$6="Yes",Data!BE12,0)</f>
        <v>0</v>
      </c>
      <c r="BJ12" s="18">
        <f>IF(BJ$2='SANDBOX Calc'!$L$4,0,0)</f>
        <v>0</v>
      </c>
      <c r="BK12" s="4">
        <f>IF(BK$2='SANDBOX Calc'!$L$4,Data!BV12,0)</f>
        <v>0</v>
      </c>
      <c r="BL12" s="4">
        <f>IF(BL$2='SANDBOX Calc'!$L$4,Data!BW12,0)</f>
        <v>0</v>
      </c>
      <c r="BM12" s="4">
        <f>IF(BM$2='SANDBOX Calc'!$L$4,Data!BX12,0)</f>
        <v>0</v>
      </c>
      <c r="BN12" s="4">
        <f>IF(BN$2='SANDBOX Calc'!$L$4,Data!BY12,0)</f>
        <v>0</v>
      </c>
      <c r="BO12" s="6">
        <f t="shared" si="6"/>
        <v>0</v>
      </c>
      <c r="BP12" s="4">
        <f>IF('SANDBOX Calc'!$J$6='BPA SANDBOX Ref Data'!BP$2,Data!C12,0)</f>
        <v>0</v>
      </c>
      <c r="BQ12" s="4">
        <f>IF('SANDBOX Calc'!$J$6='BPA SANDBOX Ref Data'!BQ$2,Data!D12,0)</f>
        <v>0</v>
      </c>
      <c r="BR12" s="4">
        <f>IF('SANDBOX Calc'!$J$6='BPA SANDBOX Ref Data'!BR$2,Data!E12,0)</f>
        <v>0</v>
      </c>
      <c r="BS12" s="4">
        <f>IF('SANDBOX Calc'!$J$6='BPA SANDBOX Ref Data'!BS$2,Data!F12,0)</f>
        <v>0.39800000000000002</v>
      </c>
      <c r="BT12" s="99">
        <f t="shared" si="0"/>
        <v>0.39800000000000002</v>
      </c>
      <c r="BU12" s="102">
        <f>IF('SANDBOX Calc'!$L$6="Yes",'BPA SANDBOX Ref Data'!BO12*'SANDBOX Calc'!$L$5,0)</f>
        <v>0</v>
      </c>
      <c r="BV12" s="102">
        <f>IF('SANDBOX Calc'!$M$6="Yes",IF(('SANDBOX Calc'!I16-'BPA SANDBOX Ref Data'!BT12)&gt;0,('SANDBOX Calc'!I16-'BPA SANDBOX Ref Data'!BT12)*'SANDBOX Calc'!$M$5,0),0)</f>
        <v>0</v>
      </c>
      <c r="BW12" s="80">
        <f>IF('SANDBOX Calc'!$K$6="Yes",IF(('SANDBOX Calc'!I16)&lt;'SANDBOX Calc'!J16,('SANDBOX Calc'!I16-'SANDBOX Calc'!J16)*'SANDBOX Calc'!$K$5,0),0)</f>
        <v>-1.3810159817351564E-2</v>
      </c>
      <c r="BX12" s="105">
        <f>IF('SANDBOX Calc'!$N$5='BPA SANDBOX Ref Data'!$BX$2,'BPA SANDBOX Scaling'!D15,0)</f>
        <v>1.6186876440071624E-2</v>
      </c>
      <c r="BY12" s="1">
        <f>IF('SANDBOX Calc'!$N$5='BPA SANDBOX Ref Data'!$BY$2,'BPA SANDBOX Scaling'!H15,0)</f>
        <v>0</v>
      </c>
      <c r="BZ12" s="6">
        <f>IF('SANDBOX Calc'!$N$6="Yes",SUM('BPA SANDBOX Ref Data'!BX12:BY12),0)</f>
        <v>1.6186876440071624E-2</v>
      </c>
      <c r="CA12" s="4"/>
      <c r="CB12" s="4"/>
      <c r="CC12" s="4"/>
      <c r="CD12" s="4"/>
      <c r="CE12" s="4"/>
      <c r="CF12" s="4"/>
      <c r="CG12" s="4"/>
      <c r="CH12" s="4"/>
      <c r="CI12" s="4"/>
      <c r="CJ12" s="4"/>
      <c r="CK12" s="4"/>
      <c r="CL12" s="4"/>
      <c r="CM12" s="4"/>
      <c r="CN12" s="4"/>
      <c r="CO12" s="4"/>
      <c r="CP12" s="4"/>
      <c r="CQ12" s="4" t="e">
        <f>IF('SANDBOX Calc'!#REF!='BPA SANDBOX Ref Data'!CQ$2,Data!G12,0)</f>
        <v>#REF!</v>
      </c>
      <c r="CR12" s="4" t="e">
        <f>IF('SANDBOX Calc'!#REF!='BPA SANDBOX Ref Data'!CR$2,Data!H12,0)</f>
        <v>#REF!</v>
      </c>
      <c r="CS12" s="4" t="e">
        <f>IF('SANDBOX Calc'!#REF!='BPA SANDBOX Ref Data'!CS$2,Data!I12,0)</f>
        <v>#REF!</v>
      </c>
      <c r="CT12" s="4" t="e">
        <f>IF('SANDBOX Calc'!#REF!='BPA SANDBOX Ref Data'!CT$2,Data!J12,0)</f>
        <v>#REF!</v>
      </c>
      <c r="CU12" s="4" t="e">
        <f>IF('SANDBOX Calc'!#REF!='BPA SANDBOX Ref Data'!CU$2,Data!K12,0)</f>
        <v>#REF!</v>
      </c>
      <c r="CV12" s="4" t="e">
        <f>IF('SANDBOX Calc'!#REF!='BPA SANDBOX Ref Data'!CV$2,Data!L12,0)</f>
        <v>#REF!</v>
      </c>
      <c r="CW12" s="4" t="e">
        <f>IF('SANDBOX Calc'!#REF!='BPA SANDBOX Ref Data'!CW$2,Data!M12,0)</f>
        <v>#REF!</v>
      </c>
      <c r="CX12" s="4" t="e">
        <f>IF('SANDBOX Calc'!#REF!='BPA SANDBOX Ref Data'!CX$2,Data!N12,0)</f>
        <v>#REF!</v>
      </c>
      <c r="CY12" s="4" t="e">
        <f>IF('SANDBOX Calc'!#REF!='BPA SANDBOX Ref Data'!CY$2,Data!O12,0)</f>
        <v>#REF!</v>
      </c>
      <c r="CZ12" s="4" t="e">
        <f>IF('SANDBOX Calc'!#REF!='BPA SANDBOX Ref Data'!CZ$2,Data!P12,0)</f>
        <v>#REF!</v>
      </c>
      <c r="DA12" s="4" t="e">
        <f>IF('SANDBOX Calc'!#REF!='BPA SANDBOX Ref Data'!DA$2,Data!Q12,0)</f>
        <v>#REF!</v>
      </c>
      <c r="DB12" s="4" t="e">
        <f>IF('SANDBOX Calc'!#REF!='BPA SANDBOX Ref Data'!DB$2,Data!R12,0)</f>
        <v>#REF!</v>
      </c>
      <c r="DC12" s="4" t="e">
        <f>IF('SANDBOX Calc'!#REF!='BPA SANDBOX Ref Data'!DC$2,Data!S12,0)</f>
        <v>#REF!</v>
      </c>
      <c r="DD12" s="4" t="e">
        <f>IF('SANDBOX Calc'!#REF!='BPA SANDBOX Ref Data'!DD$2,Data!T12,0)</f>
        <v>#REF!</v>
      </c>
      <c r="DE12" s="4" t="e">
        <f>IF('SANDBOX Calc'!#REF!='BPA SANDBOX Ref Data'!DE$2,Data!U12,0)</f>
        <v>#REF!</v>
      </c>
      <c r="DF12" s="22" t="e">
        <f t="shared" si="7"/>
        <v>#REF!</v>
      </c>
    </row>
    <row r="13" spans="1:110" x14ac:dyDescent="0.3">
      <c r="A13" s="12">
        <v>10057</v>
      </c>
      <c r="B13" s="37" t="s">
        <v>20</v>
      </c>
      <c r="C13" s="18">
        <f>IF('SANDBOX Calc'!$C$6='BPA SANDBOX Ref Data'!C$2,Data!G13,0)</f>
        <v>0</v>
      </c>
      <c r="D13" s="4">
        <f>IF('SANDBOX Calc'!$C$6='BPA SANDBOX Ref Data'!D$2,Data!H13,0)</f>
        <v>0</v>
      </c>
      <c r="E13" s="4">
        <f>IF('SANDBOX Calc'!$C$6='BPA SANDBOX Ref Data'!E$2,Data!I13,0)</f>
        <v>20.133813242009129</v>
      </c>
      <c r="F13" s="4">
        <f>IF('SANDBOX Calc'!$C$6='BPA SANDBOX Ref Data'!F$2,Data!J13,0)</f>
        <v>0</v>
      </c>
      <c r="G13" s="4">
        <f>IF('SANDBOX Calc'!$C$6='BPA SANDBOX Ref Data'!G$2,Data!K13,0)</f>
        <v>0</v>
      </c>
      <c r="H13" s="4">
        <f>IF('SANDBOX Calc'!$C$6='BPA SANDBOX Ref Data'!H$2,Data!L13,0)</f>
        <v>0</v>
      </c>
      <c r="I13" s="4">
        <f>IF('SANDBOX Calc'!$C$6='BPA SANDBOX Ref Data'!I$2,Data!M13,0)</f>
        <v>0</v>
      </c>
      <c r="J13" s="4">
        <f>IF('SANDBOX Calc'!$C$6='BPA SANDBOX Ref Data'!J$2,Data!N13,0)</f>
        <v>0</v>
      </c>
      <c r="K13" s="4">
        <f>IF('SANDBOX Calc'!$C$6='BPA SANDBOX Ref Data'!K$2,Data!O13,0)</f>
        <v>0</v>
      </c>
      <c r="L13" s="4">
        <f>IF('SANDBOX Calc'!$C$6='BPA SANDBOX Ref Data'!L$2,Data!P13,0)</f>
        <v>0</v>
      </c>
      <c r="M13" s="4">
        <f>IF('SANDBOX Calc'!$C$6='BPA SANDBOX Ref Data'!M$2,Data!Q13,0)</f>
        <v>0</v>
      </c>
      <c r="N13" s="4">
        <f>IF('SANDBOX Calc'!$C$6='BPA SANDBOX Ref Data'!N$2,Data!R13,0)</f>
        <v>0</v>
      </c>
      <c r="O13" s="4">
        <f>IF('SANDBOX Calc'!$C$6='BPA SANDBOX Ref Data'!O$2,Data!S13,0)</f>
        <v>0</v>
      </c>
      <c r="P13" s="4">
        <f>IF('SANDBOX Calc'!$C$6='BPA SANDBOX Ref Data'!P$2,Data!T13,0)</f>
        <v>0</v>
      </c>
      <c r="Q13" s="4">
        <f>IF('SANDBOX Calc'!$C$6='BPA SANDBOX Ref Data'!Q$2,Data!U13,0)</f>
        <v>0</v>
      </c>
      <c r="R13" s="22">
        <f t="shared" si="1"/>
        <v>20.133813242009129</v>
      </c>
      <c r="S13" s="18">
        <f>IF(S$2='SANDBOX Calc'!$D$6,Data!V13,0)</f>
        <v>0</v>
      </c>
      <c r="T13" s="4">
        <f>IF(T$2='SANDBOX Calc'!$D$6,Data!W13,0)</f>
        <v>0</v>
      </c>
      <c r="U13" s="4">
        <f>IF(U$2='SANDBOX Calc'!$D$6,Data!X13,0)</f>
        <v>0</v>
      </c>
      <c r="V13" s="4">
        <f>IF(V$2='SANDBOX Calc'!$D$6,Data!Y13,0)</f>
        <v>0</v>
      </c>
      <c r="W13" s="4">
        <f>IF(W$2='SANDBOX Calc'!$D$6,Data!Z13,0)</f>
        <v>0</v>
      </c>
      <c r="X13" s="4">
        <f>IF(X$2='SANDBOX Calc'!$D$6,Data!AA13,0)</f>
        <v>0</v>
      </c>
      <c r="Y13" s="4">
        <f>IF(Y$2='SANDBOX Calc'!$D$6,Data!AB13,0)</f>
        <v>0</v>
      </c>
      <c r="Z13" s="4">
        <f>IF(Z$2='SANDBOX Calc'!$D$6,Data!AC13,0)</f>
        <v>0</v>
      </c>
      <c r="AA13" s="4">
        <f>IF(AA$2='SANDBOX Calc'!$D$6,Data!AD13,0)</f>
        <v>0</v>
      </c>
      <c r="AB13" s="4">
        <f>IF(AB$2='SANDBOX Calc'!$D$6,Data!AE13,0)</f>
        <v>0</v>
      </c>
      <c r="AC13" s="4">
        <f>IF(AC$2='SANDBOX Calc'!$D$6,Data!AF13,0)</f>
        <v>0</v>
      </c>
      <c r="AD13" s="4">
        <f>IF(AD$2='SANDBOX Calc'!$D$6,Data!AG13,0)</f>
        <v>0</v>
      </c>
      <c r="AE13" s="4">
        <f>IF(AE$2='SANDBOX Calc'!$D$6,Data!AH13,0)</f>
        <v>0</v>
      </c>
      <c r="AF13" s="4">
        <f>IF(AF$2='SANDBOX Calc'!$D$6,Data!AI13,0)</f>
        <v>0</v>
      </c>
      <c r="AG13" s="6">
        <f t="shared" si="2"/>
        <v>0</v>
      </c>
      <c r="AH13" s="18">
        <f>IF(AH$2='SANDBOX Calc'!$E$6,0,0)</f>
        <v>0</v>
      </c>
      <c r="AI13" s="4">
        <f>IF(AI$2='SANDBOX Calc'!$E$6,Data!AJ13,0)</f>
        <v>0</v>
      </c>
      <c r="AJ13" s="4">
        <f>IF(AJ$2='SANDBOX Calc'!$E$6,Data!AK13,0)</f>
        <v>0.15810502283105024</v>
      </c>
      <c r="AK13" s="4">
        <f>IF(AK$2='SANDBOX Calc'!$E$6,Data!AL13,0)</f>
        <v>0</v>
      </c>
      <c r="AL13" s="4">
        <f>IF(AL$2='SANDBOX Calc'!$E$6,Data!AM13,0)</f>
        <v>0</v>
      </c>
      <c r="AM13" s="4">
        <f>IF(AM$2='SANDBOX Calc'!$E$6,Data!AN13,0)</f>
        <v>0</v>
      </c>
      <c r="AN13" s="4">
        <f>IF(AN$2='SANDBOX Calc'!$E$6,Data!AO13,0)</f>
        <v>0</v>
      </c>
      <c r="AO13" s="4">
        <f>IF(AO$2='SANDBOX Calc'!$E$6,Data!AP13,0)</f>
        <v>0</v>
      </c>
      <c r="AP13" s="6">
        <f t="shared" si="3"/>
        <v>0.15810502283105024</v>
      </c>
      <c r="AQ13" s="18">
        <f>IF(AQ$2='SANDBOX Calc'!$F$6,0,0)</f>
        <v>0</v>
      </c>
      <c r="AR13" s="4">
        <f>IF(AR$2='SANDBOX Calc'!$F$6,Data!AQ13,0)</f>
        <v>0</v>
      </c>
      <c r="AS13" s="4">
        <f>IF(AS$2='SANDBOX Calc'!$F$6,Data!AR13,0)</f>
        <v>0</v>
      </c>
      <c r="AT13" s="4">
        <f>IF(AT$2='SANDBOX Calc'!$F$6,Data!AS13,0)</f>
        <v>0</v>
      </c>
      <c r="AU13" s="4">
        <f>IF(AU$2='SANDBOX Calc'!$F$6,Data!AT13,0)</f>
        <v>0</v>
      </c>
      <c r="AV13" s="4">
        <f>IF(AV$2='SANDBOX Calc'!$F$6,Data!AU13,0)</f>
        <v>0</v>
      </c>
      <c r="AW13" s="4">
        <f>IF(AW$2='SANDBOX Calc'!$F$6,Data!AV13,0)</f>
        <v>0</v>
      </c>
      <c r="AX13" s="4">
        <f>IF(AX$2='SANDBOX Calc'!$F$6,Data!AW13,0)</f>
        <v>0</v>
      </c>
      <c r="AY13" s="6">
        <f t="shared" si="4"/>
        <v>0</v>
      </c>
      <c r="AZ13" s="18">
        <f>IF(AZ$2='SANDBOX Calc'!$G$6,0,0)</f>
        <v>0</v>
      </c>
      <c r="BA13" s="4">
        <f>IF(BA$2='SANDBOX Calc'!$G$6,Data!AX13,0)</f>
        <v>0</v>
      </c>
      <c r="BB13" s="4">
        <f>IF(BB$2='SANDBOX Calc'!$G$6,Data!AY13,0)</f>
        <v>0</v>
      </c>
      <c r="BC13" s="4">
        <f>IF(BC$2='SANDBOX Calc'!$G$6,Data!AZ13,0)</f>
        <v>0</v>
      </c>
      <c r="BD13" s="4">
        <f>IF(BD$2='SANDBOX Calc'!$G$6,Data!BA13,0)</f>
        <v>0</v>
      </c>
      <c r="BE13" s="4">
        <f>IF(BE$2='SANDBOX Calc'!$G$6,Data!BB13,0)</f>
        <v>0</v>
      </c>
      <c r="BF13" s="4">
        <f>IF(BF$2='SANDBOX Calc'!$G$6,Data!BC13,0)</f>
        <v>0</v>
      </c>
      <c r="BG13" s="4">
        <f>IF(BG$2='SANDBOX Calc'!$G$6,Data!BD13,0)</f>
        <v>0</v>
      </c>
      <c r="BH13" s="6">
        <f t="shared" si="5"/>
        <v>0</v>
      </c>
      <c r="BI13" s="97">
        <f>IF('SANDBOX Calc'!$H$6="Yes",Data!BE13,0)</f>
        <v>0</v>
      </c>
      <c r="BJ13" s="18">
        <f>IF(BJ$2='SANDBOX Calc'!$L$4,0,0)</f>
        <v>0</v>
      </c>
      <c r="BK13" s="4">
        <f>IF(BK$2='SANDBOX Calc'!$L$4,Data!BV13,0)</f>
        <v>0</v>
      </c>
      <c r="BL13" s="4">
        <f>IF(BL$2='SANDBOX Calc'!$L$4,Data!BW13,0)</f>
        <v>0</v>
      </c>
      <c r="BM13" s="4">
        <f>IF(BM$2='SANDBOX Calc'!$L$4,Data!BX13,0)</f>
        <v>0</v>
      </c>
      <c r="BN13" s="4">
        <f>IF(BN$2='SANDBOX Calc'!$L$4,Data!BY13,0)</f>
        <v>0</v>
      </c>
      <c r="BO13" s="6">
        <f t="shared" si="6"/>
        <v>0</v>
      </c>
      <c r="BP13" s="4">
        <f>IF('SANDBOX Calc'!$J$6='BPA SANDBOX Ref Data'!BP$2,Data!C13,0)</f>
        <v>0</v>
      </c>
      <c r="BQ13" s="4">
        <f>IF('SANDBOX Calc'!$J$6='BPA SANDBOX Ref Data'!BQ$2,Data!D13,0)</f>
        <v>0</v>
      </c>
      <c r="BR13" s="4">
        <f>IF('SANDBOX Calc'!$J$6='BPA SANDBOX Ref Data'!BR$2,Data!E13,0)</f>
        <v>0</v>
      </c>
      <c r="BS13" s="4">
        <f>IF('SANDBOX Calc'!$J$6='BPA SANDBOX Ref Data'!BS$2,Data!F13,0)</f>
        <v>21.068999999999999</v>
      </c>
      <c r="BT13" s="99">
        <f t="shared" si="0"/>
        <v>21.068999999999999</v>
      </c>
      <c r="BU13" s="102">
        <f>IF('SANDBOX Calc'!$L$6="Yes",'BPA SANDBOX Ref Data'!BO13*'SANDBOX Calc'!$L$5,0)</f>
        <v>0</v>
      </c>
      <c r="BV13" s="102">
        <f>IF('SANDBOX Calc'!$M$6="Yes",IF(('SANDBOX Calc'!I17-'BPA SANDBOX Ref Data'!BT13)&gt;0,('SANDBOX Calc'!I17-'BPA SANDBOX Ref Data'!BT13)*'SANDBOX Calc'!$M$5,0),0)</f>
        <v>0</v>
      </c>
      <c r="BW13" s="80">
        <f>IF('SANDBOX Calc'!$K$6="Yes",IF(('SANDBOX Calc'!I17)&lt;'SANDBOX Calc'!J17,('SANDBOX Calc'!I17-'SANDBOX Calc'!J17)*'SANDBOX Calc'!$K$5,0),0)</f>
        <v>-1.0932917808219216</v>
      </c>
      <c r="BX13" s="105">
        <f>IF('SANDBOX Calc'!$N$5='BPA SANDBOX Ref Data'!$BX$2,'BPA SANDBOX Scaling'!D16,0)</f>
        <v>0.84162642248175268</v>
      </c>
      <c r="BY13" s="1">
        <f>IF('SANDBOX Calc'!$N$5='BPA SANDBOX Ref Data'!$BY$2,'BPA SANDBOX Scaling'!H16,0)</f>
        <v>0</v>
      </c>
      <c r="BZ13" s="6">
        <f>IF('SANDBOX Calc'!$N$6="Yes",SUM('BPA SANDBOX Ref Data'!BX13:BY13),0)</f>
        <v>0.84162642248175268</v>
      </c>
      <c r="CA13" s="4"/>
      <c r="CB13" s="4"/>
      <c r="CC13" s="4"/>
      <c r="CD13" s="4"/>
      <c r="CE13" s="4"/>
      <c r="CF13" s="4"/>
      <c r="CG13" s="4"/>
      <c r="CH13" s="4"/>
      <c r="CI13" s="4"/>
      <c r="CJ13" s="4"/>
      <c r="CK13" s="4"/>
      <c r="CL13" s="4"/>
      <c r="CM13" s="4"/>
      <c r="CN13" s="4"/>
      <c r="CO13" s="4"/>
      <c r="CP13" s="4"/>
      <c r="CQ13" s="4" t="e">
        <f>IF('SANDBOX Calc'!#REF!='BPA SANDBOX Ref Data'!CQ$2,Data!G13,0)</f>
        <v>#REF!</v>
      </c>
      <c r="CR13" s="4" t="e">
        <f>IF('SANDBOX Calc'!#REF!='BPA SANDBOX Ref Data'!CR$2,Data!H13,0)</f>
        <v>#REF!</v>
      </c>
      <c r="CS13" s="4" t="e">
        <f>IF('SANDBOX Calc'!#REF!='BPA SANDBOX Ref Data'!CS$2,Data!I13,0)</f>
        <v>#REF!</v>
      </c>
      <c r="CT13" s="4" t="e">
        <f>IF('SANDBOX Calc'!#REF!='BPA SANDBOX Ref Data'!CT$2,Data!J13,0)</f>
        <v>#REF!</v>
      </c>
      <c r="CU13" s="4" t="e">
        <f>IF('SANDBOX Calc'!#REF!='BPA SANDBOX Ref Data'!CU$2,Data!K13,0)</f>
        <v>#REF!</v>
      </c>
      <c r="CV13" s="4" t="e">
        <f>IF('SANDBOX Calc'!#REF!='BPA SANDBOX Ref Data'!CV$2,Data!L13,0)</f>
        <v>#REF!</v>
      </c>
      <c r="CW13" s="4" t="e">
        <f>IF('SANDBOX Calc'!#REF!='BPA SANDBOX Ref Data'!CW$2,Data!M13,0)</f>
        <v>#REF!</v>
      </c>
      <c r="CX13" s="4" t="e">
        <f>IF('SANDBOX Calc'!#REF!='BPA SANDBOX Ref Data'!CX$2,Data!N13,0)</f>
        <v>#REF!</v>
      </c>
      <c r="CY13" s="4" t="e">
        <f>IF('SANDBOX Calc'!#REF!='BPA SANDBOX Ref Data'!CY$2,Data!O13,0)</f>
        <v>#REF!</v>
      </c>
      <c r="CZ13" s="4" t="e">
        <f>IF('SANDBOX Calc'!#REF!='BPA SANDBOX Ref Data'!CZ$2,Data!P13,0)</f>
        <v>#REF!</v>
      </c>
      <c r="DA13" s="4" t="e">
        <f>IF('SANDBOX Calc'!#REF!='BPA SANDBOX Ref Data'!DA$2,Data!Q13,0)</f>
        <v>#REF!</v>
      </c>
      <c r="DB13" s="4" t="e">
        <f>IF('SANDBOX Calc'!#REF!='BPA SANDBOX Ref Data'!DB$2,Data!R13,0)</f>
        <v>#REF!</v>
      </c>
      <c r="DC13" s="4" t="e">
        <f>IF('SANDBOX Calc'!#REF!='BPA SANDBOX Ref Data'!DC$2,Data!S13,0)</f>
        <v>#REF!</v>
      </c>
      <c r="DD13" s="4" t="e">
        <f>IF('SANDBOX Calc'!#REF!='BPA SANDBOX Ref Data'!DD$2,Data!T13,0)</f>
        <v>#REF!</v>
      </c>
      <c r="DE13" s="4" t="e">
        <f>IF('SANDBOX Calc'!#REF!='BPA SANDBOX Ref Data'!DE$2,Data!U13,0)</f>
        <v>#REF!</v>
      </c>
      <c r="DF13" s="22" t="e">
        <f t="shared" si="7"/>
        <v>#REF!</v>
      </c>
    </row>
    <row r="14" spans="1:110" x14ac:dyDescent="0.3">
      <c r="A14" s="12">
        <v>10059</v>
      </c>
      <c r="B14" s="37" t="s">
        <v>21</v>
      </c>
      <c r="C14" s="18">
        <f>IF('SANDBOX Calc'!$C$6='BPA SANDBOX Ref Data'!C$2,Data!G14,0)</f>
        <v>0</v>
      </c>
      <c r="D14" s="4">
        <f>IF('SANDBOX Calc'!$C$6='BPA SANDBOX Ref Data'!D$2,Data!H14,0)</f>
        <v>0</v>
      </c>
      <c r="E14" s="4">
        <f>IF('SANDBOX Calc'!$C$6='BPA SANDBOX Ref Data'!E$2,Data!I14,0)</f>
        <v>7.5985666666666685</v>
      </c>
      <c r="F14" s="4">
        <f>IF('SANDBOX Calc'!$C$6='BPA SANDBOX Ref Data'!F$2,Data!J14,0)</f>
        <v>0</v>
      </c>
      <c r="G14" s="4">
        <f>IF('SANDBOX Calc'!$C$6='BPA SANDBOX Ref Data'!G$2,Data!K14,0)</f>
        <v>0</v>
      </c>
      <c r="H14" s="4">
        <f>IF('SANDBOX Calc'!$C$6='BPA SANDBOX Ref Data'!H$2,Data!L14,0)</f>
        <v>0</v>
      </c>
      <c r="I14" s="4">
        <f>IF('SANDBOX Calc'!$C$6='BPA SANDBOX Ref Data'!I$2,Data!M14,0)</f>
        <v>0</v>
      </c>
      <c r="J14" s="4">
        <f>IF('SANDBOX Calc'!$C$6='BPA SANDBOX Ref Data'!J$2,Data!N14,0)</f>
        <v>0</v>
      </c>
      <c r="K14" s="4">
        <f>IF('SANDBOX Calc'!$C$6='BPA SANDBOX Ref Data'!K$2,Data!O14,0)</f>
        <v>0</v>
      </c>
      <c r="L14" s="4">
        <f>IF('SANDBOX Calc'!$C$6='BPA SANDBOX Ref Data'!L$2,Data!P14,0)</f>
        <v>0</v>
      </c>
      <c r="M14" s="4">
        <f>IF('SANDBOX Calc'!$C$6='BPA SANDBOX Ref Data'!M$2,Data!Q14,0)</f>
        <v>0</v>
      </c>
      <c r="N14" s="4">
        <f>IF('SANDBOX Calc'!$C$6='BPA SANDBOX Ref Data'!N$2,Data!R14,0)</f>
        <v>0</v>
      </c>
      <c r="O14" s="4">
        <f>IF('SANDBOX Calc'!$C$6='BPA SANDBOX Ref Data'!O$2,Data!S14,0)</f>
        <v>0</v>
      </c>
      <c r="P14" s="4">
        <f>IF('SANDBOX Calc'!$C$6='BPA SANDBOX Ref Data'!P$2,Data!T14,0)</f>
        <v>0</v>
      </c>
      <c r="Q14" s="4">
        <f>IF('SANDBOX Calc'!$C$6='BPA SANDBOX Ref Data'!Q$2,Data!U14,0)</f>
        <v>0</v>
      </c>
      <c r="R14" s="22">
        <f t="shared" si="1"/>
        <v>7.5985666666666685</v>
      </c>
      <c r="S14" s="18">
        <f>IF(S$2='SANDBOX Calc'!$D$6,Data!V14,0)</f>
        <v>0</v>
      </c>
      <c r="T14" s="4">
        <f>IF(T$2='SANDBOX Calc'!$D$6,Data!W14,0)</f>
        <v>0</v>
      </c>
      <c r="U14" s="4">
        <f>IF(U$2='SANDBOX Calc'!$D$6,Data!X14,0)</f>
        <v>0</v>
      </c>
      <c r="V14" s="4">
        <f>IF(V$2='SANDBOX Calc'!$D$6,Data!Y14,0)</f>
        <v>0</v>
      </c>
      <c r="W14" s="4">
        <f>IF(W$2='SANDBOX Calc'!$D$6,Data!Z14,0)</f>
        <v>0</v>
      </c>
      <c r="X14" s="4">
        <f>IF(X$2='SANDBOX Calc'!$D$6,Data!AA14,0)</f>
        <v>0</v>
      </c>
      <c r="Y14" s="4">
        <f>IF(Y$2='SANDBOX Calc'!$D$6,Data!AB14,0)</f>
        <v>0</v>
      </c>
      <c r="Z14" s="4">
        <f>IF(Z$2='SANDBOX Calc'!$D$6,Data!AC14,0)</f>
        <v>0</v>
      </c>
      <c r="AA14" s="4">
        <f>IF(AA$2='SANDBOX Calc'!$D$6,Data!AD14,0)</f>
        <v>0</v>
      </c>
      <c r="AB14" s="4">
        <f>IF(AB$2='SANDBOX Calc'!$D$6,Data!AE14,0)</f>
        <v>0</v>
      </c>
      <c r="AC14" s="4">
        <f>IF(AC$2='SANDBOX Calc'!$D$6,Data!AF14,0)</f>
        <v>0</v>
      </c>
      <c r="AD14" s="4">
        <f>IF(AD$2='SANDBOX Calc'!$D$6,Data!AG14,0)</f>
        <v>0</v>
      </c>
      <c r="AE14" s="4">
        <f>IF(AE$2='SANDBOX Calc'!$D$6,Data!AH14,0)</f>
        <v>0</v>
      </c>
      <c r="AF14" s="4">
        <f>IF(AF$2='SANDBOX Calc'!$D$6,Data!AI14,0)</f>
        <v>0</v>
      </c>
      <c r="AG14" s="6">
        <f t="shared" si="2"/>
        <v>0</v>
      </c>
      <c r="AH14" s="18">
        <f>IF(AH$2='SANDBOX Calc'!$E$6,0,0)</f>
        <v>0</v>
      </c>
      <c r="AI14" s="4">
        <f>IF(AI$2='SANDBOX Calc'!$E$6,Data!AJ14,0)</f>
        <v>0</v>
      </c>
      <c r="AJ14" s="4">
        <f>IF(AJ$2='SANDBOX Calc'!$E$6,Data!AK14,0)</f>
        <v>0</v>
      </c>
      <c r="AK14" s="4">
        <f>IF(AK$2='SANDBOX Calc'!$E$6,Data!AL14,0)</f>
        <v>0</v>
      </c>
      <c r="AL14" s="4">
        <f>IF(AL$2='SANDBOX Calc'!$E$6,Data!AM14,0)</f>
        <v>0</v>
      </c>
      <c r="AM14" s="4">
        <f>IF(AM$2='SANDBOX Calc'!$E$6,Data!AN14,0)</f>
        <v>0</v>
      </c>
      <c r="AN14" s="4">
        <f>IF(AN$2='SANDBOX Calc'!$E$6,Data!AO14,0)</f>
        <v>0</v>
      </c>
      <c r="AO14" s="4">
        <f>IF(AO$2='SANDBOX Calc'!$E$6,Data!AP14,0)</f>
        <v>0</v>
      </c>
      <c r="AP14" s="6">
        <f t="shared" si="3"/>
        <v>0</v>
      </c>
      <c r="AQ14" s="18">
        <f>IF(AQ$2='SANDBOX Calc'!$F$6,0,0)</f>
        <v>0</v>
      </c>
      <c r="AR14" s="4">
        <f>IF(AR$2='SANDBOX Calc'!$F$6,Data!AQ14,0)</f>
        <v>0</v>
      </c>
      <c r="AS14" s="4">
        <f>IF(AS$2='SANDBOX Calc'!$F$6,Data!AR14,0)</f>
        <v>0</v>
      </c>
      <c r="AT14" s="4">
        <f>IF(AT$2='SANDBOX Calc'!$F$6,Data!AS14,0)</f>
        <v>0</v>
      </c>
      <c r="AU14" s="4">
        <f>IF(AU$2='SANDBOX Calc'!$F$6,Data!AT14,0)</f>
        <v>0</v>
      </c>
      <c r="AV14" s="4">
        <f>IF(AV$2='SANDBOX Calc'!$F$6,Data!AU14,0)</f>
        <v>0</v>
      </c>
      <c r="AW14" s="4">
        <f>IF(AW$2='SANDBOX Calc'!$F$6,Data!AV14,0)</f>
        <v>0</v>
      </c>
      <c r="AX14" s="4">
        <f>IF(AX$2='SANDBOX Calc'!$F$6,Data!AW14,0)</f>
        <v>0</v>
      </c>
      <c r="AY14" s="6">
        <f t="shared" si="4"/>
        <v>0</v>
      </c>
      <c r="AZ14" s="18">
        <f>IF(AZ$2='SANDBOX Calc'!$G$6,0,0)</f>
        <v>0</v>
      </c>
      <c r="BA14" s="4">
        <f>IF(BA$2='SANDBOX Calc'!$G$6,Data!AX14,0)</f>
        <v>0</v>
      </c>
      <c r="BB14" s="4">
        <f>IF(BB$2='SANDBOX Calc'!$G$6,Data!AY14,0)</f>
        <v>0</v>
      </c>
      <c r="BC14" s="4">
        <f>IF(BC$2='SANDBOX Calc'!$G$6,Data!AZ14,0)</f>
        <v>0</v>
      </c>
      <c r="BD14" s="4">
        <f>IF(BD$2='SANDBOX Calc'!$G$6,Data!BA14,0)</f>
        <v>0</v>
      </c>
      <c r="BE14" s="4">
        <f>IF(BE$2='SANDBOX Calc'!$G$6,Data!BB14,0)</f>
        <v>0</v>
      </c>
      <c r="BF14" s="4">
        <f>IF(BF$2='SANDBOX Calc'!$G$6,Data!BC14,0)</f>
        <v>0</v>
      </c>
      <c r="BG14" s="4">
        <f>IF(BG$2='SANDBOX Calc'!$G$6,Data!BD14,0)</f>
        <v>0</v>
      </c>
      <c r="BH14" s="6">
        <f t="shared" si="5"/>
        <v>0</v>
      </c>
      <c r="BI14" s="97">
        <f>IF('SANDBOX Calc'!$H$6="Yes",Data!BE14,0)</f>
        <v>0</v>
      </c>
      <c r="BJ14" s="18">
        <f>IF(BJ$2='SANDBOX Calc'!$L$4,0,0)</f>
        <v>0</v>
      </c>
      <c r="BK14" s="4">
        <f>IF(BK$2='SANDBOX Calc'!$L$4,Data!BV14,0)</f>
        <v>0</v>
      </c>
      <c r="BL14" s="4">
        <f>IF(BL$2='SANDBOX Calc'!$L$4,Data!BW14,0)</f>
        <v>0</v>
      </c>
      <c r="BM14" s="4">
        <f>IF(BM$2='SANDBOX Calc'!$L$4,Data!BX14,0)</f>
        <v>0</v>
      </c>
      <c r="BN14" s="4">
        <f>IF(BN$2='SANDBOX Calc'!$L$4,Data!BY14,0)</f>
        <v>0</v>
      </c>
      <c r="BO14" s="6">
        <f t="shared" si="6"/>
        <v>0</v>
      </c>
      <c r="BP14" s="4">
        <f>IF('SANDBOX Calc'!$J$6='BPA SANDBOX Ref Data'!BP$2,Data!C14,0)</f>
        <v>0</v>
      </c>
      <c r="BQ14" s="4">
        <f>IF('SANDBOX Calc'!$J$6='BPA SANDBOX Ref Data'!BQ$2,Data!D14,0)</f>
        <v>0</v>
      </c>
      <c r="BR14" s="4">
        <f>IF('SANDBOX Calc'!$J$6='BPA SANDBOX Ref Data'!BR$2,Data!E14,0)</f>
        <v>0</v>
      </c>
      <c r="BS14" s="4">
        <f>IF('SANDBOX Calc'!$J$6='BPA SANDBOX Ref Data'!BS$2,Data!F14,0)</f>
        <v>7.6390000000000002</v>
      </c>
      <c r="BT14" s="99">
        <f t="shared" si="0"/>
        <v>7.6390000000000002</v>
      </c>
      <c r="BU14" s="102">
        <f>IF('SANDBOX Calc'!$L$6="Yes",'BPA SANDBOX Ref Data'!BO14*'SANDBOX Calc'!$L$5,0)</f>
        <v>0</v>
      </c>
      <c r="BV14" s="102">
        <f>IF('SANDBOX Calc'!$M$6="Yes",IF(('SANDBOX Calc'!I18-'BPA SANDBOX Ref Data'!BT14)&gt;0,('SANDBOX Calc'!I18-'BPA SANDBOX Ref Data'!BT14)*'SANDBOX Calc'!$M$5,0),0)</f>
        <v>0</v>
      </c>
      <c r="BW14" s="80">
        <f>IF('SANDBOX Calc'!$K$6="Yes",IF(('SANDBOX Calc'!I18)&lt;'SANDBOX Calc'!J18,('SANDBOX Calc'!I18-'SANDBOX Calc'!J18)*'SANDBOX Calc'!$K$5,0),0)</f>
        <v>-4.0433333333331767E-2</v>
      </c>
      <c r="BX14" s="105">
        <f>IF('SANDBOX Calc'!$N$5='BPA SANDBOX Ref Data'!$BX$2,'BPA SANDBOX Scaling'!D17,0)</f>
        <v>0.32014657049886064</v>
      </c>
      <c r="BY14" s="1">
        <f>IF('SANDBOX Calc'!$N$5='BPA SANDBOX Ref Data'!$BY$2,'BPA SANDBOX Scaling'!H17,0)</f>
        <v>0</v>
      </c>
      <c r="BZ14" s="6">
        <f>IF('SANDBOX Calc'!$N$6="Yes",SUM('BPA SANDBOX Ref Data'!BX14:BY14),0)</f>
        <v>0.32014657049886064</v>
      </c>
      <c r="CA14" s="4"/>
      <c r="CB14" s="4"/>
      <c r="CC14" s="4"/>
      <c r="CD14" s="4"/>
      <c r="CE14" s="4"/>
      <c r="CF14" s="4"/>
      <c r="CG14" s="4"/>
      <c r="CH14" s="4"/>
      <c r="CI14" s="4"/>
      <c r="CJ14" s="4"/>
      <c r="CK14" s="4"/>
      <c r="CL14" s="4"/>
      <c r="CM14" s="4"/>
      <c r="CN14" s="4"/>
      <c r="CO14" s="4"/>
      <c r="CP14" s="4"/>
      <c r="CQ14" s="4" t="e">
        <f>IF('SANDBOX Calc'!#REF!='BPA SANDBOX Ref Data'!CQ$2,Data!G14,0)</f>
        <v>#REF!</v>
      </c>
      <c r="CR14" s="4" t="e">
        <f>IF('SANDBOX Calc'!#REF!='BPA SANDBOX Ref Data'!CR$2,Data!H14,0)</f>
        <v>#REF!</v>
      </c>
      <c r="CS14" s="4" t="e">
        <f>IF('SANDBOX Calc'!#REF!='BPA SANDBOX Ref Data'!CS$2,Data!I14,0)</f>
        <v>#REF!</v>
      </c>
      <c r="CT14" s="4" t="e">
        <f>IF('SANDBOX Calc'!#REF!='BPA SANDBOX Ref Data'!CT$2,Data!J14,0)</f>
        <v>#REF!</v>
      </c>
      <c r="CU14" s="4" t="e">
        <f>IF('SANDBOX Calc'!#REF!='BPA SANDBOX Ref Data'!CU$2,Data!K14,0)</f>
        <v>#REF!</v>
      </c>
      <c r="CV14" s="4" t="e">
        <f>IF('SANDBOX Calc'!#REF!='BPA SANDBOX Ref Data'!CV$2,Data!L14,0)</f>
        <v>#REF!</v>
      </c>
      <c r="CW14" s="4" t="e">
        <f>IF('SANDBOX Calc'!#REF!='BPA SANDBOX Ref Data'!CW$2,Data!M14,0)</f>
        <v>#REF!</v>
      </c>
      <c r="CX14" s="4" t="e">
        <f>IF('SANDBOX Calc'!#REF!='BPA SANDBOX Ref Data'!CX$2,Data!N14,0)</f>
        <v>#REF!</v>
      </c>
      <c r="CY14" s="4" t="e">
        <f>IF('SANDBOX Calc'!#REF!='BPA SANDBOX Ref Data'!CY$2,Data!O14,0)</f>
        <v>#REF!</v>
      </c>
      <c r="CZ14" s="4" t="e">
        <f>IF('SANDBOX Calc'!#REF!='BPA SANDBOX Ref Data'!CZ$2,Data!P14,0)</f>
        <v>#REF!</v>
      </c>
      <c r="DA14" s="4" t="e">
        <f>IF('SANDBOX Calc'!#REF!='BPA SANDBOX Ref Data'!DA$2,Data!Q14,0)</f>
        <v>#REF!</v>
      </c>
      <c r="DB14" s="4" t="e">
        <f>IF('SANDBOX Calc'!#REF!='BPA SANDBOX Ref Data'!DB$2,Data!R14,0)</f>
        <v>#REF!</v>
      </c>
      <c r="DC14" s="4" t="e">
        <f>IF('SANDBOX Calc'!#REF!='BPA SANDBOX Ref Data'!DC$2,Data!S14,0)</f>
        <v>#REF!</v>
      </c>
      <c r="DD14" s="4" t="e">
        <f>IF('SANDBOX Calc'!#REF!='BPA SANDBOX Ref Data'!DD$2,Data!T14,0)</f>
        <v>#REF!</v>
      </c>
      <c r="DE14" s="4" t="e">
        <f>IF('SANDBOX Calc'!#REF!='BPA SANDBOX Ref Data'!DE$2,Data!U14,0)</f>
        <v>#REF!</v>
      </c>
      <c r="DF14" s="22" t="e">
        <f t="shared" si="7"/>
        <v>#REF!</v>
      </c>
    </row>
    <row r="15" spans="1:110" x14ac:dyDescent="0.3">
      <c r="A15" s="12">
        <v>10061</v>
      </c>
      <c r="B15" s="37" t="s">
        <v>22</v>
      </c>
      <c r="C15" s="18">
        <f>IF('SANDBOX Calc'!$C$6='BPA SANDBOX Ref Data'!C$2,Data!G15,0)</f>
        <v>0</v>
      </c>
      <c r="D15" s="4">
        <f>IF('SANDBOX Calc'!$C$6='BPA SANDBOX Ref Data'!D$2,Data!H15,0)</f>
        <v>0</v>
      </c>
      <c r="E15" s="4">
        <f>IF('SANDBOX Calc'!$C$6='BPA SANDBOX Ref Data'!E$2,Data!I15,0)</f>
        <v>9.3590023972602747</v>
      </c>
      <c r="F15" s="4">
        <f>IF('SANDBOX Calc'!$C$6='BPA SANDBOX Ref Data'!F$2,Data!J15,0)</f>
        <v>0</v>
      </c>
      <c r="G15" s="4">
        <f>IF('SANDBOX Calc'!$C$6='BPA SANDBOX Ref Data'!G$2,Data!K15,0)</f>
        <v>0</v>
      </c>
      <c r="H15" s="4">
        <f>IF('SANDBOX Calc'!$C$6='BPA SANDBOX Ref Data'!H$2,Data!L15,0)</f>
        <v>0</v>
      </c>
      <c r="I15" s="4">
        <f>IF('SANDBOX Calc'!$C$6='BPA SANDBOX Ref Data'!I$2,Data!M15,0)</f>
        <v>0</v>
      </c>
      <c r="J15" s="4">
        <f>IF('SANDBOX Calc'!$C$6='BPA SANDBOX Ref Data'!J$2,Data!N15,0)</f>
        <v>0</v>
      </c>
      <c r="K15" s="4">
        <f>IF('SANDBOX Calc'!$C$6='BPA SANDBOX Ref Data'!K$2,Data!O15,0)</f>
        <v>0</v>
      </c>
      <c r="L15" s="4">
        <f>IF('SANDBOX Calc'!$C$6='BPA SANDBOX Ref Data'!L$2,Data!P15,0)</f>
        <v>0</v>
      </c>
      <c r="M15" s="4">
        <f>IF('SANDBOX Calc'!$C$6='BPA SANDBOX Ref Data'!M$2,Data!Q15,0)</f>
        <v>0</v>
      </c>
      <c r="N15" s="4">
        <f>IF('SANDBOX Calc'!$C$6='BPA SANDBOX Ref Data'!N$2,Data!R15,0)</f>
        <v>0</v>
      </c>
      <c r="O15" s="4">
        <f>IF('SANDBOX Calc'!$C$6='BPA SANDBOX Ref Data'!O$2,Data!S15,0)</f>
        <v>0</v>
      </c>
      <c r="P15" s="4">
        <f>IF('SANDBOX Calc'!$C$6='BPA SANDBOX Ref Data'!P$2,Data!T15,0)</f>
        <v>0</v>
      </c>
      <c r="Q15" s="4">
        <f>IF('SANDBOX Calc'!$C$6='BPA SANDBOX Ref Data'!Q$2,Data!U15,0)</f>
        <v>0</v>
      </c>
      <c r="R15" s="22">
        <f t="shared" si="1"/>
        <v>9.3590023972602747</v>
      </c>
      <c r="S15" s="18">
        <f>IF(S$2='SANDBOX Calc'!$D$6,Data!V15,0)</f>
        <v>0</v>
      </c>
      <c r="T15" s="4">
        <f>IF(T$2='SANDBOX Calc'!$D$6,Data!W15,0)</f>
        <v>0</v>
      </c>
      <c r="U15" s="4">
        <f>IF(U$2='SANDBOX Calc'!$D$6,Data!X15,0)</f>
        <v>0</v>
      </c>
      <c r="V15" s="4">
        <f>IF(V$2='SANDBOX Calc'!$D$6,Data!Y15,0)</f>
        <v>0</v>
      </c>
      <c r="W15" s="4">
        <f>IF(W$2='SANDBOX Calc'!$D$6,Data!Z15,0)</f>
        <v>0</v>
      </c>
      <c r="X15" s="4">
        <f>IF(X$2='SANDBOX Calc'!$D$6,Data!AA15,0)</f>
        <v>0</v>
      </c>
      <c r="Y15" s="4">
        <f>IF(Y$2='SANDBOX Calc'!$D$6,Data!AB15,0)</f>
        <v>0</v>
      </c>
      <c r="Z15" s="4">
        <f>IF(Z$2='SANDBOX Calc'!$D$6,Data!AC15,0)</f>
        <v>0</v>
      </c>
      <c r="AA15" s="4">
        <f>IF(AA$2='SANDBOX Calc'!$D$6,Data!AD15,0)</f>
        <v>0</v>
      </c>
      <c r="AB15" s="4">
        <f>IF(AB$2='SANDBOX Calc'!$D$6,Data!AE15,0)</f>
        <v>0</v>
      </c>
      <c r="AC15" s="4">
        <f>IF(AC$2='SANDBOX Calc'!$D$6,Data!AF15,0)</f>
        <v>0</v>
      </c>
      <c r="AD15" s="4">
        <f>IF(AD$2='SANDBOX Calc'!$D$6,Data!AG15,0)</f>
        <v>0</v>
      </c>
      <c r="AE15" s="4">
        <f>IF(AE$2='SANDBOX Calc'!$D$6,Data!AH15,0)</f>
        <v>0</v>
      </c>
      <c r="AF15" s="4">
        <f>IF(AF$2='SANDBOX Calc'!$D$6,Data!AI15,0)</f>
        <v>0</v>
      </c>
      <c r="AG15" s="6">
        <f t="shared" si="2"/>
        <v>0</v>
      </c>
      <c r="AH15" s="18">
        <f>IF(AH$2='SANDBOX Calc'!$E$6,0,0)</f>
        <v>0</v>
      </c>
      <c r="AI15" s="4">
        <f>IF(AI$2='SANDBOX Calc'!$E$6,Data!AJ15,0)</f>
        <v>0</v>
      </c>
      <c r="AJ15" s="4">
        <f>IF(AJ$2='SANDBOX Calc'!$E$6,Data!AK15,0)</f>
        <v>0</v>
      </c>
      <c r="AK15" s="4">
        <f>IF(AK$2='SANDBOX Calc'!$E$6,Data!AL15,0)</f>
        <v>0</v>
      </c>
      <c r="AL15" s="4">
        <f>IF(AL$2='SANDBOX Calc'!$E$6,Data!AM15,0)</f>
        <v>0</v>
      </c>
      <c r="AM15" s="4">
        <f>IF(AM$2='SANDBOX Calc'!$E$6,Data!AN15,0)</f>
        <v>0</v>
      </c>
      <c r="AN15" s="4">
        <f>IF(AN$2='SANDBOX Calc'!$E$6,Data!AO15,0)</f>
        <v>0</v>
      </c>
      <c r="AO15" s="4">
        <f>IF(AO$2='SANDBOX Calc'!$E$6,Data!AP15,0)</f>
        <v>0</v>
      </c>
      <c r="AP15" s="6">
        <f t="shared" si="3"/>
        <v>0</v>
      </c>
      <c r="AQ15" s="18">
        <f>IF(AQ$2='SANDBOX Calc'!$F$6,0,0)</f>
        <v>0</v>
      </c>
      <c r="AR15" s="4">
        <f>IF(AR$2='SANDBOX Calc'!$F$6,Data!AQ15,0)</f>
        <v>0</v>
      </c>
      <c r="AS15" s="4">
        <f>IF(AS$2='SANDBOX Calc'!$F$6,Data!AR15,0)</f>
        <v>0</v>
      </c>
      <c r="AT15" s="4">
        <f>IF(AT$2='SANDBOX Calc'!$F$6,Data!AS15,0)</f>
        <v>0</v>
      </c>
      <c r="AU15" s="4">
        <f>IF(AU$2='SANDBOX Calc'!$F$6,Data!AT15,0)</f>
        <v>0</v>
      </c>
      <c r="AV15" s="4">
        <f>IF(AV$2='SANDBOX Calc'!$F$6,Data!AU15,0)</f>
        <v>0</v>
      </c>
      <c r="AW15" s="4">
        <f>IF(AW$2='SANDBOX Calc'!$F$6,Data!AV15,0)</f>
        <v>0</v>
      </c>
      <c r="AX15" s="4">
        <f>IF(AX$2='SANDBOX Calc'!$F$6,Data!AW15,0)</f>
        <v>0</v>
      </c>
      <c r="AY15" s="6">
        <f t="shared" si="4"/>
        <v>0</v>
      </c>
      <c r="AZ15" s="18">
        <f>IF(AZ$2='SANDBOX Calc'!$G$6,0,0)</f>
        <v>0</v>
      </c>
      <c r="BA15" s="4">
        <f>IF(BA$2='SANDBOX Calc'!$G$6,Data!AX15,0)</f>
        <v>0</v>
      </c>
      <c r="BB15" s="4">
        <f>IF(BB$2='SANDBOX Calc'!$G$6,Data!AY15,0)</f>
        <v>0</v>
      </c>
      <c r="BC15" s="4">
        <f>IF(BC$2='SANDBOX Calc'!$G$6,Data!AZ15,0)</f>
        <v>0</v>
      </c>
      <c r="BD15" s="4">
        <f>IF(BD$2='SANDBOX Calc'!$G$6,Data!BA15,0)</f>
        <v>0</v>
      </c>
      <c r="BE15" s="4">
        <f>IF(BE$2='SANDBOX Calc'!$G$6,Data!BB15,0)</f>
        <v>0</v>
      </c>
      <c r="BF15" s="4">
        <f>IF(BF$2='SANDBOX Calc'!$G$6,Data!BC15,0)</f>
        <v>0</v>
      </c>
      <c r="BG15" s="4">
        <f>IF(BG$2='SANDBOX Calc'!$G$6,Data!BD15,0)</f>
        <v>0</v>
      </c>
      <c r="BH15" s="6">
        <f t="shared" si="5"/>
        <v>0</v>
      </c>
      <c r="BI15" s="97">
        <f>IF('SANDBOX Calc'!$H$6="Yes",Data!BE15,0)</f>
        <v>0</v>
      </c>
      <c r="BJ15" s="18">
        <f>IF(BJ$2='SANDBOX Calc'!$L$4,0,0)</f>
        <v>0</v>
      </c>
      <c r="BK15" s="4">
        <f>IF(BK$2='SANDBOX Calc'!$L$4,Data!BV15,0)</f>
        <v>0</v>
      </c>
      <c r="BL15" s="4">
        <f>IF(BL$2='SANDBOX Calc'!$L$4,Data!BW15,0)</f>
        <v>0</v>
      </c>
      <c r="BM15" s="4">
        <f>IF(BM$2='SANDBOX Calc'!$L$4,Data!BX15,0)</f>
        <v>0</v>
      </c>
      <c r="BN15" s="4">
        <f>IF(BN$2='SANDBOX Calc'!$L$4,Data!BY15,0)</f>
        <v>0</v>
      </c>
      <c r="BO15" s="6">
        <f t="shared" si="6"/>
        <v>0</v>
      </c>
      <c r="BP15" s="4">
        <f>IF('SANDBOX Calc'!$J$6='BPA SANDBOX Ref Data'!BP$2,Data!C15,0)</f>
        <v>0</v>
      </c>
      <c r="BQ15" s="4">
        <f>IF('SANDBOX Calc'!$J$6='BPA SANDBOX Ref Data'!BQ$2,Data!D15,0)</f>
        <v>0</v>
      </c>
      <c r="BR15" s="4">
        <f>IF('SANDBOX Calc'!$J$6='BPA SANDBOX Ref Data'!BR$2,Data!E15,0)</f>
        <v>0</v>
      </c>
      <c r="BS15" s="4">
        <f>IF('SANDBOX Calc'!$J$6='BPA SANDBOX Ref Data'!BS$2,Data!F15,0)</f>
        <v>8.7469999999999999</v>
      </c>
      <c r="BT15" s="99">
        <f t="shared" si="0"/>
        <v>8.7469999999999999</v>
      </c>
      <c r="BU15" s="102">
        <f>IF('SANDBOX Calc'!$L$6="Yes",'BPA SANDBOX Ref Data'!BO15*'SANDBOX Calc'!$L$5,0)</f>
        <v>0</v>
      </c>
      <c r="BV15" s="102">
        <f>IF('SANDBOX Calc'!$M$6="Yes",IF(('SANDBOX Calc'!I19-'BPA SANDBOX Ref Data'!BT15)&gt;0,('SANDBOX Calc'!I19-'BPA SANDBOX Ref Data'!BT15)*'SANDBOX Calc'!$M$5,0),0)</f>
        <v>0.15300059931506871</v>
      </c>
      <c r="BW15" s="80">
        <f>IF('SANDBOX Calc'!$K$6="Yes",IF(('SANDBOX Calc'!I19)&lt;'SANDBOX Calc'!J19,('SANDBOX Calc'!I19-'SANDBOX Calc'!J19)*'SANDBOX Calc'!$K$5,0),0)</f>
        <v>0</v>
      </c>
      <c r="BX15" s="105">
        <f>IF('SANDBOX Calc'!$N$5='BPA SANDBOX Ref Data'!$BX$2,'BPA SANDBOX Scaling'!D18,0)</f>
        <v>0.3749792288863939</v>
      </c>
      <c r="BY15" s="1">
        <f>IF('SANDBOX Calc'!$N$5='BPA SANDBOX Ref Data'!$BY$2,'BPA SANDBOX Scaling'!H18,0)</f>
        <v>0</v>
      </c>
      <c r="BZ15" s="6">
        <f>IF('SANDBOX Calc'!$N$6="Yes",SUM('BPA SANDBOX Ref Data'!BX15:BY15),0)</f>
        <v>0.3749792288863939</v>
      </c>
      <c r="CA15" s="4"/>
      <c r="CB15" s="4"/>
      <c r="CC15" s="4"/>
      <c r="CD15" s="4"/>
      <c r="CE15" s="4"/>
      <c r="CF15" s="4"/>
      <c r="CG15" s="4"/>
      <c r="CH15" s="4"/>
      <c r="CI15" s="4"/>
      <c r="CJ15" s="4"/>
      <c r="CK15" s="4"/>
      <c r="CL15" s="4"/>
      <c r="CM15" s="4"/>
      <c r="CN15" s="4"/>
      <c r="CO15" s="4"/>
      <c r="CP15" s="4"/>
      <c r="CQ15" s="4" t="e">
        <f>IF('SANDBOX Calc'!#REF!='BPA SANDBOX Ref Data'!CQ$2,Data!G15,0)</f>
        <v>#REF!</v>
      </c>
      <c r="CR15" s="4" t="e">
        <f>IF('SANDBOX Calc'!#REF!='BPA SANDBOX Ref Data'!CR$2,Data!H15,0)</f>
        <v>#REF!</v>
      </c>
      <c r="CS15" s="4" t="e">
        <f>IF('SANDBOX Calc'!#REF!='BPA SANDBOX Ref Data'!CS$2,Data!I15,0)</f>
        <v>#REF!</v>
      </c>
      <c r="CT15" s="4" t="e">
        <f>IF('SANDBOX Calc'!#REF!='BPA SANDBOX Ref Data'!CT$2,Data!J15,0)</f>
        <v>#REF!</v>
      </c>
      <c r="CU15" s="4" t="e">
        <f>IF('SANDBOX Calc'!#REF!='BPA SANDBOX Ref Data'!CU$2,Data!K15,0)</f>
        <v>#REF!</v>
      </c>
      <c r="CV15" s="4" t="e">
        <f>IF('SANDBOX Calc'!#REF!='BPA SANDBOX Ref Data'!CV$2,Data!L15,0)</f>
        <v>#REF!</v>
      </c>
      <c r="CW15" s="4" t="e">
        <f>IF('SANDBOX Calc'!#REF!='BPA SANDBOX Ref Data'!CW$2,Data!M15,0)</f>
        <v>#REF!</v>
      </c>
      <c r="CX15" s="4" t="e">
        <f>IF('SANDBOX Calc'!#REF!='BPA SANDBOX Ref Data'!CX$2,Data!N15,0)</f>
        <v>#REF!</v>
      </c>
      <c r="CY15" s="4" t="e">
        <f>IF('SANDBOX Calc'!#REF!='BPA SANDBOX Ref Data'!CY$2,Data!O15,0)</f>
        <v>#REF!</v>
      </c>
      <c r="CZ15" s="4" t="e">
        <f>IF('SANDBOX Calc'!#REF!='BPA SANDBOX Ref Data'!CZ$2,Data!P15,0)</f>
        <v>#REF!</v>
      </c>
      <c r="DA15" s="4" t="e">
        <f>IF('SANDBOX Calc'!#REF!='BPA SANDBOX Ref Data'!DA$2,Data!Q15,0)</f>
        <v>#REF!</v>
      </c>
      <c r="DB15" s="4" t="e">
        <f>IF('SANDBOX Calc'!#REF!='BPA SANDBOX Ref Data'!DB$2,Data!R15,0)</f>
        <v>#REF!</v>
      </c>
      <c r="DC15" s="4" t="e">
        <f>IF('SANDBOX Calc'!#REF!='BPA SANDBOX Ref Data'!DC$2,Data!S15,0)</f>
        <v>#REF!</v>
      </c>
      <c r="DD15" s="4" t="e">
        <f>IF('SANDBOX Calc'!#REF!='BPA SANDBOX Ref Data'!DD$2,Data!T15,0)</f>
        <v>#REF!</v>
      </c>
      <c r="DE15" s="4" t="e">
        <f>IF('SANDBOX Calc'!#REF!='BPA SANDBOX Ref Data'!DE$2,Data!U15,0)</f>
        <v>#REF!</v>
      </c>
      <c r="DF15" s="22" t="e">
        <f t="shared" si="7"/>
        <v>#REF!</v>
      </c>
    </row>
    <row r="16" spans="1:110" x14ac:dyDescent="0.3">
      <c r="A16" s="12">
        <v>10062</v>
      </c>
      <c r="B16" s="37" t="s">
        <v>23</v>
      </c>
      <c r="C16" s="18">
        <f>IF('SANDBOX Calc'!$C$6='BPA SANDBOX Ref Data'!C$2,Data!G16,0)</f>
        <v>0</v>
      </c>
      <c r="D16" s="4">
        <f>IF('SANDBOX Calc'!$C$6='BPA SANDBOX Ref Data'!D$2,Data!H16,0)</f>
        <v>0</v>
      </c>
      <c r="E16" s="4">
        <f>IF('SANDBOX Calc'!$C$6='BPA SANDBOX Ref Data'!E$2,Data!I16,0)</f>
        <v>9.1465993150684941</v>
      </c>
      <c r="F16" s="4">
        <f>IF('SANDBOX Calc'!$C$6='BPA SANDBOX Ref Data'!F$2,Data!J16,0)</f>
        <v>0</v>
      </c>
      <c r="G16" s="4">
        <f>IF('SANDBOX Calc'!$C$6='BPA SANDBOX Ref Data'!G$2,Data!K16,0)</f>
        <v>0</v>
      </c>
      <c r="H16" s="4">
        <f>IF('SANDBOX Calc'!$C$6='BPA SANDBOX Ref Data'!H$2,Data!L16,0)</f>
        <v>0</v>
      </c>
      <c r="I16" s="4">
        <f>IF('SANDBOX Calc'!$C$6='BPA SANDBOX Ref Data'!I$2,Data!M16,0)</f>
        <v>0</v>
      </c>
      <c r="J16" s="4">
        <f>IF('SANDBOX Calc'!$C$6='BPA SANDBOX Ref Data'!J$2,Data!N16,0)</f>
        <v>0</v>
      </c>
      <c r="K16" s="4">
        <f>IF('SANDBOX Calc'!$C$6='BPA SANDBOX Ref Data'!K$2,Data!O16,0)</f>
        <v>0</v>
      </c>
      <c r="L16" s="4">
        <f>IF('SANDBOX Calc'!$C$6='BPA SANDBOX Ref Data'!L$2,Data!P16,0)</f>
        <v>0</v>
      </c>
      <c r="M16" s="4">
        <f>IF('SANDBOX Calc'!$C$6='BPA SANDBOX Ref Data'!M$2,Data!Q16,0)</f>
        <v>0</v>
      </c>
      <c r="N16" s="4">
        <f>IF('SANDBOX Calc'!$C$6='BPA SANDBOX Ref Data'!N$2,Data!R16,0)</f>
        <v>0</v>
      </c>
      <c r="O16" s="4">
        <f>IF('SANDBOX Calc'!$C$6='BPA SANDBOX Ref Data'!O$2,Data!S16,0)</f>
        <v>0</v>
      </c>
      <c r="P16" s="4">
        <f>IF('SANDBOX Calc'!$C$6='BPA SANDBOX Ref Data'!P$2,Data!T16,0)</f>
        <v>0</v>
      </c>
      <c r="Q16" s="4">
        <f>IF('SANDBOX Calc'!$C$6='BPA SANDBOX Ref Data'!Q$2,Data!U16,0)</f>
        <v>0</v>
      </c>
      <c r="R16" s="22">
        <f t="shared" si="1"/>
        <v>9.1465993150684941</v>
      </c>
      <c r="S16" s="18">
        <f>IF(S$2='SANDBOX Calc'!$D$6,Data!V16,0)</f>
        <v>0</v>
      </c>
      <c r="T16" s="4">
        <f>IF(T$2='SANDBOX Calc'!$D$6,Data!W16,0)</f>
        <v>0</v>
      </c>
      <c r="U16" s="4">
        <f>IF(U$2='SANDBOX Calc'!$D$6,Data!X16,0)</f>
        <v>0</v>
      </c>
      <c r="V16" s="4">
        <f>IF(V$2='SANDBOX Calc'!$D$6,Data!Y16,0)</f>
        <v>0</v>
      </c>
      <c r="W16" s="4">
        <f>IF(W$2='SANDBOX Calc'!$D$6,Data!Z16,0)</f>
        <v>0</v>
      </c>
      <c r="X16" s="4">
        <f>IF(X$2='SANDBOX Calc'!$D$6,Data!AA16,0)</f>
        <v>0</v>
      </c>
      <c r="Y16" s="4">
        <f>IF(Y$2='SANDBOX Calc'!$D$6,Data!AB16,0)</f>
        <v>0</v>
      </c>
      <c r="Z16" s="4">
        <f>IF(Z$2='SANDBOX Calc'!$D$6,Data!AC16,0)</f>
        <v>0</v>
      </c>
      <c r="AA16" s="4">
        <f>IF(AA$2='SANDBOX Calc'!$D$6,Data!AD16,0)</f>
        <v>0</v>
      </c>
      <c r="AB16" s="4">
        <f>IF(AB$2='SANDBOX Calc'!$D$6,Data!AE16,0)</f>
        <v>0</v>
      </c>
      <c r="AC16" s="4">
        <f>IF(AC$2='SANDBOX Calc'!$D$6,Data!AF16,0)</f>
        <v>0</v>
      </c>
      <c r="AD16" s="4">
        <f>IF(AD$2='SANDBOX Calc'!$D$6,Data!AG16,0)</f>
        <v>0</v>
      </c>
      <c r="AE16" s="4">
        <f>IF(AE$2='SANDBOX Calc'!$D$6,Data!AH16,0)</f>
        <v>0</v>
      </c>
      <c r="AF16" s="4">
        <f>IF(AF$2='SANDBOX Calc'!$D$6,Data!AI16,0)</f>
        <v>0</v>
      </c>
      <c r="AG16" s="6">
        <f t="shared" si="2"/>
        <v>0</v>
      </c>
      <c r="AH16" s="18">
        <f>IF(AH$2='SANDBOX Calc'!$E$6,0,0)</f>
        <v>0</v>
      </c>
      <c r="AI16" s="4">
        <f>IF(AI$2='SANDBOX Calc'!$E$6,Data!AJ16,0)</f>
        <v>0</v>
      </c>
      <c r="AJ16" s="4">
        <f>IF(AJ$2='SANDBOX Calc'!$E$6,Data!AK16,0)</f>
        <v>1.8811643835616438</v>
      </c>
      <c r="AK16" s="4">
        <f>IF(AK$2='SANDBOX Calc'!$E$6,Data!AL16,0)</f>
        <v>0</v>
      </c>
      <c r="AL16" s="4">
        <f>IF(AL$2='SANDBOX Calc'!$E$6,Data!AM16,0)</f>
        <v>0</v>
      </c>
      <c r="AM16" s="4">
        <f>IF(AM$2='SANDBOX Calc'!$E$6,Data!AN16,0)</f>
        <v>0</v>
      </c>
      <c r="AN16" s="4">
        <f>IF(AN$2='SANDBOX Calc'!$E$6,Data!AO16,0)</f>
        <v>0</v>
      </c>
      <c r="AO16" s="4">
        <f>IF(AO$2='SANDBOX Calc'!$E$6,Data!AP16,0)</f>
        <v>0</v>
      </c>
      <c r="AP16" s="6">
        <f t="shared" si="3"/>
        <v>1.8811643835616438</v>
      </c>
      <c r="AQ16" s="18">
        <f>IF(AQ$2='SANDBOX Calc'!$F$6,0,0)</f>
        <v>0</v>
      </c>
      <c r="AR16" s="4">
        <f>IF(AR$2='SANDBOX Calc'!$F$6,Data!AQ16,0)</f>
        <v>0</v>
      </c>
      <c r="AS16" s="4">
        <f>IF(AS$2='SANDBOX Calc'!$F$6,Data!AR16,0)</f>
        <v>0</v>
      </c>
      <c r="AT16" s="4">
        <f>IF(AT$2='SANDBOX Calc'!$F$6,Data!AS16,0)</f>
        <v>0</v>
      </c>
      <c r="AU16" s="4">
        <f>IF(AU$2='SANDBOX Calc'!$F$6,Data!AT16,0)</f>
        <v>0</v>
      </c>
      <c r="AV16" s="4">
        <f>IF(AV$2='SANDBOX Calc'!$F$6,Data!AU16,0)</f>
        <v>0</v>
      </c>
      <c r="AW16" s="4">
        <f>IF(AW$2='SANDBOX Calc'!$F$6,Data!AV16,0)</f>
        <v>0</v>
      </c>
      <c r="AX16" s="4">
        <f>IF(AX$2='SANDBOX Calc'!$F$6,Data!AW16,0)</f>
        <v>0</v>
      </c>
      <c r="AY16" s="6">
        <f t="shared" si="4"/>
        <v>0</v>
      </c>
      <c r="AZ16" s="18">
        <f>IF(AZ$2='SANDBOX Calc'!$G$6,0,0)</f>
        <v>0</v>
      </c>
      <c r="BA16" s="4">
        <f>IF(BA$2='SANDBOX Calc'!$G$6,Data!AX16,0)</f>
        <v>0</v>
      </c>
      <c r="BB16" s="4">
        <f>IF(BB$2='SANDBOX Calc'!$G$6,Data!AY16,0)</f>
        <v>0</v>
      </c>
      <c r="BC16" s="4">
        <f>IF(BC$2='SANDBOX Calc'!$G$6,Data!AZ16,0)</f>
        <v>0</v>
      </c>
      <c r="BD16" s="4">
        <f>IF(BD$2='SANDBOX Calc'!$G$6,Data!BA16,0)</f>
        <v>0</v>
      </c>
      <c r="BE16" s="4">
        <f>IF(BE$2='SANDBOX Calc'!$G$6,Data!BB16,0)</f>
        <v>0</v>
      </c>
      <c r="BF16" s="4">
        <f>IF(BF$2='SANDBOX Calc'!$G$6,Data!BC16,0)</f>
        <v>0</v>
      </c>
      <c r="BG16" s="4">
        <f>IF(BG$2='SANDBOX Calc'!$G$6,Data!BD16,0)</f>
        <v>0</v>
      </c>
      <c r="BH16" s="6">
        <f t="shared" si="5"/>
        <v>0</v>
      </c>
      <c r="BI16" s="97">
        <f>IF('SANDBOX Calc'!$H$6="Yes",Data!BE16,0)</f>
        <v>0</v>
      </c>
      <c r="BJ16" s="18">
        <f>IF(BJ$2='SANDBOX Calc'!$L$4,0,0)</f>
        <v>0</v>
      </c>
      <c r="BK16" s="4">
        <f>IF(BK$2='SANDBOX Calc'!$L$4,Data!BV16,0)</f>
        <v>0</v>
      </c>
      <c r="BL16" s="4">
        <f>IF(BL$2='SANDBOX Calc'!$L$4,Data!BW16,0)</f>
        <v>0</v>
      </c>
      <c r="BM16" s="4">
        <f>IF(BM$2='SANDBOX Calc'!$L$4,Data!BX16,0)</f>
        <v>0</v>
      </c>
      <c r="BN16" s="4">
        <f>IF(BN$2='SANDBOX Calc'!$L$4,Data!BY16,0)</f>
        <v>0</v>
      </c>
      <c r="BO16" s="6">
        <f t="shared" si="6"/>
        <v>0</v>
      </c>
      <c r="BP16" s="4">
        <f>IF('SANDBOX Calc'!$J$6='BPA SANDBOX Ref Data'!BP$2,Data!C16,0)</f>
        <v>0</v>
      </c>
      <c r="BQ16" s="4">
        <f>IF('SANDBOX Calc'!$J$6='BPA SANDBOX Ref Data'!BQ$2,Data!D16,0)</f>
        <v>0</v>
      </c>
      <c r="BR16" s="4">
        <f>IF('SANDBOX Calc'!$J$6='BPA SANDBOX Ref Data'!BR$2,Data!E16,0)</f>
        <v>0</v>
      </c>
      <c r="BS16" s="4">
        <f>IF('SANDBOX Calc'!$J$6='BPA SANDBOX Ref Data'!BS$2,Data!F16,0)</f>
        <v>5.32</v>
      </c>
      <c r="BT16" s="99">
        <f t="shared" si="0"/>
        <v>5.32</v>
      </c>
      <c r="BU16" s="102">
        <f>IF('SANDBOX Calc'!$L$6="Yes",'BPA SANDBOX Ref Data'!BO16*'SANDBOX Calc'!$L$5,0)</f>
        <v>0</v>
      </c>
      <c r="BV16" s="102">
        <f>IF('SANDBOX Calc'!$M$6="Yes",IF(('SANDBOX Calc'!I20-'BPA SANDBOX Ref Data'!BT16)&gt;0,('SANDBOX Calc'!I20-'BPA SANDBOX Ref Data'!BT16)*'SANDBOX Calc'!$M$5,0),0)</f>
        <v>0.4863587328767125</v>
      </c>
      <c r="BW16" s="80">
        <f>IF('SANDBOX Calc'!$K$6="Yes",IF(('SANDBOX Calc'!I20)&lt;'SANDBOX Calc'!J20,('SANDBOX Calc'!I20-'SANDBOX Calc'!J20)*'SANDBOX Calc'!$K$5,0),0)</f>
        <v>0</v>
      </c>
      <c r="BX16" s="105">
        <f>IF('SANDBOX Calc'!$N$5='BPA SANDBOX Ref Data'!$BX$2,'BPA SANDBOX Scaling'!D19,0)</f>
        <v>0.24463637906490118</v>
      </c>
      <c r="BY16" s="1">
        <f>IF('SANDBOX Calc'!$N$5='BPA SANDBOX Ref Data'!$BY$2,'BPA SANDBOX Scaling'!H19,0)</f>
        <v>0</v>
      </c>
      <c r="BZ16" s="6">
        <f>IF('SANDBOX Calc'!$N$6="Yes",SUM('BPA SANDBOX Ref Data'!BX16:BY16),0)</f>
        <v>0.24463637906490118</v>
      </c>
      <c r="CA16" s="4"/>
      <c r="CB16" s="4"/>
      <c r="CC16" s="4"/>
      <c r="CD16" s="4"/>
      <c r="CE16" s="4"/>
      <c r="CF16" s="4"/>
      <c r="CG16" s="4"/>
      <c r="CH16" s="4"/>
      <c r="CI16" s="4"/>
      <c r="CJ16" s="4"/>
      <c r="CK16" s="4"/>
      <c r="CL16" s="4"/>
      <c r="CM16" s="4"/>
      <c r="CN16" s="4"/>
      <c r="CO16" s="4"/>
      <c r="CP16" s="4"/>
      <c r="CQ16" s="4" t="e">
        <f>IF('SANDBOX Calc'!#REF!='BPA SANDBOX Ref Data'!CQ$2,Data!G16,0)</f>
        <v>#REF!</v>
      </c>
      <c r="CR16" s="4" t="e">
        <f>IF('SANDBOX Calc'!#REF!='BPA SANDBOX Ref Data'!CR$2,Data!H16,0)</f>
        <v>#REF!</v>
      </c>
      <c r="CS16" s="4" t="e">
        <f>IF('SANDBOX Calc'!#REF!='BPA SANDBOX Ref Data'!CS$2,Data!I16,0)</f>
        <v>#REF!</v>
      </c>
      <c r="CT16" s="4" t="e">
        <f>IF('SANDBOX Calc'!#REF!='BPA SANDBOX Ref Data'!CT$2,Data!J16,0)</f>
        <v>#REF!</v>
      </c>
      <c r="CU16" s="4" t="e">
        <f>IF('SANDBOX Calc'!#REF!='BPA SANDBOX Ref Data'!CU$2,Data!K16,0)</f>
        <v>#REF!</v>
      </c>
      <c r="CV16" s="4" t="e">
        <f>IF('SANDBOX Calc'!#REF!='BPA SANDBOX Ref Data'!CV$2,Data!L16,0)</f>
        <v>#REF!</v>
      </c>
      <c r="CW16" s="4" t="e">
        <f>IF('SANDBOX Calc'!#REF!='BPA SANDBOX Ref Data'!CW$2,Data!M16,0)</f>
        <v>#REF!</v>
      </c>
      <c r="CX16" s="4" t="e">
        <f>IF('SANDBOX Calc'!#REF!='BPA SANDBOX Ref Data'!CX$2,Data!N16,0)</f>
        <v>#REF!</v>
      </c>
      <c r="CY16" s="4" t="e">
        <f>IF('SANDBOX Calc'!#REF!='BPA SANDBOX Ref Data'!CY$2,Data!O16,0)</f>
        <v>#REF!</v>
      </c>
      <c r="CZ16" s="4" t="e">
        <f>IF('SANDBOX Calc'!#REF!='BPA SANDBOX Ref Data'!CZ$2,Data!P16,0)</f>
        <v>#REF!</v>
      </c>
      <c r="DA16" s="4" t="e">
        <f>IF('SANDBOX Calc'!#REF!='BPA SANDBOX Ref Data'!DA$2,Data!Q16,0)</f>
        <v>#REF!</v>
      </c>
      <c r="DB16" s="4" t="e">
        <f>IF('SANDBOX Calc'!#REF!='BPA SANDBOX Ref Data'!DB$2,Data!R16,0)</f>
        <v>#REF!</v>
      </c>
      <c r="DC16" s="4" t="e">
        <f>IF('SANDBOX Calc'!#REF!='BPA SANDBOX Ref Data'!DC$2,Data!S16,0)</f>
        <v>#REF!</v>
      </c>
      <c r="DD16" s="4" t="e">
        <f>IF('SANDBOX Calc'!#REF!='BPA SANDBOX Ref Data'!DD$2,Data!T16,0)</f>
        <v>#REF!</v>
      </c>
      <c r="DE16" s="4" t="e">
        <f>IF('SANDBOX Calc'!#REF!='BPA SANDBOX Ref Data'!DE$2,Data!U16,0)</f>
        <v>#REF!</v>
      </c>
      <c r="DF16" s="22" t="e">
        <f t="shared" si="7"/>
        <v>#REF!</v>
      </c>
    </row>
    <row r="17" spans="1:110" x14ac:dyDescent="0.3">
      <c r="A17" s="12">
        <v>10064</v>
      </c>
      <c r="B17" s="37" t="s">
        <v>24</v>
      </c>
      <c r="C17" s="18">
        <f>IF('SANDBOX Calc'!$C$6='BPA SANDBOX Ref Data'!C$2,Data!G17,0)</f>
        <v>0</v>
      </c>
      <c r="D17" s="4">
        <f>IF('SANDBOX Calc'!$C$6='BPA SANDBOX Ref Data'!D$2,Data!H17,0)</f>
        <v>0</v>
      </c>
      <c r="E17" s="4">
        <f>IF('SANDBOX Calc'!$C$6='BPA SANDBOX Ref Data'!E$2,Data!I17,0)</f>
        <v>13.773583219178082</v>
      </c>
      <c r="F17" s="4">
        <f>IF('SANDBOX Calc'!$C$6='BPA SANDBOX Ref Data'!F$2,Data!J17,0)</f>
        <v>0</v>
      </c>
      <c r="G17" s="4">
        <f>IF('SANDBOX Calc'!$C$6='BPA SANDBOX Ref Data'!G$2,Data!K17,0)</f>
        <v>0</v>
      </c>
      <c r="H17" s="4">
        <f>IF('SANDBOX Calc'!$C$6='BPA SANDBOX Ref Data'!H$2,Data!L17,0)</f>
        <v>0</v>
      </c>
      <c r="I17" s="4">
        <f>IF('SANDBOX Calc'!$C$6='BPA SANDBOX Ref Data'!I$2,Data!M17,0)</f>
        <v>0</v>
      </c>
      <c r="J17" s="4">
        <f>IF('SANDBOX Calc'!$C$6='BPA SANDBOX Ref Data'!J$2,Data!N17,0)</f>
        <v>0</v>
      </c>
      <c r="K17" s="4">
        <f>IF('SANDBOX Calc'!$C$6='BPA SANDBOX Ref Data'!K$2,Data!O17,0)</f>
        <v>0</v>
      </c>
      <c r="L17" s="4">
        <f>IF('SANDBOX Calc'!$C$6='BPA SANDBOX Ref Data'!L$2,Data!P17,0)</f>
        <v>0</v>
      </c>
      <c r="M17" s="4">
        <f>IF('SANDBOX Calc'!$C$6='BPA SANDBOX Ref Data'!M$2,Data!Q17,0)</f>
        <v>0</v>
      </c>
      <c r="N17" s="4">
        <f>IF('SANDBOX Calc'!$C$6='BPA SANDBOX Ref Data'!N$2,Data!R17,0)</f>
        <v>0</v>
      </c>
      <c r="O17" s="4">
        <f>IF('SANDBOX Calc'!$C$6='BPA SANDBOX Ref Data'!O$2,Data!S17,0)</f>
        <v>0</v>
      </c>
      <c r="P17" s="4">
        <f>IF('SANDBOX Calc'!$C$6='BPA SANDBOX Ref Data'!P$2,Data!T17,0)</f>
        <v>0</v>
      </c>
      <c r="Q17" s="4">
        <f>IF('SANDBOX Calc'!$C$6='BPA SANDBOX Ref Data'!Q$2,Data!U17,0)</f>
        <v>0</v>
      </c>
      <c r="R17" s="22">
        <f t="shared" si="1"/>
        <v>13.773583219178082</v>
      </c>
      <c r="S17" s="18">
        <f>IF(S$2='SANDBOX Calc'!$D$6,Data!V17,0)</f>
        <v>0</v>
      </c>
      <c r="T17" s="4">
        <f>IF(T$2='SANDBOX Calc'!$D$6,Data!W17,0)</f>
        <v>0</v>
      </c>
      <c r="U17" s="4">
        <f>IF(U$2='SANDBOX Calc'!$D$6,Data!X17,0)</f>
        <v>0</v>
      </c>
      <c r="V17" s="4">
        <f>IF(V$2='SANDBOX Calc'!$D$6,Data!Y17,0)</f>
        <v>0</v>
      </c>
      <c r="W17" s="4">
        <f>IF(W$2='SANDBOX Calc'!$D$6,Data!Z17,0)</f>
        <v>0</v>
      </c>
      <c r="X17" s="4">
        <f>IF(X$2='SANDBOX Calc'!$D$6,Data!AA17,0)</f>
        <v>0</v>
      </c>
      <c r="Y17" s="4">
        <f>IF(Y$2='SANDBOX Calc'!$D$6,Data!AB17,0)</f>
        <v>0</v>
      </c>
      <c r="Z17" s="4">
        <f>IF(Z$2='SANDBOX Calc'!$D$6,Data!AC17,0)</f>
        <v>0</v>
      </c>
      <c r="AA17" s="4">
        <f>IF(AA$2='SANDBOX Calc'!$D$6,Data!AD17,0)</f>
        <v>0</v>
      </c>
      <c r="AB17" s="4">
        <f>IF(AB$2='SANDBOX Calc'!$D$6,Data!AE17,0)</f>
        <v>0</v>
      </c>
      <c r="AC17" s="4">
        <f>IF(AC$2='SANDBOX Calc'!$D$6,Data!AF17,0)</f>
        <v>0</v>
      </c>
      <c r="AD17" s="4">
        <f>IF(AD$2='SANDBOX Calc'!$D$6,Data!AG17,0)</f>
        <v>0</v>
      </c>
      <c r="AE17" s="4">
        <f>IF(AE$2='SANDBOX Calc'!$D$6,Data!AH17,0)</f>
        <v>0</v>
      </c>
      <c r="AF17" s="4">
        <f>IF(AF$2='SANDBOX Calc'!$D$6,Data!AI17,0)</f>
        <v>0</v>
      </c>
      <c r="AG17" s="6">
        <f t="shared" si="2"/>
        <v>0</v>
      </c>
      <c r="AH17" s="18">
        <f>IF(AH$2='SANDBOX Calc'!$E$6,0,0)</f>
        <v>0</v>
      </c>
      <c r="AI17" s="4">
        <f>IF(AI$2='SANDBOX Calc'!$E$6,Data!AJ17,0)</f>
        <v>0</v>
      </c>
      <c r="AJ17" s="4">
        <f>IF(AJ$2='SANDBOX Calc'!$E$6,Data!AK17,0)</f>
        <v>0</v>
      </c>
      <c r="AK17" s="4">
        <f>IF(AK$2='SANDBOX Calc'!$E$6,Data!AL17,0)</f>
        <v>0</v>
      </c>
      <c r="AL17" s="4">
        <f>IF(AL$2='SANDBOX Calc'!$E$6,Data!AM17,0)</f>
        <v>0</v>
      </c>
      <c r="AM17" s="4">
        <f>IF(AM$2='SANDBOX Calc'!$E$6,Data!AN17,0)</f>
        <v>0</v>
      </c>
      <c r="AN17" s="4">
        <f>IF(AN$2='SANDBOX Calc'!$E$6,Data!AO17,0)</f>
        <v>0</v>
      </c>
      <c r="AO17" s="4">
        <f>IF(AO$2='SANDBOX Calc'!$E$6,Data!AP17,0)</f>
        <v>0</v>
      </c>
      <c r="AP17" s="6">
        <f t="shared" si="3"/>
        <v>0</v>
      </c>
      <c r="AQ17" s="18">
        <f>IF(AQ$2='SANDBOX Calc'!$F$6,0,0)</f>
        <v>0</v>
      </c>
      <c r="AR17" s="4">
        <f>IF(AR$2='SANDBOX Calc'!$F$6,Data!AQ17,0)</f>
        <v>0</v>
      </c>
      <c r="AS17" s="4">
        <f>IF(AS$2='SANDBOX Calc'!$F$6,Data!AR17,0)</f>
        <v>0</v>
      </c>
      <c r="AT17" s="4">
        <f>IF(AT$2='SANDBOX Calc'!$F$6,Data!AS17,0)</f>
        <v>0</v>
      </c>
      <c r="AU17" s="4">
        <f>IF(AU$2='SANDBOX Calc'!$F$6,Data!AT17,0)</f>
        <v>0</v>
      </c>
      <c r="AV17" s="4">
        <f>IF(AV$2='SANDBOX Calc'!$F$6,Data!AU17,0)</f>
        <v>0</v>
      </c>
      <c r="AW17" s="4">
        <f>IF(AW$2='SANDBOX Calc'!$F$6,Data!AV17,0)</f>
        <v>0</v>
      </c>
      <c r="AX17" s="4">
        <f>IF(AX$2='SANDBOX Calc'!$F$6,Data!AW17,0)</f>
        <v>0</v>
      </c>
      <c r="AY17" s="6">
        <f t="shared" si="4"/>
        <v>0</v>
      </c>
      <c r="AZ17" s="18">
        <f>IF(AZ$2='SANDBOX Calc'!$G$6,0,0)</f>
        <v>0</v>
      </c>
      <c r="BA17" s="4">
        <f>IF(BA$2='SANDBOX Calc'!$G$6,Data!AX17,0)</f>
        <v>0</v>
      </c>
      <c r="BB17" s="4">
        <f>IF(BB$2='SANDBOX Calc'!$G$6,Data!AY17,0)</f>
        <v>0</v>
      </c>
      <c r="BC17" s="4">
        <f>IF(BC$2='SANDBOX Calc'!$G$6,Data!AZ17,0)</f>
        <v>0</v>
      </c>
      <c r="BD17" s="4">
        <f>IF(BD$2='SANDBOX Calc'!$G$6,Data!BA17,0)</f>
        <v>0</v>
      </c>
      <c r="BE17" s="4">
        <f>IF(BE$2='SANDBOX Calc'!$G$6,Data!BB17,0)</f>
        <v>0</v>
      </c>
      <c r="BF17" s="4">
        <f>IF(BF$2='SANDBOX Calc'!$G$6,Data!BC17,0)</f>
        <v>0</v>
      </c>
      <c r="BG17" s="4">
        <f>IF(BG$2='SANDBOX Calc'!$G$6,Data!BD17,0)</f>
        <v>0</v>
      </c>
      <c r="BH17" s="6">
        <f t="shared" si="5"/>
        <v>0</v>
      </c>
      <c r="BI17" s="97">
        <f>IF('SANDBOX Calc'!$H$6="Yes",Data!BE17,0)</f>
        <v>0</v>
      </c>
      <c r="BJ17" s="18">
        <f>IF(BJ$2='SANDBOX Calc'!$L$4,0,0)</f>
        <v>0</v>
      </c>
      <c r="BK17" s="4">
        <f>IF(BK$2='SANDBOX Calc'!$L$4,Data!BV17,0)</f>
        <v>0</v>
      </c>
      <c r="BL17" s="4">
        <f>IF(BL$2='SANDBOX Calc'!$L$4,Data!BW17,0)</f>
        <v>0</v>
      </c>
      <c r="BM17" s="4">
        <f>IF(BM$2='SANDBOX Calc'!$L$4,Data!BX17,0)</f>
        <v>0</v>
      </c>
      <c r="BN17" s="4">
        <f>IF(BN$2='SANDBOX Calc'!$L$4,Data!BY17,0)</f>
        <v>0</v>
      </c>
      <c r="BO17" s="6">
        <f t="shared" si="6"/>
        <v>0</v>
      </c>
      <c r="BP17" s="4">
        <f>IF('SANDBOX Calc'!$J$6='BPA SANDBOX Ref Data'!BP$2,Data!C17,0)</f>
        <v>0</v>
      </c>
      <c r="BQ17" s="4">
        <f>IF('SANDBOX Calc'!$J$6='BPA SANDBOX Ref Data'!BQ$2,Data!D17,0)</f>
        <v>0</v>
      </c>
      <c r="BR17" s="4">
        <f>IF('SANDBOX Calc'!$J$6='BPA SANDBOX Ref Data'!BR$2,Data!E17,0)</f>
        <v>0</v>
      </c>
      <c r="BS17" s="4">
        <f>IF('SANDBOX Calc'!$J$6='BPA SANDBOX Ref Data'!BS$2,Data!F17,0)</f>
        <v>14.064</v>
      </c>
      <c r="BT17" s="99">
        <f t="shared" si="0"/>
        <v>14.064</v>
      </c>
      <c r="BU17" s="102">
        <f>IF('SANDBOX Calc'!$L$6="Yes",'BPA SANDBOX Ref Data'!BO17*'SANDBOX Calc'!$L$5,0)</f>
        <v>0</v>
      </c>
      <c r="BV17" s="102">
        <f>IF('SANDBOX Calc'!$M$6="Yes",IF(('SANDBOX Calc'!I21-'BPA SANDBOX Ref Data'!BT17)&gt;0,('SANDBOX Calc'!I21-'BPA SANDBOX Ref Data'!BT17)*'SANDBOX Calc'!$M$5,0),0)</f>
        <v>0</v>
      </c>
      <c r="BW17" s="80">
        <f>IF('SANDBOX Calc'!$K$6="Yes",IF(('SANDBOX Calc'!I21)&lt;'SANDBOX Calc'!J21,('SANDBOX Calc'!I21-'SANDBOX Calc'!J21)*'SANDBOX Calc'!$K$5,0),0)</f>
        <v>-0.2904167808219178</v>
      </c>
      <c r="BX17" s="105">
        <f>IF('SANDBOX Calc'!$N$5='BPA SANDBOX Ref Data'!$BX$2,'BPA SANDBOX Scaling'!D20,0)</f>
        <v>0.58031542322901064</v>
      </c>
      <c r="BY17" s="1">
        <f>IF('SANDBOX Calc'!$N$5='BPA SANDBOX Ref Data'!$BY$2,'BPA SANDBOX Scaling'!H20,0)</f>
        <v>0</v>
      </c>
      <c r="BZ17" s="6">
        <f>IF('SANDBOX Calc'!$N$6="Yes",SUM('BPA SANDBOX Ref Data'!BX17:BY17),0)</f>
        <v>0.58031542322901064</v>
      </c>
      <c r="CA17" s="4"/>
      <c r="CB17" s="4"/>
      <c r="CC17" s="4"/>
      <c r="CD17" s="4"/>
      <c r="CE17" s="4"/>
      <c r="CF17" s="4"/>
      <c r="CG17" s="4"/>
      <c r="CH17" s="4"/>
      <c r="CI17" s="4"/>
      <c r="CJ17" s="4"/>
      <c r="CK17" s="4"/>
      <c r="CL17" s="4"/>
      <c r="CM17" s="4"/>
      <c r="CN17" s="4"/>
      <c r="CO17" s="4"/>
      <c r="CP17" s="4"/>
      <c r="CQ17" s="4" t="e">
        <f>IF('SANDBOX Calc'!#REF!='BPA SANDBOX Ref Data'!CQ$2,Data!G17,0)</f>
        <v>#REF!</v>
      </c>
      <c r="CR17" s="4" t="e">
        <f>IF('SANDBOX Calc'!#REF!='BPA SANDBOX Ref Data'!CR$2,Data!H17,0)</f>
        <v>#REF!</v>
      </c>
      <c r="CS17" s="4" t="e">
        <f>IF('SANDBOX Calc'!#REF!='BPA SANDBOX Ref Data'!CS$2,Data!I17,0)</f>
        <v>#REF!</v>
      </c>
      <c r="CT17" s="4" t="e">
        <f>IF('SANDBOX Calc'!#REF!='BPA SANDBOX Ref Data'!CT$2,Data!J17,0)</f>
        <v>#REF!</v>
      </c>
      <c r="CU17" s="4" t="e">
        <f>IF('SANDBOX Calc'!#REF!='BPA SANDBOX Ref Data'!CU$2,Data!K17,0)</f>
        <v>#REF!</v>
      </c>
      <c r="CV17" s="4" t="e">
        <f>IF('SANDBOX Calc'!#REF!='BPA SANDBOX Ref Data'!CV$2,Data!L17,0)</f>
        <v>#REF!</v>
      </c>
      <c r="CW17" s="4" t="e">
        <f>IF('SANDBOX Calc'!#REF!='BPA SANDBOX Ref Data'!CW$2,Data!M17,0)</f>
        <v>#REF!</v>
      </c>
      <c r="CX17" s="4" t="e">
        <f>IF('SANDBOX Calc'!#REF!='BPA SANDBOX Ref Data'!CX$2,Data!N17,0)</f>
        <v>#REF!</v>
      </c>
      <c r="CY17" s="4" t="e">
        <f>IF('SANDBOX Calc'!#REF!='BPA SANDBOX Ref Data'!CY$2,Data!O17,0)</f>
        <v>#REF!</v>
      </c>
      <c r="CZ17" s="4" t="e">
        <f>IF('SANDBOX Calc'!#REF!='BPA SANDBOX Ref Data'!CZ$2,Data!P17,0)</f>
        <v>#REF!</v>
      </c>
      <c r="DA17" s="4" t="e">
        <f>IF('SANDBOX Calc'!#REF!='BPA SANDBOX Ref Data'!DA$2,Data!Q17,0)</f>
        <v>#REF!</v>
      </c>
      <c r="DB17" s="4" t="e">
        <f>IF('SANDBOX Calc'!#REF!='BPA SANDBOX Ref Data'!DB$2,Data!R17,0)</f>
        <v>#REF!</v>
      </c>
      <c r="DC17" s="4" t="e">
        <f>IF('SANDBOX Calc'!#REF!='BPA SANDBOX Ref Data'!DC$2,Data!S17,0)</f>
        <v>#REF!</v>
      </c>
      <c r="DD17" s="4" t="e">
        <f>IF('SANDBOX Calc'!#REF!='BPA SANDBOX Ref Data'!DD$2,Data!T17,0)</f>
        <v>#REF!</v>
      </c>
      <c r="DE17" s="4" t="e">
        <f>IF('SANDBOX Calc'!#REF!='BPA SANDBOX Ref Data'!DE$2,Data!U17,0)</f>
        <v>#REF!</v>
      </c>
      <c r="DF17" s="22" t="e">
        <f t="shared" si="7"/>
        <v>#REF!</v>
      </c>
    </row>
    <row r="18" spans="1:110" x14ac:dyDescent="0.3">
      <c r="A18" s="12">
        <v>10065</v>
      </c>
      <c r="B18" s="37" t="s">
        <v>25</v>
      </c>
      <c r="C18" s="18">
        <f>IF('SANDBOX Calc'!$C$6='BPA SANDBOX Ref Data'!C$2,Data!G18,0)</f>
        <v>0</v>
      </c>
      <c r="D18" s="4">
        <f>IF('SANDBOX Calc'!$C$6='BPA SANDBOX Ref Data'!D$2,Data!H18,0)</f>
        <v>0</v>
      </c>
      <c r="E18" s="4">
        <f>IF('SANDBOX Calc'!$C$6='BPA SANDBOX Ref Data'!E$2,Data!I18,0)</f>
        <v>5.0936791095890408</v>
      </c>
      <c r="F18" s="4">
        <f>IF('SANDBOX Calc'!$C$6='BPA SANDBOX Ref Data'!F$2,Data!J18,0)</f>
        <v>0</v>
      </c>
      <c r="G18" s="4">
        <f>IF('SANDBOX Calc'!$C$6='BPA SANDBOX Ref Data'!G$2,Data!K18,0)</f>
        <v>0</v>
      </c>
      <c r="H18" s="4">
        <f>IF('SANDBOX Calc'!$C$6='BPA SANDBOX Ref Data'!H$2,Data!L18,0)</f>
        <v>0</v>
      </c>
      <c r="I18" s="4">
        <f>IF('SANDBOX Calc'!$C$6='BPA SANDBOX Ref Data'!I$2,Data!M18,0)</f>
        <v>0</v>
      </c>
      <c r="J18" s="4">
        <f>IF('SANDBOX Calc'!$C$6='BPA SANDBOX Ref Data'!J$2,Data!N18,0)</f>
        <v>0</v>
      </c>
      <c r="K18" s="4">
        <f>IF('SANDBOX Calc'!$C$6='BPA SANDBOX Ref Data'!K$2,Data!O18,0)</f>
        <v>0</v>
      </c>
      <c r="L18" s="4">
        <f>IF('SANDBOX Calc'!$C$6='BPA SANDBOX Ref Data'!L$2,Data!P18,0)</f>
        <v>0</v>
      </c>
      <c r="M18" s="4">
        <f>IF('SANDBOX Calc'!$C$6='BPA SANDBOX Ref Data'!M$2,Data!Q18,0)</f>
        <v>0</v>
      </c>
      <c r="N18" s="4">
        <f>IF('SANDBOX Calc'!$C$6='BPA SANDBOX Ref Data'!N$2,Data!R18,0)</f>
        <v>0</v>
      </c>
      <c r="O18" s="4">
        <f>IF('SANDBOX Calc'!$C$6='BPA SANDBOX Ref Data'!O$2,Data!S18,0)</f>
        <v>0</v>
      </c>
      <c r="P18" s="4">
        <f>IF('SANDBOX Calc'!$C$6='BPA SANDBOX Ref Data'!P$2,Data!T18,0)</f>
        <v>0</v>
      </c>
      <c r="Q18" s="4">
        <f>IF('SANDBOX Calc'!$C$6='BPA SANDBOX Ref Data'!Q$2,Data!U18,0)</f>
        <v>0</v>
      </c>
      <c r="R18" s="22">
        <f t="shared" si="1"/>
        <v>5.0936791095890408</v>
      </c>
      <c r="S18" s="18">
        <f>IF(S$2='SANDBOX Calc'!$D$6,Data!V18,0)</f>
        <v>0</v>
      </c>
      <c r="T18" s="4">
        <f>IF(T$2='SANDBOX Calc'!$D$6,Data!W18,0)</f>
        <v>0</v>
      </c>
      <c r="U18" s="4">
        <f>IF(U$2='SANDBOX Calc'!$D$6,Data!X18,0)</f>
        <v>0</v>
      </c>
      <c r="V18" s="4">
        <f>IF(V$2='SANDBOX Calc'!$D$6,Data!Y18,0)</f>
        <v>0</v>
      </c>
      <c r="W18" s="4">
        <f>IF(W$2='SANDBOX Calc'!$D$6,Data!Z18,0)</f>
        <v>0</v>
      </c>
      <c r="X18" s="4">
        <f>IF(X$2='SANDBOX Calc'!$D$6,Data!AA18,0)</f>
        <v>0</v>
      </c>
      <c r="Y18" s="4">
        <f>IF(Y$2='SANDBOX Calc'!$D$6,Data!AB18,0)</f>
        <v>0</v>
      </c>
      <c r="Z18" s="4">
        <f>IF(Z$2='SANDBOX Calc'!$D$6,Data!AC18,0)</f>
        <v>0</v>
      </c>
      <c r="AA18" s="4">
        <f>IF(AA$2='SANDBOX Calc'!$D$6,Data!AD18,0)</f>
        <v>0</v>
      </c>
      <c r="AB18" s="4">
        <f>IF(AB$2='SANDBOX Calc'!$D$6,Data!AE18,0)</f>
        <v>0</v>
      </c>
      <c r="AC18" s="4">
        <f>IF(AC$2='SANDBOX Calc'!$D$6,Data!AF18,0)</f>
        <v>0</v>
      </c>
      <c r="AD18" s="4">
        <f>IF(AD$2='SANDBOX Calc'!$D$6,Data!AG18,0)</f>
        <v>0</v>
      </c>
      <c r="AE18" s="4">
        <f>IF(AE$2='SANDBOX Calc'!$D$6,Data!AH18,0)</f>
        <v>0</v>
      </c>
      <c r="AF18" s="4">
        <f>IF(AF$2='SANDBOX Calc'!$D$6,Data!AI18,0)</f>
        <v>0</v>
      </c>
      <c r="AG18" s="6">
        <f t="shared" si="2"/>
        <v>0</v>
      </c>
      <c r="AH18" s="18">
        <f>IF(AH$2='SANDBOX Calc'!$E$6,0,0)</f>
        <v>0</v>
      </c>
      <c r="AI18" s="4">
        <f>IF(AI$2='SANDBOX Calc'!$E$6,Data!AJ18,0)</f>
        <v>0</v>
      </c>
      <c r="AJ18" s="4">
        <f>IF(AJ$2='SANDBOX Calc'!$E$6,Data!AK18,0)</f>
        <v>0</v>
      </c>
      <c r="AK18" s="4">
        <f>IF(AK$2='SANDBOX Calc'!$E$6,Data!AL18,0)</f>
        <v>0</v>
      </c>
      <c r="AL18" s="4">
        <f>IF(AL$2='SANDBOX Calc'!$E$6,Data!AM18,0)</f>
        <v>0</v>
      </c>
      <c r="AM18" s="4">
        <f>IF(AM$2='SANDBOX Calc'!$E$6,Data!AN18,0)</f>
        <v>0</v>
      </c>
      <c r="AN18" s="4">
        <f>IF(AN$2='SANDBOX Calc'!$E$6,Data!AO18,0)</f>
        <v>0</v>
      </c>
      <c r="AO18" s="4">
        <f>IF(AO$2='SANDBOX Calc'!$E$6,Data!AP18,0)</f>
        <v>0</v>
      </c>
      <c r="AP18" s="6">
        <f t="shared" si="3"/>
        <v>0</v>
      </c>
      <c r="AQ18" s="18">
        <f>IF(AQ$2='SANDBOX Calc'!$F$6,0,0)</f>
        <v>0</v>
      </c>
      <c r="AR18" s="4">
        <f>IF(AR$2='SANDBOX Calc'!$F$6,Data!AQ18,0)</f>
        <v>0</v>
      </c>
      <c r="AS18" s="4">
        <f>IF(AS$2='SANDBOX Calc'!$F$6,Data!AR18,0)</f>
        <v>0</v>
      </c>
      <c r="AT18" s="4">
        <f>IF(AT$2='SANDBOX Calc'!$F$6,Data!AS18,0)</f>
        <v>0</v>
      </c>
      <c r="AU18" s="4">
        <f>IF(AU$2='SANDBOX Calc'!$F$6,Data!AT18,0)</f>
        <v>0</v>
      </c>
      <c r="AV18" s="4">
        <f>IF(AV$2='SANDBOX Calc'!$F$6,Data!AU18,0)</f>
        <v>0</v>
      </c>
      <c r="AW18" s="4">
        <f>IF(AW$2='SANDBOX Calc'!$F$6,Data!AV18,0)</f>
        <v>0</v>
      </c>
      <c r="AX18" s="4">
        <f>IF(AX$2='SANDBOX Calc'!$F$6,Data!AW18,0)</f>
        <v>0</v>
      </c>
      <c r="AY18" s="6">
        <f t="shared" si="4"/>
        <v>0</v>
      </c>
      <c r="AZ18" s="18">
        <f>IF(AZ$2='SANDBOX Calc'!$G$6,0,0)</f>
        <v>0</v>
      </c>
      <c r="BA18" s="4">
        <f>IF(BA$2='SANDBOX Calc'!$G$6,Data!AX18,0)</f>
        <v>0</v>
      </c>
      <c r="BB18" s="4">
        <f>IF(BB$2='SANDBOX Calc'!$G$6,Data!AY18,0)</f>
        <v>0</v>
      </c>
      <c r="BC18" s="4">
        <f>IF(BC$2='SANDBOX Calc'!$G$6,Data!AZ18,0)</f>
        <v>0</v>
      </c>
      <c r="BD18" s="4">
        <f>IF(BD$2='SANDBOX Calc'!$G$6,Data!BA18,0)</f>
        <v>0</v>
      </c>
      <c r="BE18" s="4">
        <f>IF(BE$2='SANDBOX Calc'!$G$6,Data!BB18,0)</f>
        <v>0</v>
      </c>
      <c r="BF18" s="4">
        <f>IF(BF$2='SANDBOX Calc'!$G$6,Data!BC18,0)</f>
        <v>0</v>
      </c>
      <c r="BG18" s="4">
        <f>IF(BG$2='SANDBOX Calc'!$G$6,Data!BD18,0)</f>
        <v>0</v>
      </c>
      <c r="BH18" s="6">
        <f t="shared" si="5"/>
        <v>0</v>
      </c>
      <c r="BI18" s="97">
        <f>IF('SANDBOX Calc'!$H$6="Yes",Data!BE18,0)</f>
        <v>0</v>
      </c>
      <c r="BJ18" s="18">
        <f>IF(BJ$2='SANDBOX Calc'!$L$4,0,0)</f>
        <v>0</v>
      </c>
      <c r="BK18" s="4">
        <f>IF(BK$2='SANDBOX Calc'!$L$4,Data!BV18,0)</f>
        <v>0</v>
      </c>
      <c r="BL18" s="4">
        <f>IF(BL$2='SANDBOX Calc'!$L$4,Data!BW18,0)</f>
        <v>0</v>
      </c>
      <c r="BM18" s="4">
        <f>IF(BM$2='SANDBOX Calc'!$L$4,Data!BX18,0)</f>
        <v>0</v>
      </c>
      <c r="BN18" s="4">
        <f>IF(BN$2='SANDBOX Calc'!$L$4,Data!BY18,0)</f>
        <v>0</v>
      </c>
      <c r="BO18" s="6">
        <f t="shared" si="6"/>
        <v>0</v>
      </c>
      <c r="BP18" s="4">
        <f>IF('SANDBOX Calc'!$J$6='BPA SANDBOX Ref Data'!BP$2,Data!C18,0)</f>
        <v>0</v>
      </c>
      <c r="BQ18" s="4">
        <f>IF('SANDBOX Calc'!$J$6='BPA SANDBOX Ref Data'!BQ$2,Data!D18,0)</f>
        <v>0</v>
      </c>
      <c r="BR18" s="4">
        <f>IF('SANDBOX Calc'!$J$6='BPA SANDBOX Ref Data'!BR$2,Data!E18,0)</f>
        <v>0</v>
      </c>
      <c r="BS18" s="4">
        <f>IF('SANDBOX Calc'!$J$6='BPA SANDBOX Ref Data'!BS$2,Data!F18,0)</f>
        <v>2.3780000000000001</v>
      </c>
      <c r="BT18" s="99">
        <f t="shared" si="0"/>
        <v>2.3780000000000001</v>
      </c>
      <c r="BU18" s="102">
        <f>IF('SANDBOX Calc'!$L$6="Yes",'BPA SANDBOX Ref Data'!BO18*'SANDBOX Calc'!$L$5,0)</f>
        <v>0</v>
      </c>
      <c r="BV18" s="102">
        <f>IF('SANDBOX Calc'!$M$6="Yes",IF(('SANDBOX Calc'!I22-'BPA SANDBOX Ref Data'!BT18)&gt;0,('SANDBOX Calc'!I22-'BPA SANDBOX Ref Data'!BT18)*'SANDBOX Calc'!$M$5,0),0)</f>
        <v>0.67891977739726017</v>
      </c>
      <c r="BW18" s="80">
        <f>IF('SANDBOX Calc'!$K$6="Yes",IF(('SANDBOX Calc'!I22)&lt;'SANDBOX Calc'!J22,('SANDBOX Calc'!I22-'SANDBOX Calc'!J22)*'SANDBOX Calc'!$K$5,0),0)</f>
        <v>0</v>
      </c>
      <c r="BX18" s="105">
        <f>IF('SANDBOX Calc'!$N$5='BPA SANDBOX Ref Data'!$BX$2,'BPA SANDBOX Scaling'!D21,0)</f>
        <v>0.12879565659627121</v>
      </c>
      <c r="BY18" s="1">
        <f>IF('SANDBOX Calc'!$N$5='BPA SANDBOX Ref Data'!$BY$2,'BPA SANDBOX Scaling'!H21,0)</f>
        <v>0</v>
      </c>
      <c r="BZ18" s="6">
        <f>IF('SANDBOX Calc'!$N$6="Yes",SUM('BPA SANDBOX Ref Data'!BX18:BY18),0)</f>
        <v>0.12879565659627121</v>
      </c>
      <c r="CA18" s="4"/>
      <c r="CB18" s="4"/>
      <c r="CC18" s="4"/>
      <c r="CD18" s="4"/>
      <c r="CE18" s="4"/>
      <c r="CF18" s="4"/>
      <c r="CG18" s="4"/>
      <c r="CH18" s="4"/>
      <c r="CI18" s="4"/>
      <c r="CJ18" s="4"/>
      <c r="CK18" s="4"/>
      <c r="CL18" s="4"/>
      <c r="CM18" s="4"/>
      <c r="CN18" s="4"/>
      <c r="CO18" s="4"/>
      <c r="CP18" s="4"/>
      <c r="CQ18" s="4" t="e">
        <f>IF('SANDBOX Calc'!#REF!='BPA SANDBOX Ref Data'!CQ$2,Data!G18,0)</f>
        <v>#REF!</v>
      </c>
      <c r="CR18" s="4" t="e">
        <f>IF('SANDBOX Calc'!#REF!='BPA SANDBOX Ref Data'!CR$2,Data!H18,0)</f>
        <v>#REF!</v>
      </c>
      <c r="CS18" s="4" t="e">
        <f>IF('SANDBOX Calc'!#REF!='BPA SANDBOX Ref Data'!CS$2,Data!I18,0)</f>
        <v>#REF!</v>
      </c>
      <c r="CT18" s="4" t="e">
        <f>IF('SANDBOX Calc'!#REF!='BPA SANDBOX Ref Data'!CT$2,Data!J18,0)</f>
        <v>#REF!</v>
      </c>
      <c r="CU18" s="4" t="e">
        <f>IF('SANDBOX Calc'!#REF!='BPA SANDBOX Ref Data'!CU$2,Data!K18,0)</f>
        <v>#REF!</v>
      </c>
      <c r="CV18" s="4" t="e">
        <f>IF('SANDBOX Calc'!#REF!='BPA SANDBOX Ref Data'!CV$2,Data!L18,0)</f>
        <v>#REF!</v>
      </c>
      <c r="CW18" s="4" t="e">
        <f>IF('SANDBOX Calc'!#REF!='BPA SANDBOX Ref Data'!CW$2,Data!M18,0)</f>
        <v>#REF!</v>
      </c>
      <c r="CX18" s="4" t="e">
        <f>IF('SANDBOX Calc'!#REF!='BPA SANDBOX Ref Data'!CX$2,Data!N18,0)</f>
        <v>#REF!</v>
      </c>
      <c r="CY18" s="4" t="e">
        <f>IF('SANDBOX Calc'!#REF!='BPA SANDBOX Ref Data'!CY$2,Data!O18,0)</f>
        <v>#REF!</v>
      </c>
      <c r="CZ18" s="4" t="e">
        <f>IF('SANDBOX Calc'!#REF!='BPA SANDBOX Ref Data'!CZ$2,Data!P18,0)</f>
        <v>#REF!</v>
      </c>
      <c r="DA18" s="4" t="e">
        <f>IF('SANDBOX Calc'!#REF!='BPA SANDBOX Ref Data'!DA$2,Data!Q18,0)</f>
        <v>#REF!</v>
      </c>
      <c r="DB18" s="4" t="e">
        <f>IF('SANDBOX Calc'!#REF!='BPA SANDBOX Ref Data'!DB$2,Data!R18,0)</f>
        <v>#REF!</v>
      </c>
      <c r="DC18" s="4" t="e">
        <f>IF('SANDBOX Calc'!#REF!='BPA SANDBOX Ref Data'!DC$2,Data!S18,0)</f>
        <v>#REF!</v>
      </c>
      <c r="DD18" s="4" t="e">
        <f>IF('SANDBOX Calc'!#REF!='BPA SANDBOX Ref Data'!DD$2,Data!T18,0)</f>
        <v>#REF!</v>
      </c>
      <c r="DE18" s="4" t="e">
        <f>IF('SANDBOX Calc'!#REF!='BPA SANDBOX Ref Data'!DE$2,Data!U18,0)</f>
        <v>#REF!</v>
      </c>
      <c r="DF18" s="22" t="e">
        <f t="shared" si="7"/>
        <v>#REF!</v>
      </c>
    </row>
    <row r="19" spans="1:110" x14ac:dyDescent="0.3">
      <c r="A19" s="12">
        <v>10066</v>
      </c>
      <c r="B19" s="37" t="s">
        <v>26</v>
      </c>
      <c r="C19" s="18">
        <f>IF('SANDBOX Calc'!$C$6='BPA SANDBOX Ref Data'!C$2,Data!G19,0)</f>
        <v>0</v>
      </c>
      <c r="D19" s="4">
        <f>IF('SANDBOX Calc'!$C$6='BPA SANDBOX Ref Data'!D$2,Data!H19,0)</f>
        <v>0</v>
      </c>
      <c r="E19" s="4">
        <f>IF('SANDBOX Calc'!$C$6='BPA SANDBOX Ref Data'!E$2,Data!I19,0)</f>
        <v>32.169395776255712</v>
      </c>
      <c r="F19" s="4">
        <f>IF('SANDBOX Calc'!$C$6='BPA SANDBOX Ref Data'!F$2,Data!J19,0)</f>
        <v>0</v>
      </c>
      <c r="G19" s="4">
        <f>IF('SANDBOX Calc'!$C$6='BPA SANDBOX Ref Data'!G$2,Data!K19,0)</f>
        <v>0</v>
      </c>
      <c r="H19" s="4">
        <f>IF('SANDBOX Calc'!$C$6='BPA SANDBOX Ref Data'!H$2,Data!L19,0)</f>
        <v>0</v>
      </c>
      <c r="I19" s="4">
        <f>IF('SANDBOX Calc'!$C$6='BPA SANDBOX Ref Data'!I$2,Data!M19,0)</f>
        <v>0</v>
      </c>
      <c r="J19" s="4">
        <f>IF('SANDBOX Calc'!$C$6='BPA SANDBOX Ref Data'!J$2,Data!N19,0)</f>
        <v>0</v>
      </c>
      <c r="K19" s="4">
        <f>IF('SANDBOX Calc'!$C$6='BPA SANDBOX Ref Data'!K$2,Data!O19,0)</f>
        <v>0</v>
      </c>
      <c r="L19" s="4">
        <f>IF('SANDBOX Calc'!$C$6='BPA SANDBOX Ref Data'!L$2,Data!P19,0)</f>
        <v>0</v>
      </c>
      <c r="M19" s="4">
        <f>IF('SANDBOX Calc'!$C$6='BPA SANDBOX Ref Data'!M$2,Data!Q19,0)</f>
        <v>0</v>
      </c>
      <c r="N19" s="4">
        <f>IF('SANDBOX Calc'!$C$6='BPA SANDBOX Ref Data'!N$2,Data!R19,0)</f>
        <v>0</v>
      </c>
      <c r="O19" s="4">
        <f>IF('SANDBOX Calc'!$C$6='BPA SANDBOX Ref Data'!O$2,Data!S19,0)</f>
        <v>0</v>
      </c>
      <c r="P19" s="4">
        <f>IF('SANDBOX Calc'!$C$6='BPA SANDBOX Ref Data'!P$2,Data!T19,0)</f>
        <v>0</v>
      </c>
      <c r="Q19" s="4">
        <f>IF('SANDBOX Calc'!$C$6='BPA SANDBOX Ref Data'!Q$2,Data!U19,0)</f>
        <v>0</v>
      </c>
      <c r="R19" s="22">
        <f t="shared" si="1"/>
        <v>32.169395776255712</v>
      </c>
      <c r="S19" s="18">
        <f>IF(S$2='SANDBOX Calc'!$D$6,Data!V19,0)</f>
        <v>0</v>
      </c>
      <c r="T19" s="4">
        <f>IF(T$2='SANDBOX Calc'!$D$6,Data!W19,0)</f>
        <v>0</v>
      </c>
      <c r="U19" s="4">
        <f>IF(U$2='SANDBOX Calc'!$D$6,Data!X19,0)</f>
        <v>0</v>
      </c>
      <c r="V19" s="4">
        <f>IF(V$2='SANDBOX Calc'!$D$6,Data!Y19,0)</f>
        <v>0</v>
      </c>
      <c r="W19" s="4">
        <f>IF(W$2='SANDBOX Calc'!$D$6,Data!Z19,0)</f>
        <v>0</v>
      </c>
      <c r="X19" s="4">
        <f>IF(X$2='SANDBOX Calc'!$D$6,Data!AA19,0)</f>
        <v>0</v>
      </c>
      <c r="Y19" s="4">
        <f>IF(Y$2='SANDBOX Calc'!$D$6,Data!AB19,0)</f>
        <v>0</v>
      </c>
      <c r="Z19" s="4">
        <f>IF(Z$2='SANDBOX Calc'!$D$6,Data!AC19,0)</f>
        <v>0</v>
      </c>
      <c r="AA19" s="4">
        <f>IF(AA$2='SANDBOX Calc'!$D$6,Data!AD19,0)</f>
        <v>0</v>
      </c>
      <c r="AB19" s="4">
        <f>IF(AB$2='SANDBOX Calc'!$D$6,Data!AE19,0)</f>
        <v>0</v>
      </c>
      <c r="AC19" s="4">
        <f>IF(AC$2='SANDBOX Calc'!$D$6,Data!AF19,0)</f>
        <v>0</v>
      </c>
      <c r="AD19" s="4">
        <f>IF(AD$2='SANDBOX Calc'!$D$6,Data!AG19,0)</f>
        <v>0</v>
      </c>
      <c r="AE19" s="4">
        <f>IF(AE$2='SANDBOX Calc'!$D$6,Data!AH19,0)</f>
        <v>0</v>
      </c>
      <c r="AF19" s="4">
        <f>IF(AF$2='SANDBOX Calc'!$D$6,Data!AI19,0)</f>
        <v>0</v>
      </c>
      <c r="AG19" s="6">
        <f t="shared" si="2"/>
        <v>0</v>
      </c>
      <c r="AH19" s="18">
        <f>IF(AH$2='SANDBOX Calc'!$E$6,0,0)</f>
        <v>0</v>
      </c>
      <c r="AI19" s="4">
        <f>IF(AI$2='SANDBOX Calc'!$E$6,Data!AJ19,0)</f>
        <v>0</v>
      </c>
      <c r="AJ19" s="4">
        <f>IF(AJ$2='SANDBOX Calc'!$E$6,Data!AK19,0)</f>
        <v>7.1143835616438356</v>
      </c>
      <c r="AK19" s="4">
        <f>IF(AK$2='SANDBOX Calc'!$E$6,Data!AL19,0)</f>
        <v>0</v>
      </c>
      <c r="AL19" s="4">
        <f>IF(AL$2='SANDBOX Calc'!$E$6,Data!AM19,0)</f>
        <v>0</v>
      </c>
      <c r="AM19" s="4">
        <f>IF(AM$2='SANDBOX Calc'!$E$6,Data!AN19,0)</f>
        <v>0</v>
      </c>
      <c r="AN19" s="4">
        <f>IF(AN$2='SANDBOX Calc'!$E$6,Data!AO19,0)</f>
        <v>0</v>
      </c>
      <c r="AO19" s="4">
        <f>IF(AO$2='SANDBOX Calc'!$E$6,Data!AP19,0)</f>
        <v>0</v>
      </c>
      <c r="AP19" s="6">
        <f t="shared" si="3"/>
        <v>7.1143835616438356</v>
      </c>
      <c r="AQ19" s="18">
        <f>IF(AQ$2='SANDBOX Calc'!$F$6,0,0)</f>
        <v>0</v>
      </c>
      <c r="AR19" s="4">
        <f>IF(AR$2='SANDBOX Calc'!$F$6,Data!AQ19,0)</f>
        <v>0</v>
      </c>
      <c r="AS19" s="4">
        <f>IF(AS$2='SANDBOX Calc'!$F$6,Data!AR19,0)</f>
        <v>0</v>
      </c>
      <c r="AT19" s="4">
        <f>IF(AT$2='SANDBOX Calc'!$F$6,Data!AS19,0)</f>
        <v>0</v>
      </c>
      <c r="AU19" s="4">
        <f>IF(AU$2='SANDBOX Calc'!$F$6,Data!AT19,0)</f>
        <v>0</v>
      </c>
      <c r="AV19" s="4">
        <f>IF(AV$2='SANDBOX Calc'!$F$6,Data!AU19,0)</f>
        <v>0</v>
      </c>
      <c r="AW19" s="4">
        <f>IF(AW$2='SANDBOX Calc'!$F$6,Data!AV19,0)</f>
        <v>0</v>
      </c>
      <c r="AX19" s="4">
        <f>IF(AX$2='SANDBOX Calc'!$F$6,Data!AW19,0)</f>
        <v>0</v>
      </c>
      <c r="AY19" s="6">
        <f t="shared" si="4"/>
        <v>0</v>
      </c>
      <c r="AZ19" s="18">
        <f>IF(AZ$2='SANDBOX Calc'!$G$6,0,0)</f>
        <v>0</v>
      </c>
      <c r="BA19" s="4">
        <f>IF(BA$2='SANDBOX Calc'!$G$6,Data!AX19,0)</f>
        <v>0</v>
      </c>
      <c r="BB19" s="4">
        <f>IF(BB$2='SANDBOX Calc'!$G$6,Data!AY19,0)</f>
        <v>0</v>
      </c>
      <c r="BC19" s="4">
        <f>IF(BC$2='SANDBOX Calc'!$G$6,Data!AZ19,0)</f>
        <v>0</v>
      </c>
      <c r="BD19" s="4">
        <f>IF(BD$2='SANDBOX Calc'!$G$6,Data!BA19,0)</f>
        <v>0</v>
      </c>
      <c r="BE19" s="4">
        <f>IF(BE$2='SANDBOX Calc'!$G$6,Data!BB19,0)</f>
        <v>0</v>
      </c>
      <c r="BF19" s="4">
        <f>IF(BF$2='SANDBOX Calc'!$G$6,Data!BC19,0)</f>
        <v>0</v>
      </c>
      <c r="BG19" s="4">
        <f>IF(BG$2='SANDBOX Calc'!$G$6,Data!BD19,0)</f>
        <v>0</v>
      </c>
      <c r="BH19" s="6">
        <f t="shared" si="5"/>
        <v>0</v>
      </c>
      <c r="BI19" s="97">
        <f>IF('SANDBOX Calc'!$H$6="Yes",Data!BE19,0)</f>
        <v>0</v>
      </c>
      <c r="BJ19" s="18">
        <f>IF(BJ$2='SANDBOX Calc'!$L$4,0,0)</f>
        <v>0</v>
      </c>
      <c r="BK19" s="4">
        <f>IF(BK$2='SANDBOX Calc'!$L$4,Data!BV19,0)</f>
        <v>0</v>
      </c>
      <c r="BL19" s="4">
        <f>IF(BL$2='SANDBOX Calc'!$L$4,Data!BW19,0)</f>
        <v>6.6000000000000003E-2</v>
      </c>
      <c r="BM19" s="4">
        <f>IF(BM$2='SANDBOX Calc'!$L$4,Data!BX19,0)</f>
        <v>0</v>
      </c>
      <c r="BN19" s="4">
        <f>IF(BN$2='SANDBOX Calc'!$L$4,Data!BY19,0)</f>
        <v>0</v>
      </c>
      <c r="BO19" s="6">
        <f t="shared" si="6"/>
        <v>6.6000000000000003E-2</v>
      </c>
      <c r="BP19" s="4">
        <f>IF('SANDBOX Calc'!$J$6='BPA SANDBOX Ref Data'!BP$2,Data!C19,0)</f>
        <v>0</v>
      </c>
      <c r="BQ19" s="4">
        <f>IF('SANDBOX Calc'!$J$6='BPA SANDBOX Ref Data'!BQ$2,Data!D19,0)</f>
        <v>0</v>
      </c>
      <c r="BR19" s="4">
        <f>IF('SANDBOX Calc'!$J$6='BPA SANDBOX Ref Data'!BR$2,Data!E19,0)</f>
        <v>0</v>
      </c>
      <c r="BS19" s="4">
        <f>IF('SANDBOX Calc'!$J$6='BPA SANDBOX Ref Data'!BS$2,Data!F19,0)</f>
        <v>24.370999999999999</v>
      </c>
      <c r="BT19" s="99">
        <f t="shared" si="0"/>
        <v>24.370999999999999</v>
      </c>
      <c r="BU19" s="102">
        <f>IF('SANDBOX Calc'!$L$6="Yes",'BPA SANDBOX Ref Data'!BO19*'SANDBOX Calc'!$L$5,0)</f>
        <v>3.3000000000000002E-2</v>
      </c>
      <c r="BV19" s="102">
        <f>IF('SANDBOX Calc'!$M$6="Yes",IF(('SANDBOX Calc'!I23-'BPA SANDBOX Ref Data'!BT19)&gt;0,('SANDBOX Calc'!I23-'BPA SANDBOX Ref Data'!BT19)*'SANDBOX Calc'!$M$5,0),0)</f>
        <v>0.17100305365296986</v>
      </c>
      <c r="BW19" s="80">
        <f>IF('SANDBOX Calc'!$K$6="Yes",IF(('SANDBOX Calc'!I23)&lt;'SANDBOX Calc'!J23,('SANDBOX Calc'!I23-'SANDBOX Calc'!J23)*'SANDBOX Calc'!$K$5,0),0)</f>
        <v>0</v>
      </c>
      <c r="BX19" s="105">
        <f>IF('SANDBOX Calc'!$N$5='BPA SANDBOX Ref Data'!$BX$2,'BPA SANDBOX Scaling'!D22,0)</f>
        <v>1.0354061881353973</v>
      </c>
      <c r="BY19" s="1">
        <f>IF('SANDBOX Calc'!$N$5='BPA SANDBOX Ref Data'!$BY$2,'BPA SANDBOX Scaling'!H22,0)</f>
        <v>0</v>
      </c>
      <c r="BZ19" s="6">
        <f>IF('SANDBOX Calc'!$N$6="Yes",SUM('BPA SANDBOX Ref Data'!BX19:BY19),0)</f>
        <v>1.0354061881353973</v>
      </c>
      <c r="CA19" s="4"/>
      <c r="CB19" s="4"/>
      <c r="CC19" s="4"/>
      <c r="CD19" s="4"/>
      <c r="CE19" s="4"/>
      <c r="CF19" s="4"/>
      <c r="CG19" s="4"/>
      <c r="CH19" s="4"/>
      <c r="CI19" s="4"/>
      <c r="CJ19" s="4"/>
      <c r="CK19" s="4"/>
      <c r="CL19" s="4"/>
      <c r="CM19" s="4"/>
      <c r="CN19" s="4"/>
      <c r="CO19" s="4"/>
      <c r="CP19" s="4"/>
      <c r="CQ19" s="4" t="e">
        <f>IF('SANDBOX Calc'!#REF!='BPA SANDBOX Ref Data'!CQ$2,Data!G19,0)</f>
        <v>#REF!</v>
      </c>
      <c r="CR19" s="4" t="e">
        <f>IF('SANDBOX Calc'!#REF!='BPA SANDBOX Ref Data'!CR$2,Data!H19,0)</f>
        <v>#REF!</v>
      </c>
      <c r="CS19" s="4" t="e">
        <f>IF('SANDBOX Calc'!#REF!='BPA SANDBOX Ref Data'!CS$2,Data!I19,0)</f>
        <v>#REF!</v>
      </c>
      <c r="CT19" s="4" t="e">
        <f>IF('SANDBOX Calc'!#REF!='BPA SANDBOX Ref Data'!CT$2,Data!J19,0)</f>
        <v>#REF!</v>
      </c>
      <c r="CU19" s="4" t="e">
        <f>IF('SANDBOX Calc'!#REF!='BPA SANDBOX Ref Data'!CU$2,Data!K19,0)</f>
        <v>#REF!</v>
      </c>
      <c r="CV19" s="4" t="e">
        <f>IF('SANDBOX Calc'!#REF!='BPA SANDBOX Ref Data'!CV$2,Data!L19,0)</f>
        <v>#REF!</v>
      </c>
      <c r="CW19" s="4" t="e">
        <f>IF('SANDBOX Calc'!#REF!='BPA SANDBOX Ref Data'!CW$2,Data!M19,0)</f>
        <v>#REF!</v>
      </c>
      <c r="CX19" s="4" t="e">
        <f>IF('SANDBOX Calc'!#REF!='BPA SANDBOX Ref Data'!CX$2,Data!N19,0)</f>
        <v>#REF!</v>
      </c>
      <c r="CY19" s="4" t="e">
        <f>IF('SANDBOX Calc'!#REF!='BPA SANDBOX Ref Data'!CY$2,Data!O19,0)</f>
        <v>#REF!</v>
      </c>
      <c r="CZ19" s="4" t="e">
        <f>IF('SANDBOX Calc'!#REF!='BPA SANDBOX Ref Data'!CZ$2,Data!P19,0)</f>
        <v>#REF!</v>
      </c>
      <c r="DA19" s="4" t="e">
        <f>IF('SANDBOX Calc'!#REF!='BPA SANDBOX Ref Data'!DA$2,Data!Q19,0)</f>
        <v>#REF!</v>
      </c>
      <c r="DB19" s="4" t="e">
        <f>IF('SANDBOX Calc'!#REF!='BPA SANDBOX Ref Data'!DB$2,Data!R19,0)</f>
        <v>#REF!</v>
      </c>
      <c r="DC19" s="4" t="e">
        <f>IF('SANDBOX Calc'!#REF!='BPA SANDBOX Ref Data'!DC$2,Data!S19,0)</f>
        <v>#REF!</v>
      </c>
      <c r="DD19" s="4" t="e">
        <f>IF('SANDBOX Calc'!#REF!='BPA SANDBOX Ref Data'!DD$2,Data!T19,0)</f>
        <v>#REF!</v>
      </c>
      <c r="DE19" s="4" t="e">
        <f>IF('SANDBOX Calc'!#REF!='BPA SANDBOX Ref Data'!DE$2,Data!U19,0)</f>
        <v>#REF!</v>
      </c>
      <c r="DF19" s="22" t="e">
        <f t="shared" si="7"/>
        <v>#REF!</v>
      </c>
    </row>
    <row r="20" spans="1:110" x14ac:dyDescent="0.3">
      <c r="A20" s="12">
        <v>10067</v>
      </c>
      <c r="B20" s="37" t="s">
        <v>27</v>
      </c>
      <c r="C20" s="18">
        <f>IF('SANDBOX Calc'!$C$6='BPA SANDBOX Ref Data'!C$2,Data!G20,0)</f>
        <v>0</v>
      </c>
      <c r="D20" s="4">
        <f>IF('SANDBOX Calc'!$C$6='BPA SANDBOX Ref Data'!D$2,Data!H20,0)</f>
        <v>0</v>
      </c>
      <c r="E20" s="4">
        <f>IF('SANDBOX Calc'!$C$6='BPA SANDBOX Ref Data'!E$2,Data!I20,0)</f>
        <v>16.669366552511416</v>
      </c>
      <c r="F20" s="4">
        <f>IF('SANDBOX Calc'!$C$6='BPA SANDBOX Ref Data'!F$2,Data!J20,0)</f>
        <v>0</v>
      </c>
      <c r="G20" s="4">
        <f>IF('SANDBOX Calc'!$C$6='BPA SANDBOX Ref Data'!G$2,Data!K20,0)</f>
        <v>0</v>
      </c>
      <c r="H20" s="4">
        <f>IF('SANDBOX Calc'!$C$6='BPA SANDBOX Ref Data'!H$2,Data!L20,0)</f>
        <v>0</v>
      </c>
      <c r="I20" s="4">
        <f>IF('SANDBOX Calc'!$C$6='BPA SANDBOX Ref Data'!I$2,Data!M20,0)</f>
        <v>0</v>
      </c>
      <c r="J20" s="4">
        <f>IF('SANDBOX Calc'!$C$6='BPA SANDBOX Ref Data'!J$2,Data!N20,0)</f>
        <v>0</v>
      </c>
      <c r="K20" s="4">
        <f>IF('SANDBOX Calc'!$C$6='BPA SANDBOX Ref Data'!K$2,Data!O20,0)</f>
        <v>0</v>
      </c>
      <c r="L20" s="4">
        <f>IF('SANDBOX Calc'!$C$6='BPA SANDBOX Ref Data'!L$2,Data!P20,0)</f>
        <v>0</v>
      </c>
      <c r="M20" s="4">
        <f>IF('SANDBOX Calc'!$C$6='BPA SANDBOX Ref Data'!M$2,Data!Q20,0)</f>
        <v>0</v>
      </c>
      <c r="N20" s="4">
        <f>IF('SANDBOX Calc'!$C$6='BPA SANDBOX Ref Data'!N$2,Data!R20,0)</f>
        <v>0</v>
      </c>
      <c r="O20" s="4">
        <f>IF('SANDBOX Calc'!$C$6='BPA SANDBOX Ref Data'!O$2,Data!S20,0)</f>
        <v>0</v>
      </c>
      <c r="P20" s="4">
        <f>IF('SANDBOX Calc'!$C$6='BPA SANDBOX Ref Data'!P$2,Data!T20,0)</f>
        <v>0</v>
      </c>
      <c r="Q20" s="4">
        <f>IF('SANDBOX Calc'!$C$6='BPA SANDBOX Ref Data'!Q$2,Data!U20,0)</f>
        <v>0</v>
      </c>
      <c r="R20" s="22">
        <f t="shared" si="1"/>
        <v>16.669366552511416</v>
      </c>
      <c r="S20" s="18">
        <f>IF(S$2='SANDBOX Calc'!$D$6,Data!V20,0)</f>
        <v>0</v>
      </c>
      <c r="T20" s="4">
        <f>IF(T$2='SANDBOX Calc'!$D$6,Data!W20,0)</f>
        <v>0</v>
      </c>
      <c r="U20" s="4">
        <f>IF(U$2='SANDBOX Calc'!$D$6,Data!X20,0)</f>
        <v>0</v>
      </c>
      <c r="V20" s="4">
        <f>IF(V$2='SANDBOX Calc'!$D$6,Data!Y20,0)</f>
        <v>0</v>
      </c>
      <c r="W20" s="4">
        <f>IF(W$2='SANDBOX Calc'!$D$6,Data!Z20,0)</f>
        <v>0</v>
      </c>
      <c r="X20" s="4">
        <f>IF(X$2='SANDBOX Calc'!$D$6,Data!AA20,0)</f>
        <v>0</v>
      </c>
      <c r="Y20" s="4">
        <f>IF(Y$2='SANDBOX Calc'!$D$6,Data!AB20,0)</f>
        <v>0</v>
      </c>
      <c r="Z20" s="4">
        <f>IF(Z$2='SANDBOX Calc'!$D$6,Data!AC20,0)</f>
        <v>0</v>
      </c>
      <c r="AA20" s="4">
        <f>IF(AA$2='SANDBOX Calc'!$D$6,Data!AD20,0)</f>
        <v>0</v>
      </c>
      <c r="AB20" s="4">
        <f>IF(AB$2='SANDBOX Calc'!$D$6,Data!AE20,0)</f>
        <v>0</v>
      </c>
      <c r="AC20" s="4">
        <f>IF(AC$2='SANDBOX Calc'!$D$6,Data!AF20,0)</f>
        <v>0</v>
      </c>
      <c r="AD20" s="4">
        <f>IF(AD$2='SANDBOX Calc'!$D$6,Data!AG20,0)</f>
        <v>0</v>
      </c>
      <c r="AE20" s="4">
        <f>IF(AE$2='SANDBOX Calc'!$D$6,Data!AH20,0)</f>
        <v>0</v>
      </c>
      <c r="AF20" s="4">
        <f>IF(AF$2='SANDBOX Calc'!$D$6,Data!AI20,0)</f>
        <v>0</v>
      </c>
      <c r="AG20" s="6">
        <f t="shared" si="2"/>
        <v>0</v>
      </c>
      <c r="AH20" s="18">
        <f>IF(AH$2='SANDBOX Calc'!$E$6,0,0)</f>
        <v>0</v>
      </c>
      <c r="AI20" s="4">
        <f>IF(AI$2='SANDBOX Calc'!$E$6,Data!AJ20,0)</f>
        <v>0</v>
      </c>
      <c r="AJ20" s="4">
        <f>IF(AJ$2='SANDBOX Calc'!$E$6,Data!AK20,0)</f>
        <v>0</v>
      </c>
      <c r="AK20" s="4">
        <f>IF(AK$2='SANDBOX Calc'!$E$6,Data!AL20,0)</f>
        <v>0</v>
      </c>
      <c r="AL20" s="4">
        <f>IF(AL$2='SANDBOX Calc'!$E$6,Data!AM20,0)</f>
        <v>0</v>
      </c>
      <c r="AM20" s="4">
        <f>IF(AM$2='SANDBOX Calc'!$E$6,Data!AN20,0)</f>
        <v>0</v>
      </c>
      <c r="AN20" s="4">
        <f>IF(AN$2='SANDBOX Calc'!$E$6,Data!AO20,0)</f>
        <v>0</v>
      </c>
      <c r="AO20" s="4">
        <f>IF(AO$2='SANDBOX Calc'!$E$6,Data!AP20,0)</f>
        <v>0</v>
      </c>
      <c r="AP20" s="6">
        <f t="shared" si="3"/>
        <v>0</v>
      </c>
      <c r="AQ20" s="18">
        <f>IF(AQ$2='SANDBOX Calc'!$F$6,0,0)</f>
        <v>0</v>
      </c>
      <c r="AR20" s="4">
        <f>IF(AR$2='SANDBOX Calc'!$F$6,Data!AQ20,0)</f>
        <v>0</v>
      </c>
      <c r="AS20" s="4">
        <f>IF(AS$2='SANDBOX Calc'!$F$6,Data!AR20,0)</f>
        <v>0</v>
      </c>
      <c r="AT20" s="4">
        <f>IF(AT$2='SANDBOX Calc'!$F$6,Data!AS20,0)</f>
        <v>0</v>
      </c>
      <c r="AU20" s="4">
        <f>IF(AU$2='SANDBOX Calc'!$F$6,Data!AT20,0)</f>
        <v>0</v>
      </c>
      <c r="AV20" s="4">
        <f>IF(AV$2='SANDBOX Calc'!$F$6,Data!AU20,0)</f>
        <v>0</v>
      </c>
      <c r="AW20" s="4">
        <f>IF(AW$2='SANDBOX Calc'!$F$6,Data!AV20,0)</f>
        <v>0</v>
      </c>
      <c r="AX20" s="4">
        <f>IF(AX$2='SANDBOX Calc'!$F$6,Data!AW20,0)</f>
        <v>0</v>
      </c>
      <c r="AY20" s="6">
        <f t="shared" si="4"/>
        <v>0</v>
      </c>
      <c r="AZ20" s="18">
        <f>IF(AZ$2='SANDBOX Calc'!$G$6,0,0)</f>
        <v>0</v>
      </c>
      <c r="BA20" s="4">
        <f>IF(BA$2='SANDBOX Calc'!$G$6,Data!AX20,0)</f>
        <v>0</v>
      </c>
      <c r="BB20" s="4">
        <f>IF(BB$2='SANDBOX Calc'!$G$6,Data!AY20,0)</f>
        <v>0</v>
      </c>
      <c r="BC20" s="4">
        <f>IF(BC$2='SANDBOX Calc'!$G$6,Data!AZ20,0)</f>
        <v>0</v>
      </c>
      <c r="BD20" s="4">
        <f>IF(BD$2='SANDBOX Calc'!$G$6,Data!BA20,0)</f>
        <v>0</v>
      </c>
      <c r="BE20" s="4">
        <f>IF(BE$2='SANDBOX Calc'!$G$6,Data!BB20,0)</f>
        <v>0</v>
      </c>
      <c r="BF20" s="4">
        <f>IF(BF$2='SANDBOX Calc'!$G$6,Data!BC20,0)</f>
        <v>0</v>
      </c>
      <c r="BG20" s="4">
        <f>IF(BG$2='SANDBOX Calc'!$G$6,Data!BD20,0)</f>
        <v>0</v>
      </c>
      <c r="BH20" s="6">
        <f t="shared" si="5"/>
        <v>0</v>
      </c>
      <c r="BI20" s="97">
        <f>IF('SANDBOX Calc'!$H$6="Yes",Data!BE20,0)</f>
        <v>0</v>
      </c>
      <c r="BJ20" s="18">
        <f>IF(BJ$2='SANDBOX Calc'!$L$4,0,0)</f>
        <v>0</v>
      </c>
      <c r="BK20" s="4">
        <f>IF(BK$2='SANDBOX Calc'!$L$4,Data!BV20,0)</f>
        <v>0</v>
      </c>
      <c r="BL20" s="4">
        <f>IF(BL$2='SANDBOX Calc'!$L$4,Data!BW20,0)</f>
        <v>8.0000000000000002E-3</v>
      </c>
      <c r="BM20" s="4">
        <f>IF(BM$2='SANDBOX Calc'!$L$4,Data!BX20,0)</f>
        <v>0</v>
      </c>
      <c r="BN20" s="4">
        <f>IF(BN$2='SANDBOX Calc'!$L$4,Data!BY20,0)</f>
        <v>0</v>
      </c>
      <c r="BO20" s="6">
        <f t="shared" si="6"/>
        <v>8.0000000000000002E-3</v>
      </c>
      <c r="BP20" s="4">
        <f>IF('SANDBOX Calc'!$J$6='BPA SANDBOX Ref Data'!BP$2,Data!C20,0)</f>
        <v>0</v>
      </c>
      <c r="BQ20" s="4">
        <f>IF('SANDBOX Calc'!$J$6='BPA SANDBOX Ref Data'!BQ$2,Data!D20,0)</f>
        <v>0</v>
      </c>
      <c r="BR20" s="4">
        <f>IF('SANDBOX Calc'!$J$6='BPA SANDBOX Ref Data'!BR$2,Data!E20,0)</f>
        <v>0</v>
      </c>
      <c r="BS20" s="4">
        <f>IF('SANDBOX Calc'!$J$6='BPA SANDBOX Ref Data'!BS$2,Data!F20,0)</f>
        <v>15.817</v>
      </c>
      <c r="BT20" s="99">
        <f t="shared" si="0"/>
        <v>15.817</v>
      </c>
      <c r="BU20" s="102">
        <f>IF('SANDBOX Calc'!$L$6="Yes",'BPA SANDBOX Ref Data'!BO20*'SANDBOX Calc'!$L$5,0)</f>
        <v>4.0000000000000001E-3</v>
      </c>
      <c r="BV20" s="102">
        <f>IF('SANDBOX Calc'!$M$6="Yes",IF(('SANDBOX Calc'!I24-'BPA SANDBOX Ref Data'!BT20)&gt;0,('SANDBOX Calc'!I24-'BPA SANDBOX Ref Data'!BT20)*'SANDBOX Calc'!$M$5,0),0)</f>
        <v>0.21309163812785403</v>
      </c>
      <c r="BW20" s="80">
        <f>IF('SANDBOX Calc'!$K$6="Yes",IF(('SANDBOX Calc'!I24)&lt;'SANDBOX Calc'!J24,('SANDBOX Calc'!I24-'SANDBOX Calc'!J24)*'SANDBOX Calc'!$K$5,0),0)</f>
        <v>0</v>
      </c>
      <c r="BX20" s="105">
        <f>IF('SANDBOX Calc'!$N$5='BPA SANDBOX Ref Data'!$BX$2,'BPA SANDBOX Scaling'!D23,0)</f>
        <v>0.67555628241437071</v>
      </c>
      <c r="BY20" s="1">
        <f>IF('SANDBOX Calc'!$N$5='BPA SANDBOX Ref Data'!$BY$2,'BPA SANDBOX Scaling'!H23,0)</f>
        <v>0</v>
      </c>
      <c r="BZ20" s="6">
        <f>IF('SANDBOX Calc'!$N$6="Yes",SUM('BPA SANDBOX Ref Data'!BX20:BY20),0)</f>
        <v>0.67555628241437071</v>
      </c>
      <c r="CA20" s="4"/>
      <c r="CB20" s="4"/>
      <c r="CC20" s="4"/>
      <c r="CD20" s="4"/>
      <c r="CE20" s="4"/>
      <c r="CF20" s="4"/>
      <c r="CG20" s="4"/>
      <c r="CH20" s="4"/>
      <c r="CI20" s="4"/>
      <c r="CJ20" s="4"/>
      <c r="CK20" s="4"/>
      <c r="CL20" s="4"/>
      <c r="CM20" s="4"/>
      <c r="CN20" s="4"/>
      <c r="CO20" s="4"/>
      <c r="CP20" s="4"/>
      <c r="CQ20" s="4" t="e">
        <f>IF('SANDBOX Calc'!#REF!='BPA SANDBOX Ref Data'!CQ$2,Data!G20,0)</f>
        <v>#REF!</v>
      </c>
      <c r="CR20" s="4" t="e">
        <f>IF('SANDBOX Calc'!#REF!='BPA SANDBOX Ref Data'!CR$2,Data!H20,0)</f>
        <v>#REF!</v>
      </c>
      <c r="CS20" s="4" t="e">
        <f>IF('SANDBOX Calc'!#REF!='BPA SANDBOX Ref Data'!CS$2,Data!I20,0)</f>
        <v>#REF!</v>
      </c>
      <c r="CT20" s="4" t="e">
        <f>IF('SANDBOX Calc'!#REF!='BPA SANDBOX Ref Data'!CT$2,Data!J20,0)</f>
        <v>#REF!</v>
      </c>
      <c r="CU20" s="4" t="e">
        <f>IF('SANDBOX Calc'!#REF!='BPA SANDBOX Ref Data'!CU$2,Data!K20,0)</f>
        <v>#REF!</v>
      </c>
      <c r="CV20" s="4" t="e">
        <f>IF('SANDBOX Calc'!#REF!='BPA SANDBOX Ref Data'!CV$2,Data!L20,0)</f>
        <v>#REF!</v>
      </c>
      <c r="CW20" s="4" t="e">
        <f>IF('SANDBOX Calc'!#REF!='BPA SANDBOX Ref Data'!CW$2,Data!M20,0)</f>
        <v>#REF!</v>
      </c>
      <c r="CX20" s="4" t="e">
        <f>IF('SANDBOX Calc'!#REF!='BPA SANDBOX Ref Data'!CX$2,Data!N20,0)</f>
        <v>#REF!</v>
      </c>
      <c r="CY20" s="4" t="e">
        <f>IF('SANDBOX Calc'!#REF!='BPA SANDBOX Ref Data'!CY$2,Data!O20,0)</f>
        <v>#REF!</v>
      </c>
      <c r="CZ20" s="4" t="e">
        <f>IF('SANDBOX Calc'!#REF!='BPA SANDBOX Ref Data'!CZ$2,Data!P20,0)</f>
        <v>#REF!</v>
      </c>
      <c r="DA20" s="4" t="e">
        <f>IF('SANDBOX Calc'!#REF!='BPA SANDBOX Ref Data'!DA$2,Data!Q20,0)</f>
        <v>#REF!</v>
      </c>
      <c r="DB20" s="4" t="e">
        <f>IF('SANDBOX Calc'!#REF!='BPA SANDBOX Ref Data'!DB$2,Data!R20,0)</f>
        <v>#REF!</v>
      </c>
      <c r="DC20" s="4" t="e">
        <f>IF('SANDBOX Calc'!#REF!='BPA SANDBOX Ref Data'!DC$2,Data!S20,0)</f>
        <v>#REF!</v>
      </c>
      <c r="DD20" s="4" t="e">
        <f>IF('SANDBOX Calc'!#REF!='BPA SANDBOX Ref Data'!DD$2,Data!T20,0)</f>
        <v>#REF!</v>
      </c>
      <c r="DE20" s="4" t="e">
        <f>IF('SANDBOX Calc'!#REF!='BPA SANDBOX Ref Data'!DE$2,Data!U20,0)</f>
        <v>#REF!</v>
      </c>
      <c r="DF20" s="22" t="e">
        <f t="shared" si="7"/>
        <v>#REF!</v>
      </c>
    </row>
    <row r="21" spans="1:110" x14ac:dyDescent="0.3">
      <c r="A21" s="12">
        <v>10068</v>
      </c>
      <c r="B21" s="37" t="s">
        <v>28</v>
      </c>
      <c r="C21" s="18">
        <f>IF('SANDBOX Calc'!$C$6='BPA SANDBOX Ref Data'!C$2,Data!G21,0)</f>
        <v>0</v>
      </c>
      <c r="D21" s="4">
        <f>IF('SANDBOX Calc'!$C$6='BPA SANDBOX Ref Data'!D$2,Data!H21,0)</f>
        <v>0</v>
      </c>
      <c r="E21" s="4">
        <f>IF('SANDBOX Calc'!$C$6='BPA SANDBOX Ref Data'!E$2,Data!I21,0)</f>
        <v>2.5076860730593613</v>
      </c>
      <c r="F21" s="4">
        <f>IF('SANDBOX Calc'!$C$6='BPA SANDBOX Ref Data'!F$2,Data!J21,0)</f>
        <v>0</v>
      </c>
      <c r="G21" s="4">
        <f>IF('SANDBOX Calc'!$C$6='BPA SANDBOX Ref Data'!G$2,Data!K21,0)</f>
        <v>0</v>
      </c>
      <c r="H21" s="4">
        <f>IF('SANDBOX Calc'!$C$6='BPA SANDBOX Ref Data'!H$2,Data!L21,0)</f>
        <v>0</v>
      </c>
      <c r="I21" s="4">
        <f>IF('SANDBOX Calc'!$C$6='BPA SANDBOX Ref Data'!I$2,Data!M21,0)</f>
        <v>0</v>
      </c>
      <c r="J21" s="4">
        <f>IF('SANDBOX Calc'!$C$6='BPA SANDBOX Ref Data'!J$2,Data!N21,0)</f>
        <v>0</v>
      </c>
      <c r="K21" s="4">
        <f>IF('SANDBOX Calc'!$C$6='BPA SANDBOX Ref Data'!K$2,Data!O21,0)</f>
        <v>0</v>
      </c>
      <c r="L21" s="4">
        <f>IF('SANDBOX Calc'!$C$6='BPA SANDBOX Ref Data'!L$2,Data!P21,0)</f>
        <v>0</v>
      </c>
      <c r="M21" s="4">
        <f>IF('SANDBOX Calc'!$C$6='BPA SANDBOX Ref Data'!M$2,Data!Q21,0)</f>
        <v>0</v>
      </c>
      <c r="N21" s="4">
        <f>IF('SANDBOX Calc'!$C$6='BPA SANDBOX Ref Data'!N$2,Data!R21,0)</f>
        <v>0</v>
      </c>
      <c r="O21" s="4">
        <f>IF('SANDBOX Calc'!$C$6='BPA SANDBOX Ref Data'!O$2,Data!S21,0)</f>
        <v>0</v>
      </c>
      <c r="P21" s="4">
        <f>IF('SANDBOX Calc'!$C$6='BPA SANDBOX Ref Data'!P$2,Data!T21,0)</f>
        <v>0</v>
      </c>
      <c r="Q21" s="4">
        <f>IF('SANDBOX Calc'!$C$6='BPA SANDBOX Ref Data'!Q$2,Data!U21,0)</f>
        <v>0</v>
      </c>
      <c r="R21" s="22">
        <f t="shared" si="1"/>
        <v>2.5076860730593613</v>
      </c>
      <c r="S21" s="18">
        <f>IF(S$2='SANDBOX Calc'!$D$6,Data!V21,0)</f>
        <v>0</v>
      </c>
      <c r="T21" s="4">
        <f>IF(T$2='SANDBOX Calc'!$D$6,Data!W21,0)</f>
        <v>0</v>
      </c>
      <c r="U21" s="4">
        <f>IF(U$2='SANDBOX Calc'!$D$6,Data!X21,0)</f>
        <v>0</v>
      </c>
      <c r="V21" s="4">
        <f>IF(V$2='SANDBOX Calc'!$D$6,Data!Y21,0)</f>
        <v>0</v>
      </c>
      <c r="W21" s="4">
        <f>IF(W$2='SANDBOX Calc'!$D$6,Data!Z21,0)</f>
        <v>0</v>
      </c>
      <c r="X21" s="4">
        <f>IF(X$2='SANDBOX Calc'!$D$6,Data!AA21,0)</f>
        <v>0</v>
      </c>
      <c r="Y21" s="4">
        <f>IF(Y$2='SANDBOX Calc'!$D$6,Data!AB21,0)</f>
        <v>0</v>
      </c>
      <c r="Z21" s="4">
        <f>IF(Z$2='SANDBOX Calc'!$D$6,Data!AC21,0)</f>
        <v>0</v>
      </c>
      <c r="AA21" s="4">
        <f>IF(AA$2='SANDBOX Calc'!$D$6,Data!AD21,0)</f>
        <v>0</v>
      </c>
      <c r="AB21" s="4">
        <f>IF(AB$2='SANDBOX Calc'!$D$6,Data!AE21,0)</f>
        <v>0</v>
      </c>
      <c r="AC21" s="4">
        <f>IF(AC$2='SANDBOX Calc'!$D$6,Data!AF21,0)</f>
        <v>0</v>
      </c>
      <c r="AD21" s="4">
        <f>IF(AD$2='SANDBOX Calc'!$D$6,Data!AG21,0)</f>
        <v>0</v>
      </c>
      <c r="AE21" s="4">
        <f>IF(AE$2='SANDBOX Calc'!$D$6,Data!AH21,0)</f>
        <v>0</v>
      </c>
      <c r="AF21" s="4">
        <f>IF(AF$2='SANDBOX Calc'!$D$6,Data!AI21,0)</f>
        <v>0</v>
      </c>
      <c r="AG21" s="6">
        <f t="shared" si="2"/>
        <v>0</v>
      </c>
      <c r="AH21" s="18">
        <f>IF(AH$2='SANDBOX Calc'!$E$6,0,0)</f>
        <v>0</v>
      </c>
      <c r="AI21" s="4">
        <f>IF(AI$2='SANDBOX Calc'!$E$6,Data!AJ21,0)</f>
        <v>0</v>
      </c>
      <c r="AJ21" s="4">
        <f>IF(AJ$2='SANDBOX Calc'!$E$6,Data!AK21,0)</f>
        <v>0</v>
      </c>
      <c r="AK21" s="4">
        <f>IF(AK$2='SANDBOX Calc'!$E$6,Data!AL21,0)</f>
        <v>0</v>
      </c>
      <c r="AL21" s="4">
        <f>IF(AL$2='SANDBOX Calc'!$E$6,Data!AM21,0)</f>
        <v>0</v>
      </c>
      <c r="AM21" s="4">
        <f>IF(AM$2='SANDBOX Calc'!$E$6,Data!AN21,0)</f>
        <v>0</v>
      </c>
      <c r="AN21" s="4">
        <f>IF(AN$2='SANDBOX Calc'!$E$6,Data!AO21,0)</f>
        <v>0</v>
      </c>
      <c r="AO21" s="4">
        <f>IF(AO$2='SANDBOX Calc'!$E$6,Data!AP21,0)</f>
        <v>0</v>
      </c>
      <c r="AP21" s="6">
        <f t="shared" si="3"/>
        <v>0</v>
      </c>
      <c r="AQ21" s="18">
        <f>IF(AQ$2='SANDBOX Calc'!$F$6,0,0)</f>
        <v>0</v>
      </c>
      <c r="AR21" s="4">
        <f>IF(AR$2='SANDBOX Calc'!$F$6,Data!AQ21,0)</f>
        <v>0</v>
      </c>
      <c r="AS21" s="4">
        <f>IF(AS$2='SANDBOX Calc'!$F$6,Data!AR21,0)</f>
        <v>0</v>
      </c>
      <c r="AT21" s="4">
        <f>IF(AT$2='SANDBOX Calc'!$F$6,Data!AS21,0)</f>
        <v>0</v>
      </c>
      <c r="AU21" s="4">
        <f>IF(AU$2='SANDBOX Calc'!$F$6,Data!AT21,0)</f>
        <v>0</v>
      </c>
      <c r="AV21" s="4">
        <f>IF(AV$2='SANDBOX Calc'!$F$6,Data!AU21,0)</f>
        <v>0</v>
      </c>
      <c r="AW21" s="4">
        <f>IF(AW$2='SANDBOX Calc'!$F$6,Data!AV21,0)</f>
        <v>0</v>
      </c>
      <c r="AX21" s="4">
        <f>IF(AX$2='SANDBOX Calc'!$F$6,Data!AW21,0)</f>
        <v>0</v>
      </c>
      <c r="AY21" s="6">
        <f t="shared" si="4"/>
        <v>0</v>
      </c>
      <c r="AZ21" s="18">
        <f>IF(AZ$2='SANDBOX Calc'!$G$6,0,0)</f>
        <v>0</v>
      </c>
      <c r="BA21" s="4">
        <f>IF(BA$2='SANDBOX Calc'!$G$6,Data!AX21,0)</f>
        <v>0</v>
      </c>
      <c r="BB21" s="4">
        <f>IF(BB$2='SANDBOX Calc'!$G$6,Data!AY21,0)</f>
        <v>0</v>
      </c>
      <c r="BC21" s="4">
        <f>IF(BC$2='SANDBOX Calc'!$G$6,Data!AZ21,0)</f>
        <v>0</v>
      </c>
      <c r="BD21" s="4">
        <f>IF(BD$2='SANDBOX Calc'!$G$6,Data!BA21,0)</f>
        <v>0</v>
      </c>
      <c r="BE21" s="4">
        <f>IF(BE$2='SANDBOX Calc'!$G$6,Data!BB21,0)</f>
        <v>0</v>
      </c>
      <c r="BF21" s="4">
        <f>IF(BF$2='SANDBOX Calc'!$G$6,Data!BC21,0)</f>
        <v>0</v>
      </c>
      <c r="BG21" s="4">
        <f>IF(BG$2='SANDBOX Calc'!$G$6,Data!BD21,0)</f>
        <v>0</v>
      </c>
      <c r="BH21" s="6">
        <f t="shared" si="5"/>
        <v>0</v>
      </c>
      <c r="BI21" s="97">
        <f>IF('SANDBOX Calc'!$H$6="Yes",Data!BE21,0)</f>
        <v>0</v>
      </c>
      <c r="BJ21" s="18">
        <f>IF(BJ$2='SANDBOX Calc'!$L$4,0,0)</f>
        <v>0</v>
      </c>
      <c r="BK21" s="4">
        <f>IF(BK$2='SANDBOX Calc'!$L$4,Data!BV21,0)</f>
        <v>0</v>
      </c>
      <c r="BL21" s="4">
        <f>IF(BL$2='SANDBOX Calc'!$L$4,Data!BW21,0)</f>
        <v>0</v>
      </c>
      <c r="BM21" s="4">
        <f>IF(BM$2='SANDBOX Calc'!$L$4,Data!BX21,0)</f>
        <v>0</v>
      </c>
      <c r="BN21" s="4">
        <f>IF(BN$2='SANDBOX Calc'!$L$4,Data!BY21,0)</f>
        <v>0</v>
      </c>
      <c r="BO21" s="6">
        <f t="shared" si="6"/>
        <v>0</v>
      </c>
      <c r="BP21" s="4">
        <f>IF('SANDBOX Calc'!$J$6='BPA SANDBOX Ref Data'!BP$2,Data!C21,0)</f>
        <v>0</v>
      </c>
      <c r="BQ21" s="4">
        <f>IF('SANDBOX Calc'!$J$6='BPA SANDBOX Ref Data'!BQ$2,Data!D21,0)</f>
        <v>0</v>
      </c>
      <c r="BR21" s="4">
        <f>IF('SANDBOX Calc'!$J$6='BPA SANDBOX Ref Data'!BR$2,Data!E21,0)</f>
        <v>0</v>
      </c>
      <c r="BS21" s="4">
        <f>IF('SANDBOX Calc'!$J$6='BPA SANDBOX Ref Data'!BS$2,Data!F21,0)</f>
        <v>2.77</v>
      </c>
      <c r="BT21" s="99">
        <f t="shared" si="0"/>
        <v>2.77</v>
      </c>
      <c r="BU21" s="102">
        <f>IF('SANDBOX Calc'!$L$6="Yes",'BPA SANDBOX Ref Data'!BO21*'SANDBOX Calc'!$L$5,0)</f>
        <v>0</v>
      </c>
      <c r="BV21" s="102">
        <f>IF('SANDBOX Calc'!$M$6="Yes",IF(('SANDBOX Calc'!I25-'BPA SANDBOX Ref Data'!BT21)&gt;0,('SANDBOX Calc'!I25-'BPA SANDBOX Ref Data'!BT21)*'SANDBOX Calc'!$M$5,0),0)</f>
        <v>0</v>
      </c>
      <c r="BW21" s="80">
        <f>IF('SANDBOX Calc'!$K$6="Yes",IF(('SANDBOX Calc'!I25)&lt;'SANDBOX Calc'!J25,('SANDBOX Calc'!I25-'SANDBOX Calc'!J25)*'SANDBOX Calc'!$K$5,0),0)</f>
        <v>-0.26231392694063871</v>
      </c>
      <c r="BX21" s="105">
        <f>IF('SANDBOX Calc'!$N$5='BPA SANDBOX Ref Data'!$BX$2,'BPA SANDBOX Scaling'!D24,0)</f>
        <v>0.10565507040946885</v>
      </c>
      <c r="BY21" s="1">
        <f>IF('SANDBOX Calc'!$N$5='BPA SANDBOX Ref Data'!$BY$2,'BPA SANDBOX Scaling'!H24,0)</f>
        <v>0</v>
      </c>
      <c r="BZ21" s="6">
        <f>IF('SANDBOX Calc'!$N$6="Yes",SUM('BPA SANDBOX Ref Data'!BX21:BY21),0)</f>
        <v>0.10565507040946885</v>
      </c>
      <c r="CA21" s="4"/>
      <c r="CB21" s="4"/>
      <c r="CC21" s="4"/>
      <c r="CD21" s="4"/>
      <c r="CE21" s="4"/>
      <c r="CF21" s="4"/>
      <c r="CG21" s="4"/>
      <c r="CH21" s="4"/>
      <c r="CI21" s="4"/>
      <c r="CJ21" s="4"/>
      <c r="CK21" s="4"/>
      <c r="CL21" s="4"/>
      <c r="CM21" s="4"/>
      <c r="CN21" s="4"/>
      <c r="CO21" s="4"/>
      <c r="CP21" s="4"/>
      <c r="CQ21" s="4" t="e">
        <f>IF('SANDBOX Calc'!#REF!='BPA SANDBOX Ref Data'!CQ$2,Data!G21,0)</f>
        <v>#REF!</v>
      </c>
      <c r="CR21" s="4" t="e">
        <f>IF('SANDBOX Calc'!#REF!='BPA SANDBOX Ref Data'!CR$2,Data!H21,0)</f>
        <v>#REF!</v>
      </c>
      <c r="CS21" s="4" t="e">
        <f>IF('SANDBOX Calc'!#REF!='BPA SANDBOX Ref Data'!CS$2,Data!I21,0)</f>
        <v>#REF!</v>
      </c>
      <c r="CT21" s="4" t="e">
        <f>IF('SANDBOX Calc'!#REF!='BPA SANDBOX Ref Data'!CT$2,Data!J21,0)</f>
        <v>#REF!</v>
      </c>
      <c r="CU21" s="4" t="e">
        <f>IF('SANDBOX Calc'!#REF!='BPA SANDBOX Ref Data'!CU$2,Data!K21,0)</f>
        <v>#REF!</v>
      </c>
      <c r="CV21" s="4" t="e">
        <f>IF('SANDBOX Calc'!#REF!='BPA SANDBOX Ref Data'!CV$2,Data!L21,0)</f>
        <v>#REF!</v>
      </c>
      <c r="CW21" s="4" t="e">
        <f>IF('SANDBOX Calc'!#REF!='BPA SANDBOX Ref Data'!CW$2,Data!M21,0)</f>
        <v>#REF!</v>
      </c>
      <c r="CX21" s="4" t="e">
        <f>IF('SANDBOX Calc'!#REF!='BPA SANDBOX Ref Data'!CX$2,Data!N21,0)</f>
        <v>#REF!</v>
      </c>
      <c r="CY21" s="4" t="e">
        <f>IF('SANDBOX Calc'!#REF!='BPA SANDBOX Ref Data'!CY$2,Data!O21,0)</f>
        <v>#REF!</v>
      </c>
      <c r="CZ21" s="4" t="e">
        <f>IF('SANDBOX Calc'!#REF!='BPA SANDBOX Ref Data'!CZ$2,Data!P21,0)</f>
        <v>#REF!</v>
      </c>
      <c r="DA21" s="4" t="e">
        <f>IF('SANDBOX Calc'!#REF!='BPA SANDBOX Ref Data'!DA$2,Data!Q21,0)</f>
        <v>#REF!</v>
      </c>
      <c r="DB21" s="4" t="e">
        <f>IF('SANDBOX Calc'!#REF!='BPA SANDBOX Ref Data'!DB$2,Data!R21,0)</f>
        <v>#REF!</v>
      </c>
      <c r="DC21" s="4" t="e">
        <f>IF('SANDBOX Calc'!#REF!='BPA SANDBOX Ref Data'!DC$2,Data!S21,0)</f>
        <v>#REF!</v>
      </c>
      <c r="DD21" s="4" t="e">
        <f>IF('SANDBOX Calc'!#REF!='BPA SANDBOX Ref Data'!DD$2,Data!T21,0)</f>
        <v>#REF!</v>
      </c>
      <c r="DE21" s="4" t="e">
        <f>IF('SANDBOX Calc'!#REF!='BPA SANDBOX Ref Data'!DE$2,Data!U21,0)</f>
        <v>#REF!</v>
      </c>
      <c r="DF21" s="22" t="e">
        <f t="shared" si="7"/>
        <v>#REF!</v>
      </c>
    </row>
    <row r="22" spans="1:110" x14ac:dyDescent="0.3">
      <c r="A22" s="12">
        <v>10070</v>
      </c>
      <c r="B22" s="37" t="s">
        <v>29</v>
      </c>
      <c r="C22" s="18">
        <f>IF('SANDBOX Calc'!$C$6='BPA SANDBOX Ref Data'!C$2,Data!G22,0)</f>
        <v>0</v>
      </c>
      <c r="D22" s="4">
        <f>IF('SANDBOX Calc'!$C$6='BPA SANDBOX Ref Data'!D$2,Data!H22,0)</f>
        <v>0</v>
      </c>
      <c r="E22" s="4">
        <f>IF('SANDBOX Calc'!$C$6='BPA SANDBOX Ref Data'!E$2,Data!I22,0)</f>
        <v>0.37800993150684936</v>
      </c>
      <c r="F22" s="4">
        <f>IF('SANDBOX Calc'!$C$6='BPA SANDBOX Ref Data'!F$2,Data!J22,0)</f>
        <v>0</v>
      </c>
      <c r="G22" s="4">
        <f>IF('SANDBOX Calc'!$C$6='BPA SANDBOX Ref Data'!G$2,Data!K22,0)</f>
        <v>0</v>
      </c>
      <c r="H22" s="4">
        <f>IF('SANDBOX Calc'!$C$6='BPA SANDBOX Ref Data'!H$2,Data!L22,0)</f>
        <v>0</v>
      </c>
      <c r="I22" s="4">
        <f>IF('SANDBOX Calc'!$C$6='BPA SANDBOX Ref Data'!I$2,Data!M22,0)</f>
        <v>0</v>
      </c>
      <c r="J22" s="4">
        <f>IF('SANDBOX Calc'!$C$6='BPA SANDBOX Ref Data'!J$2,Data!N22,0)</f>
        <v>0</v>
      </c>
      <c r="K22" s="4">
        <f>IF('SANDBOX Calc'!$C$6='BPA SANDBOX Ref Data'!K$2,Data!O22,0)</f>
        <v>0</v>
      </c>
      <c r="L22" s="4">
        <f>IF('SANDBOX Calc'!$C$6='BPA SANDBOX Ref Data'!L$2,Data!P22,0)</f>
        <v>0</v>
      </c>
      <c r="M22" s="4">
        <f>IF('SANDBOX Calc'!$C$6='BPA SANDBOX Ref Data'!M$2,Data!Q22,0)</f>
        <v>0</v>
      </c>
      <c r="N22" s="4">
        <f>IF('SANDBOX Calc'!$C$6='BPA SANDBOX Ref Data'!N$2,Data!R22,0)</f>
        <v>0</v>
      </c>
      <c r="O22" s="4">
        <f>IF('SANDBOX Calc'!$C$6='BPA SANDBOX Ref Data'!O$2,Data!S22,0)</f>
        <v>0</v>
      </c>
      <c r="P22" s="4">
        <f>IF('SANDBOX Calc'!$C$6='BPA SANDBOX Ref Data'!P$2,Data!T22,0)</f>
        <v>0</v>
      </c>
      <c r="Q22" s="4">
        <f>IF('SANDBOX Calc'!$C$6='BPA SANDBOX Ref Data'!Q$2,Data!U22,0)</f>
        <v>0</v>
      </c>
      <c r="R22" s="22">
        <f t="shared" si="1"/>
        <v>0.37800993150684936</v>
      </c>
      <c r="S22" s="18">
        <f>IF(S$2='SANDBOX Calc'!$D$6,Data!V22,0)</f>
        <v>0</v>
      </c>
      <c r="T22" s="4">
        <f>IF(T$2='SANDBOX Calc'!$D$6,Data!W22,0)</f>
        <v>0</v>
      </c>
      <c r="U22" s="4">
        <f>IF(U$2='SANDBOX Calc'!$D$6,Data!X22,0)</f>
        <v>0</v>
      </c>
      <c r="V22" s="4">
        <f>IF(V$2='SANDBOX Calc'!$D$6,Data!Y22,0)</f>
        <v>0</v>
      </c>
      <c r="W22" s="4">
        <f>IF(W$2='SANDBOX Calc'!$D$6,Data!Z22,0)</f>
        <v>0</v>
      </c>
      <c r="X22" s="4">
        <f>IF(X$2='SANDBOX Calc'!$D$6,Data!AA22,0)</f>
        <v>0</v>
      </c>
      <c r="Y22" s="4">
        <f>IF(Y$2='SANDBOX Calc'!$D$6,Data!AB22,0)</f>
        <v>0</v>
      </c>
      <c r="Z22" s="4">
        <f>IF(Z$2='SANDBOX Calc'!$D$6,Data!AC22,0)</f>
        <v>0</v>
      </c>
      <c r="AA22" s="4">
        <f>IF(AA$2='SANDBOX Calc'!$D$6,Data!AD22,0)</f>
        <v>0</v>
      </c>
      <c r="AB22" s="4">
        <f>IF(AB$2='SANDBOX Calc'!$D$6,Data!AE22,0)</f>
        <v>0</v>
      </c>
      <c r="AC22" s="4">
        <f>IF(AC$2='SANDBOX Calc'!$D$6,Data!AF22,0)</f>
        <v>0</v>
      </c>
      <c r="AD22" s="4">
        <f>IF(AD$2='SANDBOX Calc'!$D$6,Data!AG22,0)</f>
        <v>0</v>
      </c>
      <c r="AE22" s="4">
        <f>IF(AE$2='SANDBOX Calc'!$D$6,Data!AH22,0)</f>
        <v>0</v>
      </c>
      <c r="AF22" s="4">
        <f>IF(AF$2='SANDBOX Calc'!$D$6,Data!AI22,0)</f>
        <v>0</v>
      </c>
      <c r="AG22" s="6">
        <f t="shared" si="2"/>
        <v>0</v>
      </c>
      <c r="AH22" s="18">
        <f>IF(AH$2='SANDBOX Calc'!$E$6,0,0)</f>
        <v>0</v>
      </c>
      <c r="AI22" s="4">
        <f>IF(AI$2='SANDBOX Calc'!$E$6,Data!AJ22,0)</f>
        <v>0</v>
      </c>
      <c r="AJ22" s="4">
        <f>IF(AJ$2='SANDBOX Calc'!$E$6,Data!AK22,0)</f>
        <v>0</v>
      </c>
      <c r="AK22" s="4">
        <f>IF(AK$2='SANDBOX Calc'!$E$6,Data!AL22,0)</f>
        <v>0</v>
      </c>
      <c r="AL22" s="4">
        <f>IF(AL$2='SANDBOX Calc'!$E$6,Data!AM22,0)</f>
        <v>0</v>
      </c>
      <c r="AM22" s="4">
        <f>IF(AM$2='SANDBOX Calc'!$E$6,Data!AN22,0)</f>
        <v>0</v>
      </c>
      <c r="AN22" s="4">
        <f>IF(AN$2='SANDBOX Calc'!$E$6,Data!AO22,0)</f>
        <v>0</v>
      </c>
      <c r="AO22" s="4">
        <f>IF(AO$2='SANDBOX Calc'!$E$6,Data!AP22,0)</f>
        <v>0</v>
      </c>
      <c r="AP22" s="6">
        <f t="shared" si="3"/>
        <v>0</v>
      </c>
      <c r="AQ22" s="18">
        <f>IF(AQ$2='SANDBOX Calc'!$F$6,0,0)</f>
        <v>0</v>
      </c>
      <c r="AR22" s="4">
        <f>IF(AR$2='SANDBOX Calc'!$F$6,Data!AQ22,0)</f>
        <v>0</v>
      </c>
      <c r="AS22" s="4">
        <f>IF(AS$2='SANDBOX Calc'!$F$6,Data!AR22,0)</f>
        <v>0</v>
      </c>
      <c r="AT22" s="4">
        <f>IF(AT$2='SANDBOX Calc'!$F$6,Data!AS22,0)</f>
        <v>0</v>
      </c>
      <c r="AU22" s="4">
        <f>IF(AU$2='SANDBOX Calc'!$F$6,Data!AT22,0)</f>
        <v>0</v>
      </c>
      <c r="AV22" s="4">
        <f>IF(AV$2='SANDBOX Calc'!$F$6,Data!AU22,0)</f>
        <v>0</v>
      </c>
      <c r="AW22" s="4">
        <f>IF(AW$2='SANDBOX Calc'!$F$6,Data!AV22,0)</f>
        <v>0</v>
      </c>
      <c r="AX22" s="4">
        <f>IF(AX$2='SANDBOX Calc'!$F$6,Data!AW22,0)</f>
        <v>0</v>
      </c>
      <c r="AY22" s="6">
        <f t="shared" si="4"/>
        <v>0</v>
      </c>
      <c r="AZ22" s="18">
        <f>IF(AZ$2='SANDBOX Calc'!$G$6,0,0)</f>
        <v>0</v>
      </c>
      <c r="BA22" s="4">
        <f>IF(BA$2='SANDBOX Calc'!$G$6,Data!AX22,0)</f>
        <v>0</v>
      </c>
      <c r="BB22" s="4">
        <f>IF(BB$2='SANDBOX Calc'!$G$6,Data!AY22,0)</f>
        <v>0</v>
      </c>
      <c r="BC22" s="4">
        <f>IF(BC$2='SANDBOX Calc'!$G$6,Data!AZ22,0)</f>
        <v>0</v>
      </c>
      <c r="BD22" s="4">
        <f>IF(BD$2='SANDBOX Calc'!$G$6,Data!BA22,0)</f>
        <v>0</v>
      </c>
      <c r="BE22" s="4">
        <f>IF(BE$2='SANDBOX Calc'!$G$6,Data!BB22,0)</f>
        <v>0</v>
      </c>
      <c r="BF22" s="4">
        <f>IF(BF$2='SANDBOX Calc'!$G$6,Data!BC22,0)</f>
        <v>0</v>
      </c>
      <c r="BG22" s="4">
        <f>IF(BG$2='SANDBOX Calc'!$G$6,Data!BD22,0)</f>
        <v>0</v>
      </c>
      <c r="BH22" s="6">
        <f t="shared" si="5"/>
        <v>0</v>
      </c>
      <c r="BI22" s="97">
        <f>IF('SANDBOX Calc'!$H$6="Yes",Data!BE22,0)</f>
        <v>0</v>
      </c>
      <c r="BJ22" s="18">
        <f>IF(BJ$2='SANDBOX Calc'!$L$4,0,0)</f>
        <v>0</v>
      </c>
      <c r="BK22" s="4">
        <f>IF(BK$2='SANDBOX Calc'!$L$4,Data!BV22,0)</f>
        <v>0</v>
      </c>
      <c r="BL22" s="4">
        <f>IF(BL$2='SANDBOX Calc'!$L$4,Data!BW22,0)</f>
        <v>0</v>
      </c>
      <c r="BM22" s="4">
        <f>IF(BM$2='SANDBOX Calc'!$L$4,Data!BX22,0)</f>
        <v>0</v>
      </c>
      <c r="BN22" s="4">
        <f>IF(BN$2='SANDBOX Calc'!$L$4,Data!BY22,0)</f>
        <v>0</v>
      </c>
      <c r="BO22" s="6">
        <f t="shared" si="6"/>
        <v>0</v>
      </c>
      <c r="BP22" s="4">
        <f>IF('SANDBOX Calc'!$J$6='BPA SANDBOX Ref Data'!BP$2,Data!C22,0)</f>
        <v>0</v>
      </c>
      <c r="BQ22" s="4">
        <f>IF('SANDBOX Calc'!$J$6='BPA SANDBOX Ref Data'!BQ$2,Data!D22,0)</f>
        <v>0</v>
      </c>
      <c r="BR22" s="4">
        <f>IF('SANDBOX Calc'!$J$6='BPA SANDBOX Ref Data'!BR$2,Data!E22,0)</f>
        <v>0</v>
      </c>
      <c r="BS22" s="4">
        <f>IF('SANDBOX Calc'!$J$6='BPA SANDBOX Ref Data'!BS$2,Data!F22,0)</f>
        <v>0.35899999999999999</v>
      </c>
      <c r="BT22" s="99">
        <f t="shared" si="0"/>
        <v>0.35899999999999999</v>
      </c>
      <c r="BU22" s="102">
        <f>IF('SANDBOX Calc'!$L$6="Yes",'BPA SANDBOX Ref Data'!BO22*'SANDBOX Calc'!$L$5,0)</f>
        <v>0</v>
      </c>
      <c r="BV22" s="102">
        <f>IF('SANDBOX Calc'!$M$6="Yes",IF(('SANDBOX Calc'!I26-'BPA SANDBOX Ref Data'!BT22)&gt;0,('SANDBOX Calc'!I26-'BPA SANDBOX Ref Data'!BT22)*'SANDBOX Calc'!$M$5,0),0)</f>
        <v>4.7524828767123439E-3</v>
      </c>
      <c r="BW22" s="80">
        <f>IF('SANDBOX Calc'!$K$6="Yes",IF(('SANDBOX Calc'!I26)&lt;'SANDBOX Calc'!J26,('SANDBOX Calc'!I26-'SANDBOX Calc'!J26)*'SANDBOX Calc'!$K$5,0),0)</f>
        <v>0</v>
      </c>
      <c r="BX22" s="105">
        <f>IF('SANDBOX Calc'!$N$5='BPA SANDBOX Ref Data'!$BX$2,'BPA SANDBOX Scaling'!D25,0)</f>
        <v>1.5325799589846985E-2</v>
      </c>
      <c r="BY22" s="1">
        <f>IF('SANDBOX Calc'!$N$5='BPA SANDBOX Ref Data'!$BY$2,'BPA SANDBOX Scaling'!H25,0)</f>
        <v>0</v>
      </c>
      <c r="BZ22" s="6">
        <f>IF('SANDBOX Calc'!$N$6="Yes",SUM('BPA SANDBOX Ref Data'!BX22:BY22),0)</f>
        <v>1.5325799589846985E-2</v>
      </c>
      <c r="CA22" s="4"/>
      <c r="CB22" s="4"/>
      <c r="CC22" s="4"/>
      <c r="CD22" s="4"/>
      <c r="CE22" s="4"/>
      <c r="CF22" s="4"/>
      <c r="CG22" s="4"/>
      <c r="CH22" s="4"/>
      <c r="CI22" s="4"/>
      <c r="CJ22" s="4"/>
      <c r="CK22" s="4"/>
      <c r="CL22" s="4"/>
      <c r="CM22" s="4"/>
      <c r="CN22" s="4"/>
      <c r="CO22" s="4"/>
      <c r="CP22" s="4"/>
      <c r="CQ22" s="4" t="e">
        <f>IF('SANDBOX Calc'!#REF!='BPA SANDBOX Ref Data'!CQ$2,Data!G22,0)</f>
        <v>#REF!</v>
      </c>
      <c r="CR22" s="4" t="e">
        <f>IF('SANDBOX Calc'!#REF!='BPA SANDBOX Ref Data'!CR$2,Data!H22,0)</f>
        <v>#REF!</v>
      </c>
      <c r="CS22" s="4" t="e">
        <f>IF('SANDBOX Calc'!#REF!='BPA SANDBOX Ref Data'!CS$2,Data!I22,0)</f>
        <v>#REF!</v>
      </c>
      <c r="CT22" s="4" t="e">
        <f>IF('SANDBOX Calc'!#REF!='BPA SANDBOX Ref Data'!CT$2,Data!J22,0)</f>
        <v>#REF!</v>
      </c>
      <c r="CU22" s="4" t="e">
        <f>IF('SANDBOX Calc'!#REF!='BPA SANDBOX Ref Data'!CU$2,Data!K22,0)</f>
        <v>#REF!</v>
      </c>
      <c r="CV22" s="4" t="e">
        <f>IF('SANDBOX Calc'!#REF!='BPA SANDBOX Ref Data'!CV$2,Data!L22,0)</f>
        <v>#REF!</v>
      </c>
      <c r="CW22" s="4" t="e">
        <f>IF('SANDBOX Calc'!#REF!='BPA SANDBOX Ref Data'!CW$2,Data!M22,0)</f>
        <v>#REF!</v>
      </c>
      <c r="CX22" s="4" t="e">
        <f>IF('SANDBOX Calc'!#REF!='BPA SANDBOX Ref Data'!CX$2,Data!N22,0)</f>
        <v>#REF!</v>
      </c>
      <c r="CY22" s="4" t="e">
        <f>IF('SANDBOX Calc'!#REF!='BPA SANDBOX Ref Data'!CY$2,Data!O22,0)</f>
        <v>#REF!</v>
      </c>
      <c r="CZ22" s="4" t="e">
        <f>IF('SANDBOX Calc'!#REF!='BPA SANDBOX Ref Data'!CZ$2,Data!P22,0)</f>
        <v>#REF!</v>
      </c>
      <c r="DA22" s="4" t="e">
        <f>IF('SANDBOX Calc'!#REF!='BPA SANDBOX Ref Data'!DA$2,Data!Q22,0)</f>
        <v>#REF!</v>
      </c>
      <c r="DB22" s="4" t="e">
        <f>IF('SANDBOX Calc'!#REF!='BPA SANDBOX Ref Data'!DB$2,Data!R22,0)</f>
        <v>#REF!</v>
      </c>
      <c r="DC22" s="4" t="e">
        <f>IF('SANDBOX Calc'!#REF!='BPA SANDBOX Ref Data'!DC$2,Data!S22,0)</f>
        <v>#REF!</v>
      </c>
      <c r="DD22" s="4" t="e">
        <f>IF('SANDBOX Calc'!#REF!='BPA SANDBOX Ref Data'!DD$2,Data!T22,0)</f>
        <v>#REF!</v>
      </c>
      <c r="DE22" s="4" t="e">
        <f>IF('SANDBOX Calc'!#REF!='BPA SANDBOX Ref Data'!DE$2,Data!U22,0)</f>
        <v>#REF!</v>
      </c>
      <c r="DF22" s="22" t="e">
        <f t="shared" si="7"/>
        <v>#REF!</v>
      </c>
    </row>
    <row r="23" spans="1:110" x14ac:dyDescent="0.3">
      <c r="A23" s="12">
        <v>10071</v>
      </c>
      <c r="B23" s="37" t="s">
        <v>30</v>
      </c>
      <c r="C23" s="18">
        <f>IF('SANDBOX Calc'!$C$6='BPA SANDBOX Ref Data'!C$2,Data!G23,0)</f>
        <v>0</v>
      </c>
      <c r="D23" s="4">
        <f>IF('SANDBOX Calc'!$C$6='BPA SANDBOX Ref Data'!D$2,Data!H23,0)</f>
        <v>0</v>
      </c>
      <c r="E23" s="4">
        <f>IF('SANDBOX Calc'!$C$6='BPA SANDBOX Ref Data'!E$2,Data!I23,0)</f>
        <v>1.8623764840182646</v>
      </c>
      <c r="F23" s="4">
        <f>IF('SANDBOX Calc'!$C$6='BPA SANDBOX Ref Data'!F$2,Data!J23,0)</f>
        <v>0</v>
      </c>
      <c r="G23" s="4">
        <f>IF('SANDBOX Calc'!$C$6='BPA SANDBOX Ref Data'!G$2,Data!K23,0)</f>
        <v>0</v>
      </c>
      <c r="H23" s="4">
        <f>IF('SANDBOX Calc'!$C$6='BPA SANDBOX Ref Data'!H$2,Data!L23,0)</f>
        <v>0</v>
      </c>
      <c r="I23" s="4">
        <f>IF('SANDBOX Calc'!$C$6='BPA SANDBOX Ref Data'!I$2,Data!M23,0)</f>
        <v>0</v>
      </c>
      <c r="J23" s="4">
        <f>IF('SANDBOX Calc'!$C$6='BPA SANDBOX Ref Data'!J$2,Data!N23,0)</f>
        <v>0</v>
      </c>
      <c r="K23" s="4">
        <f>IF('SANDBOX Calc'!$C$6='BPA SANDBOX Ref Data'!K$2,Data!O23,0)</f>
        <v>0</v>
      </c>
      <c r="L23" s="4">
        <f>IF('SANDBOX Calc'!$C$6='BPA SANDBOX Ref Data'!L$2,Data!P23,0)</f>
        <v>0</v>
      </c>
      <c r="M23" s="4">
        <f>IF('SANDBOX Calc'!$C$6='BPA SANDBOX Ref Data'!M$2,Data!Q23,0)</f>
        <v>0</v>
      </c>
      <c r="N23" s="4">
        <f>IF('SANDBOX Calc'!$C$6='BPA SANDBOX Ref Data'!N$2,Data!R23,0)</f>
        <v>0</v>
      </c>
      <c r="O23" s="4">
        <f>IF('SANDBOX Calc'!$C$6='BPA SANDBOX Ref Data'!O$2,Data!S23,0)</f>
        <v>0</v>
      </c>
      <c r="P23" s="4">
        <f>IF('SANDBOX Calc'!$C$6='BPA SANDBOX Ref Data'!P$2,Data!T23,0)</f>
        <v>0</v>
      </c>
      <c r="Q23" s="4">
        <f>IF('SANDBOX Calc'!$C$6='BPA SANDBOX Ref Data'!Q$2,Data!U23,0)</f>
        <v>0</v>
      </c>
      <c r="R23" s="22">
        <f t="shared" si="1"/>
        <v>1.8623764840182646</v>
      </c>
      <c r="S23" s="18">
        <f>IF(S$2='SANDBOX Calc'!$D$6,Data!V23,0)</f>
        <v>0</v>
      </c>
      <c r="T23" s="4">
        <f>IF(T$2='SANDBOX Calc'!$D$6,Data!W23,0)</f>
        <v>0</v>
      </c>
      <c r="U23" s="4">
        <f>IF(U$2='SANDBOX Calc'!$D$6,Data!X23,0)</f>
        <v>0</v>
      </c>
      <c r="V23" s="4">
        <f>IF(V$2='SANDBOX Calc'!$D$6,Data!Y23,0)</f>
        <v>0</v>
      </c>
      <c r="W23" s="4">
        <f>IF(W$2='SANDBOX Calc'!$D$6,Data!Z23,0)</f>
        <v>0</v>
      </c>
      <c r="X23" s="4">
        <f>IF(X$2='SANDBOX Calc'!$D$6,Data!AA23,0)</f>
        <v>0</v>
      </c>
      <c r="Y23" s="4">
        <f>IF(Y$2='SANDBOX Calc'!$D$6,Data!AB23,0)</f>
        <v>0</v>
      </c>
      <c r="Z23" s="4">
        <f>IF(Z$2='SANDBOX Calc'!$D$6,Data!AC23,0)</f>
        <v>0</v>
      </c>
      <c r="AA23" s="4">
        <f>IF(AA$2='SANDBOX Calc'!$D$6,Data!AD23,0)</f>
        <v>0</v>
      </c>
      <c r="AB23" s="4">
        <f>IF(AB$2='SANDBOX Calc'!$D$6,Data!AE23,0)</f>
        <v>0</v>
      </c>
      <c r="AC23" s="4">
        <f>IF(AC$2='SANDBOX Calc'!$D$6,Data!AF23,0)</f>
        <v>0</v>
      </c>
      <c r="AD23" s="4">
        <f>IF(AD$2='SANDBOX Calc'!$D$6,Data!AG23,0)</f>
        <v>0</v>
      </c>
      <c r="AE23" s="4">
        <f>IF(AE$2='SANDBOX Calc'!$D$6,Data!AH23,0)</f>
        <v>0</v>
      </c>
      <c r="AF23" s="4">
        <f>IF(AF$2='SANDBOX Calc'!$D$6,Data!AI23,0)</f>
        <v>0</v>
      </c>
      <c r="AG23" s="6">
        <f t="shared" si="2"/>
        <v>0</v>
      </c>
      <c r="AH23" s="18">
        <f>IF(AH$2='SANDBOX Calc'!$E$6,0,0)</f>
        <v>0</v>
      </c>
      <c r="AI23" s="4">
        <f>IF(AI$2='SANDBOX Calc'!$E$6,Data!AJ23,0)</f>
        <v>0</v>
      </c>
      <c r="AJ23" s="4">
        <f>IF(AJ$2='SANDBOX Calc'!$E$6,Data!AK23,0)</f>
        <v>0</v>
      </c>
      <c r="AK23" s="4">
        <f>IF(AK$2='SANDBOX Calc'!$E$6,Data!AL23,0)</f>
        <v>0</v>
      </c>
      <c r="AL23" s="4">
        <f>IF(AL$2='SANDBOX Calc'!$E$6,Data!AM23,0)</f>
        <v>0</v>
      </c>
      <c r="AM23" s="4">
        <f>IF(AM$2='SANDBOX Calc'!$E$6,Data!AN23,0)</f>
        <v>0</v>
      </c>
      <c r="AN23" s="4">
        <f>IF(AN$2='SANDBOX Calc'!$E$6,Data!AO23,0)</f>
        <v>0</v>
      </c>
      <c r="AO23" s="4">
        <f>IF(AO$2='SANDBOX Calc'!$E$6,Data!AP23,0)</f>
        <v>0</v>
      </c>
      <c r="AP23" s="6">
        <f t="shared" si="3"/>
        <v>0</v>
      </c>
      <c r="AQ23" s="18">
        <f>IF(AQ$2='SANDBOX Calc'!$F$6,0,0)</f>
        <v>0</v>
      </c>
      <c r="AR23" s="4">
        <f>IF(AR$2='SANDBOX Calc'!$F$6,Data!AQ23,0)</f>
        <v>0</v>
      </c>
      <c r="AS23" s="4">
        <f>IF(AS$2='SANDBOX Calc'!$F$6,Data!AR23,0)</f>
        <v>0</v>
      </c>
      <c r="AT23" s="4">
        <f>IF(AT$2='SANDBOX Calc'!$F$6,Data!AS23,0)</f>
        <v>0</v>
      </c>
      <c r="AU23" s="4">
        <f>IF(AU$2='SANDBOX Calc'!$F$6,Data!AT23,0)</f>
        <v>0</v>
      </c>
      <c r="AV23" s="4">
        <f>IF(AV$2='SANDBOX Calc'!$F$6,Data!AU23,0)</f>
        <v>0</v>
      </c>
      <c r="AW23" s="4">
        <f>IF(AW$2='SANDBOX Calc'!$F$6,Data!AV23,0)</f>
        <v>0</v>
      </c>
      <c r="AX23" s="4">
        <f>IF(AX$2='SANDBOX Calc'!$F$6,Data!AW23,0)</f>
        <v>0</v>
      </c>
      <c r="AY23" s="6">
        <f t="shared" si="4"/>
        <v>0</v>
      </c>
      <c r="AZ23" s="18">
        <f>IF(AZ$2='SANDBOX Calc'!$G$6,0,0)</f>
        <v>0</v>
      </c>
      <c r="BA23" s="4">
        <f>IF(BA$2='SANDBOX Calc'!$G$6,Data!AX23,0)</f>
        <v>0</v>
      </c>
      <c r="BB23" s="4">
        <f>IF(BB$2='SANDBOX Calc'!$G$6,Data!AY23,0)</f>
        <v>0</v>
      </c>
      <c r="BC23" s="4">
        <f>IF(BC$2='SANDBOX Calc'!$G$6,Data!AZ23,0)</f>
        <v>0</v>
      </c>
      <c r="BD23" s="4">
        <f>IF(BD$2='SANDBOX Calc'!$G$6,Data!BA23,0)</f>
        <v>0</v>
      </c>
      <c r="BE23" s="4">
        <f>IF(BE$2='SANDBOX Calc'!$G$6,Data!BB23,0)</f>
        <v>0</v>
      </c>
      <c r="BF23" s="4">
        <f>IF(BF$2='SANDBOX Calc'!$G$6,Data!BC23,0)</f>
        <v>0</v>
      </c>
      <c r="BG23" s="4">
        <f>IF(BG$2='SANDBOX Calc'!$G$6,Data!BD23,0)</f>
        <v>0</v>
      </c>
      <c r="BH23" s="6">
        <f t="shared" si="5"/>
        <v>0</v>
      </c>
      <c r="BI23" s="97">
        <f>IF('SANDBOX Calc'!$H$6="Yes",Data!BE23,0)</f>
        <v>0</v>
      </c>
      <c r="BJ23" s="18">
        <f>IF(BJ$2='SANDBOX Calc'!$L$4,0,0)</f>
        <v>0</v>
      </c>
      <c r="BK23" s="4">
        <f>IF(BK$2='SANDBOX Calc'!$L$4,Data!BV23,0)</f>
        <v>0</v>
      </c>
      <c r="BL23" s="4">
        <f>IF(BL$2='SANDBOX Calc'!$L$4,Data!BW23,0)</f>
        <v>0</v>
      </c>
      <c r="BM23" s="4">
        <f>IF(BM$2='SANDBOX Calc'!$L$4,Data!BX23,0)</f>
        <v>0</v>
      </c>
      <c r="BN23" s="4">
        <f>IF(BN$2='SANDBOX Calc'!$L$4,Data!BY23,0)</f>
        <v>0</v>
      </c>
      <c r="BO23" s="6">
        <f t="shared" si="6"/>
        <v>0</v>
      </c>
      <c r="BP23" s="4">
        <f>IF('SANDBOX Calc'!$J$6='BPA SANDBOX Ref Data'!BP$2,Data!C23,0)</f>
        <v>0</v>
      </c>
      <c r="BQ23" s="4">
        <f>IF('SANDBOX Calc'!$J$6='BPA SANDBOX Ref Data'!BQ$2,Data!D23,0)</f>
        <v>0</v>
      </c>
      <c r="BR23" s="4">
        <f>IF('SANDBOX Calc'!$J$6='BPA SANDBOX Ref Data'!BR$2,Data!E23,0)</f>
        <v>0</v>
      </c>
      <c r="BS23" s="4">
        <f>IF('SANDBOX Calc'!$J$6='BPA SANDBOX Ref Data'!BS$2,Data!F23,0)</f>
        <v>1.9139999999999999</v>
      </c>
      <c r="BT23" s="99">
        <f t="shared" si="0"/>
        <v>1.9139999999999999</v>
      </c>
      <c r="BU23" s="102">
        <f>IF('SANDBOX Calc'!$L$6="Yes",'BPA SANDBOX Ref Data'!BO23*'SANDBOX Calc'!$L$5,0)</f>
        <v>0</v>
      </c>
      <c r="BV23" s="102">
        <f>IF('SANDBOX Calc'!$M$6="Yes",IF(('SANDBOX Calc'!I27-'BPA SANDBOX Ref Data'!BT23)&gt;0,('SANDBOX Calc'!I27-'BPA SANDBOX Ref Data'!BT23)*'SANDBOX Calc'!$M$5,0),0)</f>
        <v>0</v>
      </c>
      <c r="BW23" s="80">
        <f>IF('SANDBOX Calc'!$K$6="Yes",IF(('SANDBOX Calc'!I27)&lt;'SANDBOX Calc'!J27,('SANDBOX Calc'!I27-'SANDBOX Calc'!J27)*'SANDBOX Calc'!$K$5,0),0)</f>
        <v>-5.1623515981735313E-2</v>
      </c>
      <c r="BX23" s="105">
        <f>IF('SANDBOX Calc'!$N$5='BPA SANDBOX Ref Data'!$BX$2,'BPA SANDBOX Scaling'!D26,0)</f>
        <v>7.8466567510913035E-2</v>
      </c>
      <c r="BY23" s="1">
        <f>IF('SANDBOX Calc'!$N$5='BPA SANDBOX Ref Data'!$BY$2,'BPA SANDBOX Scaling'!H26,0)</f>
        <v>0</v>
      </c>
      <c r="BZ23" s="6">
        <f>IF('SANDBOX Calc'!$N$6="Yes",SUM('BPA SANDBOX Ref Data'!BX23:BY23),0)</f>
        <v>7.8466567510913035E-2</v>
      </c>
      <c r="CA23" s="4"/>
      <c r="CB23" s="4"/>
      <c r="CC23" s="4"/>
      <c r="CD23" s="4"/>
      <c r="CE23" s="4"/>
      <c r="CF23" s="4"/>
      <c r="CG23" s="4"/>
      <c r="CH23" s="4"/>
      <c r="CI23" s="4"/>
      <c r="CJ23" s="4"/>
      <c r="CK23" s="4"/>
      <c r="CL23" s="4"/>
      <c r="CM23" s="4"/>
      <c r="CN23" s="4"/>
      <c r="CO23" s="4"/>
      <c r="CP23" s="4"/>
      <c r="CQ23" s="4" t="e">
        <f>IF('SANDBOX Calc'!#REF!='BPA SANDBOX Ref Data'!CQ$2,Data!G23,0)</f>
        <v>#REF!</v>
      </c>
      <c r="CR23" s="4" t="e">
        <f>IF('SANDBOX Calc'!#REF!='BPA SANDBOX Ref Data'!CR$2,Data!H23,0)</f>
        <v>#REF!</v>
      </c>
      <c r="CS23" s="4" t="e">
        <f>IF('SANDBOX Calc'!#REF!='BPA SANDBOX Ref Data'!CS$2,Data!I23,0)</f>
        <v>#REF!</v>
      </c>
      <c r="CT23" s="4" t="e">
        <f>IF('SANDBOX Calc'!#REF!='BPA SANDBOX Ref Data'!CT$2,Data!J23,0)</f>
        <v>#REF!</v>
      </c>
      <c r="CU23" s="4" t="e">
        <f>IF('SANDBOX Calc'!#REF!='BPA SANDBOX Ref Data'!CU$2,Data!K23,0)</f>
        <v>#REF!</v>
      </c>
      <c r="CV23" s="4" t="e">
        <f>IF('SANDBOX Calc'!#REF!='BPA SANDBOX Ref Data'!CV$2,Data!L23,0)</f>
        <v>#REF!</v>
      </c>
      <c r="CW23" s="4" t="e">
        <f>IF('SANDBOX Calc'!#REF!='BPA SANDBOX Ref Data'!CW$2,Data!M23,0)</f>
        <v>#REF!</v>
      </c>
      <c r="CX23" s="4" t="e">
        <f>IF('SANDBOX Calc'!#REF!='BPA SANDBOX Ref Data'!CX$2,Data!N23,0)</f>
        <v>#REF!</v>
      </c>
      <c r="CY23" s="4" t="e">
        <f>IF('SANDBOX Calc'!#REF!='BPA SANDBOX Ref Data'!CY$2,Data!O23,0)</f>
        <v>#REF!</v>
      </c>
      <c r="CZ23" s="4" t="e">
        <f>IF('SANDBOX Calc'!#REF!='BPA SANDBOX Ref Data'!CZ$2,Data!P23,0)</f>
        <v>#REF!</v>
      </c>
      <c r="DA23" s="4" t="e">
        <f>IF('SANDBOX Calc'!#REF!='BPA SANDBOX Ref Data'!DA$2,Data!Q23,0)</f>
        <v>#REF!</v>
      </c>
      <c r="DB23" s="4" t="e">
        <f>IF('SANDBOX Calc'!#REF!='BPA SANDBOX Ref Data'!DB$2,Data!R23,0)</f>
        <v>#REF!</v>
      </c>
      <c r="DC23" s="4" t="e">
        <f>IF('SANDBOX Calc'!#REF!='BPA SANDBOX Ref Data'!DC$2,Data!S23,0)</f>
        <v>#REF!</v>
      </c>
      <c r="DD23" s="4" t="e">
        <f>IF('SANDBOX Calc'!#REF!='BPA SANDBOX Ref Data'!DD$2,Data!T23,0)</f>
        <v>#REF!</v>
      </c>
      <c r="DE23" s="4" t="e">
        <f>IF('SANDBOX Calc'!#REF!='BPA SANDBOX Ref Data'!DE$2,Data!U23,0)</f>
        <v>#REF!</v>
      </c>
      <c r="DF23" s="22" t="e">
        <f t="shared" si="7"/>
        <v>#REF!</v>
      </c>
    </row>
    <row r="24" spans="1:110" x14ac:dyDescent="0.3">
      <c r="A24" s="12">
        <v>10072</v>
      </c>
      <c r="B24" s="37" t="s">
        <v>31</v>
      </c>
      <c r="C24" s="18">
        <f>IF('SANDBOX Calc'!$C$6='BPA SANDBOX Ref Data'!C$2,Data!G24,0)</f>
        <v>0</v>
      </c>
      <c r="D24" s="4">
        <f>IF('SANDBOX Calc'!$C$6='BPA SANDBOX Ref Data'!D$2,Data!H24,0)</f>
        <v>0</v>
      </c>
      <c r="E24" s="4">
        <f>IF('SANDBOX Calc'!$C$6='BPA SANDBOX Ref Data'!E$2,Data!I24,0)</f>
        <v>24.074671004566213</v>
      </c>
      <c r="F24" s="4">
        <f>IF('SANDBOX Calc'!$C$6='BPA SANDBOX Ref Data'!F$2,Data!J24,0)</f>
        <v>0</v>
      </c>
      <c r="G24" s="4">
        <f>IF('SANDBOX Calc'!$C$6='BPA SANDBOX Ref Data'!G$2,Data!K24,0)</f>
        <v>0</v>
      </c>
      <c r="H24" s="4">
        <f>IF('SANDBOX Calc'!$C$6='BPA SANDBOX Ref Data'!H$2,Data!L24,0)</f>
        <v>0</v>
      </c>
      <c r="I24" s="4">
        <f>IF('SANDBOX Calc'!$C$6='BPA SANDBOX Ref Data'!I$2,Data!M24,0)</f>
        <v>0</v>
      </c>
      <c r="J24" s="4">
        <f>IF('SANDBOX Calc'!$C$6='BPA SANDBOX Ref Data'!J$2,Data!N24,0)</f>
        <v>0</v>
      </c>
      <c r="K24" s="4">
        <f>IF('SANDBOX Calc'!$C$6='BPA SANDBOX Ref Data'!K$2,Data!O24,0)</f>
        <v>0</v>
      </c>
      <c r="L24" s="4">
        <f>IF('SANDBOX Calc'!$C$6='BPA SANDBOX Ref Data'!L$2,Data!P24,0)</f>
        <v>0</v>
      </c>
      <c r="M24" s="4">
        <f>IF('SANDBOX Calc'!$C$6='BPA SANDBOX Ref Data'!M$2,Data!Q24,0)</f>
        <v>0</v>
      </c>
      <c r="N24" s="4">
        <f>IF('SANDBOX Calc'!$C$6='BPA SANDBOX Ref Data'!N$2,Data!R24,0)</f>
        <v>0</v>
      </c>
      <c r="O24" s="4">
        <f>IF('SANDBOX Calc'!$C$6='BPA SANDBOX Ref Data'!O$2,Data!S24,0)</f>
        <v>0</v>
      </c>
      <c r="P24" s="4">
        <f>IF('SANDBOX Calc'!$C$6='BPA SANDBOX Ref Data'!P$2,Data!T24,0)</f>
        <v>0</v>
      </c>
      <c r="Q24" s="4">
        <f>IF('SANDBOX Calc'!$C$6='BPA SANDBOX Ref Data'!Q$2,Data!U24,0)</f>
        <v>0</v>
      </c>
      <c r="R24" s="22">
        <f t="shared" si="1"/>
        <v>24.074671004566213</v>
      </c>
      <c r="S24" s="18">
        <f>IF(S$2='SANDBOX Calc'!$D$6,Data!V24,0)</f>
        <v>0</v>
      </c>
      <c r="T24" s="4">
        <f>IF(T$2='SANDBOX Calc'!$D$6,Data!W24,0)</f>
        <v>0</v>
      </c>
      <c r="U24" s="4">
        <f>IF(U$2='SANDBOX Calc'!$D$6,Data!X24,0)</f>
        <v>0</v>
      </c>
      <c r="V24" s="4">
        <f>IF(V$2='SANDBOX Calc'!$D$6,Data!Y24,0)</f>
        <v>0</v>
      </c>
      <c r="W24" s="4">
        <f>IF(W$2='SANDBOX Calc'!$D$6,Data!Z24,0)</f>
        <v>0</v>
      </c>
      <c r="X24" s="4">
        <f>IF(X$2='SANDBOX Calc'!$D$6,Data!AA24,0)</f>
        <v>0</v>
      </c>
      <c r="Y24" s="4">
        <f>IF(Y$2='SANDBOX Calc'!$D$6,Data!AB24,0)</f>
        <v>0</v>
      </c>
      <c r="Z24" s="4">
        <f>IF(Z$2='SANDBOX Calc'!$D$6,Data!AC24,0)</f>
        <v>0</v>
      </c>
      <c r="AA24" s="4">
        <f>IF(AA$2='SANDBOX Calc'!$D$6,Data!AD24,0)</f>
        <v>0</v>
      </c>
      <c r="AB24" s="4">
        <f>IF(AB$2='SANDBOX Calc'!$D$6,Data!AE24,0)</f>
        <v>0</v>
      </c>
      <c r="AC24" s="4">
        <f>IF(AC$2='SANDBOX Calc'!$D$6,Data!AF24,0)</f>
        <v>0</v>
      </c>
      <c r="AD24" s="4">
        <f>IF(AD$2='SANDBOX Calc'!$D$6,Data!AG24,0)</f>
        <v>0</v>
      </c>
      <c r="AE24" s="4">
        <f>IF(AE$2='SANDBOX Calc'!$D$6,Data!AH24,0)</f>
        <v>0</v>
      </c>
      <c r="AF24" s="4">
        <f>IF(AF$2='SANDBOX Calc'!$D$6,Data!AI24,0)</f>
        <v>0</v>
      </c>
      <c r="AG24" s="6">
        <f t="shared" si="2"/>
        <v>0</v>
      </c>
      <c r="AH24" s="18">
        <f>IF(AH$2='SANDBOX Calc'!$E$6,0,0)</f>
        <v>0</v>
      </c>
      <c r="AI24" s="4">
        <f>IF(AI$2='SANDBOX Calc'!$E$6,Data!AJ24,0)</f>
        <v>0</v>
      </c>
      <c r="AJ24" s="4">
        <f>IF(AJ$2='SANDBOX Calc'!$E$6,Data!AK24,0)</f>
        <v>0</v>
      </c>
      <c r="AK24" s="4">
        <f>IF(AK$2='SANDBOX Calc'!$E$6,Data!AL24,0)</f>
        <v>0</v>
      </c>
      <c r="AL24" s="4">
        <f>IF(AL$2='SANDBOX Calc'!$E$6,Data!AM24,0)</f>
        <v>0</v>
      </c>
      <c r="AM24" s="4">
        <f>IF(AM$2='SANDBOX Calc'!$E$6,Data!AN24,0)</f>
        <v>0</v>
      </c>
      <c r="AN24" s="4">
        <f>IF(AN$2='SANDBOX Calc'!$E$6,Data!AO24,0)</f>
        <v>0</v>
      </c>
      <c r="AO24" s="4">
        <f>IF(AO$2='SANDBOX Calc'!$E$6,Data!AP24,0)</f>
        <v>0</v>
      </c>
      <c r="AP24" s="6">
        <f t="shared" si="3"/>
        <v>0</v>
      </c>
      <c r="AQ24" s="18">
        <f>IF(AQ$2='SANDBOX Calc'!$F$6,0,0)</f>
        <v>0</v>
      </c>
      <c r="AR24" s="4">
        <f>IF(AR$2='SANDBOX Calc'!$F$6,Data!AQ24,0)</f>
        <v>0</v>
      </c>
      <c r="AS24" s="4">
        <f>IF(AS$2='SANDBOX Calc'!$F$6,Data!AR24,0)</f>
        <v>0</v>
      </c>
      <c r="AT24" s="4">
        <f>IF(AT$2='SANDBOX Calc'!$F$6,Data!AS24,0)</f>
        <v>0</v>
      </c>
      <c r="AU24" s="4">
        <f>IF(AU$2='SANDBOX Calc'!$F$6,Data!AT24,0)</f>
        <v>0</v>
      </c>
      <c r="AV24" s="4">
        <f>IF(AV$2='SANDBOX Calc'!$F$6,Data!AU24,0)</f>
        <v>0</v>
      </c>
      <c r="AW24" s="4">
        <f>IF(AW$2='SANDBOX Calc'!$F$6,Data!AV24,0)</f>
        <v>0</v>
      </c>
      <c r="AX24" s="4">
        <f>IF(AX$2='SANDBOX Calc'!$F$6,Data!AW24,0)</f>
        <v>0</v>
      </c>
      <c r="AY24" s="6">
        <f t="shared" si="4"/>
        <v>0</v>
      </c>
      <c r="AZ24" s="18">
        <f>IF(AZ$2='SANDBOX Calc'!$G$6,0,0)</f>
        <v>0</v>
      </c>
      <c r="BA24" s="4">
        <f>IF(BA$2='SANDBOX Calc'!$G$6,Data!AX24,0)</f>
        <v>0</v>
      </c>
      <c r="BB24" s="4">
        <f>IF(BB$2='SANDBOX Calc'!$G$6,Data!AY24,0)</f>
        <v>0</v>
      </c>
      <c r="BC24" s="4">
        <f>IF(BC$2='SANDBOX Calc'!$G$6,Data!AZ24,0)</f>
        <v>0</v>
      </c>
      <c r="BD24" s="4">
        <f>IF(BD$2='SANDBOX Calc'!$G$6,Data!BA24,0)</f>
        <v>0</v>
      </c>
      <c r="BE24" s="4">
        <f>IF(BE$2='SANDBOX Calc'!$G$6,Data!BB24,0)</f>
        <v>0</v>
      </c>
      <c r="BF24" s="4">
        <f>IF(BF$2='SANDBOX Calc'!$G$6,Data!BC24,0)</f>
        <v>0</v>
      </c>
      <c r="BG24" s="4">
        <f>IF(BG$2='SANDBOX Calc'!$G$6,Data!BD24,0)</f>
        <v>0</v>
      </c>
      <c r="BH24" s="6">
        <f t="shared" si="5"/>
        <v>0</v>
      </c>
      <c r="BI24" s="97">
        <f>IF('SANDBOX Calc'!$H$6="Yes",Data!BE24,0)</f>
        <v>0</v>
      </c>
      <c r="BJ24" s="18">
        <f>IF(BJ$2='SANDBOX Calc'!$L$4,0,0)</f>
        <v>0</v>
      </c>
      <c r="BK24" s="4">
        <f>IF(BK$2='SANDBOX Calc'!$L$4,Data!BV24,0)</f>
        <v>0</v>
      </c>
      <c r="BL24" s="4">
        <f>IF(BL$2='SANDBOX Calc'!$L$4,Data!BW24,0)</f>
        <v>0.16700000000000001</v>
      </c>
      <c r="BM24" s="4">
        <f>IF(BM$2='SANDBOX Calc'!$L$4,Data!BX24,0)</f>
        <v>0</v>
      </c>
      <c r="BN24" s="4">
        <f>IF(BN$2='SANDBOX Calc'!$L$4,Data!BY24,0)</f>
        <v>0</v>
      </c>
      <c r="BO24" s="6">
        <f t="shared" si="6"/>
        <v>0.16700000000000001</v>
      </c>
      <c r="BP24" s="4">
        <f>IF('SANDBOX Calc'!$J$6='BPA SANDBOX Ref Data'!BP$2,Data!C24,0)</f>
        <v>0</v>
      </c>
      <c r="BQ24" s="4">
        <f>IF('SANDBOX Calc'!$J$6='BPA SANDBOX Ref Data'!BQ$2,Data!D24,0)</f>
        <v>0</v>
      </c>
      <c r="BR24" s="4">
        <f>IF('SANDBOX Calc'!$J$6='BPA SANDBOX Ref Data'!BR$2,Data!E24,0)</f>
        <v>0</v>
      </c>
      <c r="BS24" s="4">
        <f>IF('SANDBOX Calc'!$J$6='BPA SANDBOX Ref Data'!BS$2,Data!F24,0)</f>
        <v>23.981999999999999</v>
      </c>
      <c r="BT24" s="99">
        <f t="shared" si="0"/>
        <v>23.981999999999999</v>
      </c>
      <c r="BU24" s="102">
        <f>IF('SANDBOX Calc'!$L$6="Yes",'BPA SANDBOX Ref Data'!BO24*'SANDBOX Calc'!$L$5,0)</f>
        <v>8.3500000000000005E-2</v>
      </c>
      <c r="BV24" s="102">
        <f>IF('SANDBOX Calc'!$M$6="Yes",IF(('SANDBOX Calc'!I28-'BPA SANDBOX Ref Data'!BT24)&gt;0,('SANDBOX Calc'!I28-'BPA SANDBOX Ref Data'!BT24)*'SANDBOX Calc'!$M$5,0),0)</f>
        <v>2.3167751141553339E-2</v>
      </c>
      <c r="BW24" s="80">
        <f>IF('SANDBOX Calc'!$K$6="Yes",IF(('SANDBOX Calc'!I28)&lt;'SANDBOX Calc'!J28,('SANDBOX Calc'!I28-'SANDBOX Calc'!J28)*'SANDBOX Calc'!$K$5,0),0)</f>
        <v>0</v>
      </c>
      <c r="BX24" s="105">
        <f>IF('SANDBOX Calc'!$N$5='BPA SANDBOX Ref Data'!$BX$2,'BPA SANDBOX Scaling'!D27,0)</f>
        <v>1.014915668535882</v>
      </c>
      <c r="BY24" s="1">
        <f>IF('SANDBOX Calc'!$N$5='BPA SANDBOX Ref Data'!$BY$2,'BPA SANDBOX Scaling'!H27,0)</f>
        <v>0</v>
      </c>
      <c r="BZ24" s="6">
        <f>IF('SANDBOX Calc'!$N$6="Yes",SUM('BPA SANDBOX Ref Data'!BX24:BY24),0)</f>
        <v>1.014915668535882</v>
      </c>
      <c r="CA24" s="4"/>
      <c r="CB24" s="4"/>
      <c r="CC24" s="4"/>
      <c r="CD24" s="4"/>
      <c r="CE24" s="4"/>
      <c r="CF24" s="4"/>
      <c r="CG24" s="4"/>
      <c r="CH24" s="4"/>
      <c r="CI24" s="4"/>
      <c r="CJ24" s="4"/>
      <c r="CK24" s="4"/>
      <c r="CL24" s="4"/>
      <c r="CM24" s="4"/>
      <c r="CN24" s="4"/>
      <c r="CO24" s="4"/>
      <c r="CP24" s="4"/>
      <c r="CQ24" s="4" t="e">
        <f>IF('SANDBOX Calc'!#REF!='BPA SANDBOX Ref Data'!CQ$2,Data!G24,0)</f>
        <v>#REF!</v>
      </c>
      <c r="CR24" s="4" t="e">
        <f>IF('SANDBOX Calc'!#REF!='BPA SANDBOX Ref Data'!CR$2,Data!H24,0)</f>
        <v>#REF!</v>
      </c>
      <c r="CS24" s="4" t="e">
        <f>IF('SANDBOX Calc'!#REF!='BPA SANDBOX Ref Data'!CS$2,Data!I24,0)</f>
        <v>#REF!</v>
      </c>
      <c r="CT24" s="4" t="e">
        <f>IF('SANDBOX Calc'!#REF!='BPA SANDBOX Ref Data'!CT$2,Data!J24,0)</f>
        <v>#REF!</v>
      </c>
      <c r="CU24" s="4" t="e">
        <f>IF('SANDBOX Calc'!#REF!='BPA SANDBOX Ref Data'!CU$2,Data!K24,0)</f>
        <v>#REF!</v>
      </c>
      <c r="CV24" s="4" t="e">
        <f>IF('SANDBOX Calc'!#REF!='BPA SANDBOX Ref Data'!CV$2,Data!L24,0)</f>
        <v>#REF!</v>
      </c>
      <c r="CW24" s="4" t="e">
        <f>IF('SANDBOX Calc'!#REF!='BPA SANDBOX Ref Data'!CW$2,Data!M24,0)</f>
        <v>#REF!</v>
      </c>
      <c r="CX24" s="4" t="e">
        <f>IF('SANDBOX Calc'!#REF!='BPA SANDBOX Ref Data'!CX$2,Data!N24,0)</f>
        <v>#REF!</v>
      </c>
      <c r="CY24" s="4" t="e">
        <f>IF('SANDBOX Calc'!#REF!='BPA SANDBOX Ref Data'!CY$2,Data!O24,0)</f>
        <v>#REF!</v>
      </c>
      <c r="CZ24" s="4" t="e">
        <f>IF('SANDBOX Calc'!#REF!='BPA SANDBOX Ref Data'!CZ$2,Data!P24,0)</f>
        <v>#REF!</v>
      </c>
      <c r="DA24" s="4" t="e">
        <f>IF('SANDBOX Calc'!#REF!='BPA SANDBOX Ref Data'!DA$2,Data!Q24,0)</f>
        <v>#REF!</v>
      </c>
      <c r="DB24" s="4" t="e">
        <f>IF('SANDBOX Calc'!#REF!='BPA SANDBOX Ref Data'!DB$2,Data!R24,0)</f>
        <v>#REF!</v>
      </c>
      <c r="DC24" s="4" t="e">
        <f>IF('SANDBOX Calc'!#REF!='BPA SANDBOX Ref Data'!DC$2,Data!S24,0)</f>
        <v>#REF!</v>
      </c>
      <c r="DD24" s="4" t="e">
        <f>IF('SANDBOX Calc'!#REF!='BPA SANDBOX Ref Data'!DD$2,Data!T24,0)</f>
        <v>#REF!</v>
      </c>
      <c r="DE24" s="4" t="e">
        <f>IF('SANDBOX Calc'!#REF!='BPA SANDBOX Ref Data'!DE$2,Data!U24,0)</f>
        <v>#REF!</v>
      </c>
      <c r="DF24" s="22" t="e">
        <f t="shared" si="7"/>
        <v>#REF!</v>
      </c>
    </row>
    <row r="25" spans="1:110" x14ac:dyDescent="0.3">
      <c r="A25" s="12">
        <v>10074</v>
      </c>
      <c r="B25" s="37" t="s">
        <v>32</v>
      </c>
      <c r="C25" s="18">
        <f>IF('SANDBOX Calc'!$C$6='BPA SANDBOX Ref Data'!C$2,Data!G25,0)</f>
        <v>0</v>
      </c>
      <c r="D25" s="4">
        <f>IF('SANDBOX Calc'!$C$6='BPA SANDBOX Ref Data'!D$2,Data!H25,0)</f>
        <v>0</v>
      </c>
      <c r="E25" s="4">
        <f>IF('SANDBOX Calc'!$C$6='BPA SANDBOX Ref Data'!E$2,Data!I25,0)</f>
        <v>30.437412557077625</v>
      </c>
      <c r="F25" s="4">
        <f>IF('SANDBOX Calc'!$C$6='BPA SANDBOX Ref Data'!F$2,Data!J25,0)</f>
        <v>0</v>
      </c>
      <c r="G25" s="4">
        <f>IF('SANDBOX Calc'!$C$6='BPA SANDBOX Ref Data'!G$2,Data!K25,0)</f>
        <v>0</v>
      </c>
      <c r="H25" s="4">
        <f>IF('SANDBOX Calc'!$C$6='BPA SANDBOX Ref Data'!H$2,Data!L25,0)</f>
        <v>0</v>
      </c>
      <c r="I25" s="4">
        <f>IF('SANDBOX Calc'!$C$6='BPA SANDBOX Ref Data'!I$2,Data!M25,0)</f>
        <v>0</v>
      </c>
      <c r="J25" s="4">
        <f>IF('SANDBOX Calc'!$C$6='BPA SANDBOX Ref Data'!J$2,Data!N25,0)</f>
        <v>0</v>
      </c>
      <c r="K25" s="4">
        <f>IF('SANDBOX Calc'!$C$6='BPA SANDBOX Ref Data'!K$2,Data!O25,0)</f>
        <v>0</v>
      </c>
      <c r="L25" s="4">
        <f>IF('SANDBOX Calc'!$C$6='BPA SANDBOX Ref Data'!L$2,Data!P25,0)</f>
        <v>0</v>
      </c>
      <c r="M25" s="4">
        <f>IF('SANDBOX Calc'!$C$6='BPA SANDBOX Ref Data'!M$2,Data!Q25,0)</f>
        <v>0</v>
      </c>
      <c r="N25" s="4">
        <f>IF('SANDBOX Calc'!$C$6='BPA SANDBOX Ref Data'!N$2,Data!R25,0)</f>
        <v>0</v>
      </c>
      <c r="O25" s="4">
        <f>IF('SANDBOX Calc'!$C$6='BPA SANDBOX Ref Data'!O$2,Data!S25,0)</f>
        <v>0</v>
      </c>
      <c r="P25" s="4">
        <f>IF('SANDBOX Calc'!$C$6='BPA SANDBOX Ref Data'!P$2,Data!T25,0)</f>
        <v>0</v>
      </c>
      <c r="Q25" s="4">
        <f>IF('SANDBOX Calc'!$C$6='BPA SANDBOX Ref Data'!Q$2,Data!U25,0)</f>
        <v>0</v>
      </c>
      <c r="R25" s="22">
        <f t="shared" si="1"/>
        <v>30.437412557077625</v>
      </c>
      <c r="S25" s="18">
        <f>IF(S$2='SANDBOX Calc'!$D$6,Data!V25,0)</f>
        <v>0</v>
      </c>
      <c r="T25" s="4">
        <f>IF(T$2='SANDBOX Calc'!$D$6,Data!W25,0)</f>
        <v>0</v>
      </c>
      <c r="U25" s="4">
        <f>IF(U$2='SANDBOX Calc'!$D$6,Data!X25,0)</f>
        <v>0</v>
      </c>
      <c r="V25" s="4">
        <f>IF(V$2='SANDBOX Calc'!$D$6,Data!Y25,0)</f>
        <v>0</v>
      </c>
      <c r="W25" s="4">
        <f>IF(W$2='SANDBOX Calc'!$D$6,Data!Z25,0)</f>
        <v>0</v>
      </c>
      <c r="X25" s="4">
        <f>IF(X$2='SANDBOX Calc'!$D$6,Data!AA25,0)</f>
        <v>0</v>
      </c>
      <c r="Y25" s="4">
        <f>IF(Y$2='SANDBOX Calc'!$D$6,Data!AB25,0)</f>
        <v>0</v>
      </c>
      <c r="Z25" s="4">
        <f>IF(Z$2='SANDBOX Calc'!$D$6,Data!AC25,0)</f>
        <v>0</v>
      </c>
      <c r="AA25" s="4">
        <f>IF(AA$2='SANDBOX Calc'!$D$6,Data!AD25,0)</f>
        <v>0</v>
      </c>
      <c r="AB25" s="4">
        <f>IF(AB$2='SANDBOX Calc'!$D$6,Data!AE25,0)</f>
        <v>0</v>
      </c>
      <c r="AC25" s="4">
        <f>IF(AC$2='SANDBOX Calc'!$D$6,Data!AF25,0)</f>
        <v>0</v>
      </c>
      <c r="AD25" s="4">
        <f>IF(AD$2='SANDBOX Calc'!$D$6,Data!AG25,0)</f>
        <v>0</v>
      </c>
      <c r="AE25" s="4">
        <f>IF(AE$2='SANDBOX Calc'!$D$6,Data!AH25,0)</f>
        <v>0</v>
      </c>
      <c r="AF25" s="4">
        <f>IF(AF$2='SANDBOX Calc'!$D$6,Data!AI25,0)</f>
        <v>0</v>
      </c>
      <c r="AG25" s="6">
        <f t="shared" si="2"/>
        <v>0</v>
      </c>
      <c r="AH25" s="18">
        <f>IF(AH$2='SANDBOX Calc'!$E$6,0,0)</f>
        <v>0</v>
      </c>
      <c r="AI25" s="4">
        <f>IF(AI$2='SANDBOX Calc'!$E$6,Data!AJ25,0)</f>
        <v>0</v>
      </c>
      <c r="AJ25" s="4">
        <f>IF(AJ$2='SANDBOX Calc'!$E$6,Data!AK25,0)</f>
        <v>2.9414383561643835</v>
      </c>
      <c r="AK25" s="4">
        <f>IF(AK$2='SANDBOX Calc'!$E$6,Data!AL25,0)</f>
        <v>0</v>
      </c>
      <c r="AL25" s="4">
        <f>IF(AL$2='SANDBOX Calc'!$E$6,Data!AM25,0)</f>
        <v>0</v>
      </c>
      <c r="AM25" s="4">
        <f>IF(AM$2='SANDBOX Calc'!$E$6,Data!AN25,0)</f>
        <v>0</v>
      </c>
      <c r="AN25" s="4">
        <f>IF(AN$2='SANDBOX Calc'!$E$6,Data!AO25,0)</f>
        <v>0</v>
      </c>
      <c r="AO25" s="4">
        <f>IF(AO$2='SANDBOX Calc'!$E$6,Data!AP25,0)</f>
        <v>0</v>
      </c>
      <c r="AP25" s="6">
        <f t="shared" si="3"/>
        <v>2.9414383561643835</v>
      </c>
      <c r="AQ25" s="18">
        <f>IF(AQ$2='SANDBOX Calc'!$F$6,0,0)</f>
        <v>0</v>
      </c>
      <c r="AR25" s="4">
        <f>IF(AR$2='SANDBOX Calc'!$F$6,Data!AQ25,0)</f>
        <v>0</v>
      </c>
      <c r="AS25" s="4">
        <f>IF(AS$2='SANDBOX Calc'!$F$6,Data!AR25,0)</f>
        <v>0</v>
      </c>
      <c r="AT25" s="4">
        <f>IF(AT$2='SANDBOX Calc'!$F$6,Data!AS25,0)</f>
        <v>0</v>
      </c>
      <c r="AU25" s="4">
        <f>IF(AU$2='SANDBOX Calc'!$F$6,Data!AT25,0)</f>
        <v>0</v>
      </c>
      <c r="AV25" s="4">
        <f>IF(AV$2='SANDBOX Calc'!$F$6,Data!AU25,0)</f>
        <v>0</v>
      </c>
      <c r="AW25" s="4">
        <f>IF(AW$2='SANDBOX Calc'!$F$6,Data!AV25,0)</f>
        <v>0</v>
      </c>
      <c r="AX25" s="4">
        <f>IF(AX$2='SANDBOX Calc'!$F$6,Data!AW25,0)</f>
        <v>0</v>
      </c>
      <c r="AY25" s="6">
        <f t="shared" si="4"/>
        <v>0</v>
      </c>
      <c r="AZ25" s="18">
        <f>IF(AZ$2='SANDBOX Calc'!$G$6,0,0)</f>
        <v>0</v>
      </c>
      <c r="BA25" s="4">
        <f>IF(BA$2='SANDBOX Calc'!$G$6,Data!AX25,0)</f>
        <v>0</v>
      </c>
      <c r="BB25" s="4">
        <f>IF(BB$2='SANDBOX Calc'!$G$6,Data!AY25,0)</f>
        <v>0</v>
      </c>
      <c r="BC25" s="4">
        <f>IF(BC$2='SANDBOX Calc'!$G$6,Data!AZ25,0)</f>
        <v>0</v>
      </c>
      <c r="BD25" s="4">
        <f>IF(BD$2='SANDBOX Calc'!$G$6,Data!BA25,0)</f>
        <v>0</v>
      </c>
      <c r="BE25" s="4">
        <f>IF(BE$2='SANDBOX Calc'!$G$6,Data!BB25,0)</f>
        <v>0</v>
      </c>
      <c r="BF25" s="4">
        <f>IF(BF$2='SANDBOX Calc'!$G$6,Data!BC25,0)</f>
        <v>0</v>
      </c>
      <c r="BG25" s="4">
        <f>IF(BG$2='SANDBOX Calc'!$G$6,Data!BD25,0)</f>
        <v>0</v>
      </c>
      <c r="BH25" s="6">
        <f t="shared" si="5"/>
        <v>0</v>
      </c>
      <c r="BI25" s="97">
        <f>IF('SANDBOX Calc'!$H$6="Yes",Data!BE25,0)</f>
        <v>0</v>
      </c>
      <c r="BJ25" s="18">
        <f>IF(BJ$2='SANDBOX Calc'!$L$4,0,0)</f>
        <v>0</v>
      </c>
      <c r="BK25" s="4">
        <f>IF(BK$2='SANDBOX Calc'!$L$4,Data!BV25,0)</f>
        <v>0</v>
      </c>
      <c r="BL25" s="4">
        <f>IF(BL$2='SANDBOX Calc'!$L$4,Data!BW25,0)</f>
        <v>0.1585</v>
      </c>
      <c r="BM25" s="4">
        <f>IF(BM$2='SANDBOX Calc'!$L$4,Data!BX25,0)</f>
        <v>0</v>
      </c>
      <c r="BN25" s="4">
        <f>IF(BN$2='SANDBOX Calc'!$L$4,Data!BY25,0)</f>
        <v>0</v>
      </c>
      <c r="BO25" s="6">
        <f t="shared" si="6"/>
        <v>0.1585</v>
      </c>
      <c r="BP25" s="4">
        <f>IF('SANDBOX Calc'!$J$6='BPA SANDBOX Ref Data'!BP$2,Data!C25,0)</f>
        <v>0</v>
      </c>
      <c r="BQ25" s="4">
        <f>IF('SANDBOX Calc'!$J$6='BPA SANDBOX Ref Data'!BQ$2,Data!D25,0)</f>
        <v>0</v>
      </c>
      <c r="BR25" s="4">
        <f>IF('SANDBOX Calc'!$J$6='BPA SANDBOX Ref Data'!BR$2,Data!E25,0)</f>
        <v>0</v>
      </c>
      <c r="BS25" s="4">
        <f>IF('SANDBOX Calc'!$J$6='BPA SANDBOX Ref Data'!BS$2,Data!F25,0)</f>
        <v>26.681999999999999</v>
      </c>
      <c r="BT25" s="99">
        <f t="shared" si="0"/>
        <v>26.681999999999999</v>
      </c>
      <c r="BU25" s="102">
        <f>IF('SANDBOX Calc'!$L$6="Yes",'BPA SANDBOX Ref Data'!BO25*'SANDBOX Calc'!$L$5,0)</f>
        <v>7.9250000000000001E-2</v>
      </c>
      <c r="BV25" s="102">
        <f>IF('SANDBOX Calc'!$M$6="Yes",IF(('SANDBOX Calc'!I29-'BPA SANDBOX Ref Data'!BT25)&gt;0,('SANDBOX Calc'!I29-'BPA SANDBOX Ref Data'!BT25)*'SANDBOX Calc'!$M$5,0),0)</f>
        <v>0.20349355022831084</v>
      </c>
      <c r="BW25" s="80">
        <f>IF('SANDBOX Calc'!$K$6="Yes",IF(('SANDBOX Calc'!I29)&lt;'SANDBOX Calc'!J29,('SANDBOX Calc'!I29-'SANDBOX Calc'!J29)*'SANDBOX Calc'!$K$5,0),0)</f>
        <v>0</v>
      </c>
      <c r="BX25" s="105">
        <f>IF('SANDBOX Calc'!$N$5='BPA SANDBOX Ref Data'!$BX$2,'BPA SANDBOX Scaling'!D28,0)</f>
        <v>1.1360919171580863</v>
      </c>
      <c r="BY25" s="1">
        <f>IF('SANDBOX Calc'!$N$5='BPA SANDBOX Ref Data'!$BY$2,'BPA SANDBOX Scaling'!H28,0)</f>
        <v>0</v>
      </c>
      <c r="BZ25" s="6">
        <f>IF('SANDBOX Calc'!$N$6="Yes",SUM('BPA SANDBOX Ref Data'!BX25:BY25),0)</f>
        <v>1.1360919171580863</v>
      </c>
      <c r="CA25" s="4"/>
      <c r="CB25" s="4"/>
      <c r="CC25" s="4"/>
      <c r="CD25" s="4"/>
      <c r="CE25" s="4"/>
      <c r="CF25" s="4"/>
      <c r="CG25" s="4"/>
      <c r="CH25" s="4"/>
      <c r="CI25" s="4"/>
      <c r="CJ25" s="4"/>
      <c r="CK25" s="4"/>
      <c r="CL25" s="4"/>
      <c r="CM25" s="4"/>
      <c r="CN25" s="4"/>
      <c r="CO25" s="4"/>
      <c r="CP25" s="4"/>
      <c r="CQ25" s="4" t="e">
        <f>IF('SANDBOX Calc'!#REF!='BPA SANDBOX Ref Data'!CQ$2,Data!G25,0)</f>
        <v>#REF!</v>
      </c>
      <c r="CR25" s="4" t="e">
        <f>IF('SANDBOX Calc'!#REF!='BPA SANDBOX Ref Data'!CR$2,Data!H25,0)</f>
        <v>#REF!</v>
      </c>
      <c r="CS25" s="4" t="e">
        <f>IF('SANDBOX Calc'!#REF!='BPA SANDBOX Ref Data'!CS$2,Data!I25,0)</f>
        <v>#REF!</v>
      </c>
      <c r="CT25" s="4" t="e">
        <f>IF('SANDBOX Calc'!#REF!='BPA SANDBOX Ref Data'!CT$2,Data!J25,0)</f>
        <v>#REF!</v>
      </c>
      <c r="CU25" s="4" t="e">
        <f>IF('SANDBOX Calc'!#REF!='BPA SANDBOX Ref Data'!CU$2,Data!K25,0)</f>
        <v>#REF!</v>
      </c>
      <c r="CV25" s="4" t="e">
        <f>IF('SANDBOX Calc'!#REF!='BPA SANDBOX Ref Data'!CV$2,Data!L25,0)</f>
        <v>#REF!</v>
      </c>
      <c r="CW25" s="4" t="e">
        <f>IF('SANDBOX Calc'!#REF!='BPA SANDBOX Ref Data'!CW$2,Data!M25,0)</f>
        <v>#REF!</v>
      </c>
      <c r="CX25" s="4" t="e">
        <f>IF('SANDBOX Calc'!#REF!='BPA SANDBOX Ref Data'!CX$2,Data!N25,0)</f>
        <v>#REF!</v>
      </c>
      <c r="CY25" s="4" t="e">
        <f>IF('SANDBOX Calc'!#REF!='BPA SANDBOX Ref Data'!CY$2,Data!O25,0)</f>
        <v>#REF!</v>
      </c>
      <c r="CZ25" s="4" t="e">
        <f>IF('SANDBOX Calc'!#REF!='BPA SANDBOX Ref Data'!CZ$2,Data!P25,0)</f>
        <v>#REF!</v>
      </c>
      <c r="DA25" s="4" t="e">
        <f>IF('SANDBOX Calc'!#REF!='BPA SANDBOX Ref Data'!DA$2,Data!Q25,0)</f>
        <v>#REF!</v>
      </c>
      <c r="DB25" s="4" t="e">
        <f>IF('SANDBOX Calc'!#REF!='BPA SANDBOX Ref Data'!DB$2,Data!R25,0)</f>
        <v>#REF!</v>
      </c>
      <c r="DC25" s="4" t="e">
        <f>IF('SANDBOX Calc'!#REF!='BPA SANDBOX Ref Data'!DC$2,Data!S25,0)</f>
        <v>#REF!</v>
      </c>
      <c r="DD25" s="4" t="e">
        <f>IF('SANDBOX Calc'!#REF!='BPA SANDBOX Ref Data'!DD$2,Data!T25,0)</f>
        <v>#REF!</v>
      </c>
      <c r="DE25" s="4" t="e">
        <f>IF('SANDBOX Calc'!#REF!='BPA SANDBOX Ref Data'!DE$2,Data!U25,0)</f>
        <v>#REF!</v>
      </c>
      <c r="DF25" s="22" t="e">
        <f t="shared" si="7"/>
        <v>#REF!</v>
      </c>
    </row>
    <row r="26" spans="1:110" x14ac:dyDescent="0.3">
      <c r="A26" s="12">
        <v>10076</v>
      </c>
      <c r="B26" s="37" t="s">
        <v>33</v>
      </c>
      <c r="C26" s="18">
        <f>IF('SANDBOX Calc'!$C$6='BPA SANDBOX Ref Data'!C$2,Data!G26,0)</f>
        <v>0</v>
      </c>
      <c r="D26" s="4">
        <f>IF('SANDBOX Calc'!$C$6='BPA SANDBOX Ref Data'!D$2,Data!H26,0)</f>
        <v>0</v>
      </c>
      <c r="E26" s="4">
        <f>IF('SANDBOX Calc'!$C$6='BPA SANDBOX Ref Data'!E$2,Data!I26,0)</f>
        <v>7.8478922374429212</v>
      </c>
      <c r="F26" s="4">
        <f>IF('SANDBOX Calc'!$C$6='BPA SANDBOX Ref Data'!F$2,Data!J26,0)</f>
        <v>0</v>
      </c>
      <c r="G26" s="4">
        <f>IF('SANDBOX Calc'!$C$6='BPA SANDBOX Ref Data'!G$2,Data!K26,0)</f>
        <v>0</v>
      </c>
      <c r="H26" s="4">
        <f>IF('SANDBOX Calc'!$C$6='BPA SANDBOX Ref Data'!H$2,Data!L26,0)</f>
        <v>0</v>
      </c>
      <c r="I26" s="4">
        <f>IF('SANDBOX Calc'!$C$6='BPA SANDBOX Ref Data'!I$2,Data!M26,0)</f>
        <v>0</v>
      </c>
      <c r="J26" s="4">
        <f>IF('SANDBOX Calc'!$C$6='BPA SANDBOX Ref Data'!J$2,Data!N26,0)</f>
        <v>0</v>
      </c>
      <c r="K26" s="4">
        <f>IF('SANDBOX Calc'!$C$6='BPA SANDBOX Ref Data'!K$2,Data!O26,0)</f>
        <v>0</v>
      </c>
      <c r="L26" s="4">
        <f>IF('SANDBOX Calc'!$C$6='BPA SANDBOX Ref Data'!L$2,Data!P26,0)</f>
        <v>0</v>
      </c>
      <c r="M26" s="4">
        <f>IF('SANDBOX Calc'!$C$6='BPA SANDBOX Ref Data'!M$2,Data!Q26,0)</f>
        <v>0</v>
      </c>
      <c r="N26" s="4">
        <f>IF('SANDBOX Calc'!$C$6='BPA SANDBOX Ref Data'!N$2,Data!R26,0)</f>
        <v>0</v>
      </c>
      <c r="O26" s="4">
        <f>IF('SANDBOX Calc'!$C$6='BPA SANDBOX Ref Data'!O$2,Data!S26,0)</f>
        <v>0</v>
      </c>
      <c r="P26" s="4">
        <f>IF('SANDBOX Calc'!$C$6='BPA SANDBOX Ref Data'!P$2,Data!T26,0)</f>
        <v>0</v>
      </c>
      <c r="Q26" s="4">
        <f>IF('SANDBOX Calc'!$C$6='BPA SANDBOX Ref Data'!Q$2,Data!U26,0)</f>
        <v>0</v>
      </c>
      <c r="R26" s="22">
        <f t="shared" si="1"/>
        <v>7.8478922374429212</v>
      </c>
      <c r="S26" s="18">
        <f>IF(S$2='SANDBOX Calc'!$D$6,Data!V26,0)</f>
        <v>0</v>
      </c>
      <c r="T26" s="4">
        <f>IF(T$2='SANDBOX Calc'!$D$6,Data!W26,0)</f>
        <v>0</v>
      </c>
      <c r="U26" s="4">
        <f>IF(U$2='SANDBOX Calc'!$D$6,Data!X26,0)</f>
        <v>0</v>
      </c>
      <c r="V26" s="4">
        <f>IF(V$2='SANDBOX Calc'!$D$6,Data!Y26,0)</f>
        <v>0</v>
      </c>
      <c r="W26" s="4">
        <f>IF(W$2='SANDBOX Calc'!$D$6,Data!Z26,0)</f>
        <v>0</v>
      </c>
      <c r="X26" s="4">
        <f>IF(X$2='SANDBOX Calc'!$D$6,Data!AA26,0)</f>
        <v>0</v>
      </c>
      <c r="Y26" s="4">
        <f>IF(Y$2='SANDBOX Calc'!$D$6,Data!AB26,0)</f>
        <v>0</v>
      </c>
      <c r="Z26" s="4">
        <f>IF(Z$2='SANDBOX Calc'!$D$6,Data!AC26,0)</f>
        <v>0</v>
      </c>
      <c r="AA26" s="4">
        <f>IF(AA$2='SANDBOX Calc'!$D$6,Data!AD26,0)</f>
        <v>0</v>
      </c>
      <c r="AB26" s="4">
        <f>IF(AB$2='SANDBOX Calc'!$D$6,Data!AE26,0)</f>
        <v>0</v>
      </c>
      <c r="AC26" s="4">
        <f>IF(AC$2='SANDBOX Calc'!$D$6,Data!AF26,0)</f>
        <v>0</v>
      </c>
      <c r="AD26" s="4">
        <f>IF(AD$2='SANDBOX Calc'!$D$6,Data!AG26,0)</f>
        <v>0</v>
      </c>
      <c r="AE26" s="4">
        <f>IF(AE$2='SANDBOX Calc'!$D$6,Data!AH26,0)</f>
        <v>0</v>
      </c>
      <c r="AF26" s="4">
        <f>IF(AF$2='SANDBOX Calc'!$D$6,Data!AI26,0)</f>
        <v>0</v>
      </c>
      <c r="AG26" s="6">
        <f t="shared" si="2"/>
        <v>0</v>
      </c>
      <c r="AH26" s="18">
        <f>IF(AH$2='SANDBOX Calc'!$E$6,0,0)</f>
        <v>0</v>
      </c>
      <c r="AI26" s="4">
        <f>IF(AI$2='SANDBOX Calc'!$E$6,Data!AJ26,0)</f>
        <v>0</v>
      </c>
      <c r="AJ26" s="4">
        <f>IF(AJ$2='SANDBOX Calc'!$E$6,Data!AK26,0)</f>
        <v>0</v>
      </c>
      <c r="AK26" s="4">
        <f>IF(AK$2='SANDBOX Calc'!$E$6,Data!AL26,0)</f>
        <v>0</v>
      </c>
      <c r="AL26" s="4">
        <f>IF(AL$2='SANDBOX Calc'!$E$6,Data!AM26,0)</f>
        <v>0</v>
      </c>
      <c r="AM26" s="4">
        <f>IF(AM$2='SANDBOX Calc'!$E$6,Data!AN26,0)</f>
        <v>0</v>
      </c>
      <c r="AN26" s="4">
        <f>IF(AN$2='SANDBOX Calc'!$E$6,Data!AO26,0)</f>
        <v>0</v>
      </c>
      <c r="AO26" s="4">
        <f>IF(AO$2='SANDBOX Calc'!$E$6,Data!AP26,0)</f>
        <v>0</v>
      </c>
      <c r="AP26" s="6">
        <f t="shared" si="3"/>
        <v>0</v>
      </c>
      <c r="AQ26" s="18">
        <f>IF(AQ$2='SANDBOX Calc'!$F$6,0,0)</f>
        <v>0</v>
      </c>
      <c r="AR26" s="4">
        <f>IF(AR$2='SANDBOX Calc'!$F$6,Data!AQ26,0)</f>
        <v>0</v>
      </c>
      <c r="AS26" s="4">
        <f>IF(AS$2='SANDBOX Calc'!$F$6,Data!AR26,0)</f>
        <v>0</v>
      </c>
      <c r="AT26" s="4">
        <f>IF(AT$2='SANDBOX Calc'!$F$6,Data!AS26,0)</f>
        <v>0</v>
      </c>
      <c r="AU26" s="4">
        <f>IF(AU$2='SANDBOX Calc'!$F$6,Data!AT26,0)</f>
        <v>0</v>
      </c>
      <c r="AV26" s="4">
        <f>IF(AV$2='SANDBOX Calc'!$F$6,Data!AU26,0)</f>
        <v>0</v>
      </c>
      <c r="AW26" s="4">
        <f>IF(AW$2='SANDBOX Calc'!$F$6,Data!AV26,0)</f>
        <v>0</v>
      </c>
      <c r="AX26" s="4">
        <f>IF(AX$2='SANDBOX Calc'!$F$6,Data!AW26,0)</f>
        <v>0</v>
      </c>
      <c r="AY26" s="6">
        <f t="shared" si="4"/>
        <v>0</v>
      </c>
      <c r="AZ26" s="18">
        <f>IF(AZ$2='SANDBOX Calc'!$G$6,0,0)</f>
        <v>0</v>
      </c>
      <c r="BA26" s="4">
        <f>IF(BA$2='SANDBOX Calc'!$G$6,Data!AX26,0)</f>
        <v>0</v>
      </c>
      <c r="BB26" s="4">
        <f>IF(BB$2='SANDBOX Calc'!$G$6,Data!AY26,0)</f>
        <v>0</v>
      </c>
      <c r="BC26" s="4">
        <f>IF(BC$2='SANDBOX Calc'!$G$6,Data!AZ26,0)</f>
        <v>0</v>
      </c>
      <c r="BD26" s="4">
        <f>IF(BD$2='SANDBOX Calc'!$G$6,Data!BA26,0)</f>
        <v>0</v>
      </c>
      <c r="BE26" s="4">
        <f>IF(BE$2='SANDBOX Calc'!$G$6,Data!BB26,0)</f>
        <v>0</v>
      </c>
      <c r="BF26" s="4">
        <f>IF(BF$2='SANDBOX Calc'!$G$6,Data!BC26,0)</f>
        <v>0</v>
      </c>
      <c r="BG26" s="4">
        <f>IF(BG$2='SANDBOX Calc'!$G$6,Data!BD26,0)</f>
        <v>0</v>
      </c>
      <c r="BH26" s="6">
        <f t="shared" si="5"/>
        <v>0</v>
      </c>
      <c r="BI26" s="97">
        <f>IF('SANDBOX Calc'!$H$6="Yes",Data!BE26,0)</f>
        <v>0</v>
      </c>
      <c r="BJ26" s="18">
        <f>IF(BJ$2='SANDBOX Calc'!$L$4,0,0)</f>
        <v>0</v>
      </c>
      <c r="BK26" s="4">
        <f>IF(BK$2='SANDBOX Calc'!$L$4,Data!BV26,0)</f>
        <v>0</v>
      </c>
      <c r="BL26" s="4">
        <f>IF(BL$2='SANDBOX Calc'!$L$4,Data!BW26,0)</f>
        <v>9.0000000000000011E-3</v>
      </c>
      <c r="BM26" s="4">
        <f>IF(BM$2='SANDBOX Calc'!$L$4,Data!BX26,0)</f>
        <v>0</v>
      </c>
      <c r="BN26" s="4">
        <f>IF(BN$2='SANDBOX Calc'!$L$4,Data!BY26,0)</f>
        <v>0</v>
      </c>
      <c r="BO26" s="6">
        <f t="shared" si="6"/>
        <v>9.0000000000000011E-3</v>
      </c>
      <c r="BP26" s="4">
        <f>IF('SANDBOX Calc'!$J$6='BPA SANDBOX Ref Data'!BP$2,Data!C26,0)</f>
        <v>0</v>
      </c>
      <c r="BQ26" s="4">
        <f>IF('SANDBOX Calc'!$J$6='BPA SANDBOX Ref Data'!BQ$2,Data!D26,0)</f>
        <v>0</v>
      </c>
      <c r="BR26" s="4">
        <f>IF('SANDBOX Calc'!$J$6='BPA SANDBOX Ref Data'!BR$2,Data!E26,0)</f>
        <v>0</v>
      </c>
      <c r="BS26" s="4">
        <f>IF('SANDBOX Calc'!$J$6='BPA SANDBOX Ref Data'!BS$2,Data!F26,0)</f>
        <v>4.8170000000000002</v>
      </c>
      <c r="BT26" s="99">
        <f t="shared" si="0"/>
        <v>4.8170000000000002</v>
      </c>
      <c r="BU26" s="102">
        <f>IF('SANDBOX Calc'!$L$6="Yes",'BPA SANDBOX Ref Data'!BO26*'SANDBOX Calc'!$L$5,0)</f>
        <v>4.5000000000000005E-3</v>
      </c>
      <c r="BV26" s="102">
        <f>IF('SANDBOX Calc'!$M$6="Yes",IF(('SANDBOX Calc'!I30-'BPA SANDBOX Ref Data'!BT26)&gt;0,('SANDBOX Calc'!I30-'BPA SANDBOX Ref Data'!BT26)*'SANDBOX Calc'!$M$5,0),0)</f>
        <v>0.75772305936073026</v>
      </c>
      <c r="BW26" s="80">
        <f>IF('SANDBOX Calc'!$K$6="Yes",IF(('SANDBOX Calc'!I30)&lt;'SANDBOX Calc'!J30,('SANDBOX Calc'!I30-'SANDBOX Calc'!J30)*'SANDBOX Calc'!$K$5,0),0)</f>
        <v>0</v>
      </c>
      <c r="BX26" s="105">
        <f>IF('SANDBOX Calc'!$N$5='BPA SANDBOX Ref Data'!$BX$2,'BPA SANDBOX Scaling'!D29,0)</f>
        <v>0.23506658648374457</v>
      </c>
      <c r="BY26" s="1">
        <f>IF('SANDBOX Calc'!$N$5='BPA SANDBOX Ref Data'!$BY$2,'BPA SANDBOX Scaling'!H29,0)</f>
        <v>0</v>
      </c>
      <c r="BZ26" s="6">
        <f>IF('SANDBOX Calc'!$N$6="Yes",SUM('BPA SANDBOX Ref Data'!BX26:BY26),0)</f>
        <v>0.23506658648374457</v>
      </c>
      <c r="CA26" s="4"/>
      <c r="CB26" s="4"/>
      <c r="CC26" s="4"/>
      <c r="CD26" s="4"/>
      <c r="CE26" s="4"/>
      <c r="CF26" s="4"/>
      <c r="CG26" s="4"/>
      <c r="CH26" s="4"/>
      <c r="CI26" s="4"/>
      <c r="CJ26" s="4"/>
      <c r="CK26" s="4"/>
      <c r="CL26" s="4"/>
      <c r="CM26" s="4"/>
      <c r="CN26" s="4"/>
      <c r="CO26" s="4"/>
      <c r="CP26" s="4"/>
      <c r="CQ26" s="4" t="e">
        <f>IF('SANDBOX Calc'!#REF!='BPA SANDBOX Ref Data'!CQ$2,Data!G26,0)</f>
        <v>#REF!</v>
      </c>
      <c r="CR26" s="4" t="e">
        <f>IF('SANDBOX Calc'!#REF!='BPA SANDBOX Ref Data'!CR$2,Data!H26,0)</f>
        <v>#REF!</v>
      </c>
      <c r="CS26" s="4" t="e">
        <f>IF('SANDBOX Calc'!#REF!='BPA SANDBOX Ref Data'!CS$2,Data!I26,0)</f>
        <v>#REF!</v>
      </c>
      <c r="CT26" s="4" t="e">
        <f>IF('SANDBOX Calc'!#REF!='BPA SANDBOX Ref Data'!CT$2,Data!J26,0)</f>
        <v>#REF!</v>
      </c>
      <c r="CU26" s="4" t="e">
        <f>IF('SANDBOX Calc'!#REF!='BPA SANDBOX Ref Data'!CU$2,Data!K26,0)</f>
        <v>#REF!</v>
      </c>
      <c r="CV26" s="4" t="e">
        <f>IF('SANDBOX Calc'!#REF!='BPA SANDBOX Ref Data'!CV$2,Data!L26,0)</f>
        <v>#REF!</v>
      </c>
      <c r="CW26" s="4" t="e">
        <f>IF('SANDBOX Calc'!#REF!='BPA SANDBOX Ref Data'!CW$2,Data!M26,0)</f>
        <v>#REF!</v>
      </c>
      <c r="CX26" s="4" t="e">
        <f>IF('SANDBOX Calc'!#REF!='BPA SANDBOX Ref Data'!CX$2,Data!N26,0)</f>
        <v>#REF!</v>
      </c>
      <c r="CY26" s="4" t="e">
        <f>IF('SANDBOX Calc'!#REF!='BPA SANDBOX Ref Data'!CY$2,Data!O26,0)</f>
        <v>#REF!</v>
      </c>
      <c r="CZ26" s="4" t="e">
        <f>IF('SANDBOX Calc'!#REF!='BPA SANDBOX Ref Data'!CZ$2,Data!P26,0)</f>
        <v>#REF!</v>
      </c>
      <c r="DA26" s="4" t="e">
        <f>IF('SANDBOX Calc'!#REF!='BPA SANDBOX Ref Data'!DA$2,Data!Q26,0)</f>
        <v>#REF!</v>
      </c>
      <c r="DB26" s="4" t="e">
        <f>IF('SANDBOX Calc'!#REF!='BPA SANDBOX Ref Data'!DB$2,Data!R26,0)</f>
        <v>#REF!</v>
      </c>
      <c r="DC26" s="4" t="e">
        <f>IF('SANDBOX Calc'!#REF!='BPA SANDBOX Ref Data'!DC$2,Data!S26,0)</f>
        <v>#REF!</v>
      </c>
      <c r="DD26" s="4" t="e">
        <f>IF('SANDBOX Calc'!#REF!='BPA SANDBOX Ref Data'!DD$2,Data!T26,0)</f>
        <v>#REF!</v>
      </c>
      <c r="DE26" s="4" t="e">
        <f>IF('SANDBOX Calc'!#REF!='BPA SANDBOX Ref Data'!DE$2,Data!U26,0)</f>
        <v>#REF!</v>
      </c>
      <c r="DF26" s="22" t="e">
        <f t="shared" si="7"/>
        <v>#REF!</v>
      </c>
    </row>
    <row r="27" spans="1:110" x14ac:dyDescent="0.3">
      <c r="A27" s="12">
        <v>10078</v>
      </c>
      <c r="B27" s="37" t="s">
        <v>34</v>
      </c>
      <c r="C27" s="18">
        <f>IF('SANDBOX Calc'!$C$6='BPA SANDBOX Ref Data'!C$2,Data!G27,0)</f>
        <v>0</v>
      </c>
      <c r="D27" s="4">
        <f>IF('SANDBOX Calc'!$C$6='BPA SANDBOX Ref Data'!D$2,Data!H27,0)</f>
        <v>0</v>
      </c>
      <c r="E27" s="4">
        <f>IF('SANDBOX Calc'!$C$6='BPA SANDBOX Ref Data'!E$2,Data!I27,0)</f>
        <v>3.7119555936073061</v>
      </c>
      <c r="F27" s="4">
        <f>IF('SANDBOX Calc'!$C$6='BPA SANDBOX Ref Data'!F$2,Data!J27,0)</f>
        <v>0</v>
      </c>
      <c r="G27" s="4">
        <f>IF('SANDBOX Calc'!$C$6='BPA SANDBOX Ref Data'!G$2,Data!K27,0)</f>
        <v>0</v>
      </c>
      <c r="H27" s="4">
        <f>IF('SANDBOX Calc'!$C$6='BPA SANDBOX Ref Data'!H$2,Data!L27,0)</f>
        <v>0</v>
      </c>
      <c r="I27" s="4">
        <f>IF('SANDBOX Calc'!$C$6='BPA SANDBOX Ref Data'!I$2,Data!M27,0)</f>
        <v>0</v>
      </c>
      <c r="J27" s="4">
        <f>IF('SANDBOX Calc'!$C$6='BPA SANDBOX Ref Data'!J$2,Data!N27,0)</f>
        <v>0</v>
      </c>
      <c r="K27" s="4">
        <f>IF('SANDBOX Calc'!$C$6='BPA SANDBOX Ref Data'!K$2,Data!O27,0)</f>
        <v>0</v>
      </c>
      <c r="L27" s="4">
        <f>IF('SANDBOX Calc'!$C$6='BPA SANDBOX Ref Data'!L$2,Data!P27,0)</f>
        <v>0</v>
      </c>
      <c r="M27" s="4">
        <f>IF('SANDBOX Calc'!$C$6='BPA SANDBOX Ref Data'!M$2,Data!Q27,0)</f>
        <v>0</v>
      </c>
      <c r="N27" s="4">
        <f>IF('SANDBOX Calc'!$C$6='BPA SANDBOX Ref Data'!N$2,Data!R27,0)</f>
        <v>0</v>
      </c>
      <c r="O27" s="4">
        <f>IF('SANDBOX Calc'!$C$6='BPA SANDBOX Ref Data'!O$2,Data!S27,0)</f>
        <v>0</v>
      </c>
      <c r="P27" s="4">
        <f>IF('SANDBOX Calc'!$C$6='BPA SANDBOX Ref Data'!P$2,Data!T27,0)</f>
        <v>0</v>
      </c>
      <c r="Q27" s="4">
        <f>IF('SANDBOX Calc'!$C$6='BPA SANDBOX Ref Data'!Q$2,Data!U27,0)</f>
        <v>0</v>
      </c>
      <c r="R27" s="22">
        <f t="shared" si="1"/>
        <v>3.7119555936073061</v>
      </c>
      <c r="S27" s="18">
        <f>IF(S$2='SANDBOX Calc'!$D$6,Data!V27,0)</f>
        <v>0</v>
      </c>
      <c r="T27" s="4">
        <f>IF(T$2='SANDBOX Calc'!$D$6,Data!W27,0)</f>
        <v>0</v>
      </c>
      <c r="U27" s="4">
        <f>IF(U$2='SANDBOX Calc'!$D$6,Data!X27,0)</f>
        <v>0</v>
      </c>
      <c r="V27" s="4">
        <f>IF(V$2='SANDBOX Calc'!$D$6,Data!Y27,0)</f>
        <v>0</v>
      </c>
      <c r="W27" s="4">
        <f>IF(W$2='SANDBOX Calc'!$D$6,Data!Z27,0)</f>
        <v>0</v>
      </c>
      <c r="X27" s="4">
        <f>IF(X$2='SANDBOX Calc'!$D$6,Data!AA27,0)</f>
        <v>0</v>
      </c>
      <c r="Y27" s="4">
        <f>IF(Y$2='SANDBOX Calc'!$D$6,Data!AB27,0)</f>
        <v>0</v>
      </c>
      <c r="Z27" s="4">
        <f>IF(Z$2='SANDBOX Calc'!$D$6,Data!AC27,0)</f>
        <v>0</v>
      </c>
      <c r="AA27" s="4">
        <f>IF(AA$2='SANDBOX Calc'!$D$6,Data!AD27,0)</f>
        <v>0</v>
      </c>
      <c r="AB27" s="4">
        <f>IF(AB$2='SANDBOX Calc'!$D$6,Data!AE27,0)</f>
        <v>0</v>
      </c>
      <c r="AC27" s="4">
        <f>IF(AC$2='SANDBOX Calc'!$D$6,Data!AF27,0)</f>
        <v>0</v>
      </c>
      <c r="AD27" s="4">
        <f>IF(AD$2='SANDBOX Calc'!$D$6,Data!AG27,0)</f>
        <v>0</v>
      </c>
      <c r="AE27" s="4">
        <f>IF(AE$2='SANDBOX Calc'!$D$6,Data!AH27,0)</f>
        <v>0</v>
      </c>
      <c r="AF27" s="4">
        <f>IF(AF$2='SANDBOX Calc'!$D$6,Data!AI27,0)</f>
        <v>0</v>
      </c>
      <c r="AG27" s="6">
        <f t="shared" si="2"/>
        <v>0</v>
      </c>
      <c r="AH27" s="18">
        <f>IF(AH$2='SANDBOX Calc'!$E$6,0,0)</f>
        <v>0</v>
      </c>
      <c r="AI27" s="4">
        <f>IF(AI$2='SANDBOX Calc'!$E$6,Data!AJ27,0)</f>
        <v>0</v>
      </c>
      <c r="AJ27" s="4">
        <f>IF(AJ$2='SANDBOX Calc'!$E$6,Data!AK27,0)</f>
        <v>0</v>
      </c>
      <c r="AK27" s="4">
        <f>IF(AK$2='SANDBOX Calc'!$E$6,Data!AL27,0)</f>
        <v>0</v>
      </c>
      <c r="AL27" s="4">
        <f>IF(AL$2='SANDBOX Calc'!$E$6,Data!AM27,0)</f>
        <v>0</v>
      </c>
      <c r="AM27" s="4">
        <f>IF(AM$2='SANDBOX Calc'!$E$6,Data!AN27,0)</f>
        <v>0</v>
      </c>
      <c r="AN27" s="4">
        <f>IF(AN$2='SANDBOX Calc'!$E$6,Data!AO27,0)</f>
        <v>0</v>
      </c>
      <c r="AO27" s="4">
        <f>IF(AO$2='SANDBOX Calc'!$E$6,Data!AP27,0)</f>
        <v>0</v>
      </c>
      <c r="AP27" s="6">
        <f t="shared" si="3"/>
        <v>0</v>
      </c>
      <c r="AQ27" s="18">
        <f>IF(AQ$2='SANDBOX Calc'!$F$6,0,0)</f>
        <v>0</v>
      </c>
      <c r="AR27" s="4">
        <f>IF(AR$2='SANDBOX Calc'!$F$6,Data!AQ27,0)</f>
        <v>0</v>
      </c>
      <c r="AS27" s="4">
        <f>IF(AS$2='SANDBOX Calc'!$F$6,Data!AR27,0)</f>
        <v>0</v>
      </c>
      <c r="AT27" s="4">
        <f>IF(AT$2='SANDBOX Calc'!$F$6,Data!AS27,0)</f>
        <v>0</v>
      </c>
      <c r="AU27" s="4">
        <f>IF(AU$2='SANDBOX Calc'!$F$6,Data!AT27,0)</f>
        <v>0</v>
      </c>
      <c r="AV27" s="4">
        <f>IF(AV$2='SANDBOX Calc'!$F$6,Data!AU27,0)</f>
        <v>0</v>
      </c>
      <c r="AW27" s="4">
        <f>IF(AW$2='SANDBOX Calc'!$F$6,Data!AV27,0)</f>
        <v>0</v>
      </c>
      <c r="AX27" s="4">
        <f>IF(AX$2='SANDBOX Calc'!$F$6,Data!AW27,0)</f>
        <v>0</v>
      </c>
      <c r="AY27" s="6">
        <f t="shared" si="4"/>
        <v>0</v>
      </c>
      <c r="AZ27" s="18">
        <f>IF(AZ$2='SANDBOX Calc'!$G$6,0,0)</f>
        <v>0</v>
      </c>
      <c r="BA27" s="4">
        <f>IF(BA$2='SANDBOX Calc'!$G$6,Data!AX27,0)</f>
        <v>0</v>
      </c>
      <c r="BB27" s="4">
        <f>IF(BB$2='SANDBOX Calc'!$G$6,Data!AY27,0)</f>
        <v>0</v>
      </c>
      <c r="BC27" s="4">
        <f>IF(BC$2='SANDBOX Calc'!$G$6,Data!AZ27,0)</f>
        <v>0</v>
      </c>
      <c r="BD27" s="4">
        <f>IF(BD$2='SANDBOX Calc'!$G$6,Data!BA27,0)</f>
        <v>0</v>
      </c>
      <c r="BE27" s="4">
        <f>IF(BE$2='SANDBOX Calc'!$G$6,Data!BB27,0)</f>
        <v>0</v>
      </c>
      <c r="BF27" s="4">
        <f>IF(BF$2='SANDBOX Calc'!$G$6,Data!BC27,0)</f>
        <v>0</v>
      </c>
      <c r="BG27" s="4">
        <f>IF(BG$2='SANDBOX Calc'!$G$6,Data!BD27,0)</f>
        <v>0</v>
      </c>
      <c r="BH27" s="6">
        <f t="shared" si="5"/>
        <v>0</v>
      </c>
      <c r="BI27" s="97">
        <f>IF('SANDBOX Calc'!$H$6="Yes",Data!BE27,0)</f>
        <v>0</v>
      </c>
      <c r="BJ27" s="18">
        <f>IF(BJ$2='SANDBOX Calc'!$L$4,0,0)</f>
        <v>0</v>
      </c>
      <c r="BK27" s="4">
        <f>IF(BK$2='SANDBOX Calc'!$L$4,Data!BV27,0)</f>
        <v>0</v>
      </c>
      <c r="BL27" s="4">
        <f>IF(BL$2='SANDBOX Calc'!$L$4,Data!BW27,0)</f>
        <v>1E-3</v>
      </c>
      <c r="BM27" s="4">
        <f>IF(BM$2='SANDBOX Calc'!$L$4,Data!BX27,0)</f>
        <v>0</v>
      </c>
      <c r="BN27" s="4">
        <f>IF(BN$2='SANDBOX Calc'!$L$4,Data!BY27,0)</f>
        <v>0</v>
      </c>
      <c r="BO27" s="6">
        <f t="shared" si="6"/>
        <v>1E-3</v>
      </c>
      <c r="BP27" s="4">
        <f>IF('SANDBOX Calc'!$J$6='BPA SANDBOX Ref Data'!BP$2,Data!C27,0)</f>
        <v>0</v>
      </c>
      <c r="BQ27" s="4">
        <f>IF('SANDBOX Calc'!$J$6='BPA SANDBOX Ref Data'!BQ$2,Data!D27,0)</f>
        <v>0</v>
      </c>
      <c r="BR27" s="4">
        <f>IF('SANDBOX Calc'!$J$6='BPA SANDBOX Ref Data'!BR$2,Data!E27,0)</f>
        <v>0</v>
      </c>
      <c r="BS27" s="4">
        <f>IF('SANDBOX Calc'!$J$6='BPA SANDBOX Ref Data'!BS$2,Data!F27,0)</f>
        <v>3.718</v>
      </c>
      <c r="BT27" s="99">
        <f t="shared" si="0"/>
        <v>3.718</v>
      </c>
      <c r="BU27" s="102">
        <f>IF('SANDBOX Calc'!$L$6="Yes",'BPA SANDBOX Ref Data'!BO27*'SANDBOX Calc'!$L$5,0)</f>
        <v>5.0000000000000001E-4</v>
      </c>
      <c r="BV27" s="102">
        <f>IF('SANDBOX Calc'!$M$6="Yes",IF(('SANDBOX Calc'!I31-'BPA SANDBOX Ref Data'!BT27)&gt;0,('SANDBOX Calc'!I31-'BPA SANDBOX Ref Data'!BT27)*'SANDBOX Calc'!$M$5,0),0)</f>
        <v>0</v>
      </c>
      <c r="BW27" s="80">
        <f>IF('SANDBOX Calc'!$K$6="Yes",IF(('SANDBOX Calc'!I31)&lt;'SANDBOX Calc'!J31,('SANDBOX Calc'!I31-'SANDBOX Calc'!J31)*'SANDBOX Calc'!$K$5,0),0)</f>
        <v>-6.0444063926938796E-3</v>
      </c>
      <c r="BX27" s="105">
        <f>IF('SANDBOX Calc'!$N$5='BPA SANDBOX Ref Data'!$BX$2,'BPA SANDBOX Scaling'!D30,0)</f>
        <v>0.15641501595774959</v>
      </c>
      <c r="BY27" s="1">
        <f>IF('SANDBOX Calc'!$N$5='BPA SANDBOX Ref Data'!$BY$2,'BPA SANDBOX Scaling'!H30,0)</f>
        <v>0</v>
      </c>
      <c r="BZ27" s="6">
        <f>IF('SANDBOX Calc'!$N$6="Yes",SUM('BPA SANDBOX Ref Data'!BX27:BY27),0)</f>
        <v>0.15641501595774959</v>
      </c>
      <c r="CA27" s="4"/>
      <c r="CB27" s="4"/>
      <c r="CC27" s="4"/>
      <c r="CD27" s="4"/>
      <c r="CE27" s="4"/>
      <c r="CF27" s="4"/>
      <c r="CG27" s="4"/>
      <c r="CH27" s="4"/>
      <c r="CI27" s="4"/>
      <c r="CJ27" s="4"/>
      <c r="CK27" s="4"/>
      <c r="CL27" s="4"/>
      <c r="CM27" s="4"/>
      <c r="CN27" s="4"/>
      <c r="CO27" s="4"/>
      <c r="CP27" s="4"/>
      <c r="CQ27" s="4" t="e">
        <f>IF('SANDBOX Calc'!#REF!='BPA SANDBOX Ref Data'!CQ$2,Data!G27,0)</f>
        <v>#REF!</v>
      </c>
      <c r="CR27" s="4" t="e">
        <f>IF('SANDBOX Calc'!#REF!='BPA SANDBOX Ref Data'!CR$2,Data!H27,0)</f>
        <v>#REF!</v>
      </c>
      <c r="CS27" s="4" t="e">
        <f>IF('SANDBOX Calc'!#REF!='BPA SANDBOX Ref Data'!CS$2,Data!I27,0)</f>
        <v>#REF!</v>
      </c>
      <c r="CT27" s="4" t="e">
        <f>IF('SANDBOX Calc'!#REF!='BPA SANDBOX Ref Data'!CT$2,Data!J27,0)</f>
        <v>#REF!</v>
      </c>
      <c r="CU27" s="4" t="e">
        <f>IF('SANDBOX Calc'!#REF!='BPA SANDBOX Ref Data'!CU$2,Data!K27,0)</f>
        <v>#REF!</v>
      </c>
      <c r="CV27" s="4" t="e">
        <f>IF('SANDBOX Calc'!#REF!='BPA SANDBOX Ref Data'!CV$2,Data!L27,0)</f>
        <v>#REF!</v>
      </c>
      <c r="CW27" s="4" t="e">
        <f>IF('SANDBOX Calc'!#REF!='BPA SANDBOX Ref Data'!CW$2,Data!M27,0)</f>
        <v>#REF!</v>
      </c>
      <c r="CX27" s="4" t="e">
        <f>IF('SANDBOX Calc'!#REF!='BPA SANDBOX Ref Data'!CX$2,Data!N27,0)</f>
        <v>#REF!</v>
      </c>
      <c r="CY27" s="4" t="e">
        <f>IF('SANDBOX Calc'!#REF!='BPA SANDBOX Ref Data'!CY$2,Data!O27,0)</f>
        <v>#REF!</v>
      </c>
      <c r="CZ27" s="4" t="e">
        <f>IF('SANDBOX Calc'!#REF!='BPA SANDBOX Ref Data'!CZ$2,Data!P27,0)</f>
        <v>#REF!</v>
      </c>
      <c r="DA27" s="4" t="e">
        <f>IF('SANDBOX Calc'!#REF!='BPA SANDBOX Ref Data'!DA$2,Data!Q27,0)</f>
        <v>#REF!</v>
      </c>
      <c r="DB27" s="4" t="e">
        <f>IF('SANDBOX Calc'!#REF!='BPA SANDBOX Ref Data'!DB$2,Data!R27,0)</f>
        <v>#REF!</v>
      </c>
      <c r="DC27" s="4" t="e">
        <f>IF('SANDBOX Calc'!#REF!='BPA SANDBOX Ref Data'!DC$2,Data!S27,0)</f>
        <v>#REF!</v>
      </c>
      <c r="DD27" s="4" t="e">
        <f>IF('SANDBOX Calc'!#REF!='BPA SANDBOX Ref Data'!DD$2,Data!T27,0)</f>
        <v>#REF!</v>
      </c>
      <c r="DE27" s="4" t="e">
        <f>IF('SANDBOX Calc'!#REF!='BPA SANDBOX Ref Data'!DE$2,Data!U27,0)</f>
        <v>#REF!</v>
      </c>
      <c r="DF27" s="22" t="e">
        <f t="shared" si="7"/>
        <v>#REF!</v>
      </c>
    </row>
    <row r="28" spans="1:110" x14ac:dyDescent="0.3">
      <c r="A28" s="12">
        <v>10079</v>
      </c>
      <c r="B28" s="37" t="s">
        <v>35</v>
      </c>
      <c r="C28" s="18">
        <f>IF('SANDBOX Calc'!$C$6='BPA SANDBOX Ref Data'!C$2,Data!G28,0)</f>
        <v>0</v>
      </c>
      <c r="D28" s="4">
        <f>IF('SANDBOX Calc'!$C$6='BPA SANDBOX Ref Data'!D$2,Data!H28,0)</f>
        <v>0</v>
      </c>
      <c r="E28" s="4">
        <f>IF('SANDBOX Calc'!$C$6='BPA SANDBOX Ref Data'!E$2,Data!I28,0)</f>
        <v>84.355454566210042</v>
      </c>
      <c r="F28" s="4">
        <f>IF('SANDBOX Calc'!$C$6='BPA SANDBOX Ref Data'!F$2,Data!J28,0)</f>
        <v>0</v>
      </c>
      <c r="G28" s="4">
        <f>IF('SANDBOX Calc'!$C$6='BPA SANDBOX Ref Data'!G$2,Data!K28,0)</f>
        <v>0</v>
      </c>
      <c r="H28" s="4">
        <f>IF('SANDBOX Calc'!$C$6='BPA SANDBOX Ref Data'!H$2,Data!L28,0)</f>
        <v>0</v>
      </c>
      <c r="I28" s="4">
        <f>IF('SANDBOX Calc'!$C$6='BPA SANDBOX Ref Data'!I$2,Data!M28,0)</f>
        <v>0</v>
      </c>
      <c r="J28" s="4">
        <f>IF('SANDBOX Calc'!$C$6='BPA SANDBOX Ref Data'!J$2,Data!N28,0)</f>
        <v>0</v>
      </c>
      <c r="K28" s="4">
        <f>IF('SANDBOX Calc'!$C$6='BPA SANDBOX Ref Data'!K$2,Data!O28,0)</f>
        <v>0</v>
      </c>
      <c r="L28" s="4">
        <f>IF('SANDBOX Calc'!$C$6='BPA SANDBOX Ref Data'!L$2,Data!P28,0)</f>
        <v>0</v>
      </c>
      <c r="M28" s="4">
        <f>IF('SANDBOX Calc'!$C$6='BPA SANDBOX Ref Data'!M$2,Data!Q28,0)</f>
        <v>0</v>
      </c>
      <c r="N28" s="4">
        <f>IF('SANDBOX Calc'!$C$6='BPA SANDBOX Ref Data'!N$2,Data!R28,0)</f>
        <v>0</v>
      </c>
      <c r="O28" s="4">
        <f>IF('SANDBOX Calc'!$C$6='BPA SANDBOX Ref Data'!O$2,Data!S28,0)</f>
        <v>0</v>
      </c>
      <c r="P28" s="4">
        <f>IF('SANDBOX Calc'!$C$6='BPA SANDBOX Ref Data'!P$2,Data!T28,0)</f>
        <v>0</v>
      </c>
      <c r="Q28" s="4">
        <f>IF('SANDBOX Calc'!$C$6='BPA SANDBOX Ref Data'!Q$2,Data!U28,0)</f>
        <v>0</v>
      </c>
      <c r="R28" s="22">
        <f t="shared" si="1"/>
        <v>84.355454566210042</v>
      </c>
      <c r="S28" s="18">
        <f>IF(S$2='SANDBOX Calc'!$D$6,Data!V28,0)</f>
        <v>0</v>
      </c>
      <c r="T28" s="4">
        <f>IF(T$2='SANDBOX Calc'!$D$6,Data!W28,0)</f>
        <v>0</v>
      </c>
      <c r="U28" s="4">
        <f>IF(U$2='SANDBOX Calc'!$D$6,Data!X28,0)</f>
        <v>0</v>
      </c>
      <c r="V28" s="4">
        <f>IF(V$2='SANDBOX Calc'!$D$6,Data!Y28,0)</f>
        <v>0</v>
      </c>
      <c r="W28" s="4">
        <f>IF(W$2='SANDBOX Calc'!$D$6,Data!Z28,0)</f>
        <v>0</v>
      </c>
      <c r="X28" s="4">
        <f>IF(X$2='SANDBOX Calc'!$D$6,Data!AA28,0)</f>
        <v>0</v>
      </c>
      <c r="Y28" s="4">
        <f>IF(Y$2='SANDBOX Calc'!$D$6,Data!AB28,0)</f>
        <v>0</v>
      </c>
      <c r="Z28" s="4">
        <f>IF(Z$2='SANDBOX Calc'!$D$6,Data!AC28,0)</f>
        <v>0</v>
      </c>
      <c r="AA28" s="4">
        <f>IF(AA$2='SANDBOX Calc'!$D$6,Data!AD28,0)</f>
        <v>0</v>
      </c>
      <c r="AB28" s="4">
        <f>IF(AB$2='SANDBOX Calc'!$D$6,Data!AE28,0)</f>
        <v>0</v>
      </c>
      <c r="AC28" s="4">
        <f>IF(AC$2='SANDBOX Calc'!$D$6,Data!AF28,0)</f>
        <v>0</v>
      </c>
      <c r="AD28" s="4">
        <f>IF(AD$2='SANDBOX Calc'!$D$6,Data!AG28,0)</f>
        <v>0</v>
      </c>
      <c r="AE28" s="4">
        <f>IF(AE$2='SANDBOX Calc'!$D$6,Data!AH28,0)</f>
        <v>0</v>
      </c>
      <c r="AF28" s="4">
        <f>IF(AF$2='SANDBOX Calc'!$D$6,Data!AI28,0)</f>
        <v>0</v>
      </c>
      <c r="AG28" s="6">
        <f t="shared" si="2"/>
        <v>0</v>
      </c>
      <c r="AH28" s="18">
        <f>IF(AH$2='SANDBOX Calc'!$E$6,0,0)</f>
        <v>0</v>
      </c>
      <c r="AI28" s="4">
        <f>IF(AI$2='SANDBOX Calc'!$E$6,Data!AJ28,0)</f>
        <v>0</v>
      </c>
      <c r="AJ28" s="4">
        <f>IF(AJ$2='SANDBOX Calc'!$E$6,Data!AK28,0)</f>
        <v>2.9414383561643835</v>
      </c>
      <c r="AK28" s="4">
        <f>IF(AK$2='SANDBOX Calc'!$E$6,Data!AL28,0)</f>
        <v>0</v>
      </c>
      <c r="AL28" s="4">
        <f>IF(AL$2='SANDBOX Calc'!$E$6,Data!AM28,0)</f>
        <v>0</v>
      </c>
      <c r="AM28" s="4">
        <f>IF(AM$2='SANDBOX Calc'!$E$6,Data!AN28,0)</f>
        <v>0</v>
      </c>
      <c r="AN28" s="4">
        <f>IF(AN$2='SANDBOX Calc'!$E$6,Data!AO28,0)</f>
        <v>0</v>
      </c>
      <c r="AO28" s="4">
        <f>IF(AO$2='SANDBOX Calc'!$E$6,Data!AP28,0)</f>
        <v>0</v>
      </c>
      <c r="AP28" s="6">
        <f t="shared" si="3"/>
        <v>2.9414383561643835</v>
      </c>
      <c r="AQ28" s="18">
        <f>IF(AQ$2='SANDBOX Calc'!$F$6,0,0)</f>
        <v>0</v>
      </c>
      <c r="AR28" s="4">
        <f>IF(AR$2='SANDBOX Calc'!$F$6,Data!AQ28,0)</f>
        <v>0</v>
      </c>
      <c r="AS28" s="4">
        <f>IF(AS$2='SANDBOX Calc'!$F$6,Data!AR28,0)</f>
        <v>0</v>
      </c>
      <c r="AT28" s="4">
        <f>IF(AT$2='SANDBOX Calc'!$F$6,Data!AS28,0)</f>
        <v>0</v>
      </c>
      <c r="AU28" s="4">
        <f>IF(AU$2='SANDBOX Calc'!$F$6,Data!AT28,0)</f>
        <v>0</v>
      </c>
      <c r="AV28" s="4">
        <f>IF(AV$2='SANDBOX Calc'!$F$6,Data!AU28,0)</f>
        <v>0</v>
      </c>
      <c r="AW28" s="4">
        <f>IF(AW$2='SANDBOX Calc'!$F$6,Data!AV28,0)</f>
        <v>0</v>
      </c>
      <c r="AX28" s="4">
        <f>IF(AX$2='SANDBOX Calc'!$F$6,Data!AW28,0)</f>
        <v>0</v>
      </c>
      <c r="AY28" s="6">
        <f t="shared" si="4"/>
        <v>0</v>
      </c>
      <c r="AZ28" s="18">
        <f>IF(AZ$2='SANDBOX Calc'!$G$6,0,0)</f>
        <v>0</v>
      </c>
      <c r="BA28" s="4">
        <f>IF(BA$2='SANDBOX Calc'!$G$6,Data!AX28,0)</f>
        <v>0</v>
      </c>
      <c r="BB28" s="4">
        <f>IF(BB$2='SANDBOX Calc'!$G$6,Data!AY28,0)</f>
        <v>4.0152968036529684</v>
      </c>
      <c r="BC28" s="4">
        <f>IF(BC$2='SANDBOX Calc'!$G$6,Data!AZ28,0)</f>
        <v>0</v>
      </c>
      <c r="BD28" s="4">
        <f>IF(BD$2='SANDBOX Calc'!$G$6,Data!BA28,0)</f>
        <v>0</v>
      </c>
      <c r="BE28" s="4">
        <f>IF(BE$2='SANDBOX Calc'!$G$6,Data!BB28,0)</f>
        <v>0</v>
      </c>
      <c r="BF28" s="4">
        <f>IF(BF$2='SANDBOX Calc'!$G$6,Data!BC28,0)</f>
        <v>0</v>
      </c>
      <c r="BG28" s="4">
        <f>IF(BG$2='SANDBOX Calc'!$G$6,Data!BD28,0)</f>
        <v>0</v>
      </c>
      <c r="BH28" s="6">
        <f t="shared" si="5"/>
        <v>4.0152968036529684</v>
      </c>
      <c r="BI28" s="97">
        <f>IF('SANDBOX Calc'!$H$6="Yes",Data!BE28,0)</f>
        <v>0</v>
      </c>
      <c r="BJ28" s="18">
        <f>IF(BJ$2='SANDBOX Calc'!$L$4,0,0)</f>
        <v>0</v>
      </c>
      <c r="BK28" s="4">
        <f>IF(BK$2='SANDBOX Calc'!$L$4,Data!BV28,0)</f>
        <v>0</v>
      </c>
      <c r="BL28" s="4">
        <f>IF(BL$2='SANDBOX Calc'!$L$4,Data!BW28,0)</f>
        <v>0</v>
      </c>
      <c r="BM28" s="4">
        <f>IF(BM$2='SANDBOX Calc'!$L$4,Data!BX28,0)</f>
        <v>0</v>
      </c>
      <c r="BN28" s="4">
        <f>IF(BN$2='SANDBOX Calc'!$L$4,Data!BY28,0)</f>
        <v>0</v>
      </c>
      <c r="BO28" s="6">
        <f t="shared" si="6"/>
        <v>0</v>
      </c>
      <c r="BP28" s="4">
        <f>IF('SANDBOX Calc'!$J$6='BPA SANDBOX Ref Data'!BP$2,Data!C28,0)</f>
        <v>0</v>
      </c>
      <c r="BQ28" s="4">
        <f>IF('SANDBOX Calc'!$J$6='BPA SANDBOX Ref Data'!BQ$2,Data!D28,0)</f>
        <v>0</v>
      </c>
      <c r="BR28" s="4">
        <f>IF('SANDBOX Calc'!$J$6='BPA SANDBOX Ref Data'!BR$2,Data!E28,0)</f>
        <v>0</v>
      </c>
      <c r="BS28" s="4">
        <f>IF('SANDBOX Calc'!$J$6='BPA SANDBOX Ref Data'!BS$2,Data!F28,0)</f>
        <v>88.179000000000002</v>
      </c>
      <c r="BT28" s="99">
        <f t="shared" si="0"/>
        <v>88.179000000000002</v>
      </c>
      <c r="BU28" s="102">
        <f>IF('SANDBOX Calc'!$L$6="Yes",'BPA SANDBOX Ref Data'!BO28*'SANDBOX Calc'!$L$5,0)</f>
        <v>0</v>
      </c>
      <c r="BV28" s="102">
        <f>IF('SANDBOX Calc'!$M$6="Yes",IF(('SANDBOX Calc'!I32-'BPA SANDBOX Ref Data'!BT28)&gt;0,('SANDBOX Calc'!I32-'BPA SANDBOX Ref Data'!BT28)*'SANDBOX Calc'!$M$5,0),0)</f>
        <v>0</v>
      </c>
      <c r="BW28" s="80">
        <f>IF('SANDBOX Calc'!$K$6="Yes",IF(('SANDBOX Calc'!I32)&lt;'SANDBOX Calc'!J32,('SANDBOX Calc'!I32-'SANDBOX Calc'!J32)*'SANDBOX Calc'!$K$5,0),0)</f>
        <v>-10.780280593607316</v>
      </c>
      <c r="BX28" s="105">
        <f>IF('SANDBOX Calc'!$N$5='BPA SANDBOX Ref Data'!$BX$2,'BPA SANDBOX Scaling'!D31,0)</f>
        <v>3.2610011421838623</v>
      </c>
      <c r="BY28" s="1">
        <f>IF('SANDBOX Calc'!$N$5='BPA SANDBOX Ref Data'!$BY$2,'BPA SANDBOX Scaling'!H31,0)</f>
        <v>0</v>
      </c>
      <c r="BZ28" s="6">
        <f>IF('SANDBOX Calc'!$N$6="Yes",SUM('BPA SANDBOX Ref Data'!BX28:BY28),0)</f>
        <v>3.2610011421838623</v>
      </c>
      <c r="CA28" s="4"/>
      <c r="CB28" s="4"/>
      <c r="CC28" s="4"/>
      <c r="CD28" s="4"/>
      <c r="CE28" s="4"/>
      <c r="CF28" s="4"/>
      <c r="CG28" s="4"/>
      <c r="CH28" s="4"/>
      <c r="CI28" s="4"/>
      <c r="CJ28" s="4"/>
      <c r="CK28" s="4"/>
      <c r="CL28" s="4"/>
      <c r="CM28" s="4"/>
      <c r="CN28" s="4"/>
      <c r="CO28" s="4"/>
      <c r="CP28" s="4"/>
      <c r="CQ28" s="4" t="e">
        <f>IF('SANDBOX Calc'!#REF!='BPA SANDBOX Ref Data'!CQ$2,Data!G28,0)</f>
        <v>#REF!</v>
      </c>
      <c r="CR28" s="4" t="e">
        <f>IF('SANDBOX Calc'!#REF!='BPA SANDBOX Ref Data'!CR$2,Data!H28,0)</f>
        <v>#REF!</v>
      </c>
      <c r="CS28" s="4" t="e">
        <f>IF('SANDBOX Calc'!#REF!='BPA SANDBOX Ref Data'!CS$2,Data!I28,0)</f>
        <v>#REF!</v>
      </c>
      <c r="CT28" s="4" t="e">
        <f>IF('SANDBOX Calc'!#REF!='BPA SANDBOX Ref Data'!CT$2,Data!J28,0)</f>
        <v>#REF!</v>
      </c>
      <c r="CU28" s="4" t="e">
        <f>IF('SANDBOX Calc'!#REF!='BPA SANDBOX Ref Data'!CU$2,Data!K28,0)</f>
        <v>#REF!</v>
      </c>
      <c r="CV28" s="4" t="e">
        <f>IF('SANDBOX Calc'!#REF!='BPA SANDBOX Ref Data'!CV$2,Data!L28,0)</f>
        <v>#REF!</v>
      </c>
      <c r="CW28" s="4" t="e">
        <f>IF('SANDBOX Calc'!#REF!='BPA SANDBOX Ref Data'!CW$2,Data!M28,0)</f>
        <v>#REF!</v>
      </c>
      <c r="CX28" s="4" t="e">
        <f>IF('SANDBOX Calc'!#REF!='BPA SANDBOX Ref Data'!CX$2,Data!N28,0)</f>
        <v>#REF!</v>
      </c>
      <c r="CY28" s="4" t="e">
        <f>IF('SANDBOX Calc'!#REF!='BPA SANDBOX Ref Data'!CY$2,Data!O28,0)</f>
        <v>#REF!</v>
      </c>
      <c r="CZ28" s="4" t="e">
        <f>IF('SANDBOX Calc'!#REF!='BPA SANDBOX Ref Data'!CZ$2,Data!P28,0)</f>
        <v>#REF!</v>
      </c>
      <c r="DA28" s="4" t="e">
        <f>IF('SANDBOX Calc'!#REF!='BPA SANDBOX Ref Data'!DA$2,Data!Q28,0)</f>
        <v>#REF!</v>
      </c>
      <c r="DB28" s="4" t="e">
        <f>IF('SANDBOX Calc'!#REF!='BPA SANDBOX Ref Data'!DB$2,Data!R28,0)</f>
        <v>#REF!</v>
      </c>
      <c r="DC28" s="4" t="e">
        <f>IF('SANDBOX Calc'!#REF!='BPA SANDBOX Ref Data'!DC$2,Data!S28,0)</f>
        <v>#REF!</v>
      </c>
      <c r="DD28" s="4" t="e">
        <f>IF('SANDBOX Calc'!#REF!='BPA SANDBOX Ref Data'!DD$2,Data!T28,0)</f>
        <v>#REF!</v>
      </c>
      <c r="DE28" s="4" t="e">
        <f>IF('SANDBOX Calc'!#REF!='BPA SANDBOX Ref Data'!DE$2,Data!U28,0)</f>
        <v>#REF!</v>
      </c>
      <c r="DF28" s="22" t="e">
        <f t="shared" si="7"/>
        <v>#REF!</v>
      </c>
    </row>
    <row r="29" spans="1:110" x14ac:dyDescent="0.3">
      <c r="A29" s="12">
        <v>10080</v>
      </c>
      <c r="B29" s="37" t="s">
        <v>36</v>
      </c>
      <c r="C29" s="18">
        <f>IF('SANDBOX Calc'!$C$6='BPA SANDBOX Ref Data'!C$2,Data!G29,0)</f>
        <v>0</v>
      </c>
      <c r="D29" s="4">
        <f>IF('SANDBOX Calc'!$C$6='BPA SANDBOX Ref Data'!D$2,Data!H29,0)</f>
        <v>0</v>
      </c>
      <c r="E29" s="4">
        <f>IF('SANDBOX Calc'!$C$6='BPA SANDBOX Ref Data'!E$2,Data!I29,0)</f>
        <v>6.6036856164383568</v>
      </c>
      <c r="F29" s="4">
        <f>IF('SANDBOX Calc'!$C$6='BPA SANDBOX Ref Data'!F$2,Data!J29,0)</f>
        <v>0</v>
      </c>
      <c r="G29" s="4">
        <f>IF('SANDBOX Calc'!$C$6='BPA SANDBOX Ref Data'!G$2,Data!K29,0)</f>
        <v>0</v>
      </c>
      <c r="H29" s="4">
        <f>IF('SANDBOX Calc'!$C$6='BPA SANDBOX Ref Data'!H$2,Data!L29,0)</f>
        <v>0</v>
      </c>
      <c r="I29" s="4">
        <f>IF('SANDBOX Calc'!$C$6='BPA SANDBOX Ref Data'!I$2,Data!M29,0)</f>
        <v>0</v>
      </c>
      <c r="J29" s="4">
        <f>IF('SANDBOX Calc'!$C$6='BPA SANDBOX Ref Data'!J$2,Data!N29,0)</f>
        <v>0</v>
      </c>
      <c r="K29" s="4">
        <f>IF('SANDBOX Calc'!$C$6='BPA SANDBOX Ref Data'!K$2,Data!O29,0)</f>
        <v>0</v>
      </c>
      <c r="L29" s="4">
        <f>IF('SANDBOX Calc'!$C$6='BPA SANDBOX Ref Data'!L$2,Data!P29,0)</f>
        <v>0</v>
      </c>
      <c r="M29" s="4">
        <f>IF('SANDBOX Calc'!$C$6='BPA SANDBOX Ref Data'!M$2,Data!Q29,0)</f>
        <v>0</v>
      </c>
      <c r="N29" s="4">
        <f>IF('SANDBOX Calc'!$C$6='BPA SANDBOX Ref Data'!N$2,Data!R29,0)</f>
        <v>0</v>
      </c>
      <c r="O29" s="4">
        <f>IF('SANDBOX Calc'!$C$6='BPA SANDBOX Ref Data'!O$2,Data!S29,0)</f>
        <v>0</v>
      </c>
      <c r="P29" s="4">
        <f>IF('SANDBOX Calc'!$C$6='BPA SANDBOX Ref Data'!P$2,Data!T29,0)</f>
        <v>0</v>
      </c>
      <c r="Q29" s="4">
        <f>IF('SANDBOX Calc'!$C$6='BPA SANDBOX Ref Data'!Q$2,Data!U29,0)</f>
        <v>0</v>
      </c>
      <c r="R29" s="22">
        <f t="shared" si="1"/>
        <v>6.6036856164383568</v>
      </c>
      <c r="S29" s="18">
        <f>IF(S$2='SANDBOX Calc'!$D$6,Data!V29,0)</f>
        <v>0</v>
      </c>
      <c r="T29" s="4">
        <f>IF(T$2='SANDBOX Calc'!$D$6,Data!W29,0)</f>
        <v>0</v>
      </c>
      <c r="U29" s="4">
        <f>IF(U$2='SANDBOX Calc'!$D$6,Data!X29,0)</f>
        <v>0</v>
      </c>
      <c r="V29" s="4">
        <f>IF(V$2='SANDBOX Calc'!$D$6,Data!Y29,0)</f>
        <v>0</v>
      </c>
      <c r="W29" s="4">
        <f>IF(W$2='SANDBOX Calc'!$D$6,Data!Z29,0)</f>
        <v>0</v>
      </c>
      <c r="X29" s="4">
        <f>IF(X$2='SANDBOX Calc'!$D$6,Data!AA29,0)</f>
        <v>0</v>
      </c>
      <c r="Y29" s="4">
        <f>IF(Y$2='SANDBOX Calc'!$D$6,Data!AB29,0)</f>
        <v>0</v>
      </c>
      <c r="Z29" s="4">
        <f>IF(Z$2='SANDBOX Calc'!$D$6,Data!AC29,0)</f>
        <v>0</v>
      </c>
      <c r="AA29" s="4">
        <f>IF(AA$2='SANDBOX Calc'!$D$6,Data!AD29,0)</f>
        <v>0</v>
      </c>
      <c r="AB29" s="4">
        <f>IF(AB$2='SANDBOX Calc'!$D$6,Data!AE29,0)</f>
        <v>0</v>
      </c>
      <c r="AC29" s="4">
        <f>IF(AC$2='SANDBOX Calc'!$D$6,Data!AF29,0)</f>
        <v>0</v>
      </c>
      <c r="AD29" s="4">
        <f>IF(AD$2='SANDBOX Calc'!$D$6,Data!AG29,0)</f>
        <v>0</v>
      </c>
      <c r="AE29" s="4">
        <f>IF(AE$2='SANDBOX Calc'!$D$6,Data!AH29,0)</f>
        <v>0</v>
      </c>
      <c r="AF29" s="4">
        <f>IF(AF$2='SANDBOX Calc'!$D$6,Data!AI29,0)</f>
        <v>0</v>
      </c>
      <c r="AG29" s="6">
        <f t="shared" si="2"/>
        <v>0</v>
      </c>
      <c r="AH29" s="18">
        <f>IF(AH$2='SANDBOX Calc'!$E$6,0,0)</f>
        <v>0</v>
      </c>
      <c r="AI29" s="4">
        <f>IF(AI$2='SANDBOX Calc'!$E$6,Data!AJ29,0)</f>
        <v>0</v>
      </c>
      <c r="AJ29" s="4">
        <f>IF(AJ$2='SANDBOX Calc'!$E$6,Data!AK29,0)</f>
        <v>0</v>
      </c>
      <c r="AK29" s="4">
        <f>IF(AK$2='SANDBOX Calc'!$E$6,Data!AL29,0)</f>
        <v>0</v>
      </c>
      <c r="AL29" s="4">
        <f>IF(AL$2='SANDBOX Calc'!$E$6,Data!AM29,0)</f>
        <v>0</v>
      </c>
      <c r="AM29" s="4">
        <f>IF(AM$2='SANDBOX Calc'!$E$6,Data!AN29,0)</f>
        <v>0</v>
      </c>
      <c r="AN29" s="4">
        <f>IF(AN$2='SANDBOX Calc'!$E$6,Data!AO29,0)</f>
        <v>0</v>
      </c>
      <c r="AO29" s="4">
        <f>IF(AO$2='SANDBOX Calc'!$E$6,Data!AP29,0)</f>
        <v>0</v>
      </c>
      <c r="AP29" s="6">
        <f t="shared" si="3"/>
        <v>0</v>
      </c>
      <c r="AQ29" s="18">
        <f>IF(AQ$2='SANDBOX Calc'!$F$6,0,0)</f>
        <v>0</v>
      </c>
      <c r="AR29" s="4">
        <f>IF(AR$2='SANDBOX Calc'!$F$6,Data!AQ29,0)</f>
        <v>0</v>
      </c>
      <c r="AS29" s="4">
        <f>IF(AS$2='SANDBOX Calc'!$F$6,Data!AR29,0)</f>
        <v>0</v>
      </c>
      <c r="AT29" s="4">
        <f>IF(AT$2='SANDBOX Calc'!$F$6,Data!AS29,0)</f>
        <v>0</v>
      </c>
      <c r="AU29" s="4">
        <f>IF(AU$2='SANDBOX Calc'!$F$6,Data!AT29,0)</f>
        <v>0</v>
      </c>
      <c r="AV29" s="4">
        <f>IF(AV$2='SANDBOX Calc'!$F$6,Data!AU29,0)</f>
        <v>0</v>
      </c>
      <c r="AW29" s="4">
        <f>IF(AW$2='SANDBOX Calc'!$F$6,Data!AV29,0)</f>
        <v>0</v>
      </c>
      <c r="AX29" s="4">
        <f>IF(AX$2='SANDBOX Calc'!$F$6,Data!AW29,0)</f>
        <v>0</v>
      </c>
      <c r="AY29" s="6">
        <f t="shared" si="4"/>
        <v>0</v>
      </c>
      <c r="AZ29" s="18">
        <f>IF(AZ$2='SANDBOX Calc'!$G$6,0,0)</f>
        <v>0</v>
      </c>
      <c r="BA29" s="4">
        <f>IF(BA$2='SANDBOX Calc'!$G$6,Data!AX29,0)</f>
        <v>0</v>
      </c>
      <c r="BB29" s="4">
        <f>IF(BB$2='SANDBOX Calc'!$G$6,Data!AY29,0)</f>
        <v>0</v>
      </c>
      <c r="BC29" s="4">
        <f>IF(BC$2='SANDBOX Calc'!$G$6,Data!AZ29,0)</f>
        <v>0</v>
      </c>
      <c r="BD29" s="4">
        <f>IF(BD$2='SANDBOX Calc'!$G$6,Data!BA29,0)</f>
        <v>0</v>
      </c>
      <c r="BE29" s="4">
        <f>IF(BE$2='SANDBOX Calc'!$G$6,Data!BB29,0)</f>
        <v>0</v>
      </c>
      <c r="BF29" s="4">
        <f>IF(BF$2='SANDBOX Calc'!$G$6,Data!BC29,0)</f>
        <v>0</v>
      </c>
      <c r="BG29" s="4">
        <f>IF(BG$2='SANDBOX Calc'!$G$6,Data!BD29,0)</f>
        <v>0</v>
      </c>
      <c r="BH29" s="6">
        <f t="shared" si="5"/>
        <v>0</v>
      </c>
      <c r="BI29" s="97">
        <f>IF('SANDBOX Calc'!$H$6="Yes",Data!BE29,0)</f>
        <v>0</v>
      </c>
      <c r="BJ29" s="18">
        <f>IF(BJ$2='SANDBOX Calc'!$L$4,0,0)</f>
        <v>0</v>
      </c>
      <c r="BK29" s="4">
        <f>IF(BK$2='SANDBOX Calc'!$L$4,Data!BV29,0)</f>
        <v>0</v>
      </c>
      <c r="BL29" s="4">
        <f>IF(BL$2='SANDBOX Calc'!$L$4,Data!BW29,0)</f>
        <v>0</v>
      </c>
      <c r="BM29" s="4">
        <f>IF(BM$2='SANDBOX Calc'!$L$4,Data!BX29,0)</f>
        <v>0</v>
      </c>
      <c r="BN29" s="4">
        <f>IF(BN$2='SANDBOX Calc'!$L$4,Data!BY29,0)</f>
        <v>0</v>
      </c>
      <c r="BO29" s="6">
        <f t="shared" si="6"/>
        <v>0</v>
      </c>
      <c r="BP29" s="4">
        <f>IF('SANDBOX Calc'!$J$6='BPA SANDBOX Ref Data'!BP$2,Data!C29,0)</f>
        <v>0</v>
      </c>
      <c r="BQ29" s="4">
        <f>IF('SANDBOX Calc'!$J$6='BPA SANDBOX Ref Data'!BQ$2,Data!D29,0)</f>
        <v>0</v>
      </c>
      <c r="BR29" s="4">
        <f>IF('SANDBOX Calc'!$J$6='BPA SANDBOX Ref Data'!BR$2,Data!E29,0)</f>
        <v>0</v>
      </c>
      <c r="BS29" s="4">
        <f>IF('SANDBOX Calc'!$J$6='BPA SANDBOX Ref Data'!BS$2,Data!F29,0)</f>
        <v>7.4370000000000003</v>
      </c>
      <c r="BT29" s="99">
        <f t="shared" si="0"/>
        <v>7.4370000000000003</v>
      </c>
      <c r="BU29" s="102">
        <f>IF('SANDBOX Calc'!$L$6="Yes",'BPA SANDBOX Ref Data'!BO29*'SANDBOX Calc'!$L$5,0)</f>
        <v>0</v>
      </c>
      <c r="BV29" s="102">
        <f>IF('SANDBOX Calc'!$M$6="Yes",IF(('SANDBOX Calc'!I33-'BPA SANDBOX Ref Data'!BT29)&gt;0,('SANDBOX Calc'!I33-'BPA SANDBOX Ref Data'!BT29)*'SANDBOX Calc'!$M$5,0),0)</f>
        <v>0</v>
      </c>
      <c r="BW29" s="80">
        <f>IF('SANDBOX Calc'!$K$6="Yes",IF(('SANDBOX Calc'!I33)&lt;'SANDBOX Calc'!J33,('SANDBOX Calc'!I33-'SANDBOX Calc'!J33)*'SANDBOX Calc'!$K$5,0),0)</f>
        <v>-0.83331438356164345</v>
      </c>
      <c r="BX29" s="105">
        <f>IF('SANDBOX Calc'!$N$5='BPA SANDBOX Ref Data'!$BX$2,'BPA SANDBOX Scaling'!D32,0)</f>
        <v>0.27822974983291504</v>
      </c>
      <c r="BY29" s="1">
        <f>IF('SANDBOX Calc'!$N$5='BPA SANDBOX Ref Data'!$BY$2,'BPA SANDBOX Scaling'!H32,0)</f>
        <v>0</v>
      </c>
      <c r="BZ29" s="6">
        <f>IF('SANDBOX Calc'!$N$6="Yes",SUM('BPA SANDBOX Ref Data'!BX29:BY29),0)</f>
        <v>0.27822974983291504</v>
      </c>
      <c r="CA29" s="4"/>
      <c r="CB29" s="4"/>
      <c r="CC29" s="4"/>
      <c r="CD29" s="4"/>
      <c r="CE29" s="4"/>
      <c r="CF29" s="4"/>
      <c r="CG29" s="4"/>
      <c r="CH29" s="4"/>
      <c r="CI29" s="4"/>
      <c r="CJ29" s="4"/>
      <c r="CK29" s="4"/>
      <c r="CL29" s="4"/>
      <c r="CM29" s="4"/>
      <c r="CN29" s="4"/>
      <c r="CO29" s="4"/>
      <c r="CP29" s="4"/>
      <c r="CQ29" s="4" t="e">
        <f>IF('SANDBOX Calc'!#REF!='BPA SANDBOX Ref Data'!CQ$2,Data!G29,0)</f>
        <v>#REF!</v>
      </c>
      <c r="CR29" s="4" t="e">
        <f>IF('SANDBOX Calc'!#REF!='BPA SANDBOX Ref Data'!CR$2,Data!H29,0)</f>
        <v>#REF!</v>
      </c>
      <c r="CS29" s="4" t="e">
        <f>IF('SANDBOX Calc'!#REF!='BPA SANDBOX Ref Data'!CS$2,Data!I29,0)</f>
        <v>#REF!</v>
      </c>
      <c r="CT29" s="4" t="e">
        <f>IF('SANDBOX Calc'!#REF!='BPA SANDBOX Ref Data'!CT$2,Data!J29,0)</f>
        <v>#REF!</v>
      </c>
      <c r="CU29" s="4" t="e">
        <f>IF('SANDBOX Calc'!#REF!='BPA SANDBOX Ref Data'!CU$2,Data!K29,0)</f>
        <v>#REF!</v>
      </c>
      <c r="CV29" s="4" t="e">
        <f>IF('SANDBOX Calc'!#REF!='BPA SANDBOX Ref Data'!CV$2,Data!L29,0)</f>
        <v>#REF!</v>
      </c>
      <c r="CW29" s="4" t="e">
        <f>IF('SANDBOX Calc'!#REF!='BPA SANDBOX Ref Data'!CW$2,Data!M29,0)</f>
        <v>#REF!</v>
      </c>
      <c r="CX29" s="4" t="e">
        <f>IF('SANDBOX Calc'!#REF!='BPA SANDBOX Ref Data'!CX$2,Data!N29,0)</f>
        <v>#REF!</v>
      </c>
      <c r="CY29" s="4" t="e">
        <f>IF('SANDBOX Calc'!#REF!='BPA SANDBOX Ref Data'!CY$2,Data!O29,0)</f>
        <v>#REF!</v>
      </c>
      <c r="CZ29" s="4" t="e">
        <f>IF('SANDBOX Calc'!#REF!='BPA SANDBOX Ref Data'!CZ$2,Data!P29,0)</f>
        <v>#REF!</v>
      </c>
      <c r="DA29" s="4" t="e">
        <f>IF('SANDBOX Calc'!#REF!='BPA SANDBOX Ref Data'!DA$2,Data!Q29,0)</f>
        <v>#REF!</v>
      </c>
      <c r="DB29" s="4" t="e">
        <f>IF('SANDBOX Calc'!#REF!='BPA SANDBOX Ref Data'!DB$2,Data!R29,0)</f>
        <v>#REF!</v>
      </c>
      <c r="DC29" s="4" t="e">
        <f>IF('SANDBOX Calc'!#REF!='BPA SANDBOX Ref Data'!DC$2,Data!S29,0)</f>
        <v>#REF!</v>
      </c>
      <c r="DD29" s="4" t="e">
        <f>IF('SANDBOX Calc'!#REF!='BPA SANDBOX Ref Data'!DD$2,Data!T29,0)</f>
        <v>#REF!</v>
      </c>
      <c r="DE29" s="4" t="e">
        <f>IF('SANDBOX Calc'!#REF!='BPA SANDBOX Ref Data'!DE$2,Data!U29,0)</f>
        <v>#REF!</v>
      </c>
      <c r="DF29" s="22" t="e">
        <f t="shared" si="7"/>
        <v>#REF!</v>
      </c>
    </row>
    <row r="30" spans="1:110" x14ac:dyDescent="0.3">
      <c r="A30" s="12">
        <v>10081</v>
      </c>
      <c r="B30" s="37" t="s">
        <v>37</v>
      </c>
      <c r="C30" s="18">
        <f>IF('SANDBOX Calc'!$C$6='BPA SANDBOX Ref Data'!C$2,Data!G30,0)</f>
        <v>0</v>
      </c>
      <c r="D30" s="4">
        <f>IF('SANDBOX Calc'!$C$6='BPA SANDBOX Ref Data'!D$2,Data!H30,0)</f>
        <v>0</v>
      </c>
      <c r="E30" s="4">
        <f>IF('SANDBOX Calc'!$C$6='BPA SANDBOX Ref Data'!E$2,Data!I30,0)</f>
        <v>12.051348630136983</v>
      </c>
      <c r="F30" s="4">
        <f>IF('SANDBOX Calc'!$C$6='BPA SANDBOX Ref Data'!F$2,Data!J30,0)</f>
        <v>0</v>
      </c>
      <c r="G30" s="4">
        <f>IF('SANDBOX Calc'!$C$6='BPA SANDBOX Ref Data'!G$2,Data!K30,0)</f>
        <v>0</v>
      </c>
      <c r="H30" s="4">
        <f>IF('SANDBOX Calc'!$C$6='BPA SANDBOX Ref Data'!H$2,Data!L30,0)</f>
        <v>0</v>
      </c>
      <c r="I30" s="4">
        <f>IF('SANDBOX Calc'!$C$6='BPA SANDBOX Ref Data'!I$2,Data!M30,0)</f>
        <v>0</v>
      </c>
      <c r="J30" s="4">
        <f>IF('SANDBOX Calc'!$C$6='BPA SANDBOX Ref Data'!J$2,Data!N30,0)</f>
        <v>0</v>
      </c>
      <c r="K30" s="4">
        <f>IF('SANDBOX Calc'!$C$6='BPA SANDBOX Ref Data'!K$2,Data!O30,0)</f>
        <v>0</v>
      </c>
      <c r="L30" s="4">
        <f>IF('SANDBOX Calc'!$C$6='BPA SANDBOX Ref Data'!L$2,Data!P30,0)</f>
        <v>0</v>
      </c>
      <c r="M30" s="4">
        <f>IF('SANDBOX Calc'!$C$6='BPA SANDBOX Ref Data'!M$2,Data!Q30,0)</f>
        <v>0</v>
      </c>
      <c r="N30" s="4">
        <f>IF('SANDBOX Calc'!$C$6='BPA SANDBOX Ref Data'!N$2,Data!R30,0)</f>
        <v>0</v>
      </c>
      <c r="O30" s="4">
        <f>IF('SANDBOX Calc'!$C$6='BPA SANDBOX Ref Data'!O$2,Data!S30,0)</f>
        <v>0</v>
      </c>
      <c r="P30" s="4">
        <f>IF('SANDBOX Calc'!$C$6='BPA SANDBOX Ref Data'!P$2,Data!T30,0)</f>
        <v>0</v>
      </c>
      <c r="Q30" s="4">
        <f>IF('SANDBOX Calc'!$C$6='BPA SANDBOX Ref Data'!Q$2,Data!U30,0)</f>
        <v>0</v>
      </c>
      <c r="R30" s="22">
        <f t="shared" si="1"/>
        <v>12.051348630136983</v>
      </c>
      <c r="S30" s="18">
        <f>IF(S$2='SANDBOX Calc'!$D$6,Data!V30,0)</f>
        <v>0</v>
      </c>
      <c r="T30" s="4">
        <f>IF(T$2='SANDBOX Calc'!$D$6,Data!W30,0)</f>
        <v>0</v>
      </c>
      <c r="U30" s="4">
        <f>IF(U$2='SANDBOX Calc'!$D$6,Data!X30,0)</f>
        <v>0</v>
      </c>
      <c r="V30" s="4">
        <f>IF(V$2='SANDBOX Calc'!$D$6,Data!Y30,0)</f>
        <v>0</v>
      </c>
      <c r="W30" s="4">
        <f>IF(W$2='SANDBOX Calc'!$D$6,Data!Z30,0)</f>
        <v>0</v>
      </c>
      <c r="X30" s="4">
        <f>IF(X$2='SANDBOX Calc'!$D$6,Data!AA30,0)</f>
        <v>0</v>
      </c>
      <c r="Y30" s="4">
        <f>IF(Y$2='SANDBOX Calc'!$D$6,Data!AB30,0)</f>
        <v>0</v>
      </c>
      <c r="Z30" s="4">
        <f>IF(Z$2='SANDBOX Calc'!$D$6,Data!AC30,0)</f>
        <v>0</v>
      </c>
      <c r="AA30" s="4">
        <f>IF(AA$2='SANDBOX Calc'!$D$6,Data!AD30,0)</f>
        <v>0</v>
      </c>
      <c r="AB30" s="4">
        <f>IF(AB$2='SANDBOX Calc'!$D$6,Data!AE30,0)</f>
        <v>0</v>
      </c>
      <c r="AC30" s="4">
        <f>IF(AC$2='SANDBOX Calc'!$D$6,Data!AF30,0)</f>
        <v>0</v>
      </c>
      <c r="AD30" s="4">
        <f>IF(AD$2='SANDBOX Calc'!$D$6,Data!AG30,0)</f>
        <v>0</v>
      </c>
      <c r="AE30" s="4">
        <f>IF(AE$2='SANDBOX Calc'!$D$6,Data!AH30,0)</f>
        <v>0</v>
      </c>
      <c r="AF30" s="4">
        <f>IF(AF$2='SANDBOX Calc'!$D$6,Data!AI30,0)</f>
        <v>0</v>
      </c>
      <c r="AG30" s="6">
        <f t="shared" si="2"/>
        <v>0</v>
      </c>
      <c r="AH30" s="18">
        <f>IF(AH$2='SANDBOX Calc'!$E$6,0,0)</f>
        <v>0</v>
      </c>
      <c r="AI30" s="4">
        <f>IF(AI$2='SANDBOX Calc'!$E$6,Data!AJ30,0)</f>
        <v>0</v>
      </c>
      <c r="AJ30" s="4">
        <f>IF(AJ$2='SANDBOX Calc'!$E$6,Data!AK30,0)</f>
        <v>2.9414383561643835</v>
      </c>
      <c r="AK30" s="4">
        <f>IF(AK$2='SANDBOX Calc'!$E$6,Data!AL30,0)</f>
        <v>0</v>
      </c>
      <c r="AL30" s="4">
        <f>IF(AL$2='SANDBOX Calc'!$E$6,Data!AM30,0)</f>
        <v>0</v>
      </c>
      <c r="AM30" s="4">
        <f>IF(AM$2='SANDBOX Calc'!$E$6,Data!AN30,0)</f>
        <v>0</v>
      </c>
      <c r="AN30" s="4">
        <f>IF(AN$2='SANDBOX Calc'!$E$6,Data!AO30,0)</f>
        <v>0</v>
      </c>
      <c r="AO30" s="4">
        <f>IF(AO$2='SANDBOX Calc'!$E$6,Data!AP30,0)</f>
        <v>0</v>
      </c>
      <c r="AP30" s="6">
        <f t="shared" si="3"/>
        <v>2.9414383561643835</v>
      </c>
      <c r="AQ30" s="18">
        <f>IF(AQ$2='SANDBOX Calc'!$F$6,0,0)</f>
        <v>0</v>
      </c>
      <c r="AR30" s="4">
        <f>IF(AR$2='SANDBOX Calc'!$F$6,Data!AQ30,0)</f>
        <v>0</v>
      </c>
      <c r="AS30" s="4">
        <f>IF(AS$2='SANDBOX Calc'!$F$6,Data!AR30,0)</f>
        <v>0</v>
      </c>
      <c r="AT30" s="4">
        <f>IF(AT$2='SANDBOX Calc'!$F$6,Data!AS30,0)</f>
        <v>0</v>
      </c>
      <c r="AU30" s="4">
        <f>IF(AU$2='SANDBOX Calc'!$F$6,Data!AT30,0)</f>
        <v>0</v>
      </c>
      <c r="AV30" s="4">
        <f>IF(AV$2='SANDBOX Calc'!$F$6,Data!AU30,0)</f>
        <v>0</v>
      </c>
      <c r="AW30" s="4">
        <f>IF(AW$2='SANDBOX Calc'!$F$6,Data!AV30,0)</f>
        <v>0</v>
      </c>
      <c r="AX30" s="4">
        <f>IF(AX$2='SANDBOX Calc'!$F$6,Data!AW30,0)</f>
        <v>0</v>
      </c>
      <c r="AY30" s="6">
        <f t="shared" si="4"/>
        <v>0</v>
      </c>
      <c r="AZ30" s="18">
        <f>IF(AZ$2='SANDBOX Calc'!$G$6,0,0)</f>
        <v>0</v>
      </c>
      <c r="BA30" s="4">
        <f>IF(BA$2='SANDBOX Calc'!$G$6,Data!AX30,0)</f>
        <v>0</v>
      </c>
      <c r="BB30" s="4">
        <f>IF(BB$2='SANDBOX Calc'!$G$6,Data!AY30,0)</f>
        <v>0</v>
      </c>
      <c r="BC30" s="4">
        <f>IF(BC$2='SANDBOX Calc'!$G$6,Data!AZ30,0)</f>
        <v>0</v>
      </c>
      <c r="BD30" s="4">
        <f>IF(BD$2='SANDBOX Calc'!$G$6,Data!BA30,0)</f>
        <v>0</v>
      </c>
      <c r="BE30" s="4">
        <f>IF(BE$2='SANDBOX Calc'!$G$6,Data!BB30,0)</f>
        <v>0</v>
      </c>
      <c r="BF30" s="4">
        <f>IF(BF$2='SANDBOX Calc'!$G$6,Data!BC30,0)</f>
        <v>0</v>
      </c>
      <c r="BG30" s="4">
        <f>IF(BG$2='SANDBOX Calc'!$G$6,Data!BD30,0)</f>
        <v>0</v>
      </c>
      <c r="BH30" s="6">
        <f t="shared" si="5"/>
        <v>0</v>
      </c>
      <c r="BI30" s="97">
        <f>IF('SANDBOX Calc'!$H$6="Yes",Data!BE30,0)</f>
        <v>0</v>
      </c>
      <c r="BJ30" s="18">
        <f>IF(BJ$2='SANDBOX Calc'!$L$4,0,0)</f>
        <v>0</v>
      </c>
      <c r="BK30" s="4">
        <f>IF(BK$2='SANDBOX Calc'!$L$4,Data!BV30,0)</f>
        <v>0</v>
      </c>
      <c r="BL30" s="4">
        <f>IF(BL$2='SANDBOX Calc'!$L$4,Data!BW30,0)</f>
        <v>1.7500000000000002E-2</v>
      </c>
      <c r="BM30" s="4">
        <f>IF(BM$2='SANDBOX Calc'!$L$4,Data!BX30,0)</f>
        <v>0</v>
      </c>
      <c r="BN30" s="4">
        <f>IF(BN$2='SANDBOX Calc'!$L$4,Data!BY30,0)</f>
        <v>0</v>
      </c>
      <c r="BO30" s="6">
        <f t="shared" si="6"/>
        <v>1.7500000000000002E-2</v>
      </c>
      <c r="BP30" s="4">
        <f>IF('SANDBOX Calc'!$J$6='BPA SANDBOX Ref Data'!BP$2,Data!C30,0)</f>
        <v>0</v>
      </c>
      <c r="BQ30" s="4">
        <f>IF('SANDBOX Calc'!$J$6='BPA SANDBOX Ref Data'!BQ$2,Data!D30,0)</f>
        <v>0</v>
      </c>
      <c r="BR30" s="4">
        <f>IF('SANDBOX Calc'!$J$6='BPA SANDBOX Ref Data'!BR$2,Data!E30,0)</f>
        <v>0</v>
      </c>
      <c r="BS30" s="4">
        <f>IF('SANDBOX Calc'!$J$6='BPA SANDBOX Ref Data'!BS$2,Data!F30,0)</f>
        <v>10.455</v>
      </c>
      <c r="BT30" s="99">
        <f t="shared" si="0"/>
        <v>10.455</v>
      </c>
      <c r="BU30" s="102">
        <f>IF('SANDBOX Calc'!$L$6="Yes",'BPA SANDBOX Ref Data'!BO30*'SANDBOX Calc'!$L$5,0)</f>
        <v>8.7500000000000008E-3</v>
      </c>
      <c r="BV30" s="102">
        <f>IF('SANDBOX Calc'!$M$6="Yes",IF(('SANDBOX Calc'!I34-'BPA SANDBOX Ref Data'!BT30)&gt;0,('SANDBOX Calc'!I34-'BPA SANDBOX Ref Data'!BT30)*'SANDBOX Calc'!$M$5,0),0)</f>
        <v>0</v>
      </c>
      <c r="BW30" s="80">
        <f>IF('SANDBOX Calc'!$K$6="Yes",IF(('SANDBOX Calc'!I34)&lt;'SANDBOX Calc'!J34,('SANDBOX Calc'!I34-'SANDBOX Calc'!J34)*'SANDBOX Calc'!$K$5,0),0)</f>
        <v>-1.3450897260273997</v>
      </c>
      <c r="BX30" s="105">
        <f>IF('SANDBOX Calc'!$N$5='BPA SANDBOX Ref Data'!$BX$2,'BPA SANDBOX Scaling'!D33,0)</f>
        <v>0.38419190648980223</v>
      </c>
      <c r="BY30" s="1">
        <f>IF('SANDBOX Calc'!$N$5='BPA SANDBOX Ref Data'!$BY$2,'BPA SANDBOX Scaling'!H33,0)</f>
        <v>0</v>
      </c>
      <c r="BZ30" s="6">
        <f>IF('SANDBOX Calc'!$N$6="Yes",SUM('BPA SANDBOX Ref Data'!BX30:BY30),0)</f>
        <v>0.38419190648980223</v>
      </c>
      <c r="CA30" s="4"/>
      <c r="CB30" s="4"/>
      <c r="CC30" s="4"/>
      <c r="CD30" s="4"/>
      <c r="CE30" s="4"/>
      <c r="CF30" s="4"/>
      <c r="CG30" s="4"/>
      <c r="CH30" s="4"/>
      <c r="CI30" s="4"/>
      <c r="CJ30" s="4"/>
      <c r="CK30" s="4"/>
      <c r="CL30" s="4"/>
      <c r="CM30" s="4"/>
      <c r="CN30" s="4"/>
      <c r="CO30" s="4"/>
      <c r="CP30" s="4"/>
      <c r="CQ30" s="4" t="e">
        <f>IF('SANDBOX Calc'!#REF!='BPA SANDBOX Ref Data'!CQ$2,Data!G30,0)</f>
        <v>#REF!</v>
      </c>
      <c r="CR30" s="4" t="e">
        <f>IF('SANDBOX Calc'!#REF!='BPA SANDBOX Ref Data'!CR$2,Data!H30,0)</f>
        <v>#REF!</v>
      </c>
      <c r="CS30" s="4" t="e">
        <f>IF('SANDBOX Calc'!#REF!='BPA SANDBOX Ref Data'!CS$2,Data!I30,0)</f>
        <v>#REF!</v>
      </c>
      <c r="CT30" s="4" t="e">
        <f>IF('SANDBOX Calc'!#REF!='BPA SANDBOX Ref Data'!CT$2,Data!J30,0)</f>
        <v>#REF!</v>
      </c>
      <c r="CU30" s="4" t="e">
        <f>IF('SANDBOX Calc'!#REF!='BPA SANDBOX Ref Data'!CU$2,Data!K30,0)</f>
        <v>#REF!</v>
      </c>
      <c r="CV30" s="4" t="e">
        <f>IF('SANDBOX Calc'!#REF!='BPA SANDBOX Ref Data'!CV$2,Data!L30,0)</f>
        <v>#REF!</v>
      </c>
      <c r="CW30" s="4" t="e">
        <f>IF('SANDBOX Calc'!#REF!='BPA SANDBOX Ref Data'!CW$2,Data!M30,0)</f>
        <v>#REF!</v>
      </c>
      <c r="CX30" s="4" t="e">
        <f>IF('SANDBOX Calc'!#REF!='BPA SANDBOX Ref Data'!CX$2,Data!N30,0)</f>
        <v>#REF!</v>
      </c>
      <c r="CY30" s="4" t="e">
        <f>IF('SANDBOX Calc'!#REF!='BPA SANDBOX Ref Data'!CY$2,Data!O30,0)</f>
        <v>#REF!</v>
      </c>
      <c r="CZ30" s="4" t="e">
        <f>IF('SANDBOX Calc'!#REF!='BPA SANDBOX Ref Data'!CZ$2,Data!P30,0)</f>
        <v>#REF!</v>
      </c>
      <c r="DA30" s="4" t="e">
        <f>IF('SANDBOX Calc'!#REF!='BPA SANDBOX Ref Data'!DA$2,Data!Q30,0)</f>
        <v>#REF!</v>
      </c>
      <c r="DB30" s="4" t="e">
        <f>IF('SANDBOX Calc'!#REF!='BPA SANDBOX Ref Data'!DB$2,Data!R30,0)</f>
        <v>#REF!</v>
      </c>
      <c r="DC30" s="4" t="e">
        <f>IF('SANDBOX Calc'!#REF!='BPA SANDBOX Ref Data'!DC$2,Data!S30,0)</f>
        <v>#REF!</v>
      </c>
      <c r="DD30" s="4" t="e">
        <f>IF('SANDBOX Calc'!#REF!='BPA SANDBOX Ref Data'!DD$2,Data!T30,0)</f>
        <v>#REF!</v>
      </c>
      <c r="DE30" s="4" t="e">
        <f>IF('SANDBOX Calc'!#REF!='BPA SANDBOX Ref Data'!DE$2,Data!U30,0)</f>
        <v>#REF!</v>
      </c>
      <c r="DF30" s="22" t="e">
        <f t="shared" si="7"/>
        <v>#REF!</v>
      </c>
    </row>
    <row r="31" spans="1:110" x14ac:dyDescent="0.3">
      <c r="A31" s="12">
        <v>10082</v>
      </c>
      <c r="B31" s="37" t="s">
        <v>38</v>
      </c>
      <c r="C31" s="18">
        <f>IF('SANDBOX Calc'!$C$6='BPA SANDBOX Ref Data'!C$2,Data!G31,0)</f>
        <v>0</v>
      </c>
      <c r="D31" s="4">
        <f>IF('SANDBOX Calc'!$C$6='BPA SANDBOX Ref Data'!D$2,Data!H31,0)</f>
        <v>0</v>
      </c>
      <c r="E31" s="4">
        <f>IF('SANDBOX Calc'!$C$6='BPA SANDBOX Ref Data'!E$2,Data!I31,0)</f>
        <v>9.5016095890410976E-2</v>
      </c>
      <c r="F31" s="4">
        <f>IF('SANDBOX Calc'!$C$6='BPA SANDBOX Ref Data'!F$2,Data!J31,0)</f>
        <v>0</v>
      </c>
      <c r="G31" s="4">
        <f>IF('SANDBOX Calc'!$C$6='BPA SANDBOX Ref Data'!G$2,Data!K31,0)</f>
        <v>0</v>
      </c>
      <c r="H31" s="4">
        <f>IF('SANDBOX Calc'!$C$6='BPA SANDBOX Ref Data'!H$2,Data!L31,0)</f>
        <v>0</v>
      </c>
      <c r="I31" s="4">
        <f>IF('SANDBOX Calc'!$C$6='BPA SANDBOX Ref Data'!I$2,Data!M31,0)</f>
        <v>0</v>
      </c>
      <c r="J31" s="4">
        <f>IF('SANDBOX Calc'!$C$6='BPA SANDBOX Ref Data'!J$2,Data!N31,0)</f>
        <v>0</v>
      </c>
      <c r="K31" s="4">
        <f>IF('SANDBOX Calc'!$C$6='BPA SANDBOX Ref Data'!K$2,Data!O31,0)</f>
        <v>0</v>
      </c>
      <c r="L31" s="4">
        <f>IF('SANDBOX Calc'!$C$6='BPA SANDBOX Ref Data'!L$2,Data!P31,0)</f>
        <v>0</v>
      </c>
      <c r="M31" s="4">
        <f>IF('SANDBOX Calc'!$C$6='BPA SANDBOX Ref Data'!M$2,Data!Q31,0)</f>
        <v>0</v>
      </c>
      <c r="N31" s="4">
        <f>IF('SANDBOX Calc'!$C$6='BPA SANDBOX Ref Data'!N$2,Data!R31,0)</f>
        <v>0</v>
      </c>
      <c r="O31" s="4">
        <f>IF('SANDBOX Calc'!$C$6='BPA SANDBOX Ref Data'!O$2,Data!S31,0)</f>
        <v>0</v>
      </c>
      <c r="P31" s="4">
        <f>IF('SANDBOX Calc'!$C$6='BPA SANDBOX Ref Data'!P$2,Data!T31,0)</f>
        <v>0</v>
      </c>
      <c r="Q31" s="4">
        <f>IF('SANDBOX Calc'!$C$6='BPA SANDBOX Ref Data'!Q$2,Data!U31,0)</f>
        <v>0</v>
      </c>
      <c r="R31" s="22">
        <f t="shared" si="1"/>
        <v>9.5016095890410976E-2</v>
      </c>
      <c r="S31" s="18">
        <f>IF(S$2='SANDBOX Calc'!$D$6,Data!V31,0)</f>
        <v>0</v>
      </c>
      <c r="T31" s="4">
        <f>IF(T$2='SANDBOX Calc'!$D$6,Data!W31,0)</f>
        <v>0</v>
      </c>
      <c r="U31" s="4">
        <f>IF(U$2='SANDBOX Calc'!$D$6,Data!X31,0)</f>
        <v>0</v>
      </c>
      <c r="V31" s="4">
        <f>IF(V$2='SANDBOX Calc'!$D$6,Data!Y31,0)</f>
        <v>0</v>
      </c>
      <c r="W31" s="4">
        <f>IF(W$2='SANDBOX Calc'!$D$6,Data!Z31,0)</f>
        <v>0</v>
      </c>
      <c r="X31" s="4">
        <f>IF(X$2='SANDBOX Calc'!$D$6,Data!AA31,0)</f>
        <v>0</v>
      </c>
      <c r="Y31" s="4">
        <f>IF(Y$2='SANDBOX Calc'!$D$6,Data!AB31,0)</f>
        <v>0</v>
      </c>
      <c r="Z31" s="4">
        <f>IF(Z$2='SANDBOX Calc'!$D$6,Data!AC31,0)</f>
        <v>0</v>
      </c>
      <c r="AA31" s="4">
        <f>IF(AA$2='SANDBOX Calc'!$D$6,Data!AD31,0)</f>
        <v>0</v>
      </c>
      <c r="AB31" s="4">
        <f>IF(AB$2='SANDBOX Calc'!$D$6,Data!AE31,0)</f>
        <v>0</v>
      </c>
      <c r="AC31" s="4">
        <f>IF(AC$2='SANDBOX Calc'!$D$6,Data!AF31,0)</f>
        <v>0</v>
      </c>
      <c r="AD31" s="4">
        <f>IF(AD$2='SANDBOX Calc'!$D$6,Data!AG31,0)</f>
        <v>0</v>
      </c>
      <c r="AE31" s="4">
        <f>IF(AE$2='SANDBOX Calc'!$D$6,Data!AH31,0)</f>
        <v>0</v>
      </c>
      <c r="AF31" s="4">
        <f>IF(AF$2='SANDBOX Calc'!$D$6,Data!AI31,0)</f>
        <v>0</v>
      </c>
      <c r="AG31" s="6">
        <f t="shared" si="2"/>
        <v>0</v>
      </c>
      <c r="AH31" s="18">
        <f>IF(AH$2='SANDBOX Calc'!$E$6,0,0)</f>
        <v>0</v>
      </c>
      <c r="AI31" s="4">
        <f>IF(AI$2='SANDBOX Calc'!$E$6,Data!AJ31,0)</f>
        <v>0</v>
      </c>
      <c r="AJ31" s="4">
        <f>IF(AJ$2='SANDBOX Calc'!$E$6,Data!AK31,0)</f>
        <v>0</v>
      </c>
      <c r="AK31" s="4">
        <f>IF(AK$2='SANDBOX Calc'!$E$6,Data!AL31,0)</f>
        <v>0</v>
      </c>
      <c r="AL31" s="4">
        <f>IF(AL$2='SANDBOX Calc'!$E$6,Data!AM31,0)</f>
        <v>0</v>
      </c>
      <c r="AM31" s="4">
        <f>IF(AM$2='SANDBOX Calc'!$E$6,Data!AN31,0)</f>
        <v>0</v>
      </c>
      <c r="AN31" s="4">
        <f>IF(AN$2='SANDBOX Calc'!$E$6,Data!AO31,0)</f>
        <v>0</v>
      </c>
      <c r="AO31" s="4">
        <f>IF(AO$2='SANDBOX Calc'!$E$6,Data!AP31,0)</f>
        <v>0</v>
      </c>
      <c r="AP31" s="6">
        <f t="shared" si="3"/>
        <v>0</v>
      </c>
      <c r="AQ31" s="18">
        <f>IF(AQ$2='SANDBOX Calc'!$F$6,0,0)</f>
        <v>0</v>
      </c>
      <c r="AR31" s="4">
        <f>IF(AR$2='SANDBOX Calc'!$F$6,Data!AQ31,0)</f>
        <v>0</v>
      </c>
      <c r="AS31" s="4">
        <f>IF(AS$2='SANDBOX Calc'!$F$6,Data!AR31,0)</f>
        <v>0</v>
      </c>
      <c r="AT31" s="4">
        <f>IF(AT$2='SANDBOX Calc'!$F$6,Data!AS31,0)</f>
        <v>0</v>
      </c>
      <c r="AU31" s="4">
        <f>IF(AU$2='SANDBOX Calc'!$F$6,Data!AT31,0)</f>
        <v>0</v>
      </c>
      <c r="AV31" s="4">
        <f>IF(AV$2='SANDBOX Calc'!$F$6,Data!AU31,0)</f>
        <v>0</v>
      </c>
      <c r="AW31" s="4">
        <f>IF(AW$2='SANDBOX Calc'!$F$6,Data!AV31,0)</f>
        <v>0</v>
      </c>
      <c r="AX31" s="4">
        <f>IF(AX$2='SANDBOX Calc'!$F$6,Data!AW31,0)</f>
        <v>0</v>
      </c>
      <c r="AY31" s="6">
        <f t="shared" si="4"/>
        <v>0</v>
      </c>
      <c r="AZ31" s="18">
        <f>IF(AZ$2='SANDBOX Calc'!$G$6,0,0)</f>
        <v>0</v>
      </c>
      <c r="BA31" s="4">
        <f>IF(BA$2='SANDBOX Calc'!$G$6,Data!AX31,0)</f>
        <v>0</v>
      </c>
      <c r="BB31" s="4">
        <f>IF(BB$2='SANDBOX Calc'!$G$6,Data!AY31,0)</f>
        <v>0</v>
      </c>
      <c r="BC31" s="4">
        <f>IF(BC$2='SANDBOX Calc'!$G$6,Data!AZ31,0)</f>
        <v>0</v>
      </c>
      <c r="BD31" s="4">
        <f>IF(BD$2='SANDBOX Calc'!$G$6,Data!BA31,0)</f>
        <v>0</v>
      </c>
      <c r="BE31" s="4">
        <f>IF(BE$2='SANDBOX Calc'!$G$6,Data!BB31,0)</f>
        <v>0</v>
      </c>
      <c r="BF31" s="4">
        <f>IF(BF$2='SANDBOX Calc'!$G$6,Data!BC31,0)</f>
        <v>0</v>
      </c>
      <c r="BG31" s="4">
        <f>IF(BG$2='SANDBOX Calc'!$G$6,Data!BD31,0)</f>
        <v>0</v>
      </c>
      <c r="BH31" s="6">
        <f t="shared" si="5"/>
        <v>0</v>
      </c>
      <c r="BI31" s="97">
        <f>IF('SANDBOX Calc'!$H$6="Yes",Data!BE31,0)</f>
        <v>0</v>
      </c>
      <c r="BJ31" s="18">
        <f>IF(BJ$2='SANDBOX Calc'!$L$4,0,0)</f>
        <v>0</v>
      </c>
      <c r="BK31" s="4">
        <f>IF(BK$2='SANDBOX Calc'!$L$4,Data!BV31,0)</f>
        <v>0</v>
      </c>
      <c r="BL31" s="4">
        <f>IF(BL$2='SANDBOX Calc'!$L$4,Data!BW31,0)</f>
        <v>0</v>
      </c>
      <c r="BM31" s="4">
        <f>IF(BM$2='SANDBOX Calc'!$L$4,Data!BX31,0)</f>
        <v>0</v>
      </c>
      <c r="BN31" s="4">
        <f>IF(BN$2='SANDBOX Calc'!$L$4,Data!BY31,0)</f>
        <v>0</v>
      </c>
      <c r="BO31" s="6">
        <f t="shared" si="6"/>
        <v>0</v>
      </c>
      <c r="BP31" s="4">
        <f>IF('SANDBOX Calc'!$J$6='BPA SANDBOX Ref Data'!BP$2,Data!C31,0)</f>
        <v>0</v>
      </c>
      <c r="BQ31" s="4">
        <f>IF('SANDBOX Calc'!$J$6='BPA SANDBOX Ref Data'!BQ$2,Data!D31,0)</f>
        <v>0</v>
      </c>
      <c r="BR31" s="4">
        <f>IF('SANDBOX Calc'!$J$6='BPA SANDBOX Ref Data'!BR$2,Data!E31,0)</f>
        <v>0</v>
      </c>
      <c r="BS31" s="4">
        <f>IF('SANDBOX Calc'!$J$6='BPA SANDBOX Ref Data'!BS$2,Data!F31,0)</f>
        <v>0.11799999999999999</v>
      </c>
      <c r="BT31" s="99">
        <f t="shared" si="0"/>
        <v>0.11799999999999999</v>
      </c>
      <c r="BU31" s="102">
        <f>IF('SANDBOX Calc'!$L$6="Yes",'BPA SANDBOX Ref Data'!BO31*'SANDBOX Calc'!$L$5,0)</f>
        <v>0</v>
      </c>
      <c r="BV31" s="102">
        <f>IF('SANDBOX Calc'!$M$6="Yes",IF(('SANDBOX Calc'!I35-'BPA SANDBOX Ref Data'!BT31)&gt;0,('SANDBOX Calc'!I35-'BPA SANDBOX Ref Data'!BT31)*'SANDBOX Calc'!$M$5,0),0)</f>
        <v>0</v>
      </c>
      <c r="BW31" s="80">
        <f>IF('SANDBOX Calc'!$K$6="Yes",IF(('SANDBOX Calc'!I35)&lt;'SANDBOX Calc'!J35,('SANDBOX Calc'!I35-'SANDBOX Calc'!J35)*'SANDBOX Calc'!$K$5,0),0)</f>
        <v>-2.2983904109589018E-2</v>
      </c>
      <c r="BX31" s="105">
        <f>IF('SANDBOX Calc'!$N$5='BPA SANDBOX Ref Data'!$BX$2,'BPA SANDBOX Scaling'!D34,0)</f>
        <v>4.0032651651196434E-3</v>
      </c>
      <c r="BY31" s="1">
        <f>IF('SANDBOX Calc'!$N$5='BPA SANDBOX Ref Data'!$BY$2,'BPA SANDBOX Scaling'!H34,0)</f>
        <v>0</v>
      </c>
      <c r="BZ31" s="6">
        <f>IF('SANDBOX Calc'!$N$6="Yes",SUM('BPA SANDBOX Ref Data'!BX31:BY31),0)</f>
        <v>4.0032651651196434E-3</v>
      </c>
      <c r="CA31" s="4"/>
      <c r="CB31" s="4"/>
      <c r="CC31" s="4"/>
      <c r="CD31" s="4"/>
      <c r="CE31" s="4"/>
      <c r="CF31" s="4"/>
      <c r="CG31" s="4"/>
      <c r="CH31" s="4"/>
      <c r="CI31" s="4"/>
      <c r="CJ31" s="4"/>
      <c r="CK31" s="4"/>
      <c r="CL31" s="4"/>
      <c r="CM31" s="4"/>
      <c r="CN31" s="4"/>
      <c r="CO31" s="4"/>
      <c r="CP31" s="4"/>
      <c r="CQ31" s="4" t="e">
        <f>IF('SANDBOX Calc'!#REF!='BPA SANDBOX Ref Data'!CQ$2,Data!G31,0)</f>
        <v>#REF!</v>
      </c>
      <c r="CR31" s="4" t="e">
        <f>IF('SANDBOX Calc'!#REF!='BPA SANDBOX Ref Data'!CR$2,Data!H31,0)</f>
        <v>#REF!</v>
      </c>
      <c r="CS31" s="4" t="e">
        <f>IF('SANDBOX Calc'!#REF!='BPA SANDBOX Ref Data'!CS$2,Data!I31,0)</f>
        <v>#REF!</v>
      </c>
      <c r="CT31" s="4" t="e">
        <f>IF('SANDBOX Calc'!#REF!='BPA SANDBOX Ref Data'!CT$2,Data!J31,0)</f>
        <v>#REF!</v>
      </c>
      <c r="CU31" s="4" t="e">
        <f>IF('SANDBOX Calc'!#REF!='BPA SANDBOX Ref Data'!CU$2,Data!K31,0)</f>
        <v>#REF!</v>
      </c>
      <c r="CV31" s="4" t="e">
        <f>IF('SANDBOX Calc'!#REF!='BPA SANDBOX Ref Data'!CV$2,Data!L31,0)</f>
        <v>#REF!</v>
      </c>
      <c r="CW31" s="4" t="e">
        <f>IF('SANDBOX Calc'!#REF!='BPA SANDBOX Ref Data'!CW$2,Data!M31,0)</f>
        <v>#REF!</v>
      </c>
      <c r="CX31" s="4" t="e">
        <f>IF('SANDBOX Calc'!#REF!='BPA SANDBOX Ref Data'!CX$2,Data!N31,0)</f>
        <v>#REF!</v>
      </c>
      <c r="CY31" s="4" t="e">
        <f>IF('SANDBOX Calc'!#REF!='BPA SANDBOX Ref Data'!CY$2,Data!O31,0)</f>
        <v>#REF!</v>
      </c>
      <c r="CZ31" s="4" t="e">
        <f>IF('SANDBOX Calc'!#REF!='BPA SANDBOX Ref Data'!CZ$2,Data!P31,0)</f>
        <v>#REF!</v>
      </c>
      <c r="DA31" s="4" t="e">
        <f>IF('SANDBOX Calc'!#REF!='BPA SANDBOX Ref Data'!DA$2,Data!Q31,0)</f>
        <v>#REF!</v>
      </c>
      <c r="DB31" s="4" t="e">
        <f>IF('SANDBOX Calc'!#REF!='BPA SANDBOX Ref Data'!DB$2,Data!R31,0)</f>
        <v>#REF!</v>
      </c>
      <c r="DC31" s="4" t="e">
        <f>IF('SANDBOX Calc'!#REF!='BPA SANDBOX Ref Data'!DC$2,Data!S31,0)</f>
        <v>#REF!</v>
      </c>
      <c r="DD31" s="4" t="e">
        <f>IF('SANDBOX Calc'!#REF!='BPA SANDBOX Ref Data'!DD$2,Data!T31,0)</f>
        <v>#REF!</v>
      </c>
      <c r="DE31" s="4" t="e">
        <f>IF('SANDBOX Calc'!#REF!='BPA SANDBOX Ref Data'!DE$2,Data!U31,0)</f>
        <v>#REF!</v>
      </c>
      <c r="DF31" s="22" t="e">
        <f t="shared" si="7"/>
        <v>#REF!</v>
      </c>
    </row>
    <row r="32" spans="1:110" x14ac:dyDescent="0.3">
      <c r="A32" s="12">
        <v>10083</v>
      </c>
      <c r="B32" s="37" t="s">
        <v>39</v>
      </c>
      <c r="C32" s="18">
        <f>IF('SANDBOX Calc'!$C$6='BPA SANDBOX Ref Data'!C$2,Data!G32,0)</f>
        <v>0</v>
      </c>
      <c r="D32" s="4">
        <f>IF('SANDBOX Calc'!$C$6='BPA SANDBOX Ref Data'!D$2,Data!H32,0)</f>
        <v>0</v>
      </c>
      <c r="E32" s="4">
        <f>IF('SANDBOX Calc'!$C$6='BPA SANDBOX Ref Data'!E$2,Data!I32,0)</f>
        <v>8.6678964611872154</v>
      </c>
      <c r="F32" s="4">
        <f>IF('SANDBOX Calc'!$C$6='BPA SANDBOX Ref Data'!F$2,Data!J32,0)</f>
        <v>0</v>
      </c>
      <c r="G32" s="4">
        <f>IF('SANDBOX Calc'!$C$6='BPA SANDBOX Ref Data'!G$2,Data!K32,0)</f>
        <v>0</v>
      </c>
      <c r="H32" s="4">
        <f>IF('SANDBOX Calc'!$C$6='BPA SANDBOX Ref Data'!H$2,Data!L32,0)</f>
        <v>0</v>
      </c>
      <c r="I32" s="4">
        <f>IF('SANDBOX Calc'!$C$6='BPA SANDBOX Ref Data'!I$2,Data!M32,0)</f>
        <v>0</v>
      </c>
      <c r="J32" s="4">
        <f>IF('SANDBOX Calc'!$C$6='BPA SANDBOX Ref Data'!J$2,Data!N32,0)</f>
        <v>0</v>
      </c>
      <c r="K32" s="4">
        <f>IF('SANDBOX Calc'!$C$6='BPA SANDBOX Ref Data'!K$2,Data!O32,0)</f>
        <v>0</v>
      </c>
      <c r="L32" s="4">
        <f>IF('SANDBOX Calc'!$C$6='BPA SANDBOX Ref Data'!L$2,Data!P32,0)</f>
        <v>0</v>
      </c>
      <c r="M32" s="4">
        <f>IF('SANDBOX Calc'!$C$6='BPA SANDBOX Ref Data'!M$2,Data!Q32,0)</f>
        <v>0</v>
      </c>
      <c r="N32" s="4">
        <f>IF('SANDBOX Calc'!$C$6='BPA SANDBOX Ref Data'!N$2,Data!R32,0)</f>
        <v>0</v>
      </c>
      <c r="O32" s="4">
        <f>IF('SANDBOX Calc'!$C$6='BPA SANDBOX Ref Data'!O$2,Data!S32,0)</f>
        <v>0</v>
      </c>
      <c r="P32" s="4">
        <f>IF('SANDBOX Calc'!$C$6='BPA SANDBOX Ref Data'!P$2,Data!T32,0)</f>
        <v>0</v>
      </c>
      <c r="Q32" s="4">
        <f>IF('SANDBOX Calc'!$C$6='BPA SANDBOX Ref Data'!Q$2,Data!U32,0)</f>
        <v>0</v>
      </c>
      <c r="R32" s="22">
        <f t="shared" si="1"/>
        <v>8.6678964611872154</v>
      </c>
      <c r="S32" s="18">
        <f>IF(S$2='SANDBOX Calc'!$D$6,Data!V32,0)</f>
        <v>0</v>
      </c>
      <c r="T32" s="4">
        <f>IF(T$2='SANDBOX Calc'!$D$6,Data!W32,0)</f>
        <v>0</v>
      </c>
      <c r="U32" s="4">
        <f>IF(U$2='SANDBOX Calc'!$D$6,Data!X32,0)</f>
        <v>0</v>
      </c>
      <c r="V32" s="4">
        <f>IF(V$2='SANDBOX Calc'!$D$6,Data!Y32,0)</f>
        <v>0</v>
      </c>
      <c r="W32" s="4">
        <f>IF(W$2='SANDBOX Calc'!$D$6,Data!Z32,0)</f>
        <v>0</v>
      </c>
      <c r="X32" s="4">
        <f>IF(X$2='SANDBOX Calc'!$D$6,Data!AA32,0)</f>
        <v>0</v>
      </c>
      <c r="Y32" s="4">
        <f>IF(Y$2='SANDBOX Calc'!$D$6,Data!AB32,0)</f>
        <v>0</v>
      </c>
      <c r="Z32" s="4">
        <f>IF(Z$2='SANDBOX Calc'!$D$6,Data!AC32,0)</f>
        <v>0</v>
      </c>
      <c r="AA32" s="4">
        <f>IF(AA$2='SANDBOX Calc'!$D$6,Data!AD32,0)</f>
        <v>0</v>
      </c>
      <c r="AB32" s="4">
        <f>IF(AB$2='SANDBOX Calc'!$D$6,Data!AE32,0)</f>
        <v>0</v>
      </c>
      <c r="AC32" s="4">
        <f>IF(AC$2='SANDBOX Calc'!$D$6,Data!AF32,0)</f>
        <v>0</v>
      </c>
      <c r="AD32" s="4">
        <f>IF(AD$2='SANDBOX Calc'!$D$6,Data!AG32,0)</f>
        <v>0</v>
      </c>
      <c r="AE32" s="4">
        <f>IF(AE$2='SANDBOX Calc'!$D$6,Data!AH32,0)</f>
        <v>0</v>
      </c>
      <c r="AF32" s="4">
        <f>IF(AF$2='SANDBOX Calc'!$D$6,Data!AI32,0)</f>
        <v>0</v>
      </c>
      <c r="AG32" s="6">
        <f t="shared" si="2"/>
        <v>0</v>
      </c>
      <c r="AH32" s="18">
        <f>IF(AH$2='SANDBOX Calc'!$E$6,0,0)</f>
        <v>0</v>
      </c>
      <c r="AI32" s="4">
        <f>IF(AI$2='SANDBOX Calc'!$E$6,Data!AJ32,0)</f>
        <v>0</v>
      </c>
      <c r="AJ32" s="4">
        <f>IF(AJ$2='SANDBOX Calc'!$E$6,Data!AK32,0)</f>
        <v>0</v>
      </c>
      <c r="AK32" s="4">
        <f>IF(AK$2='SANDBOX Calc'!$E$6,Data!AL32,0)</f>
        <v>0</v>
      </c>
      <c r="AL32" s="4">
        <f>IF(AL$2='SANDBOX Calc'!$E$6,Data!AM32,0)</f>
        <v>0</v>
      </c>
      <c r="AM32" s="4">
        <f>IF(AM$2='SANDBOX Calc'!$E$6,Data!AN32,0)</f>
        <v>0</v>
      </c>
      <c r="AN32" s="4">
        <f>IF(AN$2='SANDBOX Calc'!$E$6,Data!AO32,0)</f>
        <v>0</v>
      </c>
      <c r="AO32" s="4">
        <f>IF(AO$2='SANDBOX Calc'!$E$6,Data!AP32,0)</f>
        <v>0</v>
      </c>
      <c r="AP32" s="6">
        <f t="shared" si="3"/>
        <v>0</v>
      </c>
      <c r="AQ32" s="18">
        <f>IF(AQ$2='SANDBOX Calc'!$F$6,0,0)</f>
        <v>0</v>
      </c>
      <c r="AR32" s="4">
        <f>IF(AR$2='SANDBOX Calc'!$F$6,Data!AQ32,0)</f>
        <v>0</v>
      </c>
      <c r="AS32" s="4">
        <f>IF(AS$2='SANDBOX Calc'!$F$6,Data!AR32,0)</f>
        <v>0</v>
      </c>
      <c r="AT32" s="4">
        <f>IF(AT$2='SANDBOX Calc'!$F$6,Data!AS32,0)</f>
        <v>0</v>
      </c>
      <c r="AU32" s="4">
        <f>IF(AU$2='SANDBOX Calc'!$F$6,Data!AT32,0)</f>
        <v>0</v>
      </c>
      <c r="AV32" s="4">
        <f>IF(AV$2='SANDBOX Calc'!$F$6,Data!AU32,0)</f>
        <v>0</v>
      </c>
      <c r="AW32" s="4">
        <f>IF(AW$2='SANDBOX Calc'!$F$6,Data!AV32,0)</f>
        <v>0</v>
      </c>
      <c r="AX32" s="4">
        <f>IF(AX$2='SANDBOX Calc'!$F$6,Data!AW32,0)</f>
        <v>0</v>
      </c>
      <c r="AY32" s="6">
        <f t="shared" si="4"/>
        <v>0</v>
      </c>
      <c r="AZ32" s="18">
        <f>IF(AZ$2='SANDBOX Calc'!$G$6,0,0)</f>
        <v>0</v>
      </c>
      <c r="BA32" s="4">
        <f>IF(BA$2='SANDBOX Calc'!$G$6,Data!AX32,0)</f>
        <v>0</v>
      </c>
      <c r="BB32" s="4">
        <f>IF(BB$2='SANDBOX Calc'!$G$6,Data!AY32,0)</f>
        <v>0</v>
      </c>
      <c r="BC32" s="4">
        <f>IF(BC$2='SANDBOX Calc'!$G$6,Data!AZ32,0)</f>
        <v>0</v>
      </c>
      <c r="BD32" s="4">
        <f>IF(BD$2='SANDBOX Calc'!$G$6,Data!BA32,0)</f>
        <v>0</v>
      </c>
      <c r="BE32" s="4">
        <f>IF(BE$2='SANDBOX Calc'!$G$6,Data!BB32,0)</f>
        <v>0</v>
      </c>
      <c r="BF32" s="4">
        <f>IF(BF$2='SANDBOX Calc'!$G$6,Data!BC32,0)</f>
        <v>0</v>
      </c>
      <c r="BG32" s="4">
        <f>IF(BG$2='SANDBOX Calc'!$G$6,Data!BD32,0)</f>
        <v>0</v>
      </c>
      <c r="BH32" s="6">
        <f t="shared" si="5"/>
        <v>0</v>
      </c>
      <c r="BI32" s="97">
        <f>IF('SANDBOX Calc'!$H$6="Yes",Data!BE32,0)</f>
        <v>0</v>
      </c>
      <c r="BJ32" s="18">
        <f>IF(BJ$2='SANDBOX Calc'!$L$4,0,0)</f>
        <v>0</v>
      </c>
      <c r="BK32" s="4">
        <f>IF(BK$2='SANDBOX Calc'!$L$4,Data!BV32,0)</f>
        <v>0</v>
      </c>
      <c r="BL32" s="4">
        <f>IF(BL$2='SANDBOX Calc'!$L$4,Data!BW32,0)</f>
        <v>4.8000000000000001E-2</v>
      </c>
      <c r="BM32" s="4">
        <f>IF(BM$2='SANDBOX Calc'!$L$4,Data!BX32,0)</f>
        <v>0</v>
      </c>
      <c r="BN32" s="4">
        <f>IF(BN$2='SANDBOX Calc'!$L$4,Data!BY32,0)</f>
        <v>0</v>
      </c>
      <c r="BO32" s="6">
        <f t="shared" si="6"/>
        <v>4.8000000000000001E-2</v>
      </c>
      <c r="BP32" s="4">
        <f>IF('SANDBOX Calc'!$J$6='BPA SANDBOX Ref Data'!BP$2,Data!C32,0)</f>
        <v>0</v>
      </c>
      <c r="BQ32" s="4">
        <f>IF('SANDBOX Calc'!$J$6='BPA SANDBOX Ref Data'!BQ$2,Data!D32,0)</f>
        <v>0</v>
      </c>
      <c r="BR32" s="4">
        <f>IF('SANDBOX Calc'!$J$6='BPA SANDBOX Ref Data'!BR$2,Data!E32,0)</f>
        <v>0</v>
      </c>
      <c r="BS32" s="4">
        <f>IF('SANDBOX Calc'!$J$6='BPA SANDBOX Ref Data'!BS$2,Data!F32,0)</f>
        <v>8.3629999999999995</v>
      </c>
      <c r="BT32" s="99">
        <f t="shared" si="0"/>
        <v>8.3629999999999995</v>
      </c>
      <c r="BU32" s="102">
        <f>IF('SANDBOX Calc'!$L$6="Yes",'BPA SANDBOX Ref Data'!BO32*'SANDBOX Calc'!$L$5,0)</f>
        <v>2.4E-2</v>
      </c>
      <c r="BV32" s="102">
        <f>IF('SANDBOX Calc'!$M$6="Yes",IF(('SANDBOX Calc'!I36-'BPA SANDBOX Ref Data'!BT32)&gt;0,('SANDBOX Calc'!I36-'BPA SANDBOX Ref Data'!BT32)*'SANDBOX Calc'!$M$5,0),0)</f>
        <v>7.6224115296803951E-2</v>
      </c>
      <c r="BW32" s="80">
        <f>IF('SANDBOX Calc'!$K$6="Yes",IF(('SANDBOX Calc'!I36)&lt;'SANDBOX Calc'!J36,('SANDBOX Calc'!I36-'SANDBOX Calc'!J36)*'SANDBOX Calc'!$K$5,0),0)</f>
        <v>0</v>
      </c>
      <c r="BX32" s="105">
        <f>IF('SANDBOX Calc'!$N$5='BPA SANDBOX Ref Data'!$BX$2,'BPA SANDBOX Scaling'!D35,0)</f>
        <v>0.35657674594886646</v>
      </c>
      <c r="BY32" s="1">
        <f>IF('SANDBOX Calc'!$N$5='BPA SANDBOX Ref Data'!$BY$2,'BPA SANDBOX Scaling'!H35,0)</f>
        <v>0</v>
      </c>
      <c r="BZ32" s="6">
        <f>IF('SANDBOX Calc'!$N$6="Yes",SUM('BPA SANDBOX Ref Data'!BX32:BY32),0)</f>
        <v>0.35657674594886646</v>
      </c>
      <c r="CA32" s="4"/>
      <c r="CB32" s="4"/>
      <c r="CC32" s="4"/>
      <c r="CD32" s="4"/>
      <c r="CE32" s="4"/>
      <c r="CF32" s="4"/>
      <c r="CG32" s="4"/>
      <c r="CH32" s="4"/>
      <c r="CI32" s="4"/>
      <c r="CJ32" s="4"/>
      <c r="CK32" s="4"/>
      <c r="CL32" s="4"/>
      <c r="CM32" s="4"/>
      <c r="CN32" s="4"/>
      <c r="CO32" s="4"/>
      <c r="CP32" s="4"/>
      <c r="CQ32" s="4" t="e">
        <f>IF('SANDBOX Calc'!#REF!='BPA SANDBOX Ref Data'!CQ$2,Data!G32,0)</f>
        <v>#REF!</v>
      </c>
      <c r="CR32" s="4" t="e">
        <f>IF('SANDBOX Calc'!#REF!='BPA SANDBOX Ref Data'!CR$2,Data!H32,0)</f>
        <v>#REF!</v>
      </c>
      <c r="CS32" s="4" t="e">
        <f>IF('SANDBOX Calc'!#REF!='BPA SANDBOX Ref Data'!CS$2,Data!I32,0)</f>
        <v>#REF!</v>
      </c>
      <c r="CT32" s="4" t="e">
        <f>IF('SANDBOX Calc'!#REF!='BPA SANDBOX Ref Data'!CT$2,Data!J32,0)</f>
        <v>#REF!</v>
      </c>
      <c r="CU32" s="4" t="e">
        <f>IF('SANDBOX Calc'!#REF!='BPA SANDBOX Ref Data'!CU$2,Data!K32,0)</f>
        <v>#REF!</v>
      </c>
      <c r="CV32" s="4" t="e">
        <f>IF('SANDBOX Calc'!#REF!='BPA SANDBOX Ref Data'!CV$2,Data!L32,0)</f>
        <v>#REF!</v>
      </c>
      <c r="CW32" s="4" t="e">
        <f>IF('SANDBOX Calc'!#REF!='BPA SANDBOX Ref Data'!CW$2,Data!M32,0)</f>
        <v>#REF!</v>
      </c>
      <c r="CX32" s="4" t="e">
        <f>IF('SANDBOX Calc'!#REF!='BPA SANDBOX Ref Data'!CX$2,Data!N32,0)</f>
        <v>#REF!</v>
      </c>
      <c r="CY32" s="4" t="e">
        <f>IF('SANDBOX Calc'!#REF!='BPA SANDBOX Ref Data'!CY$2,Data!O32,0)</f>
        <v>#REF!</v>
      </c>
      <c r="CZ32" s="4" t="e">
        <f>IF('SANDBOX Calc'!#REF!='BPA SANDBOX Ref Data'!CZ$2,Data!P32,0)</f>
        <v>#REF!</v>
      </c>
      <c r="DA32" s="4" t="e">
        <f>IF('SANDBOX Calc'!#REF!='BPA SANDBOX Ref Data'!DA$2,Data!Q32,0)</f>
        <v>#REF!</v>
      </c>
      <c r="DB32" s="4" t="e">
        <f>IF('SANDBOX Calc'!#REF!='BPA SANDBOX Ref Data'!DB$2,Data!R32,0)</f>
        <v>#REF!</v>
      </c>
      <c r="DC32" s="4" t="e">
        <f>IF('SANDBOX Calc'!#REF!='BPA SANDBOX Ref Data'!DC$2,Data!S32,0)</f>
        <v>#REF!</v>
      </c>
      <c r="DD32" s="4" t="e">
        <f>IF('SANDBOX Calc'!#REF!='BPA SANDBOX Ref Data'!DD$2,Data!T32,0)</f>
        <v>#REF!</v>
      </c>
      <c r="DE32" s="4" t="e">
        <f>IF('SANDBOX Calc'!#REF!='BPA SANDBOX Ref Data'!DE$2,Data!U32,0)</f>
        <v>#REF!</v>
      </c>
      <c r="DF32" s="22" t="e">
        <f t="shared" si="7"/>
        <v>#REF!</v>
      </c>
    </row>
    <row r="33" spans="1:110" x14ac:dyDescent="0.3">
      <c r="A33" s="12">
        <v>10086</v>
      </c>
      <c r="B33" s="37" t="s">
        <v>40</v>
      </c>
      <c r="C33" s="18">
        <f>IF('SANDBOX Calc'!$C$6='BPA SANDBOX Ref Data'!C$2,Data!G33,0)</f>
        <v>0</v>
      </c>
      <c r="D33" s="4">
        <f>IF('SANDBOX Calc'!$C$6='BPA SANDBOX Ref Data'!D$2,Data!H33,0)</f>
        <v>0</v>
      </c>
      <c r="E33" s="4">
        <f>IF('SANDBOX Calc'!$C$6='BPA SANDBOX Ref Data'!E$2,Data!I33,0)</f>
        <v>3.8474228310502281</v>
      </c>
      <c r="F33" s="4">
        <f>IF('SANDBOX Calc'!$C$6='BPA SANDBOX Ref Data'!F$2,Data!J33,0)</f>
        <v>0</v>
      </c>
      <c r="G33" s="4">
        <f>IF('SANDBOX Calc'!$C$6='BPA SANDBOX Ref Data'!G$2,Data!K33,0)</f>
        <v>0</v>
      </c>
      <c r="H33" s="4">
        <f>IF('SANDBOX Calc'!$C$6='BPA SANDBOX Ref Data'!H$2,Data!L33,0)</f>
        <v>0</v>
      </c>
      <c r="I33" s="4">
        <f>IF('SANDBOX Calc'!$C$6='BPA SANDBOX Ref Data'!I$2,Data!M33,0)</f>
        <v>0</v>
      </c>
      <c r="J33" s="4">
        <f>IF('SANDBOX Calc'!$C$6='BPA SANDBOX Ref Data'!J$2,Data!N33,0)</f>
        <v>0</v>
      </c>
      <c r="K33" s="4">
        <f>IF('SANDBOX Calc'!$C$6='BPA SANDBOX Ref Data'!K$2,Data!O33,0)</f>
        <v>0</v>
      </c>
      <c r="L33" s="4">
        <f>IF('SANDBOX Calc'!$C$6='BPA SANDBOX Ref Data'!L$2,Data!P33,0)</f>
        <v>0</v>
      </c>
      <c r="M33" s="4">
        <f>IF('SANDBOX Calc'!$C$6='BPA SANDBOX Ref Data'!M$2,Data!Q33,0)</f>
        <v>0</v>
      </c>
      <c r="N33" s="4">
        <f>IF('SANDBOX Calc'!$C$6='BPA SANDBOX Ref Data'!N$2,Data!R33,0)</f>
        <v>0</v>
      </c>
      <c r="O33" s="4">
        <f>IF('SANDBOX Calc'!$C$6='BPA SANDBOX Ref Data'!O$2,Data!S33,0)</f>
        <v>0</v>
      </c>
      <c r="P33" s="4">
        <f>IF('SANDBOX Calc'!$C$6='BPA SANDBOX Ref Data'!P$2,Data!T33,0)</f>
        <v>0</v>
      </c>
      <c r="Q33" s="4">
        <f>IF('SANDBOX Calc'!$C$6='BPA SANDBOX Ref Data'!Q$2,Data!U33,0)</f>
        <v>0</v>
      </c>
      <c r="R33" s="22">
        <f t="shared" si="1"/>
        <v>3.8474228310502281</v>
      </c>
      <c r="S33" s="18">
        <f>IF(S$2='SANDBOX Calc'!$D$6,Data!V33,0)</f>
        <v>0</v>
      </c>
      <c r="T33" s="4">
        <f>IF(T$2='SANDBOX Calc'!$D$6,Data!W33,0)</f>
        <v>0</v>
      </c>
      <c r="U33" s="4">
        <f>IF(U$2='SANDBOX Calc'!$D$6,Data!X33,0)</f>
        <v>0</v>
      </c>
      <c r="V33" s="4">
        <f>IF(V$2='SANDBOX Calc'!$D$6,Data!Y33,0)</f>
        <v>0</v>
      </c>
      <c r="W33" s="4">
        <f>IF(W$2='SANDBOX Calc'!$D$6,Data!Z33,0)</f>
        <v>0</v>
      </c>
      <c r="X33" s="4">
        <f>IF(X$2='SANDBOX Calc'!$D$6,Data!AA33,0)</f>
        <v>0</v>
      </c>
      <c r="Y33" s="4">
        <f>IF(Y$2='SANDBOX Calc'!$D$6,Data!AB33,0)</f>
        <v>0</v>
      </c>
      <c r="Z33" s="4">
        <f>IF(Z$2='SANDBOX Calc'!$D$6,Data!AC33,0)</f>
        <v>0</v>
      </c>
      <c r="AA33" s="4">
        <f>IF(AA$2='SANDBOX Calc'!$D$6,Data!AD33,0)</f>
        <v>0</v>
      </c>
      <c r="AB33" s="4">
        <f>IF(AB$2='SANDBOX Calc'!$D$6,Data!AE33,0)</f>
        <v>0</v>
      </c>
      <c r="AC33" s="4">
        <f>IF(AC$2='SANDBOX Calc'!$D$6,Data!AF33,0)</f>
        <v>0</v>
      </c>
      <c r="AD33" s="4">
        <f>IF(AD$2='SANDBOX Calc'!$D$6,Data!AG33,0)</f>
        <v>0</v>
      </c>
      <c r="AE33" s="4">
        <f>IF(AE$2='SANDBOX Calc'!$D$6,Data!AH33,0)</f>
        <v>0</v>
      </c>
      <c r="AF33" s="4">
        <f>IF(AF$2='SANDBOX Calc'!$D$6,Data!AI33,0)</f>
        <v>0</v>
      </c>
      <c r="AG33" s="6">
        <f t="shared" si="2"/>
        <v>0</v>
      </c>
      <c r="AH33" s="18">
        <f>IF(AH$2='SANDBOX Calc'!$E$6,0,0)</f>
        <v>0</v>
      </c>
      <c r="AI33" s="4">
        <f>IF(AI$2='SANDBOX Calc'!$E$6,Data!AJ33,0)</f>
        <v>0</v>
      </c>
      <c r="AJ33" s="4">
        <f>IF(AJ$2='SANDBOX Calc'!$E$6,Data!AK33,0)</f>
        <v>0</v>
      </c>
      <c r="AK33" s="4">
        <f>IF(AK$2='SANDBOX Calc'!$E$6,Data!AL33,0)</f>
        <v>0</v>
      </c>
      <c r="AL33" s="4">
        <f>IF(AL$2='SANDBOX Calc'!$E$6,Data!AM33,0)</f>
        <v>0</v>
      </c>
      <c r="AM33" s="4">
        <f>IF(AM$2='SANDBOX Calc'!$E$6,Data!AN33,0)</f>
        <v>0</v>
      </c>
      <c r="AN33" s="4">
        <f>IF(AN$2='SANDBOX Calc'!$E$6,Data!AO33,0)</f>
        <v>0</v>
      </c>
      <c r="AO33" s="4">
        <f>IF(AO$2='SANDBOX Calc'!$E$6,Data!AP33,0)</f>
        <v>0</v>
      </c>
      <c r="AP33" s="6">
        <f t="shared" si="3"/>
        <v>0</v>
      </c>
      <c r="AQ33" s="18">
        <f>IF(AQ$2='SANDBOX Calc'!$F$6,0,0)</f>
        <v>0</v>
      </c>
      <c r="AR33" s="4">
        <f>IF(AR$2='SANDBOX Calc'!$F$6,Data!AQ33,0)</f>
        <v>0</v>
      </c>
      <c r="AS33" s="4">
        <f>IF(AS$2='SANDBOX Calc'!$F$6,Data!AR33,0)</f>
        <v>0</v>
      </c>
      <c r="AT33" s="4">
        <f>IF(AT$2='SANDBOX Calc'!$F$6,Data!AS33,0)</f>
        <v>0</v>
      </c>
      <c r="AU33" s="4">
        <f>IF(AU$2='SANDBOX Calc'!$F$6,Data!AT33,0)</f>
        <v>0</v>
      </c>
      <c r="AV33" s="4">
        <f>IF(AV$2='SANDBOX Calc'!$F$6,Data!AU33,0)</f>
        <v>0</v>
      </c>
      <c r="AW33" s="4">
        <f>IF(AW$2='SANDBOX Calc'!$F$6,Data!AV33,0)</f>
        <v>0</v>
      </c>
      <c r="AX33" s="4">
        <f>IF(AX$2='SANDBOX Calc'!$F$6,Data!AW33,0)</f>
        <v>0</v>
      </c>
      <c r="AY33" s="6">
        <f t="shared" si="4"/>
        <v>0</v>
      </c>
      <c r="AZ33" s="18">
        <f>IF(AZ$2='SANDBOX Calc'!$G$6,0,0)</f>
        <v>0</v>
      </c>
      <c r="BA33" s="4">
        <f>IF(BA$2='SANDBOX Calc'!$G$6,Data!AX33,0)</f>
        <v>0</v>
      </c>
      <c r="BB33" s="4">
        <f>IF(BB$2='SANDBOX Calc'!$G$6,Data!AY33,0)</f>
        <v>0</v>
      </c>
      <c r="BC33" s="4">
        <f>IF(BC$2='SANDBOX Calc'!$G$6,Data!AZ33,0)</f>
        <v>0</v>
      </c>
      <c r="BD33" s="4">
        <f>IF(BD$2='SANDBOX Calc'!$G$6,Data!BA33,0)</f>
        <v>0</v>
      </c>
      <c r="BE33" s="4">
        <f>IF(BE$2='SANDBOX Calc'!$G$6,Data!BB33,0)</f>
        <v>0</v>
      </c>
      <c r="BF33" s="4">
        <f>IF(BF$2='SANDBOX Calc'!$G$6,Data!BC33,0)</f>
        <v>0</v>
      </c>
      <c r="BG33" s="4">
        <f>IF(BG$2='SANDBOX Calc'!$G$6,Data!BD33,0)</f>
        <v>0</v>
      </c>
      <c r="BH33" s="6">
        <f t="shared" si="5"/>
        <v>0</v>
      </c>
      <c r="BI33" s="97">
        <f>IF('SANDBOX Calc'!$H$6="Yes",Data!BE33,0)</f>
        <v>0</v>
      </c>
      <c r="BJ33" s="18">
        <f>IF(BJ$2='SANDBOX Calc'!$L$4,0,0)</f>
        <v>0</v>
      </c>
      <c r="BK33" s="4">
        <f>IF(BK$2='SANDBOX Calc'!$L$4,Data!BV33,0)</f>
        <v>0</v>
      </c>
      <c r="BL33" s="4">
        <f>IF(BL$2='SANDBOX Calc'!$L$4,Data!BW33,0)</f>
        <v>0</v>
      </c>
      <c r="BM33" s="4">
        <f>IF(BM$2='SANDBOX Calc'!$L$4,Data!BX33,0)</f>
        <v>0</v>
      </c>
      <c r="BN33" s="4">
        <f>IF(BN$2='SANDBOX Calc'!$L$4,Data!BY33,0)</f>
        <v>0</v>
      </c>
      <c r="BO33" s="6">
        <f t="shared" si="6"/>
        <v>0</v>
      </c>
      <c r="BP33" s="4">
        <f>IF('SANDBOX Calc'!$J$6='BPA SANDBOX Ref Data'!BP$2,Data!C33,0)</f>
        <v>0</v>
      </c>
      <c r="BQ33" s="4">
        <f>IF('SANDBOX Calc'!$J$6='BPA SANDBOX Ref Data'!BQ$2,Data!D33,0)</f>
        <v>0</v>
      </c>
      <c r="BR33" s="4">
        <f>IF('SANDBOX Calc'!$J$6='BPA SANDBOX Ref Data'!BR$2,Data!E33,0)</f>
        <v>0</v>
      </c>
      <c r="BS33" s="4">
        <f>IF('SANDBOX Calc'!$J$6='BPA SANDBOX Ref Data'!BS$2,Data!F33,0)</f>
        <v>3.9449999999999998</v>
      </c>
      <c r="BT33" s="99">
        <f t="shared" si="0"/>
        <v>3.9449999999999998</v>
      </c>
      <c r="BU33" s="102">
        <f>IF('SANDBOX Calc'!$L$6="Yes",'BPA SANDBOX Ref Data'!BO33*'SANDBOX Calc'!$L$5,0)</f>
        <v>0</v>
      </c>
      <c r="BV33" s="102">
        <f>IF('SANDBOX Calc'!$M$6="Yes",IF(('SANDBOX Calc'!I37-'BPA SANDBOX Ref Data'!BT33)&gt;0,('SANDBOX Calc'!I37-'BPA SANDBOX Ref Data'!BT33)*'SANDBOX Calc'!$M$5,0),0)</f>
        <v>0</v>
      </c>
      <c r="BW33" s="80">
        <f>IF('SANDBOX Calc'!$K$6="Yes",IF(('SANDBOX Calc'!I37)&lt;'SANDBOX Calc'!J37,('SANDBOX Calc'!I37-'SANDBOX Calc'!J37)*'SANDBOX Calc'!$K$5,0),0)</f>
        <v>-9.7577168949771753E-2</v>
      </c>
      <c r="BX33" s="105">
        <f>IF('SANDBOX Calc'!$N$5='BPA SANDBOX Ref Data'!$BX$2,'BPA SANDBOX Scaling'!D36,0)</f>
        <v>0.16210152238620629</v>
      </c>
      <c r="BY33" s="1">
        <f>IF('SANDBOX Calc'!$N$5='BPA SANDBOX Ref Data'!$BY$2,'BPA SANDBOX Scaling'!H36,0)</f>
        <v>0</v>
      </c>
      <c r="BZ33" s="6">
        <f>IF('SANDBOX Calc'!$N$6="Yes",SUM('BPA SANDBOX Ref Data'!BX33:BY33),0)</f>
        <v>0.16210152238620629</v>
      </c>
      <c r="CA33" s="4"/>
      <c r="CB33" s="4"/>
      <c r="CC33" s="4"/>
      <c r="CD33" s="4"/>
      <c r="CE33" s="4"/>
      <c r="CF33" s="4"/>
      <c r="CG33" s="4"/>
      <c r="CH33" s="4"/>
      <c r="CI33" s="4"/>
      <c r="CJ33" s="4"/>
      <c r="CK33" s="4"/>
      <c r="CL33" s="4"/>
      <c r="CM33" s="4"/>
      <c r="CN33" s="4"/>
      <c r="CO33" s="4"/>
      <c r="CP33" s="4"/>
      <c r="CQ33" s="4" t="e">
        <f>IF('SANDBOX Calc'!#REF!='BPA SANDBOX Ref Data'!CQ$2,Data!G33,0)</f>
        <v>#REF!</v>
      </c>
      <c r="CR33" s="4" t="e">
        <f>IF('SANDBOX Calc'!#REF!='BPA SANDBOX Ref Data'!CR$2,Data!H33,0)</f>
        <v>#REF!</v>
      </c>
      <c r="CS33" s="4" t="e">
        <f>IF('SANDBOX Calc'!#REF!='BPA SANDBOX Ref Data'!CS$2,Data!I33,0)</f>
        <v>#REF!</v>
      </c>
      <c r="CT33" s="4" t="e">
        <f>IF('SANDBOX Calc'!#REF!='BPA SANDBOX Ref Data'!CT$2,Data!J33,0)</f>
        <v>#REF!</v>
      </c>
      <c r="CU33" s="4" t="e">
        <f>IF('SANDBOX Calc'!#REF!='BPA SANDBOX Ref Data'!CU$2,Data!K33,0)</f>
        <v>#REF!</v>
      </c>
      <c r="CV33" s="4" t="e">
        <f>IF('SANDBOX Calc'!#REF!='BPA SANDBOX Ref Data'!CV$2,Data!L33,0)</f>
        <v>#REF!</v>
      </c>
      <c r="CW33" s="4" t="e">
        <f>IF('SANDBOX Calc'!#REF!='BPA SANDBOX Ref Data'!CW$2,Data!M33,0)</f>
        <v>#REF!</v>
      </c>
      <c r="CX33" s="4" t="e">
        <f>IF('SANDBOX Calc'!#REF!='BPA SANDBOX Ref Data'!CX$2,Data!N33,0)</f>
        <v>#REF!</v>
      </c>
      <c r="CY33" s="4" t="e">
        <f>IF('SANDBOX Calc'!#REF!='BPA SANDBOX Ref Data'!CY$2,Data!O33,0)</f>
        <v>#REF!</v>
      </c>
      <c r="CZ33" s="4" t="e">
        <f>IF('SANDBOX Calc'!#REF!='BPA SANDBOX Ref Data'!CZ$2,Data!P33,0)</f>
        <v>#REF!</v>
      </c>
      <c r="DA33" s="4" t="e">
        <f>IF('SANDBOX Calc'!#REF!='BPA SANDBOX Ref Data'!DA$2,Data!Q33,0)</f>
        <v>#REF!</v>
      </c>
      <c r="DB33" s="4" t="e">
        <f>IF('SANDBOX Calc'!#REF!='BPA SANDBOX Ref Data'!DB$2,Data!R33,0)</f>
        <v>#REF!</v>
      </c>
      <c r="DC33" s="4" t="e">
        <f>IF('SANDBOX Calc'!#REF!='BPA SANDBOX Ref Data'!DC$2,Data!S33,0)</f>
        <v>#REF!</v>
      </c>
      <c r="DD33" s="4" t="e">
        <f>IF('SANDBOX Calc'!#REF!='BPA SANDBOX Ref Data'!DD$2,Data!T33,0)</f>
        <v>#REF!</v>
      </c>
      <c r="DE33" s="4" t="e">
        <f>IF('SANDBOX Calc'!#REF!='BPA SANDBOX Ref Data'!DE$2,Data!U33,0)</f>
        <v>#REF!</v>
      </c>
      <c r="DF33" s="22" t="e">
        <f t="shared" si="7"/>
        <v>#REF!</v>
      </c>
    </row>
    <row r="34" spans="1:110" x14ac:dyDescent="0.3">
      <c r="A34" s="12">
        <v>10087</v>
      </c>
      <c r="B34" s="37" t="s">
        <v>41</v>
      </c>
      <c r="C34" s="18">
        <f>IF('SANDBOX Calc'!$C$6='BPA SANDBOX Ref Data'!C$2,Data!G34,0)</f>
        <v>0</v>
      </c>
      <c r="D34" s="4">
        <f>IF('SANDBOX Calc'!$C$6='BPA SANDBOX Ref Data'!D$2,Data!H34,0)</f>
        <v>0</v>
      </c>
      <c r="E34" s="4">
        <f>IF('SANDBOX Calc'!$C$6='BPA SANDBOX Ref Data'!E$2,Data!I34,0)</f>
        <v>43.410819977168948</v>
      </c>
      <c r="F34" s="4">
        <f>IF('SANDBOX Calc'!$C$6='BPA SANDBOX Ref Data'!F$2,Data!J34,0)</f>
        <v>0</v>
      </c>
      <c r="G34" s="4">
        <f>IF('SANDBOX Calc'!$C$6='BPA SANDBOX Ref Data'!G$2,Data!K34,0)</f>
        <v>0</v>
      </c>
      <c r="H34" s="4">
        <f>IF('SANDBOX Calc'!$C$6='BPA SANDBOX Ref Data'!H$2,Data!L34,0)</f>
        <v>0</v>
      </c>
      <c r="I34" s="4">
        <f>IF('SANDBOX Calc'!$C$6='BPA SANDBOX Ref Data'!I$2,Data!M34,0)</f>
        <v>0</v>
      </c>
      <c r="J34" s="4">
        <f>IF('SANDBOX Calc'!$C$6='BPA SANDBOX Ref Data'!J$2,Data!N34,0)</f>
        <v>0</v>
      </c>
      <c r="K34" s="4">
        <f>IF('SANDBOX Calc'!$C$6='BPA SANDBOX Ref Data'!K$2,Data!O34,0)</f>
        <v>0</v>
      </c>
      <c r="L34" s="4">
        <f>IF('SANDBOX Calc'!$C$6='BPA SANDBOX Ref Data'!L$2,Data!P34,0)</f>
        <v>0</v>
      </c>
      <c r="M34" s="4">
        <f>IF('SANDBOX Calc'!$C$6='BPA SANDBOX Ref Data'!M$2,Data!Q34,0)</f>
        <v>0</v>
      </c>
      <c r="N34" s="4">
        <f>IF('SANDBOX Calc'!$C$6='BPA SANDBOX Ref Data'!N$2,Data!R34,0)</f>
        <v>0</v>
      </c>
      <c r="O34" s="4">
        <f>IF('SANDBOX Calc'!$C$6='BPA SANDBOX Ref Data'!O$2,Data!S34,0)</f>
        <v>0</v>
      </c>
      <c r="P34" s="4">
        <f>IF('SANDBOX Calc'!$C$6='BPA SANDBOX Ref Data'!P$2,Data!T34,0)</f>
        <v>0</v>
      </c>
      <c r="Q34" s="4">
        <f>IF('SANDBOX Calc'!$C$6='BPA SANDBOX Ref Data'!Q$2,Data!U34,0)</f>
        <v>0</v>
      </c>
      <c r="R34" s="22">
        <f t="shared" si="1"/>
        <v>43.410819977168948</v>
      </c>
      <c r="S34" s="18">
        <f>IF(S$2='SANDBOX Calc'!$D$6,Data!V34,0)</f>
        <v>0</v>
      </c>
      <c r="T34" s="4">
        <f>IF(T$2='SANDBOX Calc'!$D$6,Data!W34,0)</f>
        <v>0</v>
      </c>
      <c r="U34" s="4">
        <f>IF(U$2='SANDBOX Calc'!$D$6,Data!X34,0)</f>
        <v>0</v>
      </c>
      <c r="V34" s="4">
        <f>IF(V$2='SANDBOX Calc'!$D$6,Data!Y34,0)</f>
        <v>0</v>
      </c>
      <c r="W34" s="4">
        <f>IF(W$2='SANDBOX Calc'!$D$6,Data!Z34,0)</f>
        <v>0</v>
      </c>
      <c r="X34" s="4">
        <f>IF(X$2='SANDBOX Calc'!$D$6,Data!AA34,0)</f>
        <v>0</v>
      </c>
      <c r="Y34" s="4">
        <f>IF(Y$2='SANDBOX Calc'!$D$6,Data!AB34,0)</f>
        <v>0</v>
      </c>
      <c r="Z34" s="4">
        <f>IF(Z$2='SANDBOX Calc'!$D$6,Data!AC34,0)</f>
        <v>0</v>
      </c>
      <c r="AA34" s="4">
        <f>IF(AA$2='SANDBOX Calc'!$D$6,Data!AD34,0)</f>
        <v>0</v>
      </c>
      <c r="AB34" s="4">
        <f>IF(AB$2='SANDBOX Calc'!$D$6,Data!AE34,0)</f>
        <v>0</v>
      </c>
      <c r="AC34" s="4">
        <f>IF(AC$2='SANDBOX Calc'!$D$6,Data!AF34,0)</f>
        <v>0</v>
      </c>
      <c r="AD34" s="4">
        <f>IF(AD$2='SANDBOX Calc'!$D$6,Data!AG34,0)</f>
        <v>0</v>
      </c>
      <c r="AE34" s="4">
        <f>IF(AE$2='SANDBOX Calc'!$D$6,Data!AH34,0)</f>
        <v>0</v>
      </c>
      <c r="AF34" s="4">
        <f>IF(AF$2='SANDBOX Calc'!$D$6,Data!AI34,0)</f>
        <v>0</v>
      </c>
      <c r="AG34" s="6">
        <f t="shared" si="2"/>
        <v>0</v>
      </c>
      <c r="AH34" s="18">
        <f>IF(AH$2='SANDBOX Calc'!$E$6,0,0)</f>
        <v>0</v>
      </c>
      <c r="AI34" s="4">
        <f>IF(AI$2='SANDBOX Calc'!$E$6,Data!AJ34,0)</f>
        <v>0</v>
      </c>
      <c r="AJ34" s="4">
        <f>IF(AJ$2='SANDBOX Calc'!$E$6,Data!AK34,0)</f>
        <v>0</v>
      </c>
      <c r="AK34" s="4">
        <f>IF(AK$2='SANDBOX Calc'!$E$6,Data!AL34,0)</f>
        <v>0</v>
      </c>
      <c r="AL34" s="4">
        <f>IF(AL$2='SANDBOX Calc'!$E$6,Data!AM34,0)</f>
        <v>0</v>
      </c>
      <c r="AM34" s="4">
        <f>IF(AM$2='SANDBOX Calc'!$E$6,Data!AN34,0)</f>
        <v>0</v>
      </c>
      <c r="AN34" s="4">
        <f>IF(AN$2='SANDBOX Calc'!$E$6,Data!AO34,0)</f>
        <v>0</v>
      </c>
      <c r="AO34" s="4">
        <f>IF(AO$2='SANDBOX Calc'!$E$6,Data!AP34,0)</f>
        <v>0</v>
      </c>
      <c r="AP34" s="6">
        <f t="shared" si="3"/>
        <v>0</v>
      </c>
      <c r="AQ34" s="18">
        <f>IF(AQ$2='SANDBOX Calc'!$F$6,0,0)</f>
        <v>0</v>
      </c>
      <c r="AR34" s="4">
        <f>IF(AR$2='SANDBOX Calc'!$F$6,Data!AQ34,0)</f>
        <v>0</v>
      </c>
      <c r="AS34" s="4">
        <f>IF(AS$2='SANDBOX Calc'!$F$6,Data!AR34,0)</f>
        <v>0</v>
      </c>
      <c r="AT34" s="4">
        <f>IF(AT$2='SANDBOX Calc'!$F$6,Data!AS34,0)</f>
        <v>0</v>
      </c>
      <c r="AU34" s="4">
        <f>IF(AU$2='SANDBOX Calc'!$F$6,Data!AT34,0)</f>
        <v>0</v>
      </c>
      <c r="AV34" s="4">
        <f>IF(AV$2='SANDBOX Calc'!$F$6,Data!AU34,0)</f>
        <v>0</v>
      </c>
      <c r="AW34" s="4">
        <f>IF(AW$2='SANDBOX Calc'!$F$6,Data!AV34,0)</f>
        <v>0</v>
      </c>
      <c r="AX34" s="4">
        <f>IF(AX$2='SANDBOX Calc'!$F$6,Data!AW34,0)</f>
        <v>0</v>
      </c>
      <c r="AY34" s="6">
        <f t="shared" si="4"/>
        <v>0</v>
      </c>
      <c r="AZ34" s="18">
        <f>IF(AZ$2='SANDBOX Calc'!$G$6,0,0)</f>
        <v>0</v>
      </c>
      <c r="BA34" s="4">
        <f>IF(BA$2='SANDBOX Calc'!$G$6,Data!AX34,0)</f>
        <v>0</v>
      </c>
      <c r="BB34" s="4">
        <f>IF(BB$2='SANDBOX Calc'!$G$6,Data!AY34,0)</f>
        <v>0</v>
      </c>
      <c r="BC34" s="4">
        <f>IF(BC$2='SANDBOX Calc'!$G$6,Data!AZ34,0)</f>
        <v>0</v>
      </c>
      <c r="BD34" s="4">
        <f>IF(BD$2='SANDBOX Calc'!$G$6,Data!BA34,0)</f>
        <v>0</v>
      </c>
      <c r="BE34" s="4">
        <f>IF(BE$2='SANDBOX Calc'!$G$6,Data!BB34,0)</f>
        <v>0</v>
      </c>
      <c r="BF34" s="4">
        <f>IF(BF$2='SANDBOX Calc'!$G$6,Data!BC34,0)</f>
        <v>0</v>
      </c>
      <c r="BG34" s="4">
        <f>IF(BG$2='SANDBOX Calc'!$G$6,Data!BD34,0)</f>
        <v>0</v>
      </c>
      <c r="BH34" s="6">
        <f t="shared" si="5"/>
        <v>0</v>
      </c>
      <c r="BI34" s="97">
        <f>IF('SANDBOX Calc'!$H$6="Yes",Data!BE34,0)</f>
        <v>0</v>
      </c>
      <c r="BJ34" s="18">
        <f>IF(BJ$2='SANDBOX Calc'!$L$4,0,0)</f>
        <v>0</v>
      </c>
      <c r="BK34" s="4">
        <f>IF(BK$2='SANDBOX Calc'!$L$4,Data!BV34,0)</f>
        <v>0</v>
      </c>
      <c r="BL34" s="4">
        <f>IF(BL$2='SANDBOX Calc'!$L$4,Data!BW34,0)</f>
        <v>0</v>
      </c>
      <c r="BM34" s="4">
        <f>IF(BM$2='SANDBOX Calc'!$L$4,Data!BX34,0)</f>
        <v>0</v>
      </c>
      <c r="BN34" s="4">
        <f>IF(BN$2='SANDBOX Calc'!$L$4,Data!BY34,0)</f>
        <v>0</v>
      </c>
      <c r="BO34" s="6">
        <f t="shared" si="6"/>
        <v>0</v>
      </c>
      <c r="BP34" s="4">
        <f>IF('SANDBOX Calc'!$J$6='BPA SANDBOX Ref Data'!BP$2,Data!C34,0)</f>
        <v>0</v>
      </c>
      <c r="BQ34" s="4">
        <f>IF('SANDBOX Calc'!$J$6='BPA SANDBOX Ref Data'!BQ$2,Data!D34,0)</f>
        <v>0</v>
      </c>
      <c r="BR34" s="4">
        <f>IF('SANDBOX Calc'!$J$6='BPA SANDBOX Ref Data'!BR$2,Data!E34,0)</f>
        <v>0</v>
      </c>
      <c r="BS34" s="4">
        <f>IF('SANDBOX Calc'!$J$6='BPA SANDBOX Ref Data'!BS$2,Data!F34,0)</f>
        <v>85.48</v>
      </c>
      <c r="BT34" s="99">
        <f t="shared" si="0"/>
        <v>85.48</v>
      </c>
      <c r="BU34" s="102">
        <f>IF('SANDBOX Calc'!$L$6="Yes",'BPA SANDBOX Ref Data'!BO34*'SANDBOX Calc'!$L$5,0)</f>
        <v>0</v>
      </c>
      <c r="BV34" s="102">
        <f>IF('SANDBOX Calc'!$M$6="Yes",IF(('SANDBOX Calc'!I38-'BPA SANDBOX Ref Data'!BT34)&gt;0,('SANDBOX Calc'!I38-'BPA SANDBOX Ref Data'!BT34)*'SANDBOX Calc'!$M$5,0),0)</f>
        <v>0</v>
      </c>
      <c r="BW34" s="80">
        <f>IF('SANDBOX Calc'!$K$6="Yes",IF(('SANDBOX Calc'!I38)&lt;'SANDBOX Calc'!J38,('SANDBOX Calc'!I38-'SANDBOX Calc'!J38)*'SANDBOX Calc'!$K$5,0),0)</f>
        <v>-42.069180022831056</v>
      </c>
      <c r="BX34" s="105">
        <f>IF('SANDBOX Calc'!$N$5='BPA SANDBOX Ref Data'!$BX$2,'BPA SANDBOX Scaling'!D37,0)</f>
        <v>1.8290061465408911</v>
      </c>
      <c r="BY34" s="1">
        <f>IF('SANDBOX Calc'!$N$5='BPA SANDBOX Ref Data'!$BY$2,'BPA SANDBOX Scaling'!H37,0)</f>
        <v>0</v>
      </c>
      <c r="BZ34" s="6">
        <f>IF('SANDBOX Calc'!$N$6="Yes",SUM('BPA SANDBOX Ref Data'!BX34:BY34),0)</f>
        <v>1.8290061465408911</v>
      </c>
      <c r="CA34" s="4"/>
      <c r="CB34" s="4"/>
      <c r="CC34" s="4"/>
      <c r="CD34" s="4"/>
      <c r="CE34" s="4"/>
      <c r="CF34" s="4"/>
      <c r="CG34" s="4"/>
      <c r="CH34" s="4"/>
      <c r="CI34" s="4"/>
      <c r="CJ34" s="4"/>
      <c r="CK34" s="4"/>
      <c r="CL34" s="4"/>
      <c r="CM34" s="4"/>
      <c r="CN34" s="4"/>
      <c r="CO34" s="4"/>
      <c r="CP34" s="4"/>
      <c r="CQ34" s="4" t="e">
        <f>IF('SANDBOX Calc'!#REF!='BPA SANDBOX Ref Data'!CQ$2,Data!G34,0)</f>
        <v>#REF!</v>
      </c>
      <c r="CR34" s="4" t="e">
        <f>IF('SANDBOX Calc'!#REF!='BPA SANDBOX Ref Data'!CR$2,Data!H34,0)</f>
        <v>#REF!</v>
      </c>
      <c r="CS34" s="4" t="e">
        <f>IF('SANDBOX Calc'!#REF!='BPA SANDBOX Ref Data'!CS$2,Data!I34,0)</f>
        <v>#REF!</v>
      </c>
      <c r="CT34" s="4" t="e">
        <f>IF('SANDBOX Calc'!#REF!='BPA SANDBOX Ref Data'!CT$2,Data!J34,0)</f>
        <v>#REF!</v>
      </c>
      <c r="CU34" s="4" t="e">
        <f>IF('SANDBOX Calc'!#REF!='BPA SANDBOX Ref Data'!CU$2,Data!K34,0)</f>
        <v>#REF!</v>
      </c>
      <c r="CV34" s="4" t="e">
        <f>IF('SANDBOX Calc'!#REF!='BPA SANDBOX Ref Data'!CV$2,Data!L34,0)</f>
        <v>#REF!</v>
      </c>
      <c r="CW34" s="4" t="e">
        <f>IF('SANDBOX Calc'!#REF!='BPA SANDBOX Ref Data'!CW$2,Data!M34,0)</f>
        <v>#REF!</v>
      </c>
      <c r="CX34" s="4" t="e">
        <f>IF('SANDBOX Calc'!#REF!='BPA SANDBOX Ref Data'!CX$2,Data!N34,0)</f>
        <v>#REF!</v>
      </c>
      <c r="CY34" s="4" t="e">
        <f>IF('SANDBOX Calc'!#REF!='BPA SANDBOX Ref Data'!CY$2,Data!O34,0)</f>
        <v>#REF!</v>
      </c>
      <c r="CZ34" s="4" t="e">
        <f>IF('SANDBOX Calc'!#REF!='BPA SANDBOX Ref Data'!CZ$2,Data!P34,0)</f>
        <v>#REF!</v>
      </c>
      <c r="DA34" s="4" t="e">
        <f>IF('SANDBOX Calc'!#REF!='BPA SANDBOX Ref Data'!DA$2,Data!Q34,0)</f>
        <v>#REF!</v>
      </c>
      <c r="DB34" s="4" t="e">
        <f>IF('SANDBOX Calc'!#REF!='BPA SANDBOX Ref Data'!DB$2,Data!R34,0)</f>
        <v>#REF!</v>
      </c>
      <c r="DC34" s="4" t="e">
        <f>IF('SANDBOX Calc'!#REF!='BPA SANDBOX Ref Data'!DC$2,Data!S34,0)</f>
        <v>#REF!</v>
      </c>
      <c r="DD34" s="4" t="e">
        <f>IF('SANDBOX Calc'!#REF!='BPA SANDBOX Ref Data'!DD$2,Data!T34,0)</f>
        <v>#REF!</v>
      </c>
      <c r="DE34" s="4" t="e">
        <f>IF('SANDBOX Calc'!#REF!='BPA SANDBOX Ref Data'!DE$2,Data!U34,0)</f>
        <v>#REF!</v>
      </c>
      <c r="DF34" s="22" t="e">
        <f t="shared" si="7"/>
        <v>#REF!</v>
      </c>
    </row>
    <row r="35" spans="1:110" x14ac:dyDescent="0.3">
      <c r="A35" s="12">
        <v>10089</v>
      </c>
      <c r="B35" s="37" t="s">
        <v>42</v>
      </c>
      <c r="C35" s="18">
        <f>IF('SANDBOX Calc'!$C$6='BPA SANDBOX Ref Data'!C$2,Data!G35,0)</f>
        <v>0</v>
      </c>
      <c r="D35" s="4">
        <f>IF('SANDBOX Calc'!$C$6='BPA SANDBOX Ref Data'!D$2,Data!H35,0)</f>
        <v>0</v>
      </c>
      <c r="E35" s="4">
        <f>IF('SANDBOX Calc'!$C$6='BPA SANDBOX Ref Data'!E$2,Data!I35,0)</f>
        <v>110.42244657534245</v>
      </c>
      <c r="F35" s="4">
        <f>IF('SANDBOX Calc'!$C$6='BPA SANDBOX Ref Data'!F$2,Data!J35,0)</f>
        <v>0</v>
      </c>
      <c r="G35" s="4">
        <f>IF('SANDBOX Calc'!$C$6='BPA SANDBOX Ref Data'!G$2,Data!K35,0)</f>
        <v>0</v>
      </c>
      <c r="H35" s="4">
        <f>IF('SANDBOX Calc'!$C$6='BPA SANDBOX Ref Data'!H$2,Data!L35,0)</f>
        <v>0</v>
      </c>
      <c r="I35" s="4">
        <f>IF('SANDBOX Calc'!$C$6='BPA SANDBOX Ref Data'!I$2,Data!M35,0)</f>
        <v>0</v>
      </c>
      <c r="J35" s="4">
        <f>IF('SANDBOX Calc'!$C$6='BPA SANDBOX Ref Data'!J$2,Data!N35,0)</f>
        <v>0</v>
      </c>
      <c r="K35" s="4">
        <f>IF('SANDBOX Calc'!$C$6='BPA SANDBOX Ref Data'!K$2,Data!O35,0)</f>
        <v>0</v>
      </c>
      <c r="L35" s="4">
        <f>IF('SANDBOX Calc'!$C$6='BPA SANDBOX Ref Data'!L$2,Data!P35,0)</f>
        <v>0</v>
      </c>
      <c r="M35" s="4">
        <f>IF('SANDBOX Calc'!$C$6='BPA SANDBOX Ref Data'!M$2,Data!Q35,0)</f>
        <v>0</v>
      </c>
      <c r="N35" s="4">
        <f>IF('SANDBOX Calc'!$C$6='BPA SANDBOX Ref Data'!N$2,Data!R35,0)</f>
        <v>0</v>
      </c>
      <c r="O35" s="4">
        <f>IF('SANDBOX Calc'!$C$6='BPA SANDBOX Ref Data'!O$2,Data!S35,0)</f>
        <v>0</v>
      </c>
      <c r="P35" s="4">
        <f>IF('SANDBOX Calc'!$C$6='BPA SANDBOX Ref Data'!P$2,Data!T35,0)</f>
        <v>0</v>
      </c>
      <c r="Q35" s="4">
        <f>IF('SANDBOX Calc'!$C$6='BPA SANDBOX Ref Data'!Q$2,Data!U35,0)</f>
        <v>0</v>
      </c>
      <c r="R35" s="22">
        <f t="shared" si="1"/>
        <v>110.42244657534245</v>
      </c>
      <c r="S35" s="18">
        <f>IF(S$2='SANDBOX Calc'!$D$6,Data!V35,0)</f>
        <v>0</v>
      </c>
      <c r="T35" s="4">
        <f>IF(T$2='SANDBOX Calc'!$D$6,Data!W35,0)</f>
        <v>0</v>
      </c>
      <c r="U35" s="4">
        <f>IF(U$2='SANDBOX Calc'!$D$6,Data!X35,0)</f>
        <v>0</v>
      </c>
      <c r="V35" s="4">
        <f>IF(V$2='SANDBOX Calc'!$D$6,Data!Y35,0)</f>
        <v>0</v>
      </c>
      <c r="W35" s="4">
        <f>IF(W$2='SANDBOX Calc'!$D$6,Data!Z35,0)</f>
        <v>0</v>
      </c>
      <c r="X35" s="4">
        <f>IF(X$2='SANDBOX Calc'!$D$6,Data!AA35,0)</f>
        <v>0</v>
      </c>
      <c r="Y35" s="4">
        <f>IF(Y$2='SANDBOX Calc'!$D$6,Data!AB35,0)</f>
        <v>0</v>
      </c>
      <c r="Z35" s="4">
        <f>IF(Z$2='SANDBOX Calc'!$D$6,Data!AC35,0)</f>
        <v>0</v>
      </c>
      <c r="AA35" s="4">
        <f>IF(AA$2='SANDBOX Calc'!$D$6,Data!AD35,0)</f>
        <v>0</v>
      </c>
      <c r="AB35" s="4">
        <f>IF(AB$2='SANDBOX Calc'!$D$6,Data!AE35,0)</f>
        <v>0</v>
      </c>
      <c r="AC35" s="4">
        <f>IF(AC$2='SANDBOX Calc'!$D$6,Data!AF35,0)</f>
        <v>0</v>
      </c>
      <c r="AD35" s="4">
        <f>IF(AD$2='SANDBOX Calc'!$D$6,Data!AG35,0)</f>
        <v>0</v>
      </c>
      <c r="AE35" s="4">
        <f>IF(AE$2='SANDBOX Calc'!$D$6,Data!AH35,0)</f>
        <v>0</v>
      </c>
      <c r="AF35" s="4">
        <f>IF(AF$2='SANDBOX Calc'!$D$6,Data!AI35,0)</f>
        <v>0</v>
      </c>
      <c r="AG35" s="6">
        <f t="shared" si="2"/>
        <v>0</v>
      </c>
      <c r="AH35" s="18">
        <f>IF(AH$2='SANDBOX Calc'!$E$6,0,0)</f>
        <v>0</v>
      </c>
      <c r="AI35" s="4">
        <f>IF(AI$2='SANDBOX Calc'!$E$6,Data!AJ35,0)</f>
        <v>0</v>
      </c>
      <c r="AJ35" s="4">
        <f>IF(AJ$2='SANDBOX Calc'!$E$6,Data!AK35,0)</f>
        <v>0</v>
      </c>
      <c r="AK35" s="4">
        <f>IF(AK$2='SANDBOX Calc'!$E$6,Data!AL35,0)</f>
        <v>0</v>
      </c>
      <c r="AL35" s="4">
        <f>IF(AL$2='SANDBOX Calc'!$E$6,Data!AM35,0)</f>
        <v>0</v>
      </c>
      <c r="AM35" s="4">
        <f>IF(AM$2='SANDBOX Calc'!$E$6,Data!AN35,0)</f>
        <v>0</v>
      </c>
      <c r="AN35" s="4">
        <f>IF(AN$2='SANDBOX Calc'!$E$6,Data!AO35,0)</f>
        <v>0</v>
      </c>
      <c r="AO35" s="4">
        <f>IF(AO$2='SANDBOX Calc'!$E$6,Data!AP35,0)</f>
        <v>0</v>
      </c>
      <c r="AP35" s="6">
        <f t="shared" si="3"/>
        <v>0</v>
      </c>
      <c r="AQ35" s="18">
        <f>IF(AQ$2='SANDBOX Calc'!$F$6,0,0)</f>
        <v>0</v>
      </c>
      <c r="AR35" s="4">
        <f>IF(AR$2='SANDBOX Calc'!$F$6,Data!AQ35,0)</f>
        <v>0</v>
      </c>
      <c r="AS35" s="4">
        <f>IF(AS$2='SANDBOX Calc'!$F$6,Data!AR35,0)</f>
        <v>0</v>
      </c>
      <c r="AT35" s="4">
        <f>IF(AT$2='SANDBOX Calc'!$F$6,Data!AS35,0)</f>
        <v>0</v>
      </c>
      <c r="AU35" s="4">
        <f>IF(AU$2='SANDBOX Calc'!$F$6,Data!AT35,0)</f>
        <v>0</v>
      </c>
      <c r="AV35" s="4">
        <f>IF(AV$2='SANDBOX Calc'!$F$6,Data!AU35,0)</f>
        <v>0</v>
      </c>
      <c r="AW35" s="4">
        <f>IF(AW$2='SANDBOX Calc'!$F$6,Data!AV35,0)</f>
        <v>0</v>
      </c>
      <c r="AX35" s="4">
        <f>IF(AX$2='SANDBOX Calc'!$F$6,Data!AW35,0)</f>
        <v>0</v>
      </c>
      <c r="AY35" s="6">
        <f t="shared" si="4"/>
        <v>0</v>
      </c>
      <c r="AZ35" s="18">
        <f>IF(AZ$2='SANDBOX Calc'!$G$6,0,0)</f>
        <v>0</v>
      </c>
      <c r="BA35" s="4">
        <f>IF(BA$2='SANDBOX Calc'!$G$6,Data!AX35,0)</f>
        <v>0</v>
      </c>
      <c r="BB35" s="4">
        <f>IF(BB$2='SANDBOX Calc'!$G$6,Data!AY35,0)</f>
        <v>0.58230593607305936</v>
      </c>
      <c r="BC35" s="4">
        <f>IF(BC$2='SANDBOX Calc'!$G$6,Data!AZ35,0)</f>
        <v>0</v>
      </c>
      <c r="BD35" s="4">
        <f>IF(BD$2='SANDBOX Calc'!$G$6,Data!BA35,0)</f>
        <v>0</v>
      </c>
      <c r="BE35" s="4">
        <f>IF(BE$2='SANDBOX Calc'!$G$6,Data!BB35,0)</f>
        <v>0</v>
      </c>
      <c r="BF35" s="4">
        <f>IF(BF$2='SANDBOX Calc'!$G$6,Data!BC35,0)</f>
        <v>0</v>
      </c>
      <c r="BG35" s="4">
        <f>IF(BG$2='SANDBOX Calc'!$G$6,Data!BD35,0)</f>
        <v>0</v>
      </c>
      <c r="BH35" s="6">
        <f t="shared" si="5"/>
        <v>0.58230593607305936</v>
      </c>
      <c r="BI35" s="97">
        <f>IF('SANDBOX Calc'!$H$6="Yes",Data!BE35,0)</f>
        <v>0</v>
      </c>
      <c r="BJ35" s="18">
        <f>IF(BJ$2='SANDBOX Calc'!$L$4,0,0)</f>
        <v>0</v>
      </c>
      <c r="BK35" s="4">
        <f>IF(BK$2='SANDBOX Calc'!$L$4,Data!BV35,0)</f>
        <v>0</v>
      </c>
      <c r="BL35" s="4">
        <f>IF(BL$2='SANDBOX Calc'!$L$4,Data!BW35,0)</f>
        <v>1.8415000000000001</v>
      </c>
      <c r="BM35" s="4">
        <f>IF(BM$2='SANDBOX Calc'!$L$4,Data!BX35,0)</f>
        <v>0</v>
      </c>
      <c r="BN35" s="4">
        <f>IF(BN$2='SANDBOX Calc'!$L$4,Data!BY35,0)</f>
        <v>0</v>
      </c>
      <c r="BO35" s="6">
        <f t="shared" si="6"/>
        <v>1.8415000000000001</v>
      </c>
      <c r="BP35" s="4">
        <f>IF('SANDBOX Calc'!$J$6='BPA SANDBOX Ref Data'!BP$2,Data!C35,0)</f>
        <v>0</v>
      </c>
      <c r="BQ35" s="4">
        <f>IF('SANDBOX Calc'!$J$6='BPA SANDBOX Ref Data'!BQ$2,Data!D35,0)</f>
        <v>0</v>
      </c>
      <c r="BR35" s="4">
        <f>IF('SANDBOX Calc'!$J$6='BPA SANDBOX Ref Data'!BR$2,Data!E35,0)</f>
        <v>0</v>
      </c>
      <c r="BS35" s="4">
        <f>IF('SANDBOX Calc'!$J$6='BPA SANDBOX Ref Data'!BS$2,Data!F35,0)</f>
        <v>104.21299999999999</v>
      </c>
      <c r="BT35" s="99">
        <f t="shared" si="0"/>
        <v>104.21299999999999</v>
      </c>
      <c r="BU35" s="102">
        <f>IF('SANDBOX Calc'!$L$6="Yes",'BPA SANDBOX Ref Data'!BO35*'SANDBOX Calc'!$L$5,0)</f>
        <v>0.92075000000000007</v>
      </c>
      <c r="BV35" s="102">
        <f>IF('SANDBOX Calc'!$M$6="Yes",IF(('SANDBOX Calc'!I39-'BPA SANDBOX Ref Data'!BT35)&gt;0,('SANDBOX Calc'!I39-'BPA SANDBOX Ref Data'!BT35)*'SANDBOX Calc'!$M$5,0),0)</f>
        <v>1.4067851598173498</v>
      </c>
      <c r="BW35" s="80">
        <f>IF('SANDBOX Calc'!$K$6="Yes",IF(('SANDBOX Calc'!I39)&lt;'SANDBOX Calc'!J39,('SANDBOX Calc'!I39-'SANDBOX Calc'!J39)*'SANDBOX Calc'!$K$5,0),0)</f>
        <v>0</v>
      </c>
      <c r="BX35" s="105">
        <f>IF('SANDBOX Calc'!$N$5='BPA SANDBOX Ref Data'!$BX$2,'BPA SANDBOX Scaling'!D38,0)</f>
        <v>4.4888185426017353</v>
      </c>
      <c r="BY35" s="1">
        <f>IF('SANDBOX Calc'!$N$5='BPA SANDBOX Ref Data'!$BY$2,'BPA SANDBOX Scaling'!H38,0)</f>
        <v>0</v>
      </c>
      <c r="BZ35" s="6">
        <f>IF('SANDBOX Calc'!$N$6="Yes",SUM('BPA SANDBOX Ref Data'!BX35:BY35),0)</f>
        <v>4.4888185426017353</v>
      </c>
      <c r="CA35" s="4"/>
      <c r="CB35" s="4"/>
      <c r="CC35" s="4"/>
      <c r="CD35" s="4"/>
      <c r="CE35" s="4"/>
      <c r="CF35" s="4"/>
      <c r="CG35" s="4"/>
      <c r="CH35" s="4"/>
      <c r="CI35" s="4"/>
      <c r="CJ35" s="4"/>
      <c r="CK35" s="4"/>
      <c r="CL35" s="4"/>
      <c r="CM35" s="4"/>
      <c r="CN35" s="4"/>
      <c r="CO35" s="4"/>
      <c r="CP35" s="4"/>
      <c r="CQ35" s="4" t="e">
        <f>IF('SANDBOX Calc'!#REF!='BPA SANDBOX Ref Data'!CQ$2,Data!G35,0)</f>
        <v>#REF!</v>
      </c>
      <c r="CR35" s="4" t="e">
        <f>IF('SANDBOX Calc'!#REF!='BPA SANDBOX Ref Data'!CR$2,Data!H35,0)</f>
        <v>#REF!</v>
      </c>
      <c r="CS35" s="4" t="e">
        <f>IF('SANDBOX Calc'!#REF!='BPA SANDBOX Ref Data'!CS$2,Data!I35,0)</f>
        <v>#REF!</v>
      </c>
      <c r="CT35" s="4" t="e">
        <f>IF('SANDBOX Calc'!#REF!='BPA SANDBOX Ref Data'!CT$2,Data!J35,0)</f>
        <v>#REF!</v>
      </c>
      <c r="CU35" s="4" t="e">
        <f>IF('SANDBOX Calc'!#REF!='BPA SANDBOX Ref Data'!CU$2,Data!K35,0)</f>
        <v>#REF!</v>
      </c>
      <c r="CV35" s="4" t="e">
        <f>IF('SANDBOX Calc'!#REF!='BPA SANDBOX Ref Data'!CV$2,Data!L35,0)</f>
        <v>#REF!</v>
      </c>
      <c r="CW35" s="4" t="e">
        <f>IF('SANDBOX Calc'!#REF!='BPA SANDBOX Ref Data'!CW$2,Data!M35,0)</f>
        <v>#REF!</v>
      </c>
      <c r="CX35" s="4" t="e">
        <f>IF('SANDBOX Calc'!#REF!='BPA SANDBOX Ref Data'!CX$2,Data!N35,0)</f>
        <v>#REF!</v>
      </c>
      <c r="CY35" s="4" t="e">
        <f>IF('SANDBOX Calc'!#REF!='BPA SANDBOX Ref Data'!CY$2,Data!O35,0)</f>
        <v>#REF!</v>
      </c>
      <c r="CZ35" s="4" t="e">
        <f>IF('SANDBOX Calc'!#REF!='BPA SANDBOX Ref Data'!CZ$2,Data!P35,0)</f>
        <v>#REF!</v>
      </c>
      <c r="DA35" s="4" t="e">
        <f>IF('SANDBOX Calc'!#REF!='BPA SANDBOX Ref Data'!DA$2,Data!Q35,0)</f>
        <v>#REF!</v>
      </c>
      <c r="DB35" s="4" t="e">
        <f>IF('SANDBOX Calc'!#REF!='BPA SANDBOX Ref Data'!DB$2,Data!R35,0)</f>
        <v>#REF!</v>
      </c>
      <c r="DC35" s="4" t="e">
        <f>IF('SANDBOX Calc'!#REF!='BPA SANDBOX Ref Data'!DC$2,Data!S35,0)</f>
        <v>#REF!</v>
      </c>
      <c r="DD35" s="4" t="e">
        <f>IF('SANDBOX Calc'!#REF!='BPA SANDBOX Ref Data'!DD$2,Data!T35,0)</f>
        <v>#REF!</v>
      </c>
      <c r="DE35" s="4" t="e">
        <f>IF('SANDBOX Calc'!#REF!='BPA SANDBOX Ref Data'!DE$2,Data!U35,0)</f>
        <v>#REF!</v>
      </c>
      <c r="DF35" s="22" t="e">
        <f t="shared" si="7"/>
        <v>#REF!</v>
      </c>
    </row>
    <row r="36" spans="1:110" x14ac:dyDescent="0.3">
      <c r="A36" s="12">
        <v>10091</v>
      </c>
      <c r="B36" s="37" t="s">
        <v>43</v>
      </c>
      <c r="C36" s="18">
        <f>IF('SANDBOX Calc'!$C$6='BPA SANDBOX Ref Data'!C$2,Data!G36,0)</f>
        <v>0</v>
      </c>
      <c r="D36" s="4">
        <f>IF('SANDBOX Calc'!$C$6='BPA SANDBOX Ref Data'!D$2,Data!H36,0)</f>
        <v>0</v>
      </c>
      <c r="E36" s="4">
        <f>IF('SANDBOX Calc'!$C$6='BPA SANDBOX Ref Data'!E$2,Data!I36,0)</f>
        <v>9.11535410958904</v>
      </c>
      <c r="F36" s="4">
        <f>IF('SANDBOX Calc'!$C$6='BPA SANDBOX Ref Data'!F$2,Data!J36,0)</f>
        <v>0</v>
      </c>
      <c r="G36" s="4">
        <f>IF('SANDBOX Calc'!$C$6='BPA SANDBOX Ref Data'!G$2,Data!K36,0)</f>
        <v>0</v>
      </c>
      <c r="H36" s="4">
        <f>IF('SANDBOX Calc'!$C$6='BPA SANDBOX Ref Data'!H$2,Data!L36,0)</f>
        <v>0</v>
      </c>
      <c r="I36" s="4">
        <f>IF('SANDBOX Calc'!$C$6='BPA SANDBOX Ref Data'!I$2,Data!M36,0)</f>
        <v>0</v>
      </c>
      <c r="J36" s="4">
        <f>IF('SANDBOX Calc'!$C$6='BPA SANDBOX Ref Data'!J$2,Data!N36,0)</f>
        <v>0</v>
      </c>
      <c r="K36" s="4">
        <f>IF('SANDBOX Calc'!$C$6='BPA SANDBOX Ref Data'!K$2,Data!O36,0)</f>
        <v>0</v>
      </c>
      <c r="L36" s="4">
        <f>IF('SANDBOX Calc'!$C$6='BPA SANDBOX Ref Data'!L$2,Data!P36,0)</f>
        <v>0</v>
      </c>
      <c r="M36" s="4">
        <f>IF('SANDBOX Calc'!$C$6='BPA SANDBOX Ref Data'!M$2,Data!Q36,0)</f>
        <v>0</v>
      </c>
      <c r="N36" s="4">
        <f>IF('SANDBOX Calc'!$C$6='BPA SANDBOX Ref Data'!N$2,Data!R36,0)</f>
        <v>0</v>
      </c>
      <c r="O36" s="4">
        <f>IF('SANDBOX Calc'!$C$6='BPA SANDBOX Ref Data'!O$2,Data!S36,0)</f>
        <v>0</v>
      </c>
      <c r="P36" s="4">
        <f>IF('SANDBOX Calc'!$C$6='BPA SANDBOX Ref Data'!P$2,Data!T36,0)</f>
        <v>0</v>
      </c>
      <c r="Q36" s="4">
        <f>IF('SANDBOX Calc'!$C$6='BPA SANDBOX Ref Data'!Q$2,Data!U36,0)</f>
        <v>0</v>
      </c>
      <c r="R36" s="22">
        <f t="shared" si="1"/>
        <v>9.11535410958904</v>
      </c>
      <c r="S36" s="18">
        <f>IF(S$2='SANDBOX Calc'!$D$6,Data!V36,0)</f>
        <v>0</v>
      </c>
      <c r="T36" s="4">
        <f>IF(T$2='SANDBOX Calc'!$D$6,Data!W36,0)</f>
        <v>0</v>
      </c>
      <c r="U36" s="4">
        <f>IF(U$2='SANDBOX Calc'!$D$6,Data!X36,0)</f>
        <v>0</v>
      </c>
      <c r="V36" s="4">
        <f>IF(V$2='SANDBOX Calc'!$D$6,Data!Y36,0)</f>
        <v>0</v>
      </c>
      <c r="W36" s="4">
        <f>IF(W$2='SANDBOX Calc'!$D$6,Data!Z36,0)</f>
        <v>0</v>
      </c>
      <c r="X36" s="4">
        <f>IF(X$2='SANDBOX Calc'!$D$6,Data!AA36,0)</f>
        <v>0</v>
      </c>
      <c r="Y36" s="4">
        <f>IF(Y$2='SANDBOX Calc'!$D$6,Data!AB36,0)</f>
        <v>0</v>
      </c>
      <c r="Z36" s="4">
        <f>IF(Z$2='SANDBOX Calc'!$D$6,Data!AC36,0)</f>
        <v>0</v>
      </c>
      <c r="AA36" s="4">
        <f>IF(AA$2='SANDBOX Calc'!$D$6,Data!AD36,0)</f>
        <v>0</v>
      </c>
      <c r="AB36" s="4">
        <f>IF(AB$2='SANDBOX Calc'!$D$6,Data!AE36,0)</f>
        <v>0</v>
      </c>
      <c r="AC36" s="4">
        <f>IF(AC$2='SANDBOX Calc'!$D$6,Data!AF36,0)</f>
        <v>0</v>
      </c>
      <c r="AD36" s="4">
        <f>IF(AD$2='SANDBOX Calc'!$D$6,Data!AG36,0)</f>
        <v>0</v>
      </c>
      <c r="AE36" s="4">
        <f>IF(AE$2='SANDBOX Calc'!$D$6,Data!AH36,0)</f>
        <v>0</v>
      </c>
      <c r="AF36" s="4">
        <f>IF(AF$2='SANDBOX Calc'!$D$6,Data!AI36,0)</f>
        <v>0</v>
      </c>
      <c r="AG36" s="6">
        <f t="shared" si="2"/>
        <v>0</v>
      </c>
      <c r="AH36" s="18">
        <f>IF(AH$2='SANDBOX Calc'!$E$6,0,0)</f>
        <v>0</v>
      </c>
      <c r="AI36" s="4">
        <f>IF(AI$2='SANDBOX Calc'!$E$6,Data!AJ36,0)</f>
        <v>0</v>
      </c>
      <c r="AJ36" s="4">
        <f>IF(AJ$2='SANDBOX Calc'!$E$6,Data!AK36,0)</f>
        <v>0</v>
      </c>
      <c r="AK36" s="4">
        <f>IF(AK$2='SANDBOX Calc'!$E$6,Data!AL36,0)</f>
        <v>0</v>
      </c>
      <c r="AL36" s="4">
        <f>IF(AL$2='SANDBOX Calc'!$E$6,Data!AM36,0)</f>
        <v>0</v>
      </c>
      <c r="AM36" s="4">
        <f>IF(AM$2='SANDBOX Calc'!$E$6,Data!AN36,0)</f>
        <v>0</v>
      </c>
      <c r="AN36" s="4">
        <f>IF(AN$2='SANDBOX Calc'!$E$6,Data!AO36,0)</f>
        <v>0</v>
      </c>
      <c r="AO36" s="4">
        <f>IF(AO$2='SANDBOX Calc'!$E$6,Data!AP36,0)</f>
        <v>0</v>
      </c>
      <c r="AP36" s="6">
        <f t="shared" si="3"/>
        <v>0</v>
      </c>
      <c r="AQ36" s="18">
        <f>IF(AQ$2='SANDBOX Calc'!$F$6,0,0)</f>
        <v>0</v>
      </c>
      <c r="AR36" s="4">
        <f>IF(AR$2='SANDBOX Calc'!$F$6,Data!AQ36,0)</f>
        <v>0</v>
      </c>
      <c r="AS36" s="4">
        <f>IF(AS$2='SANDBOX Calc'!$F$6,Data!AR36,0)</f>
        <v>0</v>
      </c>
      <c r="AT36" s="4">
        <f>IF(AT$2='SANDBOX Calc'!$F$6,Data!AS36,0)</f>
        <v>0</v>
      </c>
      <c r="AU36" s="4">
        <f>IF(AU$2='SANDBOX Calc'!$F$6,Data!AT36,0)</f>
        <v>0</v>
      </c>
      <c r="AV36" s="4">
        <f>IF(AV$2='SANDBOX Calc'!$F$6,Data!AU36,0)</f>
        <v>0</v>
      </c>
      <c r="AW36" s="4">
        <f>IF(AW$2='SANDBOX Calc'!$F$6,Data!AV36,0)</f>
        <v>0</v>
      </c>
      <c r="AX36" s="4">
        <f>IF(AX$2='SANDBOX Calc'!$F$6,Data!AW36,0)</f>
        <v>0</v>
      </c>
      <c r="AY36" s="6">
        <f t="shared" si="4"/>
        <v>0</v>
      </c>
      <c r="AZ36" s="18">
        <f>IF(AZ$2='SANDBOX Calc'!$G$6,0,0)</f>
        <v>0</v>
      </c>
      <c r="BA36" s="4">
        <f>IF(BA$2='SANDBOX Calc'!$G$6,Data!AX36,0)</f>
        <v>0</v>
      </c>
      <c r="BB36" s="4">
        <f>IF(BB$2='SANDBOX Calc'!$G$6,Data!AY36,0)</f>
        <v>0</v>
      </c>
      <c r="BC36" s="4">
        <f>IF(BC$2='SANDBOX Calc'!$G$6,Data!AZ36,0)</f>
        <v>0</v>
      </c>
      <c r="BD36" s="4">
        <f>IF(BD$2='SANDBOX Calc'!$G$6,Data!BA36,0)</f>
        <v>0</v>
      </c>
      <c r="BE36" s="4">
        <f>IF(BE$2='SANDBOX Calc'!$G$6,Data!BB36,0)</f>
        <v>0</v>
      </c>
      <c r="BF36" s="4">
        <f>IF(BF$2='SANDBOX Calc'!$G$6,Data!BC36,0)</f>
        <v>0</v>
      </c>
      <c r="BG36" s="4">
        <f>IF(BG$2='SANDBOX Calc'!$G$6,Data!BD36,0)</f>
        <v>0</v>
      </c>
      <c r="BH36" s="6">
        <f t="shared" si="5"/>
        <v>0</v>
      </c>
      <c r="BI36" s="97">
        <f>IF('SANDBOX Calc'!$H$6="Yes",Data!BE36,0)</f>
        <v>0</v>
      </c>
      <c r="BJ36" s="18">
        <f>IF(BJ$2='SANDBOX Calc'!$L$4,0,0)</f>
        <v>0</v>
      </c>
      <c r="BK36" s="4">
        <f>IF(BK$2='SANDBOX Calc'!$L$4,Data!BV36,0)</f>
        <v>0</v>
      </c>
      <c r="BL36" s="4">
        <f>IF(BL$2='SANDBOX Calc'!$L$4,Data!BW36,0)</f>
        <v>1.2999999999999999E-2</v>
      </c>
      <c r="BM36" s="4">
        <f>IF(BM$2='SANDBOX Calc'!$L$4,Data!BX36,0)</f>
        <v>0</v>
      </c>
      <c r="BN36" s="4">
        <f>IF(BN$2='SANDBOX Calc'!$L$4,Data!BY36,0)</f>
        <v>0</v>
      </c>
      <c r="BO36" s="6">
        <f t="shared" si="6"/>
        <v>1.2999999999999999E-2</v>
      </c>
      <c r="BP36" s="4">
        <f>IF('SANDBOX Calc'!$J$6='BPA SANDBOX Ref Data'!BP$2,Data!C36,0)</f>
        <v>0</v>
      </c>
      <c r="BQ36" s="4">
        <f>IF('SANDBOX Calc'!$J$6='BPA SANDBOX Ref Data'!BQ$2,Data!D36,0)</f>
        <v>0</v>
      </c>
      <c r="BR36" s="4">
        <f>IF('SANDBOX Calc'!$J$6='BPA SANDBOX Ref Data'!BR$2,Data!E36,0)</f>
        <v>0</v>
      </c>
      <c r="BS36" s="4">
        <f>IF('SANDBOX Calc'!$J$6='BPA SANDBOX Ref Data'!BS$2,Data!F36,0)</f>
        <v>9.4220000000000006</v>
      </c>
      <c r="BT36" s="99">
        <f t="shared" si="0"/>
        <v>9.4220000000000006</v>
      </c>
      <c r="BU36" s="102">
        <f>IF('SANDBOX Calc'!$L$6="Yes",'BPA SANDBOX Ref Data'!BO36*'SANDBOX Calc'!$L$5,0)</f>
        <v>6.4999999999999997E-3</v>
      </c>
      <c r="BV36" s="102">
        <f>IF('SANDBOX Calc'!$M$6="Yes",IF(('SANDBOX Calc'!I40-'BPA SANDBOX Ref Data'!BT36)&gt;0,('SANDBOX Calc'!I40-'BPA SANDBOX Ref Data'!BT36)*'SANDBOX Calc'!$M$5,0),0)</f>
        <v>0</v>
      </c>
      <c r="BW36" s="80">
        <f>IF('SANDBOX Calc'!$K$6="Yes",IF(('SANDBOX Calc'!I40)&lt;'SANDBOX Calc'!J40,('SANDBOX Calc'!I40-'SANDBOX Calc'!J40)*'SANDBOX Calc'!$K$5,0),0)</f>
        <v>-0.30664589041096058</v>
      </c>
      <c r="BX36" s="105">
        <f>IF('SANDBOX Calc'!$N$5='BPA SANDBOX Ref Data'!$BX$2,'BPA SANDBOX Scaling'!D39,0)</f>
        <v>0.38432647075227377</v>
      </c>
      <c r="BY36" s="1">
        <f>IF('SANDBOX Calc'!$N$5='BPA SANDBOX Ref Data'!$BY$2,'BPA SANDBOX Scaling'!H39,0)</f>
        <v>0</v>
      </c>
      <c r="BZ36" s="6">
        <f>IF('SANDBOX Calc'!$N$6="Yes",SUM('BPA SANDBOX Ref Data'!BX36:BY36),0)</f>
        <v>0.38432647075227377</v>
      </c>
      <c r="CA36" s="4"/>
      <c r="CB36" s="4"/>
      <c r="CC36" s="4"/>
      <c r="CD36" s="4"/>
      <c r="CE36" s="4"/>
      <c r="CF36" s="4"/>
      <c r="CG36" s="4"/>
      <c r="CH36" s="4"/>
      <c r="CI36" s="4"/>
      <c r="CJ36" s="4"/>
      <c r="CK36" s="4"/>
      <c r="CL36" s="4"/>
      <c r="CM36" s="4"/>
      <c r="CN36" s="4"/>
      <c r="CO36" s="4"/>
      <c r="CP36" s="4"/>
      <c r="CQ36" s="4" t="e">
        <f>IF('SANDBOX Calc'!#REF!='BPA SANDBOX Ref Data'!CQ$2,Data!G36,0)</f>
        <v>#REF!</v>
      </c>
      <c r="CR36" s="4" t="e">
        <f>IF('SANDBOX Calc'!#REF!='BPA SANDBOX Ref Data'!CR$2,Data!H36,0)</f>
        <v>#REF!</v>
      </c>
      <c r="CS36" s="4" t="e">
        <f>IF('SANDBOX Calc'!#REF!='BPA SANDBOX Ref Data'!CS$2,Data!I36,0)</f>
        <v>#REF!</v>
      </c>
      <c r="CT36" s="4" t="e">
        <f>IF('SANDBOX Calc'!#REF!='BPA SANDBOX Ref Data'!CT$2,Data!J36,0)</f>
        <v>#REF!</v>
      </c>
      <c r="CU36" s="4" t="e">
        <f>IF('SANDBOX Calc'!#REF!='BPA SANDBOX Ref Data'!CU$2,Data!K36,0)</f>
        <v>#REF!</v>
      </c>
      <c r="CV36" s="4" t="e">
        <f>IF('SANDBOX Calc'!#REF!='BPA SANDBOX Ref Data'!CV$2,Data!L36,0)</f>
        <v>#REF!</v>
      </c>
      <c r="CW36" s="4" t="e">
        <f>IF('SANDBOX Calc'!#REF!='BPA SANDBOX Ref Data'!CW$2,Data!M36,0)</f>
        <v>#REF!</v>
      </c>
      <c r="CX36" s="4" t="e">
        <f>IF('SANDBOX Calc'!#REF!='BPA SANDBOX Ref Data'!CX$2,Data!N36,0)</f>
        <v>#REF!</v>
      </c>
      <c r="CY36" s="4" t="e">
        <f>IF('SANDBOX Calc'!#REF!='BPA SANDBOX Ref Data'!CY$2,Data!O36,0)</f>
        <v>#REF!</v>
      </c>
      <c r="CZ36" s="4" t="e">
        <f>IF('SANDBOX Calc'!#REF!='BPA SANDBOX Ref Data'!CZ$2,Data!P36,0)</f>
        <v>#REF!</v>
      </c>
      <c r="DA36" s="4" t="e">
        <f>IF('SANDBOX Calc'!#REF!='BPA SANDBOX Ref Data'!DA$2,Data!Q36,0)</f>
        <v>#REF!</v>
      </c>
      <c r="DB36" s="4" t="e">
        <f>IF('SANDBOX Calc'!#REF!='BPA SANDBOX Ref Data'!DB$2,Data!R36,0)</f>
        <v>#REF!</v>
      </c>
      <c r="DC36" s="4" t="e">
        <f>IF('SANDBOX Calc'!#REF!='BPA SANDBOX Ref Data'!DC$2,Data!S36,0)</f>
        <v>#REF!</v>
      </c>
      <c r="DD36" s="4" t="e">
        <f>IF('SANDBOX Calc'!#REF!='BPA SANDBOX Ref Data'!DD$2,Data!T36,0)</f>
        <v>#REF!</v>
      </c>
      <c r="DE36" s="4" t="e">
        <f>IF('SANDBOX Calc'!#REF!='BPA SANDBOX Ref Data'!DE$2,Data!U36,0)</f>
        <v>#REF!</v>
      </c>
      <c r="DF36" s="22" t="e">
        <f t="shared" si="7"/>
        <v>#REF!</v>
      </c>
    </row>
    <row r="37" spans="1:110" x14ac:dyDescent="0.3">
      <c r="A37" s="12">
        <v>10094</v>
      </c>
      <c r="B37" s="37" t="s">
        <v>44</v>
      </c>
      <c r="C37" s="18">
        <f>IF('SANDBOX Calc'!$C$6='BPA SANDBOX Ref Data'!C$2,Data!G37,0)</f>
        <v>0</v>
      </c>
      <c r="D37" s="4">
        <f>IF('SANDBOX Calc'!$C$6='BPA SANDBOX Ref Data'!D$2,Data!H37,0)</f>
        <v>0</v>
      </c>
      <c r="E37" s="4">
        <f>IF('SANDBOX Calc'!$C$6='BPA SANDBOX Ref Data'!E$2,Data!I37,0)</f>
        <v>3.14409303652968</v>
      </c>
      <c r="F37" s="4">
        <f>IF('SANDBOX Calc'!$C$6='BPA SANDBOX Ref Data'!F$2,Data!J37,0)</f>
        <v>0</v>
      </c>
      <c r="G37" s="4">
        <f>IF('SANDBOX Calc'!$C$6='BPA SANDBOX Ref Data'!G$2,Data!K37,0)</f>
        <v>0</v>
      </c>
      <c r="H37" s="4">
        <f>IF('SANDBOX Calc'!$C$6='BPA SANDBOX Ref Data'!H$2,Data!L37,0)</f>
        <v>0</v>
      </c>
      <c r="I37" s="4">
        <f>IF('SANDBOX Calc'!$C$6='BPA SANDBOX Ref Data'!I$2,Data!M37,0)</f>
        <v>0</v>
      </c>
      <c r="J37" s="4">
        <f>IF('SANDBOX Calc'!$C$6='BPA SANDBOX Ref Data'!J$2,Data!N37,0)</f>
        <v>0</v>
      </c>
      <c r="K37" s="4">
        <f>IF('SANDBOX Calc'!$C$6='BPA SANDBOX Ref Data'!K$2,Data!O37,0)</f>
        <v>0</v>
      </c>
      <c r="L37" s="4">
        <f>IF('SANDBOX Calc'!$C$6='BPA SANDBOX Ref Data'!L$2,Data!P37,0)</f>
        <v>0</v>
      </c>
      <c r="M37" s="4">
        <f>IF('SANDBOX Calc'!$C$6='BPA SANDBOX Ref Data'!M$2,Data!Q37,0)</f>
        <v>0</v>
      </c>
      <c r="N37" s="4">
        <f>IF('SANDBOX Calc'!$C$6='BPA SANDBOX Ref Data'!N$2,Data!R37,0)</f>
        <v>0</v>
      </c>
      <c r="O37" s="4">
        <f>IF('SANDBOX Calc'!$C$6='BPA SANDBOX Ref Data'!O$2,Data!S37,0)</f>
        <v>0</v>
      </c>
      <c r="P37" s="4">
        <f>IF('SANDBOX Calc'!$C$6='BPA SANDBOX Ref Data'!P$2,Data!T37,0)</f>
        <v>0</v>
      </c>
      <c r="Q37" s="4">
        <f>IF('SANDBOX Calc'!$C$6='BPA SANDBOX Ref Data'!Q$2,Data!U37,0)</f>
        <v>0</v>
      </c>
      <c r="R37" s="22">
        <f t="shared" si="1"/>
        <v>3.14409303652968</v>
      </c>
      <c r="S37" s="18">
        <f>IF(S$2='SANDBOX Calc'!$D$6,Data!V37,0)</f>
        <v>0</v>
      </c>
      <c r="T37" s="4">
        <f>IF(T$2='SANDBOX Calc'!$D$6,Data!W37,0)</f>
        <v>0</v>
      </c>
      <c r="U37" s="4">
        <f>IF(U$2='SANDBOX Calc'!$D$6,Data!X37,0)</f>
        <v>0</v>
      </c>
      <c r="V37" s="4">
        <f>IF(V$2='SANDBOX Calc'!$D$6,Data!Y37,0)</f>
        <v>0</v>
      </c>
      <c r="W37" s="4">
        <f>IF(W$2='SANDBOX Calc'!$D$6,Data!Z37,0)</f>
        <v>0</v>
      </c>
      <c r="X37" s="4">
        <f>IF(X$2='SANDBOX Calc'!$D$6,Data!AA37,0)</f>
        <v>0</v>
      </c>
      <c r="Y37" s="4">
        <f>IF(Y$2='SANDBOX Calc'!$D$6,Data!AB37,0)</f>
        <v>0</v>
      </c>
      <c r="Z37" s="4">
        <f>IF(Z$2='SANDBOX Calc'!$D$6,Data!AC37,0)</f>
        <v>0</v>
      </c>
      <c r="AA37" s="4">
        <f>IF(AA$2='SANDBOX Calc'!$D$6,Data!AD37,0)</f>
        <v>0</v>
      </c>
      <c r="AB37" s="4">
        <f>IF(AB$2='SANDBOX Calc'!$D$6,Data!AE37,0)</f>
        <v>0</v>
      </c>
      <c r="AC37" s="4">
        <f>IF(AC$2='SANDBOX Calc'!$D$6,Data!AF37,0)</f>
        <v>0</v>
      </c>
      <c r="AD37" s="4">
        <f>IF(AD$2='SANDBOX Calc'!$D$6,Data!AG37,0)</f>
        <v>0</v>
      </c>
      <c r="AE37" s="4">
        <f>IF(AE$2='SANDBOX Calc'!$D$6,Data!AH37,0)</f>
        <v>0</v>
      </c>
      <c r="AF37" s="4">
        <f>IF(AF$2='SANDBOX Calc'!$D$6,Data!AI37,0)</f>
        <v>0</v>
      </c>
      <c r="AG37" s="6">
        <f t="shared" si="2"/>
        <v>0</v>
      </c>
      <c r="AH37" s="18">
        <f>IF(AH$2='SANDBOX Calc'!$E$6,0,0)</f>
        <v>0</v>
      </c>
      <c r="AI37" s="4">
        <f>IF(AI$2='SANDBOX Calc'!$E$6,Data!AJ37,0)</f>
        <v>0</v>
      </c>
      <c r="AJ37" s="4">
        <f>IF(AJ$2='SANDBOX Calc'!$E$6,Data!AK37,0)</f>
        <v>0.11232876712328767</v>
      </c>
      <c r="AK37" s="4">
        <f>IF(AK$2='SANDBOX Calc'!$E$6,Data!AL37,0)</f>
        <v>0</v>
      </c>
      <c r="AL37" s="4">
        <f>IF(AL$2='SANDBOX Calc'!$E$6,Data!AM37,0)</f>
        <v>0</v>
      </c>
      <c r="AM37" s="4">
        <f>IF(AM$2='SANDBOX Calc'!$E$6,Data!AN37,0)</f>
        <v>0</v>
      </c>
      <c r="AN37" s="4">
        <f>IF(AN$2='SANDBOX Calc'!$E$6,Data!AO37,0)</f>
        <v>0</v>
      </c>
      <c r="AO37" s="4">
        <f>IF(AO$2='SANDBOX Calc'!$E$6,Data!AP37,0)</f>
        <v>0</v>
      </c>
      <c r="AP37" s="6">
        <f t="shared" si="3"/>
        <v>0.11232876712328767</v>
      </c>
      <c r="AQ37" s="18">
        <f>IF(AQ$2='SANDBOX Calc'!$F$6,0,0)</f>
        <v>0</v>
      </c>
      <c r="AR37" s="4">
        <f>IF(AR$2='SANDBOX Calc'!$F$6,Data!AQ37,0)</f>
        <v>0</v>
      </c>
      <c r="AS37" s="4">
        <f>IF(AS$2='SANDBOX Calc'!$F$6,Data!AR37,0)</f>
        <v>0</v>
      </c>
      <c r="AT37" s="4">
        <f>IF(AT$2='SANDBOX Calc'!$F$6,Data!AS37,0)</f>
        <v>0</v>
      </c>
      <c r="AU37" s="4">
        <f>IF(AU$2='SANDBOX Calc'!$F$6,Data!AT37,0)</f>
        <v>0</v>
      </c>
      <c r="AV37" s="4">
        <f>IF(AV$2='SANDBOX Calc'!$F$6,Data!AU37,0)</f>
        <v>0</v>
      </c>
      <c r="AW37" s="4">
        <f>IF(AW$2='SANDBOX Calc'!$F$6,Data!AV37,0)</f>
        <v>0</v>
      </c>
      <c r="AX37" s="4">
        <f>IF(AX$2='SANDBOX Calc'!$F$6,Data!AW37,0)</f>
        <v>0</v>
      </c>
      <c r="AY37" s="6">
        <f t="shared" si="4"/>
        <v>0</v>
      </c>
      <c r="AZ37" s="18">
        <f>IF(AZ$2='SANDBOX Calc'!$G$6,0,0)</f>
        <v>0</v>
      </c>
      <c r="BA37" s="4">
        <f>IF(BA$2='SANDBOX Calc'!$G$6,Data!AX37,0)</f>
        <v>0</v>
      </c>
      <c r="BB37" s="4">
        <f>IF(BB$2='SANDBOX Calc'!$G$6,Data!AY37,0)</f>
        <v>0</v>
      </c>
      <c r="BC37" s="4">
        <f>IF(BC$2='SANDBOX Calc'!$G$6,Data!AZ37,0)</f>
        <v>0</v>
      </c>
      <c r="BD37" s="4">
        <f>IF(BD$2='SANDBOX Calc'!$G$6,Data!BA37,0)</f>
        <v>0</v>
      </c>
      <c r="BE37" s="4">
        <f>IF(BE$2='SANDBOX Calc'!$G$6,Data!BB37,0)</f>
        <v>0</v>
      </c>
      <c r="BF37" s="4">
        <f>IF(BF$2='SANDBOX Calc'!$G$6,Data!BC37,0)</f>
        <v>0</v>
      </c>
      <c r="BG37" s="4">
        <f>IF(BG$2='SANDBOX Calc'!$G$6,Data!BD37,0)</f>
        <v>0</v>
      </c>
      <c r="BH37" s="6">
        <f t="shared" si="5"/>
        <v>0</v>
      </c>
      <c r="BI37" s="97">
        <f>IF('SANDBOX Calc'!$H$6="Yes",Data!BE37,0)</f>
        <v>0</v>
      </c>
      <c r="BJ37" s="18">
        <f>IF(BJ$2='SANDBOX Calc'!$L$4,0,0)</f>
        <v>0</v>
      </c>
      <c r="BK37" s="4">
        <f>IF(BK$2='SANDBOX Calc'!$L$4,Data!BV37,0)</f>
        <v>0</v>
      </c>
      <c r="BL37" s="4">
        <f>IF(BL$2='SANDBOX Calc'!$L$4,Data!BW37,0)</f>
        <v>0</v>
      </c>
      <c r="BM37" s="4">
        <f>IF(BM$2='SANDBOX Calc'!$L$4,Data!BX37,0)</f>
        <v>0</v>
      </c>
      <c r="BN37" s="4">
        <f>IF(BN$2='SANDBOX Calc'!$L$4,Data!BY37,0)</f>
        <v>0</v>
      </c>
      <c r="BO37" s="6">
        <f t="shared" si="6"/>
        <v>0</v>
      </c>
      <c r="BP37" s="4">
        <f>IF('SANDBOX Calc'!$J$6='BPA SANDBOX Ref Data'!BP$2,Data!C37,0)</f>
        <v>0</v>
      </c>
      <c r="BQ37" s="4">
        <f>IF('SANDBOX Calc'!$J$6='BPA SANDBOX Ref Data'!BQ$2,Data!D37,0)</f>
        <v>0</v>
      </c>
      <c r="BR37" s="4">
        <f>IF('SANDBOX Calc'!$J$6='BPA SANDBOX Ref Data'!BR$2,Data!E37,0)</f>
        <v>0</v>
      </c>
      <c r="BS37" s="4">
        <f>IF('SANDBOX Calc'!$J$6='BPA SANDBOX Ref Data'!BS$2,Data!F37,0)</f>
        <v>3.0369999999999999</v>
      </c>
      <c r="BT37" s="99">
        <f t="shared" si="0"/>
        <v>3.0369999999999999</v>
      </c>
      <c r="BU37" s="102">
        <f>IF('SANDBOX Calc'!$L$6="Yes",'BPA SANDBOX Ref Data'!BO37*'SANDBOX Calc'!$L$5,0)</f>
        <v>0</v>
      </c>
      <c r="BV37" s="102">
        <f>IF('SANDBOX Calc'!$M$6="Yes",IF(('SANDBOX Calc'!I41-'BPA SANDBOX Ref Data'!BT37)&gt;0,('SANDBOX Calc'!I41-'BPA SANDBOX Ref Data'!BT37)*'SANDBOX Calc'!$M$5,0),0)</f>
        <v>0</v>
      </c>
      <c r="BW37" s="80">
        <f>IF('SANDBOX Calc'!$K$6="Yes",IF(('SANDBOX Calc'!I41)&lt;'SANDBOX Calc'!J41,('SANDBOX Calc'!I41-'SANDBOX Calc'!J41)*'SANDBOX Calc'!$K$5,0),0)</f>
        <v>-5.2357305936077125E-3</v>
      </c>
      <c r="BX37" s="105">
        <f>IF('SANDBOX Calc'!$N$5='BPA SANDBOX Ref Data'!$BX$2,'BPA SANDBOX Scaling'!D40,0)</f>
        <v>0.12773579228689272</v>
      </c>
      <c r="BY37" s="1">
        <f>IF('SANDBOX Calc'!$N$5='BPA SANDBOX Ref Data'!$BY$2,'BPA SANDBOX Scaling'!H40,0)</f>
        <v>0</v>
      </c>
      <c r="BZ37" s="6">
        <f>IF('SANDBOX Calc'!$N$6="Yes",SUM('BPA SANDBOX Ref Data'!BX37:BY37),0)</f>
        <v>0.12773579228689272</v>
      </c>
      <c r="CA37" s="4"/>
      <c r="CB37" s="4"/>
      <c r="CC37" s="4"/>
      <c r="CD37" s="4"/>
      <c r="CE37" s="4"/>
      <c r="CF37" s="4"/>
      <c r="CG37" s="4"/>
      <c r="CH37" s="4"/>
      <c r="CI37" s="4"/>
      <c r="CJ37" s="4"/>
      <c r="CK37" s="4"/>
      <c r="CL37" s="4"/>
      <c r="CM37" s="4"/>
      <c r="CN37" s="4"/>
      <c r="CO37" s="4"/>
      <c r="CP37" s="4"/>
      <c r="CQ37" s="4" t="e">
        <f>IF('SANDBOX Calc'!#REF!='BPA SANDBOX Ref Data'!CQ$2,Data!G37,0)</f>
        <v>#REF!</v>
      </c>
      <c r="CR37" s="4" t="e">
        <f>IF('SANDBOX Calc'!#REF!='BPA SANDBOX Ref Data'!CR$2,Data!H37,0)</f>
        <v>#REF!</v>
      </c>
      <c r="CS37" s="4" t="e">
        <f>IF('SANDBOX Calc'!#REF!='BPA SANDBOX Ref Data'!CS$2,Data!I37,0)</f>
        <v>#REF!</v>
      </c>
      <c r="CT37" s="4" t="e">
        <f>IF('SANDBOX Calc'!#REF!='BPA SANDBOX Ref Data'!CT$2,Data!J37,0)</f>
        <v>#REF!</v>
      </c>
      <c r="CU37" s="4" t="e">
        <f>IF('SANDBOX Calc'!#REF!='BPA SANDBOX Ref Data'!CU$2,Data!K37,0)</f>
        <v>#REF!</v>
      </c>
      <c r="CV37" s="4" t="e">
        <f>IF('SANDBOX Calc'!#REF!='BPA SANDBOX Ref Data'!CV$2,Data!L37,0)</f>
        <v>#REF!</v>
      </c>
      <c r="CW37" s="4" t="e">
        <f>IF('SANDBOX Calc'!#REF!='BPA SANDBOX Ref Data'!CW$2,Data!M37,0)</f>
        <v>#REF!</v>
      </c>
      <c r="CX37" s="4" t="e">
        <f>IF('SANDBOX Calc'!#REF!='BPA SANDBOX Ref Data'!CX$2,Data!N37,0)</f>
        <v>#REF!</v>
      </c>
      <c r="CY37" s="4" t="e">
        <f>IF('SANDBOX Calc'!#REF!='BPA SANDBOX Ref Data'!CY$2,Data!O37,0)</f>
        <v>#REF!</v>
      </c>
      <c r="CZ37" s="4" t="e">
        <f>IF('SANDBOX Calc'!#REF!='BPA SANDBOX Ref Data'!CZ$2,Data!P37,0)</f>
        <v>#REF!</v>
      </c>
      <c r="DA37" s="4" t="e">
        <f>IF('SANDBOX Calc'!#REF!='BPA SANDBOX Ref Data'!DA$2,Data!Q37,0)</f>
        <v>#REF!</v>
      </c>
      <c r="DB37" s="4" t="e">
        <f>IF('SANDBOX Calc'!#REF!='BPA SANDBOX Ref Data'!DB$2,Data!R37,0)</f>
        <v>#REF!</v>
      </c>
      <c r="DC37" s="4" t="e">
        <f>IF('SANDBOX Calc'!#REF!='BPA SANDBOX Ref Data'!DC$2,Data!S37,0)</f>
        <v>#REF!</v>
      </c>
      <c r="DD37" s="4" t="e">
        <f>IF('SANDBOX Calc'!#REF!='BPA SANDBOX Ref Data'!DD$2,Data!T37,0)</f>
        <v>#REF!</v>
      </c>
      <c r="DE37" s="4" t="e">
        <f>IF('SANDBOX Calc'!#REF!='BPA SANDBOX Ref Data'!DE$2,Data!U37,0)</f>
        <v>#REF!</v>
      </c>
      <c r="DF37" s="22" t="e">
        <f t="shared" si="7"/>
        <v>#REF!</v>
      </c>
    </row>
    <row r="38" spans="1:110" x14ac:dyDescent="0.3">
      <c r="A38" s="12">
        <v>10095</v>
      </c>
      <c r="B38" s="37" t="s">
        <v>45</v>
      </c>
      <c r="C38" s="18">
        <f>IF('SANDBOX Calc'!$C$6='BPA SANDBOX Ref Data'!C$2,Data!G38,0)</f>
        <v>0</v>
      </c>
      <c r="D38" s="4">
        <f>IF('SANDBOX Calc'!$C$6='BPA SANDBOX Ref Data'!D$2,Data!H38,0)</f>
        <v>0</v>
      </c>
      <c r="E38" s="4">
        <f>IF('SANDBOX Calc'!$C$6='BPA SANDBOX Ref Data'!E$2,Data!I38,0)</f>
        <v>3.7678392694063922</v>
      </c>
      <c r="F38" s="4">
        <f>IF('SANDBOX Calc'!$C$6='BPA SANDBOX Ref Data'!F$2,Data!J38,0)</f>
        <v>0</v>
      </c>
      <c r="G38" s="4">
        <f>IF('SANDBOX Calc'!$C$6='BPA SANDBOX Ref Data'!G$2,Data!K38,0)</f>
        <v>0</v>
      </c>
      <c r="H38" s="4">
        <f>IF('SANDBOX Calc'!$C$6='BPA SANDBOX Ref Data'!H$2,Data!L38,0)</f>
        <v>0</v>
      </c>
      <c r="I38" s="4">
        <f>IF('SANDBOX Calc'!$C$6='BPA SANDBOX Ref Data'!I$2,Data!M38,0)</f>
        <v>0</v>
      </c>
      <c r="J38" s="4">
        <f>IF('SANDBOX Calc'!$C$6='BPA SANDBOX Ref Data'!J$2,Data!N38,0)</f>
        <v>0</v>
      </c>
      <c r="K38" s="4">
        <f>IF('SANDBOX Calc'!$C$6='BPA SANDBOX Ref Data'!K$2,Data!O38,0)</f>
        <v>0</v>
      </c>
      <c r="L38" s="4">
        <f>IF('SANDBOX Calc'!$C$6='BPA SANDBOX Ref Data'!L$2,Data!P38,0)</f>
        <v>0</v>
      </c>
      <c r="M38" s="4">
        <f>IF('SANDBOX Calc'!$C$6='BPA SANDBOX Ref Data'!M$2,Data!Q38,0)</f>
        <v>0</v>
      </c>
      <c r="N38" s="4">
        <f>IF('SANDBOX Calc'!$C$6='BPA SANDBOX Ref Data'!N$2,Data!R38,0)</f>
        <v>0</v>
      </c>
      <c r="O38" s="4">
        <f>IF('SANDBOX Calc'!$C$6='BPA SANDBOX Ref Data'!O$2,Data!S38,0)</f>
        <v>0</v>
      </c>
      <c r="P38" s="4">
        <f>IF('SANDBOX Calc'!$C$6='BPA SANDBOX Ref Data'!P$2,Data!T38,0)</f>
        <v>0</v>
      </c>
      <c r="Q38" s="4">
        <f>IF('SANDBOX Calc'!$C$6='BPA SANDBOX Ref Data'!Q$2,Data!U38,0)</f>
        <v>0</v>
      </c>
      <c r="R38" s="22">
        <f t="shared" si="1"/>
        <v>3.7678392694063922</v>
      </c>
      <c r="S38" s="18">
        <f>IF(S$2='SANDBOX Calc'!$D$6,Data!V38,0)</f>
        <v>0</v>
      </c>
      <c r="T38" s="4">
        <f>IF(T$2='SANDBOX Calc'!$D$6,Data!W38,0)</f>
        <v>0</v>
      </c>
      <c r="U38" s="4">
        <f>IF(U$2='SANDBOX Calc'!$D$6,Data!X38,0)</f>
        <v>0</v>
      </c>
      <c r="V38" s="4">
        <f>IF(V$2='SANDBOX Calc'!$D$6,Data!Y38,0)</f>
        <v>0</v>
      </c>
      <c r="W38" s="4">
        <f>IF(W$2='SANDBOX Calc'!$D$6,Data!Z38,0)</f>
        <v>0</v>
      </c>
      <c r="X38" s="4">
        <f>IF(X$2='SANDBOX Calc'!$D$6,Data!AA38,0)</f>
        <v>0</v>
      </c>
      <c r="Y38" s="4">
        <f>IF(Y$2='SANDBOX Calc'!$D$6,Data!AB38,0)</f>
        <v>0</v>
      </c>
      <c r="Z38" s="4">
        <f>IF(Z$2='SANDBOX Calc'!$D$6,Data!AC38,0)</f>
        <v>0</v>
      </c>
      <c r="AA38" s="4">
        <f>IF(AA$2='SANDBOX Calc'!$D$6,Data!AD38,0)</f>
        <v>0</v>
      </c>
      <c r="AB38" s="4">
        <f>IF(AB$2='SANDBOX Calc'!$D$6,Data!AE38,0)</f>
        <v>0</v>
      </c>
      <c r="AC38" s="4">
        <f>IF(AC$2='SANDBOX Calc'!$D$6,Data!AF38,0)</f>
        <v>0</v>
      </c>
      <c r="AD38" s="4">
        <f>IF(AD$2='SANDBOX Calc'!$D$6,Data!AG38,0)</f>
        <v>0</v>
      </c>
      <c r="AE38" s="4">
        <f>IF(AE$2='SANDBOX Calc'!$D$6,Data!AH38,0)</f>
        <v>0</v>
      </c>
      <c r="AF38" s="4">
        <f>IF(AF$2='SANDBOX Calc'!$D$6,Data!AI38,0)</f>
        <v>0</v>
      </c>
      <c r="AG38" s="6">
        <f t="shared" si="2"/>
        <v>0</v>
      </c>
      <c r="AH38" s="18">
        <f>IF(AH$2='SANDBOX Calc'!$E$6,0,0)</f>
        <v>0</v>
      </c>
      <c r="AI38" s="4">
        <f>IF(AI$2='SANDBOX Calc'!$E$6,Data!AJ38,0)</f>
        <v>0</v>
      </c>
      <c r="AJ38" s="4">
        <f>IF(AJ$2='SANDBOX Calc'!$E$6,Data!AK38,0)</f>
        <v>0</v>
      </c>
      <c r="AK38" s="4">
        <f>IF(AK$2='SANDBOX Calc'!$E$6,Data!AL38,0)</f>
        <v>0</v>
      </c>
      <c r="AL38" s="4">
        <f>IF(AL$2='SANDBOX Calc'!$E$6,Data!AM38,0)</f>
        <v>0</v>
      </c>
      <c r="AM38" s="4">
        <f>IF(AM$2='SANDBOX Calc'!$E$6,Data!AN38,0)</f>
        <v>0</v>
      </c>
      <c r="AN38" s="4">
        <f>IF(AN$2='SANDBOX Calc'!$E$6,Data!AO38,0)</f>
        <v>0</v>
      </c>
      <c r="AO38" s="4">
        <f>IF(AO$2='SANDBOX Calc'!$E$6,Data!AP38,0)</f>
        <v>0</v>
      </c>
      <c r="AP38" s="6">
        <f t="shared" si="3"/>
        <v>0</v>
      </c>
      <c r="AQ38" s="18">
        <f>IF(AQ$2='SANDBOX Calc'!$F$6,0,0)</f>
        <v>0</v>
      </c>
      <c r="AR38" s="4">
        <f>IF(AR$2='SANDBOX Calc'!$F$6,Data!AQ38,0)</f>
        <v>0</v>
      </c>
      <c r="AS38" s="4">
        <f>IF(AS$2='SANDBOX Calc'!$F$6,Data!AR38,0)</f>
        <v>0</v>
      </c>
      <c r="AT38" s="4">
        <f>IF(AT$2='SANDBOX Calc'!$F$6,Data!AS38,0)</f>
        <v>0</v>
      </c>
      <c r="AU38" s="4">
        <f>IF(AU$2='SANDBOX Calc'!$F$6,Data!AT38,0)</f>
        <v>0</v>
      </c>
      <c r="AV38" s="4">
        <f>IF(AV$2='SANDBOX Calc'!$F$6,Data!AU38,0)</f>
        <v>0</v>
      </c>
      <c r="AW38" s="4">
        <f>IF(AW$2='SANDBOX Calc'!$F$6,Data!AV38,0)</f>
        <v>0</v>
      </c>
      <c r="AX38" s="4">
        <f>IF(AX$2='SANDBOX Calc'!$F$6,Data!AW38,0)</f>
        <v>0</v>
      </c>
      <c r="AY38" s="6">
        <f t="shared" si="4"/>
        <v>0</v>
      </c>
      <c r="AZ38" s="18">
        <f>IF(AZ$2='SANDBOX Calc'!$G$6,0,0)</f>
        <v>0</v>
      </c>
      <c r="BA38" s="4">
        <f>IF(BA$2='SANDBOX Calc'!$G$6,Data!AX38,0)</f>
        <v>0</v>
      </c>
      <c r="BB38" s="4">
        <f>IF(BB$2='SANDBOX Calc'!$G$6,Data!AY38,0)</f>
        <v>0</v>
      </c>
      <c r="BC38" s="4">
        <f>IF(BC$2='SANDBOX Calc'!$G$6,Data!AZ38,0)</f>
        <v>0</v>
      </c>
      <c r="BD38" s="4">
        <f>IF(BD$2='SANDBOX Calc'!$G$6,Data!BA38,0)</f>
        <v>0</v>
      </c>
      <c r="BE38" s="4">
        <f>IF(BE$2='SANDBOX Calc'!$G$6,Data!BB38,0)</f>
        <v>0</v>
      </c>
      <c r="BF38" s="4">
        <f>IF(BF$2='SANDBOX Calc'!$G$6,Data!BC38,0)</f>
        <v>0</v>
      </c>
      <c r="BG38" s="4">
        <f>IF(BG$2='SANDBOX Calc'!$G$6,Data!BD38,0)</f>
        <v>0</v>
      </c>
      <c r="BH38" s="6">
        <f t="shared" si="5"/>
        <v>0</v>
      </c>
      <c r="BI38" s="97">
        <f>IF('SANDBOX Calc'!$H$6="Yes",Data!BE38,0)</f>
        <v>0</v>
      </c>
      <c r="BJ38" s="18">
        <f>IF(BJ$2='SANDBOX Calc'!$L$4,0,0)</f>
        <v>0</v>
      </c>
      <c r="BK38" s="4">
        <f>IF(BK$2='SANDBOX Calc'!$L$4,Data!BV38,0)</f>
        <v>0</v>
      </c>
      <c r="BL38" s="4">
        <f>IF(BL$2='SANDBOX Calc'!$L$4,Data!BW38,0)</f>
        <v>0</v>
      </c>
      <c r="BM38" s="4">
        <f>IF(BM$2='SANDBOX Calc'!$L$4,Data!BX38,0)</f>
        <v>0</v>
      </c>
      <c r="BN38" s="4">
        <f>IF(BN$2='SANDBOX Calc'!$L$4,Data!BY38,0)</f>
        <v>0</v>
      </c>
      <c r="BO38" s="6">
        <f t="shared" si="6"/>
        <v>0</v>
      </c>
      <c r="BP38" s="4">
        <f>IF('SANDBOX Calc'!$J$6='BPA SANDBOX Ref Data'!BP$2,Data!C38,0)</f>
        <v>0</v>
      </c>
      <c r="BQ38" s="4">
        <f>IF('SANDBOX Calc'!$J$6='BPA SANDBOX Ref Data'!BQ$2,Data!D38,0)</f>
        <v>0</v>
      </c>
      <c r="BR38" s="4">
        <f>IF('SANDBOX Calc'!$J$6='BPA SANDBOX Ref Data'!BR$2,Data!E38,0)</f>
        <v>0</v>
      </c>
      <c r="BS38" s="4">
        <f>IF('SANDBOX Calc'!$J$6='BPA SANDBOX Ref Data'!BS$2,Data!F38,0)</f>
        <v>3.6429999999999998</v>
      </c>
      <c r="BT38" s="99">
        <f t="shared" si="0"/>
        <v>3.6429999999999998</v>
      </c>
      <c r="BU38" s="102">
        <f>IF('SANDBOX Calc'!$L$6="Yes",'BPA SANDBOX Ref Data'!BO38*'SANDBOX Calc'!$L$5,0)</f>
        <v>0</v>
      </c>
      <c r="BV38" s="102">
        <f>IF('SANDBOX Calc'!$M$6="Yes",IF(('SANDBOX Calc'!I42-'BPA SANDBOX Ref Data'!BT38)&gt;0,('SANDBOX Calc'!I42-'BPA SANDBOX Ref Data'!BT38)*'SANDBOX Calc'!$M$5,0),0)</f>
        <v>3.1209817351598113E-2</v>
      </c>
      <c r="BW38" s="80">
        <f>IF('SANDBOX Calc'!$K$6="Yes",IF(('SANDBOX Calc'!I42)&lt;'SANDBOX Calc'!J42,('SANDBOX Calc'!I42-'SANDBOX Calc'!J42)*'SANDBOX Calc'!$K$5,0),0)</f>
        <v>0</v>
      </c>
      <c r="BX38" s="105">
        <f>IF('SANDBOX Calc'!$N$5='BPA SANDBOX Ref Data'!$BX$2,'BPA SANDBOX Scaling'!D41,0)</f>
        <v>0.15480362598889602</v>
      </c>
      <c r="BY38" s="1">
        <f>IF('SANDBOX Calc'!$N$5='BPA SANDBOX Ref Data'!$BY$2,'BPA SANDBOX Scaling'!H41,0)</f>
        <v>0</v>
      </c>
      <c r="BZ38" s="6">
        <f>IF('SANDBOX Calc'!$N$6="Yes",SUM('BPA SANDBOX Ref Data'!BX38:BY38),0)</f>
        <v>0.15480362598889602</v>
      </c>
      <c r="CA38" s="4"/>
      <c r="CB38" s="4"/>
      <c r="CC38" s="4"/>
      <c r="CD38" s="4"/>
      <c r="CE38" s="4"/>
      <c r="CF38" s="4"/>
      <c r="CG38" s="4"/>
      <c r="CH38" s="4"/>
      <c r="CI38" s="4"/>
      <c r="CJ38" s="4"/>
      <c r="CK38" s="4"/>
      <c r="CL38" s="4"/>
      <c r="CM38" s="4"/>
      <c r="CN38" s="4"/>
      <c r="CO38" s="4"/>
      <c r="CP38" s="4"/>
      <c r="CQ38" s="4" t="e">
        <f>IF('SANDBOX Calc'!#REF!='BPA SANDBOX Ref Data'!CQ$2,Data!G38,0)</f>
        <v>#REF!</v>
      </c>
      <c r="CR38" s="4" t="e">
        <f>IF('SANDBOX Calc'!#REF!='BPA SANDBOX Ref Data'!CR$2,Data!H38,0)</f>
        <v>#REF!</v>
      </c>
      <c r="CS38" s="4" t="e">
        <f>IF('SANDBOX Calc'!#REF!='BPA SANDBOX Ref Data'!CS$2,Data!I38,0)</f>
        <v>#REF!</v>
      </c>
      <c r="CT38" s="4" t="e">
        <f>IF('SANDBOX Calc'!#REF!='BPA SANDBOX Ref Data'!CT$2,Data!J38,0)</f>
        <v>#REF!</v>
      </c>
      <c r="CU38" s="4" t="e">
        <f>IF('SANDBOX Calc'!#REF!='BPA SANDBOX Ref Data'!CU$2,Data!K38,0)</f>
        <v>#REF!</v>
      </c>
      <c r="CV38" s="4" t="e">
        <f>IF('SANDBOX Calc'!#REF!='BPA SANDBOX Ref Data'!CV$2,Data!L38,0)</f>
        <v>#REF!</v>
      </c>
      <c r="CW38" s="4" t="e">
        <f>IF('SANDBOX Calc'!#REF!='BPA SANDBOX Ref Data'!CW$2,Data!M38,0)</f>
        <v>#REF!</v>
      </c>
      <c r="CX38" s="4" t="e">
        <f>IF('SANDBOX Calc'!#REF!='BPA SANDBOX Ref Data'!CX$2,Data!N38,0)</f>
        <v>#REF!</v>
      </c>
      <c r="CY38" s="4" t="e">
        <f>IF('SANDBOX Calc'!#REF!='BPA SANDBOX Ref Data'!CY$2,Data!O38,0)</f>
        <v>#REF!</v>
      </c>
      <c r="CZ38" s="4" t="e">
        <f>IF('SANDBOX Calc'!#REF!='BPA SANDBOX Ref Data'!CZ$2,Data!P38,0)</f>
        <v>#REF!</v>
      </c>
      <c r="DA38" s="4" t="e">
        <f>IF('SANDBOX Calc'!#REF!='BPA SANDBOX Ref Data'!DA$2,Data!Q38,0)</f>
        <v>#REF!</v>
      </c>
      <c r="DB38" s="4" t="e">
        <f>IF('SANDBOX Calc'!#REF!='BPA SANDBOX Ref Data'!DB$2,Data!R38,0)</f>
        <v>#REF!</v>
      </c>
      <c r="DC38" s="4" t="e">
        <f>IF('SANDBOX Calc'!#REF!='BPA SANDBOX Ref Data'!DC$2,Data!S38,0)</f>
        <v>#REF!</v>
      </c>
      <c r="DD38" s="4" t="e">
        <f>IF('SANDBOX Calc'!#REF!='BPA SANDBOX Ref Data'!DD$2,Data!T38,0)</f>
        <v>#REF!</v>
      </c>
      <c r="DE38" s="4" t="e">
        <f>IF('SANDBOX Calc'!#REF!='BPA SANDBOX Ref Data'!DE$2,Data!U38,0)</f>
        <v>#REF!</v>
      </c>
      <c r="DF38" s="22" t="e">
        <f t="shared" si="7"/>
        <v>#REF!</v>
      </c>
    </row>
    <row r="39" spans="1:110" x14ac:dyDescent="0.3">
      <c r="A39" s="12">
        <v>10097</v>
      </c>
      <c r="B39" s="37" t="s">
        <v>46</v>
      </c>
      <c r="C39" s="18">
        <f>IF('SANDBOX Calc'!$C$6='BPA SANDBOX Ref Data'!C$2,Data!G39,0)</f>
        <v>0</v>
      </c>
      <c r="D39" s="4">
        <f>IF('SANDBOX Calc'!$C$6='BPA SANDBOX Ref Data'!D$2,Data!H39,0)</f>
        <v>0</v>
      </c>
      <c r="E39" s="4">
        <f>IF('SANDBOX Calc'!$C$6='BPA SANDBOX Ref Data'!E$2,Data!I39,0)</f>
        <v>1.9894253424657535</v>
      </c>
      <c r="F39" s="4">
        <f>IF('SANDBOX Calc'!$C$6='BPA SANDBOX Ref Data'!F$2,Data!J39,0)</f>
        <v>0</v>
      </c>
      <c r="G39" s="4">
        <f>IF('SANDBOX Calc'!$C$6='BPA SANDBOX Ref Data'!G$2,Data!K39,0)</f>
        <v>0</v>
      </c>
      <c r="H39" s="4">
        <f>IF('SANDBOX Calc'!$C$6='BPA SANDBOX Ref Data'!H$2,Data!L39,0)</f>
        <v>0</v>
      </c>
      <c r="I39" s="4">
        <f>IF('SANDBOX Calc'!$C$6='BPA SANDBOX Ref Data'!I$2,Data!M39,0)</f>
        <v>0</v>
      </c>
      <c r="J39" s="4">
        <f>IF('SANDBOX Calc'!$C$6='BPA SANDBOX Ref Data'!J$2,Data!N39,0)</f>
        <v>0</v>
      </c>
      <c r="K39" s="4">
        <f>IF('SANDBOX Calc'!$C$6='BPA SANDBOX Ref Data'!K$2,Data!O39,0)</f>
        <v>0</v>
      </c>
      <c r="L39" s="4">
        <f>IF('SANDBOX Calc'!$C$6='BPA SANDBOX Ref Data'!L$2,Data!P39,0)</f>
        <v>0</v>
      </c>
      <c r="M39" s="4">
        <f>IF('SANDBOX Calc'!$C$6='BPA SANDBOX Ref Data'!M$2,Data!Q39,0)</f>
        <v>0</v>
      </c>
      <c r="N39" s="4">
        <f>IF('SANDBOX Calc'!$C$6='BPA SANDBOX Ref Data'!N$2,Data!R39,0)</f>
        <v>0</v>
      </c>
      <c r="O39" s="4">
        <f>IF('SANDBOX Calc'!$C$6='BPA SANDBOX Ref Data'!O$2,Data!S39,0)</f>
        <v>0</v>
      </c>
      <c r="P39" s="4">
        <f>IF('SANDBOX Calc'!$C$6='BPA SANDBOX Ref Data'!P$2,Data!T39,0)</f>
        <v>0</v>
      </c>
      <c r="Q39" s="4">
        <f>IF('SANDBOX Calc'!$C$6='BPA SANDBOX Ref Data'!Q$2,Data!U39,0)</f>
        <v>0</v>
      </c>
      <c r="R39" s="22">
        <f t="shared" si="1"/>
        <v>1.9894253424657535</v>
      </c>
      <c r="S39" s="18">
        <f>IF(S$2='SANDBOX Calc'!$D$6,Data!V39,0)</f>
        <v>0</v>
      </c>
      <c r="T39" s="4">
        <f>IF(T$2='SANDBOX Calc'!$D$6,Data!W39,0)</f>
        <v>0</v>
      </c>
      <c r="U39" s="4">
        <f>IF(U$2='SANDBOX Calc'!$D$6,Data!X39,0)</f>
        <v>0</v>
      </c>
      <c r="V39" s="4">
        <f>IF(V$2='SANDBOX Calc'!$D$6,Data!Y39,0)</f>
        <v>0</v>
      </c>
      <c r="W39" s="4">
        <f>IF(W$2='SANDBOX Calc'!$D$6,Data!Z39,0)</f>
        <v>0</v>
      </c>
      <c r="X39" s="4">
        <f>IF(X$2='SANDBOX Calc'!$D$6,Data!AA39,0)</f>
        <v>0</v>
      </c>
      <c r="Y39" s="4">
        <f>IF(Y$2='SANDBOX Calc'!$D$6,Data!AB39,0)</f>
        <v>0</v>
      </c>
      <c r="Z39" s="4">
        <f>IF(Z$2='SANDBOX Calc'!$D$6,Data!AC39,0)</f>
        <v>0</v>
      </c>
      <c r="AA39" s="4">
        <f>IF(AA$2='SANDBOX Calc'!$D$6,Data!AD39,0)</f>
        <v>0</v>
      </c>
      <c r="AB39" s="4">
        <f>IF(AB$2='SANDBOX Calc'!$D$6,Data!AE39,0)</f>
        <v>0</v>
      </c>
      <c r="AC39" s="4">
        <f>IF(AC$2='SANDBOX Calc'!$D$6,Data!AF39,0)</f>
        <v>0</v>
      </c>
      <c r="AD39" s="4">
        <f>IF(AD$2='SANDBOX Calc'!$D$6,Data!AG39,0)</f>
        <v>0</v>
      </c>
      <c r="AE39" s="4">
        <f>IF(AE$2='SANDBOX Calc'!$D$6,Data!AH39,0)</f>
        <v>0</v>
      </c>
      <c r="AF39" s="4">
        <f>IF(AF$2='SANDBOX Calc'!$D$6,Data!AI39,0)</f>
        <v>0</v>
      </c>
      <c r="AG39" s="6">
        <f t="shared" si="2"/>
        <v>0</v>
      </c>
      <c r="AH39" s="18">
        <f>IF(AH$2='SANDBOX Calc'!$E$6,0,0)</f>
        <v>0</v>
      </c>
      <c r="AI39" s="4">
        <f>IF(AI$2='SANDBOX Calc'!$E$6,Data!AJ39,0)</f>
        <v>0</v>
      </c>
      <c r="AJ39" s="4">
        <f>IF(AJ$2='SANDBOX Calc'!$E$6,Data!AK39,0)</f>
        <v>0</v>
      </c>
      <c r="AK39" s="4">
        <f>IF(AK$2='SANDBOX Calc'!$E$6,Data!AL39,0)</f>
        <v>0</v>
      </c>
      <c r="AL39" s="4">
        <f>IF(AL$2='SANDBOX Calc'!$E$6,Data!AM39,0)</f>
        <v>0</v>
      </c>
      <c r="AM39" s="4">
        <f>IF(AM$2='SANDBOX Calc'!$E$6,Data!AN39,0)</f>
        <v>0</v>
      </c>
      <c r="AN39" s="4">
        <f>IF(AN$2='SANDBOX Calc'!$E$6,Data!AO39,0)</f>
        <v>0</v>
      </c>
      <c r="AO39" s="4">
        <f>IF(AO$2='SANDBOX Calc'!$E$6,Data!AP39,0)</f>
        <v>0</v>
      </c>
      <c r="AP39" s="6">
        <f t="shared" si="3"/>
        <v>0</v>
      </c>
      <c r="AQ39" s="18">
        <f>IF(AQ$2='SANDBOX Calc'!$F$6,0,0)</f>
        <v>0</v>
      </c>
      <c r="AR39" s="4">
        <f>IF(AR$2='SANDBOX Calc'!$F$6,Data!AQ39,0)</f>
        <v>0</v>
      </c>
      <c r="AS39" s="4">
        <f>IF(AS$2='SANDBOX Calc'!$F$6,Data!AR39,0)</f>
        <v>0</v>
      </c>
      <c r="AT39" s="4">
        <f>IF(AT$2='SANDBOX Calc'!$F$6,Data!AS39,0)</f>
        <v>0</v>
      </c>
      <c r="AU39" s="4">
        <f>IF(AU$2='SANDBOX Calc'!$F$6,Data!AT39,0)</f>
        <v>0</v>
      </c>
      <c r="AV39" s="4">
        <f>IF(AV$2='SANDBOX Calc'!$F$6,Data!AU39,0)</f>
        <v>0</v>
      </c>
      <c r="AW39" s="4">
        <f>IF(AW$2='SANDBOX Calc'!$F$6,Data!AV39,0)</f>
        <v>0</v>
      </c>
      <c r="AX39" s="4">
        <f>IF(AX$2='SANDBOX Calc'!$F$6,Data!AW39,0)</f>
        <v>0</v>
      </c>
      <c r="AY39" s="6">
        <f t="shared" si="4"/>
        <v>0</v>
      </c>
      <c r="AZ39" s="18">
        <f>IF(AZ$2='SANDBOX Calc'!$G$6,0,0)</f>
        <v>0</v>
      </c>
      <c r="BA39" s="4">
        <f>IF(BA$2='SANDBOX Calc'!$G$6,Data!AX39,0)</f>
        <v>0</v>
      </c>
      <c r="BB39" s="4">
        <f>IF(BB$2='SANDBOX Calc'!$G$6,Data!AY39,0)</f>
        <v>0</v>
      </c>
      <c r="BC39" s="4">
        <f>IF(BC$2='SANDBOX Calc'!$G$6,Data!AZ39,0)</f>
        <v>0</v>
      </c>
      <c r="BD39" s="4">
        <f>IF(BD$2='SANDBOX Calc'!$G$6,Data!BA39,0)</f>
        <v>0</v>
      </c>
      <c r="BE39" s="4">
        <f>IF(BE$2='SANDBOX Calc'!$G$6,Data!BB39,0)</f>
        <v>0</v>
      </c>
      <c r="BF39" s="4">
        <f>IF(BF$2='SANDBOX Calc'!$G$6,Data!BC39,0)</f>
        <v>0</v>
      </c>
      <c r="BG39" s="4">
        <f>IF(BG$2='SANDBOX Calc'!$G$6,Data!BD39,0)</f>
        <v>0</v>
      </c>
      <c r="BH39" s="6">
        <f t="shared" si="5"/>
        <v>0</v>
      </c>
      <c r="BI39" s="97">
        <f>IF('SANDBOX Calc'!$H$6="Yes",Data!BE39,0)</f>
        <v>0</v>
      </c>
      <c r="BJ39" s="18">
        <f>IF(BJ$2='SANDBOX Calc'!$L$4,0,0)</f>
        <v>0</v>
      </c>
      <c r="BK39" s="4">
        <f>IF(BK$2='SANDBOX Calc'!$L$4,Data!BV39,0)</f>
        <v>0</v>
      </c>
      <c r="BL39" s="4">
        <f>IF(BL$2='SANDBOX Calc'!$L$4,Data!BW39,0)</f>
        <v>0</v>
      </c>
      <c r="BM39" s="4">
        <f>IF(BM$2='SANDBOX Calc'!$L$4,Data!BX39,0)</f>
        <v>0</v>
      </c>
      <c r="BN39" s="4">
        <f>IF(BN$2='SANDBOX Calc'!$L$4,Data!BY39,0)</f>
        <v>0</v>
      </c>
      <c r="BO39" s="6">
        <f t="shared" si="6"/>
        <v>0</v>
      </c>
      <c r="BP39" s="4">
        <f>IF('SANDBOX Calc'!$J$6='BPA SANDBOX Ref Data'!BP$2,Data!C39,0)</f>
        <v>0</v>
      </c>
      <c r="BQ39" s="4">
        <f>IF('SANDBOX Calc'!$J$6='BPA SANDBOX Ref Data'!BQ$2,Data!D39,0)</f>
        <v>0</v>
      </c>
      <c r="BR39" s="4">
        <f>IF('SANDBOX Calc'!$J$6='BPA SANDBOX Ref Data'!BR$2,Data!E39,0)</f>
        <v>0</v>
      </c>
      <c r="BS39" s="4">
        <f>IF('SANDBOX Calc'!$J$6='BPA SANDBOX Ref Data'!BS$2,Data!F39,0)</f>
        <v>2.0379999999999998</v>
      </c>
      <c r="BT39" s="99">
        <f t="shared" si="0"/>
        <v>2.0379999999999998</v>
      </c>
      <c r="BU39" s="102">
        <f>IF('SANDBOX Calc'!$L$6="Yes",'BPA SANDBOX Ref Data'!BO39*'SANDBOX Calc'!$L$5,0)</f>
        <v>0</v>
      </c>
      <c r="BV39" s="102">
        <f>IF('SANDBOX Calc'!$M$6="Yes",IF(('SANDBOX Calc'!I43-'BPA SANDBOX Ref Data'!BT39)&gt;0,('SANDBOX Calc'!I43-'BPA SANDBOX Ref Data'!BT39)*'SANDBOX Calc'!$M$5,0),0)</f>
        <v>0</v>
      </c>
      <c r="BW39" s="80">
        <f>IF('SANDBOX Calc'!$K$6="Yes",IF(('SANDBOX Calc'!I43)&lt;'SANDBOX Calc'!J43,('SANDBOX Calc'!I43-'SANDBOX Calc'!J43)*'SANDBOX Calc'!$K$5,0),0)</f>
        <v>-4.8574657534246279E-2</v>
      </c>
      <c r="BX39" s="105">
        <f>IF('SANDBOX Calc'!$N$5='BPA SANDBOX Ref Data'!$BX$2,'BPA SANDBOX Scaling'!D42,0)</f>
        <v>8.3819452877595194E-2</v>
      </c>
      <c r="BY39" s="1">
        <f>IF('SANDBOX Calc'!$N$5='BPA SANDBOX Ref Data'!$BY$2,'BPA SANDBOX Scaling'!H42,0)</f>
        <v>0</v>
      </c>
      <c r="BZ39" s="6">
        <f>IF('SANDBOX Calc'!$N$6="Yes",SUM('BPA SANDBOX Ref Data'!BX39:BY39),0)</f>
        <v>8.3819452877595194E-2</v>
      </c>
      <c r="CA39" s="4"/>
      <c r="CB39" s="4"/>
      <c r="CC39" s="4"/>
      <c r="CD39" s="4"/>
      <c r="CE39" s="4"/>
      <c r="CF39" s="4"/>
      <c r="CG39" s="4"/>
      <c r="CH39" s="4"/>
      <c r="CI39" s="4"/>
      <c r="CJ39" s="4"/>
      <c r="CK39" s="4"/>
      <c r="CL39" s="4"/>
      <c r="CM39" s="4"/>
      <c r="CN39" s="4"/>
      <c r="CO39" s="4"/>
      <c r="CP39" s="4"/>
      <c r="CQ39" s="4" t="e">
        <f>IF('SANDBOX Calc'!#REF!='BPA SANDBOX Ref Data'!CQ$2,Data!G39,0)</f>
        <v>#REF!</v>
      </c>
      <c r="CR39" s="4" t="e">
        <f>IF('SANDBOX Calc'!#REF!='BPA SANDBOX Ref Data'!CR$2,Data!H39,0)</f>
        <v>#REF!</v>
      </c>
      <c r="CS39" s="4" t="e">
        <f>IF('SANDBOX Calc'!#REF!='BPA SANDBOX Ref Data'!CS$2,Data!I39,0)</f>
        <v>#REF!</v>
      </c>
      <c r="CT39" s="4" t="e">
        <f>IF('SANDBOX Calc'!#REF!='BPA SANDBOX Ref Data'!CT$2,Data!J39,0)</f>
        <v>#REF!</v>
      </c>
      <c r="CU39" s="4" t="e">
        <f>IF('SANDBOX Calc'!#REF!='BPA SANDBOX Ref Data'!CU$2,Data!K39,0)</f>
        <v>#REF!</v>
      </c>
      <c r="CV39" s="4" t="e">
        <f>IF('SANDBOX Calc'!#REF!='BPA SANDBOX Ref Data'!CV$2,Data!L39,0)</f>
        <v>#REF!</v>
      </c>
      <c r="CW39" s="4" t="e">
        <f>IF('SANDBOX Calc'!#REF!='BPA SANDBOX Ref Data'!CW$2,Data!M39,0)</f>
        <v>#REF!</v>
      </c>
      <c r="CX39" s="4" t="e">
        <f>IF('SANDBOX Calc'!#REF!='BPA SANDBOX Ref Data'!CX$2,Data!N39,0)</f>
        <v>#REF!</v>
      </c>
      <c r="CY39" s="4" t="e">
        <f>IF('SANDBOX Calc'!#REF!='BPA SANDBOX Ref Data'!CY$2,Data!O39,0)</f>
        <v>#REF!</v>
      </c>
      <c r="CZ39" s="4" t="e">
        <f>IF('SANDBOX Calc'!#REF!='BPA SANDBOX Ref Data'!CZ$2,Data!P39,0)</f>
        <v>#REF!</v>
      </c>
      <c r="DA39" s="4" t="e">
        <f>IF('SANDBOX Calc'!#REF!='BPA SANDBOX Ref Data'!DA$2,Data!Q39,0)</f>
        <v>#REF!</v>
      </c>
      <c r="DB39" s="4" t="e">
        <f>IF('SANDBOX Calc'!#REF!='BPA SANDBOX Ref Data'!DB$2,Data!R39,0)</f>
        <v>#REF!</v>
      </c>
      <c r="DC39" s="4" t="e">
        <f>IF('SANDBOX Calc'!#REF!='BPA SANDBOX Ref Data'!DC$2,Data!S39,0)</f>
        <v>#REF!</v>
      </c>
      <c r="DD39" s="4" t="e">
        <f>IF('SANDBOX Calc'!#REF!='BPA SANDBOX Ref Data'!DD$2,Data!T39,0)</f>
        <v>#REF!</v>
      </c>
      <c r="DE39" s="4" t="e">
        <f>IF('SANDBOX Calc'!#REF!='BPA SANDBOX Ref Data'!DE$2,Data!U39,0)</f>
        <v>#REF!</v>
      </c>
      <c r="DF39" s="22" t="e">
        <f t="shared" si="7"/>
        <v>#REF!</v>
      </c>
    </row>
    <row r="40" spans="1:110" x14ac:dyDescent="0.3">
      <c r="A40" s="12">
        <v>10101</v>
      </c>
      <c r="B40" s="37" t="s">
        <v>47</v>
      </c>
      <c r="C40" s="18">
        <f>IF('SANDBOX Calc'!$C$6='BPA SANDBOX Ref Data'!C$2,Data!G40,0)</f>
        <v>0</v>
      </c>
      <c r="D40" s="4">
        <f>IF('SANDBOX Calc'!$C$6='BPA SANDBOX Ref Data'!D$2,Data!H40,0)</f>
        <v>0</v>
      </c>
      <c r="E40" s="4">
        <f>IF('SANDBOX Calc'!$C$6='BPA SANDBOX Ref Data'!E$2,Data!I40,0)</f>
        <v>76.769821689497704</v>
      </c>
      <c r="F40" s="4">
        <f>IF('SANDBOX Calc'!$C$6='BPA SANDBOX Ref Data'!F$2,Data!J40,0)</f>
        <v>0</v>
      </c>
      <c r="G40" s="4">
        <f>IF('SANDBOX Calc'!$C$6='BPA SANDBOX Ref Data'!G$2,Data!K40,0)</f>
        <v>0</v>
      </c>
      <c r="H40" s="4">
        <f>IF('SANDBOX Calc'!$C$6='BPA SANDBOX Ref Data'!H$2,Data!L40,0)</f>
        <v>0</v>
      </c>
      <c r="I40" s="4">
        <f>IF('SANDBOX Calc'!$C$6='BPA SANDBOX Ref Data'!I$2,Data!M40,0)</f>
        <v>0</v>
      </c>
      <c r="J40" s="4">
        <f>IF('SANDBOX Calc'!$C$6='BPA SANDBOX Ref Data'!J$2,Data!N40,0)</f>
        <v>0</v>
      </c>
      <c r="K40" s="4">
        <f>IF('SANDBOX Calc'!$C$6='BPA SANDBOX Ref Data'!K$2,Data!O40,0)</f>
        <v>0</v>
      </c>
      <c r="L40" s="4">
        <f>IF('SANDBOX Calc'!$C$6='BPA SANDBOX Ref Data'!L$2,Data!P40,0)</f>
        <v>0</v>
      </c>
      <c r="M40" s="4">
        <f>IF('SANDBOX Calc'!$C$6='BPA SANDBOX Ref Data'!M$2,Data!Q40,0)</f>
        <v>0</v>
      </c>
      <c r="N40" s="4">
        <f>IF('SANDBOX Calc'!$C$6='BPA SANDBOX Ref Data'!N$2,Data!R40,0)</f>
        <v>0</v>
      </c>
      <c r="O40" s="4">
        <f>IF('SANDBOX Calc'!$C$6='BPA SANDBOX Ref Data'!O$2,Data!S40,0)</f>
        <v>0</v>
      </c>
      <c r="P40" s="4">
        <f>IF('SANDBOX Calc'!$C$6='BPA SANDBOX Ref Data'!P$2,Data!T40,0)</f>
        <v>0</v>
      </c>
      <c r="Q40" s="4">
        <f>IF('SANDBOX Calc'!$C$6='BPA SANDBOX Ref Data'!Q$2,Data!U40,0)</f>
        <v>0</v>
      </c>
      <c r="R40" s="22">
        <f t="shared" si="1"/>
        <v>76.769821689497704</v>
      </c>
      <c r="S40" s="18">
        <f>IF(S$2='SANDBOX Calc'!$D$6,Data!V40,0)</f>
        <v>0</v>
      </c>
      <c r="T40" s="4">
        <f>IF(T$2='SANDBOX Calc'!$D$6,Data!W40,0)</f>
        <v>0</v>
      </c>
      <c r="U40" s="4">
        <f>IF(U$2='SANDBOX Calc'!$D$6,Data!X40,0)</f>
        <v>0</v>
      </c>
      <c r="V40" s="4">
        <f>IF(V$2='SANDBOX Calc'!$D$6,Data!Y40,0)</f>
        <v>0</v>
      </c>
      <c r="W40" s="4">
        <f>IF(W$2='SANDBOX Calc'!$D$6,Data!Z40,0)</f>
        <v>0</v>
      </c>
      <c r="X40" s="4">
        <f>IF(X$2='SANDBOX Calc'!$D$6,Data!AA40,0)</f>
        <v>0</v>
      </c>
      <c r="Y40" s="4">
        <f>IF(Y$2='SANDBOX Calc'!$D$6,Data!AB40,0)</f>
        <v>0</v>
      </c>
      <c r="Z40" s="4">
        <f>IF(Z$2='SANDBOX Calc'!$D$6,Data!AC40,0)</f>
        <v>0</v>
      </c>
      <c r="AA40" s="4">
        <f>IF(AA$2='SANDBOX Calc'!$D$6,Data!AD40,0)</f>
        <v>0</v>
      </c>
      <c r="AB40" s="4">
        <f>IF(AB$2='SANDBOX Calc'!$D$6,Data!AE40,0)</f>
        <v>0</v>
      </c>
      <c r="AC40" s="4">
        <f>IF(AC$2='SANDBOX Calc'!$D$6,Data!AF40,0)</f>
        <v>0</v>
      </c>
      <c r="AD40" s="4">
        <f>IF(AD$2='SANDBOX Calc'!$D$6,Data!AG40,0)</f>
        <v>0</v>
      </c>
      <c r="AE40" s="4">
        <f>IF(AE$2='SANDBOX Calc'!$D$6,Data!AH40,0)</f>
        <v>0</v>
      </c>
      <c r="AF40" s="4">
        <f>IF(AF$2='SANDBOX Calc'!$D$6,Data!AI40,0)</f>
        <v>0</v>
      </c>
      <c r="AG40" s="6">
        <f t="shared" si="2"/>
        <v>0</v>
      </c>
      <c r="AH40" s="18">
        <f>IF(AH$2='SANDBOX Calc'!$E$6,0,0)</f>
        <v>0</v>
      </c>
      <c r="AI40" s="4">
        <f>IF(AI$2='SANDBOX Calc'!$E$6,Data!AJ40,0)</f>
        <v>0</v>
      </c>
      <c r="AJ40" s="4">
        <f>IF(AJ$2='SANDBOX Calc'!$E$6,Data!AK40,0)</f>
        <v>0</v>
      </c>
      <c r="AK40" s="4">
        <f>IF(AK$2='SANDBOX Calc'!$E$6,Data!AL40,0)</f>
        <v>0</v>
      </c>
      <c r="AL40" s="4">
        <f>IF(AL$2='SANDBOX Calc'!$E$6,Data!AM40,0)</f>
        <v>0</v>
      </c>
      <c r="AM40" s="4">
        <f>IF(AM$2='SANDBOX Calc'!$E$6,Data!AN40,0)</f>
        <v>0</v>
      </c>
      <c r="AN40" s="4">
        <f>IF(AN$2='SANDBOX Calc'!$E$6,Data!AO40,0)</f>
        <v>0</v>
      </c>
      <c r="AO40" s="4">
        <f>IF(AO$2='SANDBOX Calc'!$E$6,Data!AP40,0)</f>
        <v>0</v>
      </c>
      <c r="AP40" s="6">
        <f t="shared" si="3"/>
        <v>0</v>
      </c>
      <c r="AQ40" s="18">
        <f>IF(AQ$2='SANDBOX Calc'!$F$6,0,0)</f>
        <v>0</v>
      </c>
      <c r="AR40" s="4">
        <f>IF(AR$2='SANDBOX Calc'!$F$6,Data!AQ40,0)</f>
        <v>0</v>
      </c>
      <c r="AS40" s="4">
        <f>IF(AS$2='SANDBOX Calc'!$F$6,Data!AR40,0)</f>
        <v>0</v>
      </c>
      <c r="AT40" s="4">
        <f>IF(AT$2='SANDBOX Calc'!$F$6,Data!AS40,0)</f>
        <v>0</v>
      </c>
      <c r="AU40" s="4">
        <f>IF(AU$2='SANDBOX Calc'!$F$6,Data!AT40,0)</f>
        <v>0</v>
      </c>
      <c r="AV40" s="4">
        <f>IF(AV$2='SANDBOX Calc'!$F$6,Data!AU40,0)</f>
        <v>0</v>
      </c>
      <c r="AW40" s="4">
        <f>IF(AW$2='SANDBOX Calc'!$F$6,Data!AV40,0)</f>
        <v>0</v>
      </c>
      <c r="AX40" s="4">
        <f>IF(AX$2='SANDBOX Calc'!$F$6,Data!AW40,0)</f>
        <v>0</v>
      </c>
      <c r="AY40" s="6">
        <f t="shared" si="4"/>
        <v>0</v>
      </c>
      <c r="AZ40" s="18">
        <f>IF(AZ$2='SANDBOX Calc'!$G$6,0,0)</f>
        <v>0</v>
      </c>
      <c r="BA40" s="4">
        <f>IF(BA$2='SANDBOX Calc'!$G$6,Data!AX40,0)</f>
        <v>0</v>
      </c>
      <c r="BB40" s="4">
        <f>IF(BB$2='SANDBOX Calc'!$G$6,Data!AY40,0)</f>
        <v>0.67317351598173514</v>
      </c>
      <c r="BC40" s="4">
        <f>IF(BC$2='SANDBOX Calc'!$G$6,Data!AZ40,0)</f>
        <v>0</v>
      </c>
      <c r="BD40" s="4">
        <f>IF(BD$2='SANDBOX Calc'!$G$6,Data!BA40,0)</f>
        <v>0</v>
      </c>
      <c r="BE40" s="4">
        <f>IF(BE$2='SANDBOX Calc'!$G$6,Data!BB40,0)</f>
        <v>0</v>
      </c>
      <c r="BF40" s="4">
        <f>IF(BF$2='SANDBOX Calc'!$G$6,Data!BC40,0)</f>
        <v>0</v>
      </c>
      <c r="BG40" s="4">
        <f>IF(BG$2='SANDBOX Calc'!$G$6,Data!BD40,0)</f>
        <v>0</v>
      </c>
      <c r="BH40" s="6">
        <f t="shared" si="5"/>
        <v>0.67317351598173514</v>
      </c>
      <c r="BI40" s="97">
        <f>IF('SANDBOX Calc'!$H$6="Yes",Data!BE40,0)</f>
        <v>0</v>
      </c>
      <c r="BJ40" s="18">
        <f>IF(BJ$2='SANDBOX Calc'!$L$4,0,0)</f>
        <v>0</v>
      </c>
      <c r="BK40" s="4">
        <f>IF(BK$2='SANDBOX Calc'!$L$4,Data!BV40,0)</f>
        <v>0</v>
      </c>
      <c r="BL40" s="4">
        <f>IF(BL$2='SANDBOX Calc'!$L$4,Data!BW40,0)</f>
        <v>2.5294999999999996</v>
      </c>
      <c r="BM40" s="4">
        <f>IF(BM$2='SANDBOX Calc'!$L$4,Data!BX40,0)</f>
        <v>0</v>
      </c>
      <c r="BN40" s="4">
        <f>IF(BN$2='SANDBOX Calc'!$L$4,Data!BY40,0)</f>
        <v>0</v>
      </c>
      <c r="BO40" s="6">
        <f t="shared" si="6"/>
        <v>2.5294999999999996</v>
      </c>
      <c r="BP40" s="4">
        <f>IF('SANDBOX Calc'!$J$6='BPA SANDBOX Ref Data'!BP$2,Data!C40,0)</f>
        <v>0</v>
      </c>
      <c r="BQ40" s="4">
        <f>IF('SANDBOX Calc'!$J$6='BPA SANDBOX Ref Data'!BQ$2,Data!D40,0)</f>
        <v>0</v>
      </c>
      <c r="BR40" s="4">
        <f>IF('SANDBOX Calc'!$J$6='BPA SANDBOX Ref Data'!BR$2,Data!E40,0)</f>
        <v>0</v>
      </c>
      <c r="BS40" s="4">
        <f>IF('SANDBOX Calc'!$J$6='BPA SANDBOX Ref Data'!BS$2,Data!F40,0)</f>
        <v>76.028000000000006</v>
      </c>
      <c r="BT40" s="99">
        <f t="shared" si="0"/>
        <v>76.028000000000006</v>
      </c>
      <c r="BU40" s="102">
        <f>IF('SANDBOX Calc'!$L$6="Yes",'BPA SANDBOX Ref Data'!BO40*'SANDBOX Calc'!$L$5,0)</f>
        <v>1.2647499999999998</v>
      </c>
      <c r="BV40" s="102">
        <f>IF('SANDBOX Calc'!$M$6="Yes",IF(('SANDBOX Calc'!I44-'BPA SANDBOX Ref Data'!BT40)&gt;0,('SANDBOX Calc'!I44-'BPA SANDBOX Ref Data'!BT40)*'SANDBOX Calc'!$M$5,0),0)</f>
        <v>1.7162043378991854E-2</v>
      </c>
      <c r="BW40" s="80">
        <f>IF('SANDBOX Calc'!$K$6="Yes",IF(('SANDBOX Calc'!I44)&lt;'SANDBOX Calc'!J44,('SANDBOX Calc'!I44-'SANDBOX Calc'!J44)*'SANDBOX Calc'!$K$5,0),0)</f>
        <v>0</v>
      </c>
      <c r="BX40" s="105">
        <f>IF('SANDBOX Calc'!$N$5='BPA SANDBOX Ref Data'!$BX$2,'BPA SANDBOX Scaling'!D43,0)</f>
        <v>3.2572594664243271</v>
      </c>
      <c r="BY40" s="1">
        <f>IF('SANDBOX Calc'!$N$5='BPA SANDBOX Ref Data'!$BY$2,'BPA SANDBOX Scaling'!H43,0)</f>
        <v>0</v>
      </c>
      <c r="BZ40" s="6">
        <f>IF('SANDBOX Calc'!$N$6="Yes",SUM('BPA SANDBOX Ref Data'!BX40:BY40),0)</f>
        <v>3.2572594664243271</v>
      </c>
      <c r="CA40" s="4"/>
      <c r="CB40" s="4"/>
      <c r="CC40" s="4"/>
      <c r="CD40" s="4"/>
      <c r="CE40" s="4"/>
      <c r="CF40" s="4"/>
      <c r="CG40" s="4"/>
      <c r="CH40" s="4"/>
      <c r="CI40" s="4"/>
      <c r="CJ40" s="4"/>
      <c r="CK40" s="4"/>
      <c r="CL40" s="4"/>
      <c r="CM40" s="4"/>
      <c r="CN40" s="4"/>
      <c r="CO40" s="4"/>
      <c r="CP40" s="4"/>
      <c r="CQ40" s="4" t="e">
        <f>IF('SANDBOX Calc'!#REF!='BPA SANDBOX Ref Data'!CQ$2,Data!G40,0)</f>
        <v>#REF!</v>
      </c>
      <c r="CR40" s="4" t="e">
        <f>IF('SANDBOX Calc'!#REF!='BPA SANDBOX Ref Data'!CR$2,Data!H40,0)</f>
        <v>#REF!</v>
      </c>
      <c r="CS40" s="4" t="e">
        <f>IF('SANDBOX Calc'!#REF!='BPA SANDBOX Ref Data'!CS$2,Data!I40,0)</f>
        <v>#REF!</v>
      </c>
      <c r="CT40" s="4" t="e">
        <f>IF('SANDBOX Calc'!#REF!='BPA SANDBOX Ref Data'!CT$2,Data!J40,0)</f>
        <v>#REF!</v>
      </c>
      <c r="CU40" s="4" t="e">
        <f>IF('SANDBOX Calc'!#REF!='BPA SANDBOX Ref Data'!CU$2,Data!K40,0)</f>
        <v>#REF!</v>
      </c>
      <c r="CV40" s="4" t="e">
        <f>IF('SANDBOX Calc'!#REF!='BPA SANDBOX Ref Data'!CV$2,Data!L40,0)</f>
        <v>#REF!</v>
      </c>
      <c r="CW40" s="4" t="e">
        <f>IF('SANDBOX Calc'!#REF!='BPA SANDBOX Ref Data'!CW$2,Data!M40,0)</f>
        <v>#REF!</v>
      </c>
      <c r="CX40" s="4" t="e">
        <f>IF('SANDBOX Calc'!#REF!='BPA SANDBOX Ref Data'!CX$2,Data!N40,0)</f>
        <v>#REF!</v>
      </c>
      <c r="CY40" s="4" t="e">
        <f>IF('SANDBOX Calc'!#REF!='BPA SANDBOX Ref Data'!CY$2,Data!O40,0)</f>
        <v>#REF!</v>
      </c>
      <c r="CZ40" s="4" t="e">
        <f>IF('SANDBOX Calc'!#REF!='BPA SANDBOX Ref Data'!CZ$2,Data!P40,0)</f>
        <v>#REF!</v>
      </c>
      <c r="DA40" s="4" t="e">
        <f>IF('SANDBOX Calc'!#REF!='BPA SANDBOX Ref Data'!DA$2,Data!Q40,0)</f>
        <v>#REF!</v>
      </c>
      <c r="DB40" s="4" t="e">
        <f>IF('SANDBOX Calc'!#REF!='BPA SANDBOX Ref Data'!DB$2,Data!R40,0)</f>
        <v>#REF!</v>
      </c>
      <c r="DC40" s="4" t="e">
        <f>IF('SANDBOX Calc'!#REF!='BPA SANDBOX Ref Data'!DC$2,Data!S40,0)</f>
        <v>#REF!</v>
      </c>
      <c r="DD40" s="4" t="e">
        <f>IF('SANDBOX Calc'!#REF!='BPA SANDBOX Ref Data'!DD$2,Data!T40,0)</f>
        <v>#REF!</v>
      </c>
      <c r="DE40" s="4" t="e">
        <f>IF('SANDBOX Calc'!#REF!='BPA SANDBOX Ref Data'!DE$2,Data!U40,0)</f>
        <v>#REF!</v>
      </c>
      <c r="DF40" s="22" t="e">
        <f t="shared" si="7"/>
        <v>#REF!</v>
      </c>
    </row>
    <row r="41" spans="1:110" x14ac:dyDescent="0.3">
      <c r="A41" s="12">
        <v>10103</v>
      </c>
      <c r="B41" s="37" t="s">
        <v>48</v>
      </c>
      <c r="C41" s="18">
        <f>IF('SANDBOX Calc'!$C$6='BPA SANDBOX Ref Data'!C$2,Data!G41,0)</f>
        <v>0</v>
      </c>
      <c r="D41" s="4">
        <f>IF('SANDBOX Calc'!$C$6='BPA SANDBOX Ref Data'!D$2,Data!H41,0)</f>
        <v>0</v>
      </c>
      <c r="E41" s="4">
        <f>IF('SANDBOX Calc'!$C$6='BPA SANDBOX Ref Data'!E$2,Data!I41,0)</f>
        <v>534.31346369863013</v>
      </c>
      <c r="F41" s="4">
        <f>IF('SANDBOX Calc'!$C$6='BPA SANDBOX Ref Data'!F$2,Data!J41,0)</f>
        <v>0</v>
      </c>
      <c r="G41" s="4">
        <f>IF('SANDBOX Calc'!$C$6='BPA SANDBOX Ref Data'!G$2,Data!K41,0)</f>
        <v>0</v>
      </c>
      <c r="H41" s="4">
        <f>IF('SANDBOX Calc'!$C$6='BPA SANDBOX Ref Data'!H$2,Data!L41,0)</f>
        <v>0</v>
      </c>
      <c r="I41" s="4">
        <f>IF('SANDBOX Calc'!$C$6='BPA SANDBOX Ref Data'!I$2,Data!M41,0)</f>
        <v>0</v>
      </c>
      <c r="J41" s="4">
        <f>IF('SANDBOX Calc'!$C$6='BPA SANDBOX Ref Data'!J$2,Data!N41,0)</f>
        <v>0</v>
      </c>
      <c r="K41" s="4">
        <f>IF('SANDBOX Calc'!$C$6='BPA SANDBOX Ref Data'!K$2,Data!O41,0)</f>
        <v>0</v>
      </c>
      <c r="L41" s="4">
        <f>IF('SANDBOX Calc'!$C$6='BPA SANDBOX Ref Data'!L$2,Data!P41,0)</f>
        <v>0</v>
      </c>
      <c r="M41" s="4">
        <f>IF('SANDBOX Calc'!$C$6='BPA SANDBOX Ref Data'!M$2,Data!Q41,0)</f>
        <v>0</v>
      </c>
      <c r="N41" s="4">
        <f>IF('SANDBOX Calc'!$C$6='BPA SANDBOX Ref Data'!N$2,Data!R41,0)</f>
        <v>0</v>
      </c>
      <c r="O41" s="4">
        <f>IF('SANDBOX Calc'!$C$6='BPA SANDBOX Ref Data'!O$2,Data!S41,0)</f>
        <v>0</v>
      </c>
      <c r="P41" s="4">
        <f>IF('SANDBOX Calc'!$C$6='BPA SANDBOX Ref Data'!P$2,Data!T41,0)</f>
        <v>0</v>
      </c>
      <c r="Q41" s="4">
        <f>IF('SANDBOX Calc'!$C$6='BPA SANDBOX Ref Data'!Q$2,Data!U41,0)</f>
        <v>0</v>
      </c>
      <c r="R41" s="22">
        <f t="shared" si="1"/>
        <v>534.31346369863013</v>
      </c>
      <c r="S41" s="18">
        <f>IF(S$2='SANDBOX Calc'!$D$6,Data!V41,0)</f>
        <v>0</v>
      </c>
      <c r="T41" s="4">
        <f>IF(T$2='SANDBOX Calc'!$D$6,Data!W41,0)</f>
        <v>0</v>
      </c>
      <c r="U41" s="4">
        <f>IF(U$2='SANDBOX Calc'!$D$6,Data!X41,0)</f>
        <v>0</v>
      </c>
      <c r="V41" s="4">
        <f>IF(V$2='SANDBOX Calc'!$D$6,Data!Y41,0)</f>
        <v>0</v>
      </c>
      <c r="W41" s="4">
        <f>IF(W$2='SANDBOX Calc'!$D$6,Data!Z41,0)</f>
        <v>0</v>
      </c>
      <c r="X41" s="4">
        <f>IF(X$2='SANDBOX Calc'!$D$6,Data!AA41,0)</f>
        <v>0</v>
      </c>
      <c r="Y41" s="4">
        <f>IF(Y$2='SANDBOX Calc'!$D$6,Data!AB41,0)</f>
        <v>0</v>
      </c>
      <c r="Z41" s="4">
        <f>IF(Z$2='SANDBOX Calc'!$D$6,Data!AC41,0)</f>
        <v>0</v>
      </c>
      <c r="AA41" s="4">
        <f>IF(AA$2='SANDBOX Calc'!$D$6,Data!AD41,0)</f>
        <v>0</v>
      </c>
      <c r="AB41" s="4">
        <f>IF(AB$2='SANDBOX Calc'!$D$6,Data!AE41,0)</f>
        <v>0</v>
      </c>
      <c r="AC41" s="4">
        <f>IF(AC$2='SANDBOX Calc'!$D$6,Data!AF41,0)</f>
        <v>0</v>
      </c>
      <c r="AD41" s="4">
        <f>IF(AD$2='SANDBOX Calc'!$D$6,Data!AG41,0)</f>
        <v>0</v>
      </c>
      <c r="AE41" s="4">
        <f>IF(AE$2='SANDBOX Calc'!$D$6,Data!AH41,0)</f>
        <v>0</v>
      </c>
      <c r="AF41" s="4">
        <f>IF(AF$2='SANDBOX Calc'!$D$6,Data!AI41,0)</f>
        <v>0</v>
      </c>
      <c r="AG41" s="6">
        <f t="shared" si="2"/>
        <v>0</v>
      </c>
      <c r="AH41" s="18">
        <f>IF(AH$2='SANDBOX Calc'!$E$6,0,0)</f>
        <v>0</v>
      </c>
      <c r="AI41" s="4">
        <f>IF(AI$2='SANDBOX Calc'!$E$6,Data!AJ41,0)</f>
        <v>0</v>
      </c>
      <c r="AJ41" s="4">
        <f>IF(AJ$2='SANDBOX Calc'!$E$6,Data!AK41,0)</f>
        <v>225.94851598173517</v>
      </c>
      <c r="AK41" s="4">
        <f>IF(AK$2='SANDBOX Calc'!$E$6,Data!AL41,0)</f>
        <v>0</v>
      </c>
      <c r="AL41" s="4">
        <f>IF(AL$2='SANDBOX Calc'!$E$6,Data!AM41,0)</f>
        <v>0</v>
      </c>
      <c r="AM41" s="4">
        <f>IF(AM$2='SANDBOX Calc'!$E$6,Data!AN41,0)</f>
        <v>0</v>
      </c>
      <c r="AN41" s="4">
        <f>IF(AN$2='SANDBOX Calc'!$E$6,Data!AO41,0)</f>
        <v>0</v>
      </c>
      <c r="AO41" s="4">
        <f>IF(AO$2='SANDBOX Calc'!$E$6,Data!AP41,0)</f>
        <v>0</v>
      </c>
      <c r="AP41" s="6">
        <f t="shared" si="3"/>
        <v>225.94851598173517</v>
      </c>
      <c r="AQ41" s="18">
        <f>IF(AQ$2='SANDBOX Calc'!$F$6,0,0)</f>
        <v>0</v>
      </c>
      <c r="AR41" s="4">
        <f>IF(AR$2='SANDBOX Calc'!$F$6,Data!AQ41,0)</f>
        <v>0</v>
      </c>
      <c r="AS41" s="4">
        <f>IF(AS$2='SANDBOX Calc'!$F$6,Data!AR41,0)</f>
        <v>0</v>
      </c>
      <c r="AT41" s="4">
        <f>IF(AT$2='SANDBOX Calc'!$F$6,Data!AS41,0)</f>
        <v>0</v>
      </c>
      <c r="AU41" s="4">
        <f>IF(AU$2='SANDBOX Calc'!$F$6,Data!AT41,0)</f>
        <v>0</v>
      </c>
      <c r="AV41" s="4">
        <f>IF(AV$2='SANDBOX Calc'!$F$6,Data!AU41,0)</f>
        <v>0</v>
      </c>
      <c r="AW41" s="4">
        <f>IF(AW$2='SANDBOX Calc'!$F$6,Data!AV41,0)</f>
        <v>0</v>
      </c>
      <c r="AX41" s="4">
        <f>IF(AX$2='SANDBOX Calc'!$F$6,Data!AW41,0)</f>
        <v>0</v>
      </c>
      <c r="AY41" s="6">
        <f t="shared" si="4"/>
        <v>0</v>
      </c>
      <c r="AZ41" s="18">
        <f>IF(AZ$2='SANDBOX Calc'!$G$6,0,0)</f>
        <v>0</v>
      </c>
      <c r="BA41" s="4">
        <f>IF(BA$2='SANDBOX Calc'!$G$6,Data!AX41,0)</f>
        <v>0</v>
      </c>
      <c r="BB41" s="4">
        <f>IF(BB$2='SANDBOX Calc'!$G$6,Data!AY41,0)</f>
        <v>0</v>
      </c>
      <c r="BC41" s="4">
        <f>IF(BC$2='SANDBOX Calc'!$G$6,Data!AZ41,0)</f>
        <v>0</v>
      </c>
      <c r="BD41" s="4">
        <f>IF(BD$2='SANDBOX Calc'!$G$6,Data!BA41,0)</f>
        <v>0</v>
      </c>
      <c r="BE41" s="4">
        <f>IF(BE$2='SANDBOX Calc'!$G$6,Data!BB41,0)</f>
        <v>0</v>
      </c>
      <c r="BF41" s="4">
        <f>IF(BF$2='SANDBOX Calc'!$G$6,Data!BC41,0)</f>
        <v>0</v>
      </c>
      <c r="BG41" s="4">
        <f>IF(BG$2='SANDBOX Calc'!$G$6,Data!BD41,0)</f>
        <v>0</v>
      </c>
      <c r="BH41" s="6">
        <f t="shared" si="5"/>
        <v>0</v>
      </c>
      <c r="BI41" s="97">
        <f>IF('SANDBOX Calc'!$H$6="Yes",Data!BE41,0)</f>
        <v>123</v>
      </c>
      <c r="BJ41" s="18">
        <f>IF(BJ$2='SANDBOX Calc'!$L$4,0,0)</f>
        <v>0</v>
      </c>
      <c r="BK41" s="4">
        <f>IF(BK$2='SANDBOX Calc'!$L$4,Data!BV41,0)</f>
        <v>0</v>
      </c>
      <c r="BL41" s="4">
        <f>IF(BL$2='SANDBOX Calc'!$L$4,Data!BW41,0)</f>
        <v>41.808999999999997</v>
      </c>
      <c r="BM41" s="4">
        <f>IF(BM$2='SANDBOX Calc'!$L$4,Data!BX41,0)</f>
        <v>0</v>
      </c>
      <c r="BN41" s="4">
        <f>IF(BN$2='SANDBOX Calc'!$L$4,Data!BY41,0)</f>
        <v>0</v>
      </c>
      <c r="BO41" s="6">
        <f t="shared" si="6"/>
        <v>41.808999999999997</v>
      </c>
      <c r="BP41" s="4">
        <f>IF('SANDBOX Calc'!$J$6='BPA SANDBOX Ref Data'!BP$2,Data!C41,0)</f>
        <v>0</v>
      </c>
      <c r="BQ41" s="4">
        <f>IF('SANDBOX Calc'!$J$6='BPA SANDBOX Ref Data'!BQ$2,Data!D41,0)</f>
        <v>0</v>
      </c>
      <c r="BR41" s="4">
        <f>IF('SANDBOX Calc'!$J$6='BPA SANDBOX Ref Data'!BR$2,Data!E41,0)</f>
        <v>0</v>
      </c>
      <c r="BS41" s="4">
        <f>IF('SANDBOX Calc'!$J$6='BPA SANDBOX Ref Data'!BS$2,Data!F41,0)</f>
        <v>318.49400000000003</v>
      </c>
      <c r="BT41" s="99">
        <f t="shared" si="0"/>
        <v>318.49400000000003</v>
      </c>
      <c r="BU41" s="102">
        <f>IF('SANDBOX Calc'!$L$6="Yes",'BPA SANDBOX Ref Data'!BO41*'SANDBOX Calc'!$L$5,0)</f>
        <v>20.904499999999999</v>
      </c>
      <c r="BV41" s="102">
        <f>IF('SANDBOX Calc'!$M$6="Yes",IF(('SANDBOX Calc'!I45-'BPA SANDBOX Ref Data'!BT41)&gt;0,('SANDBOX Calc'!I45-'BPA SANDBOX Ref Data'!BT41)*'SANDBOX Calc'!$M$5,0),0)</f>
        <v>28.217736929223733</v>
      </c>
      <c r="BW41" s="80">
        <f>IF('SANDBOX Calc'!$K$6="Yes",IF(('SANDBOX Calc'!I45)&lt;'SANDBOX Calc'!J45,('SANDBOX Calc'!I45-'SANDBOX Calc'!J45)*'SANDBOX Calc'!$K$5,0),0)</f>
        <v>0</v>
      </c>
      <c r="BX41" s="105">
        <f>IF('SANDBOX Calc'!$N$5='BPA SANDBOX Ref Data'!$BX$2,'BPA SANDBOX Scaling'!D44,0)</f>
        <v>15.488589187336327</v>
      </c>
      <c r="BY41" s="1">
        <f>IF('SANDBOX Calc'!$N$5='BPA SANDBOX Ref Data'!$BY$2,'BPA SANDBOX Scaling'!H44,0)</f>
        <v>0</v>
      </c>
      <c r="BZ41" s="6">
        <f>IF('SANDBOX Calc'!$N$6="Yes",SUM('BPA SANDBOX Ref Data'!BX41:BY41),0)</f>
        <v>15.488589187336327</v>
      </c>
      <c r="CA41" s="4"/>
      <c r="CB41" s="4"/>
      <c r="CC41" s="4"/>
      <c r="CD41" s="4"/>
      <c r="CE41" s="4"/>
      <c r="CF41" s="4"/>
      <c r="CG41" s="4"/>
      <c r="CH41" s="4"/>
      <c r="CI41" s="4"/>
      <c r="CJ41" s="4"/>
      <c r="CK41" s="4"/>
      <c r="CL41" s="4"/>
      <c r="CM41" s="4"/>
      <c r="CN41" s="4"/>
      <c r="CO41" s="4"/>
      <c r="CP41" s="4"/>
      <c r="CQ41" s="4" t="e">
        <f>IF('SANDBOX Calc'!#REF!='BPA SANDBOX Ref Data'!CQ$2,Data!G41,0)</f>
        <v>#REF!</v>
      </c>
      <c r="CR41" s="4" t="e">
        <f>IF('SANDBOX Calc'!#REF!='BPA SANDBOX Ref Data'!CR$2,Data!H41,0)</f>
        <v>#REF!</v>
      </c>
      <c r="CS41" s="4" t="e">
        <f>IF('SANDBOX Calc'!#REF!='BPA SANDBOX Ref Data'!CS$2,Data!I41,0)</f>
        <v>#REF!</v>
      </c>
      <c r="CT41" s="4" t="e">
        <f>IF('SANDBOX Calc'!#REF!='BPA SANDBOX Ref Data'!CT$2,Data!J41,0)</f>
        <v>#REF!</v>
      </c>
      <c r="CU41" s="4" t="e">
        <f>IF('SANDBOX Calc'!#REF!='BPA SANDBOX Ref Data'!CU$2,Data!K41,0)</f>
        <v>#REF!</v>
      </c>
      <c r="CV41" s="4" t="e">
        <f>IF('SANDBOX Calc'!#REF!='BPA SANDBOX Ref Data'!CV$2,Data!L41,0)</f>
        <v>#REF!</v>
      </c>
      <c r="CW41" s="4" t="e">
        <f>IF('SANDBOX Calc'!#REF!='BPA SANDBOX Ref Data'!CW$2,Data!M41,0)</f>
        <v>#REF!</v>
      </c>
      <c r="CX41" s="4" t="e">
        <f>IF('SANDBOX Calc'!#REF!='BPA SANDBOX Ref Data'!CX$2,Data!N41,0)</f>
        <v>#REF!</v>
      </c>
      <c r="CY41" s="4" t="e">
        <f>IF('SANDBOX Calc'!#REF!='BPA SANDBOX Ref Data'!CY$2,Data!O41,0)</f>
        <v>#REF!</v>
      </c>
      <c r="CZ41" s="4" t="e">
        <f>IF('SANDBOX Calc'!#REF!='BPA SANDBOX Ref Data'!CZ$2,Data!P41,0)</f>
        <v>#REF!</v>
      </c>
      <c r="DA41" s="4" t="e">
        <f>IF('SANDBOX Calc'!#REF!='BPA SANDBOX Ref Data'!DA$2,Data!Q41,0)</f>
        <v>#REF!</v>
      </c>
      <c r="DB41" s="4" t="e">
        <f>IF('SANDBOX Calc'!#REF!='BPA SANDBOX Ref Data'!DB$2,Data!R41,0)</f>
        <v>#REF!</v>
      </c>
      <c r="DC41" s="4" t="e">
        <f>IF('SANDBOX Calc'!#REF!='BPA SANDBOX Ref Data'!DC$2,Data!S41,0)</f>
        <v>#REF!</v>
      </c>
      <c r="DD41" s="4" t="e">
        <f>IF('SANDBOX Calc'!#REF!='BPA SANDBOX Ref Data'!DD$2,Data!T41,0)</f>
        <v>#REF!</v>
      </c>
      <c r="DE41" s="4" t="e">
        <f>IF('SANDBOX Calc'!#REF!='BPA SANDBOX Ref Data'!DE$2,Data!U41,0)</f>
        <v>#REF!</v>
      </c>
      <c r="DF41" s="22" t="e">
        <f t="shared" si="7"/>
        <v>#REF!</v>
      </c>
    </row>
    <row r="42" spans="1:110" x14ac:dyDescent="0.3">
      <c r="A42" s="12">
        <v>10105</v>
      </c>
      <c r="B42" s="37" t="s">
        <v>49</v>
      </c>
      <c r="C42" s="18">
        <f>IF('SANDBOX Calc'!$C$6='BPA SANDBOX Ref Data'!C$2,Data!G42,0)</f>
        <v>0</v>
      </c>
      <c r="D42" s="4">
        <f>IF('SANDBOX Calc'!$C$6='BPA SANDBOX Ref Data'!D$2,Data!H42,0)</f>
        <v>0</v>
      </c>
      <c r="E42" s="4">
        <f>IF('SANDBOX Calc'!$C$6='BPA SANDBOX Ref Data'!E$2,Data!I42,0)</f>
        <v>83.237930365296805</v>
      </c>
      <c r="F42" s="4">
        <f>IF('SANDBOX Calc'!$C$6='BPA SANDBOX Ref Data'!F$2,Data!J42,0)</f>
        <v>0</v>
      </c>
      <c r="G42" s="4">
        <f>IF('SANDBOX Calc'!$C$6='BPA SANDBOX Ref Data'!G$2,Data!K42,0)</f>
        <v>0</v>
      </c>
      <c r="H42" s="4">
        <f>IF('SANDBOX Calc'!$C$6='BPA SANDBOX Ref Data'!H$2,Data!L42,0)</f>
        <v>0</v>
      </c>
      <c r="I42" s="4">
        <f>IF('SANDBOX Calc'!$C$6='BPA SANDBOX Ref Data'!I$2,Data!M42,0)</f>
        <v>0</v>
      </c>
      <c r="J42" s="4">
        <f>IF('SANDBOX Calc'!$C$6='BPA SANDBOX Ref Data'!J$2,Data!N42,0)</f>
        <v>0</v>
      </c>
      <c r="K42" s="4">
        <f>IF('SANDBOX Calc'!$C$6='BPA SANDBOX Ref Data'!K$2,Data!O42,0)</f>
        <v>0</v>
      </c>
      <c r="L42" s="4">
        <f>IF('SANDBOX Calc'!$C$6='BPA SANDBOX Ref Data'!L$2,Data!P42,0)</f>
        <v>0</v>
      </c>
      <c r="M42" s="4">
        <f>IF('SANDBOX Calc'!$C$6='BPA SANDBOX Ref Data'!M$2,Data!Q42,0)</f>
        <v>0</v>
      </c>
      <c r="N42" s="4">
        <f>IF('SANDBOX Calc'!$C$6='BPA SANDBOX Ref Data'!N$2,Data!R42,0)</f>
        <v>0</v>
      </c>
      <c r="O42" s="4">
        <f>IF('SANDBOX Calc'!$C$6='BPA SANDBOX Ref Data'!O$2,Data!S42,0)</f>
        <v>0</v>
      </c>
      <c r="P42" s="4">
        <f>IF('SANDBOX Calc'!$C$6='BPA SANDBOX Ref Data'!P$2,Data!T42,0)</f>
        <v>0</v>
      </c>
      <c r="Q42" s="4">
        <f>IF('SANDBOX Calc'!$C$6='BPA SANDBOX Ref Data'!Q$2,Data!U42,0)</f>
        <v>0</v>
      </c>
      <c r="R42" s="22">
        <f t="shared" si="1"/>
        <v>83.237930365296805</v>
      </c>
      <c r="S42" s="18">
        <f>IF(S$2='SANDBOX Calc'!$D$6,Data!V42,0)</f>
        <v>0</v>
      </c>
      <c r="T42" s="4">
        <f>IF(T$2='SANDBOX Calc'!$D$6,Data!W42,0)</f>
        <v>0</v>
      </c>
      <c r="U42" s="4">
        <f>IF(U$2='SANDBOX Calc'!$D$6,Data!X42,0)</f>
        <v>0</v>
      </c>
      <c r="V42" s="4">
        <f>IF(V$2='SANDBOX Calc'!$D$6,Data!Y42,0)</f>
        <v>0</v>
      </c>
      <c r="W42" s="4">
        <f>IF(W$2='SANDBOX Calc'!$D$6,Data!Z42,0)</f>
        <v>0</v>
      </c>
      <c r="X42" s="4">
        <f>IF(X$2='SANDBOX Calc'!$D$6,Data!AA42,0)</f>
        <v>0</v>
      </c>
      <c r="Y42" s="4">
        <f>IF(Y$2='SANDBOX Calc'!$D$6,Data!AB42,0)</f>
        <v>0</v>
      </c>
      <c r="Z42" s="4">
        <f>IF(Z$2='SANDBOX Calc'!$D$6,Data!AC42,0)</f>
        <v>0</v>
      </c>
      <c r="AA42" s="4">
        <f>IF(AA$2='SANDBOX Calc'!$D$6,Data!AD42,0)</f>
        <v>0</v>
      </c>
      <c r="AB42" s="4">
        <f>IF(AB$2='SANDBOX Calc'!$D$6,Data!AE42,0)</f>
        <v>0</v>
      </c>
      <c r="AC42" s="4">
        <f>IF(AC$2='SANDBOX Calc'!$D$6,Data!AF42,0)</f>
        <v>0</v>
      </c>
      <c r="AD42" s="4">
        <f>IF(AD$2='SANDBOX Calc'!$D$6,Data!AG42,0)</f>
        <v>0</v>
      </c>
      <c r="AE42" s="4">
        <f>IF(AE$2='SANDBOX Calc'!$D$6,Data!AH42,0)</f>
        <v>0</v>
      </c>
      <c r="AF42" s="4">
        <f>IF(AF$2='SANDBOX Calc'!$D$6,Data!AI42,0)</f>
        <v>0</v>
      </c>
      <c r="AG42" s="6">
        <f t="shared" si="2"/>
        <v>0</v>
      </c>
      <c r="AH42" s="18">
        <f>IF(AH$2='SANDBOX Calc'!$E$6,0,0)</f>
        <v>0</v>
      </c>
      <c r="AI42" s="4">
        <f>IF(AI$2='SANDBOX Calc'!$E$6,Data!AJ42,0)</f>
        <v>0</v>
      </c>
      <c r="AJ42" s="4">
        <f>IF(AJ$2='SANDBOX Calc'!$E$6,Data!AK42,0)</f>
        <v>0</v>
      </c>
      <c r="AK42" s="4">
        <f>IF(AK$2='SANDBOX Calc'!$E$6,Data!AL42,0)</f>
        <v>0</v>
      </c>
      <c r="AL42" s="4">
        <f>IF(AL$2='SANDBOX Calc'!$E$6,Data!AM42,0)</f>
        <v>0</v>
      </c>
      <c r="AM42" s="4">
        <f>IF(AM$2='SANDBOX Calc'!$E$6,Data!AN42,0)</f>
        <v>0</v>
      </c>
      <c r="AN42" s="4">
        <f>IF(AN$2='SANDBOX Calc'!$E$6,Data!AO42,0)</f>
        <v>0</v>
      </c>
      <c r="AO42" s="4">
        <f>IF(AO$2='SANDBOX Calc'!$E$6,Data!AP42,0)</f>
        <v>0</v>
      </c>
      <c r="AP42" s="6">
        <f t="shared" si="3"/>
        <v>0</v>
      </c>
      <c r="AQ42" s="18">
        <f>IF(AQ$2='SANDBOX Calc'!$F$6,0,0)</f>
        <v>0</v>
      </c>
      <c r="AR42" s="4">
        <f>IF(AR$2='SANDBOX Calc'!$F$6,Data!AQ42,0)</f>
        <v>0</v>
      </c>
      <c r="AS42" s="4">
        <f>IF(AS$2='SANDBOX Calc'!$F$6,Data!AR42,0)</f>
        <v>0</v>
      </c>
      <c r="AT42" s="4">
        <f>IF(AT$2='SANDBOX Calc'!$F$6,Data!AS42,0)</f>
        <v>0</v>
      </c>
      <c r="AU42" s="4">
        <f>IF(AU$2='SANDBOX Calc'!$F$6,Data!AT42,0)</f>
        <v>0</v>
      </c>
      <c r="AV42" s="4">
        <f>IF(AV$2='SANDBOX Calc'!$F$6,Data!AU42,0)</f>
        <v>0</v>
      </c>
      <c r="AW42" s="4">
        <f>IF(AW$2='SANDBOX Calc'!$F$6,Data!AV42,0)</f>
        <v>0</v>
      </c>
      <c r="AX42" s="4">
        <f>IF(AX$2='SANDBOX Calc'!$F$6,Data!AW42,0)</f>
        <v>0</v>
      </c>
      <c r="AY42" s="6">
        <f t="shared" si="4"/>
        <v>0</v>
      </c>
      <c r="AZ42" s="18">
        <f>IF(AZ$2='SANDBOX Calc'!$G$6,0,0)</f>
        <v>0</v>
      </c>
      <c r="BA42" s="4">
        <f>IF(BA$2='SANDBOX Calc'!$G$6,Data!AX42,0)</f>
        <v>0</v>
      </c>
      <c r="BB42" s="4">
        <f>IF(BB$2='SANDBOX Calc'!$G$6,Data!AY42,0)</f>
        <v>0</v>
      </c>
      <c r="BC42" s="4">
        <f>IF(BC$2='SANDBOX Calc'!$G$6,Data!AZ42,0)</f>
        <v>0</v>
      </c>
      <c r="BD42" s="4">
        <f>IF(BD$2='SANDBOX Calc'!$G$6,Data!BA42,0)</f>
        <v>0</v>
      </c>
      <c r="BE42" s="4">
        <f>IF(BE$2='SANDBOX Calc'!$G$6,Data!BB42,0)</f>
        <v>0</v>
      </c>
      <c r="BF42" s="4">
        <f>IF(BF$2='SANDBOX Calc'!$G$6,Data!BC42,0)</f>
        <v>0</v>
      </c>
      <c r="BG42" s="4">
        <f>IF(BG$2='SANDBOX Calc'!$G$6,Data!BD42,0)</f>
        <v>0</v>
      </c>
      <c r="BH42" s="6">
        <f t="shared" si="5"/>
        <v>0</v>
      </c>
      <c r="BI42" s="97">
        <f>IF('SANDBOX Calc'!$H$6="Yes",Data!BE42,0)</f>
        <v>0</v>
      </c>
      <c r="BJ42" s="18">
        <f>IF(BJ$2='SANDBOX Calc'!$L$4,0,0)</f>
        <v>0</v>
      </c>
      <c r="BK42" s="4">
        <f>IF(BK$2='SANDBOX Calc'!$L$4,Data!BV42,0)</f>
        <v>0</v>
      </c>
      <c r="BL42" s="4">
        <f>IF(BL$2='SANDBOX Calc'!$L$4,Data!BW42,0)</f>
        <v>0</v>
      </c>
      <c r="BM42" s="4">
        <f>IF(BM$2='SANDBOX Calc'!$L$4,Data!BX42,0)</f>
        <v>0</v>
      </c>
      <c r="BN42" s="4">
        <f>IF(BN$2='SANDBOX Calc'!$L$4,Data!BY42,0)</f>
        <v>0</v>
      </c>
      <c r="BO42" s="6">
        <f t="shared" si="6"/>
        <v>0</v>
      </c>
      <c r="BP42" s="4">
        <f>IF('SANDBOX Calc'!$J$6='BPA SANDBOX Ref Data'!BP$2,Data!C42,0)</f>
        <v>0</v>
      </c>
      <c r="BQ42" s="4">
        <f>IF('SANDBOX Calc'!$J$6='BPA SANDBOX Ref Data'!BQ$2,Data!D42,0)</f>
        <v>0</v>
      </c>
      <c r="BR42" s="4">
        <f>IF('SANDBOX Calc'!$J$6='BPA SANDBOX Ref Data'!BR$2,Data!E42,0)</f>
        <v>0</v>
      </c>
      <c r="BS42" s="4">
        <f>IF('SANDBOX Calc'!$J$6='BPA SANDBOX Ref Data'!BS$2,Data!F42,0)</f>
        <v>92.837999999999994</v>
      </c>
      <c r="BT42" s="99">
        <f t="shared" si="0"/>
        <v>92.837999999999994</v>
      </c>
      <c r="BU42" s="102">
        <f>IF('SANDBOX Calc'!$L$6="Yes",'BPA SANDBOX Ref Data'!BO42*'SANDBOX Calc'!$L$5,0)</f>
        <v>0</v>
      </c>
      <c r="BV42" s="102">
        <f>IF('SANDBOX Calc'!$M$6="Yes",IF(('SANDBOX Calc'!I46-'BPA SANDBOX Ref Data'!BT42)&gt;0,('SANDBOX Calc'!I46-'BPA SANDBOX Ref Data'!BT42)*'SANDBOX Calc'!$M$5,0),0)</f>
        <v>0</v>
      </c>
      <c r="BW42" s="80">
        <f>IF('SANDBOX Calc'!$K$6="Yes",IF(('SANDBOX Calc'!I46)&lt;'SANDBOX Calc'!J46,('SANDBOX Calc'!I46-'SANDBOX Calc'!J46)*'SANDBOX Calc'!$K$5,0),0)</f>
        <v>-9.6000696347031891</v>
      </c>
      <c r="BX42" s="105">
        <f>IF('SANDBOX Calc'!$N$5='BPA SANDBOX Ref Data'!$BX$2,'BPA SANDBOX Scaling'!D45,0)</f>
        <v>3.5070216674907209</v>
      </c>
      <c r="BY42" s="1">
        <f>IF('SANDBOX Calc'!$N$5='BPA SANDBOX Ref Data'!$BY$2,'BPA SANDBOX Scaling'!H45,0)</f>
        <v>0</v>
      </c>
      <c r="BZ42" s="6">
        <f>IF('SANDBOX Calc'!$N$6="Yes",SUM('BPA SANDBOX Ref Data'!BX42:BY42),0)</f>
        <v>3.5070216674907209</v>
      </c>
      <c r="CA42" s="4"/>
      <c r="CB42" s="4"/>
      <c r="CC42" s="4"/>
      <c r="CD42" s="4"/>
      <c r="CE42" s="4"/>
      <c r="CF42" s="4"/>
      <c r="CG42" s="4"/>
      <c r="CH42" s="4"/>
      <c r="CI42" s="4"/>
      <c r="CJ42" s="4"/>
      <c r="CK42" s="4"/>
      <c r="CL42" s="4"/>
      <c r="CM42" s="4"/>
      <c r="CN42" s="4"/>
      <c r="CO42" s="4"/>
      <c r="CP42" s="4"/>
      <c r="CQ42" s="4" t="e">
        <f>IF('SANDBOX Calc'!#REF!='BPA SANDBOX Ref Data'!CQ$2,Data!G42,0)</f>
        <v>#REF!</v>
      </c>
      <c r="CR42" s="4" t="e">
        <f>IF('SANDBOX Calc'!#REF!='BPA SANDBOX Ref Data'!CR$2,Data!H42,0)</f>
        <v>#REF!</v>
      </c>
      <c r="CS42" s="4" t="e">
        <f>IF('SANDBOX Calc'!#REF!='BPA SANDBOX Ref Data'!CS$2,Data!I42,0)</f>
        <v>#REF!</v>
      </c>
      <c r="CT42" s="4" t="e">
        <f>IF('SANDBOX Calc'!#REF!='BPA SANDBOX Ref Data'!CT$2,Data!J42,0)</f>
        <v>#REF!</v>
      </c>
      <c r="CU42" s="4" t="e">
        <f>IF('SANDBOX Calc'!#REF!='BPA SANDBOX Ref Data'!CU$2,Data!K42,0)</f>
        <v>#REF!</v>
      </c>
      <c r="CV42" s="4" t="e">
        <f>IF('SANDBOX Calc'!#REF!='BPA SANDBOX Ref Data'!CV$2,Data!L42,0)</f>
        <v>#REF!</v>
      </c>
      <c r="CW42" s="4" t="e">
        <f>IF('SANDBOX Calc'!#REF!='BPA SANDBOX Ref Data'!CW$2,Data!M42,0)</f>
        <v>#REF!</v>
      </c>
      <c r="CX42" s="4" t="e">
        <f>IF('SANDBOX Calc'!#REF!='BPA SANDBOX Ref Data'!CX$2,Data!N42,0)</f>
        <v>#REF!</v>
      </c>
      <c r="CY42" s="4" t="e">
        <f>IF('SANDBOX Calc'!#REF!='BPA SANDBOX Ref Data'!CY$2,Data!O42,0)</f>
        <v>#REF!</v>
      </c>
      <c r="CZ42" s="4" t="e">
        <f>IF('SANDBOX Calc'!#REF!='BPA SANDBOX Ref Data'!CZ$2,Data!P42,0)</f>
        <v>#REF!</v>
      </c>
      <c r="DA42" s="4" t="e">
        <f>IF('SANDBOX Calc'!#REF!='BPA SANDBOX Ref Data'!DA$2,Data!Q42,0)</f>
        <v>#REF!</v>
      </c>
      <c r="DB42" s="4" t="e">
        <f>IF('SANDBOX Calc'!#REF!='BPA SANDBOX Ref Data'!DB$2,Data!R42,0)</f>
        <v>#REF!</v>
      </c>
      <c r="DC42" s="4" t="e">
        <f>IF('SANDBOX Calc'!#REF!='BPA SANDBOX Ref Data'!DC$2,Data!S42,0)</f>
        <v>#REF!</v>
      </c>
      <c r="DD42" s="4" t="e">
        <f>IF('SANDBOX Calc'!#REF!='BPA SANDBOX Ref Data'!DD$2,Data!T42,0)</f>
        <v>#REF!</v>
      </c>
      <c r="DE42" s="4" t="e">
        <f>IF('SANDBOX Calc'!#REF!='BPA SANDBOX Ref Data'!DE$2,Data!U42,0)</f>
        <v>#REF!</v>
      </c>
      <c r="DF42" s="22" t="e">
        <f t="shared" si="7"/>
        <v>#REF!</v>
      </c>
    </row>
    <row r="43" spans="1:110" x14ac:dyDescent="0.3">
      <c r="A43" s="12">
        <v>10106</v>
      </c>
      <c r="B43" s="37" t="s">
        <v>50</v>
      </c>
      <c r="C43" s="18">
        <f>IF('SANDBOX Calc'!$C$6='BPA SANDBOX Ref Data'!C$2,Data!G43,0)</f>
        <v>0</v>
      </c>
      <c r="D43" s="4">
        <f>IF('SANDBOX Calc'!$C$6='BPA SANDBOX Ref Data'!D$2,Data!H43,0)</f>
        <v>0</v>
      </c>
      <c r="E43" s="4">
        <f>IF('SANDBOX Calc'!$C$6='BPA SANDBOX Ref Data'!E$2,Data!I43,0)</f>
        <v>23.794894520547945</v>
      </c>
      <c r="F43" s="4">
        <f>IF('SANDBOX Calc'!$C$6='BPA SANDBOX Ref Data'!F$2,Data!J43,0)</f>
        <v>0</v>
      </c>
      <c r="G43" s="4">
        <f>IF('SANDBOX Calc'!$C$6='BPA SANDBOX Ref Data'!G$2,Data!K43,0)</f>
        <v>0</v>
      </c>
      <c r="H43" s="4">
        <f>IF('SANDBOX Calc'!$C$6='BPA SANDBOX Ref Data'!H$2,Data!L43,0)</f>
        <v>0</v>
      </c>
      <c r="I43" s="4">
        <f>IF('SANDBOX Calc'!$C$6='BPA SANDBOX Ref Data'!I$2,Data!M43,0)</f>
        <v>0</v>
      </c>
      <c r="J43" s="4">
        <f>IF('SANDBOX Calc'!$C$6='BPA SANDBOX Ref Data'!J$2,Data!N43,0)</f>
        <v>0</v>
      </c>
      <c r="K43" s="4">
        <f>IF('SANDBOX Calc'!$C$6='BPA SANDBOX Ref Data'!K$2,Data!O43,0)</f>
        <v>0</v>
      </c>
      <c r="L43" s="4">
        <f>IF('SANDBOX Calc'!$C$6='BPA SANDBOX Ref Data'!L$2,Data!P43,0)</f>
        <v>0</v>
      </c>
      <c r="M43" s="4">
        <f>IF('SANDBOX Calc'!$C$6='BPA SANDBOX Ref Data'!M$2,Data!Q43,0)</f>
        <v>0</v>
      </c>
      <c r="N43" s="4">
        <f>IF('SANDBOX Calc'!$C$6='BPA SANDBOX Ref Data'!N$2,Data!R43,0)</f>
        <v>0</v>
      </c>
      <c r="O43" s="4">
        <f>IF('SANDBOX Calc'!$C$6='BPA SANDBOX Ref Data'!O$2,Data!S43,0)</f>
        <v>0</v>
      </c>
      <c r="P43" s="4">
        <f>IF('SANDBOX Calc'!$C$6='BPA SANDBOX Ref Data'!P$2,Data!T43,0)</f>
        <v>0</v>
      </c>
      <c r="Q43" s="4">
        <f>IF('SANDBOX Calc'!$C$6='BPA SANDBOX Ref Data'!Q$2,Data!U43,0)</f>
        <v>0</v>
      </c>
      <c r="R43" s="22">
        <f t="shared" si="1"/>
        <v>23.794894520547945</v>
      </c>
      <c r="S43" s="18">
        <f>IF(S$2='SANDBOX Calc'!$D$6,Data!V43,0)</f>
        <v>0</v>
      </c>
      <c r="T43" s="4">
        <f>IF(T$2='SANDBOX Calc'!$D$6,Data!W43,0)</f>
        <v>0</v>
      </c>
      <c r="U43" s="4">
        <f>IF(U$2='SANDBOX Calc'!$D$6,Data!X43,0)</f>
        <v>0</v>
      </c>
      <c r="V43" s="4">
        <f>IF(V$2='SANDBOX Calc'!$D$6,Data!Y43,0)</f>
        <v>0</v>
      </c>
      <c r="W43" s="4">
        <f>IF(W$2='SANDBOX Calc'!$D$6,Data!Z43,0)</f>
        <v>0</v>
      </c>
      <c r="X43" s="4">
        <f>IF(X$2='SANDBOX Calc'!$D$6,Data!AA43,0)</f>
        <v>0</v>
      </c>
      <c r="Y43" s="4">
        <f>IF(Y$2='SANDBOX Calc'!$D$6,Data!AB43,0)</f>
        <v>0</v>
      </c>
      <c r="Z43" s="4">
        <f>IF(Z$2='SANDBOX Calc'!$D$6,Data!AC43,0)</f>
        <v>0</v>
      </c>
      <c r="AA43" s="4">
        <f>IF(AA$2='SANDBOX Calc'!$D$6,Data!AD43,0)</f>
        <v>0</v>
      </c>
      <c r="AB43" s="4">
        <f>IF(AB$2='SANDBOX Calc'!$D$6,Data!AE43,0)</f>
        <v>0</v>
      </c>
      <c r="AC43" s="4">
        <f>IF(AC$2='SANDBOX Calc'!$D$6,Data!AF43,0)</f>
        <v>0</v>
      </c>
      <c r="AD43" s="4">
        <f>IF(AD$2='SANDBOX Calc'!$D$6,Data!AG43,0)</f>
        <v>0</v>
      </c>
      <c r="AE43" s="4">
        <f>IF(AE$2='SANDBOX Calc'!$D$6,Data!AH43,0)</f>
        <v>0</v>
      </c>
      <c r="AF43" s="4">
        <f>IF(AF$2='SANDBOX Calc'!$D$6,Data!AI43,0)</f>
        <v>0</v>
      </c>
      <c r="AG43" s="6">
        <f t="shared" si="2"/>
        <v>0</v>
      </c>
      <c r="AH43" s="18">
        <f>IF(AH$2='SANDBOX Calc'!$E$6,0,0)</f>
        <v>0</v>
      </c>
      <c r="AI43" s="4">
        <f>IF(AI$2='SANDBOX Calc'!$E$6,Data!AJ43,0)</f>
        <v>0</v>
      </c>
      <c r="AJ43" s="4">
        <f>IF(AJ$2='SANDBOX Calc'!$E$6,Data!AK43,0)</f>
        <v>0</v>
      </c>
      <c r="AK43" s="4">
        <f>IF(AK$2='SANDBOX Calc'!$E$6,Data!AL43,0)</f>
        <v>0</v>
      </c>
      <c r="AL43" s="4">
        <f>IF(AL$2='SANDBOX Calc'!$E$6,Data!AM43,0)</f>
        <v>0</v>
      </c>
      <c r="AM43" s="4">
        <f>IF(AM$2='SANDBOX Calc'!$E$6,Data!AN43,0)</f>
        <v>0</v>
      </c>
      <c r="AN43" s="4">
        <f>IF(AN$2='SANDBOX Calc'!$E$6,Data!AO43,0)</f>
        <v>0</v>
      </c>
      <c r="AO43" s="4">
        <f>IF(AO$2='SANDBOX Calc'!$E$6,Data!AP43,0)</f>
        <v>0</v>
      </c>
      <c r="AP43" s="6">
        <f t="shared" si="3"/>
        <v>0</v>
      </c>
      <c r="AQ43" s="18">
        <f>IF(AQ$2='SANDBOX Calc'!$F$6,0,0)</f>
        <v>0</v>
      </c>
      <c r="AR43" s="4">
        <f>IF(AR$2='SANDBOX Calc'!$F$6,Data!AQ43,0)</f>
        <v>0</v>
      </c>
      <c r="AS43" s="4">
        <f>IF(AS$2='SANDBOX Calc'!$F$6,Data!AR43,0)</f>
        <v>0</v>
      </c>
      <c r="AT43" s="4">
        <f>IF(AT$2='SANDBOX Calc'!$F$6,Data!AS43,0)</f>
        <v>0</v>
      </c>
      <c r="AU43" s="4">
        <f>IF(AU$2='SANDBOX Calc'!$F$6,Data!AT43,0)</f>
        <v>0</v>
      </c>
      <c r="AV43" s="4">
        <f>IF(AV$2='SANDBOX Calc'!$F$6,Data!AU43,0)</f>
        <v>0</v>
      </c>
      <c r="AW43" s="4">
        <f>IF(AW$2='SANDBOX Calc'!$F$6,Data!AV43,0)</f>
        <v>0</v>
      </c>
      <c r="AX43" s="4">
        <f>IF(AX$2='SANDBOX Calc'!$F$6,Data!AW43,0)</f>
        <v>0</v>
      </c>
      <c r="AY43" s="6">
        <f t="shared" si="4"/>
        <v>0</v>
      </c>
      <c r="AZ43" s="18">
        <f>IF(AZ$2='SANDBOX Calc'!$G$6,0,0)</f>
        <v>0</v>
      </c>
      <c r="BA43" s="4">
        <f>IF(BA$2='SANDBOX Calc'!$G$6,Data!AX43,0)</f>
        <v>0</v>
      </c>
      <c r="BB43" s="4">
        <f>IF(BB$2='SANDBOX Calc'!$G$6,Data!AY43,0)</f>
        <v>0</v>
      </c>
      <c r="BC43" s="4">
        <f>IF(BC$2='SANDBOX Calc'!$G$6,Data!AZ43,0)</f>
        <v>0</v>
      </c>
      <c r="BD43" s="4">
        <f>IF(BD$2='SANDBOX Calc'!$G$6,Data!BA43,0)</f>
        <v>0</v>
      </c>
      <c r="BE43" s="4">
        <f>IF(BE$2='SANDBOX Calc'!$G$6,Data!BB43,0)</f>
        <v>0</v>
      </c>
      <c r="BF43" s="4">
        <f>IF(BF$2='SANDBOX Calc'!$G$6,Data!BC43,0)</f>
        <v>0</v>
      </c>
      <c r="BG43" s="4">
        <f>IF(BG$2='SANDBOX Calc'!$G$6,Data!BD43,0)</f>
        <v>0</v>
      </c>
      <c r="BH43" s="6">
        <f t="shared" si="5"/>
        <v>0</v>
      </c>
      <c r="BI43" s="97">
        <f>IF('SANDBOX Calc'!$H$6="Yes",Data!BE43,0)</f>
        <v>0</v>
      </c>
      <c r="BJ43" s="18">
        <f>IF(BJ$2='SANDBOX Calc'!$L$4,0,0)</f>
        <v>0</v>
      </c>
      <c r="BK43" s="4">
        <f>IF(BK$2='SANDBOX Calc'!$L$4,Data!BV43,0)</f>
        <v>0</v>
      </c>
      <c r="BL43" s="4">
        <f>IF(BL$2='SANDBOX Calc'!$L$4,Data!BW43,0)</f>
        <v>0</v>
      </c>
      <c r="BM43" s="4">
        <f>IF(BM$2='SANDBOX Calc'!$L$4,Data!BX43,0)</f>
        <v>0</v>
      </c>
      <c r="BN43" s="4">
        <f>IF(BN$2='SANDBOX Calc'!$L$4,Data!BY43,0)</f>
        <v>0</v>
      </c>
      <c r="BO43" s="6">
        <f t="shared" si="6"/>
        <v>0</v>
      </c>
      <c r="BP43" s="4">
        <f>IF('SANDBOX Calc'!$J$6='BPA SANDBOX Ref Data'!BP$2,Data!C43,0)</f>
        <v>0</v>
      </c>
      <c r="BQ43" s="4">
        <f>IF('SANDBOX Calc'!$J$6='BPA SANDBOX Ref Data'!BQ$2,Data!D43,0)</f>
        <v>0</v>
      </c>
      <c r="BR43" s="4">
        <f>IF('SANDBOX Calc'!$J$6='BPA SANDBOX Ref Data'!BR$2,Data!E43,0)</f>
        <v>0</v>
      </c>
      <c r="BS43" s="4">
        <f>IF('SANDBOX Calc'!$J$6='BPA SANDBOX Ref Data'!BS$2,Data!F43,0)</f>
        <v>23.879000000000001</v>
      </c>
      <c r="BT43" s="99">
        <f t="shared" si="0"/>
        <v>23.879000000000001</v>
      </c>
      <c r="BU43" s="102">
        <f>IF('SANDBOX Calc'!$L$6="Yes",'BPA SANDBOX Ref Data'!BO43*'SANDBOX Calc'!$L$5,0)</f>
        <v>0</v>
      </c>
      <c r="BV43" s="102">
        <f>IF('SANDBOX Calc'!$M$6="Yes",IF(('SANDBOX Calc'!I47-'BPA SANDBOX Ref Data'!BT43)&gt;0,('SANDBOX Calc'!I47-'BPA SANDBOX Ref Data'!BT43)*'SANDBOX Calc'!$M$5,0),0)</f>
        <v>0</v>
      </c>
      <c r="BW43" s="80">
        <f>IF('SANDBOX Calc'!$K$6="Yes",IF(('SANDBOX Calc'!I47)&lt;'SANDBOX Calc'!J47,('SANDBOX Calc'!I47-'SANDBOX Calc'!J47)*'SANDBOX Calc'!$K$5,0),0)</f>
        <v>-8.4105479452055931E-2</v>
      </c>
      <c r="BX43" s="105">
        <f>IF('SANDBOX Calc'!$N$5='BPA SANDBOX Ref Data'!$BX$2,'BPA SANDBOX Scaling'!D46,0)</f>
        <v>1.0025382694282985</v>
      </c>
      <c r="BY43" s="1">
        <f>IF('SANDBOX Calc'!$N$5='BPA SANDBOX Ref Data'!$BY$2,'BPA SANDBOX Scaling'!H46,0)</f>
        <v>0</v>
      </c>
      <c r="BZ43" s="6">
        <f>IF('SANDBOX Calc'!$N$6="Yes",SUM('BPA SANDBOX Ref Data'!BX43:BY43),0)</f>
        <v>1.0025382694282985</v>
      </c>
      <c r="CA43" s="4"/>
      <c r="CB43" s="4"/>
      <c r="CC43" s="4"/>
      <c r="CD43" s="4"/>
      <c r="CE43" s="4"/>
      <c r="CF43" s="4"/>
      <c r="CG43" s="4"/>
      <c r="CH43" s="4"/>
      <c r="CI43" s="4"/>
      <c r="CJ43" s="4"/>
      <c r="CK43" s="4"/>
      <c r="CL43" s="4"/>
      <c r="CM43" s="4"/>
      <c r="CN43" s="4"/>
      <c r="CO43" s="4"/>
      <c r="CP43" s="4"/>
      <c r="CQ43" s="4" t="e">
        <f>IF('SANDBOX Calc'!#REF!='BPA SANDBOX Ref Data'!CQ$2,Data!G43,0)</f>
        <v>#REF!</v>
      </c>
      <c r="CR43" s="4" t="e">
        <f>IF('SANDBOX Calc'!#REF!='BPA SANDBOX Ref Data'!CR$2,Data!H43,0)</f>
        <v>#REF!</v>
      </c>
      <c r="CS43" s="4" t="e">
        <f>IF('SANDBOX Calc'!#REF!='BPA SANDBOX Ref Data'!CS$2,Data!I43,0)</f>
        <v>#REF!</v>
      </c>
      <c r="CT43" s="4" t="e">
        <f>IF('SANDBOX Calc'!#REF!='BPA SANDBOX Ref Data'!CT$2,Data!J43,0)</f>
        <v>#REF!</v>
      </c>
      <c r="CU43" s="4" t="e">
        <f>IF('SANDBOX Calc'!#REF!='BPA SANDBOX Ref Data'!CU$2,Data!K43,0)</f>
        <v>#REF!</v>
      </c>
      <c r="CV43" s="4" t="e">
        <f>IF('SANDBOX Calc'!#REF!='BPA SANDBOX Ref Data'!CV$2,Data!L43,0)</f>
        <v>#REF!</v>
      </c>
      <c r="CW43" s="4" t="e">
        <f>IF('SANDBOX Calc'!#REF!='BPA SANDBOX Ref Data'!CW$2,Data!M43,0)</f>
        <v>#REF!</v>
      </c>
      <c r="CX43" s="4" t="e">
        <f>IF('SANDBOX Calc'!#REF!='BPA SANDBOX Ref Data'!CX$2,Data!N43,0)</f>
        <v>#REF!</v>
      </c>
      <c r="CY43" s="4" t="e">
        <f>IF('SANDBOX Calc'!#REF!='BPA SANDBOX Ref Data'!CY$2,Data!O43,0)</f>
        <v>#REF!</v>
      </c>
      <c r="CZ43" s="4" t="e">
        <f>IF('SANDBOX Calc'!#REF!='BPA SANDBOX Ref Data'!CZ$2,Data!P43,0)</f>
        <v>#REF!</v>
      </c>
      <c r="DA43" s="4" t="e">
        <f>IF('SANDBOX Calc'!#REF!='BPA SANDBOX Ref Data'!DA$2,Data!Q43,0)</f>
        <v>#REF!</v>
      </c>
      <c r="DB43" s="4" t="e">
        <f>IF('SANDBOX Calc'!#REF!='BPA SANDBOX Ref Data'!DB$2,Data!R43,0)</f>
        <v>#REF!</v>
      </c>
      <c r="DC43" s="4" t="e">
        <f>IF('SANDBOX Calc'!#REF!='BPA SANDBOX Ref Data'!DC$2,Data!S43,0)</f>
        <v>#REF!</v>
      </c>
      <c r="DD43" s="4" t="e">
        <f>IF('SANDBOX Calc'!#REF!='BPA SANDBOX Ref Data'!DD$2,Data!T43,0)</f>
        <v>#REF!</v>
      </c>
      <c r="DE43" s="4" t="e">
        <f>IF('SANDBOX Calc'!#REF!='BPA SANDBOX Ref Data'!DE$2,Data!U43,0)</f>
        <v>#REF!</v>
      </c>
      <c r="DF43" s="22" t="e">
        <f t="shared" si="7"/>
        <v>#REF!</v>
      </c>
    </row>
    <row r="44" spans="1:110" x14ac:dyDescent="0.3">
      <c r="A44" s="12">
        <v>10109</v>
      </c>
      <c r="B44" s="37" t="s">
        <v>51</v>
      </c>
      <c r="C44" s="18">
        <f>IF('SANDBOX Calc'!$C$6='BPA SANDBOX Ref Data'!C$2,Data!G44,0)</f>
        <v>0</v>
      </c>
      <c r="D44" s="4">
        <f>IF('SANDBOX Calc'!$C$6='BPA SANDBOX Ref Data'!D$2,Data!H44,0)</f>
        <v>0</v>
      </c>
      <c r="E44" s="4">
        <f>IF('SANDBOX Calc'!$C$6='BPA SANDBOX Ref Data'!E$2,Data!I44,0)</f>
        <v>14.048723287671232</v>
      </c>
      <c r="F44" s="4">
        <f>IF('SANDBOX Calc'!$C$6='BPA SANDBOX Ref Data'!F$2,Data!J44,0)</f>
        <v>0</v>
      </c>
      <c r="G44" s="4">
        <f>IF('SANDBOX Calc'!$C$6='BPA SANDBOX Ref Data'!G$2,Data!K44,0)</f>
        <v>0</v>
      </c>
      <c r="H44" s="4">
        <f>IF('SANDBOX Calc'!$C$6='BPA SANDBOX Ref Data'!H$2,Data!L44,0)</f>
        <v>0</v>
      </c>
      <c r="I44" s="4">
        <f>IF('SANDBOX Calc'!$C$6='BPA SANDBOX Ref Data'!I$2,Data!M44,0)</f>
        <v>0</v>
      </c>
      <c r="J44" s="4">
        <f>IF('SANDBOX Calc'!$C$6='BPA SANDBOX Ref Data'!J$2,Data!N44,0)</f>
        <v>0</v>
      </c>
      <c r="K44" s="4">
        <f>IF('SANDBOX Calc'!$C$6='BPA SANDBOX Ref Data'!K$2,Data!O44,0)</f>
        <v>0</v>
      </c>
      <c r="L44" s="4">
        <f>IF('SANDBOX Calc'!$C$6='BPA SANDBOX Ref Data'!L$2,Data!P44,0)</f>
        <v>0</v>
      </c>
      <c r="M44" s="4">
        <f>IF('SANDBOX Calc'!$C$6='BPA SANDBOX Ref Data'!M$2,Data!Q44,0)</f>
        <v>0</v>
      </c>
      <c r="N44" s="4">
        <f>IF('SANDBOX Calc'!$C$6='BPA SANDBOX Ref Data'!N$2,Data!R44,0)</f>
        <v>0</v>
      </c>
      <c r="O44" s="4">
        <f>IF('SANDBOX Calc'!$C$6='BPA SANDBOX Ref Data'!O$2,Data!S44,0)</f>
        <v>0</v>
      </c>
      <c r="P44" s="4">
        <f>IF('SANDBOX Calc'!$C$6='BPA SANDBOX Ref Data'!P$2,Data!T44,0)</f>
        <v>0</v>
      </c>
      <c r="Q44" s="4">
        <f>IF('SANDBOX Calc'!$C$6='BPA SANDBOX Ref Data'!Q$2,Data!U44,0)</f>
        <v>0</v>
      </c>
      <c r="R44" s="22">
        <f t="shared" si="1"/>
        <v>14.048723287671232</v>
      </c>
      <c r="S44" s="18">
        <f>IF(S$2='SANDBOX Calc'!$D$6,Data!V44,0)</f>
        <v>0</v>
      </c>
      <c r="T44" s="4">
        <f>IF(T$2='SANDBOX Calc'!$D$6,Data!W44,0)</f>
        <v>0</v>
      </c>
      <c r="U44" s="4">
        <f>IF(U$2='SANDBOX Calc'!$D$6,Data!X44,0)</f>
        <v>0</v>
      </c>
      <c r="V44" s="4">
        <f>IF(V$2='SANDBOX Calc'!$D$6,Data!Y44,0)</f>
        <v>0</v>
      </c>
      <c r="W44" s="4">
        <f>IF(W$2='SANDBOX Calc'!$D$6,Data!Z44,0)</f>
        <v>0</v>
      </c>
      <c r="X44" s="4">
        <f>IF(X$2='SANDBOX Calc'!$D$6,Data!AA44,0)</f>
        <v>0</v>
      </c>
      <c r="Y44" s="4">
        <f>IF(Y$2='SANDBOX Calc'!$D$6,Data!AB44,0)</f>
        <v>0</v>
      </c>
      <c r="Z44" s="4">
        <f>IF(Z$2='SANDBOX Calc'!$D$6,Data!AC44,0)</f>
        <v>0</v>
      </c>
      <c r="AA44" s="4">
        <f>IF(AA$2='SANDBOX Calc'!$D$6,Data!AD44,0)</f>
        <v>0</v>
      </c>
      <c r="AB44" s="4">
        <f>IF(AB$2='SANDBOX Calc'!$D$6,Data!AE44,0)</f>
        <v>0</v>
      </c>
      <c r="AC44" s="4">
        <f>IF(AC$2='SANDBOX Calc'!$D$6,Data!AF44,0)</f>
        <v>0</v>
      </c>
      <c r="AD44" s="4">
        <f>IF(AD$2='SANDBOX Calc'!$D$6,Data!AG44,0)</f>
        <v>0</v>
      </c>
      <c r="AE44" s="4">
        <f>IF(AE$2='SANDBOX Calc'!$D$6,Data!AH44,0)</f>
        <v>0</v>
      </c>
      <c r="AF44" s="4">
        <f>IF(AF$2='SANDBOX Calc'!$D$6,Data!AI44,0)</f>
        <v>0</v>
      </c>
      <c r="AG44" s="6">
        <f t="shared" si="2"/>
        <v>0</v>
      </c>
      <c r="AH44" s="18">
        <f>IF(AH$2='SANDBOX Calc'!$E$6,0,0)</f>
        <v>0</v>
      </c>
      <c r="AI44" s="4">
        <f>IF(AI$2='SANDBOX Calc'!$E$6,Data!AJ44,0)</f>
        <v>0</v>
      </c>
      <c r="AJ44" s="4">
        <f>IF(AJ$2='SANDBOX Calc'!$E$6,Data!AK44,0)</f>
        <v>0</v>
      </c>
      <c r="AK44" s="4">
        <f>IF(AK$2='SANDBOX Calc'!$E$6,Data!AL44,0)</f>
        <v>0</v>
      </c>
      <c r="AL44" s="4">
        <f>IF(AL$2='SANDBOX Calc'!$E$6,Data!AM44,0)</f>
        <v>0</v>
      </c>
      <c r="AM44" s="4">
        <f>IF(AM$2='SANDBOX Calc'!$E$6,Data!AN44,0)</f>
        <v>0</v>
      </c>
      <c r="AN44" s="4">
        <f>IF(AN$2='SANDBOX Calc'!$E$6,Data!AO44,0)</f>
        <v>0</v>
      </c>
      <c r="AO44" s="4">
        <f>IF(AO$2='SANDBOX Calc'!$E$6,Data!AP44,0)</f>
        <v>0</v>
      </c>
      <c r="AP44" s="6">
        <f t="shared" si="3"/>
        <v>0</v>
      </c>
      <c r="AQ44" s="18">
        <f>IF(AQ$2='SANDBOX Calc'!$F$6,0,0)</f>
        <v>0</v>
      </c>
      <c r="AR44" s="4">
        <f>IF(AR$2='SANDBOX Calc'!$F$6,Data!AQ44,0)</f>
        <v>0</v>
      </c>
      <c r="AS44" s="4">
        <f>IF(AS$2='SANDBOX Calc'!$F$6,Data!AR44,0)</f>
        <v>0</v>
      </c>
      <c r="AT44" s="4">
        <f>IF(AT$2='SANDBOX Calc'!$F$6,Data!AS44,0)</f>
        <v>0</v>
      </c>
      <c r="AU44" s="4">
        <f>IF(AU$2='SANDBOX Calc'!$F$6,Data!AT44,0)</f>
        <v>0</v>
      </c>
      <c r="AV44" s="4">
        <f>IF(AV$2='SANDBOX Calc'!$F$6,Data!AU44,0)</f>
        <v>0</v>
      </c>
      <c r="AW44" s="4">
        <f>IF(AW$2='SANDBOX Calc'!$F$6,Data!AV44,0)</f>
        <v>0</v>
      </c>
      <c r="AX44" s="4">
        <f>IF(AX$2='SANDBOX Calc'!$F$6,Data!AW44,0)</f>
        <v>0</v>
      </c>
      <c r="AY44" s="6">
        <f t="shared" si="4"/>
        <v>0</v>
      </c>
      <c r="AZ44" s="18">
        <f>IF(AZ$2='SANDBOX Calc'!$G$6,0,0)</f>
        <v>0</v>
      </c>
      <c r="BA44" s="4">
        <f>IF(BA$2='SANDBOX Calc'!$G$6,Data!AX44,0)</f>
        <v>0</v>
      </c>
      <c r="BB44" s="4">
        <f>IF(BB$2='SANDBOX Calc'!$G$6,Data!AY44,0)</f>
        <v>0</v>
      </c>
      <c r="BC44" s="4">
        <f>IF(BC$2='SANDBOX Calc'!$G$6,Data!AZ44,0)</f>
        <v>0</v>
      </c>
      <c r="BD44" s="4">
        <f>IF(BD$2='SANDBOX Calc'!$G$6,Data!BA44,0)</f>
        <v>0</v>
      </c>
      <c r="BE44" s="4">
        <f>IF(BE$2='SANDBOX Calc'!$G$6,Data!BB44,0)</f>
        <v>0</v>
      </c>
      <c r="BF44" s="4">
        <f>IF(BF$2='SANDBOX Calc'!$G$6,Data!BC44,0)</f>
        <v>0</v>
      </c>
      <c r="BG44" s="4">
        <f>IF(BG$2='SANDBOX Calc'!$G$6,Data!BD44,0)</f>
        <v>0</v>
      </c>
      <c r="BH44" s="6">
        <f t="shared" si="5"/>
        <v>0</v>
      </c>
      <c r="BI44" s="97">
        <f>IF('SANDBOX Calc'!$H$6="Yes",Data!BE44,0)</f>
        <v>0</v>
      </c>
      <c r="BJ44" s="18">
        <f>IF(BJ$2='SANDBOX Calc'!$L$4,0,0)</f>
        <v>0</v>
      </c>
      <c r="BK44" s="4">
        <f>IF(BK$2='SANDBOX Calc'!$L$4,Data!BV44,0)</f>
        <v>0</v>
      </c>
      <c r="BL44" s="4">
        <f>IF(BL$2='SANDBOX Calc'!$L$4,Data!BW44,0)</f>
        <v>5.3999999999999992E-2</v>
      </c>
      <c r="BM44" s="4">
        <f>IF(BM$2='SANDBOX Calc'!$L$4,Data!BX44,0)</f>
        <v>0</v>
      </c>
      <c r="BN44" s="4">
        <f>IF(BN$2='SANDBOX Calc'!$L$4,Data!BY44,0)</f>
        <v>0</v>
      </c>
      <c r="BO44" s="6">
        <f t="shared" si="6"/>
        <v>5.3999999999999992E-2</v>
      </c>
      <c r="BP44" s="4">
        <f>IF('SANDBOX Calc'!$J$6='BPA SANDBOX Ref Data'!BP$2,Data!C44,0)</f>
        <v>0</v>
      </c>
      <c r="BQ44" s="4">
        <f>IF('SANDBOX Calc'!$J$6='BPA SANDBOX Ref Data'!BQ$2,Data!D44,0)</f>
        <v>0</v>
      </c>
      <c r="BR44" s="4">
        <f>IF('SANDBOX Calc'!$J$6='BPA SANDBOX Ref Data'!BR$2,Data!E44,0)</f>
        <v>0</v>
      </c>
      <c r="BS44" s="4">
        <f>IF('SANDBOX Calc'!$J$6='BPA SANDBOX Ref Data'!BS$2,Data!F44,0)</f>
        <v>12.118</v>
      </c>
      <c r="BT44" s="99">
        <f t="shared" si="0"/>
        <v>12.118</v>
      </c>
      <c r="BU44" s="102">
        <f>IF('SANDBOX Calc'!$L$6="Yes",'BPA SANDBOX Ref Data'!BO44*'SANDBOX Calc'!$L$5,0)</f>
        <v>2.6999999999999996E-2</v>
      </c>
      <c r="BV44" s="102">
        <f>IF('SANDBOX Calc'!$M$6="Yes",IF(('SANDBOX Calc'!I48-'BPA SANDBOX Ref Data'!BT44)&gt;0,('SANDBOX Calc'!I48-'BPA SANDBOX Ref Data'!BT44)*'SANDBOX Calc'!$M$5,0),0)</f>
        <v>0.48268082191780781</v>
      </c>
      <c r="BW44" s="80">
        <f>IF('SANDBOX Calc'!$K$6="Yes",IF(('SANDBOX Calc'!I48)&lt;'SANDBOX Calc'!J48,('SANDBOX Calc'!I48-'SANDBOX Calc'!J48)*'SANDBOX Calc'!$K$5,0),0)</f>
        <v>0</v>
      </c>
      <c r="BX44" s="105">
        <f>IF('SANDBOX Calc'!$N$5='BPA SANDBOX Ref Data'!$BX$2,'BPA SANDBOX Scaling'!D47,0)</f>
        <v>0.53203569644598125</v>
      </c>
      <c r="BY44" s="1">
        <f>IF('SANDBOX Calc'!$N$5='BPA SANDBOX Ref Data'!$BY$2,'BPA SANDBOX Scaling'!H47,0)</f>
        <v>0</v>
      </c>
      <c r="BZ44" s="6">
        <f>IF('SANDBOX Calc'!$N$6="Yes",SUM('BPA SANDBOX Ref Data'!BX44:BY44),0)</f>
        <v>0.53203569644598125</v>
      </c>
      <c r="CA44" s="4"/>
      <c r="CB44" s="4"/>
      <c r="CC44" s="4"/>
      <c r="CD44" s="4"/>
      <c r="CE44" s="4"/>
      <c r="CF44" s="4"/>
      <c r="CG44" s="4"/>
      <c r="CH44" s="4"/>
      <c r="CI44" s="4"/>
      <c r="CJ44" s="4"/>
      <c r="CK44" s="4"/>
      <c r="CL44" s="4"/>
      <c r="CM44" s="4"/>
      <c r="CN44" s="4"/>
      <c r="CO44" s="4"/>
      <c r="CP44" s="4"/>
      <c r="CQ44" s="4" t="e">
        <f>IF('SANDBOX Calc'!#REF!='BPA SANDBOX Ref Data'!CQ$2,Data!G44,0)</f>
        <v>#REF!</v>
      </c>
      <c r="CR44" s="4" t="e">
        <f>IF('SANDBOX Calc'!#REF!='BPA SANDBOX Ref Data'!CR$2,Data!H44,0)</f>
        <v>#REF!</v>
      </c>
      <c r="CS44" s="4" t="e">
        <f>IF('SANDBOX Calc'!#REF!='BPA SANDBOX Ref Data'!CS$2,Data!I44,0)</f>
        <v>#REF!</v>
      </c>
      <c r="CT44" s="4" t="e">
        <f>IF('SANDBOX Calc'!#REF!='BPA SANDBOX Ref Data'!CT$2,Data!J44,0)</f>
        <v>#REF!</v>
      </c>
      <c r="CU44" s="4" t="e">
        <f>IF('SANDBOX Calc'!#REF!='BPA SANDBOX Ref Data'!CU$2,Data!K44,0)</f>
        <v>#REF!</v>
      </c>
      <c r="CV44" s="4" t="e">
        <f>IF('SANDBOX Calc'!#REF!='BPA SANDBOX Ref Data'!CV$2,Data!L44,0)</f>
        <v>#REF!</v>
      </c>
      <c r="CW44" s="4" t="e">
        <f>IF('SANDBOX Calc'!#REF!='BPA SANDBOX Ref Data'!CW$2,Data!M44,0)</f>
        <v>#REF!</v>
      </c>
      <c r="CX44" s="4" t="e">
        <f>IF('SANDBOX Calc'!#REF!='BPA SANDBOX Ref Data'!CX$2,Data!N44,0)</f>
        <v>#REF!</v>
      </c>
      <c r="CY44" s="4" t="e">
        <f>IF('SANDBOX Calc'!#REF!='BPA SANDBOX Ref Data'!CY$2,Data!O44,0)</f>
        <v>#REF!</v>
      </c>
      <c r="CZ44" s="4" t="e">
        <f>IF('SANDBOX Calc'!#REF!='BPA SANDBOX Ref Data'!CZ$2,Data!P44,0)</f>
        <v>#REF!</v>
      </c>
      <c r="DA44" s="4" t="e">
        <f>IF('SANDBOX Calc'!#REF!='BPA SANDBOX Ref Data'!DA$2,Data!Q44,0)</f>
        <v>#REF!</v>
      </c>
      <c r="DB44" s="4" t="e">
        <f>IF('SANDBOX Calc'!#REF!='BPA SANDBOX Ref Data'!DB$2,Data!R44,0)</f>
        <v>#REF!</v>
      </c>
      <c r="DC44" s="4" t="e">
        <f>IF('SANDBOX Calc'!#REF!='BPA SANDBOX Ref Data'!DC$2,Data!S44,0)</f>
        <v>#REF!</v>
      </c>
      <c r="DD44" s="4" t="e">
        <f>IF('SANDBOX Calc'!#REF!='BPA SANDBOX Ref Data'!DD$2,Data!T44,0)</f>
        <v>#REF!</v>
      </c>
      <c r="DE44" s="4" t="e">
        <f>IF('SANDBOX Calc'!#REF!='BPA SANDBOX Ref Data'!DE$2,Data!U44,0)</f>
        <v>#REF!</v>
      </c>
      <c r="DF44" s="22" t="e">
        <f t="shared" si="7"/>
        <v>#REF!</v>
      </c>
    </row>
    <row r="45" spans="1:110" x14ac:dyDescent="0.3">
      <c r="A45" s="12">
        <v>10111</v>
      </c>
      <c r="B45" s="37" t="s">
        <v>52</v>
      </c>
      <c r="C45" s="18">
        <f>IF('SANDBOX Calc'!$C$6='BPA SANDBOX Ref Data'!C$2,Data!G45,0)</f>
        <v>0</v>
      </c>
      <c r="D45" s="4">
        <f>IF('SANDBOX Calc'!$C$6='BPA SANDBOX Ref Data'!D$2,Data!H45,0)</f>
        <v>0</v>
      </c>
      <c r="E45" s="4">
        <f>IF('SANDBOX Calc'!$C$6='BPA SANDBOX Ref Data'!E$2,Data!I45,0)</f>
        <v>3.0337641552511418</v>
      </c>
      <c r="F45" s="4">
        <f>IF('SANDBOX Calc'!$C$6='BPA SANDBOX Ref Data'!F$2,Data!J45,0)</f>
        <v>0</v>
      </c>
      <c r="G45" s="4">
        <f>IF('SANDBOX Calc'!$C$6='BPA SANDBOX Ref Data'!G$2,Data!K45,0)</f>
        <v>0</v>
      </c>
      <c r="H45" s="4">
        <f>IF('SANDBOX Calc'!$C$6='BPA SANDBOX Ref Data'!H$2,Data!L45,0)</f>
        <v>0</v>
      </c>
      <c r="I45" s="4">
        <f>IF('SANDBOX Calc'!$C$6='BPA SANDBOX Ref Data'!I$2,Data!M45,0)</f>
        <v>0</v>
      </c>
      <c r="J45" s="4">
        <f>IF('SANDBOX Calc'!$C$6='BPA SANDBOX Ref Data'!J$2,Data!N45,0)</f>
        <v>0</v>
      </c>
      <c r="K45" s="4">
        <f>IF('SANDBOX Calc'!$C$6='BPA SANDBOX Ref Data'!K$2,Data!O45,0)</f>
        <v>0</v>
      </c>
      <c r="L45" s="4">
        <f>IF('SANDBOX Calc'!$C$6='BPA SANDBOX Ref Data'!L$2,Data!P45,0)</f>
        <v>0</v>
      </c>
      <c r="M45" s="4">
        <f>IF('SANDBOX Calc'!$C$6='BPA SANDBOX Ref Data'!M$2,Data!Q45,0)</f>
        <v>0</v>
      </c>
      <c r="N45" s="4">
        <f>IF('SANDBOX Calc'!$C$6='BPA SANDBOX Ref Data'!N$2,Data!R45,0)</f>
        <v>0</v>
      </c>
      <c r="O45" s="4">
        <f>IF('SANDBOX Calc'!$C$6='BPA SANDBOX Ref Data'!O$2,Data!S45,0)</f>
        <v>0</v>
      </c>
      <c r="P45" s="4">
        <f>IF('SANDBOX Calc'!$C$6='BPA SANDBOX Ref Data'!P$2,Data!T45,0)</f>
        <v>0</v>
      </c>
      <c r="Q45" s="4">
        <f>IF('SANDBOX Calc'!$C$6='BPA SANDBOX Ref Data'!Q$2,Data!U45,0)</f>
        <v>0</v>
      </c>
      <c r="R45" s="22">
        <f t="shared" si="1"/>
        <v>3.0337641552511418</v>
      </c>
      <c r="S45" s="18">
        <f>IF(S$2='SANDBOX Calc'!$D$6,Data!V45,0)</f>
        <v>0</v>
      </c>
      <c r="T45" s="4">
        <f>IF(T$2='SANDBOX Calc'!$D$6,Data!W45,0)</f>
        <v>0</v>
      </c>
      <c r="U45" s="4">
        <f>IF(U$2='SANDBOX Calc'!$D$6,Data!X45,0)</f>
        <v>0</v>
      </c>
      <c r="V45" s="4">
        <f>IF(V$2='SANDBOX Calc'!$D$6,Data!Y45,0)</f>
        <v>0</v>
      </c>
      <c r="W45" s="4">
        <f>IF(W$2='SANDBOX Calc'!$D$6,Data!Z45,0)</f>
        <v>0</v>
      </c>
      <c r="X45" s="4">
        <f>IF(X$2='SANDBOX Calc'!$D$6,Data!AA45,0)</f>
        <v>0</v>
      </c>
      <c r="Y45" s="4">
        <f>IF(Y$2='SANDBOX Calc'!$D$6,Data!AB45,0)</f>
        <v>0</v>
      </c>
      <c r="Z45" s="4">
        <f>IF(Z$2='SANDBOX Calc'!$D$6,Data!AC45,0)</f>
        <v>0</v>
      </c>
      <c r="AA45" s="4">
        <f>IF(AA$2='SANDBOX Calc'!$D$6,Data!AD45,0)</f>
        <v>0</v>
      </c>
      <c r="AB45" s="4">
        <f>IF(AB$2='SANDBOX Calc'!$D$6,Data!AE45,0)</f>
        <v>0</v>
      </c>
      <c r="AC45" s="4">
        <f>IF(AC$2='SANDBOX Calc'!$D$6,Data!AF45,0)</f>
        <v>0</v>
      </c>
      <c r="AD45" s="4">
        <f>IF(AD$2='SANDBOX Calc'!$D$6,Data!AG45,0)</f>
        <v>0</v>
      </c>
      <c r="AE45" s="4">
        <f>IF(AE$2='SANDBOX Calc'!$D$6,Data!AH45,0)</f>
        <v>0</v>
      </c>
      <c r="AF45" s="4">
        <f>IF(AF$2='SANDBOX Calc'!$D$6,Data!AI45,0)</f>
        <v>0</v>
      </c>
      <c r="AG45" s="6">
        <f t="shared" si="2"/>
        <v>0</v>
      </c>
      <c r="AH45" s="18">
        <f>IF(AH$2='SANDBOX Calc'!$E$6,0,0)</f>
        <v>0</v>
      </c>
      <c r="AI45" s="4">
        <f>IF(AI$2='SANDBOX Calc'!$E$6,Data!AJ45,0)</f>
        <v>0</v>
      </c>
      <c r="AJ45" s="4">
        <f>IF(AJ$2='SANDBOX Calc'!$E$6,Data!AK45,0)</f>
        <v>0</v>
      </c>
      <c r="AK45" s="4">
        <f>IF(AK$2='SANDBOX Calc'!$E$6,Data!AL45,0)</f>
        <v>0</v>
      </c>
      <c r="AL45" s="4">
        <f>IF(AL$2='SANDBOX Calc'!$E$6,Data!AM45,0)</f>
        <v>0</v>
      </c>
      <c r="AM45" s="4">
        <f>IF(AM$2='SANDBOX Calc'!$E$6,Data!AN45,0)</f>
        <v>0</v>
      </c>
      <c r="AN45" s="4">
        <f>IF(AN$2='SANDBOX Calc'!$E$6,Data!AO45,0)</f>
        <v>0</v>
      </c>
      <c r="AO45" s="4">
        <f>IF(AO$2='SANDBOX Calc'!$E$6,Data!AP45,0)</f>
        <v>0</v>
      </c>
      <c r="AP45" s="6">
        <f t="shared" si="3"/>
        <v>0</v>
      </c>
      <c r="AQ45" s="18">
        <f>IF(AQ$2='SANDBOX Calc'!$F$6,0,0)</f>
        <v>0</v>
      </c>
      <c r="AR45" s="4">
        <f>IF(AR$2='SANDBOX Calc'!$F$6,Data!AQ45,0)</f>
        <v>0</v>
      </c>
      <c r="AS45" s="4">
        <f>IF(AS$2='SANDBOX Calc'!$F$6,Data!AR45,0)</f>
        <v>0</v>
      </c>
      <c r="AT45" s="4">
        <f>IF(AT$2='SANDBOX Calc'!$F$6,Data!AS45,0)</f>
        <v>0</v>
      </c>
      <c r="AU45" s="4">
        <f>IF(AU$2='SANDBOX Calc'!$F$6,Data!AT45,0)</f>
        <v>0</v>
      </c>
      <c r="AV45" s="4">
        <f>IF(AV$2='SANDBOX Calc'!$F$6,Data!AU45,0)</f>
        <v>0</v>
      </c>
      <c r="AW45" s="4">
        <f>IF(AW$2='SANDBOX Calc'!$F$6,Data!AV45,0)</f>
        <v>0</v>
      </c>
      <c r="AX45" s="4">
        <f>IF(AX$2='SANDBOX Calc'!$F$6,Data!AW45,0)</f>
        <v>0</v>
      </c>
      <c r="AY45" s="6">
        <f t="shared" si="4"/>
        <v>0</v>
      </c>
      <c r="AZ45" s="18">
        <f>IF(AZ$2='SANDBOX Calc'!$G$6,0,0)</f>
        <v>0</v>
      </c>
      <c r="BA45" s="4">
        <f>IF(BA$2='SANDBOX Calc'!$G$6,Data!AX45,0)</f>
        <v>0</v>
      </c>
      <c r="BB45" s="4">
        <f>IF(BB$2='SANDBOX Calc'!$G$6,Data!AY45,0)</f>
        <v>0</v>
      </c>
      <c r="BC45" s="4">
        <f>IF(BC$2='SANDBOX Calc'!$G$6,Data!AZ45,0)</f>
        <v>0</v>
      </c>
      <c r="BD45" s="4">
        <f>IF(BD$2='SANDBOX Calc'!$G$6,Data!BA45,0)</f>
        <v>0</v>
      </c>
      <c r="BE45" s="4">
        <f>IF(BE$2='SANDBOX Calc'!$G$6,Data!BB45,0)</f>
        <v>0</v>
      </c>
      <c r="BF45" s="4">
        <f>IF(BF$2='SANDBOX Calc'!$G$6,Data!BC45,0)</f>
        <v>0</v>
      </c>
      <c r="BG45" s="4">
        <f>IF(BG$2='SANDBOX Calc'!$G$6,Data!BD45,0)</f>
        <v>0</v>
      </c>
      <c r="BH45" s="6">
        <f t="shared" si="5"/>
        <v>0</v>
      </c>
      <c r="BI45" s="97">
        <f>IF('SANDBOX Calc'!$H$6="Yes",Data!BE45,0)</f>
        <v>0</v>
      </c>
      <c r="BJ45" s="18">
        <f>IF(BJ$2='SANDBOX Calc'!$L$4,0,0)</f>
        <v>0</v>
      </c>
      <c r="BK45" s="4">
        <f>IF(BK$2='SANDBOX Calc'!$L$4,Data!BV45,0)</f>
        <v>0</v>
      </c>
      <c r="BL45" s="4">
        <f>IF(BL$2='SANDBOX Calc'!$L$4,Data!BW45,0)</f>
        <v>0</v>
      </c>
      <c r="BM45" s="4">
        <f>IF(BM$2='SANDBOX Calc'!$L$4,Data!BX45,0)</f>
        <v>0</v>
      </c>
      <c r="BN45" s="4">
        <f>IF(BN$2='SANDBOX Calc'!$L$4,Data!BY45,0)</f>
        <v>0</v>
      </c>
      <c r="BO45" s="6">
        <f t="shared" si="6"/>
        <v>0</v>
      </c>
      <c r="BP45" s="4">
        <f>IF('SANDBOX Calc'!$J$6='BPA SANDBOX Ref Data'!BP$2,Data!C45,0)</f>
        <v>0</v>
      </c>
      <c r="BQ45" s="4">
        <f>IF('SANDBOX Calc'!$J$6='BPA SANDBOX Ref Data'!BQ$2,Data!D45,0)</f>
        <v>0</v>
      </c>
      <c r="BR45" s="4">
        <f>IF('SANDBOX Calc'!$J$6='BPA SANDBOX Ref Data'!BR$2,Data!E45,0)</f>
        <v>0</v>
      </c>
      <c r="BS45" s="4">
        <f>IF('SANDBOX Calc'!$J$6='BPA SANDBOX Ref Data'!BS$2,Data!F45,0)</f>
        <v>3.2349999999999999</v>
      </c>
      <c r="BT45" s="99">
        <f t="shared" si="0"/>
        <v>3.2349999999999999</v>
      </c>
      <c r="BU45" s="102">
        <f>IF('SANDBOX Calc'!$L$6="Yes",'BPA SANDBOX Ref Data'!BO45*'SANDBOX Calc'!$L$5,0)</f>
        <v>0</v>
      </c>
      <c r="BV45" s="102">
        <f>IF('SANDBOX Calc'!$M$6="Yes",IF(('SANDBOX Calc'!I49-'BPA SANDBOX Ref Data'!BT45)&gt;0,('SANDBOX Calc'!I49-'BPA SANDBOX Ref Data'!BT45)*'SANDBOX Calc'!$M$5,0),0)</f>
        <v>0</v>
      </c>
      <c r="BW45" s="80">
        <f>IF('SANDBOX Calc'!$K$6="Yes",IF(('SANDBOX Calc'!I49)&lt;'SANDBOX Calc'!J49,('SANDBOX Calc'!I49-'SANDBOX Calc'!J49)*'SANDBOX Calc'!$K$5,0),0)</f>
        <v>-0.20123584474885803</v>
      </c>
      <c r="BX45" s="105">
        <f>IF('SANDBOX Calc'!$N$5='BPA SANDBOX Ref Data'!$BX$2,'BPA SANDBOX Scaling'!D48,0)</f>
        <v>0.12782005246682829</v>
      </c>
      <c r="BY45" s="1">
        <f>IF('SANDBOX Calc'!$N$5='BPA SANDBOX Ref Data'!$BY$2,'BPA SANDBOX Scaling'!H48,0)</f>
        <v>0</v>
      </c>
      <c r="BZ45" s="6">
        <f>IF('SANDBOX Calc'!$N$6="Yes",SUM('BPA SANDBOX Ref Data'!BX45:BY45),0)</f>
        <v>0.12782005246682829</v>
      </c>
      <c r="CA45" s="4"/>
      <c r="CB45" s="4"/>
      <c r="CC45" s="4"/>
      <c r="CD45" s="4"/>
      <c r="CE45" s="4"/>
      <c r="CF45" s="4"/>
      <c r="CG45" s="4"/>
      <c r="CH45" s="4"/>
      <c r="CI45" s="4"/>
      <c r="CJ45" s="4"/>
      <c r="CK45" s="4"/>
      <c r="CL45" s="4"/>
      <c r="CM45" s="4"/>
      <c r="CN45" s="4"/>
      <c r="CO45" s="4"/>
      <c r="CP45" s="4"/>
      <c r="CQ45" s="4" t="e">
        <f>IF('SANDBOX Calc'!#REF!='BPA SANDBOX Ref Data'!CQ$2,Data!G45,0)</f>
        <v>#REF!</v>
      </c>
      <c r="CR45" s="4" t="e">
        <f>IF('SANDBOX Calc'!#REF!='BPA SANDBOX Ref Data'!CR$2,Data!H45,0)</f>
        <v>#REF!</v>
      </c>
      <c r="CS45" s="4" t="e">
        <f>IF('SANDBOX Calc'!#REF!='BPA SANDBOX Ref Data'!CS$2,Data!I45,0)</f>
        <v>#REF!</v>
      </c>
      <c r="CT45" s="4" t="e">
        <f>IF('SANDBOX Calc'!#REF!='BPA SANDBOX Ref Data'!CT$2,Data!J45,0)</f>
        <v>#REF!</v>
      </c>
      <c r="CU45" s="4" t="e">
        <f>IF('SANDBOX Calc'!#REF!='BPA SANDBOX Ref Data'!CU$2,Data!K45,0)</f>
        <v>#REF!</v>
      </c>
      <c r="CV45" s="4" t="e">
        <f>IF('SANDBOX Calc'!#REF!='BPA SANDBOX Ref Data'!CV$2,Data!L45,0)</f>
        <v>#REF!</v>
      </c>
      <c r="CW45" s="4" t="e">
        <f>IF('SANDBOX Calc'!#REF!='BPA SANDBOX Ref Data'!CW$2,Data!M45,0)</f>
        <v>#REF!</v>
      </c>
      <c r="CX45" s="4" t="e">
        <f>IF('SANDBOX Calc'!#REF!='BPA SANDBOX Ref Data'!CX$2,Data!N45,0)</f>
        <v>#REF!</v>
      </c>
      <c r="CY45" s="4" t="e">
        <f>IF('SANDBOX Calc'!#REF!='BPA SANDBOX Ref Data'!CY$2,Data!O45,0)</f>
        <v>#REF!</v>
      </c>
      <c r="CZ45" s="4" t="e">
        <f>IF('SANDBOX Calc'!#REF!='BPA SANDBOX Ref Data'!CZ$2,Data!P45,0)</f>
        <v>#REF!</v>
      </c>
      <c r="DA45" s="4" t="e">
        <f>IF('SANDBOX Calc'!#REF!='BPA SANDBOX Ref Data'!DA$2,Data!Q45,0)</f>
        <v>#REF!</v>
      </c>
      <c r="DB45" s="4" t="e">
        <f>IF('SANDBOX Calc'!#REF!='BPA SANDBOX Ref Data'!DB$2,Data!R45,0)</f>
        <v>#REF!</v>
      </c>
      <c r="DC45" s="4" t="e">
        <f>IF('SANDBOX Calc'!#REF!='BPA SANDBOX Ref Data'!DC$2,Data!S45,0)</f>
        <v>#REF!</v>
      </c>
      <c r="DD45" s="4" t="e">
        <f>IF('SANDBOX Calc'!#REF!='BPA SANDBOX Ref Data'!DD$2,Data!T45,0)</f>
        <v>#REF!</v>
      </c>
      <c r="DE45" s="4" t="e">
        <f>IF('SANDBOX Calc'!#REF!='BPA SANDBOX Ref Data'!DE$2,Data!U45,0)</f>
        <v>#REF!</v>
      </c>
      <c r="DF45" s="22" t="e">
        <f t="shared" si="7"/>
        <v>#REF!</v>
      </c>
    </row>
    <row r="46" spans="1:110" x14ac:dyDescent="0.3">
      <c r="A46" s="12">
        <v>10112</v>
      </c>
      <c r="B46" s="37" t="s">
        <v>53</v>
      </c>
      <c r="C46" s="18">
        <f>IF('SANDBOX Calc'!$C$6='BPA SANDBOX Ref Data'!C$2,Data!G46,0)</f>
        <v>0</v>
      </c>
      <c r="D46" s="4">
        <f>IF('SANDBOX Calc'!$C$6='BPA SANDBOX Ref Data'!D$2,Data!H46,0)</f>
        <v>0</v>
      </c>
      <c r="E46" s="4">
        <f>IF('SANDBOX Calc'!$C$6='BPA SANDBOX Ref Data'!E$2,Data!I46,0)</f>
        <v>58.825668378995424</v>
      </c>
      <c r="F46" s="4">
        <f>IF('SANDBOX Calc'!$C$6='BPA SANDBOX Ref Data'!F$2,Data!J46,0)</f>
        <v>0</v>
      </c>
      <c r="G46" s="4">
        <f>IF('SANDBOX Calc'!$C$6='BPA SANDBOX Ref Data'!G$2,Data!K46,0)</f>
        <v>0</v>
      </c>
      <c r="H46" s="4">
        <f>IF('SANDBOX Calc'!$C$6='BPA SANDBOX Ref Data'!H$2,Data!L46,0)</f>
        <v>0</v>
      </c>
      <c r="I46" s="4">
        <f>IF('SANDBOX Calc'!$C$6='BPA SANDBOX Ref Data'!I$2,Data!M46,0)</f>
        <v>0</v>
      </c>
      <c r="J46" s="4">
        <f>IF('SANDBOX Calc'!$C$6='BPA SANDBOX Ref Data'!J$2,Data!N46,0)</f>
        <v>0</v>
      </c>
      <c r="K46" s="4">
        <f>IF('SANDBOX Calc'!$C$6='BPA SANDBOX Ref Data'!K$2,Data!O46,0)</f>
        <v>0</v>
      </c>
      <c r="L46" s="4">
        <f>IF('SANDBOX Calc'!$C$6='BPA SANDBOX Ref Data'!L$2,Data!P46,0)</f>
        <v>0</v>
      </c>
      <c r="M46" s="4">
        <f>IF('SANDBOX Calc'!$C$6='BPA SANDBOX Ref Data'!M$2,Data!Q46,0)</f>
        <v>0</v>
      </c>
      <c r="N46" s="4">
        <f>IF('SANDBOX Calc'!$C$6='BPA SANDBOX Ref Data'!N$2,Data!R46,0)</f>
        <v>0</v>
      </c>
      <c r="O46" s="4">
        <f>IF('SANDBOX Calc'!$C$6='BPA SANDBOX Ref Data'!O$2,Data!S46,0)</f>
        <v>0</v>
      </c>
      <c r="P46" s="4">
        <f>IF('SANDBOX Calc'!$C$6='BPA SANDBOX Ref Data'!P$2,Data!T46,0)</f>
        <v>0</v>
      </c>
      <c r="Q46" s="4">
        <f>IF('SANDBOX Calc'!$C$6='BPA SANDBOX Ref Data'!Q$2,Data!U46,0)</f>
        <v>0</v>
      </c>
      <c r="R46" s="22">
        <f t="shared" si="1"/>
        <v>58.825668378995424</v>
      </c>
      <c r="S46" s="18">
        <f>IF(S$2='SANDBOX Calc'!$D$6,Data!V46,0)</f>
        <v>0</v>
      </c>
      <c r="T46" s="4">
        <f>IF(T$2='SANDBOX Calc'!$D$6,Data!W46,0)</f>
        <v>0</v>
      </c>
      <c r="U46" s="4">
        <f>IF(U$2='SANDBOX Calc'!$D$6,Data!X46,0)</f>
        <v>0</v>
      </c>
      <c r="V46" s="4">
        <f>IF(V$2='SANDBOX Calc'!$D$6,Data!Y46,0)</f>
        <v>0</v>
      </c>
      <c r="W46" s="4">
        <f>IF(W$2='SANDBOX Calc'!$D$6,Data!Z46,0)</f>
        <v>0</v>
      </c>
      <c r="X46" s="4">
        <f>IF(X$2='SANDBOX Calc'!$D$6,Data!AA46,0)</f>
        <v>0</v>
      </c>
      <c r="Y46" s="4">
        <f>IF(Y$2='SANDBOX Calc'!$D$6,Data!AB46,0)</f>
        <v>0</v>
      </c>
      <c r="Z46" s="4">
        <f>IF(Z$2='SANDBOX Calc'!$D$6,Data!AC46,0)</f>
        <v>0</v>
      </c>
      <c r="AA46" s="4">
        <f>IF(AA$2='SANDBOX Calc'!$D$6,Data!AD46,0)</f>
        <v>0</v>
      </c>
      <c r="AB46" s="4">
        <f>IF(AB$2='SANDBOX Calc'!$D$6,Data!AE46,0)</f>
        <v>0</v>
      </c>
      <c r="AC46" s="4">
        <f>IF(AC$2='SANDBOX Calc'!$D$6,Data!AF46,0)</f>
        <v>0</v>
      </c>
      <c r="AD46" s="4">
        <f>IF(AD$2='SANDBOX Calc'!$D$6,Data!AG46,0)</f>
        <v>0</v>
      </c>
      <c r="AE46" s="4">
        <f>IF(AE$2='SANDBOX Calc'!$D$6,Data!AH46,0)</f>
        <v>0</v>
      </c>
      <c r="AF46" s="4">
        <f>IF(AF$2='SANDBOX Calc'!$D$6,Data!AI46,0)</f>
        <v>0</v>
      </c>
      <c r="AG46" s="6">
        <f t="shared" si="2"/>
        <v>0</v>
      </c>
      <c r="AH46" s="18">
        <f>IF(AH$2='SANDBOX Calc'!$E$6,0,0)</f>
        <v>0</v>
      </c>
      <c r="AI46" s="4">
        <f>IF(AI$2='SANDBOX Calc'!$E$6,Data!AJ46,0)</f>
        <v>0</v>
      </c>
      <c r="AJ46" s="4">
        <f>IF(AJ$2='SANDBOX Calc'!$E$6,Data!AK46,0)</f>
        <v>0</v>
      </c>
      <c r="AK46" s="4">
        <f>IF(AK$2='SANDBOX Calc'!$E$6,Data!AL46,0)</f>
        <v>0</v>
      </c>
      <c r="AL46" s="4">
        <f>IF(AL$2='SANDBOX Calc'!$E$6,Data!AM46,0)</f>
        <v>0</v>
      </c>
      <c r="AM46" s="4">
        <f>IF(AM$2='SANDBOX Calc'!$E$6,Data!AN46,0)</f>
        <v>0</v>
      </c>
      <c r="AN46" s="4">
        <f>IF(AN$2='SANDBOX Calc'!$E$6,Data!AO46,0)</f>
        <v>0</v>
      </c>
      <c r="AO46" s="4">
        <f>IF(AO$2='SANDBOX Calc'!$E$6,Data!AP46,0)</f>
        <v>0</v>
      </c>
      <c r="AP46" s="6">
        <f t="shared" si="3"/>
        <v>0</v>
      </c>
      <c r="AQ46" s="18">
        <f>IF(AQ$2='SANDBOX Calc'!$F$6,0,0)</f>
        <v>0</v>
      </c>
      <c r="AR46" s="4">
        <f>IF(AR$2='SANDBOX Calc'!$F$6,Data!AQ46,0)</f>
        <v>0</v>
      </c>
      <c r="AS46" s="4">
        <f>IF(AS$2='SANDBOX Calc'!$F$6,Data!AR46,0)</f>
        <v>0</v>
      </c>
      <c r="AT46" s="4">
        <f>IF(AT$2='SANDBOX Calc'!$F$6,Data!AS46,0)</f>
        <v>0</v>
      </c>
      <c r="AU46" s="4">
        <f>IF(AU$2='SANDBOX Calc'!$F$6,Data!AT46,0)</f>
        <v>0</v>
      </c>
      <c r="AV46" s="4">
        <f>IF(AV$2='SANDBOX Calc'!$F$6,Data!AU46,0)</f>
        <v>0</v>
      </c>
      <c r="AW46" s="4">
        <f>IF(AW$2='SANDBOX Calc'!$F$6,Data!AV46,0)</f>
        <v>0</v>
      </c>
      <c r="AX46" s="4">
        <f>IF(AX$2='SANDBOX Calc'!$F$6,Data!AW46,0)</f>
        <v>0</v>
      </c>
      <c r="AY46" s="6">
        <f t="shared" si="4"/>
        <v>0</v>
      </c>
      <c r="AZ46" s="18">
        <f>IF(AZ$2='SANDBOX Calc'!$G$6,0,0)</f>
        <v>0</v>
      </c>
      <c r="BA46" s="4">
        <f>IF(BA$2='SANDBOX Calc'!$G$6,Data!AX46,0)</f>
        <v>0</v>
      </c>
      <c r="BB46" s="4">
        <f>IF(BB$2='SANDBOX Calc'!$G$6,Data!AY46,0)</f>
        <v>0</v>
      </c>
      <c r="BC46" s="4">
        <f>IF(BC$2='SANDBOX Calc'!$G$6,Data!AZ46,0)</f>
        <v>0</v>
      </c>
      <c r="BD46" s="4">
        <f>IF(BD$2='SANDBOX Calc'!$G$6,Data!BA46,0)</f>
        <v>0</v>
      </c>
      <c r="BE46" s="4">
        <f>IF(BE$2='SANDBOX Calc'!$G$6,Data!BB46,0)</f>
        <v>0</v>
      </c>
      <c r="BF46" s="4">
        <f>IF(BF$2='SANDBOX Calc'!$G$6,Data!BC46,0)</f>
        <v>0</v>
      </c>
      <c r="BG46" s="4">
        <f>IF(BG$2='SANDBOX Calc'!$G$6,Data!BD46,0)</f>
        <v>0</v>
      </c>
      <c r="BH46" s="6">
        <f t="shared" si="5"/>
        <v>0</v>
      </c>
      <c r="BI46" s="97">
        <f>IF('SANDBOX Calc'!$H$6="Yes",Data!BE46,0)</f>
        <v>0</v>
      </c>
      <c r="BJ46" s="18">
        <f>IF(BJ$2='SANDBOX Calc'!$L$4,0,0)</f>
        <v>0</v>
      </c>
      <c r="BK46" s="4">
        <f>IF(BK$2='SANDBOX Calc'!$L$4,Data!BV46,0)</f>
        <v>0</v>
      </c>
      <c r="BL46" s="4">
        <f>IF(BL$2='SANDBOX Calc'!$L$4,Data!BW46,0)</f>
        <v>0.95150000000000001</v>
      </c>
      <c r="BM46" s="4">
        <f>IF(BM$2='SANDBOX Calc'!$L$4,Data!BX46,0)</f>
        <v>0</v>
      </c>
      <c r="BN46" s="4">
        <f>IF(BN$2='SANDBOX Calc'!$L$4,Data!BY46,0)</f>
        <v>0</v>
      </c>
      <c r="BO46" s="6">
        <f t="shared" si="6"/>
        <v>0.95150000000000001</v>
      </c>
      <c r="BP46" s="4">
        <f>IF('SANDBOX Calc'!$J$6='BPA SANDBOX Ref Data'!BP$2,Data!C46,0)</f>
        <v>0</v>
      </c>
      <c r="BQ46" s="4">
        <f>IF('SANDBOX Calc'!$J$6='BPA SANDBOX Ref Data'!BQ$2,Data!D46,0)</f>
        <v>0</v>
      </c>
      <c r="BR46" s="4">
        <f>IF('SANDBOX Calc'!$J$6='BPA SANDBOX Ref Data'!BR$2,Data!E46,0)</f>
        <v>0</v>
      </c>
      <c r="BS46" s="4">
        <f>IF('SANDBOX Calc'!$J$6='BPA SANDBOX Ref Data'!BS$2,Data!F46,0)</f>
        <v>58.25</v>
      </c>
      <c r="BT46" s="99">
        <f t="shared" si="0"/>
        <v>58.25</v>
      </c>
      <c r="BU46" s="102">
        <f>IF('SANDBOX Calc'!$L$6="Yes",'BPA SANDBOX Ref Data'!BO46*'SANDBOX Calc'!$L$5,0)</f>
        <v>0.47575000000000001</v>
      </c>
      <c r="BV46" s="102">
        <f>IF('SANDBOX Calc'!$M$6="Yes",IF(('SANDBOX Calc'!I50-'BPA SANDBOX Ref Data'!BT46)&gt;0,('SANDBOX Calc'!I50-'BPA SANDBOX Ref Data'!BT46)*'SANDBOX Calc'!$M$5,0),0)</f>
        <v>0.14391709474885594</v>
      </c>
      <c r="BW46" s="80">
        <f>IF('SANDBOX Calc'!$K$6="Yes",IF(('SANDBOX Calc'!I50)&lt;'SANDBOX Calc'!J50,('SANDBOX Calc'!I50-'SANDBOX Calc'!J50)*'SANDBOX Calc'!$K$5,0),0)</f>
        <v>0</v>
      </c>
      <c r="BX46" s="105">
        <f>IF('SANDBOX Calc'!$N$5='BPA SANDBOX Ref Data'!$BX$2,'BPA SANDBOX Scaling'!D49,0)</f>
        <v>2.4803259421899919</v>
      </c>
      <c r="BY46" s="1">
        <f>IF('SANDBOX Calc'!$N$5='BPA SANDBOX Ref Data'!$BY$2,'BPA SANDBOX Scaling'!H49,0)</f>
        <v>0</v>
      </c>
      <c r="BZ46" s="6">
        <f>IF('SANDBOX Calc'!$N$6="Yes",SUM('BPA SANDBOX Ref Data'!BX46:BY46),0)</f>
        <v>2.4803259421899919</v>
      </c>
      <c r="CA46" s="4"/>
      <c r="CB46" s="4"/>
      <c r="CC46" s="4"/>
      <c r="CD46" s="4"/>
      <c r="CE46" s="4"/>
      <c r="CF46" s="4"/>
      <c r="CG46" s="4"/>
      <c r="CH46" s="4"/>
      <c r="CI46" s="4"/>
      <c r="CJ46" s="4"/>
      <c r="CK46" s="4"/>
      <c r="CL46" s="4"/>
      <c r="CM46" s="4"/>
      <c r="CN46" s="4"/>
      <c r="CO46" s="4"/>
      <c r="CP46" s="4"/>
      <c r="CQ46" s="4" t="e">
        <f>IF('SANDBOX Calc'!#REF!='BPA SANDBOX Ref Data'!CQ$2,Data!G46,0)</f>
        <v>#REF!</v>
      </c>
      <c r="CR46" s="4" t="e">
        <f>IF('SANDBOX Calc'!#REF!='BPA SANDBOX Ref Data'!CR$2,Data!H46,0)</f>
        <v>#REF!</v>
      </c>
      <c r="CS46" s="4" t="e">
        <f>IF('SANDBOX Calc'!#REF!='BPA SANDBOX Ref Data'!CS$2,Data!I46,0)</f>
        <v>#REF!</v>
      </c>
      <c r="CT46" s="4" t="e">
        <f>IF('SANDBOX Calc'!#REF!='BPA SANDBOX Ref Data'!CT$2,Data!J46,0)</f>
        <v>#REF!</v>
      </c>
      <c r="CU46" s="4" t="e">
        <f>IF('SANDBOX Calc'!#REF!='BPA SANDBOX Ref Data'!CU$2,Data!K46,0)</f>
        <v>#REF!</v>
      </c>
      <c r="CV46" s="4" t="e">
        <f>IF('SANDBOX Calc'!#REF!='BPA SANDBOX Ref Data'!CV$2,Data!L46,0)</f>
        <v>#REF!</v>
      </c>
      <c r="CW46" s="4" t="e">
        <f>IF('SANDBOX Calc'!#REF!='BPA SANDBOX Ref Data'!CW$2,Data!M46,0)</f>
        <v>#REF!</v>
      </c>
      <c r="CX46" s="4" t="e">
        <f>IF('SANDBOX Calc'!#REF!='BPA SANDBOX Ref Data'!CX$2,Data!N46,0)</f>
        <v>#REF!</v>
      </c>
      <c r="CY46" s="4" t="e">
        <f>IF('SANDBOX Calc'!#REF!='BPA SANDBOX Ref Data'!CY$2,Data!O46,0)</f>
        <v>#REF!</v>
      </c>
      <c r="CZ46" s="4" t="e">
        <f>IF('SANDBOX Calc'!#REF!='BPA SANDBOX Ref Data'!CZ$2,Data!P46,0)</f>
        <v>#REF!</v>
      </c>
      <c r="DA46" s="4" t="e">
        <f>IF('SANDBOX Calc'!#REF!='BPA SANDBOX Ref Data'!DA$2,Data!Q46,0)</f>
        <v>#REF!</v>
      </c>
      <c r="DB46" s="4" t="e">
        <f>IF('SANDBOX Calc'!#REF!='BPA SANDBOX Ref Data'!DB$2,Data!R46,0)</f>
        <v>#REF!</v>
      </c>
      <c r="DC46" s="4" t="e">
        <f>IF('SANDBOX Calc'!#REF!='BPA SANDBOX Ref Data'!DC$2,Data!S46,0)</f>
        <v>#REF!</v>
      </c>
      <c r="DD46" s="4" t="e">
        <f>IF('SANDBOX Calc'!#REF!='BPA SANDBOX Ref Data'!DD$2,Data!T46,0)</f>
        <v>#REF!</v>
      </c>
      <c r="DE46" s="4" t="e">
        <f>IF('SANDBOX Calc'!#REF!='BPA SANDBOX Ref Data'!DE$2,Data!U46,0)</f>
        <v>#REF!</v>
      </c>
      <c r="DF46" s="22" t="e">
        <f t="shared" si="7"/>
        <v>#REF!</v>
      </c>
    </row>
    <row r="47" spans="1:110" x14ac:dyDescent="0.3">
      <c r="A47" s="12">
        <v>10113</v>
      </c>
      <c r="B47" s="37" t="s">
        <v>54</v>
      </c>
      <c r="C47" s="18">
        <f>IF('SANDBOX Calc'!$C$6='BPA SANDBOX Ref Data'!C$2,Data!G47,0)</f>
        <v>0</v>
      </c>
      <c r="D47" s="4">
        <f>IF('SANDBOX Calc'!$C$6='BPA SANDBOX Ref Data'!D$2,Data!H47,0)</f>
        <v>0</v>
      </c>
      <c r="E47" s="4">
        <f>IF('SANDBOX Calc'!$C$6='BPA SANDBOX Ref Data'!E$2,Data!I47,0)</f>
        <v>42.523579109589051</v>
      </c>
      <c r="F47" s="4">
        <f>IF('SANDBOX Calc'!$C$6='BPA SANDBOX Ref Data'!F$2,Data!J47,0)</f>
        <v>0</v>
      </c>
      <c r="G47" s="4">
        <f>IF('SANDBOX Calc'!$C$6='BPA SANDBOX Ref Data'!G$2,Data!K47,0)</f>
        <v>0</v>
      </c>
      <c r="H47" s="4">
        <f>IF('SANDBOX Calc'!$C$6='BPA SANDBOX Ref Data'!H$2,Data!L47,0)</f>
        <v>0</v>
      </c>
      <c r="I47" s="4">
        <f>IF('SANDBOX Calc'!$C$6='BPA SANDBOX Ref Data'!I$2,Data!M47,0)</f>
        <v>0</v>
      </c>
      <c r="J47" s="4">
        <f>IF('SANDBOX Calc'!$C$6='BPA SANDBOX Ref Data'!J$2,Data!N47,0)</f>
        <v>0</v>
      </c>
      <c r="K47" s="4">
        <f>IF('SANDBOX Calc'!$C$6='BPA SANDBOX Ref Data'!K$2,Data!O47,0)</f>
        <v>0</v>
      </c>
      <c r="L47" s="4">
        <f>IF('SANDBOX Calc'!$C$6='BPA SANDBOX Ref Data'!L$2,Data!P47,0)</f>
        <v>0</v>
      </c>
      <c r="M47" s="4">
        <f>IF('SANDBOX Calc'!$C$6='BPA SANDBOX Ref Data'!M$2,Data!Q47,0)</f>
        <v>0</v>
      </c>
      <c r="N47" s="4">
        <f>IF('SANDBOX Calc'!$C$6='BPA SANDBOX Ref Data'!N$2,Data!R47,0)</f>
        <v>0</v>
      </c>
      <c r="O47" s="4">
        <f>IF('SANDBOX Calc'!$C$6='BPA SANDBOX Ref Data'!O$2,Data!S47,0)</f>
        <v>0</v>
      </c>
      <c r="P47" s="4">
        <f>IF('SANDBOX Calc'!$C$6='BPA SANDBOX Ref Data'!P$2,Data!T47,0)</f>
        <v>0</v>
      </c>
      <c r="Q47" s="4">
        <f>IF('SANDBOX Calc'!$C$6='BPA SANDBOX Ref Data'!Q$2,Data!U47,0)</f>
        <v>0</v>
      </c>
      <c r="R47" s="22">
        <f t="shared" si="1"/>
        <v>42.523579109589051</v>
      </c>
      <c r="S47" s="18">
        <f>IF(S$2='SANDBOX Calc'!$D$6,Data!V47,0)</f>
        <v>0</v>
      </c>
      <c r="T47" s="4">
        <f>IF(T$2='SANDBOX Calc'!$D$6,Data!W47,0)</f>
        <v>0</v>
      </c>
      <c r="U47" s="4">
        <f>IF(U$2='SANDBOX Calc'!$D$6,Data!X47,0)</f>
        <v>0</v>
      </c>
      <c r="V47" s="4">
        <f>IF(V$2='SANDBOX Calc'!$D$6,Data!Y47,0)</f>
        <v>0</v>
      </c>
      <c r="W47" s="4">
        <f>IF(W$2='SANDBOX Calc'!$D$6,Data!Z47,0)</f>
        <v>0</v>
      </c>
      <c r="X47" s="4">
        <f>IF(X$2='SANDBOX Calc'!$D$6,Data!AA47,0)</f>
        <v>0</v>
      </c>
      <c r="Y47" s="4">
        <f>IF(Y$2='SANDBOX Calc'!$D$6,Data!AB47,0)</f>
        <v>0</v>
      </c>
      <c r="Z47" s="4">
        <f>IF(Z$2='SANDBOX Calc'!$D$6,Data!AC47,0)</f>
        <v>0</v>
      </c>
      <c r="AA47" s="4">
        <f>IF(AA$2='SANDBOX Calc'!$D$6,Data!AD47,0)</f>
        <v>0</v>
      </c>
      <c r="AB47" s="4">
        <f>IF(AB$2='SANDBOX Calc'!$D$6,Data!AE47,0)</f>
        <v>0</v>
      </c>
      <c r="AC47" s="4">
        <f>IF(AC$2='SANDBOX Calc'!$D$6,Data!AF47,0)</f>
        <v>0</v>
      </c>
      <c r="AD47" s="4">
        <f>IF(AD$2='SANDBOX Calc'!$D$6,Data!AG47,0)</f>
        <v>0</v>
      </c>
      <c r="AE47" s="4">
        <f>IF(AE$2='SANDBOX Calc'!$D$6,Data!AH47,0)</f>
        <v>0</v>
      </c>
      <c r="AF47" s="4">
        <f>IF(AF$2='SANDBOX Calc'!$D$6,Data!AI47,0)</f>
        <v>0</v>
      </c>
      <c r="AG47" s="6">
        <f t="shared" si="2"/>
        <v>0</v>
      </c>
      <c r="AH47" s="18">
        <f>IF(AH$2='SANDBOX Calc'!$E$6,0,0)</f>
        <v>0</v>
      </c>
      <c r="AI47" s="4">
        <f>IF(AI$2='SANDBOX Calc'!$E$6,Data!AJ47,0)</f>
        <v>0</v>
      </c>
      <c r="AJ47" s="4">
        <f>IF(AJ$2='SANDBOX Calc'!$E$6,Data!AK47,0)</f>
        <v>0</v>
      </c>
      <c r="AK47" s="4">
        <f>IF(AK$2='SANDBOX Calc'!$E$6,Data!AL47,0)</f>
        <v>0</v>
      </c>
      <c r="AL47" s="4">
        <f>IF(AL$2='SANDBOX Calc'!$E$6,Data!AM47,0)</f>
        <v>0</v>
      </c>
      <c r="AM47" s="4">
        <f>IF(AM$2='SANDBOX Calc'!$E$6,Data!AN47,0)</f>
        <v>0</v>
      </c>
      <c r="AN47" s="4">
        <f>IF(AN$2='SANDBOX Calc'!$E$6,Data!AO47,0)</f>
        <v>0</v>
      </c>
      <c r="AO47" s="4">
        <f>IF(AO$2='SANDBOX Calc'!$E$6,Data!AP47,0)</f>
        <v>0</v>
      </c>
      <c r="AP47" s="6">
        <f t="shared" si="3"/>
        <v>0</v>
      </c>
      <c r="AQ47" s="18">
        <f>IF(AQ$2='SANDBOX Calc'!$F$6,0,0)</f>
        <v>0</v>
      </c>
      <c r="AR47" s="4">
        <f>IF(AR$2='SANDBOX Calc'!$F$6,Data!AQ47,0)</f>
        <v>0</v>
      </c>
      <c r="AS47" s="4">
        <f>IF(AS$2='SANDBOX Calc'!$F$6,Data!AR47,0)</f>
        <v>0</v>
      </c>
      <c r="AT47" s="4">
        <f>IF(AT$2='SANDBOX Calc'!$F$6,Data!AS47,0)</f>
        <v>0</v>
      </c>
      <c r="AU47" s="4">
        <f>IF(AU$2='SANDBOX Calc'!$F$6,Data!AT47,0)</f>
        <v>0</v>
      </c>
      <c r="AV47" s="4">
        <f>IF(AV$2='SANDBOX Calc'!$F$6,Data!AU47,0)</f>
        <v>0</v>
      </c>
      <c r="AW47" s="4">
        <f>IF(AW$2='SANDBOX Calc'!$F$6,Data!AV47,0)</f>
        <v>0</v>
      </c>
      <c r="AX47" s="4">
        <f>IF(AX$2='SANDBOX Calc'!$F$6,Data!AW47,0)</f>
        <v>0</v>
      </c>
      <c r="AY47" s="6">
        <f t="shared" si="4"/>
        <v>0</v>
      </c>
      <c r="AZ47" s="18">
        <f>IF(AZ$2='SANDBOX Calc'!$G$6,0,0)</f>
        <v>0</v>
      </c>
      <c r="BA47" s="4">
        <f>IF(BA$2='SANDBOX Calc'!$G$6,Data!AX47,0)</f>
        <v>0</v>
      </c>
      <c r="BB47" s="4">
        <f>IF(BB$2='SANDBOX Calc'!$G$6,Data!AY47,0)</f>
        <v>0.3057077625570776</v>
      </c>
      <c r="BC47" s="4">
        <f>IF(BC$2='SANDBOX Calc'!$G$6,Data!AZ47,0)</f>
        <v>0</v>
      </c>
      <c r="BD47" s="4">
        <f>IF(BD$2='SANDBOX Calc'!$G$6,Data!BA47,0)</f>
        <v>0</v>
      </c>
      <c r="BE47" s="4">
        <f>IF(BE$2='SANDBOX Calc'!$G$6,Data!BB47,0)</f>
        <v>0</v>
      </c>
      <c r="BF47" s="4">
        <f>IF(BF$2='SANDBOX Calc'!$G$6,Data!BC47,0)</f>
        <v>0</v>
      </c>
      <c r="BG47" s="4">
        <f>IF(BG$2='SANDBOX Calc'!$G$6,Data!BD47,0)</f>
        <v>0</v>
      </c>
      <c r="BH47" s="6">
        <f t="shared" si="5"/>
        <v>0.3057077625570776</v>
      </c>
      <c r="BI47" s="97">
        <f>IF('SANDBOX Calc'!$H$6="Yes",Data!BE47,0)</f>
        <v>0</v>
      </c>
      <c r="BJ47" s="18">
        <f>IF(BJ$2='SANDBOX Calc'!$L$4,0,0)</f>
        <v>0</v>
      </c>
      <c r="BK47" s="4">
        <f>IF(BK$2='SANDBOX Calc'!$L$4,Data!BV47,0)</f>
        <v>0</v>
      </c>
      <c r="BL47" s="4">
        <f>IF(BL$2='SANDBOX Calc'!$L$4,Data!BW47,0)</f>
        <v>5.1000000000000004E-2</v>
      </c>
      <c r="BM47" s="4">
        <f>IF(BM$2='SANDBOX Calc'!$L$4,Data!BX47,0)</f>
        <v>0</v>
      </c>
      <c r="BN47" s="4">
        <f>IF(BN$2='SANDBOX Calc'!$L$4,Data!BY47,0)</f>
        <v>0</v>
      </c>
      <c r="BO47" s="6">
        <f t="shared" si="6"/>
        <v>5.1000000000000004E-2</v>
      </c>
      <c r="BP47" s="4">
        <f>IF('SANDBOX Calc'!$J$6='BPA SANDBOX Ref Data'!BP$2,Data!C47,0)</f>
        <v>0</v>
      </c>
      <c r="BQ47" s="4">
        <f>IF('SANDBOX Calc'!$J$6='BPA SANDBOX Ref Data'!BQ$2,Data!D47,0)</f>
        <v>0</v>
      </c>
      <c r="BR47" s="4">
        <f>IF('SANDBOX Calc'!$J$6='BPA SANDBOX Ref Data'!BR$2,Data!E47,0)</f>
        <v>0</v>
      </c>
      <c r="BS47" s="4">
        <f>IF('SANDBOX Calc'!$J$6='BPA SANDBOX Ref Data'!BS$2,Data!F47,0)</f>
        <v>37.692999999999998</v>
      </c>
      <c r="BT47" s="99">
        <f t="shared" si="0"/>
        <v>37.692999999999998</v>
      </c>
      <c r="BU47" s="102">
        <f>IF('SANDBOX Calc'!$L$6="Yes",'BPA SANDBOX Ref Data'!BO47*'SANDBOX Calc'!$L$5,0)</f>
        <v>2.5500000000000002E-2</v>
      </c>
      <c r="BV47" s="102">
        <f>IF('SANDBOX Calc'!$M$6="Yes",IF(('SANDBOX Calc'!I51-'BPA SANDBOX Ref Data'!BT47)&gt;0,('SANDBOX Calc'!I51-'BPA SANDBOX Ref Data'!BT47)*'SANDBOX Calc'!$M$5,0),0)</f>
        <v>1.1312178367579939</v>
      </c>
      <c r="BW47" s="80">
        <f>IF('SANDBOX Calc'!$K$6="Yes",IF(('SANDBOX Calc'!I51)&lt;'SANDBOX Calc'!J51,('SANDBOX Calc'!I51-'SANDBOX Calc'!J51)*'SANDBOX Calc'!$K$5,0),0)</f>
        <v>0</v>
      </c>
      <c r="BX47" s="105">
        <f>IF('SANDBOX Calc'!$N$5='BPA SANDBOX Ref Data'!$BX$2,'BPA SANDBOX Scaling'!D50,0)</f>
        <v>1.6368355343709318</v>
      </c>
      <c r="BY47" s="1">
        <f>IF('SANDBOX Calc'!$N$5='BPA SANDBOX Ref Data'!$BY$2,'BPA SANDBOX Scaling'!H50,0)</f>
        <v>0</v>
      </c>
      <c r="BZ47" s="6">
        <f>IF('SANDBOX Calc'!$N$6="Yes",SUM('BPA SANDBOX Ref Data'!BX47:BY47),0)</f>
        <v>1.6368355343709318</v>
      </c>
      <c r="CA47" s="4"/>
      <c r="CB47" s="4"/>
      <c r="CC47" s="4"/>
      <c r="CD47" s="4"/>
      <c r="CE47" s="4"/>
      <c r="CF47" s="4"/>
      <c r="CG47" s="4"/>
      <c r="CH47" s="4"/>
      <c r="CI47" s="4"/>
      <c r="CJ47" s="4"/>
      <c r="CK47" s="4"/>
      <c r="CL47" s="4"/>
      <c r="CM47" s="4"/>
      <c r="CN47" s="4"/>
      <c r="CO47" s="4"/>
      <c r="CP47" s="4"/>
      <c r="CQ47" s="4" t="e">
        <f>IF('SANDBOX Calc'!#REF!='BPA SANDBOX Ref Data'!CQ$2,Data!G47,0)</f>
        <v>#REF!</v>
      </c>
      <c r="CR47" s="4" t="e">
        <f>IF('SANDBOX Calc'!#REF!='BPA SANDBOX Ref Data'!CR$2,Data!H47,0)</f>
        <v>#REF!</v>
      </c>
      <c r="CS47" s="4" t="e">
        <f>IF('SANDBOX Calc'!#REF!='BPA SANDBOX Ref Data'!CS$2,Data!I47,0)</f>
        <v>#REF!</v>
      </c>
      <c r="CT47" s="4" t="e">
        <f>IF('SANDBOX Calc'!#REF!='BPA SANDBOX Ref Data'!CT$2,Data!J47,0)</f>
        <v>#REF!</v>
      </c>
      <c r="CU47" s="4" t="e">
        <f>IF('SANDBOX Calc'!#REF!='BPA SANDBOX Ref Data'!CU$2,Data!K47,0)</f>
        <v>#REF!</v>
      </c>
      <c r="CV47" s="4" t="e">
        <f>IF('SANDBOX Calc'!#REF!='BPA SANDBOX Ref Data'!CV$2,Data!L47,0)</f>
        <v>#REF!</v>
      </c>
      <c r="CW47" s="4" t="e">
        <f>IF('SANDBOX Calc'!#REF!='BPA SANDBOX Ref Data'!CW$2,Data!M47,0)</f>
        <v>#REF!</v>
      </c>
      <c r="CX47" s="4" t="e">
        <f>IF('SANDBOX Calc'!#REF!='BPA SANDBOX Ref Data'!CX$2,Data!N47,0)</f>
        <v>#REF!</v>
      </c>
      <c r="CY47" s="4" t="e">
        <f>IF('SANDBOX Calc'!#REF!='BPA SANDBOX Ref Data'!CY$2,Data!O47,0)</f>
        <v>#REF!</v>
      </c>
      <c r="CZ47" s="4" t="e">
        <f>IF('SANDBOX Calc'!#REF!='BPA SANDBOX Ref Data'!CZ$2,Data!P47,0)</f>
        <v>#REF!</v>
      </c>
      <c r="DA47" s="4" t="e">
        <f>IF('SANDBOX Calc'!#REF!='BPA SANDBOX Ref Data'!DA$2,Data!Q47,0)</f>
        <v>#REF!</v>
      </c>
      <c r="DB47" s="4" t="e">
        <f>IF('SANDBOX Calc'!#REF!='BPA SANDBOX Ref Data'!DB$2,Data!R47,0)</f>
        <v>#REF!</v>
      </c>
      <c r="DC47" s="4" t="e">
        <f>IF('SANDBOX Calc'!#REF!='BPA SANDBOX Ref Data'!DC$2,Data!S47,0)</f>
        <v>#REF!</v>
      </c>
      <c r="DD47" s="4" t="e">
        <f>IF('SANDBOX Calc'!#REF!='BPA SANDBOX Ref Data'!DD$2,Data!T47,0)</f>
        <v>#REF!</v>
      </c>
      <c r="DE47" s="4" t="e">
        <f>IF('SANDBOX Calc'!#REF!='BPA SANDBOX Ref Data'!DE$2,Data!U47,0)</f>
        <v>#REF!</v>
      </c>
      <c r="DF47" s="22" t="e">
        <f t="shared" si="7"/>
        <v>#REF!</v>
      </c>
    </row>
    <row r="48" spans="1:110" x14ac:dyDescent="0.3">
      <c r="A48" s="12">
        <v>10116</v>
      </c>
      <c r="B48" s="37" t="s">
        <v>55</v>
      </c>
      <c r="C48" s="18">
        <f>IF('SANDBOX Calc'!$C$6='BPA SANDBOX Ref Data'!C$2,Data!G48,0)</f>
        <v>0</v>
      </c>
      <c r="D48" s="4">
        <f>IF('SANDBOX Calc'!$C$6='BPA SANDBOX Ref Data'!D$2,Data!H48,0)</f>
        <v>0</v>
      </c>
      <c r="E48" s="4">
        <f>IF('SANDBOX Calc'!$C$6='BPA SANDBOX Ref Data'!E$2,Data!I48,0)</f>
        <v>0.23030216894977168</v>
      </c>
      <c r="F48" s="4">
        <f>IF('SANDBOX Calc'!$C$6='BPA SANDBOX Ref Data'!F$2,Data!J48,0)</f>
        <v>0</v>
      </c>
      <c r="G48" s="4">
        <f>IF('SANDBOX Calc'!$C$6='BPA SANDBOX Ref Data'!G$2,Data!K48,0)</f>
        <v>0</v>
      </c>
      <c r="H48" s="4">
        <f>IF('SANDBOX Calc'!$C$6='BPA SANDBOX Ref Data'!H$2,Data!L48,0)</f>
        <v>0</v>
      </c>
      <c r="I48" s="4">
        <f>IF('SANDBOX Calc'!$C$6='BPA SANDBOX Ref Data'!I$2,Data!M48,0)</f>
        <v>0</v>
      </c>
      <c r="J48" s="4">
        <f>IF('SANDBOX Calc'!$C$6='BPA SANDBOX Ref Data'!J$2,Data!N48,0)</f>
        <v>0</v>
      </c>
      <c r="K48" s="4">
        <f>IF('SANDBOX Calc'!$C$6='BPA SANDBOX Ref Data'!K$2,Data!O48,0)</f>
        <v>0</v>
      </c>
      <c r="L48" s="4">
        <f>IF('SANDBOX Calc'!$C$6='BPA SANDBOX Ref Data'!L$2,Data!P48,0)</f>
        <v>0</v>
      </c>
      <c r="M48" s="4">
        <f>IF('SANDBOX Calc'!$C$6='BPA SANDBOX Ref Data'!M$2,Data!Q48,0)</f>
        <v>0</v>
      </c>
      <c r="N48" s="4">
        <f>IF('SANDBOX Calc'!$C$6='BPA SANDBOX Ref Data'!N$2,Data!R48,0)</f>
        <v>0</v>
      </c>
      <c r="O48" s="4">
        <f>IF('SANDBOX Calc'!$C$6='BPA SANDBOX Ref Data'!O$2,Data!S48,0)</f>
        <v>0</v>
      </c>
      <c r="P48" s="4">
        <f>IF('SANDBOX Calc'!$C$6='BPA SANDBOX Ref Data'!P$2,Data!T48,0)</f>
        <v>0</v>
      </c>
      <c r="Q48" s="4">
        <f>IF('SANDBOX Calc'!$C$6='BPA SANDBOX Ref Data'!Q$2,Data!U48,0)</f>
        <v>0</v>
      </c>
      <c r="R48" s="22">
        <f t="shared" si="1"/>
        <v>0.23030216894977168</v>
      </c>
      <c r="S48" s="18">
        <f>IF(S$2='SANDBOX Calc'!$D$6,Data!V48,0)</f>
        <v>0</v>
      </c>
      <c r="T48" s="4">
        <f>IF(T$2='SANDBOX Calc'!$D$6,Data!W48,0)</f>
        <v>0</v>
      </c>
      <c r="U48" s="4">
        <f>IF(U$2='SANDBOX Calc'!$D$6,Data!X48,0)</f>
        <v>0</v>
      </c>
      <c r="V48" s="4">
        <f>IF(V$2='SANDBOX Calc'!$D$6,Data!Y48,0)</f>
        <v>0</v>
      </c>
      <c r="W48" s="4">
        <f>IF(W$2='SANDBOX Calc'!$D$6,Data!Z48,0)</f>
        <v>0</v>
      </c>
      <c r="X48" s="4">
        <f>IF(X$2='SANDBOX Calc'!$D$6,Data!AA48,0)</f>
        <v>0</v>
      </c>
      <c r="Y48" s="4">
        <f>IF(Y$2='SANDBOX Calc'!$D$6,Data!AB48,0)</f>
        <v>0</v>
      </c>
      <c r="Z48" s="4">
        <f>IF(Z$2='SANDBOX Calc'!$D$6,Data!AC48,0)</f>
        <v>0</v>
      </c>
      <c r="AA48" s="4">
        <f>IF(AA$2='SANDBOX Calc'!$D$6,Data!AD48,0)</f>
        <v>0</v>
      </c>
      <c r="AB48" s="4">
        <f>IF(AB$2='SANDBOX Calc'!$D$6,Data!AE48,0)</f>
        <v>0</v>
      </c>
      <c r="AC48" s="4">
        <f>IF(AC$2='SANDBOX Calc'!$D$6,Data!AF48,0)</f>
        <v>0</v>
      </c>
      <c r="AD48" s="4">
        <f>IF(AD$2='SANDBOX Calc'!$D$6,Data!AG48,0)</f>
        <v>0</v>
      </c>
      <c r="AE48" s="4">
        <f>IF(AE$2='SANDBOX Calc'!$D$6,Data!AH48,0)</f>
        <v>0</v>
      </c>
      <c r="AF48" s="4">
        <f>IF(AF$2='SANDBOX Calc'!$D$6,Data!AI48,0)</f>
        <v>0</v>
      </c>
      <c r="AG48" s="6">
        <f t="shared" si="2"/>
        <v>0</v>
      </c>
      <c r="AH48" s="18">
        <f>IF(AH$2='SANDBOX Calc'!$E$6,0,0)</f>
        <v>0</v>
      </c>
      <c r="AI48" s="4">
        <f>IF(AI$2='SANDBOX Calc'!$E$6,Data!AJ48,0)</f>
        <v>0</v>
      </c>
      <c r="AJ48" s="4">
        <f>IF(AJ$2='SANDBOX Calc'!$E$6,Data!AK48,0)</f>
        <v>0</v>
      </c>
      <c r="AK48" s="4">
        <f>IF(AK$2='SANDBOX Calc'!$E$6,Data!AL48,0)</f>
        <v>0</v>
      </c>
      <c r="AL48" s="4">
        <f>IF(AL$2='SANDBOX Calc'!$E$6,Data!AM48,0)</f>
        <v>0</v>
      </c>
      <c r="AM48" s="4">
        <f>IF(AM$2='SANDBOX Calc'!$E$6,Data!AN48,0)</f>
        <v>0</v>
      </c>
      <c r="AN48" s="4">
        <f>IF(AN$2='SANDBOX Calc'!$E$6,Data!AO48,0)</f>
        <v>0</v>
      </c>
      <c r="AO48" s="4">
        <f>IF(AO$2='SANDBOX Calc'!$E$6,Data!AP48,0)</f>
        <v>0</v>
      </c>
      <c r="AP48" s="6">
        <f t="shared" si="3"/>
        <v>0</v>
      </c>
      <c r="AQ48" s="18">
        <f>IF(AQ$2='SANDBOX Calc'!$F$6,0,0)</f>
        <v>0</v>
      </c>
      <c r="AR48" s="4">
        <f>IF(AR$2='SANDBOX Calc'!$F$6,Data!AQ48,0)</f>
        <v>0</v>
      </c>
      <c r="AS48" s="4">
        <f>IF(AS$2='SANDBOX Calc'!$F$6,Data!AR48,0)</f>
        <v>0</v>
      </c>
      <c r="AT48" s="4">
        <f>IF(AT$2='SANDBOX Calc'!$F$6,Data!AS48,0)</f>
        <v>0</v>
      </c>
      <c r="AU48" s="4">
        <f>IF(AU$2='SANDBOX Calc'!$F$6,Data!AT48,0)</f>
        <v>0</v>
      </c>
      <c r="AV48" s="4">
        <f>IF(AV$2='SANDBOX Calc'!$F$6,Data!AU48,0)</f>
        <v>0</v>
      </c>
      <c r="AW48" s="4">
        <f>IF(AW$2='SANDBOX Calc'!$F$6,Data!AV48,0)</f>
        <v>0</v>
      </c>
      <c r="AX48" s="4">
        <f>IF(AX$2='SANDBOX Calc'!$F$6,Data!AW48,0)</f>
        <v>0</v>
      </c>
      <c r="AY48" s="6">
        <f t="shared" si="4"/>
        <v>0</v>
      </c>
      <c r="AZ48" s="18">
        <f>IF(AZ$2='SANDBOX Calc'!$G$6,0,0)</f>
        <v>0</v>
      </c>
      <c r="BA48" s="4">
        <f>IF(BA$2='SANDBOX Calc'!$G$6,Data!AX48,0)</f>
        <v>0</v>
      </c>
      <c r="BB48" s="4">
        <f>IF(BB$2='SANDBOX Calc'!$G$6,Data!AY48,0)</f>
        <v>0</v>
      </c>
      <c r="BC48" s="4">
        <f>IF(BC$2='SANDBOX Calc'!$G$6,Data!AZ48,0)</f>
        <v>0</v>
      </c>
      <c r="BD48" s="4">
        <f>IF(BD$2='SANDBOX Calc'!$G$6,Data!BA48,0)</f>
        <v>0</v>
      </c>
      <c r="BE48" s="4">
        <f>IF(BE$2='SANDBOX Calc'!$G$6,Data!BB48,0)</f>
        <v>0</v>
      </c>
      <c r="BF48" s="4">
        <f>IF(BF$2='SANDBOX Calc'!$G$6,Data!BC48,0)</f>
        <v>0</v>
      </c>
      <c r="BG48" s="4">
        <f>IF(BG$2='SANDBOX Calc'!$G$6,Data!BD48,0)</f>
        <v>0</v>
      </c>
      <c r="BH48" s="6">
        <f t="shared" si="5"/>
        <v>0</v>
      </c>
      <c r="BI48" s="97">
        <f>IF('SANDBOX Calc'!$H$6="Yes",Data!BE48,0)</f>
        <v>0</v>
      </c>
      <c r="BJ48" s="18">
        <f>IF(BJ$2='SANDBOX Calc'!$L$4,0,0)</f>
        <v>0</v>
      </c>
      <c r="BK48" s="4">
        <f>IF(BK$2='SANDBOX Calc'!$L$4,Data!BV48,0)</f>
        <v>0</v>
      </c>
      <c r="BL48" s="4">
        <f>IF(BL$2='SANDBOX Calc'!$L$4,Data!BW48,0)</f>
        <v>6.5000000000000006E-3</v>
      </c>
      <c r="BM48" s="4">
        <f>IF(BM$2='SANDBOX Calc'!$L$4,Data!BX48,0)</f>
        <v>0</v>
      </c>
      <c r="BN48" s="4">
        <f>IF(BN$2='SANDBOX Calc'!$L$4,Data!BY48,0)</f>
        <v>0</v>
      </c>
      <c r="BO48" s="6">
        <f t="shared" si="6"/>
        <v>6.5000000000000006E-3</v>
      </c>
      <c r="BP48" s="4">
        <f>IF('SANDBOX Calc'!$J$6='BPA SANDBOX Ref Data'!BP$2,Data!C48,0)</f>
        <v>0</v>
      </c>
      <c r="BQ48" s="4">
        <f>IF('SANDBOX Calc'!$J$6='BPA SANDBOX Ref Data'!BQ$2,Data!D48,0)</f>
        <v>0</v>
      </c>
      <c r="BR48" s="4">
        <f>IF('SANDBOX Calc'!$J$6='BPA SANDBOX Ref Data'!BR$2,Data!E48,0)</f>
        <v>0</v>
      </c>
      <c r="BS48" s="4">
        <f>IF('SANDBOX Calc'!$J$6='BPA SANDBOX Ref Data'!BS$2,Data!F48,0)</f>
        <v>0.22800000000000001</v>
      </c>
      <c r="BT48" s="99">
        <f t="shared" si="0"/>
        <v>0.22800000000000001</v>
      </c>
      <c r="BU48" s="102">
        <f>IF('SANDBOX Calc'!$L$6="Yes",'BPA SANDBOX Ref Data'!BO48*'SANDBOX Calc'!$L$5,0)</f>
        <v>3.2500000000000003E-3</v>
      </c>
      <c r="BV48" s="102">
        <f>IF('SANDBOX Calc'!$M$6="Yes",IF(('SANDBOX Calc'!I52-'BPA SANDBOX Ref Data'!BT48)&gt;0,('SANDBOX Calc'!I52-'BPA SANDBOX Ref Data'!BT48)*'SANDBOX Calc'!$M$5,0),0)</f>
        <v>5.7554223744291783E-4</v>
      </c>
      <c r="BW48" s="80">
        <f>IF('SANDBOX Calc'!$K$6="Yes",IF(('SANDBOX Calc'!I52)&lt;'SANDBOX Calc'!J52,('SANDBOX Calc'!I52-'SANDBOX Calc'!J52)*'SANDBOX Calc'!$K$5,0),0)</f>
        <v>0</v>
      </c>
      <c r="BX48" s="105">
        <f>IF('SANDBOX Calc'!$N$5='BPA SANDBOX Ref Data'!$BX$2,'BPA SANDBOX Scaling'!D51,0)</f>
        <v>9.7673884506318427E-3</v>
      </c>
      <c r="BY48" s="1">
        <f>IF('SANDBOX Calc'!$N$5='BPA SANDBOX Ref Data'!$BY$2,'BPA SANDBOX Scaling'!H51,0)</f>
        <v>0</v>
      </c>
      <c r="BZ48" s="6">
        <f>IF('SANDBOX Calc'!$N$6="Yes",SUM('BPA SANDBOX Ref Data'!BX48:BY48),0)</f>
        <v>9.7673884506318427E-3</v>
      </c>
      <c r="CA48" s="4"/>
      <c r="CB48" s="4"/>
      <c r="CC48" s="4"/>
      <c r="CD48" s="4"/>
      <c r="CE48" s="4"/>
      <c r="CF48" s="4"/>
      <c r="CG48" s="4"/>
      <c r="CH48" s="4"/>
      <c r="CI48" s="4"/>
      <c r="CJ48" s="4"/>
      <c r="CK48" s="4"/>
      <c r="CL48" s="4"/>
      <c r="CM48" s="4"/>
      <c r="CN48" s="4"/>
      <c r="CO48" s="4"/>
      <c r="CP48" s="4"/>
      <c r="CQ48" s="4" t="e">
        <f>IF('SANDBOX Calc'!#REF!='BPA SANDBOX Ref Data'!CQ$2,Data!G48,0)</f>
        <v>#REF!</v>
      </c>
      <c r="CR48" s="4" t="e">
        <f>IF('SANDBOX Calc'!#REF!='BPA SANDBOX Ref Data'!CR$2,Data!H48,0)</f>
        <v>#REF!</v>
      </c>
      <c r="CS48" s="4" t="e">
        <f>IF('SANDBOX Calc'!#REF!='BPA SANDBOX Ref Data'!CS$2,Data!I48,0)</f>
        <v>#REF!</v>
      </c>
      <c r="CT48" s="4" t="e">
        <f>IF('SANDBOX Calc'!#REF!='BPA SANDBOX Ref Data'!CT$2,Data!J48,0)</f>
        <v>#REF!</v>
      </c>
      <c r="CU48" s="4" t="e">
        <f>IF('SANDBOX Calc'!#REF!='BPA SANDBOX Ref Data'!CU$2,Data!K48,0)</f>
        <v>#REF!</v>
      </c>
      <c r="CV48" s="4" t="e">
        <f>IF('SANDBOX Calc'!#REF!='BPA SANDBOX Ref Data'!CV$2,Data!L48,0)</f>
        <v>#REF!</v>
      </c>
      <c r="CW48" s="4" t="e">
        <f>IF('SANDBOX Calc'!#REF!='BPA SANDBOX Ref Data'!CW$2,Data!M48,0)</f>
        <v>#REF!</v>
      </c>
      <c r="CX48" s="4" t="e">
        <f>IF('SANDBOX Calc'!#REF!='BPA SANDBOX Ref Data'!CX$2,Data!N48,0)</f>
        <v>#REF!</v>
      </c>
      <c r="CY48" s="4" t="e">
        <f>IF('SANDBOX Calc'!#REF!='BPA SANDBOX Ref Data'!CY$2,Data!O48,0)</f>
        <v>#REF!</v>
      </c>
      <c r="CZ48" s="4" t="e">
        <f>IF('SANDBOX Calc'!#REF!='BPA SANDBOX Ref Data'!CZ$2,Data!P48,0)</f>
        <v>#REF!</v>
      </c>
      <c r="DA48" s="4" t="e">
        <f>IF('SANDBOX Calc'!#REF!='BPA SANDBOX Ref Data'!DA$2,Data!Q48,0)</f>
        <v>#REF!</v>
      </c>
      <c r="DB48" s="4" t="e">
        <f>IF('SANDBOX Calc'!#REF!='BPA SANDBOX Ref Data'!DB$2,Data!R48,0)</f>
        <v>#REF!</v>
      </c>
      <c r="DC48" s="4" t="e">
        <f>IF('SANDBOX Calc'!#REF!='BPA SANDBOX Ref Data'!DC$2,Data!S48,0)</f>
        <v>#REF!</v>
      </c>
      <c r="DD48" s="4" t="e">
        <f>IF('SANDBOX Calc'!#REF!='BPA SANDBOX Ref Data'!DD$2,Data!T48,0)</f>
        <v>#REF!</v>
      </c>
      <c r="DE48" s="4" t="e">
        <f>IF('SANDBOX Calc'!#REF!='BPA SANDBOX Ref Data'!DE$2,Data!U48,0)</f>
        <v>#REF!</v>
      </c>
      <c r="DF48" s="22" t="e">
        <f t="shared" si="7"/>
        <v>#REF!</v>
      </c>
    </row>
    <row r="49" spans="1:110" x14ac:dyDescent="0.3">
      <c r="A49" s="12">
        <v>10118</v>
      </c>
      <c r="B49" s="37" t="s">
        <v>56</v>
      </c>
      <c r="C49" s="18">
        <f>IF('SANDBOX Calc'!$C$6='BPA SANDBOX Ref Data'!C$2,Data!G49,0)</f>
        <v>0</v>
      </c>
      <c r="D49" s="4">
        <f>IF('SANDBOX Calc'!$C$6='BPA SANDBOX Ref Data'!D$2,Data!H49,0)</f>
        <v>0</v>
      </c>
      <c r="E49" s="4">
        <f>IF('SANDBOX Calc'!$C$6='BPA SANDBOX Ref Data'!E$2,Data!I49,0)</f>
        <v>50.211344406392691</v>
      </c>
      <c r="F49" s="4">
        <f>IF('SANDBOX Calc'!$C$6='BPA SANDBOX Ref Data'!F$2,Data!J49,0)</f>
        <v>0</v>
      </c>
      <c r="G49" s="4">
        <f>IF('SANDBOX Calc'!$C$6='BPA SANDBOX Ref Data'!G$2,Data!K49,0)</f>
        <v>0</v>
      </c>
      <c r="H49" s="4">
        <f>IF('SANDBOX Calc'!$C$6='BPA SANDBOX Ref Data'!H$2,Data!L49,0)</f>
        <v>0</v>
      </c>
      <c r="I49" s="4">
        <f>IF('SANDBOX Calc'!$C$6='BPA SANDBOX Ref Data'!I$2,Data!M49,0)</f>
        <v>0</v>
      </c>
      <c r="J49" s="4">
        <f>IF('SANDBOX Calc'!$C$6='BPA SANDBOX Ref Data'!J$2,Data!N49,0)</f>
        <v>0</v>
      </c>
      <c r="K49" s="4">
        <f>IF('SANDBOX Calc'!$C$6='BPA SANDBOX Ref Data'!K$2,Data!O49,0)</f>
        <v>0</v>
      </c>
      <c r="L49" s="4">
        <f>IF('SANDBOX Calc'!$C$6='BPA SANDBOX Ref Data'!L$2,Data!P49,0)</f>
        <v>0</v>
      </c>
      <c r="M49" s="4">
        <f>IF('SANDBOX Calc'!$C$6='BPA SANDBOX Ref Data'!M$2,Data!Q49,0)</f>
        <v>0</v>
      </c>
      <c r="N49" s="4">
        <f>IF('SANDBOX Calc'!$C$6='BPA SANDBOX Ref Data'!N$2,Data!R49,0)</f>
        <v>0</v>
      </c>
      <c r="O49" s="4">
        <f>IF('SANDBOX Calc'!$C$6='BPA SANDBOX Ref Data'!O$2,Data!S49,0)</f>
        <v>0</v>
      </c>
      <c r="P49" s="4">
        <f>IF('SANDBOX Calc'!$C$6='BPA SANDBOX Ref Data'!P$2,Data!T49,0)</f>
        <v>0</v>
      </c>
      <c r="Q49" s="4">
        <f>IF('SANDBOX Calc'!$C$6='BPA SANDBOX Ref Data'!Q$2,Data!U49,0)</f>
        <v>0</v>
      </c>
      <c r="R49" s="22">
        <f t="shared" si="1"/>
        <v>50.211344406392691</v>
      </c>
      <c r="S49" s="18">
        <f>IF(S$2='SANDBOX Calc'!$D$6,Data!V49,0)</f>
        <v>0</v>
      </c>
      <c r="T49" s="4">
        <f>IF(T$2='SANDBOX Calc'!$D$6,Data!W49,0)</f>
        <v>0</v>
      </c>
      <c r="U49" s="4">
        <f>IF(U$2='SANDBOX Calc'!$D$6,Data!X49,0)</f>
        <v>0</v>
      </c>
      <c r="V49" s="4">
        <f>IF(V$2='SANDBOX Calc'!$D$6,Data!Y49,0)</f>
        <v>0</v>
      </c>
      <c r="W49" s="4">
        <f>IF(W$2='SANDBOX Calc'!$D$6,Data!Z49,0)</f>
        <v>0</v>
      </c>
      <c r="X49" s="4">
        <f>IF(X$2='SANDBOX Calc'!$D$6,Data!AA49,0)</f>
        <v>0</v>
      </c>
      <c r="Y49" s="4">
        <f>IF(Y$2='SANDBOX Calc'!$D$6,Data!AB49,0)</f>
        <v>0</v>
      </c>
      <c r="Z49" s="4">
        <f>IF(Z$2='SANDBOX Calc'!$D$6,Data!AC49,0)</f>
        <v>0</v>
      </c>
      <c r="AA49" s="4">
        <f>IF(AA$2='SANDBOX Calc'!$D$6,Data!AD49,0)</f>
        <v>0</v>
      </c>
      <c r="AB49" s="4">
        <f>IF(AB$2='SANDBOX Calc'!$D$6,Data!AE49,0)</f>
        <v>0</v>
      </c>
      <c r="AC49" s="4">
        <f>IF(AC$2='SANDBOX Calc'!$D$6,Data!AF49,0)</f>
        <v>0</v>
      </c>
      <c r="AD49" s="4">
        <f>IF(AD$2='SANDBOX Calc'!$D$6,Data!AG49,0)</f>
        <v>0</v>
      </c>
      <c r="AE49" s="4">
        <f>IF(AE$2='SANDBOX Calc'!$D$6,Data!AH49,0)</f>
        <v>0</v>
      </c>
      <c r="AF49" s="4">
        <f>IF(AF$2='SANDBOX Calc'!$D$6,Data!AI49,0)</f>
        <v>0</v>
      </c>
      <c r="AG49" s="6">
        <f t="shared" si="2"/>
        <v>0</v>
      </c>
      <c r="AH49" s="18">
        <f>IF(AH$2='SANDBOX Calc'!$E$6,0,0)</f>
        <v>0</v>
      </c>
      <c r="AI49" s="4">
        <f>IF(AI$2='SANDBOX Calc'!$E$6,Data!AJ49,0)</f>
        <v>0</v>
      </c>
      <c r="AJ49" s="4">
        <f>IF(AJ$2='SANDBOX Calc'!$E$6,Data!AK49,0)</f>
        <v>2.362785388127854</v>
      </c>
      <c r="AK49" s="4">
        <f>IF(AK$2='SANDBOX Calc'!$E$6,Data!AL49,0)</f>
        <v>0</v>
      </c>
      <c r="AL49" s="4">
        <f>IF(AL$2='SANDBOX Calc'!$E$6,Data!AM49,0)</f>
        <v>0</v>
      </c>
      <c r="AM49" s="4">
        <f>IF(AM$2='SANDBOX Calc'!$E$6,Data!AN49,0)</f>
        <v>0</v>
      </c>
      <c r="AN49" s="4">
        <f>IF(AN$2='SANDBOX Calc'!$E$6,Data!AO49,0)</f>
        <v>0</v>
      </c>
      <c r="AO49" s="4">
        <f>IF(AO$2='SANDBOX Calc'!$E$6,Data!AP49,0)</f>
        <v>0</v>
      </c>
      <c r="AP49" s="6">
        <f t="shared" si="3"/>
        <v>2.362785388127854</v>
      </c>
      <c r="AQ49" s="18">
        <f>IF(AQ$2='SANDBOX Calc'!$F$6,0,0)</f>
        <v>0</v>
      </c>
      <c r="AR49" s="4">
        <f>IF(AR$2='SANDBOX Calc'!$F$6,Data!AQ49,0)</f>
        <v>0</v>
      </c>
      <c r="AS49" s="4">
        <f>IF(AS$2='SANDBOX Calc'!$F$6,Data!AR49,0)</f>
        <v>0</v>
      </c>
      <c r="AT49" s="4">
        <f>IF(AT$2='SANDBOX Calc'!$F$6,Data!AS49,0)</f>
        <v>0</v>
      </c>
      <c r="AU49" s="4">
        <f>IF(AU$2='SANDBOX Calc'!$F$6,Data!AT49,0)</f>
        <v>0</v>
      </c>
      <c r="AV49" s="4">
        <f>IF(AV$2='SANDBOX Calc'!$F$6,Data!AU49,0)</f>
        <v>0</v>
      </c>
      <c r="AW49" s="4">
        <f>IF(AW$2='SANDBOX Calc'!$F$6,Data!AV49,0)</f>
        <v>0</v>
      </c>
      <c r="AX49" s="4">
        <f>IF(AX$2='SANDBOX Calc'!$F$6,Data!AW49,0)</f>
        <v>0</v>
      </c>
      <c r="AY49" s="6">
        <f t="shared" si="4"/>
        <v>0</v>
      </c>
      <c r="AZ49" s="18">
        <f>IF(AZ$2='SANDBOX Calc'!$G$6,0,0)</f>
        <v>0</v>
      </c>
      <c r="BA49" s="4">
        <f>IF(BA$2='SANDBOX Calc'!$G$6,Data!AX49,0)</f>
        <v>0</v>
      </c>
      <c r="BB49" s="4">
        <f>IF(BB$2='SANDBOX Calc'!$G$6,Data!AY49,0)</f>
        <v>0</v>
      </c>
      <c r="BC49" s="4">
        <f>IF(BC$2='SANDBOX Calc'!$G$6,Data!AZ49,0)</f>
        <v>0</v>
      </c>
      <c r="BD49" s="4">
        <f>IF(BD$2='SANDBOX Calc'!$G$6,Data!BA49,0)</f>
        <v>0</v>
      </c>
      <c r="BE49" s="4">
        <f>IF(BE$2='SANDBOX Calc'!$G$6,Data!BB49,0)</f>
        <v>0</v>
      </c>
      <c r="BF49" s="4">
        <f>IF(BF$2='SANDBOX Calc'!$G$6,Data!BC49,0)</f>
        <v>0</v>
      </c>
      <c r="BG49" s="4">
        <f>IF(BG$2='SANDBOX Calc'!$G$6,Data!BD49,0)</f>
        <v>0</v>
      </c>
      <c r="BH49" s="6">
        <f t="shared" si="5"/>
        <v>0</v>
      </c>
      <c r="BI49" s="97">
        <f>IF('SANDBOX Calc'!$H$6="Yes",Data!BE49,0)</f>
        <v>0</v>
      </c>
      <c r="BJ49" s="18">
        <f>IF(BJ$2='SANDBOX Calc'!$L$4,0,0)</f>
        <v>0</v>
      </c>
      <c r="BK49" s="4">
        <f>IF(BK$2='SANDBOX Calc'!$L$4,Data!BV49,0)</f>
        <v>0</v>
      </c>
      <c r="BL49" s="4">
        <f>IF(BL$2='SANDBOX Calc'!$L$4,Data!BW49,0)</f>
        <v>0.54949999999999999</v>
      </c>
      <c r="BM49" s="4">
        <f>IF(BM$2='SANDBOX Calc'!$L$4,Data!BX49,0)</f>
        <v>0</v>
      </c>
      <c r="BN49" s="4">
        <f>IF(BN$2='SANDBOX Calc'!$L$4,Data!BY49,0)</f>
        <v>0</v>
      </c>
      <c r="BO49" s="6">
        <f t="shared" si="6"/>
        <v>0.54949999999999999</v>
      </c>
      <c r="BP49" s="4">
        <f>IF('SANDBOX Calc'!$J$6='BPA SANDBOX Ref Data'!BP$2,Data!C49,0)</f>
        <v>0</v>
      </c>
      <c r="BQ49" s="4">
        <f>IF('SANDBOX Calc'!$J$6='BPA SANDBOX Ref Data'!BQ$2,Data!D49,0)</f>
        <v>0</v>
      </c>
      <c r="BR49" s="4">
        <f>IF('SANDBOX Calc'!$J$6='BPA SANDBOX Ref Data'!BR$2,Data!E49,0)</f>
        <v>0</v>
      </c>
      <c r="BS49" s="4">
        <f>IF('SANDBOX Calc'!$J$6='BPA SANDBOX Ref Data'!BS$2,Data!F49,0)</f>
        <v>45.673999999999999</v>
      </c>
      <c r="BT49" s="99">
        <f t="shared" si="0"/>
        <v>45.673999999999999</v>
      </c>
      <c r="BU49" s="102">
        <f>IF('SANDBOX Calc'!$L$6="Yes",'BPA SANDBOX Ref Data'!BO49*'SANDBOX Calc'!$L$5,0)</f>
        <v>0.27474999999999999</v>
      </c>
      <c r="BV49" s="102">
        <f>IF('SANDBOX Calc'!$M$6="Yes",IF(('SANDBOX Calc'!I53-'BPA SANDBOX Ref Data'!BT49)&gt;0,('SANDBOX Calc'!I53-'BPA SANDBOX Ref Data'!BT49)*'SANDBOX Calc'!$M$5,0),0)</f>
        <v>0.54363975456620928</v>
      </c>
      <c r="BW49" s="80">
        <f>IF('SANDBOX Calc'!$K$6="Yes",IF(('SANDBOX Calc'!I53)&lt;'SANDBOX Calc'!J53,('SANDBOX Calc'!I53-'SANDBOX Calc'!J53)*'SANDBOX Calc'!$K$5,0),0)</f>
        <v>0</v>
      </c>
      <c r="BX49" s="105">
        <f>IF('SANDBOX Calc'!$N$5='BPA SANDBOX Ref Data'!$BX$2,'BPA SANDBOX Scaling'!D52,0)</f>
        <v>1.9588403691337488</v>
      </c>
      <c r="BY49" s="1">
        <f>IF('SANDBOX Calc'!$N$5='BPA SANDBOX Ref Data'!$BY$2,'BPA SANDBOX Scaling'!H52,0)</f>
        <v>0</v>
      </c>
      <c r="BZ49" s="6">
        <f>IF('SANDBOX Calc'!$N$6="Yes",SUM('BPA SANDBOX Ref Data'!BX49:BY49),0)</f>
        <v>1.9588403691337488</v>
      </c>
      <c r="CA49" s="4"/>
      <c r="CB49" s="4"/>
      <c r="CC49" s="4"/>
      <c r="CD49" s="4"/>
      <c r="CE49" s="4"/>
      <c r="CF49" s="4"/>
      <c r="CG49" s="4"/>
      <c r="CH49" s="4"/>
      <c r="CI49" s="4"/>
      <c r="CJ49" s="4"/>
      <c r="CK49" s="4"/>
      <c r="CL49" s="4"/>
      <c r="CM49" s="4"/>
      <c r="CN49" s="4"/>
      <c r="CO49" s="4"/>
      <c r="CP49" s="4"/>
      <c r="CQ49" s="4" t="e">
        <f>IF('SANDBOX Calc'!#REF!='BPA SANDBOX Ref Data'!CQ$2,Data!G49,0)</f>
        <v>#REF!</v>
      </c>
      <c r="CR49" s="4" t="e">
        <f>IF('SANDBOX Calc'!#REF!='BPA SANDBOX Ref Data'!CR$2,Data!H49,0)</f>
        <v>#REF!</v>
      </c>
      <c r="CS49" s="4" t="e">
        <f>IF('SANDBOX Calc'!#REF!='BPA SANDBOX Ref Data'!CS$2,Data!I49,0)</f>
        <v>#REF!</v>
      </c>
      <c r="CT49" s="4" t="e">
        <f>IF('SANDBOX Calc'!#REF!='BPA SANDBOX Ref Data'!CT$2,Data!J49,0)</f>
        <v>#REF!</v>
      </c>
      <c r="CU49" s="4" t="e">
        <f>IF('SANDBOX Calc'!#REF!='BPA SANDBOX Ref Data'!CU$2,Data!K49,0)</f>
        <v>#REF!</v>
      </c>
      <c r="CV49" s="4" t="e">
        <f>IF('SANDBOX Calc'!#REF!='BPA SANDBOX Ref Data'!CV$2,Data!L49,0)</f>
        <v>#REF!</v>
      </c>
      <c r="CW49" s="4" t="e">
        <f>IF('SANDBOX Calc'!#REF!='BPA SANDBOX Ref Data'!CW$2,Data!M49,0)</f>
        <v>#REF!</v>
      </c>
      <c r="CX49" s="4" t="e">
        <f>IF('SANDBOX Calc'!#REF!='BPA SANDBOX Ref Data'!CX$2,Data!N49,0)</f>
        <v>#REF!</v>
      </c>
      <c r="CY49" s="4" t="e">
        <f>IF('SANDBOX Calc'!#REF!='BPA SANDBOX Ref Data'!CY$2,Data!O49,0)</f>
        <v>#REF!</v>
      </c>
      <c r="CZ49" s="4" t="e">
        <f>IF('SANDBOX Calc'!#REF!='BPA SANDBOX Ref Data'!CZ$2,Data!P49,0)</f>
        <v>#REF!</v>
      </c>
      <c r="DA49" s="4" t="e">
        <f>IF('SANDBOX Calc'!#REF!='BPA SANDBOX Ref Data'!DA$2,Data!Q49,0)</f>
        <v>#REF!</v>
      </c>
      <c r="DB49" s="4" t="e">
        <f>IF('SANDBOX Calc'!#REF!='BPA SANDBOX Ref Data'!DB$2,Data!R49,0)</f>
        <v>#REF!</v>
      </c>
      <c r="DC49" s="4" t="e">
        <f>IF('SANDBOX Calc'!#REF!='BPA SANDBOX Ref Data'!DC$2,Data!S49,0)</f>
        <v>#REF!</v>
      </c>
      <c r="DD49" s="4" t="e">
        <f>IF('SANDBOX Calc'!#REF!='BPA SANDBOX Ref Data'!DD$2,Data!T49,0)</f>
        <v>#REF!</v>
      </c>
      <c r="DE49" s="4" t="e">
        <f>IF('SANDBOX Calc'!#REF!='BPA SANDBOX Ref Data'!DE$2,Data!U49,0)</f>
        <v>#REF!</v>
      </c>
      <c r="DF49" s="22" t="e">
        <f t="shared" si="7"/>
        <v>#REF!</v>
      </c>
    </row>
    <row r="50" spans="1:110" x14ac:dyDescent="0.3">
      <c r="A50" s="12">
        <v>10121</v>
      </c>
      <c r="B50" s="37" t="s">
        <v>57</v>
      </c>
      <c r="C50" s="18">
        <f>IF('SANDBOX Calc'!$C$6='BPA SANDBOX Ref Data'!C$2,Data!G50,0)</f>
        <v>0</v>
      </c>
      <c r="D50" s="4">
        <f>IF('SANDBOX Calc'!$C$6='BPA SANDBOX Ref Data'!D$2,Data!H50,0)</f>
        <v>0</v>
      </c>
      <c r="E50" s="4">
        <f>IF('SANDBOX Calc'!$C$6='BPA SANDBOX Ref Data'!E$2,Data!I50,0)</f>
        <v>39.242356506849319</v>
      </c>
      <c r="F50" s="4">
        <f>IF('SANDBOX Calc'!$C$6='BPA SANDBOX Ref Data'!F$2,Data!J50,0)</f>
        <v>0</v>
      </c>
      <c r="G50" s="4">
        <f>IF('SANDBOX Calc'!$C$6='BPA SANDBOX Ref Data'!G$2,Data!K50,0)</f>
        <v>0</v>
      </c>
      <c r="H50" s="4">
        <f>IF('SANDBOX Calc'!$C$6='BPA SANDBOX Ref Data'!H$2,Data!L50,0)</f>
        <v>0</v>
      </c>
      <c r="I50" s="4">
        <f>IF('SANDBOX Calc'!$C$6='BPA SANDBOX Ref Data'!I$2,Data!M50,0)</f>
        <v>0</v>
      </c>
      <c r="J50" s="4">
        <f>IF('SANDBOX Calc'!$C$6='BPA SANDBOX Ref Data'!J$2,Data!N50,0)</f>
        <v>0</v>
      </c>
      <c r="K50" s="4">
        <f>IF('SANDBOX Calc'!$C$6='BPA SANDBOX Ref Data'!K$2,Data!O50,0)</f>
        <v>0</v>
      </c>
      <c r="L50" s="4">
        <f>IF('SANDBOX Calc'!$C$6='BPA SANDBOX Ref Data'!L$2,Data!P50,0)</f>
        <v>0</v>
      </c>
      <c r="M50" s="4">
        <f>IF('SANDBOX Calc'!$C$6='BPA SANDBOX Ref Data'!M$2,Data!Q50,0)</f>
        <v>0</v>
      </c>
      <c r="N50" s="4">
        <f>IF('SANDBOX Calc'!$C$6='BPA SANDBOX Ref Data'!N$2,Data!R50,0)</f>
        <v>0</v>
      </c>
      <c r="O50" s="4">
        <f>IF('SANDBOX Calc'!$C$6='BPA SANDBOX Ref Data'!O$2,Data!S50,0)</f>
        <v>0</v>
      </c>
      <c r="P50" s="4">
        <f>IF('SANDBOX Calc'!$C$6='BPA SANDBOX Ref Data'!P$2,Data!T50,0)</f>
        <v>0</v>
      </c>
      <c r="Q50" s="4">
        <f>IF('SANDBOX Calc'!$C$6='BPA SANDBOX Ref Data'!Q$2,Data!U50,0)</f>
        <v>0</v>
      </c>
      <c r="R50" s="22">
        <f t="shared" si="1"/>
        <v>39.242356506849319</v>
      </c>
      <c r="S50" s="18">
        <f>IF(S$2='SANDBOX Calc'!$D$6,Data!V50,0)</f>
        <v>0</v>
      </c>
      <c r="T50" s="4">
        <f>IF(T$2='SANDBOX Calc'!$D$6,Data!W50,0)</f>
        <v>0</v>
      </c>
      <c r="U50" s="4">
        <f>IF(U$2='SANDBOX Calc'!$D$6,Data!X50,0)</f>
        <v>0</v>
      </c>
      <c r="V50" s="4">
        <f>IF(V$2='SANDBOX Calc'!$D$6,Data!Y50,0)</f>
        <v>0</v>
      </c>
      <c r="W50" s="4">
        <f>IF(W$2='SANDBOX Calc'!$D$6,Data!Z50,0)</f>
        <v>0</v>
      </c>
      <c r="X50" s="4">
        <f>IF(X$2='SANDBOX Calc'!$D$6,Data!AA50,0)</f>
        <v>0</v>
      </c>
      <c r="Y50" s="4">
        <f>IF(Y$2='SANDBOX Calc'!$D$6,Data!AB50,0)</f>
        <v>0</v>
      </c>
      <c r="Z50" s="4">
        <f>IF(Z$2='SANDBOX Calc'!$D$6,Data!AC50,0)</f>
        <v>0</v>
      </c>
      <c r="AA50" s="4">
        <f>IF(AA$2='SANDBOX Calc'!$D$6,Data!AD50,0)</f>
        <v>0</v>
      </c>
      <c r="AB50" s="4">
        <f>IF(AB$2='SANDBOX Calc'!$D$6,Data!AE50,0)</f>
        <v>0</v>
      </c>
      <c r="AC50" s="4">
        <f>IF(AC$2='SANDBOX Calc'!$D$6,Data!AF50,0)</f>
        <v>0</v>
      </c>
      <c r="AD50" s="4">
        <f>IF(AD$2='SANDBOX Calc'!$D$6,Data!AG50,0)</f>
        <v>0</v>
      </c>
      <c r="AE50" s="4">
        <f>IF(AE$2='SANDBOX Calc'!$D$6,Data!AH50,0)</f>
        <v>0</v>
      </c>
      <c r="AF50" s="4">
        <f>IF(AF$2='SANDBOX Calc'!$D$6,Data!AI50,0)</f>
        <v>0</v>
      </c>
      <c r="AG50" s="6">
        <f t="shared" si="2"/>
        <v>0</v>
      </c>
      <c r="AH50" s="18">
        <f>IF(AH$2='SANDBOX Calc'!$E$6,0,0)</f>
        <v>0</v>
      </c>
      <c r="AI50" s="4">
        <f>IF(AI$2='SANDBOX Calc'!$E$6,Data!AJ50,0)</f>
        <v>0</v>
      </c>
      <c r="AJ50" s="4">
        <f>IF(AJ$2='SANDBOX Calc'!$E$6,Data!AK50,0)</f>
        <v>0</v>
      </c>
      <c r="AK50" s="4">
        <f>IF(AK$2='SANDBOX Calc'!$E$6,Data!AL50,0)</f>
        <v>0</v>
      </c>
      <c r="AL50" s="4">
        <f>IF(AL$2='SANDBOX Calc'!$E$6,Data!AM50,0)</f>
        <v>0</v>
      </c>
      <c r="AM50" s="4">
        <f>IF(AM$2='SANDBOX Calc'!$E$6,Data!AN50,0)</f>
        <v>0</v>
      </c>
      <c r="AN50" s="4">
        <f>IF(AN$2='SANDBOX Calc'!$E$6,Data!AO50,0)</f>
        <v>0</v>
      </c>
      <c r="AO50" s="4">
        <f>IF(AO$2='SANDBOX Calc'!$E$6,Data!AP50,0)</f>
        <v>0</v>
      </c>
      <c r="AP50" s="6">
        <f t="shared" si="3"/>
        <v>0</v>
      </c>
      <c r="AQ50" s="18">
        <f>IF(AQ$2='SANDBOX Calc'!$F$6,0,0)</f>
        <v>0</v>
      </c>
      <c r="AR50" s="4">
        <f>IF(AR$2='SANDBOX Calc'!$F$6,Data!AQ50,0)</f>
        <v>0</v>
      </c>
      <c r="AS50" s="4">
        <f>IF(AS$2='SANDBOX Calc'!$F$6,Data!AR50,0)</f>
        <v>0</v>
      </c>
      <c r="AT50" s="4">
        <f>IF(AT$2='SANDBOX Calc'!$F$6,Data!AS50,0)</f>
        <v>0</v>
      </c>
      <c r="AU50" s="4">
        <f>IF(AU$2='SANDBOX Calc'!$F$6,Data!AT50,0)</f>
        <v>0</v>
      </c>
      <c r="AV50" s="4">
        <f>IF(AV$2='SANDBOX Calc'!$F$6,Data!AU50,0)</f>
        <v>0</v>
      </c>
      <c r="AW50" s="4">
        <f>IF(AW$2='SANDBOX Calc'!$F$6,Data!AV50,0)</f>
        <v>0</v>
      </c>
      <c r="AX50" s="4">
        <f>IF(AX$2='SANDBOX Calc'!$F$6,Data!AW50,0)</f>
        <v>0</v>
      </c>
      <c r="AY50" s="6">
        <f t="shared" si="4"/>
        <v>0</v>
      </c>
      <c r="AZ50" s="18">
        <f>IF(AZ$2='SANDBOX Calc'!$G$6,0,0)</f>
        <v>0</v>
      </c>
      <c r="BA50" s="4">
        <f>IF(BA$2='SANDBOX Calc'!$G$6,Data!AX50,0)</f>
        <v>0</v>
      </c>
      <c r="BB50" s="4">
        <f>IF(BB$2='SANDBOX Calc'!$G$6,Data!AY50,0)</f>
        <v>0</v>
      </c>
      <c r="BC50" s="4">
        <f>IF(BC$2='SANDBOX Calc'!$G$6,Data!AZ50,0)</f>
        <v>0</v>
      </c>
      <c r="BD50" s="4">
        <f>IF(BD$2='SANDBOX Calc'!$G$6,Data!BA50,0)</f>
        <v>0</v>
      </c>
      <c r="BE50" s="4">
        <f>IF(BE$2='SANDBOX Calc'!$G$6,Data!BB50,0)</f>
        <v>0</v>
      </c>
      <c r="BF50" s="4">
        <f>IF(BF$2='SANDBOX Calc'!$G$6,Data!BC50,0)</f>
        <v>0</v>
      </c>
      <c r="BG50" s="4">
        <f>IF(BG$2='SANDBOX Calc'!$G$6,Data!BD50,0)</f>
        <v>0</v>
      </c>
      <c r="BH50" s="6">
        <f t="shared" si="5"/>
        <v>0</v>
      </c>
      <c r="BI50" s="97">
        <f>IF('SANDBOX Calc'!$H$6="Yes",Data!BE50,0)</f>
        <v>0</v>
      </c>
      <c r="BJ50" s="18">
        <f>IF(BJ$2='SANDBOX Calc'!$L$4,0,0)</f>
        <v>0</v>
      </c>
      <c r="BK50" s="4">
        <f>IF(BK$2='SANDBOX Calc'!$L$4,Data!BV50,0)</f>
        <v>0</v>
      </c>
      <c r="BL50" s="4">
        <f>IF(BL$2='SANDBOX Calc'!$L$4,Data!BW50,0)</f>
        <v>0</v>
      </c>
      <c r="BM50" s="4">
        <f>IF(BM$2='SANDBOX Calc'!$L$4,Data!BX50,0)</f>
        <v>0</v>
      </c>
      <c r="BN50" s="4">
        <f>IF(BN$2='SANDBOX Calc'!$L$4,Data!BY50,0)</f>
        <v>0</v>
      </c>
      <c r="BO50" s="6">
        <f t="shared" si="6"/>
        <v>0</v>
      </c>
      <c r="BP50" s="4">
        <f>IF('SANDBOX Calc'!$J$6='BPA SANDBOX Ref Data'!BP$2,Data!C50,0)</f>
        <v>0</v>
      </c>
      <c r="BQ50" s="4">
        <f>IF('SANDBOX Calc'!$J$6='BPA SANDBOX Ref Data'!BQ$2,Data!D50,0)</f>
        <v>0</v>
      </c>
      <c r="BR50" s="4">
        <f>IF('SANDBOX Calc'!$J$6='BPA SANDBOX Ref Data'!BR$2,Data!E50,0)</f>
        <v>0</v>
      </c>
      <c r="BS50" s="4">
        <f>IF('SANDBOX Calc'!$J$6='BPA SANDBOX Ref Data'!BS$2,Data!F50,0)</f>
        <v>40.875</v>
      </c>
      <c r="BT50" s="99">
        <f t="shared" si="0"/>
        <v>40.875</v>
      </c>
      <c r="BU50" s="102">
        <f>IF('SANDBOX Calc'!$L$6="Yes",'BPA SANDBOX Ref Data'!BO50*'SANDBOX Calc'!$L$5,0)</f>
        <v>0</v>
      </c>
      <c r="BV50" s="102">
        <f>IF('SANDBOX Calc'!$M$6="Yes",IF(('SANDBOX Calc'!I54-'BPA SANDBOX Ref Data'!BT50)&gt;0,('SANDBOX Calc'!I54-'BPA SANDBOX Ref Data'!BT50)*'SANDBOX Calc'!$M$5,0),0)</f>
        <v>0</v>
      </c>
      <c r="BW50" s="80">
        <f>IF('SANDBOX Calc'!$K$6="Yes",IF(('SANDBOX Calc'!I54)&lt;'SANDBOX Calc'!J54,('SANDBOX Calc'!I54-'SANDBOX Calc'!J54)*'SANDBOX Calc'!$K$5,0),0)</f>
        <v>-1.632643493150681</v>
      </c>
      <c r="BX50" s="105">
        <f>IF('SANDBOX Calc'!$N$5='BPA SANDBOX Ref Data'!$BX$2,'BPA SANDBOX Scaling'!D53,0)</f>
        <v>1.6533783810931171</v>
      </c>
      <c r="BY50" s="1">
        <f>IF('SANDBOX Calc'!$N$5='BPA SANDBOX Ref Data'!$BY$2,'BPA SANDBOX Scaling'!H53,0)</f>
        <v>0</v>
      </c>
      <c r="BZ50" s="6">
        <f>IF('SANDBOX Calc'!$N$6="Yes",SUM('BPA SANDBOX Ref Data'!BX50:BY50),0)</f>
        <v>1.6533783810931171</v>
      </c>
      <c r="CA50" s="4"/>
      <c r="CB50" s="4"/>
      <c r="CC50" s="4"/>
      <c r="CD50" s="4"/>
      <c r="CE50" s="4"/>
      <c r="CF50" s="4"/>
      <c r="CG50" s="4"/>
      <c r="CH50" s="4"/>
      <c r="CI50" s="4"/>
      <c r="CJ50" s="4"/>
      <c r="CK50" s="4"/>
      <c r="CL50" s="4"/>
      <c r="CM50" s="4"/>
      <c r="CN50" s="4"/>
      <c r="CO50" s="4"/>
      <c r="CP50" s="4"/>
      <c r="CQ50" s="4" t="e">
        <f>IF('SANDBOX Calc'!#REF!='BPA SANDBOX Ref Data'!CQ$2,Data!G50,0)</f>
        <v>#REF!</v>
      </c>
      <c r="CR50" s="4" t="e">
        <f>IF('SANDBOX Calc'!#REF!='BPA SANDBOX Ref Data'!CR$2,Data!H50,0)</f>
        <v>#REF!</v>
      </c>
      <c r="CS50" s="4" t="e">
        <f>IF('SANDBOX Calc'!#REF!='BPA SANDBOX Ref Data'!CS$2,Data!I50,0)</f>
        <v>#REF!</v>
      </c>
      <c r="CT50" s="4" t="e">
        <f>IF('SANDBOX Calc'!#REF!='BPA SANDBOX Ref Data'!CT$2,Data!J50,0)</f>
        <v>#REF!</v>
      </c>
      <c r="CU50" s="4" t="e">
        <f>IF('SANDBOX Calc'!#REF!='BPA SANDBOX Ref Data'!CU$2,Data!K50,0)</f>
        <v>#REF!</v>
      </c>
      <c r="CV50" s="4" t="e">
        <f>IF('SANDBOX Calc'!#REF!='BPA SANDBOX Ref Data'!CV$2,Data!L50,0)</f>
        <v>#REF!</v>
      </c>
      <c r="CW50" s="4" t="e">
        <f>IF('SANDBOX Calc'!#REF!='BPA SANDBOX Ref Data'!CW$2,Data!M50,0)</f>
        <v>#REF!</v>
      </c>
      <c r="CX50" s="4" t="e">
        <f>IF('SANDBOX Calc'!#REF!='BPA SANDBOX Ref Data'!CX$2,Data!N50,0)</f>
        <v>#REF!</v>
      </c>
      <c r="CY50" s="4" t="e">
        <f>IF('SANDBOX Calc'!#REF!='BPA SANDBOX Ref Data'!CY$2,Data!O50,0)</f>
        <v>#REF!</v>
      </c>
      <c r="CZ50" s="4" t="e">
        <f>IF('SANDBOX Calc'!#REF!='BPA SANDBOX Ref Data'!CZ$2,Data!P50,0)</f>
        <v>#REF!</v>
      </c>
      <c r="DA50" s="4" t="e">
        <f>IF('SANDBOX Calc'!#REF!='BPA SANDBOX Ref Data'!DA$2,Data!Q50,0)</f>
        <v>#REF!</v>
      </c>
      <c r="DB50" s="4" t="e">
        <f>IF('SANDBOX Calc'!#REF!='BPA SANDBOX Ref Data'!DB$2,Data!R50,0)</f>
        <v>#REF!</v>
      </c>
      <c r="DC50" s="4" t="e">
        <f>IF('SANDBOX Calc'!#REF!='BPA SANDBOX Ref Data'!DC$2,Data!S50,0)</f>
        <v>#REF!</v>
      </c>
      <c r="DD50" s="4" t="e">
        <f>IF('SANDBOX Calc'!#REF!='BPA SANDBOX Ref Data'!DD$2,Data!T50,0)</f>
        <v>#REF!</v>
      </c>
      <c r="DE50" s="4" t="e">
        <f>IF('SANDBOX Calc'!#REF!='BPA SANDBOX Ref Data'!DE$2,Data!U50,0)</f>
        <v>#REF!</v>
      </c>
      <c r="DF50" s="22" t="e">
        <f t="shared" si="7"/>
        <v>#REF!</v>
      </c>
    </row>
    <row r="51" spans="1:110" x14ac:dyDescent="0.3">
      <c r="A51" s="12">
        <v>10123</v>
      </c>
      <c r="B51" s="37" t="s">
        <v>58</v>
      </c>
      <c r="C51" s="18">
        <f>IF('SANDBOX Calc'!$C$6='BPA SANDBOX Ref Data'!C$2,Data!G51,0)</f>
        <v>0</v>
      </c>
      <c r="D51" s="4">
        <f>IF('SANDBOX Calc'!$C$6='BPA SANDBOX Ref Data'!D$2,Data!H51,0)</f>
        <v>0</v>
      </c>
      <c r="E51" s="4">
        <f>IF('SANDBOX Calc'!$C$6='BPA SANDBOX Ref Data'!E$2,Data!I51,0)</f>
        <v>518.68483869863019</v>
      </c>
      <c r="F51" s="4">
        <f>IF('SANDBOX Calc'!$C$6='BPA SANDBOX Ref Data'!F$2,Data!J51,0)</f>
        <v>0</v>
      </c>
      <c r="G51" s="4">
        <f>IF('SANDBOX Calc'!$C$6='BPA SANDBOX Ref Data'!G$2,Data!K51,0)</f>
        <v>0</v>
      </c>
      <c r="H51" s="4">
        <f>IF('SANDBOX Calc'!$C$6='BPA SANDBOX Ref Data'!H$2,Data!L51,0)</f>
        <v>0</v>
      </c>
      <c r="I51" s="4">
        <f>IF('SANDBOX Calc'!$C$6='BPA SANDBOX Ref Data'!I$2,Data!M51,0)</f>
        <v>0</v>
      </c>
      <c r="J51" s="4">
        <f>IF('SANDBOX Calc'!$C$6='BPA SANDBOX Ref Data'!J$2,Data!N51,0)</f>
        <v>0</v>
      </c>
      <c r="K51" s="4">
        <f>IF('SANDBOX Calc'!$C$6='BPA SANDBOX Ref Data'!K$2,Data!O51,0)</f>
        <v>0</v>
      </c>
      <c r="L51" s="4">
        <f>IF('SANDBOX Calc'!$C$6='BPA SANDBOX Ref Data'!L$2,Data!P51,0)</f>
        <v>0</v>
      </c>
      <c r="M51" s="4">
        <f>IF('SANDBOX Calc'!$C$6='BPA SANDBOX Ref Data'!M$2,Data!Q51,0)</f>
        <v>0</v>
      </c>
      <c r="N51" s="4">
        <f>IF('SANDBOX Calc'!$C$6='BPA SANDBOX Ref Data'!N$2,Data!R51,0)</f>
        <v>0</v>
      </c>
      <c r="O51" s="4">
        <f>IF('SANDBOX Calc'!$C$6='BPA SANDBOX Ref Data'!O$2,Data!S51,0)</f>
        <v>0</v>
      </c>
      <c r="P51" s="4">
        <f>IF('SANDBOX Calc'!$C$6='BPA SANDBOX Ref Data'!P$2,Data!T51,0)</f>
        <v>0</v>
      </c>
      <c r="Q51" s="4">
        <f>IF('SANDBOX Calc'!$C$6='BPA SANDBOX Ref Data'!Q$2,Data!U51,0)</f>
        <v>0</v>
      </c>
      <c r="R51" s="22">
        <f t="shared" si="1"/>
        <v>518.68483869863019</v>
      </c>
      <c r="S51" s="18">
        <f>IF(S$2='SANDBOX Calc'!$D$6,Data!V51,0)</f>
        <v>0</v>
      </c>
      <c r="T51" s="4">
        <f>IF(T$2='SANDBOX Calc'!$D$6,Data!W51,0)</f>
        <v>26</v>
      </c>
      <c r="U51" s="4">
        <f>IF(U$2='SANDBOX Calc'!$D$6,Data!X51,0)</f>
        <v>0</v>
      </c>
      <c r="V51" s="4">
        <f>IF(V$2='SANDBOX Calc'!$D$6,Data!Y51,0)</f>
        <v>0</v>
      </c>
      <c r="W51" s="4">
        <f>IF(W$2='SANDBOX Calc'!$D$6,Data!Z51,0)</f>
        <v>0</v>
      </c>
      <c r="X51" s="4">
        <f>IF(X$2='SANDBOX Calc'!$D$6,Data!AA51,0)</f>
        <v>0</v>
      </c>
      <c r="Y51" s="4">
        <f>IF(Y$2='SANDBOX Calc'!$D$6,Data!AB51,0)</f>
        <v>0</v>
      </c>
      <c r="Z51" s="4">
        <f>IF(Z$2='SANDBOX Calc'!$D$6,Data!AC51,0)</f>
        <v>0</v>
      </c>
      <c r="AA51" s="4">
        <f>IF(AA$2='SANDBOX Calc'!$D$6,Data!AD51,0)</f>
        <v>0</v>
      </c>
      <c r="AB51" s="4">
        <f>IF(AB$2='SANDBOX Calc'!$D$6,Data!AE51,0)</f>
        <v>0</v>
      </c>
      <c r="AC51" s="4">
        <f>IF(AC$2='SANDBOX Calc'!$D$6,Data!AF51,0)</f>
        <v>0</v>
      </c>
      <c r="AD51" s="4">
        <f>IF(AD$2='SANDBOX Calc'!$D$6,Data!AG51,0)</f>
        <v>0</v>
      </c>
      <c r="AE51" s="4">
        <f>IF(AE$2='SANDBOX Calc'!$D$6,Data!AH51,0)</f>
        <v>0</v>
      </c>
      <c r="AF51" s="4">
        <f>IF(AF$2='SANDBOX Calc'!$D$6,Data!AI51,0)</f>
        <v>0</v>
      </c>
      <c r="AG51" s="6">
        <f t="shared" si="2"/>
        <v>26</v>
      </c>
      <c r="AH51" s="18">
        <f>IF(AH$2='SANDBOX Calc'!$E$6,0,0)</f>
        <v>0</v>
      </c>
      <c r="AI51" s="4">
        <f>IF(AI$2='SANDBOX Calc'!$E$6,Data!AJ51,0)</f>
        <v>0</v>
      </c>
      <c r="AJ51" s="4">
        <f>IF(AJ$2='SANDBOX Calc'!$E$6,Data!AK51,0)</f>
        <v>15.719977168949772</v>
      </c>
      <c r="AK51" s="4">
        <f>IF(AK$2='SANDBOX Calc'!$E$6,Data!AL51,0)</f>
        <v>0</v>
      </c>
      <c r="AL51" s="4">
        <f>IF(AL$2='SANDBOX Calc'!$E$6,Data!AM51,0)</f>
        <v>0</v>
      </c>
      <c r="AM51" s="4">
        <f>IF(AM$2='SANDBOX Calc'!$E$6,Data!AN51,0)</f>
        <v>0</v>
      </c>
      <c r="AN51" s="4">
        <f>IF(AN$2='SANDBOX Calc'!$E$6,Data!AO51,0)</f>
        <v>0</v>
      </c>
      <c r="AO51" s="4">
        <f>IF(AO$2='SANDBOX Calc'!$E$6,Data!AP51,0)</f>
        <v>0</v>
      </c>
      <c r="AP51" s="6">
        <f t="shared" si="3"/>
        <v>15.719977168949772</v>
      </c>
      <c r="AQ51" s="18">
        <f>IF(AQ$2='SANDBOX Calc'!$F$6,0,0)</f>
        <v>0</v>
      </c>
      <c r="AR51" s="4">
        <f>IF(AR$2='SANDBOX Calc'!$F$6,Data!AQ51,0)</f>
        <v>0</v>
      </c>
      <c r="AS51" s="4">
        <f>IF(AS$2='SANDBOX Calc'!$F$6,Data!AR51,0)</f>
        <v>0</v>
      </c>
      <c r="AT51" s="4">
        <f>IF(AT$2='SANDBOX Calc'!$F$6,Data!AS51,0)</f>
        <v>0</v>
      </c>
      <c r="AU51" s="4">
        <f>IF(AU$2='SANDBOX Calc'!$F$6,Data!AT51,0)</f>
        <v>0</v>
      </c>
      <c r="AV51" s="4">
        <f>IF(AV$2='SANDBOX Calc'!$F$6,Data!AU51,0)</f>
        <v>0</v>
      </c>
      <c r="AW51" s="4">
        <f>IF(AW$2='SANDBOX Calc'!$F$6,Data!AV51,0)</f>
        <v>0</v>
      </c>
      <c r="AX51" s="4">
        <f>IF(AX$2='SANDBOX Calc'!$F$6,Data!AW51,0)</f>
        <v>0</v>
      </c>
      <c r="AY51" s="6">
        <f t="shared" si="4"/>
        <v>0</v>
      </c>
      <c r="AZ51" s="18">
        <f>IF(AZ$2='SANDBOX Calc'!$G$6,0,0)</f>
        <v>0</v>
      </c>
      <c r="BA51" s="4">
        <f>IF(BA$2='SANDBOX Calc'!$G$6,Data!AX51,0)</f>
        <v>0</v>
      </c>
      <c r="BB51" s="4">
        <f>IF(BB$2='SANDBOX Calc'!$G$6,Data!AY51,0)</f>
        <v>0</v>
      </c>
      <c r="BC51" s="4">
        <f>IF(BC$2='SANDBOX Calc'!$G$6,Data!AZ51,0)</f>
        <v>0</v>
      </c>
      <c r="BD51" s="4">
        <f>IF(BD$2='SANDBOX Calc'!$G$6,Data!BA51,0)</f>
        <v>0</v>
      </c>
      <c r="BE51" s="4">
        <f>IF(BE$2='SANDBOX Calc'!$G$6,Data!BB51,0)</f>
        <v>0</v>
      </c>
      <c r="BF51" s="4">
        <f>IF(BF$2='SANDBOX Calc'!$G$6,Data!BC51,0)</f>
        <v>0</v>
      </c>
      <c r="BG51" s="4">
        <f>IF(BG$2='SANDBOX Calc'!$G$6,Data!BD51,0)</f>
        <v>0</v>
      </c>
      <c r="BH51" s="6">
        <f t="shared" si="5"/>
        <v>0</v>
      </c>
      <c r="BI51" s="97">
        <f>IF('SANDBOX Calc'!$H$6="Yes",Data!BE51,0)</f>
        <v>0</v>
      </c>
      <c r="BJ51" s="18">
        <f>IF(BJ$2='SANDBOX Calc'!$L$4,0,0)</f>
        <v>0</v>
      </c>
      <c r="BK51" s="4">
        <f>IF(BK$2='SANDBOX Calc'!$L$4,Data!BV51,0)</f>
        <v>0</v>
      </c>
      <c r="BL51" s="4">
        <f>IF(BL$2='SANDBOX Calc'!$L$4,Data!BW51,0)</f>
        <v>9.5685000000000002</v>
      </c>
      <c r="BM51" s="4">
        <f>IF(BM$2='SANDBOX Calc'!$L$4,Data!BX51,0)</f>
        <v>0</v>
      </c>
      <c r="BN51" s="4">
        <f>IF(BN$2='SANDBOX Calc'!$L$4,Data!BY51,0)</f>
        <v>0</v>
      </c>
      <c r="BO51" s="6">
        <f t="shared" si="6"/>
        <v>9.5685000000000002</v>
      </c>
      <c r="BP51" s="4">
        <f>IF('SANDBOX Calc'!$J$6='BPA SANDBOX Ref Data'!BP$2,Data!C51,0)</f>
        <v>0</v>
      </c>
      <c r="BQ51" s="4">
        <f>IF('SANDBOX Calc'!$J$6='BPA SANDBOX Ref Data'!BQ$2,Data!D51,0)</f>
        <v>0</v>
      </c>
      <c r="BR51" s="4">
        <f>IF('SANDBOX Calc'!$J$6='BPA SANDBOX Ref Data'!BR$2,Data!E51,0)</f>
        <v>0</v>
      </c>
      <c r="BS51" s="4">
        <f>IF('SANDBOX Calc'!$J$6='BPA SANDBOX Ref Data'!BS$2,Data!F51,0)</f>
        <v>549.19899999999996</v>
      </c>
      <c r="BT51" s="99">
        <f t="shared" si="0"/>
        <v>549.19899999999996</v>
      </c>
      <c r="BU51" s="102">
        <f>IF('SANDBOX Calc'!$L$6="Yes",'BPA SANDBOX Ref Data'!BO51*'SANDBOX Calc'!$L$5,0)</f>
        <v>4.7842500000000001</v>
      </c>
      <c r="BV51" s="102">
        <f>IF('SANDBOX Calc'!$M$6="Yes",IF(('SANDBOX Calc'!I55-'BPA SANDBOX Ref Data'!BT51)&gt;0,('SANDBOX Calc'!I55-'BPA SANDBOX Ref Data'!BT51)*'SANDBOX Calc'!$M$5,0),0)</f>
        <v>0</v>
      </c>
      <c r="BW51" s="80">
        <f>IF('SANDBOX Calc'!$K$6="Yes",IF(('SANDBOX Calc'!I55)&lt;'SANDBOX Calc'!J55,('SANDBOX Calc'!I55-'SANDBOX Calc'!J55)*'SANDBOX Calc'!$K$5,0),0)</f>
        <v>-72.234138470319522</v>
      </c>
      <c r="BX51" s="105">
        <f>IF('SANDBOX Calc'!$N$5='BPA SANDBOX Ref Data'!$BX$2,'BPA SANDBOX Scaling'!D54,0)</f>
        <v>20.297291931868767</v>
      </c>
      <c r="BY51" s="1">
        <f>IF('SANDBOX Calc'!$N$5='BPA SANDBOX Ref Data'!$BY$2,'BPA SANDBOX Scaling'!H54,0)</f>
        <v>0</v>
      </c>
      <c r="BZ51" s="6">
        <f>IF('SANDBOX Calc'!$N$6="Yes",SUM('BPA SANDBOX Ref Data'!BX51:BY51),0)</f>
        <v>20.297291931868767</v>
      </c>
      <c r="CA51" s="4"/>
      <c r="CB51" s="4"/>
      <c r="CC51" s="4"/>
      <c r="CD51" s="4"/>
      <c r="CE51" s="4"/>
      <c r="CF51" s="4"/>
      <c r="CG51" s="4"/>
      <c r="CH51" s="4"/>
      <c r="CI51" s="4"/>
      <c r="CJ51" s="4"/>
      <c r="CK51" s="4"/>
      <c r="CL51" s="4"/>
      <c r="CM51" s="4"/>
      <c r="CN51" s="4"/>
      <c r="CO51" s="4"/>
      <c r="CP51" s="4"/>
      <c r="CQ51" s="4" t="e">
        <f>IF('SANDBOX Calc'!#REF!='BPA SANDBOX Ref Data'!CQ$2,Data!G51,0)</f>
        <v>#REF!</v>
      </c>
      <c r="CR51" s="4" t="e">
        <f>IF('SANDBOX Calc'!#REF!='BPA SANDBOX Ref Data'!CR$2,Data!H51,0)</f>
        <v>#REF!</v>
      </c>
      <c r="CS51" s="4" t="e">
        <f>IF('SANDBOX Calc'!#REF!='BPA SANDBOX Ref Data'!CS$2,Data!I51,0)</f>
        <v>#REF!</v>
      </c>
      <c r="CT51" s="4" t="e">
        <f>IF('SANDBOX Calc'!#REF!='BPA SANDBOX Ref Data'!CT$2,Data!J51,0)</f>
        <v>#REF!</v>
      </c>
      <c r="CU51" s="4" t="e">
        <f>IF('SANDBOX Calc'!#REF!='BPA SANDBOX Ref Data'!CU$2,Data!K51,0)</f>
        <v>#REF!</v>
      </c>
      <c r="CV51" s="4" t="e">
        <f>IF('SANDBOX Calc'!#REF!='BPA SANDBOX Ref Data'!CV$2,Data!L51,0)</f>
        <v>#REF!</v>
      </c>
      <c r="CW51" s="4" t="e">
        <f>IF('SANDBOX Calc'!#REF!='BPA SANDBOX Ref Data'!CW$2,Data!M51,0)</f>
        <v>#REF!</v>
      </c>
      <c r="CX51" s="4" t="e">
        <f>IF('SANDBOX Calc'!#REF!='BPA SANDBOX Ref Data'!CX$2,Data!N51,0)</f>
        <v>#REF!</v>
      </c>
      <c r="CY51" s="4" t="e">
        <f>IF('SANDBOX Calc'!#REF!='BPA SANDBOX Ref Data'!CY$2,Data!O51,0)</f>
        <v>#REF!</v>
      </c>
      <c r="CZ51" s="4" t="e">
        <f>IF('SANDBOX Calc'!#REF!='BPA SANDBOX Ref Data'!CZ$2,Data!P51,0)</f>
        <v>#REF!</v>
      </c>
      <c r="DA51" s="4" t="e">
        <f>IF('SANDBOX Calc'!#REF!='BPA SANDBOX Ref Data'!DA$2,Data!Q51,0)</f>
        <v>#REF!</v>
      </c>
      <c r="DB51" s="4" t="e">
        <f>IF('SANDBOX Calc'!#REF!='BPA SANDBOX Ref Data'!DB$2,Data!R51,0)</f>
        <v>#REF!</v>
      </c>
      <c r="DC51" s="4" t="e">
        <f>IF('SANDBOX Calc'!#REF!='BPA SANDBOX Ref Data'!DC$2,Data!S51,0)</f>
        <v>#REF!</v>
      </c>
      <c r="DD51" s="4" t="e">
        <f>IF('SANDBOX Calc'!#REF!='BPA SANDBOX Ref Data'!DD$2,Data!T51,0)</f>
        <v>#REF!</v>
      </c>
      <c r="DE51" s="4" t="e">
        <f>IF('SANDBOX Calc'!#REF!='BPA SANDBOX Ref Data'!DE$2,Data!U51,0)</f>
        <v>#REF!</v>
      </c>
      <c r="DF51" s="22" t="e">
        <f t="shared" si="7"/>
        <v>#REF!</v>
      </c>
    </row>
    <row r="52" spans="1:110" x14ac:dyDescent="0.3">
      <c r="A52" s="12">
        <v>10136</v>
      </c>
      <c r="B52" s="37" t="s">
        <v>59</v>
      </c>
      <c r="C52" s="18">
        <f>IF('SANDBOX Calc'!$C$6='BPA SANDBOX Ref Data'!C$2,Data!G52,0)</f>
        <v>0</v>
      </c>
      <c r="D52" s="4">
        <f>IF('SANDBOX Calc'!$C$6='BPA SANDBOX Ref Data'!D$2,Data!H52,0)</f>
        <v>0</v>
      </c>
      <c r="E52" s="4">
        <f>IF('SANDBOX Calc'!$C$6='BPA SANDBOX Ref Data'!E$2,Data!I52,0)</f>
        <v>18.341732305936066</v>
      </c>
      <c r="F52" s="4">
        <f>IF('SANDBOX Calc'!$C$6='BPA SANDBOX Ref Data'!F$2,Data!J52,0)</f>
        <v>0</v>
      </c>
      <c r="G52" s="4">
        <f>IF('SANDBOX Calc'!$C$6='BPA SANDBOX Ref Data'!G$2,Data!K52,0)</f>
        <v>0</v>
      </c>
      <c r="H52" s="4">
        <f>IF('SANDBOX Calc'!$C$6='BPA SANDBOX Ref Data'!H$2,Data!L52,0)</f>
        <v>0</v>
      </c>
      <c r="I52" s="4">
        <f>IF('SANDBOX Calc'!$C$6='BPA SANDBOX Ref Data'!I$2,Data!M52,0)</f>
        <v>0</v>
      </c>
      <c r="J52" s="4">
        <f>IF('SANDBOX Calc'!$C$6='BPA SANDBOX Ref Data'!J$2,Data!N52,0)</f>
        <v>0</v>
      </c>
      <c r="K52" s="4">
        <f>IF('SANDBOX Calc'!$C$6='BPA SANDBOX Ref Data'!K$2,Data!O52,0)</f>
        <v>0</v>
      </c>
      <c r="L52" s="4">
        <f>IF('SANDBOX Calc'!$C$6='BPA SANDBOX Ref Data'!L$2,Data!P52,0)</f>
        <v>0</v>
      </c>
      <c r="M52" s="4">
        <f>IF('SANDBOX Calc'!$C$6='BPA SANDBOX Ref Data'!M$2,Data!Q52,0)</f>
        <v>0</v>
      </c>
      <c r="N52" s="4">
        <f>IF('SANDBOX Calc'!$C$6='BPA SANDBOX Ref Data'!N$2,Data!R52,0)</f>
        <v>0</v>
      </c>
      <c r="O52" s="4">
        <f>IF('SANDBOX Calc'!$C$6='BPA SANDBOX Ref Data'!O$2,Data!S52,0)</f>
        <v>0</v>
      </c>
      <c r="P52" s="4">
        <f>IF('SANDBOX Calc'!$C$6='BPA SANDBOX Ref Data'!P$2,Data!T52,0)</f>
        <v>0</v>
      </c>
      <c r="Q52" s="4">
        <f>IF('SANDBOX Calc'!$C$6='BPA SANDBOX Ref Data'!Q$2,Data!U52,0)</f>
        <v>0</v>
      </c>
      <c r="R52" s="22">
        <f t="shared" si="1"/>
        <v>18.341732305936066</v>
      </c>
      <c r="S52" s="18">
        <f>IF(S$2='SANDBOX Calc'!$D$6,Data!V52,0)</f>
        <v>0</v>
      </c>
      <c r="T52" s="4">
        <f>IF(T$2='SANDBOX Calc'!$D$6,Data!W52,0)</f>
        <v>0</v>
      </c>
      <c r="U52" s="4">
        <f>IF(U$2='SANDBOX Calc'!$D$6,Data!X52,0)</f>
        <v>0</v>
      </c>
      <c r="V52" s="4">
        <f>IF(V$2='SANDBOX Calc'!$D$6,Data!Y52,0)</f>
        <v>0</v>
      </c>
      <c r="W52" s="4">
        <f>IF(W$2='SANDBOX Calc'!$D$6,Data!Z52,0)</f>
        <v>0</v>
      </c>
      <c r="X52" s="4">
        <f>IF(X$2='SANDBOX Calc'!$D$6,Data!AA52,0)</f>
        <v>0</v>
      </c>
      <c r="Y52" s="4">
        <f>IF(Y$2='SANDBOX Calc'!$D$6,Data!AB52,0)</f>
        <v>0</v>
      </c>
      <c r="Z52" s="4">
        <f>IF(Z$2='SANDBOX Calc'!$D$6,Data!AC52,0)</f>
        <v>0</v>
      </c>
      <c r="AA52" s="4">
        <f>IF(AA$2='SANDBOX Calc'!$D$6,Data!AD52,0)</f>
        <v>0</v>
      </c>
      <c r="AB52" s="4">
        <f>IF(AB$2='SANDBOX Calc'!$D$6,Data!AE52,0)</f>
        <v>0</v>
      </c>
      <c r="AC52" s="4">
        <f>IF(AC$2='SANDBOX Calc'!$D$6,Data!AF52,0)</f>
        <v>0</v>
      </c>
      <c r="AD52" s="4">
        <f>IF(AD$2='SANDBOX Calc'!$D$6,Data!AG52,0)</f>
        <v>0</v>
      </c>
      <c r="AE52" s="4">
        <f>IF(AE$2='SANDBOX Calc'!$D$6,Data!AH52,0)</f>
        <v>0</v>
      </c>
      <c r="AF52" s="4">
        <f>IF(AF$2='SANDBOX Calc'!$D$6,Data!AI52,0)</f>
        <v>0</v>
      </c>
      <c r="AG52" s="6">
        <f t="shared" si="2"/>
        <v>0</v>
      </c>
      <c r="AH52" s="18">
        <f>IF(AH$2='SANDBOX Calc'!$E$6,0,0)</f>
        <v>0</v>
      </c>
      <c r="AI52" s="4">
        <f>IF(AI$2='SANDBOX Calc'!$E$6,Data!AJ52,0)</f>
        <v>0</v>
      </c>
      <c r="AJ52" s="4">
        <f>IF(AJ$2='SANDBOX Calc'!$E$6,Data!AK52,0)</f>
        <v>0</v>
      </c>
      <c r="AK52" s="4">
        <f>IF(AK$2='SANDBOX Calc'!$E$6,Data!AL52,0)</f>
        <v>0</v>
      </c>
      <c r="AL52" s="4">
        <f>IF(AL$2='SANDBOX Calc'!$E$6,Data!AM52,0)</f>
        <v>0</v>
      </c>
      <c r="AM52" s="4">
        <f>IF(AM$2='SANDBOX Calc'!$E$6,Data!AN52,0)</f>
        <v>0</v>
      </c>
      <c r="AN52" s="4">
        <f>IF(AN$2='SANDBOX Calc'!$E$6,Data!AO52,0)</f>
        <v>0</v>
      </c>
      <c r="AO52" s="4">
        <f>IF(AO$2='SANDBOX Calc'!$E$6,Data!AP52,0)</f>
        <v>0</v>
      </c>
      <c r="AP52" s="6">
        <f t="shared" si="3"/>
        <v>0</v>
      </c>
      <c r="AQ52" s="18">
        <f>IF(AQ$2='SANDBOX Calc'!$F$6,0,0)</f>
        <v>0</v>
      </c>
      <c r="AR52" s="4">
        <f>IF(AR$2='SANDBOX Calc'!$F$6,Data!AQ52,0)</f>
        <v>0</v>
      </c>
      <c r="AS52" s="4">
        <f>IF(AS$2='SANDBOX Calc'!$F$6,Data!AR52,0)</f>
        <v>0</v>
      </c>
      <c r="AT52" s="4">
        <f>IF(AT$2='SANDBOX Calc'!$F$6,Data!AS52,0)</f>
        <v>0</v>
      </c>
      <c r="AU52" s="4">
        <f>IF(AU$2='SANDBOX Calc'!$F$6,Data!AT52,0)</f>
        <v>0</v>
      </c>
      <c r="AV52" s="4">
        <f>IF(AV$2='SANDBOX Calc'!$F$6,Data!AU52,0)</f>
        <v>0</v>
      </c>
      <c r="AW52" s="4">
        <f>IF(AW$2='SANDBOX Calc'!$F$6,Data!AV52,0)</f>
        <v>0</v>
      </c>
      <c r="AX52" s="4">
        <f>IF(AX$2='SANDBOX Calc'!$F$6,Data!AW52,0)</f>
        <v>0</v>
      </c>
      <c r="AY52" s="6">
        <f t="shared" si="4"/>
        <v>0</v>
      </c>
      <c r="AZ52" s="18">
        <f>IF(AZ$2='SANDBOX Calc'!$G$6,0,0)</f>
        <v>0</v>
      </c>
      <c r="BA52" s="4">
        <f>IF(BA$2='SANDBOX Calc'!$G$6,Data!AX52,0)</f>
        <v>0</v>
      </c>
      <c r="BB52" s="4">
        <f>IF(BB$2='SANDBOX Calc'!$G$6,Data!AY52,0)</f>
        <v>0</v>
      </c>
      <c r="BC52" s="4">
        <f>IF(BC$2='SANDBOX Calc'!$G$6,Data!AZ52,0)</f>
        <v>0</v>
      </c>
      <c r="BD52" s="4">
        <f>IF(BD$2='SANDBOX Calc'!$G$6,Data!BA52,0)</f>
        <v>0</v>
      </c>
      <c r="BE52" s="4">
        <f>IF(BE$2='SANDBOX Calc'!$G$6,Data!BB52,0)</f>
        <v>0</v>
      </c>
      <c r="BF52" s="4">
        <f>IF(BF$2='SANDBOX Calc'!$G$6,Data!BC52,0)</f>
        <v>0</v>
      </c>
      <c r="BG52" s="4">
        <f>IF(BG$2='SANDBOX Calc'!$G$6,Data!BD52,0)</f>
        <v>0</v>
      </c>
      <c r="BH52" s="6">
        <f t="shared" si="5"/>
        <v>0</v>
      </c>
      <c r="BI52" s="97">
        <f>IF('SANDBOX Calc'!$H$6="Yes",Data!BE52,0)</f>
        <v>0</v>
      </c>
      <c r="BJ52" s="18">
        <f>IF(BJ$2='SANDBOX Calc'!$L$4,0,0)</f>
        <v>0</v>
      </c>
      <c r="BK52" s="4">
        <f>IF(BK$2='SANDBOX Calc'!$L$4,Data!BV52,0)</f>
        <v>0</v>
      </c>
      <c r="BL52" s="4">
        <f>IF(BL$2='SANDBOX Calc'!$L$4,Data!BW52,0)</f>
        <v>3.0000000000000001E-3</v>
      </c>
      <c r="BM52" s="4">
        <f>IF(BM$2='SANDBOX Calc'!$L$4,Data!BX52,0)</f>
        <v>0</v>
      </c>
      <c r="BN52" s="4">
        <f>IF(BN$2='SANDBOX Calc'!$L$4,Data!BY52,0)</f>
        <v>0</v>
      </c>
      <c r="BO52" s="6">
        <f t="shared" si="6"/>
        <v>3.0000000000000001E-3</v>
      </c>
      <c r="BP52" s="4">
        <f>IF('SANDBOX Calc'!$J$6='BPA SANDBOX Ref Data'!BP$2,Data!C52,0)</f>
        <v>0</v>
      </c>
      <c r="BQ52" s="4">
        <f>IF('SANDBOX Calc'!$J$6='BPA SANDBOX Ref Data'!BQ$2,Data!D52,0)</f>
        <v>0</v>
      </c>
      <c r="BR52" s="4">
        <f>IF('SANDBOX Calc'!$J$6='BPA SANDBOX Ref Data'!BR$2,Data!E52,0)</f>
        <v>0</v>
      </c>
      <c r="BS52" s="4">
        <f>IF('SANDBOX Calc'!$J$6='BPA SANDBOX Ref Data'!BS$2,Data!F52,0)</f>
        <v>18.536999999999999</v>
      </c>
      <c r="BT52" s="99">
        <f t="shared" si="0"/>
        <v>18.536999999999999</v>
      </c>
      <c r="BU52" s="102">
        <f>IF('SANDBOX Calc'!$L$6="Yes",'BPA SANDBOX Ref Data'!BO52*'SANDBOX Calc'!$L$5,0)</f>
        <v>1.5E-3</v>
      </c>
      <c r="BV52" s="102">
        <f>IF('SANDBOX Calc'!$M$6="Yes",IF(('SANDBOX Calc'!I56-'BPA SANDBOX Ref Data'!BT52)&gt;0,('SANDBOX Calc'!I56-'BPA SANDBOX Ref Data'!BT52)*'SANDBOX Calc'!$M$5,0),0)</f>
        <v>0</v>
      </c>
      <c r="BW52" s="80">
        <f>IF('SANDBOX Calc'!$K$6="Yes",IF(('SANDBOX Calc'!I56)&lt;'SANDBOX Calc'!J56,('SANDBOX Calc'!I56-'SANDBOX Calc'!J56)*'SANDBOX Calc'!$K$5,0),0)</f>
        <v>-0.19526769406393285</v>
      </c>
      <c r="BX52" s="105">
        <f>IF('SANDBOX Calc'!$N$5='BPA SANDBOX Ref Data'!$BX$2,'BPA SANDBOX Scaling'!D55,0)</f>
        <v>0.77284613957141102</v>
      </c>
      <c r="BY52" s="1">
        <f>IF('SANDBOX Calc'!$N$5='BPA SANDBOX Ref Data'!$BY$2,'BPA SANDBOX Scaling'!H55,0)</f>
        <v>0</v>
      </c>
      <c r="BZ52" s="6">
        <f>IF('SANDBOX Calc'!$N$6="Yes",SUM('BPA SANDBOX Ref Data'!BX52:BY52),0)</f>
        <v>0.77284613957141102</v>
      </c>
      <c r="CA52" s="4"/>
      <c r="CB52" s="4"/>
      <c r="CC52" s="4"/>
      <c r="CD52" s="4"/>
      <c r="CE52" s="4"/>
      <c r="CF52" s="4"/>
      <c r="CG52" s="4"/>
      <c r="CH52" s="4"/>
      <c r="CI52" s="4"/>
      <c r="CJ52" s="4"/>
      <c r="CK52" s="4"/>
      <c r="CL52" s="4"/>
      <c r="CM52" s="4"/>
      <c r="CN52" s="4"/>
      <c r="CO52" s="4"/>
      <c r="CP52" s="4"/>
      <c r="CQ52" s="4" t="e">
        <f>IF('SANDBOX Calc'!#REF!='BPA SANDBOX Ref Data'!CQ$2,Data!G52,0)</f>
        <v>#REF!</v>
      </c>
      <c r="CR52" s="4" t="e">
        <f>IF('SANDBOX Calc'!#REF!='BPA SANDBOX Ref Data'!CR$2,Data!H52,0)</f>
        <v>#REF!</v>
      </c>
      <c r="CS52" s="4" t="e">
        <f>IF('SANDBOX Calc'!#REF!='BPA SANDBOX Ref Data'!CS$2,Data!I52,0)</f>
        <v>#REF!</v>
      </c>
      <c r="CT52" s="4" t="e">
        <f>IF('SANDBOX Calc'!#REF!='BPA SANDBOX Ref Data'!CT$2,Data!J52,0)</f>
        <v>#REF!</v>
      </c>
      <c r="CU52" s="4" t="e">
        <f>IF('SANDBOX Calc'!#REF!='BPA SANDBOX Ref Data'!CU$2,Data!K52,0)</f>
        <v>#REF!</v>
      </c>
      <c r="CV52" s="4" t="e">
        <f>IF('SANDBOX Calc'!#REF!='BPA SANDBOX Ref Data'!CV$2,Data!L52,0)</f>
        <v>#REF!</v>
      </c>
      <c r="CW52" s="4" t="e">
        <f>IF('SANDBOX Calc'!#REF!='BPA SANDBOX Ref Data'!CW$2,Data!M52,0)</f>
        <v>#REF!</v>
      </c>
      <c r="CX52" s="4" t="e">
        <f>IF('SANDBOX Calc'!#REF!='BPA SANDBOX Ref Data'!CX$2,Data!N52,0)</f>
        <v>#REF!</v>
      </c>
      <c r="CY52" s="4" t="e">
        <f>IF('SANDBOX Calc'!#REF!='BPA SANDBOX Ref Data'!CY$2,Data!O52,0)</f>
        <v>#REF!</v>
      </c>
      <c r="CZ52" s="4" t="e">
        <f>IF('SANDBOX Calc'!#REF!='BPA SANDBOX Ref Data'!CZ$2,Data!P52,0)</f>
        <v>#REF!</v>
      </c>
      <c r="DA52" s="4" t="e">
        <f>IF('SANDBOX Calc'!#REF!='BPA SANDBOX Ref Data'!DA$2,Data!Q52,0)</f>
        <v>#REF!</v>
      </c>
      <c r="DB52" s="4" t="e">
        <f>IF('SANDBOX Calc'!#REF!='BPA SANDBOX Ref Data'!DB$2,Data!R52,0)</f>
        <v>#REF!</v>
      </c>
      <c r="DC52" s="4" t="e">
        <f>IF('SANDBOX Calc'!#REF!='BPA SANDBOX Ref Data'!DC$2,Data!S52,0)</f>
        <v>#REF!</v>
      </c>
      <c r="DD52" s="4" t="e">
        <f>IF('SANDBOX Calc'!#REF!='BPA SANDBOX Ref Data'!DD$2,Data!T52,0)</f>
        <v>#REF!</v>
      </c>
      <c r="DE52" s="4" t="e">
        <f>IF('SANDBOX Calc'!#REF!='BPA SANDBOX Ref Data'!DE$2,Data!U52,0)</f>
        <v>#REF!</v>
      </c>
      <c r="DF52" s="22" t="e">
        <f t="shared" si="7"/>
        <v>#REF!</v>
      </c>
    </row>
    <row r="53" spans="1:110" x14ac:dyDescent="0.3">
      <c r="A53" s="12">
        <v>10142</v>
      </c>
      <c r="B53" s="37" t="s">
        <v>60</v>
      </c>
      <c r="C53" s="18">
        <f>IF('SANDBOX Calc'!$C$6='BPA SANDBOX Ref Data'!C$2,Data!G53,0)</f>
        <v>0</v>
      </c>
      <c r="D53" s="4">
        <f>IF('SANDBOX Calc'!$C$6='BPA SANDBOX Ref Data'!D$2,Data!H53,0)</f>
        <v>0</v>
      </c>
      <c r="E53" s="4">
        <f>IF('SANDBOX Calc'!$C$6='BPA SANDBOX Ref Data'!E$2,Data!I53,0)</f>
        <v>3.2431816210045668</v>
      </c>
      <c r="F53" s="4">
        <f>IF('SANDBOX Calc'!$C$6='BPA SANDBOX Ref Data'!F$2,Data!J53,0)</f>
        <v>0</v>
      </c>
      <c r="G53" s="4">
        <f>IF('SANDBOX Calc'!$C$6='BPA SANDBOX Ref Data'!G$2,Data!K53,0)</f>
        <v>0</v>
      </c>
      <c r="H53" s="4">
        <f>IF('SANDBOX Calc'!$C$6='BPA SANDBOX Ref Data'!H$2,Data!L53,0)</f>
        <v>0</v>
      </c>
      <c r="I53" s="4">
        <f>IF('SANDBOX Calc'!$C$6='BPA SANDBOX Ref Data'!I$2,Data!M53,0)</f>
        <v>0</v>
      </c>
      <c r="J53" s="4">
        <f>IF('SANDBOX Calc'!$C$6='BPA SANDBOX Ref Data'!J$2,Data!N53,0)</f>
        <v>0</v>
      </c>
      <c r="K53" s="4">
        <f>IF('SANDBOX Calc'!$C$6='BPA SANDBOX Ref Data'!K$2,Data!O53,0)</f>
        <v>0</v>
      </c>
      <c r="L53" s="4">
        <f>IF('SANDBOX Calc'!$C$6='BPA SANDBOX Ref Data'!L$2,Data!P53,0)</f>
        <v>0</v>
      </c>
      <c r="M53" s="4">
        <f>IF('SANDBOX Calc'!$C$6='BPA SANDBOX Ref Data'!M$2,Data!Q53,0)</f>
        <v>0</v>
      </c>
      <c r="N53" s="4">
        <f>IF('SANDBOX Calc'!$C$6='BPA SANDBOX Ref Data'!N$2,Data!R53,0)</f>
        <v>0</v>
      </c>
      <c r="O53" s="4">
        <f>IF('SANDBOX Calc'!$C$6='BPA SANDBOX Ref Data'!O$2,Data!S53,0)</f>
        <v>0</v>
      </c>
      <c r="P53" s="4">
        <f>IF('SANDBOX Calc'!$C$6='BPA SANDBOX Ref Data'!P$2,Data!T53,0)</f>
        <v>0</v>
      </c>
      <c r="Q53" s="4">
        <f>IF('SANDBOX Calc'!$C$6='BPA SANDBOX Ref Data'!Q$2,Data!U53,0)</f>
        <v>0</v>
      </c>
      <c r="R53" s="22">
        <f t="shared" si="1"/>
        <v>3.2431816210045668</v>
      </c>
      <c r="S53" s="18">
        <f>IF(S$2='SANDBOX Calc'!$D$6,Data!V53,0)</f>
        <v>0</v>
      </c>
      <c r="T53" s="4">
        <f>IF(T$2='SANDBOX Calc'!$D$6,Data!W53,0)</f>
        <v>0</v>
      </c>
      <c r="U53" s="4">
        <f>IF(U$2='SANDBOX Calc'!$D$6,Data!X53,0)</f>
        <v>0</v>
      </c>
      <c r="V53" s="4">
        <f>IF(V$2='SANDBOX Calc'!$D$6,Data!Y53,0)</f>
        <v>0</v>
      </c>
      <c r="W53" s="4">
        <f>IF(W$2='SANDBOX Calc'!$D$6,Data!Z53,0)</f>
        <v>0</v>
      </c>
      <c r="X53" s="4">
        <f>IF(X$2='SANDBOX Calc'!$D$6,Data!AA53,0)</f>
        <v>0</v>
      </c>
      <c r="Y53" s="4">
        <f>IF(Y$2='SANDBOX Calc'!$D$6,Data!AB53,0)</f>
        <v>0</v>
      </c>
      <c r="Z53" s="4">
        <f>IF(Z$2='SANDBOX Calc'!$D$6,Data!AC53,0)</f>
        <v>0</v>
      </c>
      <c r="AA53" s="4">
        <f>IF(AA$2='SANDBOX Calc'!$D$6,Data!AD53,0)</f>
        <v>0</v>
      </c>
      <c r="AB53" s="4">
        <f>IF(AB$2='SANDBOX Calc'!$D$6,Data!AE53,0)</f>
        <v>0</v>
      </c>
      <c r="AC53" s="4">
        <f>IF(AC$2='SANDBOX Calc'!$D$6,Data!AF53,0)</f>
        <v>0</v>
      </c>
      <c r="AD53" s="4">
        <f>IF(AD$2='SANDBOX Calc'!$D$6,Data!AG53,0)</f>
        <v>0</v>
      </c>
      <c r="AE53" s="4">
        <f>IF(AE$2='SANDBOX Calc'!$D$6,Data!AH53,0)</f>
        <v>0</v>
      </c>
      <c r="AF53" s="4">
        <f>IF(AF$2='SANDBOX Calc'!$D$6,Data!AI53,0)</f>
        <v>0</v>
      </c>
      <c r="AG53" s="6">
        <f t="shared" si="2"/>
        <v>0</v>
      </c>
      <c r="AH53" s="18">
        <f>IF(AH$2='SANDBOX Calc'!$E$6,0,0)</f>
        <v>0</v>
      </c>
      <c r="AI53" s="4">
        <f>IF(AI$2='SANDBOX Calc'!$E$6,Data!AJ53,0)</f>
        <v>0</v>
      </c>
      <c r="AJ53" s="4">
        <f>IF(AJ$2='SANDBOX Calc'!$E$6,Data!AK53,0)</f>
        <v>0</v>
      </c>
      <c r="AK53" s="4">
        <f>IF(AK$2='SANDBOX Calc'!$E$6,Data!AL53,0)</f>
        <v>0</v>
      </c>
      <c r="AL53" s="4">
        <f>IF(AL$2='SANDBOX Calc'!$E$6,Data!AM53,0)</f>
        <v>0</v>
      </c>
      <c r="AM53" s="4">
        <f>IF(AM$2='SANDBOX Calc'!$E$6,Data!AN53,0)</f>
        <v>0</v>
      </c>
      <c r="AN53" s="4">
        <f>IF(AN$2='SANDBOX Calc'!$E$6,Data!AO53,0)</f>
        <v>0</v>
      </c>
      <c r="AO53" s="4">
        <f>IF(AO$2='SANDBOX Calc'!$E$6,Data!AP53,0)</f>
        <v>0</v>
      </c>
      <c r="AP53" s="6">
        <f t="shared" si="3"/>
        <v>0</v>
      </c>
      <c r="AQ53" s="18">
        <f>IF(AQ$2='SANDBOX Calc'!$F$6,0,0)</f>
        <v>0</v>
      </c>
      <c r="AR53" s="4">
        <f>IF(AR$2='SANDBOX Calc'!$F$6,Data!AQ53,0)</f>
        <v>0</v>
      </c>
      <c r="AS53" s="4">
        <f>IF(AS$2='SANDBOX Calc'!$F$6,Data!AR53,0)</f>
        <v>0</v>
      </c>
      <c r="AT53" s="4">
        <f>IF(AT$2='SANDBOX Calc'!$F$6,Data!AS53,0)</f>
        <v>0</v>
      </c>
      <c r="AU53" s="4">
        <f>IF(AU$2='SANDBOX Calc'!$F$6,Data!AT53,0)</f>
        <v>0</v>
      </c>
      <c r="AV53" s="4">
        <f>IF(AV$2='SANDBOX Calc'!$F$6,Data!AU53,0)</f>
        <v>0</v>
      </c>
      <c r="AW53" s="4">
        <f>IF(AW$2='SANDBOX Calc'!$F$6,Data!AV53,0)</f>
        <v>0</v>
      </c>
      <c r="AX53" s="4">
        <f>IF(AX$2='SANDBOX Calc'!$F$6,Data!AW53,0)</f>
        <v>0</v>
      </c>
      <c r="AY53" s="6">
        <f t="shared" si="4"/>
        <v>0</v>
      </c>
      <c r="AZ53" s="18">
        <f>IF(AZ$2='SANDBOX Calc'!$G$6,0,0)</f>
        <v>0</v>
      </c>
      <c r="BA53" s="4">
        <f>IF(BA$2='SANDBOX Calc'!$G$6,Data!AX53,0)</f>
        <v>0</v>
      </c>
      <c r="BB53" s="4">
        <f>IF(BB$2='SANDBOX Calc'!$G$6,Data!AY53,0)</f>
        <v>0</v>
      </c>
      <c r="BC53" s="4">
        <f>IF(BC$2='SANDBOX Calc'!$G$6,Data!AZ53,0)</f>
        <v>0</v>
      </c>
      <c r="BD53" s="4">
        <f>IF(BD$2='SANDBOX Calc'!$G$6,Data!BA53,0)</f>
        <v>0</v>
      </c>
      <c r="BE53" s="4">
        <f>IF(BE$2='SANDBOX Calc'!$G$6,Data!BB53,0)</f>
        <v>0</v>
      </c>
      <c r="BF53" s="4">
        <f>IF(BF$2='SANDBOX Calc'!$G$6,Data!BC53,0)</f>
        <v>0</v>
      </c>
      <c r="BG53" s="4">
        <f>IF(BG$2='SANDBOX Calc'!$G$6,Data!BD53,0)</f>
        <v>0</v>
      </c>
      <c r="BH53" s="6">
        <f t="shared" si="5"/>
        <v>0</v>
      </c>
      <c r="BI53" s="97">
        <f>IF('SANDBOX Calc'!$H$6="Yes",Data!BE53,0)</f>
        <v>0</v>
      </c>
      <c r="BJ53" s="18">
        <f>IF(BJ$2='SANDBOX Calc'!$L$4,0,0)</f>
        <v>0</v>
      </c>
      <c r="BK53" s="4">
        <f>IF(BK$2='SANDBOX Calc'!$L$4,Data!BV53,0)</f>
        <v>0</v>
      </c>
      <c r="BL53" s="4">
        <f>IF(BL$2='SANDBOX Calc'!$L$4,Data!BW53,0)</f>
        <v>0</v>
      </c>
      <c r="BM53" s="4">
        <f>IF(BM$2='SANDBOX Calc'!$L$4,Data!BX53,0)</f>
        <v>0</v>
      </c>
      <c r="BN53" s="4">
        <f>IF(BN$2='SANDBOX Calc'!$L$4,Data!BY53,0)</f>
        <v>0</v>
      </c>
      <c r="BO53" s="6">
        <f t="shared" si="6"/>
        <v>0</v>
      </c>
      <c r="BP53" s="4">
        <f>IF('SANDBOX Calc'!$J$6='BPA SANDBOX Ref Data'!BP$2,Data!C53,0)</f>
        <v>0</v>
      </c>
      <c r="BQ53" s="4">
        <f>IF('SANDBOX Calc'!$J$6='BPA SANDBOX Ref Data'!BQ$2,Data!D53,0)</f>
        <v>0</v>
      </c>
      <c r="BR53" s="4">
        <f>IF('SANDBOX Calc'!$J$6='BPA SANDBOX Ref Data'!BR$2,Data!E53,0)</f>
        <v>0</v>
      </c>
      <c r="BS53" s="4">
        <f>IF('SANDBOX Calc'!$J$6='BPA SANDBOX Ref Data'!BS$2,Data!F53,0)</f>
        <v>2.6869999999999998</v>
      </c>
      <c r="BT53" s="99">
        <f t="shared" si="0"/>
        <v>2.6869999999999998</v>
      </c>
      <c r="BU53" s="102">
        <f>IF('SANDBOX Calc'!$L$6="Yes",'BPA SANDBOX Ref Data'!BO53*'SANDBOX Calc'!$L$5,0)</f>
        <v>0</v>
      </c>
      <c r="BV53" s="102">
        <f>IF('SANDBOX Calc'!$M$6="Yes",IF(('SANDBOX Calc'!I57-'BPA SANDBOX Ref Data'!BT53)&gt;0,('SANDBOX Calc'!I57-'BPA SANDBOX Ref Data'!BT53)*'SANDBOX Calc'!$M$5,0),0)</f>
        <v>0.13904540525114173</v>
      </c>
      <c r="BW53" s="80">
        <f>IF('SANDBOX Calc'!$K$6="Yes",IF(('SANDBOX Calc'!I57)&lt;'SANDBOX Calc'!J57,('SANDBOX Calc'!I57-'SANDBOX Calc'!J57)*'SANDBOX Calc'!$K$5,0),0)</f>
        <v>0</v>
      </c>
      <c r="BX53" s="105">
        <f>IF('SANDBOX Calc'!$N$5='BPA SANDBOX Ref Data'!$BX$2,'BPA SANDBOX Scaling'!D56,0)</f>
        <v>0.119068343314557</v>
      </c>
      <c r="BY53" s="1">
        <f>IF('SANDBOX Calc'!$N$5='BPA SANDBOX Ref Data'!$BY$2,'BPA SANDBOX Scaling'!H56,0)</f>
        <v>0</v>
      </c>
      <c r="BZ53" s="6">
        <f>IF('SANDBOX Calc'!$N$6="Yes",SUM('BPA SANDBOX Ref Data'!BX53:BY53),0)</f>
        <v>0.119068343314557</v>
      </c>
      <c r="CA53" s="4"/>
      <c r="CB53" s="4"/>
      <c r="CC53" s="4"/>
      <c r="CD53" s="4"/>
      <c r="CE53" s="4"/>
      <c r="CF53" s="4"/>
      <c r="CG53" s="4"/>
      <c r="CH53" s="4"/>
      <c r="CI53" s="4"/>
      <c r="CJ53" s="4"/>
      <c r="CK53" s="4"/>
      <c r="CL53" s="4"/>
      <c r="CM53" s="4"/>
      <c r="CN53" s="4"/>
      <c r="CO53" s="4"/>
      <c r="CP53" s="4"/>
      <c r="CQ53" s="4" t="e">
        <f>IF('SANDBOX Calc'!#REF!='BPA SANDBOX Ref Data'!CQ$2,Data!G53,0)</f>
        <v>#REF!</v>
      </c>
      <c r="CR53" s="4" t="e">
        <f>IF('SANDBOX Calc'!#REF!='BPA SANDBOX Ref Data'!CR$2,Data!H53,0)</f>
        <v>#REF!</v>
      </c>
      <c r="CS53" s="4" t="e">
        <f>IF('SANDBOX Calc'!#REF!='BPA SANDBOX Ref Data'!CS$2,Data!I53,0)</f>
        <v>#REF!</v>
      </c>
      <c r="CT53" s="4" t="e">
        <f>IF('SANDBOX Calc'!#REF!='BPA SANDBOX Ref Data'!CT$2,Data!J53,0)</f>
        <v>#REF!</v>
      </c>
      <c r="CU53" s="4" t="e">
        <f>IF('SANDBOX Calc'!#REF!='BPA SANDBOX Ref Data'!CU$2,Data!K53,0)</f>
        <v>#REF!</v>
      </c>
      <c r="CV53" s="4" t="e">
        <f>IF('SANDBOX Calc'!#REF!='BPA SANDBOX Ref Data'!CV$2,Data!L53,0)</f>
        <v>#REF!</v>
      </c>
      <c r="CW53" s="4" t="e">
        <f>IF('SANDBOX Calc'!#REF!='BPA SANDBOX Ref Data'!CW$2,Data!M53,0)</f>
        <v>#REF!</v>
      </c>
      <c r="CX53" s="4" t="e">
        <f>IF('SANDBOX Calc'!#REF!='BPA SANDBOX Ref Data'!CX$2,Data!N53,0)</f>
        <v>#REF!</v>
      </c>
      <c r="CY53" s="4" t="e">
        <f>IF('SANDBOX Calc'!#REF!='BPA SANDBOX Ref Data'!CY$2,Data!O53,0)</f>
        <v>#REF!</v>
      </c>
      <c r="CZ53" s="4" t="e">
        <f>IF('SANDBOX Calc'!#REF!='BPA SANDBOX Ref Data'!CZ$2,Data!P53,0)</f>
        <v>#REF!</v>
      </c>
      <c r="DA53" s="4" t="e">
        <f>IF('SANDBOX Calc'!#REF!='BPA SANDBOX Ref Data'!DA$2,Data!Q53,0)</f>
        <v>#REF!</v>
      </c>
      <c r="DB53" s="4" t="e">
        <f>IF('SANDBOX Calc'!#REF!='BPA SANDBOX Ref Data'!DB$2,Data!R53,0)</f>
        <v>#REF!</v>
      </c>
      <c r="DC53" s="4" t="e">
        <f>IF('SANDBOX Calc'!#REF!='BPA SANDBOX Ref Data'!DC$2,Data!S53,0)</f>
        <v>#REF!</v>
      </c>
      <c r="DD53" s="4" t="e">
        <f>IF('SANDBOX Calc'!#REF!='BPA SANDBOX Ref Data'!DD$2,Data!T53,0)</f>
        <v>#REF!</v>
      </c>
      <c r="DE53" s="4" t="e">
        <f>IF('SANDBOX Calc'!#REF!='BPA SANDBOX Ref Data'!DE$2,Data!U53,0)</f>
        <v>#REF!</v>
      </c>
      <c r="DF53" s="22" t="e">
        <f t="shared" si="7"/>
        <v>#REF!</v>
      </c>
    </row>
    <row r="54" spans="1:110" x14ac:dyDescent="0.3">
      <c r="A54" s="12">
        <v>10144</v>
      </c>
      <c r="B54" s="37" t="s">
        <v>61</v>
      </c>
      <c r="C54" s="18">
        <f>IF('SANDBOX Calc'!$C$6='BPA SANDBOX Ref Data'!C$2,Data!G54,0)</f>
        <v>0</v>
      </c>
      <c r="D54" s="4">
        <f>IF('SANDBOX Calc'!$C$6='BPA SANDBOX Ref Data'!D$2,Data!H54,0)</f>
        <v>0</v>
      </c>
      <c r="E54" s="4">
        <f>IF('SANDBOX Calc'!$C$6='BPA SANDBOX Ref Data'!E$2,Data!I54,0)</f>
        <v>3.2988320776255713</v>
      </c>
      <c r="F54" s="4">
        <f>IF('SANDBOX Calc'!$C$6='BPA SANDBOX Ref Data'!F$2,Data!J54,0)</f>
        <v>0</v>
      </c>
      <c r="G54" s="4">
        <f>IF('SANDBOX Calc'!$C$6='BPA SANDBOX Ref Data'!G$2,Data!K54,0)</f>
        <v>0</v>
      </c>
      <c r="H54" s="4">
        <f>IF('SANDBOX Calc'!$C$6='BPA SANDBOX Ref Data'!H$2,Data!L54,0)</f>
        <v>0</v>
      </c>
      <c r="I54" s="4">
        <f>IF('SANDBOX Calc'!$C$6='BPA SANDBOX Ref Data'!I$2,Data!M54,0)</f>
        <v>0</v>
      </c>
      <c r="J54" s="4">
        <f>IF('SANDBOX Calc'!$C$6='BPA SANDBOX Ref Data'!J$2,Data!N54,0)</f>
        <v>0</v>
      </c>
      <c r="K54" s="4">
        <f>IF('SANDBOX Calc'!$C$6='BPA SANDBOX Ref Data'!K$2,Data!O54,0)</f>
        <v>0</v>
      </c>
      <c r="L54" s="4">
        <f>IF('SANDBOX Calc'!$C$6='BPA SANDBOX Ref Data'!L$2,Data!P54,0)</f>
        <v>0</v>
      </c>
      <c r="M54" s="4">
        <f>IF('SANDBOX Calc'!$C$6='BPA SANDBOX Ref Data'!M$2,Data!Q54,0)</f>
        <v>0</v>
      </c>
      <c r="N54" s="4">
        <f>IF('SANDBOX Calc'!$C$6='BPA SANDBOX Ref Data'!N$2,Data!R54,0)</f>
        <v>0</v>
      </c>
      <c r="O54" s="4">
        <f>IF('SANDBOX Calc'!$C$6='BPA SANDBOX Ref Data'!O$2,Data!S54,0)</f>
        <v>0</v>
      </c>
      <c r="P54" s="4">
        <f>IF('SANDBOX Calc'!$C$6='BPA SANDBOX Ref Data'!P$2,Data!T54,0)</f>
        <v>0</v>
      </c>
      <c r="Q54" s="4">
        <f>IF('SANDBOX Calc'!$C$6='BPA SANDBOX Ref Data'!Q$2,Data!U54,0)</f>
        <v>0</v>
      </c>
      <c r="R54" s="22">
        <f t="shared" si="1"/>
        <v>3.2988320776255713</v>
      </c>
      <c r="S54" s="18">
        <f>IF(S$2='SANDBOX Calc'!$D$6,Data!V54,0)</f>
        <v>0</v>
      </c>
      <c r="T54" s="4">
        <f>IF(T$2='SANDBOX Calc'!$D$6,Data!W54,0)</f>
        <v>0</v>
      </c>
      <c r="U54" s="4">
        <f>IF(U$2='SANDBOX Calc'!$D$6,Data!X54,0)</f>
        <v>0</v>
      </c>
      <c r="V54" s="4">
        <f>IF(V$2='SANDBOX Calc'!$D$6,Data!Y54,0)</f>
        <v>0</v>
      </c>
      <c r="W54" s="4">
        <f>IF(W$2='SANDBOX Calc'!$D$6,Data!Z54,0)</f>
        <v>0</v>
      </c>
      <c r="X54" s="4">
        <f>IF(X$2='SANDBOX Calc'!$D$6,Data!AA54,0)</f>
        <v>0</v>
      </c>
      <c r="Y54" s="4">
        <f>IF(Y$2='SANDBOX Calc'!$D$6,Data!AB54,0)</f>
        <v>0</v>
      </c>
      <c r="Z54" s="4">
        <f>IF(Z$2='SANDBOX Calc'!$D$6,Data!AC54,0)</f>
        <v>0</v>
      </c>
      <c r="AA54" s="4">
        <f>IF(AA$2='SANDBOX Calc'!$D$6,Data!AD54,0)</f>
        <v>0</v>
      </c>
      <c r="AB54" s="4">
        <f>IF(AB$2='SANDBOX Calc'!$D$6,Data!AE54,0)</f>
        <v>0</v>
      </c>
      <c r="AC54" s="4">
        <f>IF(AC$2='SANDBOX Calc'!$D$6,Data!AF54,0)</f>
        <v>0</v>
      </c>
      <c r="AD54" s="4">
        <f>IF(AD$2='SANDBOX Calc'!$D$6,Data!AG54,0)</f>
        <v>0</v>
      </c>
      <c r="AE54" s="4">
        <f>IF(AE$2='SANDBOX Calc'!$D$6,Data!AH54,0)</f>
        <v>0</v>
      </c>
      <c r="AF54" s="4">
        <f>IF(AF$2='SANDBOX Calc'!$D$6,Data!AI54,0)</f>
        <v>0</v>
      </c>
      <c r="AG54" s="6">
        <f t="shared" si="2"/>
        <v>0</v>
      </c>
      <c r="AH54" s="18">
        <f>IF(AH$2='SANDBOX Calc'!$E$6,0,0)</f>
        <v>0</v>
      </c>
      <c r="AI54" s="4">
        <f>IF(AI$2='SANDBOX Calc'!$E$6,Data!AJ54,0)</f>
        <v>0</v>
      </c>
      <c r="AJ54" s="4">
        <f>IF(AJ$2='SANDBOX Calc'!$E$6,Data!AK54,0)</f>
        <v>0</v>
      </c>
      <c r="AK54" s="4">
        <f>IF(AK$2='SANDBOX Calc'!$E$6,Data!AL54,0)</f>
        <v>0</v>
      </c>
      <c r="AL54" s="4">
        <f>IF(AL$2='SANDBOX Calc'!$E$6,Data!AM54,0)</f>
        <v>0</v>
      </c>
      <c r="AM54" s="4">
        <f>IF(AM$2='SANDBOX Calc'!$E$6,Data!AN54,0)</f>
        <v>0</v>
      </c>
      <c r="AN54" s="4">
        <f>IF(AN$2='SANDBOX Calc'!$E$6,Data!AO54,0)</f>
        <v>0</v>
      </c>
      <c r="AO54" s="4">
        <f>IF(AO$2='SANDBOX Calc'!$E$6,Data!AP54,0)</f>
        <v>0</v>
      </c>
      <c r="AP54" s="6">
        <f t="shared" si="3"/>
        <v>0</v>
      </c>
      <c r="AQ54" s="18">
        <f>IF(AQ$2='SANDBOX Calc'!$F$6,0,0)</f>
        <v>0</v>
      </c>
      <c r="AR54" s="4">
        <f>IF(AR$2='SANDBOX Calc'!$F$6,Data!AQ54,0)</f>
        <v>0</v>
      </c>
      <c r="AS54" s="4">
        <f>IF(AS$2='SANDBOX Calc'!$F$6,Data!AR54,0)</f>
        <v>0</v>
      </c>
      <c r="AT54" s="4">
        <f>IF(AT$2='SANDBOX Calc'!$F$6,Data!AS54,0)</f>
        <v>0</v>
      </c>
      <c r="AU54" s="4">
        <f>IF(AU$2='SANDBOX Calc'!$F$6,Data!AT54,0)</f>
        <v>0</v>
      </c>
      <c r="AV54" s="4">
        <f>IF(AV$2='SANDBOX Calc'!$F$6,Data!AU54,0)</f>
        <v>0</v>
      </c>
      <c r="AW54" s="4">
        <f>IF(AW$2='SANDBOX Calc'!$F$6,Data!AV54,0)</f>
        <v>0</v>
      </c>
      <c r="AX54" s="4">
        <f>IF(AX$2='SANDBOX Calc'!$F$6,Data!AW54,0)</f>
        <v>0</v>
      </c>
      <c r="AY54" s="6">
        <f t="shared" si="4"/>
        <v>0</v>
      </c>
      <c r="AZ54" s="18">
        <f>IF(AZ$2='SANDBOX Calc'!$G$6,0,0)</f>
        <v>0</v>
      </c>
      <c r="BA54" s="4">
        <f>IF(BA$2='SANDBOX Calc'!$G$6,Data!AX54,0)</f>
        <v>0</v>
      </c>
      <c r="BB54" s="4">
        <f>IF(BB$2='SANDBOX Calc'!$G$6,Data!AY54,0)</f>
        <v>0</v>
      </c>
      <c r="BC54" s="4">
        <f>IF(BC$2='SANDBOX Calc'!$G$6,Data!AZ54,0)</f>
        <v>0</v>
      </c>
      <c r="BD54" s="4">
        <f>IF(BD$2='SANDBOX Calc'!$G$6,Data!BA54,0)</f>
        <v>0</v>
      </c>
      <c r="BE54" s="4">
        <f>IF(BE$2='SANDBOX Calc'!$G$6,Data!BB54,0)</f>
        <v>0</v>
      </c>
      <c r="BF54" s="4">
        <f>IF(BF$2='SANDBOX Calc'!$G$6,Data!BC54,0)</f>
        <v>0</v>
      </c>
      <c r="BG54" s="4">
        <f>IF(BG$2='SANDBOX Calc'!$G$6,Data!BD54,0)</f>
        <v>0</v>
      </c>
      <c r="BH54" s="6">
        <f t="shared" si="5"/>
        <v>0</v>
      </c>
      <c r="BI54" s="97">
        <f>IF('SANDBOX Calc'!$H$6="Yes",Data!BE54,0)</f>
        <v>0</v>
      </c>
      <c r="BJ54" s="18">
        <f>IF(BJ$2='SANDBOX Calc'!$L$4,0,0)</f>
        <v>0</v>
      </c>
      <c r="BK54" s="4">
        <f>IF(BK$2='SANDBOX Calc'!$L$4,Data!BV54,0)</f>
        <v>0</v>
      </c>
      <c r="BL54" s="4">
        <f>IF(BL$2='SANDBOX Calc'!$L$4,Data!BW54,0)</f>
        <v>0</v>
      </c>
      <c r="BM54" s="4">
        <f>IF(BM$2='SANDBOX Calc'!$L$4,Data!BX54,0)</f>
        <v>0</v>
      </c>
      <c r="BN54" s="4">
        <f>IF(BN$2='SANDBOX Calc'!$L$4,Data!BY54,0)</f>
        <v>0</v>
      </c>
      <c r="BO54" s="6">
        <f t="shared" si="6"/>
        <v>0</v>
      </c>
      <c r="BP54" s="4">
        <f>IF('SANDBOX Calc'!$J$6='BPA SANDBOX Ref Data'!BP$2,Data!C54,0)</f>
        <v>0</v>
      </c>
      <c r="BQ54" s="4">
        <f>IF('SANDBOX Calc'!$J$6='BPA SANDBOX Ref Data'!BQ$2,Data!D54,0)</f>
        <v>0</v>
      </c>
      <c r="BR54" s="4">
        <f>IF('SANDBOX Calc'!$J$6='BPA SANDBOX Ref Data'!BR$2,Data!E54,0)</f>
        <v>0</v>
      </c>
      <c r="BS54" s="4">
        <f>IF('SANDBOX Calc'!$J$6='BPA SANDBOX Ref Data'!BS$2,Data!F54,0)</f>
        <v>3.3679999999999999</v>
      </c>
      <c r="BT54" s="99">
        <f t="shared" si="0"/>
        <v>3.3679999999999999</v>
      </c>
      <c r="BU54" s="102">
        <f>IF('SANDBOX Calc'!$L$6="Yes",'BPA SANDBOX Ref Data'!BO54*'SANDBOX Calc'!$L$5,0)</f>
        <v>0</v>
      </c>
      <c r="BV54" s="102">
        <f>IF('SANDBOX Calc'!$M$6="Yes",IF(('SANDBOX Calc'!I58-'BPA SANDBOX Ref Data'!BT54)&gt;0,('SANDBOX Calc'!I58-'BPA SANDBOX Ref Data'!BT54)*'SANDBOX Calc'!$M$5,0),0)</f>
        <v>0</v>
      </c>
      <c r="BW54" s="80">
        <f>IF('SANDBOX Calc'!$K$6="Yes",IF(('SANDBOX Calc'!I58)&lt;'SANDBOX Calc'!J58,('SANDBOX Calc'!I58-'SANDBOX Calc'!J58)*'SANDBOX Calc'!$K$5,0),0)</f>
        <v>-6.9167922374428592E-2</v>
      </c>
      <c r="BX54" s="105">
        <f>IF('SANDBOX Calc'!$N$5='BPA SANDBOX Ref Data'!$BX$2,'BPA SANDBOX Scaling'!D57,0)</f>
        <v>0.13898802532540669</v>
      </c>
      <c r="BY54" s="1">
        <f>IF('SANDBOX Calc'!$N$5='BPA SANDBOX Ref Data'!$BY$2,'BPA SANDBOX Scaling'!H57,0)</f>
        <v>0</v>
      </c>
      <c r="BZ54" s="6">
        <f>IF('SANDBOX Calc'!$N$6="Yes",SUM('BPA SANDBOX Ref Data'!BX54:BY54),0)</f>
        <v>0.13898802532540669</v>
      </c>
      <c r="CA54" s="4"/>
      <c r="CB54" s="4"/>
      <c r="CC54" s="4"/>
      <c r="CD54" s="4"/>
      <c r="CE54" s="4"/>
      <c r="CF54" s="4"/>
      <c r="CG54" s="4"/>
      <c r="CH54" s="4"/>
      <c r="CI54" s="4"/>
      <c r="CJ54" s="4"/>
      <c r="CK54" s="4"/>
      <c r="CL54" s="4"/>
      <c r="CM54" s="4"/>
      <c r="CN54" s="4"/>
      <c r="CO54" s="4"/>
      <c r="CP54" s="4"/>
      <c r="CQ54" s="4" t="e">
        <f>IF('SANDBOX Calc'!#REF!='BPA SANDBOX Ref Data'!CQ$2,Data!G54,0)</f>
        <v>#REF!</v>
      </c>
      <c r="CR54" s="4" t="e">
        <f>IF('SANDBOX Calc'!#REF!='BPA SANDBOX Ref Data'!CR$2,Data!H54,0)</f>
        <v>#REF!</v>
      </c>
      <c r="CS54" s="4" t="e">
        <f>IF('SANDBOX Calc'!#REF!='BPA SANDBOX Ref Data'!CS$2,Data!I54,0)</f>
        <v>#REF!</v>
      </c>
      <c r="CT54" s="4" t="e">
        <f>IF('SANDBOX Calc'!#REF!='BPA SANDBOX Ref Data'!CT$2,Data!J54,0)</f>
        <v>#REF!</v>
      </c>
      <c r="CU54" s="4" t="e">
        <f>IF('SANDBOX Calc'!#REF!='BPA SANDBOX Ref Data'!CU$2,Data!K54,0)</f>
        <v>#REF!</v>
      </c>
      <c r="CV54" s="4" t="e">
        <f>IF('SANDBOX Calc'!#REF!='BPA SANDBOX Ref Data'!CV$2,Data!L54,0)</f>
        <v>#REF!</v>
      </c>
      <c r="CW54" s="4" t="e">
        <f>IF('SANDBOX Calc'!#REF!='BPA SANDBOX Ref Data'!CW$2,Data!M54,0)</f>
        <v>#REF!</v>
      </c>
      <c r="CX54" s="4" t="e">
        <f>IF('SANDBOX Calc'!#REF!='BPA SANDBOX Ref Data'!CX$2,Data!N54,0)</f>
        <v>#REF!</v>
      </c>
      <c r="CY54" s="4" t="e">
        <f>IF('SANDBOX Calc'!#REF!='BPA SANDBOX Ref Data'!CY$2,Data!O54,0)</f>
        <v>#REF!</v>
      </c>
      <c r="CZ54" s="4" t="e">
        <f>IF('SANDBOX Calc'!#REF!='BPA SANDBOX Ref Data'!CZ$2,Data!P54,0)</f>
        <v>#REF!</v>
      </c>
      <c r="DA54" s="4" t="e">
        <f>IF('SANDBOX Calc'!#REF!='BPA SANDBOX Ref Data'!DA$2,Data!Q54,0)</f>
        <v>#REF!</v>
      </c>
      <c r="DB54" s="4" t="e">
        <f>IF('SANDBOX Calc'!#REF!='BPA SANDBOX Ref Data'!DB$2,Data!R54,0)</f>
        <v>#REF!</v>
      </c>
      <c r="DC54" s="4" t="e">
        <f>IF('SANDBOX Calc'!#REF!='BPA SANDBOX Ref Data'!DC$2,Data!S54,0)</f>
        <v>#REF!</v>
      </c>
      <c r="DD54" s="4" t="e">
        <f>IF('SANDBOX Calc'!#REF!='BPA SANDBOX Ref Data'!DD$2,Data!T54,0)</f>
        <v>#REF!</v>
      </c>
      <c r="DE54" s="4" t="e">
        <f>IF('SANDBOX Calc'!#REF!='BPA SANDBOX Ref Data'!DE$2,Data!U54,0)</f>
        <v>#REF!</v>
      </c>
      <c r="DF54" s="22" t="e">
        <f t="shared" si="7"/>
        <v>#REF!</v>
      </c>
    </row>
    <row r="55" spans="1:110" x14ac:dyDescent="0.3">
      <c r="A55" s="12">
        <v>10156</v>
      </c>
      <c r="B55" s="37" t="s">
        <v>62</v>
      </c>
      <c r="C55" s="18">
        <f>IF('SANDBOX Calc'!$C$6='BPA SANDBOX Ref Data'!C$2,Data!G55,0)</f>
        <v>0</v>
      </c>
      <c r="D55" s="4">
        <f>IF('SANDBOX Calc'!$C$6='BPA SANDBOX Ref Data'!D$2,Data!H55,0)</f>
        <v>0</v>
      </c>
      <c r="E55" s="4">
        <f>IF('SANDBOX Calc'!$C$6='BPA SANDBOX Ref Data'!E$2,Data!I55,0)</f>
        <v>32.599669748858453</v>
      </c>
      <c r="F55" s="4">
        <f>IF('SANDBOX Calc'!$C$6='BPA SANDBOX Ref Data'!F$2,Data!J55,0)</f>
        <v>0</v>
      </c>
      <c r="G55" s="4">
        <f>IF('SANDBOX Calc'!$C$6='BPA SANDBOX Ref Data'!G$2,Data!K55,0)</f>
        <v>0</v>
      </c>
      <c r="H55" s="4">
        <f>IF('SANDBOX Calc'!$C$6='BPA SANDBOX Ref Data'!H$2,Data!L55,0)</f>
        <v>0</v>
      </c>
      <c r="I55" s="4">
        <f>IF('SANDBOX Calc'!$C$6='BPA SANDBOX Ref Data'!I$2,Data!M55,0)</f>
        <v>0</v>
      </c>
      <c r="J55" s="4">
        <f>IF('SANDBOX Calc'!$C$6='BPA SANDBOX Ref Data'!J$2,Data!N55,0)</f>
        <v>0</v>
      </c>
      <c r="K55" s="4">
        <f>IF('SANDBOX Calc'!$C$6='BPA SANDBOX Ref Data'!K$2,Data!O55,0)</f>
        <v>0</v>
      </c>
      <c r="L55" s="4">
        <f>IF('SANDBOX Calc'!$C$6='BPA SANDBOX Ref Data'!L$2,Data!P55,0)</f>
        <v>0</v>
      </c>
      <c r="M55" s="4">
        <f>IF('SANDBOX Calc'!$C$6='BPA SANDBOX Ref Data'!M$2,Data!Q55,0)</f>
        <v>0</v>
      </c>
      <c r="N55" s="4">
        <f>IF('SANDBOX Calc'!$C$6='BPA SANDBOX Ref Data'!N$2,Data!R55,0)</f>
        <v>0</v>
      </c>
      <c r="O55" s="4">
        <f>IF('SANDBOX Calc'!$C$6='BPA SANDBOX Ref Data'!O$2,Data!S55,0)</f>
        <v>0</v>
      </c>
      <c r="P55" s="4">
        <f>IF('SANDBOX Calc'!$C$6='BPA SANDBOX Ref Data'!P$2,Data!T55,0)</f>
        <v>0</v>
      </c>
      <c r="Q55" s="4">
        <f>IF('SANDBOX Calc'!$C$6='BPA SANDBOX Ref Data'!Q$2,Data!U55,0)</f>
        <v>0</v>
      </c>
      <c r="R55" s="22">
        <f t="shared" si="1"/>
        <v>32.599669748858453</v>
      </c>
      <c r="S55" s="18">
        <f>IF(S$2='SANDBOX Calc'!$D$6,Data!V55,0)</f>
        <v>0</v>
      </c>
      <c r="T55" s="4">
        <f>IF(T$2='SANDBOX Calc'!$D$6,Data!W55,0)</f>
        <v>0</v>
      </c>
      <c r="U55" s="4">
        <f>IF(U$2='SANDBOX Calc'!$D$6,Data!X55,0)</f>
        <v>0</v>
      </c>
      <c r="V55" s="4">
        <f>IF(V$2='SANDBOX Calc'!$D$6,Data!Y55,0)</f>
        <v>0</v>
      </c>
      <c r="W55" s="4">
        <f>IF(W$2='SANDBOX Calc'!$D$6,Data!Z55,0)</f>
        <v>0</v>
      </c>
      <c r="X55" s="4">
        <f>IF(X$2='SANDBOX Calc'!$D$6,Data!AA55,0)</f>
        <v>0</v>
      </c>
      <c r="Y55" s="4">
        <f>IF(Y$2='SANDBOX Calc'!$D$6,Data!AB55,0)</f>
        <v>0</v>
      </c>
      <c r="Z55" s="4">
        <f>IF(Z$2='SANDBOX Calc'!$D$6,Data!AC55,0)</f>
        <v>0</v>
      </c>
      <c r="AA55" s="4">
        <f>IF(AA$2='SANDBOX Calc'!$D$6,Data!AD55,0)</f>
        <v>0</v>
      </c>
      <c r="AB55" s="4">
        <f>IF(AB$2='SANDBOX Calc'!$D$6,Data!AE55,0)</f>
        <v>0</v>
      </c>
      <c r="AC55" s="4">
        <f>IF(AC$2='SANDBOX Calc'!$D$6,Data!AF55,0)</f>
        <v>0</v>
      </c>
      <c r="AD55" s="4">
        <f>IF(AD$2='SANDBOX Calc'!$D$6,Data!AG55,0)</f>
        <v>0</v>
      </c>
      <c r="AE55" s="4">
        <f>IF(AE$2='SANDBOX Calc'!$D$6,Data!AH55,0)</f>
        <v>0</v>
      </c>
      <c r="AF55" s="4">
        <f>IF(AF$2='SANDBOX Calc'!$D$6,Data!AI55,0)</f>
        <v>0</v>
      </c>
      <c r="AG55" s="6">
        <f t="shared" si="2"/>
        <v>0</v>
      </c>
      <c r="AH55" s="18">
        <f>IF(AH$2='SANDBOX Calc'!$E$6,0,0)</f>
        <v>0</v>
      </c>
      <c r="AI55" s="4">
        <f>IF(AI$2='SANDBOX Calc'!$E$6,Data!AJ55,0)</f>
        <v>0</v>
      </c>
      <c r="AJ55" s="4">
        <f>IF(AJ$2='SANDBOX Calc'!$E$6,Data!AK55,0)</f>
        <v>0</v>
      </c>
      <c r="AK55" s="4">
        <f>IF(AK$2='SANDBOX Calc'!$E$6,Data!AL55,0)</f>
        <v>0</v>
      </c>
      <c r="AL55" s="4">
        <f>IF(AL$2='SANDBOX Calc'!$E$6,Data!AM55,0)</f>
        <v>0</v>
      </c>
      <c r="AM55" s="4">
        <f>IF(AM$2='SANDBOX Calc'!$E$6,Data!AN55,0)</f>
        <v>0</v>
      </c>
      <c r="AN55" s="4">
        <f>IF(AN$2='SANDBOX Calc'!$E$6,Data!AO55,0)</f>
        <v>0</v>
      </c>
      <c r="AO55" s="4">
        <f>IF(AO$2='SANDBOX Calc'!$E$6,Data!AP55,0)</f>
        <v>0</v>
      </c>
      <c r="AP55" s="6">
        <f t="shared" si="3"/>
        <v>0</v>
      </c>
      <c r="AQ55" s="18">
        <f>IF(AQ$2='SANDBOX Calc'!$F$6,0,0)</f>
        <v>0</v>
      </c>
      <c r="AR55" s="4">
        <f>IF(AR$2='SANDBOX Calc'!$F$6,Data!AQ55,0)</f>
        <v>0</v>
      </c>
      <c r="AS55" s="4">
        <f>IF(AS$2='SANDBOX Calc'!$F$6,Data!AR55,0)</f>
        <v>0</v>
      </c>
      <c r="AT55" s="4">
        <f>IF(AT$2='SANDBOX Calc'!$F$6,Data!AS55,0)</f>
        <v>0</v>
      </c>
      <c r="AU55" s="4">
        <f>IF(AU$2='SANDBOX Calc'!$F$6,Data!AT55,0)</f>
        <v>0</v>
      </c>
      <c r="AV55" s="4">
        <f>IF(AV$2='SANDBOX Calc'!$F$6,Data!AU55,0)</f>
        <v>0</v>
      </c>
      <c r="AW55" s="4">
        <f>IF(AW$2='SANDBOX Calc'!$F$6,Data!AV55,0)</f>
        <v>0</v>
      </c>
      <c r="AX55" s="4">
        <f>IF(AX$2='SANDBOX Calc'!$F$6,Data!AW55,0)</f>
        <v>0</v>
      </c>
      <c r="AY55" s="6">
        <f t="shared" si="4"/>
        <v>0</v>
      </c>
      <c r="AZ55" s="18">
        <f>IF(AZ$2='SANDBOX Calc'!$G$6,0,0)</f>
        <v>0</v>
      </c>
      <c r="BA55" s="4">
        <f>IF(BA$2='SANDBOX Calc'!$G$6,Data!AX55,0)</f>
        <v>0</v>
      </c>
      <c r="BB55" s="4">
        <f>IF(BB$2='SANDBOX Calc'!$G$6,Data!AY55,0)</f>
        <v>0</v>
      </c>
      <c r="BC55" s="4">
        <f>IF(BC$2='SANDBOX Calc'!$G$6,Data!AZ55,0)</f>
        <v>0</v>
      </c>
      <c r="BD55" s="4">
        <f>IF(BD$2='SANDBOX Calc'!$G$6,Data!BA55,0)</f>
        <v>0</v>
      </c>
      <c r="BE55" s="4">
        <f>IF(BE$2='SANDBOX Calc'!$G$6,Data!BB55,0)</f>
        <v>0</v>
      </c>
      <c r="BF55" s="4">
        <f>IF(BF$2='SANDBOX Calc'!$G$6,Data!BC55,0)</f>
        <v>0</v>
      </c>
      <c r="BG55" s="4">
        <f>IF(BG$2='SANDBOX Calc'!$G$6,Data!BD55,0)</f>
        <v>0</v>
      </c>
      <c r="BH55" s="6">
        <f t="shared" si="5"/>
        <v>0</v>
      </c>
      <c r="BI55" s="97">
        <f>IF('SANDBOX Calc'!$H$6="Yes",Data!BE55,0)</f>
        <v>0</v>
      </c>
      <c r="BJ55" s="18">
        <f>IF(BJ$2='SANDBOX Calc'!$L$4,0,0)</f>
        <v>0</v>
      </c>
      <c r="BK55" s="4">
        <f>IF(BK$2='SANDBOX Calc'!$L$4,Data!BV55,0)</f>
        <v>0</v>
      </c>
      <c r="BL55" s="4">
        <f>IF(BL$2='SANDBOX Calc'!$L$4,Data!BW55,0)</f>
        <v>6.0000000000000001E-3</v>
      </c>
      <c r="BM55" s="4">
        <f>IF(BM$2='SANDBOX Calc'!$L$4,Data!BX55,0)</f>
        <v>0</v>
      </c>
      <c r="BN55" s="4">
        <f>IF(BN$2='SANDBOX Calc'!$L$4,Data!BY55,0)</f>
        <v>0</v>
      </c>
      <c r="BO55" s="6">
        <f t="shared" si="6"/>
        <v>6.0000000000000001E-3</v>
      </c>
      <c r="BP55" s="4">
        <f>IF('SANDBOX Calc'!$J$6='BPA SANDBOX Ref Data'!BP$2,Data!C55,0)</f>
        <v>0</v>
      </c>
      <c r="BQ55" s="4">
        <f>IF('SANDBOX Calc'!$J$6='BPA SANDBOX Ref Data'!BQ$2,Data!D55,0)</f>
        <v>0</v>
      </c>
      <c r="BR55" s="4">
        <f>IF('SANDBOX Calc'!$J$6='BPA SANDBOX Ref Data'!BR$2,Data!E55,0)</f>
        <v>0</v>
      </c>
      <c r="BS55" s="4">
        <f>IF('SANDBOX Calc'!$J$6='BPA SANDBOX Ref Data'!BS$2,Data!F55,0)</f>
        <v>32.238</v>
      </c>
      <c r="BT55" s="99">
        <f t="shared" si="0"/>
        <v>32.238</v>
      </c>
      <c r="BU55" s="102">
        <f>IF('SANDBOX Calc'!$L$6="Yes",'BPA SANDBOX Ref Data'!BO55*'SANDBOX Calc'!$L$5,0)</f>
        <v>3.0000000000000001E-3</v>
      </c>
      <c r="BV55" s="102">
        <f>IF('SANDBOX Calc'!$M$6="Yes",IF(('SANDBOX Calc'!I59-'BPA SANDBOX Ref Data'!BT55)&gt;0,('SANDBOX Calc'!I59-'BPA SANDBOX Ref Data'!BT55)*'SANDBOX Calc'!$M$5,0),0)</f>
        <v>9.0417437214613372E-2</v>
      </c>
      <c r="BW55" s="80">
        <f>IF('SANDBOX Calc'!$K$6="Yes",IF(('SANDBOX Calc'!I59)&lt;'SANDBOX Calc'!J59,('SANDBOX Calc'!I59-'SANDBOX Calc'!J59)*'SANDBOX Calc'!$K$5,0),0)</f>
        <v>0</v>
      </c>
      <c r="BX55" s="105">
        <f>IF('SANDBOX Calc'!$N$5='BPA SANDBOX Ref Data'!$BX$2,'BPA SANDBOX Scaling'!D58,0)</f>
        <v>1.3622032767440331</v>
      </c>
      <c r="BY55" s="1">
        <f>IF('SANDBOX Calc'!$N$5='BPA SANDBOX Ref Data'!$BY$2,'BPA SANDBOX Scaling'!H58,0)</f>
        <v>0</v>
      </c>
      <c r="BZ55" s="6">
        <f>IF('SANDBOX Calc'!$N$6="Yes",SUM('BPA SANDBOX Ref Data'!BX55:BY55),0)</f>
        <v>1.3622032767440331</v>
      </c>
      <c r="CA55" s="4"/>
      <c r="CB55" s="4"/>
      <c r="CC55" s="4"/>
      <c r="CD55" s="4"/>
      <c r="CE55" s="4"/>
      <c r="CF55" s="4"/>
      <c r="CG55" s="4"/>
      <c r="CH55" s="4"/>
      <c r="CI55" s="4"/>
      <c r="CJ55" s="4"/>
      <c r="CK55" s="4"/>
      <c r="CL55" s="4"/>
      <c r="CM55" s="4"/>
      <c r="CN55" s="4"/>
      <c r="CO55" s="4"/>
      <c r="CP55" s="4"/>
      <c r="CQ55" s="4" t="e">
        <f>IF('SANDBOX Calc'!#REF!='BPA SANDBOX Ref Data'!CQ$2,Data!G55,0)</f>
        <v>#REF!</v>
      </c>
      <c r="CR55" s="4" t="e">
        <f>IF('SANDBOX Calc'!#REF!='BPA SANDBOX Ref Data'!CR$2,Data!H55,0)</f>
        <v>#REF!</v>
      </c>
      <c r="CS55" s="4" t="e">
        <f>IF('SANDBOX Calc'!#REF!='BPA SANDBOX Ref Data'!CS$2,Data!I55,0)</f>
        <v>#REF!</v>
      </c>
      <c r="CT55" s="4" t="e">
        <f>IF('SANDBOX Calc'!#REF!='BPA SANDBOX Ref Data'!CT$2,Data!J55,0)</f>
        <v>#REF!</v>
      </c>
      <c r="CU55" s="4" t="e">
        <f>IF('SANDBOX Calc'!#REF!='BPA SANDBOX Ref Data'!CU$2,Data!K55,0)</f>
        <v>#REF!</v>
      </c>
      <c r="CV55" s="4" t="e">
        <f>IF('SANDBOX Calc'!#REF!='BPA SANDBOX Ref Data'!CV$2,Data!L55,0)</f>
        <v>#REF!</v>
      </c>
      <c r="CW55" s="4" t="e">
        <f>IF('SANDBOX Calc'!#REF!='BPA SANDBOX Ref Data'!CW$2,Data!M55,0)</f>
        <v>#REF!</v>
      </c>
      <c r="CX55" s="4" t="e">
        <f>IF('SANDBOX Calc'!#REF!='BPA SANDBOX Ref Data'!CX$2,Data!N55,0)</f>
        <v>#REF!</v>
      </c>
      <c r="CY55" s="4" t="e">
        <f>IF('SANDBOX Calc'!#REF!='BPA SANDBOX Ref Data'!CY$2,Data!O55,0)</f>
        <v>#REF!</v>
      </c>
      <c r="CZ55" s="4" t="e">
        <f>IF('SANDBOX Calc'!#REF!='BPA SANDBOX Ref Data'!CZ$2,Data!P55,0)</f>
        <v>#REF!</v>
      </c>
      <c r="DA55" s="4" t="e">
        <f>IF('SANDBOX Calc'!#REF!='BPA SANDBOX Ref Data'!DA$2,Data!Q55,0)</f>
        <v>#REF!</v>
      </c>
      <c r="DB55" s="4" t="e">
        <f>IF('SANDBOX Calc'!#REF!='BPA SANDBOX Ref Data'!DB$2,Data!R55,0)</f>
        <v>#REF!</v>
      </c>
      <c r="DC55" s="4" t="e">
        <f>IF('SANDBOX Calc'!#REF!='BPA SANDBOX Ref Data'!DC$2,Data!S55,0)</f>
        <v>#REF!</v>
      </c>
      <c r="DD55" s="4" t="e">
        <f>IF('SANDBOX Calc'!#REF!='BPA SANDBOX Ref Data'!DD$2,Data!T55,0)</f>
        <v>#REF!</v>
      </c>
      <c r="DE55" s="4" t="e">
        <f>IF('SANDBOX Calc'!#REF!='BPA SANDBOX Ref Data'!DE$2,Data!U55,0)</f>
        <v>#REF!</v>
      </c>
      <c r="DF55" s="22" t="e">
        <f t="shared" si="7"/>
        <v>#REF!</v>
      </c>
    </row>
    <row r="56" spans="1:110" x14ac:dyDescent="0.3">
      <c r="A56" s="12">
        <v>10157</v>
      </c>
      <c r="B56" s="37" t="s">
        <v>63</v>
      </c>
      <c r="C56" s="18">
        <f>IF('SANDBOX Calc'!$C$6='BPA SANDBOX Ref Data'!C$2,Data!G56,0)</f>
        <v>0</v>
      </c>
      <c r="D56" s="4">
        <f>IF('SANDBOX Calc'!$C$6='BPA SANDBOX Ref Data'!D$2,Data!H56,0)</f>
        <v>0</v>
      </c>
      <c r="E56" s="4">
        <f>IF('SANDBOX Calc'!$C$6='BPA SANDBOX Ref Data'!E$2,Data!I56,0)</f>
        <v>91.300539155251158</v>
      </c>
      <c r="F56" s="4">
        <f>IF('SANDBOX Calc'!$C$6='BPA SANDBOX Ref Data'!F$2,Data!J56,0)</f>
        <v>0</v>
      </c>
      <c r="G56" s="4">
        <f>IF('SANDBOX Calc'!$C$6='BPA SANDBOX Ref Data'!G$2,Data!K56,0)</f>
        <v>0</v>
      </c>
      <c r="H56" s="4">
        <f>IF('SANDBOX Calc'!$C$6='BPA SANDBOX Ref Data'!H$2,Data!L56,0)</f>
        <v>0</v>
      </c>
      <c r="I56" s="4">
        <f>IF('SANDBOX Calc'!$C$6='BPA SANDBOX Ref Data'!I$2,Data!M56,0)</f>
        <v>0</v>
      </c>
      <c r="J56" s="4">
        <f>IF('SANDBOX Calc'!$C$6='BPA SANDBOX Ref Data'!J$2,Data!N56,0)</f>
        <v>0</v>
      </c>
      <c r="K56" s="4">
        <f>IF('SANDBOX Calc'!$C$6='BPA SANDBOX Ref Data'!K$2,Data!O56,0)</f>
        <v>0</v>
      </c>
      <c r="L56" s="4">
        <f>IF('SANDBOX Calc'!$C$6='BPA SANDBOX Ref Data'!L$2,Data!P56,0)</f>
        <v>0</v>
      </c>
      <c r="M56" s="4">
        <f>IF('SANDBOX Calc'!$C$6='BPA SANDBOX Ref Data'!M$2,Data!Q56,0)</f>
        <v>0</v>
      </c>
      <c r="N56" s="4">
        <f>IF('SANDBOX Calc'!$C$6='BPA SANDBOX Ref Data'!N$2,Data!R56,0)</f>
        <v>0</v>
      </c>
      <c r="O56" s="4">
        <f>IF('SANDBOX Calc'!$C$6='BPA SANDBOX Ref Data'!O$2,Data!S56,0)</f>
        <v>0</v>
      </c>
      <c r="P56" s="4">
        <f>IF('SANDBOX Calc'!$C$6='BPA SANDBOX Ref Data'!P$2,Data!T56,0)</f>
        <v>0</v>
      </c>
      <c r="Q56" s="4">
        <f>IF('SANDBOX Calc'!$C$6='BPA SANDBOX Ref Data'!Q$2,Data!U56,0)</f>
        <v>0</v>
      </c>
      <c r="R56" s="22">
        <f t="shared" si="1"/>
        <v>91.300539155251158</v>
      </c>
      <c r="S56" s="18">
        <f>IF(S$2='SANDBOX Calc'!$D$6,Data!V56,0)</f>
        <v>0</v>
      </c>
      <c r="T56" s="4">
        <f>IF(T$2='SANDBOX Calc'!$D$6,Data!W56,0)</f>
        <v>38.466880136986305</v>
      </c>
      <c r="U56" s="4">
        <f>IF(U$2='SANDBOX Calc'!$D$6,Data!X56,0)</f>
        <v>0</v>
      </c>
      <c r="V56" s="4">
        <f>IF(V$2='SANDBOX Calc'!$D$6,Data!Y56,0)</f>
        <v>0</v>
      </c>
      <c r="W56" s="4">
        <f>IF(W$2='SANDBOX Calc'!$D$6,Data!Z56,0)</f>
        <v>0</v>
      </c>
      <c r="X56" s="4">
        <f>IF(X$2='SANDBOX Calc'!$D$6,Data!AA56,0)</f>
        <v>0</v>
      </c>
      <c r="Y56" s="4">
        <f>IF(Y$2='SANDBOX Calc'!$D$6,Data!AB56,0)</f>
        <v>0</v>
      </c>
      <c r="Z56" s="4">
        <f>IF(Z$2='SANDBOX Calc'!$D$6,Data!AC56,0)</f>
        <v>0</v>
      </c>
      <c r="AA56" s="4">
        <f>IF(AA$2='SANDBOX Calc'!$D$6,Data!AD56,0)</f>
        <v>0</v>
      </c>
      <c r="AB56" s="4">
        <f>IF(AB$2='SANDBOX Calc'!$D$6,Data!AE56,0)</f>
        <v>0</v>
      </c>
      <c r="AC56" s="4">
        <f>IF(AC$2='SANDBOX Calc'!$D$6,Data!AF56,0)</f>
        <v>0</v>
      </c>
      <c r="AD56" s="4">
        <f>IF(AD$2='SANDBOX Calc'!$D$6,Data!AG56,0)</f>
        <v>0</v>
      </c>
      <c r="AE56" s="4">
        <f>IF(AE$2='SANDBOX Calc'!$D$6,Data!AH56,0)</f>
        <v>0</v>
      </c>
      <c r="AF56" s="4">
        <f>IF(AF$2='SANDBOX Calc'!$D$6,Data!AI56,0)</f>
        <v>0</v>
      </c>
      <c r="AG56" s="6">
        <f t="shared" si="2"/>
        <v>38.466880136986305</v>
      </c>
      <c r="AH56" s="18">
        <f>IF(AH$2='SANDBOX Calc'!$E$6,0,0)</f>
        <v>0</v>
      </c>
      <c r="AI56" s="4">
        <f>IF(AI$2='SANDBOX Calc'!$E$6,Data!AJ56,0)</f>
        <v>0</v>
      </c>
      <c r="AJ56" s="4">
        <f>IF(AJ$2='SANDBOX Calc'!$E$6,Data!AK56,0)</f>
        <v>2.5490867579908674</v>
      </c>
      <c r="AK56" s="4">
        <f>IF(AK$2='SANDBOX Calc'!$E$6,Data!AL56,0)</f>
        <v>0</v>
      </c>
      <c r="AL56" s="4">
        <f>IF(AL$2='SANDBOX Calc'!$E$6,Data!AM56,0)</f>
        <v>0</v>
      </c>
      <c r="AM56" s="4">
        <f>IF(AM$2='SANDBOX Calc'!$E$6,Data!AN56,0)</f>
        <v>0</v>
      </c>
      <c r="AN56" s="4">
        <f>IF(AN$2='SANDBOX Calc'!$E$6,Data!AO56,0)</f>
        <v>0</v>
      </c>
      <c r="AO56" s="4">
        <f>IF(AO$2='SANDBOX Calc'!$E$6,Data!AP56,0)</f>
        <v>0</v>
      </c>
      <c r="AP56" s="6">
        <f t="shared" si="3"/>
        <v>2.5490867579908674</v>
      </c>
      <c r="AQ56" s="18">
        <f>IF(AQ$2='SANDBOX Calc'!$F$6,0,0)</f>
        <v>0</v>
      </c>
      <c r="AR56" s="4">
        <f>IF(AR$2='SANDBOX Calc'!$F$6,Data!AQ56,0)</f>
        <v>0</v>
      </c>
      <c r="AS56" s="4">
        <f>IF(AS$2='SANDBOX Calc'!$F$6,Data!AR56,0)</f>
        <v>0</v>
      </c>
      <c r="AT56" s="4">
        <f>IF(AT$2='SANDBOX Calc'!$F$6,Data!AS56,0)</f>
        <v>0</v>
      </c>
      <c r="AU56" s="4">
        <f>IF(AU$2='SANDBOX Calc'!$F$6,Data!AT56,0)</f>
        <v>0</v>
      </c>
      <c r="AV56" s="4">
        <f>IF(AV$2='SANDBOX Calc'!$F$6,Data!AU56,0)</f>
        <v>0</v>
      </c>
      <c r="AW56" s="4">
        <f>IF(AW$2='SANDBOX Calc'!$F$6,Data!AV56,0)</f>
        <v>0</v>
      </c>
      <c r="AX56" s="4">
        <f>IF(AX$2='SANDBOX Calc'!$F$6,Data!AW56,0)</f>
        <v>0</v>
      </c>
      <c r="AY56" s="6">
        <f t="shared" si="4"/>
        <v>0</v>
      </c>
      <c r="AZ56" s="18">
        <f>IF(AZ$2='SANDBOX Calc'!$G$6,0,0)</f>
        <v>0</v>
      </c>
      <c r="BA56" s="4">
        <f>IF(BA$2='SANDBOX Calc'!$G$6,Data!AX56,0)</f>
        <v>0</v>
      </c>
      <c r="BB56" s="4">
        <f>IF(BB$2='SANDBOX Calc'!$G$6,Data!AY56,0)</f>
        <v>0</v>
      </c>
      <c r="BC56" s="4">
        <f>IF(BC$2='SANDBOX Calc'!$G$6,Data!AZ56,0)</f>
        <v>0</v>
      </c>
      <c r="BD56" s="4">
        <f>IF(BD$2='SANDBOX Calc'!$G$6,Data!BA56,0)</f>
        <v>0</v>
      </c>
      <c r="BE56" s="4">
        <f>IF(BE$2='SANDBOX Calc'!$G$6,Data!BB56,0)</f>
        <v>0</v>
      </c>
      <c r="BF56" s="4">
        <f>IF(BF$2='SANDBOX Calc'!$G$6,Data!BC56,0)</f>
        <v>0</v>
      </c>
      <c r="BG56" s="4">
        <f>IF(BG$2='SANDBOX Calc'!$G$6,Data!BD56,0)</f>
        <v>0</v>
      </c>
      <c r="BH56" s="6">
        <f t="shared" si="5"/>
        <v>0</v>
      </c>
      <c r="BI56" s="97">
        <f>IF('SANDBOX Calc'!$H$6="Yes",Data!BE56,0)</f>
        <v>0</v>
      </c>
      <c r="BJ56" s="18">
        <f>IF(BJ$2='SANDBOX Calc'!$L$4,0,0)</f>
        <v>0</v>
      </c>
      <c r="BK56" s="4">
        <f>IF(BK$2='SANDBOX Calc'!$L$4,Data!BV56,0)</f>
        <v>0</v>
      </c>
      <c r="BL56" s="4">
        <f>IF(BL$2='SANDBOX Calc'!$L$4,Data!BW56,0)</f>
        <v>0.58650000000000002</v>
      </c>
      <c r="BM56" s="4">
        <f>IF(BM$2='SANDBOX Calc'!$L$4,Data!BX56,0)</f>
        <v>0</v>
      </c>
      <c r="BN56" s="4">
        <f>IF(BN$2='SANDBOX Calc'!$L$4,Data!BY56,0)</f>
        <v>0</v>
      </c>
      <c r="BO56" s="6">
        <f t="shared" si="6"/>
        <v>0.58650000000000002</v>
      </c>
      <c r="BP56" s="4">
        <f>IF('SANDBOX Calc'!$J$6='BPA SANDBOX Ref Data'!BP$2,Data!C56,0)</f>
        <v>0</v>
      </c>
      <c r="BQ56" s="4">
        <f>IF('SANDBOX Calc'!$J$6='BPA SANDBOX Ref Data'!BQ$2,Data!D56,0)</f>
        <v>0</v>
      </c>
      <c r="BR56" s="4">
        <f>IF('SANDBOX Calc'!$J$6='BPA SANDBOX Ref Data'!BR$2,Data!E56,0)</f>
        <v>0</v>
      </c>
      <c r="BS56" s="4">
        <f>IF('SANDBOX Calc'!$J$6='BPA SANDBOX Ref Data'!BS$2,Data!F56,0)</f>
        <v>49.957999999999998</v>
      </c>
      <c r="BT56" s="99">
        <f t="shared" si="0"/>
        <v>49.957999999999998</v>
      </c>
      <c r="BU56" s="102">
        <f>IF('SANDBOX Calc'!$L$6="Yes",'BPA SANDBOX Ref Data'!BO56*'SANDBOX Calc'!$L$5,0)</f>
        <v>0.29325000000000001</v>
      </c>
      <c r="BV56" s="102">
        <f>IF('SANDBOX Calc'!$M$6="Yes",IF(('SANDBOX Calc'!I60-'BPA SANDBOX Ref Data'!BT56)&gt;0,('SANDBOX Calc'!I60-'BPA SANDBOX Ref Data'!BT56)*'SANDBOX Calc'!$M$5,0),0)</f>
        <v>8.1643065068497833E-2</v>
      </c>
      <c r="BW56" s="80">
        <f>IF('SANDBOX Calc'!$K$6="Yes",IF(('SANDBOX Calc'!I60)&lt;'SANDBOX Calc'!J60,('SANDBOX Calc'!I60-'SANDBOX Calc'!J60)*'SANDBOX Calc'!$K$5,0),0)</f>
        <v>0</v>
      </c>
      <c r="BX56" s="105">
        <f>IF('SANDBOX Calc'!$N$5='BPA SANDBOX Ref Data'!$BX$2,'BPA SANDBOX Scaling'!D59,0)</f>
        <v>2.1206503548565161</v>
      </c>
      <c r="BY56" s="1">
        <f>IF('SANDBOX Calc'!$N$5='BPA SANDBOX Ref Data'!$BY$2,'BPA SANDBOX Scaling'!H59,0)</f>
        <v>0</v>
      </c>
      <c r="BZ56" s="6">
        <f>IF('SANDBOX Calc'!$N$6="Yes",SUM('BPA SANDBOX Ref Data'!BX56:BY56),0)</f>
        <v>2.1206503548565161</v>
      </c>
      <c r="CA56" s="4"/>
      <c r="CB56" s="4"/>
      <c r="CC56" s="4"/>
      <c r="CD56" s="4"/>
      <c r="CE56" s="4"/>
      <c r="CF56" s="4"/>
      <c r="CG56" s="4"/>
      <c r="CH56" s="4"/>
      <c r="CI56" s="4"/>
      <c r="CJ56" s="4"/>
      <c r="CK56" s="4"/>
      <c r="CL56" s="4"/>
      <c r="CM56" s="4"/>
      <c r="CN56" s="4"/>
      <c r="CO56" s="4"/>
      <c r="CP56" s="4"/>
      <c r="CQ56" s="4" t="e">
        <f>IF('SANDBOX Calc'!#REF!='BPA SANDBOX Ref Data'!CQ$2,Data!G56,0)</f>
        <v>#REF!</v>
      </c>
      <c r="CR56" s="4" t="e">
        <f>IF('SANDBOX Calc'!#REF!='BPA SANDBOX Ref Data'!CR$2,Data!H56,0)</f>
        <v>#REF!</v>
      </c>
      <c r="CS56" s="4" t="e">
        <f>IF('SANDBOX Calc'!#REF!='BPA SANDBOX Ref Data'!CS$2,Data!I56,0)</f>
        <v>#REF!</v>
      </c>
      <c r="CT56" s="4" t="e">
        <f>IF('SANDBOX Calc'!#REF!='BPA SANDBOX Ref Data'!CT$2,Data!J56,0)</f>
        <v>#REF!</v>
      </c>
      <c r="CU56" s="4" t="e">
        <f>IF('SANDBOX Calc'!#REF!='BPA SANDBOX Ref Data'!CU$2,Data!K56,0)</f>
        <v>#REF!</v>
      </c>
      <c r="CV56" s="4" t="e">
        <f>IF('SANDBOX Calc'!#REF!='BPA SANDBOX Ref Data'!CV$2,Data!L56,0)</f>
        <v>#REF!</v>
      </c>
      <c r="CW56" s="4" t="e">
        <f>IF('SANDBOX Calc'!#REF!='BPA SANDBOX Ref Data'!CW$2,Data!M56,0)</f>
        <v>#REF!</v>
      </c>
      <c r="CX56" s="4" t="e">
        <f>IF('SANDBOX Calc'!#REF!='BPA SANDBOX Ref Data'!CX$2,Data!N56,0)</f>
        <v>#REF!</v>
      </c>
      <c r="CY56" s="4" t="e">
        <f>IF('SANDBOX Calc'!#REF!='BPA SANDBOX Ref Data'!CY$2,Data!O56,0)</f>
        <v>#REF!</v>
      </c>
      <c r="CZ56" s="4" t="e">
        <f>IF('SANDBOX Calc'!#REF!='BPA SANDBOX Ref Data'!CZ$2,Data!P56,0)</f>
        <v>#REF!</v>
      </c>
      <c r="DA56" s="4" t="e">
        <f>IF('SANDBOX Calc'!#REF!='BPA SANDBOX Ref Data'!DA$2,Data!Q56,0)</f>
        <v>#REF!</v>
      </c>
      <c r="DB56" s="4" t="e">
        <f>IF('SANDBOX Calc'!#REF!='BPA SANDBOX Ref Data'!DB$2,Data!R56,0)</f>
        <v>#REF!</v>
      </c>
      <c r="DC56" s="4" t="e">
        <f>IF('SANDBOX Calc'!#REF!='BPA SANDBOX Ref Data'!DC$2,Data!S56,0)</f>
        <v>#REF!</v>
      </c>
      <c r="DD56" s="4" t="e">
        <f>IF('SANDBOX Calc'!#REF!='BPA SANDBOX Ref Data'!DD$2,Data!T56,0)</f>
        <v>#REF!</v>
      </c>
      <c r="DE56" s="4" t="e">
        <f>IF('SANDBOX Calc'!#REF!='BPA SANDBOX Ref Data'!DE$2,Data!U56,0)</f>
        <v>#REF!</v>
      </c>
      <c r="DF56" s="22" t="e">
        <f t="shared" si="7"/>
        <v>#REF!</v>
      </c>
    </row>
    <row r="57" spans="1:110" x14ac:dyDescent="0.3">
      <c r="A57" s="12">
        <v>10158</v>
      </c>
      <c r="B57" s="37" t="s">
        <v>64</v>
      </c>
      <c r="C57" s="18">
        <f>IF('SANDBOX Calc'!$C$6='BPA SANDBOX Ref Data'!C$2,Data!G57,0)</f>
        <v>0</v>
      </c>
      <c r="D57" s="4">
        <f>IF('SANDBOX Calc'!$C$6='BPA SANDBOX Ref Data'!D$2,Data!H57,0)</f>
        <v>0</v>
      </c>
      <c r="E57" s="4">
        <f>IF('SANDBOX Calc'!$C$6='BPA SANDBOX Ref Data'!E$2,Data!I57,0)</f>
        <v>2.2678702054794524</v>
      </c>
      <c r="F57" s="4">
        <f>IF('SANDBOX Calc'!$C$6='BPA SANDBOX Ref Data'!F$2,Data!J57,0)</f>
        <v>0</v>
      </c>
      <c r="G57" s="4">
        <f>IF('SANDBOX Calc'!$C$6='BPA SANDBOX Ref Data'!G$2,Data!K57,0)</f>
        <v>0</v>
      </c>
      <c r="H57" s="4">
        <f>IF('SANDBOX Calc'!$C$6='BPA SANDBOX Ref Data'!H$2,Data!L57,0)</f>
        <v>0</v>
      </c>
      <c r="I57" s="4">
        <f>IF('SANDBOX Calc'!$C$6='BPA SANDBOX Ref Data'!I$2,Data!M57,0)</f>
        <v>0</v>
      </c>
      <c r="J57" s="4">
        <f>IF('SANDBOX Calc'!$C$6='BPA SANDBOX Ref Data'!J$2,Data!N57,0)</f>
        <v>0</v>
      </c>
      <c r="K57" s="4">
        <f>IF('SANDBOX Calc'!$C$6='BPA SANDBOX Ref Data'!K$2,Data!O57,0)</f>
        <v>0</v>
      </c>
      <c r="L57" s="4">
        <f>IF('SANDBOX Calc'!$C$6='BPA SANDBOX Ref Data'!L$2,Data!P57,0)</f>
        <v>0</v>
      </c>
      <c r="M57" s="4">
        <f>IF('SANDBOX Calc'!$C$6='BPA SANDBOX Ref Data'!M$2,Data!Q57,0)</f>
        <v>0</v>
      </c>
      <c r="N57" s="4">
        <f>IF('SANDBOX Calc'!$C$6='BPA SANDBOX Ref Data'!N$2,Data!R57,0)</f>
        <v>0</v>
      </c>
      <c r="O57" s="4">
        <f>IF('SANDBOX Calc'!$C$6='BPA SANDBOX Ref Data'!O$2,Data!S57,0)</f>
        <v>0</v>
      </c>
      <c r="P57" s="4">
        <f>IF('SANDBOX Calc'!$C$6='BPA SANDBOX Ref Data'!P$2,Data!T57,0)</f>
        <v>0</v>
      </c>
      <c r="Q57" s="4">
        <f>IF('SANDBOX Calc'!$C$6='BPA SANDBOX Ref Data'!Q$2,Data!U57,0)</f>
        <v>0</v>
      </c>
      <c r="R57" s="22">
        <f t="shared" si="1"/>
        <v>2.2678702054794524</v>
      </c>
      <c r="S57" s="18">
        <f>IF(S$2='SANDBOX Calc'!$D$6,Data!V57,0)</f>
        <v>0</v>
      </c>
      <c r="T57" s="4">
        <f>IF(T$2='SANDBOX Calc'!$D$6,Data!W57,0)</f>
        <v>0</v>
      </c>
      <c r="U57" s="4">
        <f>IF(U$2='SANDBOX Calc'!$D$6,Data!X57,0)</f>
        <v>0</v>
      </c>
      <c r="V57" s="4">
        <f>IF(V$2='SANDBOX Calc'!$D$6,Data!Y57,0)</f>
        <v>0</v>
      </c>
      <c r="W57" s="4">
        <f>IF(W$2='SANDBOX Calc'!$D$6,Data!Z57,0)</f>
        <v>0</v>
      </c>
      <c r="X57" s="4">
        <f>IF(X$2='SANDBOX Calc'!$D$6,Data!AA57,0)</f>
        <v>0</v>
      </c>
      <c r="Y57" s="4">
        <f>IF(Y$2='SANDBOX Calc'!$D$6,Data!AB57,0)</f>
        <v>0</v>
      </c>
      <c r="Z57" s="4">
        <f>IF(Z$2='SANDBOX Calc'!$D$6,Data!AC57,0)</f>
        <v>0</v>
      </c>
      <c r="AA57" s="4">
        <f>IF(AA$2='SANDBOX Calc'!$D$6,Data!AD57,0)</f>
        <v>0</v>
      </c>
      <c r="AB57" s="4">
        <f>IF(AB$2='SANDBOX Calc'!$D$6,Data!AE57,0)</f>
        <v>0</v>
      </c>
      <c r="AC57" s="4">
        <f>IF(AC$2='SANDBOX Calc'!$D$6,Data!AF57,0)</f>
        <v>0</v>
      </c>
      <c r="AD57" s="4">
        <f>IF(AD$2='SANDBOX Calc'!$D$6,Data!AG57,0)</f>
        <v>0</v>
      </c>
      <c r="AE57" s="4">
        <f>IF(AE$2='SANDBOX Calc'!$D$6,Data!AH57,0)</f>
        <v>0</v>
      </c>
      <c r="AF57" s="4">
        <f>IF(AF$2='SANDBOX Calc'!$D$6,Data!AI57,0)</f>
        <v>0</v>
      </c>
      <c r="AG57" s="6">
        <f t="shared" si="2"/>
        <v>0</v>
      </c>
      <c r="AH57" s="18">
        <f>IF(AH$2='SANDBOX Calc'!$E$6,0,0)</f>
        <v>0</v>
      </c>
      <c r="AI57" s="4">
        <f>IF(AI$2='SANDBOX Calc'!$E$6,Data!AJ57,0)</f>
        <v>0</v>
      </c>
      <c r="AJ57" s="4">
        <f>IF(AJ$2='SANDBOX Calc'!$E$6,Data!AK57,0)</f>
        <v>0</v>
      </c>
      <c r="AK57" s="4">
        <f>IF(AK$2='SANDBOX Calc'!$E$6,Data!AL57,0)</f>
        <v>0</v>
      </c>
      <c r="AL57" s="4">
        <f>IF(AL$2='SANDBOX Calc'!$E$6,Data!AM57,0)</f>
        <v>0</v>
      </c>
      <c r="AM57" s="4">
        <f>IF(AM$2='SANDBOX Calc'!$E$6,Data!AN57,0)</f>
        <v>0</v>
      </c>
      <c r="AN57" s="4">
        <f>IF(AN$2='SANDBOX Calc'!$E$6,Data!AO57,0)</f>
        <v>0</v>
      </c>
      <c r="AO57" s="4">
        <f>IF(AO$2='SANDBOX Calc'!$E$6,Data!AP57,0)</f>
        <v>0</v>
      </c>
      <c r="AP57" s="6">
        <f t="shared" si="3"/>
        <v>0</v>
      </c>
      <c r="AQ57" s="18">
        <f>IF(AQ$2='SANDBOX Calc'!$F$6,0,0)</f>
        <v>0</v>
      </c>
      <c r="AR57" s="4">
        <f>IF(AR$2='SANDBOX Calc'!$F$6,Data!AQ57,0)</f>
        <v>0</v>
      </c>
      <c r="AS57" s="4">
        <f>IF(AS$2='SANDBOX Calc'!$F$6,Data!AR57,0)</f>
        <v>0</v>
      </c>
      <c r="AT57" s="4">
        <f>IF(AT$2='SANDBOX Calc'!$F$6,Data!AS57,0)</f>
        <v>0</v>
      </c>
      <c r="AU57" s="4">
        <f>IF(AU$2='SANDBOX Calc'!$F$6,Data!AT57,0)</f>
        <v>0</v>
      </c>
      <c r="AV57" s="4">
        <f>IF(AV$2='SANDBOX Calc'!$F$6,Data!AU57,0)</f>
        <v>0</v>
      </c>
      <c r="AW57" s="4">
        <f>IF(AW$2='SANDBOX Calc'!$F$6,Data!AV57,0)</f>
        <v>0</v>
      </c>
      <c r="AX57" s="4">
        <f>IF(AX$2='SANDBOX Calc'!$F$6,Data!AW57,0)</f>
        <v>0</v>
      </c>
      <c r="AY57" s="6">
        <f t="shared" si="4"/>
        <v>0</v>
      </c>
      <c r="AZ57" s="18">
        <f>IF(AZ$2='SANDBOX Calc'!$G$6,0,0)</f>
        <v>0</v>
      </c>
      <c r="BA57" s="4">
        <f>IF(BA$2='SANDBOX Calc'!$G$6,Data!AX57,0)</f>
        <v>0</v>
      </c>
      <c r="BB57" s="4">
        <f>IF(BB$2='SANDBOX Calc'!$G$6,Data!AY57,0)</f>
        <v>0</v>
      </c>
      <c r="BC57" s="4">
        <f>IF(BC$2='SANDBOX Calc'!$G$6,Data!AZ57,0)</f>
        <v>0</v>
      </c>
      <c r="BD57" s="4">
        <f>IF(BD$2='SANDBOX Calc'!$G$6,Data!BA57,0)</f>
        <v>0</v>
      </c>
      <c r="BE57" s="4">
        <f>IF(BE$2='SANDBOX Calc'!$G$6,Data!BB57,0)</f>
        <v>0</v>
      </c>
      <c r="BF57" s="4">
        <f>IF(BF$2='SANDBOX Calc'!$G$6,Data!BC57,0)</f>
        <v>0</v>
      </c>
      <c r="BG57" s="4">
        <f>IF(BG$2='SANDBOX Calc'!$G$6,Data!BD57,0)</f>
        <v>0</v>
      </c>
      <c r="BH57" s="6">
        <f t="shared" si="5"/>
        <v>0</v>
      </c>
      <c r="BI57" s="97">
        <f>IF('SANDBOX Calc'!$H$6="Yes",Data!BE57,0)</f>
        <v>0</v>
      </c>
      <c r="BJ57" s="18">
        <f>IF(BJ$2='SANDBOX Calc'!$L$4,0,0)</f>
        <v>0</v>
      </c>
      <c r="BK57" s="4">
        <f>IF(BK$2='SANDBOX Calc'!$L$4,Data!BV57,0)</f>
        <v>0</v>
      </c>
      <c r="BL57" s="4">
        <f>IF(BL$2='SANDBOX Calc'!$L$4,Data!BW57,0)</f>
        <v>0</v>
      </c>
      <c r="BM57" s="4">
        <f>IF(BM$2='SANDBOX Calc'!$L$4,Data!BX57,0)</f>
        <v>0</v>
      </c>
      <c r="BN57" s="4">
        <f>IF(BN$2='SANDBOX Calc'!$L$4,Data!BY57,0)</f>
        <v>0</v>
      </c>
      <c r="BO57" s="6">
        <f t="shared" si="6"/>
        <v>0</v>
      </c>
      <c r="BP57" s="4">
        <f>IF('SANDBOX Calc'!$J$6='BPA SANDBOX Ref Data'!BP$2,Data!C57,0)</f>
        <v>0</v>
      </c>
      <c r="BQ57" s="4">
        <f>IF('SANDBOX Calc'!$J$6='BPA SANDBOX Ref Data'!BQ$2,Data!D57,0)</f>
        <v>0</v>
      </c>
      <c r="BR57" s="4">
        <f>IF('SANDBOX Calc'!$J$6='BPA SANDBOX Ref Data'!BR$2,Data!E57,0)</f>
        <v>0</v>
      </c>
      <c r="BS57" s="4">
        <f>IF('SANDBOX Calc'!$J$6='BPA SANDBOX Ref Data'!BS$2,Data!F57,0)</f>
        <v>2.7909999999999999</v>
      </c>
      <c r="BT57" s="99">
        <f t="shared" si="0"/>
        <v>2.7909999999999999</v>
      </c>
      <c r="BU57" s="102">
        <f>IF('SANDBOX Calc'!$L$6="Yes",'BPA SANDBOX Ref Data'!BO57*'SANDBOX Calc'!$L$5,0)</f>
        <v>0</v>
      </c>
      <c r="BV57" s="102">
        <f>IF('SANDBOX Calc'!$M$6="Yes",IF(('SANDBOX Calc'!I61-'BPA SANDBOX Ref Data'!BT57)&gt;0,('SANDBOX Calc'!I61-'BPA SANDBOX Ref Data'!BT57)*'SANDBOX Calc'!$M$5,0),0)</f>
        <v>0</v>
      </c>
      <c r="BW57" s="80">
        <f>IF('SANDBOX Calc'!$K$6="Yes",IF(('SANDBOX Calc'!I61)&lt;'SANDBOX Calc'!J61,('SANDBOX Calc'!I61-'SANDBOX Calc'!J61)*'SANDBOX Calc'!$K$5,0),0)</f>
        <v>-0.52312979452054753</v>
      </c>
      <c r="BX57" s="105">
        <f>IF('SANDBOX Calc'!$N$5='BPA SANDBOX Ref Data'!$BX$2,'BPA SANDBOX Scaling'!D60,0)</f>
        <v>9.5551029617970878E-2</v>
      </c>
      <c r="BY57" s="1">
        <f>IF('SANDBOX Calc'!$N$5='BPA SANDBOX Ref Data'!$BY$2,'BPA SANDBOX Scaling'!H60,0)</f>
        <v>0</v>
      </c>
      <c r="BZ57" s="6">
        <f>IF('SANDBOX Calc'!$N$6="Yes",SUM('BPA SANDBOX Ref Data'!BX57:BY57),0)</f>
        <v>9.5551029617970878E-2</v>
      </c>
      <c r="CA57" s="4"/>
      <c r="CB57" s="4"/>
      <c r="CC57" s="4"/>
      <c r="CD57" s="4"/>
      <c r="CE57" s="4"/>
      <c r="CF57" s="4"/>
      <c r="CG57" s="4"/>
      <c r="CH57" s="4"/>
      <c r="CI57" s="4"/>
      <c r="CJ57" s="4"/>
      <c r="CK57" s="4"/>
      <c r="CL57" s="4"/>
      <c r="CM57" s="4"/>
      <c r="CN57" s="4"/>
      <c r="CO57" s="4"/>
      <c r="CP57" s="4"/>
      <c r="CQ57" s="4" t="e">
        <f>IF('SANDBOX Calc'!#REF!='BPA SANDBOX Ref Data'!CQ$2,Data!G57,0)</f>
        <v>#REF!</v>
      </c>
      <c r="CR57" s="4" t="e">
        <f>IF('SANDBOX Calc'!#REF!='BPA SANDBOX Ref Data'!CR$2,Data!H57,0)</f>
        <v>#REF!</v>
      </c>
      <c r="CS57" s="4" t="e">
        <f>IF('SANDBOX Calc'!#REF!='BPA SANDBOX Ref Data'!CS$2,Data!I57,0)</f>
        <v>#REF!</v>
      </c>
      <c r="CT57" s="4" t="e">
        <f>IF('SANDBOX Calc'!#REF!='BPA SANDBOX Ref Data'!CT$2,Data!J57,0)</f>
        <v>#REF!</v>
      </c>
      <c r="CU57" s="4" t="e">
        <f>IF('SANDBOX Calc'!#REF!='BPA SANDBOX Ref Data'!CU$2,Data!K57,0)</f>
        <v>#REF!</v>
      </c>
      <c r="CV57" s="4" t="e">
        <f>IF('SANDBOX Calc'!#REF!='BPA SANDBOX Ref Data'!CV$2,Data!L57,0)</f>
        <v>#REF!</v>
      </c>
      <c r="CW57" s="4" t="e">
        <f>IF('SANDBOX Calc'!#REF!='BPA SANDBOX Ref Data'!CW$2,Data!M57,0)</f>
        <v>#REF!</v>
      </c>
      <c r="CX57" s="4" t="e">
        <f>IF('SANDBOX Calc'!#REF!='BPA SANDBOX Ref Data'!CX$2,Data!N57,0)</f>
        <v>#REF!</v>
      </c>
      <c r="CY57" s="4" t="e">
        <f>IF('SANDBOX Calc'!#REF!='BPA SANDBOX Ref Data'!CY$2,Data!O57,0)</f>
        <v>#REF!</v>
      </c>
      <c r="CZ57" s="4" t="e">
        <f>IF('SANDBOX Calc'!#REF!='BPA SANDBOX Ref Data'!CZ$2,Data!P57,0)</f>
        <v>#REF!</v>
      </c>
      <c r="DA57" s="4" t="e">
        <f>IF('SANDBOX Calc'!#REF!='BPA SANDBOX Ref Data'!DA$2,Data!Q57,0)</f>
        <v>#REF!</v>
      </c>
      <c r="DB57" s="4" t="e">
        <f>IF('SANDBOX Calc'!#REF!='BPA SANDBOX Ref Data'!DB$2,Data!R57,0)</f>
        <v>#REF!</v>
      </c>
      <c r="DC57" s="4" t="e">
        <f>IF('SANDBOX Calc'!#REF!='BPA SANDBOX Ref Data'!DC$2,Data!S57,0)</f>
        <v>#REF!</v>
      </c>
      <c r="DD57" s="4" t="e">
        <f>IF('SANDBOX Calc'!#REF!='BPA SANDBOX Ref Data'!DD$2,Data!T57,0)</f>
        <v>#REF!</v>
      </c>
      <c r="DE57" s="4" t="e">
        <f>IF('SANDBOX Calc'!#REF!='BPA SANDBOX Ref Data'!DE$2,Data!U57,0)</f>
        <v>#REF!</v>
      </c>
      <c r="DF57" s="22" t="e">
        <f t="shared" si="7"/>
        <v>#REF!</v>
      </c>
    </row>
    <row r="58" spans="1:110" x14ac:dyDescent="0.3">
      <c r="A58" s="12">
        <v>10170</v>
      </c>
      <c r="B58" s="37" t="s">
        <v>65</v>
      </c>
      <c r="C58" s="18">
        <f>IF('SANDBOX Calc'!$C$6='BPA SANDBOX Ref Data'!C$2,Data!G58,0)</f>
        <v>0</v>
      </c>
      <c r="D58" s="4">
        <f>IF('SANDBOX Calc'!$C$6='BPA SANDBOX Ref Data'!D$2,Data!H58,0)</f>
        <v>0</v>
      </c>
      <c r="E58" s="4">
        <f>IF('SANDBOX Calc'!$C$6='BPA SANDBOX Ref Data'!E$2,Data!I58,0)</f>
        <v>271.47466381278548</v>
      </c>
      <c r="F58" s="4">
        <f>IF('SANDBOX Calc'!$C$6='BPA SANDBOX Ref Data'!F$2,Data!J58,0)</f>
        <v>0</v>
      </c>
      <c r="G58" s="4">
        <f>IF('SANDBOX Calc'!$C$6='BPA SANDBOX Ref Data'!G$2,Data!K58,0)</f>
        <v>0</v>
      </c>
      <c r="H58" s="4">
        <f>IF('SANDBOX Calc'!$C$6='BPA SANDBOX Ref Data'!H$2,Data!L58,0)</f>
        <v>0</v>
      </c>
      <c r="I58" s="4">
        <f>IF('SANDBOX Calc'!$C$6='BPA SANDBOX Ref Data'!I$2,Data!M58,0)</f>
        <v>0</v>
      </c>
      <c r="J58" s="4">
        <f>IF('SANDBOX Calc'!$C$6='BPA SANDBOX Ref Data'!J$2,Data!N58,0)</f>
        <v>0</v>
      </c>
      <c r="K58" s="4">
        <f>IF('SANDBOX Calc'!$C$6='BPA SANDBOX Ref Data'!K$2,Data!O58,0)</f>
        <v>0</v>
      </c>
      <c r="L58" s="4">
        <f>IF('SANDBOX Calc'!$C$6='BPA SANDBOX Ref Data'!L$2,Data!P58,0)</f>
        <v>0</v>
      </c>
      <c r="M58" s="4">
        <f>IF('SANDBOX Calc'!$C$6='BPA SANDBOX Ref Data'!M$2,Data!Q58,0)</f>
        <v>0</v>
      </c>
      <c r="N58" s="4">
        <f>IF('SANDBOX Calc'!$C$6='BPA SANDBOX Ref Data'!N$2,Data!R58,0)</f>
        <v>0</v>
      </c>
      <c r="O58" s="4">
        <f>IF('SANDBOX Calc'!$C$6='BPA SANDBOX Ref Data'!O$2,Data!S58,0)</f>
        <v>0</v>
      </c>
      <c r="P58" s="4">
        <f>IF('SANDBOX Calc'!$C$6='BPA SANDBOX Ref Data'!P$2,Data!T58,0)</f>
        <v>0</v>
      </c>
      <c r="Q58" s="4">
        <f>IF('SANDBOX Calc'!$C$6='BPA SANDBOX Ref Data'!Q$2,Data!U58,0)</f>
        <v>0</v>
      </c>
      <c r="R58" s="22">
        <f t="shared" si="1"/>
        <v>271.47466381278548</v>
      </c>
      <c r="S58" s="18">
        <f>IF(S$2='SANDBOX Calc'!$D$6,Data!V58,0)</f>
        <v>0</v>
      </c>
      <c r="T58" s="4">
        <f>IF(T$2='SANDBOX Calc'!$D$6,Data!W58,0)</f>
        <v>1</v>
      </c>
      <c r="U58" s="4">
        <f>IF(U$2='SANDBOX Calc'!$D$6,Data!X58,0)</f>
        <v>0</v>
      </c>
      <c r="V58" s="4">
        <f>IF(V$2='SANDBOX Calc'!$D$6,Data!Y58,0)</f>
        <v>0</v>
      </c>
      <c r="W58" s="4">
        <f>IF(W$2='SANDBOX Calc'!$D$6,Data!Z58,0)</f>
        <v>0</v>
      </c>
      <c r="X58" s="4">
        <f>IF(X$2='SANDBOX Calc'!$D$6,Data!AA58,0)</f>
        <v>0</v>
      </c>
      <c r="Y58" s="4">
        <f>IF(Y$2='SANDBOX Calc'!$D$6,Data!AB58,0)</f>
        <v>0</v>
      </c>
      <c r="Z58" s="4">
        <f>IF(Z$2='SANDBOX Calc'!$D$6,Data!AC58,0)</f>
        <v>0</v>
      </c>
      <c r="AA58" s="4">
        <f>IF(AA$2='SANDBOX Calc'!$D$6,Data!AD58,0)</f>
        <v>0</v>
      </c>
      <c r="AB58" s="4">
        <f>IF(AB$2='SANDBOX Calc'!$D$6,Data!AE58,0)</f>
        <v>0</v>
      </c>
      <c r="AC58" s="4">
        <f>IF(AC$2='SANDBOX Calc'!$D$6,Data!AF58,0)</f>
        <v>0</v>
      </c>
      <c r="AD58" s="4">
        <f>IF(AD$2='SANDBOX Calc'!$D$6,Data!AG58,0)</f>
        <v>0</v>
      </c>
      <c r="AE58" s="4">
        <f>IF(AE$2='SANDBOX Calc'!$D$6,Data!AH58,0)</f>
        <v>0</v>
      </c>
      <c r="AF58" s="4">
        <f>IF(AF$2='SANDBOX Calc'!$D$6,Data!AI58,0)</f>
        <v>0</v>
      </c>
      <c r="AG58" s="6">
        <f t="shared" si="2"/>
        <v>1</v>
      </c>
      <c r="AH58" s="18">
        <f>IF(AH$2='SANDBOX Calc'!$E$6,0,0)</f>
        <v>0</v>
      </c>
      <c r="AI58" s="4">
        <f>IF(AI$2='SANDBOX Calc'!$E$6,Data!AJ58,0)</f>
        <v>0</v>
      </c>
      <c r="AJ58" s="4">
        <f>IF(AJ$2='SANDBOX Calc'!$E$6,Data!AK58,0)</f>
        <v>42.389611872146119</v>
      </c>
      <c r="AK58" s="4">
        <f>IF(AK$2='SANDBOX Calc'!$E$6,Data!AL58,0)</f>
        <v>0</v>
      </c>
      <c r="AL58" s="4">
        <f>IF(AL$2='SANDBOX Calc'!$E$6,Data!AM58,0)</f>
        <v>0</v>
      </c>
      <c r="AM58" s="4">
        <f>IF(AM$2='SANDBOX Calc'!$E$6,Data!AN58,0)</f>
        <v>0</v>
      </c>
      <c r="AN58" s="4">
        <f>IF(AN$2='SANDBOX Calc'!$E$6,Data!AO58,0)</f>
        <v>0</v>
      </c>
      <c r="AO58" s="4">
        <f>IF(AO$2='SANDBOX Calc'!$E$6,Data!AP58,0)</f>
        <v>0</v>
      </c>
      <c r="AP58" s="6">
        <f t="shared" si="3"/>
        <v>42.389611872146119</v>
      </c>
      <c r="AQ58" s="18">
        <f>IF(AQ$2='SANDBOX Calc'!$F$6,0,0)</f>
        <v>0</v>
      </c>
      <c r="AR58" s="4">
        <f>IF(AR$2='SANDBOX Calc'!$F$6,Data!AQ58,0)</f>
        <v>0</v>
      </c>
      <c r="AS58" s="4">
        <f>IF(AS$2='SANDBOX Calc'!$F$6,Data!AR58,0)</f>
        <v>0</v>
      </c>
      <c r="AT58" s="4">
        <f>IF(AT$2='SANDBOX Calc'!$F$6,Data!AS58,0)</f>
        <v>0</v>
      </c>
      <c r="AU58" s="4">
        <f>IF(AU$2='SANDBOX Calc'!$F$6,Data!AT58,0)</f>
        <v>0</v>
      </c>
      <c r="AV58" s="4">
        <f>IF(AV$2='SANDBOX Calc'!$F$6,Data!AU58,0)</f>
        <v>0</v>
      </c>
      <c r="AW58" s="4">
        <f>IF(AW$2='SANDBOX Calc'!$F$6,Data!AV58,0)</f>
        <v>0</v>
      </c>
      <c r="AX58" s="4">
        <f>IF(AX$2='SANDBOX Calc'!$F$6,Data!AW58,0)</f>
        <v>0</v>
      </c>
      <c r="AY58" s="6">
        <f t="shared" si="4"/>
        <v>0</v>
      </c>
      <c r="AZ58" s="18">
        <f>IF(AZ$2='SANDBOX Calc'!$G$6,0,0)</f>
        <v>0</v>
      </c>
      <c r="BA58" s="4">
        <f>IF(BA$2='SANDBOX Calc'!$G$6,Data!AX58,0)</f>
        <v>0</v>
      </c>
      <c r="BB58" s="4">
        <f>IF(BB$2='SANDBOX Calc'!$G$6,Data!AY58,0)</f>
        <v>0</v>
      </c>
      <c r="BC58" s="4">
        <f>IF(BC$2='SANDBOX Calc'!$G$6,Data!AZ58,0)</f>
        <v>0</v>
      </c>
      <c r="BD58" s="4">
        <f>IF(BD$2='SANDBOX Calc'!$G$6,Data!BA58,0)</f>
        <v>0</v>
      </c>
      <c r="BE58" s="4">
        <f>IF(BE$2='SANDBOX Calc'!$G$6,Data!BB58,0)</f>
        <v>0</v>
      </c>
      <c r="BF58" s="4">
        <f>IF(BF$2='SANDBOX Calc'!$G$6,Data!BC58,0)</f>
        <v>0</v>
      </c>
      <c r="BG58" s="4">
        <f>IF(BG$2='SANDBOX Calc'!$G$6,Data!BD58,0)</f>
        <v>0</v>
      </c>
      <c r="BH58" s="6">
        <f t="shared" si="5"/>
        <v>0</v>
      </c>
      <c r="BI58" s="97">
        <f>IF('SANDBOX Calc'!$H$6="Yes",Data!BE58,0)</f>
        <v>0</v>
      </c>
      <c r="BJ58" s="18">
        <f>IF(BJ$2='SANDBOX Calc'!$L$4,0,0)</f>
        <v>0</v>
      </c>
      <c r="BK58" s="4">
        <f>IF(BK$2='SANDBOX Calc'!$L$4,Data!BV58,0)</f>
        <v>0</v>
      </c>
      <c r="BL58" s="4">
        <f>IF(BL$2='SANDBOX Calc'!$L$4,Data!BW58,0)</f>
        <v>2.9610000000000003</v>
      </c>
      <c r="BM58" s="4">
        <f>IF(BM$2='SANDBOX Calc'!$L$4,Data!BX58,0)</f>
        <v>0</v>
      </c>
      <c r="BN58" s="4">
        <f>IF(BN$2='SANDBOX Calc'!$L$4,Data!BY58,0)</f>
        <v>0</v>
      </c>
      <c r="BO58" s="6">
        <f t="shared" si="6"/>
        <v>2.9610000000000003</v>
      </c>
      <c r="BP58" s="4">
        <f>IF('SANDBOX Calc'!$J$6='BPA SANDBOX Ref Data'!BP$2,Data!C58,0)</f>
        <v>0</v>
      </c>
      <c r="BQ58" s="4">
        <f>IF('SANDBOX Calc'!$J$6='BPA SANDBOX Ref Data'!BQ$2,Data!D58,0)</f>
        <v>0</v>
      </c>
      <c r="BR58" s="4">
        <f>IF('SANDBOX Calc'!$J$6='BPA SANDBOX Ref Data'!BR$2,Data!E58,0)</f>
        <v>0</v>
      </c>
      <c r="BS58" s="4">
        <f>IF('SANDBOX Calc'!$J$6='BPA SANDBOX Ref Data'!BS$2,Data!F58,0)</f>
        <v>251.09700000000001</v>
      </c>
      <c r="BT58" s="99">
        <f t="shared" si="0"/>
        <v>251.09700000000001</v>
      </c>
      <c r="BU58" s="102">
        <f>IF('SANDBOX Calc'!$L$6="Yes",'BPA SANDBOX Ref Data'!BO58*'SANDBOX Calc'!$L$5,0)</f>
        <v>1.4805000000000001</v>
      </c>
      <c r="BV58" s="102">
        <f>IF('SANDBOX Calc'!$M$6="Yes",IF(('SANDBOX Calc'!I62-'BPA SANDBOX Ref Data'!BT58)&gt;0,('SANDBOX Calc'!I62-'BPA SANDBOX Ref Data'!BT58)*'SANDBOX Calc'!$M$5,0),0)</f>
        <v>0</v>
      </c>
      <c r="BW58" s="80">
        <f>IF('SANDBOX Calc'!$K$6="Yes",IF(('SANDBOX Calc'!I62)&lt;'SANDBOX Calc'!J62,('SANDBOX Calc'!I62-'SANDBOX Calc'!J62)*'SANDBOX Calc'!$K$5,0),0)</f>
        <v>-23.011948059360662</v>
      </c>
      <c r="BX58" s="105">
        <f>IF('SANDBOX Calc'!$N$5='BPA SANDBOX Ref Data'!$BX$2,'BPA SANDBOX Scaling'!D61,0)</f>
        <v>9.6721694212251084</v>
      </c>
      <c r="BY58" s="1">
        <f>IF('SANDBOX Calc'!$N$5='BPA SANDBOX Ref Data'!$BY$2,'BPA SANDBOX Scaling'!H61,0)</f>
        <v>0</v>
      </c>
      <c r="BZ58" s="6">
        <f>IF('SANDBOX Calc'!$N$6="Yes",SUM('BPA SANDBOX Ref Data'!BX58:BY58),0)</f>
        <v>9.6721694212251084</v>
      </c>
      <c r="CA58" s="4"/>
      <c r="CB58" s="4"/>
      <c r="CC58" s="4"/>
      <c r="CD58" s="4"/>
      <c r="CE58" s="4"/>
      <c r="CF58" s="4"/>
      <c r="CG58" s="4"/>
      <c r="CH58" s="4"/>
      <c r="CI58" s="4"/>
      <c r="CJ58" s="4"/>
      <c r="CK58" s="4"/>
      <c r="CL58" s="4"/>
      <c r="CM58" s="4"/>
      <c r="CN58" s="4"/>
      <c r="CO58" s="4"/>
      <c r="CP58" s="4"/>
      <c r="CQ58" s="4" t="e">
        <f>IF('SANDBOX Calc'!#REF!='BPA SANDBOX Ref Data'!CQ$2,Data!G58,0)</f>
        <v>#REF!</v>
      </c>
      <c r="CR58" s="4" t="e">
        <f>IF('SANDBOX Calc'!#REF!='BPA SANDBOX Ref Data'!CR$2,Data!H58,0)</f>
        <v>#REF!</v>
      </c>
      <c r="CS58" s="4" t="e">
        <f>IF('SANDBOX Calc'!#REF!='BPA SANDBOX Ref Data'!CS$2,Data!I58,0)</f>
        <v>#REF!</v>
      </c>
      <c r="CT58" s="4" t="e">
        <f>IF('SANDBOX Calc'!#REF!='BPA SANDBOX Ref Data'!CT$2,Data!J58,0)</f>
        <v>#REF!</v>
      </c>
      <c r="CU58" s="4" t="e">
        <f>IF('SANDBOX Calc'!#REF!='BPA SANDBOX Ref Data'!CU$2,Data!K58,0)</f>
        <v>#REF!</v>
      </c>
      <c r="CV58" s="4" t="e">
        <f>IF('SANDBOX Calc'!#REF!='BPA SANDBOX Ref Data'!CV$2,Data!L58,0)</f>
        <v>#REF!</v>
      </c>
      <c r="CW58" s="4" t="e">
        <f>IF('SANDBOX Calc'!#REF!='BPA SANDBOX Ref Data'!CW$2,Data!M58,0)</f>
        <v>#REF!</v>
      </c>
      <c r="CX58" s="4" t="e">
        <f>IF('SANDBOX Calc'!#REF!='BPA SANDBOX Ref Data'!CX$2,Data!N58,0)</f>
        <v>#REF!</v>
      </c>
      <c r="CY58" s="4" t="e">
        <f>IF('SANDBOX Calc'!#REF!='BPA SANDBOX Ref Data'!CY$2,Data!O58,0)</f>
        <v>#REF!</v>
      </c>
      <c r="CZ58" s="4" t="e">
        <f>IF('SANDBOX Calc'!#REF!='BPA SANDBOX Ref Data'!CZ$2,Data!P58,0)</f>
        <v>#REF!</v>
      </c>
      <c r="DA58" s="4" t="e">
        <f>IF('SANDBOX Calc'!#REF!='BPA SANDBOX Ref Data'!DA$2,Data!Q58,0)</f>
        <v>#REF!</v>
      </c>
      <c r="DB58" s="4" t="e">
        <f>IF('SANDBOX Calc'!#REF!='BPA SANDBOX Ref Data'!DB$2,Data!R58,0)</f>
        <v>#REF!</v>
      </c>
      <c r="DC58" s="4" t="e">
        <f>IF('SANDBOX Calc'!#REF!='BPA SANDBOX Ref Data'!DC$2,Data!S58,0)</f>
        <v>#REF!</v>
      </c>
      <c r="DD58" s="4" t="e">
        <f>IF('SANDBOX Calc'!#REF!='BPA SANDBOX Ref Data'!DD$2,Data!T58,0)</f>
        <v>#REF!</v>
      </c>
      <c r="DE58" s="4" t="e">
        <f>IF('SANDBOX Calc'!#REF!='BPA SANDBOX Ref Data'!DE$2,Data!U58,0)</f>
        <v>#REF!</v>
      </c>
      <c r="DF58" s="22" t="e">
        <f t="shared" si="7"/>
        <v>#REF!</v>
      </c>
    </row>
    <row r="59" spans="1:110" x14ac:dyDescent="0.3">
      <c r="A59" s="12">
        <v>10172</v>
      </c>
      <c r="B59" s="37" t="s">
        <v>66</v>
      </c>
      <c r="C59" s="18">
        <f>IF('SANDBOX Calc'!$C$6='BPA SANDBOX Ref Data'!C$2,Data!G59,0)</f>
        <v>0</v>
      </c>
      <c r="D59" s="4">
        <f>IF('SANDBOX Calc'!$C$6='BPA SANDBOX Ref Data'!D$2,Data!H59,0)</f>
        <v>0</v>
      </c>
      <c r="E59" s="4">
        <f>IF('SANDBOX Calc'!$C$6='BPA SANDBOX Ref Data'!E$2,Data!I59,0)</f>
        <v>5.2763498858447493</v>
      </c>
      <c r="F59" s="4">
        <f>IF('SANDBOX Calc'!$C$6='BPA SANDBOX Ref Data'!F$2,Data!J59,0)</f>
        <v>0</v>
      </c>
      <c r="G59" s="4">
        <f>IF('SANDBOX Calc'!$C$6='BPA SANDBOX Ref Data'!G$2,Data!K59,0)</f>
        <v>0</v>
      </c>
      <c r="H59" s="4">
        <f>IF('SANDBOX Calc'!$C$6='BPA SANDBOX Ref Data'!H$2,Data!L59,0)</f>
        <v>0</v>
      </c>
      <c r="I59" s="4">
        <f>IF('SANDBOX Calc'!$C$6='BPA SANDBOX Ref Data'!I$2,Data!M59,0)</f>
        <v>0</v>
      </c>
      <c r="J59" s="4">
        <f>IF('SANDBOX Calc'!$C$6='BPA SANDBOX Ref Data'!J$2,Data!N59,0)</f>
        <v>0</v>
      </c>
      <c r="K59" s="4">
        <f>IF('SANDBOX Calc'!$C$6='BPA SANDBOX Ref Data'!K$2,Data!O59,0)</f>
        <v>0</v>
      </c>
      <c r="L59" s="4">
        <f>IF('SANDBOX Calc'!$C$6='BPA SANDBOX Ref Data'!L$2,Data!P59,0)</f>
        <v>0</v>
      </c>
      <c r="M59" s="4">
        <f>IF('SANDBOX Calc'!$C$6='BPA SANDBOX Ref Data'!M$2,Data!Q59,0)</f>
        <v>0</v>
      </c>
      <c r="N59" s="4">
        <f>IF('SANDBOX Calc'!$C$6='BPA SANDBOX Ref Data'!N$2,Data!R59,0)</f>
        <v>0</v>
      </c>
      <c r="O59" s="4">
        <f>IF('SANDBOX Calc'!$C$6='BPA SANDBOX Ref Data'!O$2,Data!S59,0)</f>
        <v>0</v>
      </c>
      <c r="P59" s="4">
        <f>IF('SANDBOX Calc'!$C$6='BPA SANDBOX Ref Data'!P$2,Data!T59,0)</f>
        <v>0</v>
      </c>
      <c r="Q59" s="4">
        <f>IF('SANDBOX Calc'!$C$6='BPA SANDBOX Ref Data'!Q$2,Data!U59,0)</f>
        <v>0</v>
      </c>
      <c r="R59" s="22">
        <f t="shared" si="1"/>
        <v>5.2763498858447493</v>
      </c>
      <c r="S59" s="18">
        <f>IF(S$2='SANDBOX Calc'!$D$6,Data!V59,0)</f>
        <v>0</v>
      </c>
      <c r="T59" s="4">
        <f>IF(T$2='SANDBOX Calc'!$D$6,Data!W59,0)</f>
        <v>0</v>
      </c>
      <c r="U59" s="4">
        <f>IF(U$2='SANDBOX Calc'!$D$6,Data!X59,0)</f>
        <v>0</v>
      </c>
      <c r="V59" s="4">
        <f>IF(V$2='SANDBOX Calc'!$D$6,Data!Y59,0)</f>
        <v>0</v>
      </c>
      <c r="W59" s="4">
        <f>IF(W$2='SANDBOX Calc'!$D$6,Data!Z59,0)</f>
        <v>0</v>
      </c>
      <c r="X59" s="4">
        <f>IF(X$2='SANDBOX Calc'!$D$6,Data!AA59,0)</f>
        <v>0</v>
      </c>
      <c r="Y59" s="4">
        <f>IF(Y$2='SANDBOX Calc'!$D$6,Data!AB59,0)</f>
        <v>0</v>
      </c>
      <c r="Z59" s="4">
        <f>IF(Z$2='SANDBOX Calc'!$D$6,Data!AC59,0)</f>
        <v>0</v>
      </c>
      <c r="AA59" s="4">
        <f>IF(AA$2='SANDBOX Calc'!$D$6,Data!AD59,0)</f>
        <v>0</v>
      </c>
      <c r="AB59" s="4">
        <f>IF(AB$2='SANDBOX Calc'!$D$6,Data!AE59,0)</f>
        <v>0</v>
      </c>
      <c r="AC59" s="4">
        <f>IF(AC$2='SANDBOX Calc'!$D$6,Data!AF59,0)</f>
        <v>0</v>
      </c>
      <c r="AD59" s="4">
        <f>IF(AD$2='SANDBOX Calc'!$D$6,Data!AG59,0)</f>
        <v>0</v>
      </c>
      <c r="AE59" s="4">
        <f>IF(AE$2='SANDBOX Calc'!$D$6,Data!AH59,0)</f>
        <v>0</v>
      </c>
      <c r="AF59" s="4">
        <f>IF(AF$2='SANDBOX Calc'!$D$6,Data!AI59,0)</f>
        <v>0</v>
      </c>
      <c r="AG59" s="6">
        <f t="shared" si="2"/>
        <v>0</v>
      </c>
      <c r="AH59" s="18">
        <f>IF(AH$2='SANDBOX Calc'!$E$6,0,0)</f>
        <v>0</v>
      </c>
      <c r="AI59" s="4">
        <f>IF(AI$2='SANDBOX Calc'!$E$6,Data!AJ59,0)</f>
        <v>0</v>
      </c>
      <c r="AJ59" s="4">
        <f>IF(AJ$2='SANDBOX Calc'!$E$6,Data!AK59,0)</f>
        <v>0</v>
      </c>
      <c r="AK59" s="4">
        <f>IF(AK$2='SANDBOX Calc'!$E$6,Data!AL59,0)</f>
        <v>0</v>
      </c>
      <c r="AL59" s="4">
        <f>IF(AL$2='SANDBOX Calc'!$E$6,Data!AM59,0)</f>
        <v>0</v>
      </c>
      <c r="AM59" s="4">
        <f>IF(AM$2='SANDBOX Calc'!$E$6,Data!AN59,0)</f>
        <v>0</v>
      </c>
      <c r="AN59" s="4">
        <f>IF(AN$2='SANDBOX Calc'!$E$6,Data!AO59,0)</f>
        <v>0</v>
      </c>
      <c r="AO59" s="4">
        <f>IF(AO$2='SANDBOX Calc'!$E$6,Data!AP59,0)</f>
        <v>0</v>
      </c>
      <c r="AP59" s="6">
        <f t="shared" si="3"/>
        <v>0</v>
      </c>
      <c r="AQ59" s="18">
        <f>IF(AQ$2='SANDBOX Calc'!$F$6,0,0)</f>
        <v>0</v>
      </c>
      <c r="AR59" s="4">
        <f>IF(AR$2='SANDBOX Calc'!$F$6,Data!AQ59,0)</f>
        <v>0</v>
      </c>
      <c r="AS59" s="4">
        <f>IF(AS$2='SANDBOX Calc'!$F$6,Data!AR59,0)</f>
        <v>0</v>
      </c>
      <c r="AT59" s="4">
        <f>IF(AT$2='SANDBOX Calc'!$F$6,Data!AS59,0)</f>
        <v>0</v>
      </c>
      <c r="AU59" s="4">
        <f>IF(AU$2='SANDBOX Calc'!$F$6,Data!AT59,0)</f>
        <v>0</v>
      </c>
      <c r="AV59" s="4">
        <f>IF(AV$2='SANDBOX Calc'!$F$6,Data!AU59,0)</f>
        <v>0</v>
      </c>
      <c r="AW59" s="4">
        <f>IF(AW$2='SANDBOX Calc'!$F$6,Data!AV59,0)</f>
        <v>0</v>
      </c>
      <c r="AX59" s="4">
        <f>IF(AX$2='SANDBOX Calc'!$F$6,Data!AW59,0)</f>
        <v>0</v>
      </c>
      <c r="AY59" s="6">
        <f t="shared" si="4"/>
        <v>0</v>
      </c>
      <c r="AZ59" s="18">
        <f>IF(AZ$2='SANDBOX Calc'!$G$6,0,0)</f>
        <v>0</v>
      </c>
      <c r="BA59" s="4">
        <f>IF(BA$2='SANDBOX Calc'!$G$6,Data!AX59,0)</f>
        <v>0</v>
      </c>
      <c r="BB59" s="4">
        <f>IF(BB$2='SANDBOX Calc'!$G$6,Data!AY59,0)</f>
        <v>0</v>
      </c>
      <c r="BC59" s="4">
        <f>IF(BC$2='SANDBOX Calc'!$G$6,Data!AZ59,0)</f>
        <v>0</v>
      </c>
      <c r="BD59" s="4">
        <f>IF(BD$2='SANDBOX Calc'!$G$6,Data!BA59,0)</f>
        <v>0</v>
      </c>
      <c r="BE59" s="4">
        <f>IF(BE$2='SANDBOX Calc'!$G$6,Data!BB59,0)</f>
        <v>0</v>
      </c>
      <c r="BF59" s="4">
        <f>IF(BF$2='SANDBOX Calc'!$G$6,Data!BC59,0)</f>
        <v>0</v>
      </c>
      <c r="BG59" s="4">
        <f>IF(BG$2='SANDBOX Calc'!$G$6,Data!BD59,0)</f>
        <v>0</v>
      </c>
      <c r="BH59" s="6">
        <f t="shared" si="5"/>
        <v>0</v>
      </c>
      <c r="BI59" s="97">
        <f>IF('SANDBOX Calc'!$H$6="Yes",Data!BE59,0)</f>
        <v>0</v>
      </c>
      <c r="BJ59" s="18">
        <f>IF(BJ$2='SANDBOX Calc'!$L$4,0,0)</f>
        <v>0</v>
      </c>
      <c r="BK59" s="4">
        <f>IF(BK$2='SANDBOX Calc'!$L$4,Data!BV59,0)</f>
        <v>0</v>
      </c>
      <c r="BL59" s="4">
        <f>IF(BL$2='SANDBOX Calc'!$L$4,Data!BW59,0)</f>
        <v>0</v>
      </c>
      <c r="BM59" s="4">
        <f>IF(BM$2='SANDBOX Calc'!$L$4,Data!BX59,0)</f>
        <v>0</v>
      </c>
      <c r="BN59" s="4">
        <f>IF(BN$2='SANDBOX Calc'!$L$4,Data!BY59,0)</f>
        <v>0</v>
      </c>
      <c r="BO59" s="6">
        <f t="shared" si="6"/>
        <v>0</v>
      </c>
      <c r="BP59" s="4">
        <f>IF('SANDBOX Calc'!$J$6='BPA SANDBOX Ref Data'!BP$2,Data!C59,0)</f>
        <v>0</v>
      </c>
      <c r="BQ59" s="4">
        <f>IF('SANDBOX Calc'!$J$6='BPA SANDBOX Ref Data'!BQ$2,Data!D59,0)</f>
        <v>0</v>
      </c>
      <c r="BR59" s="4">
        <f>IF('SANDBOX Calc'!$J$6='BPA SANDBOX Ref Data'!BR$2,Data!E59,0)</f>
        <v>0</v>
      </c>
      <c r="BS59" s="4">
        <f>IF('SANDBOX Calc'!$J$6='BPA SANDBOX Ref Data'!BS$2,Data!F59,0)</f>
        <v>6.1020000000000003</v>
      </c>
      <c r="BT59" s="99">
        <f t="shared" si="0"/>
        <v>6.1020000000000003</v>
      </c>
      <c r="BU59" s="102">
        <f>IF('SANDBOX Calc'!$L$6="Yes",'BPA SANDBOX Ref Data'!BO59*'SANDBOX Calc'!$L$5,0)</f>
        <v>0</v>
      </c>
      <c r="BV59" s="102">
        <f>IF('SANDBOX Calc'!$M$6="Yes",IF(('SANDBOX Calc'!I63-'BPA SANDBOX Ref Data'!BT59)&gt;0,('SANDBOX Calc'!I63-'BPA SANDBOX Ref Data'!BT59)*'SANDBOX Calc'!$M$5,0),0)</f>
        <v>0</v>
      </c>
      <c r="BW59" s="80">
        <f>IF('SANDBOX Calc'!$K$6="Yes",IF(('SANDBOX Calc'!I63)&lt;'SANDBOX Calc'!J63,('SANDBOX Calc'!I63-'SANDBOX Calc'!J63)*'SANDBOX Calc'!$K$5,0),0)</f>
        <v>-0.82565011415525102</v>
      </c>
      <c r="BX59" s="105">
        <f>IF('SANDBOX Calc'!$N$5='BPA SANDBOX Ref Data'!$BX$2,'BPA SANDBOX Scaling'!D62,0)</f>
        <v>0.22230578407838991</v>
      </c>
      <c r="BY59" s="1">
        <f>IF('SANDBOX Calc'!$N$5='BPA SANDBOX Ref Data'!$BY$2,'BPA SANDBOX Scaling'!H62,0)</f>
        <v>0</v>
      </c>
      <c r="BZ59" s="6">
        <f>IF('SANDBOX Calc'!$N$6="Yes",SUM('BPA SANDBOX Ref Data'!BX59:BY59),0)</f>
        <v>0.22230578407838991</v>
      </c>
      <c r="CA59" s="4"/>
      <c r="CB59" s="4"/>
      <c r="CC59" s="4"/>
      <c r="CD59" s="4"/>
      <c r="CE59" s="4"/>
      <c r="CF59" s="4"/>
      <c r="CG59" s="4"/>
      <c r="CH59" s="4"/>
      <c r="CI59" s="4"/>
      <c r="CJ59" s="4"/>
      <c r="CK59" s="4"/>
      <c r="CL59" s="4"/>
      <c r="CM59" s="4"/>
      <c r="CN59" s="4"/>
      <c r="CO59" s="4"/>
      <c r="CP59" s="4"/>
      <c r="CQ59" s="4" t="e">
        <f>IF('SANDBOX Calc'!#REF!='BPA SANDBOX Ref Data'!CQ$2,Data!G59,0)</f>
        <v>#REF!</v>
      </c>
      <c r="CR59" s="4" t="e">
        <f>IF('SANDBOX Calc'!#REF!='BPA SANDBOX Ref Data'!CR$2,Data!H59,0)</f>
        <v>#REF!</v>
      </c>
      <c r="CS59" s="4" t="e">
        <f>IF('SANDBOX Calc'!#REF!='BPA SANDBOX Ref Data'!CS$2,Data!I59,0)</f>
        <v>#REF!</v>
      </c>
      <c r="CT59" s="4" t="e">
        <f>IF('SANDBOX Calc'!#REF!='BPA SANDBOX Ref Data'!CT$2,Data!J59,0)</f>
        <v>#REF!</v>
      </c>
      <c r="CU59" s="4" t="e">
        <f>IF('SANDBOX Calc'!#REF!='BPA SANDBOX Ref Data'!CU$2,Data!K59,0)</f>
        <v>#REF!</v>
      </c>
      <c r="CV59" s="4" t="e">
        <f>IF('SANDBOX Calc'!#REF!='BPA SANDBOX Ref Data'!CV$2,Data!L59,0)</f>
        <v>#REF!</v>
      </c>
      <c r="CW59" s="4" t="e">
        <f>IF('SANDBOX Calc'!#REF!='BPA SANDBOX Ref Data'!CW$2,Data!M59,0)</f>
        <v>#REF!</v>
      </c>
      <c r="CX59" s="4" t="e">
        <f>IF('SANDBOX Calc'!#REF!='BPA SANDBOX Ref Data'!CX$2,Data!N59,0)</f>
        <v>#REF!</v>
      </c>
      <c r="CY59" s="4" t="e">
        <f>IF('SANDBOX Calc'!#REF!='BPA SANDBOX Ref Data'!CY$2,Data!O59,0)</f>
        <v>#REF!</v>
      </c>
      <c r="CZ59" s="4" t="e">
        <f>IF('SANDBOX Calc'!#REF!='BPA SANDBOX Ref Data'!CZ$2,Data!P59,0)</f>
        <v>#REF!</v>
      </c>
      <c r="DA59" s="4" t="e">
        <f>IF('SANDBOX Calc'!#REF!='BPA SANDBOX Ref Data'!DA$2,Data!Q59,0)</f>
        <v>#REF!</v>
      </c>
      <c r="DB59" s="4" t="e">
        <f>IF('SANDBOX Calc'!#REF!='BPA SANDBOX Ref Data'!DB$2,Data!R59,0)</f>
        <v>#REF!</v>
      </c>
      <c r="DC59" s="4" t="e">
        <f>IF('SANDBOX Calc'!#REF!='BPA SANDBOX Ref Data'!DC$2,Data!S59,0)</f>
        <v>#REF!</v>
      </c>
      <c r="DD59" s="4" t="e">
        <f>IF('SANDBOX Calc'!#REF!='BPA SANDBOX Ref Data'!DD$2,Data!T59,0)</f>
        <v>#REF!</v>
      </c>
      <c r="DE59" s="4" t="e">
        <f>IF('SANDBOX Calc'!#REF!='BPA SANDBOX Ref Data'!DE$2,Data!U59,0)</f>
        <v>#REF!</v>
      </c>
      <c r="DF59" s="22" t="e">
        <f t="shared" si="7"/>
        <v>#REF!</v>
      </c>
    </row>
    <row r="60" spans="1:110" x14ac:dyDescent="0.3">
      <c r="A60" s="12">
        <v>10173</v>
      </c>
      <c r="B60" s="37" t="s">
        <v>67</v>
      </c>
      <c r="C60" s="18">
        <f>IF('SANDBOX Calc'!$C$6='BPA SANDBOX Ref Data'!C$2,Data!G60,0)</f>
        <v>0</v>
      </c>
      <c r="D60" s="4">
        <f>IF('SANDBOX Calc'!$C$6='BPA SANDBOX Ref Data'!D$2,Data!H60,0)</f>
        <v>0</v>
      </c>
      <c r="E60" s="4">
        <f>IF('SANDBOX Calc'!$C$6='BPA SANDBOX Ref Data'!E$2,Data!I60,0)</f>
        <v>41.657167922374434</v>
      </c>
      <c r="F60" s="4">
        <f>IF('SANDBOX Calc'!$C$6='BPA SANDBOX Ref Data'!F$2,Data!J60,0)</f>
        <v>0</v>
      </c>
      <c r="G60" s="4">
        <f>IF('SANDBOX Calc'!$C$6='BPA SANDBOX Ref Data'!G$2,Data!K60,0)</f>
        <v>0</v>
      </c>
      <c r="H60" s="4">
        <f>IF('SANDBOX Calc'!$C$6='BPA SANDBOX Ref Data'!H$2,Data!L60,0)</f>
        <v>0</v>
      </c>
      <c r="I60" s="4">
        <f>IF('SANDBOX Calc'!$C$6='BPA SANDBOX Ref Data'!I$2,Data!M60,0)</f>
        <v>0</v>
      </c>
      <c r="J60" s="4">
        <f>IF('SANDBOX Calc'!$C$6='BPA SANDBOX Ref Data'!J$2,Data!N60,0)</f>
        <v>0</v>
      </c>
      <c r="K60" s="4">
        <f>IF('SANDBOX Calc'!$C$6='BPA SANDBOX Ref Data'!K$2,Data!O60,0)</f>
        <v>0</v>
      </c>
      <c r="L60" s="4">
        <f>IF('SANDBOX Calc'!$C$6='BPA SANDBOX Ref Data'!L$2,Data!P60,0)</f>
        <v>0</v>
      </c>
      <c r="M60" s="4">
        <f>IF('SANDBOX Calc'!$C$6='BPA SANDBOX Ref Data'!M$2,Data!Q60,0)</f>
        <v>0</v>
      </c>
      <c r="N60" s="4">
        <f>IF('SANDBOX Calc'!$C$6='BPA SANDBOX Ref Data'!N$2,Data!R60,0)</f>
        <v>0</v>
      </c>
      <c r="O60" s="4">
        <f>IF('SANDBOX Calc'!$C$6='BPA SANDBOX Ref Data'!O$2,Data!S60,0)</f>
        <v>0</v>
      </c>
      <c r="P60" s="4">
        <f>IF('SANDBOX Calc'!$C$6='BPA SANDBOX Ref Data'!P$2,Data!T60,0)</f>
        <v>0</v>
      </c>
      <c r="Q60" s="4">
        <f>IF('SANDBOX Calc'!$C$6='BPA SANDBOX Ref Data'!Q$2,Data!U60,0)</f>
        <v>0</v>
      </c>
      <c r="R60" s="22">
        <f t="shared" si="1"/>
        <v>41.657167922374434</v>
      </c>
      <c r="S60" s="18">
        <f>IF(S$2='SANDBOX Calc'!$D$6,Data!V60,0)</f>
        <v>0</v>
      </c>
      <c r="T60" s="4">
        <f>IF(T$2='SANDBOX Calc'!$D$6,Data!W60,0)</f>
        <v>0</v>
      </c>
      <c r="U60" s="4">
        <f>IF(U$2='SANDBOX Calc'!$D$6,Data!X60,0)</f>
        <v>0</v>
      </c>
      <c r="V60" s="4">
        <f>IF(V$2='SANDBOX Calc'!$D$6,Data!Y60,0)</f>
        <v>0</v>
      </c>
      <c r="W60" s="4">
        <f>IF(W$2='SANDBOX Calc'!$D$6,Data!Z60,0)</f>
        <v>0</v>
      </c>
      <c r="X60" s="4">
        <f>IF(X$2='SANDBOX Calc'!$D$6,Data!AA60,0)</f>
        <v>0</v>
      </c>
      <c r="Y60" s="4">
        <f>IF(Y$2='SANDBOX Calc'!$D$6,Data!AB60,0)</f>
        <v>0</v>
      </c>
      <c r="Z60" s="4">
        <f>IF(Z$2='SANDBOX Calc'!$D$6,Data!AC60,0)</f>
        <v>0</v>
      </c>
      <c r="AA60" s="4">
        <f>IF(AA$2='SANDBOX Calc'!$D$6,Data!AD60,0)</f>
        <v>0</v>
      </c>
      <c r="AB60" s="4">
        <f>IF(AB$2='SANDBOX Calc'!$D$6,Data!AE60,0)</f>
        <v>0</v>
      </c>
      <c r="AC60" s="4">
        <f>IF(AC$2='SANDBOX Calc'!$D$6,Data!AF60,0)</f>
        <v>0</v>
      </c>
      <c r="AD60" s="4">
        <f>IF(AD$2='SANDBOX Calc'!$D$6,Data!AG60,0)</f>
        <v>0</v>
      </c>
      <c r="AE60" s="4">
        <f>IF(AE$2='SANDBOX Calc'!$D$6,Data!AH60,0)</f>
        <v>0</v>
      </c>
      <c r="AF60" s="4">
        <f>IF(AF$2='SANDBOX Calc'!$D$6,Data!AI60,0)</f>
        <v>0</v>
      </c>
      <c r="AG60" s="6">
        <f t="shared" si="2"/>
        <v>0</v>
      </c>
      <c r="AH60" s="18">
        <f>IF(AH$2='SANDBOX Calc'!$E$6,0,0)</f>
        <v>0</v>
      </c>
      <c r="AI60" s="4">
        <f>IF(AI$2='SANDBOX Calc'!$E$6,Data!AJ60,0)</f>
        <v>0</v>
      </c>
      <c r="AJ60" s="4">
        <f>IF(AJ$2='SANDBOX Calc'!$E$6,Data!AK60,0)</f>
        <v>1.127054794520548</v>
      </c>
      <c r="AK60" s="4">
        <f>IF(AK$2='SANDBOX Calc'!$E$6,Data!AL60,0)</f>
        <v>0</v>
      </c>
      <c r="AL60" s="4">
        <f>IF(AL$2='SANDBOX Calc'!$E$6,Data!AM60,0)</f>
        <v>0</v>
      </c>
      <c r="AM60" s="4">
        <f>IF(AM$2='SANDBOX Calc'!$E$6,Data!AN60,0)</f>
        <v>0</v>
      </c>
      <c r="AN60" s="4">
        <f>IF(AN$2='SANDBOX Calc'!$E$6,Data!AO60,0)</f>
        <v>0</v>
      </c>
      <c r="AO60" s="4">
        <f>IF(AO$2='SANDBOX Calc'!$E$6,Data!AP60,0)</f>
        <v>0</v>
      </c>
      <c r="AP60" s="6">
        <f t="shared" si="3"/>
        <v>1.127054794520548</v>
      </c>
      <c r="AQ60" s="18">
        <f>IF(AQ$2='SANDBOX Calc'!$F$6,0,0)</f>
        <v>0</v>
      </c>
      <c r="AR60" s="4">
        <f>IF(AR$2='SANDBOX Calc'!$F$6,Data!AQ60,0)</f>
        <v>0</v>
      </c>
      <c r="AS60" s="4">
        <f>IF(AS$2='SANDBOX Calc'!$F$6,Data!AR60,0)</f>
        <v>0.96655251141552512</v>
      </c>
      <c r="AT60" s="4">
        <f>IF(AT$2='SANDBOX Calc'!$F$6,Data!AS60,0)</f>
        <v>0</v>
      </c>
      <c r="AU60" s="4">
        <f>IF(AU$2='SANDBOX Calc'!$F$6,Data!AT60,0)</f>
        <v>0</v>
      </c>
      <c r="AV60" s="4">
        <f>IF(AV$2='SANDBOX Calc'!$F$6,Data!AU60,0)</f>
        <v>0</v>
      </c>
      <c r="AW60" s="4">
        <f>IF(AW$2='SANDBOX Calc'!$F$6,Data!AV60,0)</f>
        <v>0</v>
      </c>
      <c r="AX60" s="4">
        <f>IF(AX$2='SANDBOX Calc'!$F$6,Data!AW60,0)</f>
        <v>0</v>
      </c>
      <c r="AY60" s="6">
        <f t="shared" si="4"/>
        <v>0.96655251141552512</v>
      </c>
      <c r="AZ60" s="18">
        <f>IF(AZ$2='SANDBOX Calc'!$G$6,0,0)</f>
        <v>0</v>
      </c>
      <c r="BA60" s="4">
        <f>IF(BA$2='SANDBOX Calc'!$G$6,Data!AX60,0)</f>
        <v>0</v>
      </c>
      <c r="BB60" s="4">
        <f>IF(BB$2='SANDBOX Calc'!$G$6,Data!AY60,0)</f>
        <v>0</v>
      </c>
      <c r="BC60" s="4">
        <f>IF(BC$2='SANDBOX Calc'!$G$6,Data!AZ60,0)</f>
        <v>0</v>
      </c>
      <c r="BD60" s="4">
        <f>IF(BD$2='SANDBOX Calc'!$G$6,Data!BA60,0)</f>
        <v>0</v>
      </c>
      <c r="BE60" s="4">
        <f>IF(BE$2='SANDBOX Calc'!$G$6,Data!BB60,0)</f>
        <v>0</v>
      </c>
      <c r="BF60" s="4">
        <f>IF(BF$2='SANDBOX Calc'!$G$6,Data!BC60,0)</f>
        <v>0</v>
      </c>
      <c r="BG60" s="4">
        <f>IF(BG$2='SANDBOX Calc'!$G$6,Data!BD60,0)</f>
        <v>0</v>
      </c>
      <c r="BH60" s="6">
        <f t="shared" si="5"/>
        <v>0</v>
      </c>
      <c r="BI60" s="97">
        <f>IF('SANDBOX Calc'!$H$6="Yes",Data!BE60,0)</f>
        <v>0</v>
      </c>
      <c r="BJ60" s="18">
        <f>IF(BJ$2='SANDBOX Calc'!$L$4,0,0)</f>
        <v>0</v>
      </c>
      <c r="BK60" s="4">
        <f>IF(BK$2='SANDBOX Calc'!$L$4,Data!BV60,0)</f>
        <v>0</v>
      </c>
      <c r="BL60" s="4">
        <f>IF(BL$2='SANDBOX Calc'!$L$4,Data!BW60,0)</f>
        <v>0</v>
      </c>
      <c r="BM60" s="4">
        <f>IF(BM$2='SANDBOX Calc'!$L$4,Data!BX60,0)</f>
        <v>0</v>
      </c>
      <c r="BN60" s="4">
        <f>IF(BN$2='SANDBOX Calc'!$L$4,Data!BY60,0)</f>
        <v>0</v>
      </c>
      <c r="BO60" s="6">
        <f t="shared" si="6"/>
        <v>0</v>
      </c>
      <c r="BP60" s="4">
        <f>IF('SANDBOX Calc'!$J$6='BPA SANDBOX Ref Data'!BP$2,Data!C60,0)</f>
        <v>0</v>
      </c>
      <c r="BQ60" s="4">
        <f>IF('SANDBOX Calc'!$J$6='BPA SANDBOX Ref Data'!BQ$2,Data!D60,0)</f>
        <v>0</v>
      </c>
      <c r="BR60" s="4">
        <f>IF('SANDBOX Calc'!$J$6='BPA SANDBOX Ref Data'!BR$2,Data!E60,0)</f>
        <v>0</v>
      </c>
      <c r="BS60" s="4">
        <f>IF('SANDBOX Calc'!$J$6='BPA SANDBOX Ref Data'!BS$2,Data!F60,0)</f>
        <v>33.130000000000003</v>
      </c>
      <c r="BT60" s="99">
        <f t="shared" si="0"/>
        <v>33.130000000000003</v>
      </c>
      <c r="BU60" s="102">
        <f>IF('SANDBOX Calc'!$L$6="Yes",'BPA SANDBOX Ref Data'!BO60*'SANDBOX Calc'!$L$5,0)</f>
        <v>0</v>
      </c>
      <c r="BV60" s="102">
        <f>IF('SANDBOX Calc'!$M$6="Yes",IF(('SANDBOX Calc'!I64-'BPA SANDBOX Ref Data'!BT60)&gt;0,('SANDBOX Calc'!I64-'BPA SANDBOX Ref Data'!BT60)*'SANDBOX Calc'!$M$5,0),0)</f>
        <v>1.6083901541095891</v>
      </c>
      <c r="BW60" s="80">
        <f>IF('SANDBOX Calc'!$K$6="Yes",IF(('SANDBOX Calc'!I64)&lt;'SANDBOX Calc'!J64,('SANDBOX Calc'!I64-'SANDBOX Calc'!J64)*'SANDBOX Calc'!$K$5,0),0)</f>
        <v>0</v>
      </c>
      <c r="BX60" s="105">
        <f>IF('SANDBOX Calc'!$N$5='BPA SANDBOX Ref Data'!$BX$2,'BPA SANDBOX Scaling'!D63,0)</f>
        <v>1.4636150421995691</v>
      </c>
      <c r="BY60" s="1">
        <f>IF('SANDBOX Calc'!$N$5='BPA SANDBOX Ref Data'!$BY$2,'BPA SANDBOX Scaling'!H63,0)</f>
        <v>0</v>
      </c>
      <c r="BZ60" s="6">
        <f>IF('SANDBOX Calc'!$N$6="Yes",SUM('BPA SANDBOX Ref Data'!BX60:BY60),0)</f>
        <v>1.4636150421995691</v>
      </c>
      <c r="CA60" s="4"/>
      <c r="CB60" s="4"/>
      <c r="CC60" s="4"/>
      <c r="CD60" s="4"/>
      <c r="CE60" s="4"/>
      <c r="CF60" s="4"/>
      <c r="CG60" s="4"/>
      <c r="CH60" s="4"/>
      <c r="CI60" s="4"/>
      <c r="CJ60" s="4"/>
      <c r="CK60" s="4"/>
      <c r="CL60" s="4"/>
      <c r="CM60" s="4"/>
      <c r="CN60" s="4"/>
      <c r="CO60" s="4"/>
      <c r="CP60" s="4"/>
      <c r="CQ60" s="4" t="e">
        <f>IF('SANDBOX Calc'!#REF!='BPA SANDBOX Ref Data'!CQ$2,Data!G60,0)</f>
        <v>#REF!</v>
      </c>
      <c r="CR60" s="4" t="e">
        <f>IF('SANDBOX Calc'!#REF!='BPA SANDBOX Ref Data'!CR$2,Data!H60,0)</f>
        <v>#REF!</v>
      </c>
      <c r="CS60" s="4" t="e">
        <f>IF('SANDBOX Calc'!#REF!='BPA SANDBOX Ref Data'!CS$2,Data!I60,0)</f>
        <v>#REF!</v>
      </c>
      <c r="CT60" s="4" t="e">
        <f>IF('SANDBOX Calc'!#REF!='BPA SANDBOX Ref Data'!CT$2,Data!J60,0)</f>
        <v>#REF!</v>
      </c>
      <c r="CU60" s="4" t="e">
        <f>IF('SANDBOX Calc'!#REF!='BPA SANDBOX Ref Data'!CU$2,Data!K60,0)</f>
        <v>#REF!</v>
      </c>
      <c r="CV60" s="4" t="e">
        <f>IF('SANDBOX Calc'!#REF!='BPA SANDBOX Ref Data'!CV$2,Data!L60,0)</f>
        <v>#REF!</v>
      </c>
      <c r="CW60" s="4" t="e">
        <f>IF('SANDBOX Calc'!#REF!='BPA SANDBOX Ref Data'!CW$2,Data!M60,0)</f>
        <v>#REF!</v>
      </c>
      <c r="CX60" s="4" t="e">
        <f>IF('SANDBOX Calc'!#REF!='BPA SANDBOX Ref Data'!CX$2,Data!N60,0)</f>
        <v>#REF!</v>
      </c>
      <c r="CY60" s="4" t="e">
        <f>IF('SANDBOX Calc'!#REF!='BPA SANDBOX Ref Data'!CY$2,Data!O60,0)</f>
        <v>#REF!</v>
      </c>
      <c r="CZ60" s="4" t="e">
        <f>IF('SANDBOX Calc'!#REF!='BPA SANDBOX Ref Data'!CZ$2,Data!P60,0)</f>
        <v>#REF!</v>
      </c>
      <c r="DA60" s="4" t="e">
        <f>IF('SANDBOX Calc'!#REF!='BPA SANDBOX Ref Data'!DA$2,Data!Q60,0)</f>
        <v>#REF!</v>
      </c>
      <c r="DB60" s="4" t="e">
        <f>IF('SANDBOX Calc'!#REF!='BPA SANDBOX Ref Data'!DB$2,Data!R60,0)</f>
        <v>#REF!</v>
      </c>
      <c r="DC60" s="4" t="e">
        <f>IF('SANDBOX Calc'!#REF!='BPA SANDBOX Ref Data'!DC$2,Data!S60,0)</f>
        <v>#REF!</v>
      </c>
      <c r="DD60" s="4" t="e">
        <f>IF('SANDBOX Calc'!#REF!='BPA SANDBOX Ref Data'!DD$2,Data!T60,0)</f>
        <v>#REF!</v>
      </c>
      <c r="DE60" s="4" t="e">
        <f>IF('SANDBOX Calc'!#REF!='BPA SANDBOX Ref Data'!DE$2,Data!U60,0)</f>
        <v>#REF!</v>
      </c>
      <c r="DF60" s="22" t="e">
        <f t="shared" si="7"/>
        <v>#REF!</v>
      </c>
    </row>
    <row r="61" spans="1:110" x14ac:dyDescent="0.3">
      <c r="A61" s="12">
        <v>10174</v>
      </c>
      <c r="B61" s="37" t="s">
        <v>68</v>
      </c>
      <c r="C61" s="18">
        <f>IF('SANDBOX Calc'!$C$6='BPA SANDBOX Ref Data'!C$2,Data!G61,0)</f>
        <v>0</v>
      </c>
      <c r="D61" s="4">
        <f>IF('SANDBOX Calc'!$C$6='BPA SANDBOX Ref Data'!D$2,Data!H61,0)</f>
        <v>0</v>
      </c>
      <c r="E61" s="4">
        <f>IF('SANDBOX Calc'!$C$6='BPA SANDBOX Ref Data'!E$2,Data!I61,0)</f>
        <v>0.49262568493150671</v>
      </c>
      <c r="F61" s="4">
        <f>IF('SANDBOX Calc'!$C$6='BPA SANDBOX Ref Data'!F$2,Data!J61,0)</f>
        <v>0</v>
      </c>
      <c r="G61" s="4">
        <f>IF('SANDBOX Calc'!$C$6='BPA SANDBOX Ref Data'!G$2,Data!K61,0)</f>
        <v>0</v>
      </c>
      <c r="H61" s="4">
        <f>IF('SANDBOX Calc'!$C$6='BPA SANDBOX Ref Data'!H$2,Data!L61,0)</f>
        <v>0</v>
      </c>
      <c r="I61" s="4">
        <f>IF('SANDBOX Calc'!$C$6='BPA SANDBOX Ref Data'!I$2,Data!M61,0)</f>
        <v>0</v>
      </c>
      <c r="J61" s="4">
        <f>IF('SANDBOX Calc'!$C$6='BPA SANDBOX Ref Data'!J$2,Data!N61,0)</f>
        <v>0</v>
      </c>
      <c r="K61" s="4">
        <f>IF('SANDBOX Calc'!$C$6='BPA SANDBOX Ref Data'!K$2,Data!O61,0)</f>
        <v>0</v>
      </c>
      <c r="L61" s="4">
        <f>IF('SANDBOX Calc'!$C$6='BPA SANDBOX Ref Data'!L$2,Data!P61,0)</f>
        <v>0</v>
      </c>
      <c r="M61" s="4">
        <f>IF('SANDBOX Calc'!$C$6='BPA SANDBOX Ref Data'!M$2,Data!Q61,0)</f>
        <v>0</v>
      </c>
      <c r="N61" s="4">
        <f>IF('SANDBOX Calc'!$C$6='BPA SANDBOX Ref Data'!N$2,Data!R61,0)</f>
        <v>0</v>
      </c>
      <c r="O61" s="4">
        <f>IF('SANDBOX Calc'!$C$6='BPA SANDBOX Ref Data'!O$2,Data!S61,0)</f>
        <v>0</v>
      </c>
      <c r="P61" s="4">
        <f>IF('SANDBOX Calc'!$C$6='BPA SANDBOX Ref Data'!P$2,Data!T61,0)</f>
        <v>0</v>
      </c>
      <c r="Q61" s="4">
        <f>IF('SANDBOX Calc'!$C$6='BPA SANDBOX Ref Data'!Q$2,Data!U61,0)</f>
        <v>0</v>
      </c>
      <c r="R61" s="22">
        <f t="shared" si="1"/>
        <v>0.49262568493150671</v>
      </c>
      <c r="S61" s="18">
        <f>IF(S$2='SANDBOX Calc'!$D$6,Data!V61,0)</f>
        <v>0</v>
      </c>
      <c r="T61" s="4">
        <f>IF(T$2='SANDBOX Calc'!$D$6,Data!W61,0)</f>
        <v>0</v>
      </c>
      <c r="U61" s="4">
        <f>IF(U$2='SANDBOX Calc'!$D$6,Data!X61,0)</f>
        <v>0</v>
      </c>
      <c r="V61" s="4">
        <f>IF(V$2='SANDBOX Calc'!$D$6,Data!Y61,0)</f>
        <v>0</v>
      </c>
      <c r="W61" s="4">
        <f>IF(W$2='SANDBOX Calc'!$D$6,Data!Z61,0)</f>
        <v>0</v>
      </c>
      <c r="X61" s="4">
        <f>IF(X$2='SANDBOX Calc'!$D$6,Data!AA61,0)</f>
        <v>0</v>
      </c>
      <c r="Y61" s="4">
        <f>IF(Y$2='SANDBOX Calc'!$D$6,Data!AB61,0)</f>
        <v>0</v>
      </c>
      <c r="Z61" s="4">
        <f>IF(Z$2='SANDBOX Calc'!$D$6,Data!AC61,0)</f>
        <v>0</v>
      </c>
      <c r="AA61" s="4">
        <f>IF(AA$2='SANDBOX Calc'!$D$6,Data!AD61,0)</f>
        <v>0</v>
      </c>
      <c r="AB61" s="4">
        <f>IF(AB$2='SANDBOX Calc'!$D$6,Data!AE61,0)</f>
        <v>0</v>
      </c>
      <c r="AC61" s="4">
        <f>IF(AC$2='SANDBOX Calc'!$D$6,Data!AF61,0)</f>
        <v>0</v>
      </c>
      <c r="AD61" s="4">
        <f>IF(AD$2='SANDBOX Calc'!$D$6,Data!AG61,0)</f>
        <v>0</v>
      </c>
      <c r="AE61" s="4">
        <f>IF(AE$2='SANDBOX Calc'!$D$6,Data!AH61,0)</f>
        <v>0</v>
      </c>
      <c r="AF61" s="4">
        <f>IF(AF$2='SANDBOX Calc'!$D$6,Data!AI61,0)</f>
        <v>0</v>
      </c>
      <c r="AG61" s="6">
        <f t="shared" si="2"/>
        <v>0</v>
      </c>
      <c r="AH61" s="18">
        <f>IF(AH$2='SANDBOX Calc'!$E$6,0,0)</f>
        <v>0</v>
      </c>
      <c r="AI61" s="4">
        <f>IF(AI$2='SANDBOX Calc'!$E$6,Data!AJ61,0)</f>
        <v>0</v>
      </c>
      <c r="AJ61" s="4">
        <f>IF(AJ$2='SANDBOX Calc'!$E$6,Data!AK61,0)</f>
        <v>0</v>
      </c>
      <c r="AK61" s="4">
        <f>IF(AK$2='SANDBOX Calc'!$E$6,Data!AL61,0)</f>
        <v>0</v>
      </c>
      <c r="AL61" s="4">
        <f>IF(AL$2='SANDBOX Calc'!$E$6,Data!AM61,0)</f>
        <v>0</v>
      </c>
      <c r="AM61" s="4">
        <f>IF(AM$2='SANDBOX Calc'!$E$6,Data!AN61,0)</f>
        <v>0</v>
      </c>
      <c r="AN61" s="4">
        <f>IF(AN$2='SANDBOX Calc'!$E$6,Data!AO61,0)</f>
        <v>0</v>
      </c>
      <c r="AO61" s="4">
        <f>IF(AO$2='SANDBOX Calc'!$E$6,Data!AP61,0)</f>
        <v>0</v>
      </c>
      <c r="AP61" s="6">
        <f t="shared" si="3"/>
        <v>0</v>
      </c>
      <c r="AQ61" s="18">
        <f>IF(AQ$2='SANDBOX Calc'!$F$6,0,0)</f>
        <v>0</v>
      </c>
      <c r="AR61" s="4">
        <f>IF(AR$2='SANDBOX Calc'!$F$6,Data!AQ61,0)</f>
        <v>0</v>
      </c>
      <c r="AS61" s="4">
        <f>IF(AS$2='SANDBOX Calc'!$F$6,Data!AR61,0)</f>
        <v>0</v>
      </c>
      <c r="AT61" s="4">
        <f>IF(AT$2='SANDBOX Calc'!$F$6,Data!AS61,0)</f>
        <v>0</v>
      </c>
      <c r="AU61" s="4">
        <f>IF(AU$2='SANDBOX Calc'!$F$6,Data!AT61,0)</f>
        <v>0</v>
      </c>
      <c r="AV61" s="4">
        <f>IF(AV$2='SANDBOX Calc'!$F$6,Data!AU61,0)</f>
        <v>0</v>
      </c>
      <c r="AW61" s="4">
        <f>IF(AW$2='SANDBOX Calc'!$F$6,Data!AV61,0)</f>
        <v>0</v>
      </c>
      <c r="AX61" s="4">
        <f>IF(AX$2='SANDBOX Calc'!$F$6,Data!AW61,0)</f>
        <v>0</v>
      </c>
      <c r="AY61" s="6">
        <f t="shared" si="4"/>
        <v>0</v>
      </c>
      <c r="AZ61" s="18">
        <f>IF(AZ$2='SANDBOX Calc'!$G$6,0,0)</f>
        <v>0</v>
      </c>
      <c r="BA61" s="4">
        <f>IF(BA$2='SANDBOX Calc'!$G$6,Data!AX61,0)</f>
        <v>0</v>
      </c>
      <c r="BB61" s="4">
        <f>IF(BB$2='SANDBOX Calc'!$G$6,Data!AY61,0)</f>
        <v>0</v>
      </c>
      <c r="BC61" s="4">
        <f>IF(BC$2='SANDBOX Calc'!$G$6,Data!AZ61,0)</f>
        <v>0</v>
      </c>
      <c r="BD61" s="4">
        <f>IF(BD$2='SANDBOX Calc'!$G$6,Data!BA61,0)</f>
        <v>0</v>
      </c>
      <c r="BE61" s="4">
        <f>IF(BE$2='SANDBOX Calc'!$G$6,Data!BB61,0)</f>
        <v>0</v>
      </c>
      <c r="BF61" s="4">
        <f>IF(BF$2='SANDBOX Calc'!$G$6,Data!BC61,0)</f>
        <v>0</v>
      </c>
      <c r="BG61" s="4">
        <f>IF(BG$2='SANDBOX Calc'!$G$6,Data!BD61,0)</f>
        <v>0</v>
      </c>
      <c r="BH61" s="6">
        <f t="shared" si="5"/>
        <v>0</v>
      </c>
      <c r="BI61" s="97">
        <f>IF('SANDBOX Calc'!$H$6="Yes",Data!BE61,0)</f>
        <v>0</v>
      </c>
      <c r="BJ61" s="18">
        <f>IF(BJ$2='SANDBOX Calc'!$L$4,0,0)</f>
        <v>0</v>
      </c>
      <c r="BK61" s="4">
        <f>IF(BK$2='SANDBOX Calc'!$L$4,Data!BV61,0)</f>
        <v>0</v>
      </c>
      <c r="BL61" s="4">
        <f>IF(BL$2='SANDBOX Calc'!$L$4,Data!BW61,0)</f>
        <v>0</v>
      </c>
      <c r="BM61" s="4">
        <f>IF(BM$2='SANDBOX Calc'!$L$4,Data!BX61,0)</f>
        <v>0</v>
      </c>
      <c r="BN61" s="4">
        <f>IF(BN$2='SANDBOX Calc'!$L$4,Data!BY61,0)</f>
        <v>0</v>
      </c>
      <c r="BO61" s="6">
        <f t="shared" si="6"/>
        <v>0</v>
      </c>
      <c r="BP61" s="4">
        <f>IF('SANDBOX Calc'!$J$6='BPA SANDBOX Ref Data'!BP$2,Data!C61,0)</f>
        <v>0</v>
      </c>
      <c r="BQ61" s="4">
        <f>IF('SANDBOX Calc'!$J$6='BPA SANDBOX Ref Data'!BQ$2,Data!D61,0)</f>
        <v>0</v>
      </c>
      <c r="BR61" s="4">
        <f>IF('SANDBOX Calc'!$J$6='BPA SANDBOX Ref Data'!BR$2,Data!E61,0)</f>
        <v>0</v>
      </c>
      <c r="BS61" s="4">
        <f>IF('SANDBOX Calc'!$J$6='BPA SANDBOX Ref Data'!BS$2,Data!F61,0)</f>
        <v>0.50700000000000001</v>
      </c>
      <c r="BT61" s="99">
        <f t="shared" si="0"/>
        <v>0.50700000000000001</v>
      </c>
      <c r="BU61" s="102">
        <f>IF('SANDBOX Calc'!$L$6="Yes",'BPA SANDBOX Ref Data'!BO61*'SANDBOX Calc'!$L$5,0)</f>
        <v>0</v>
      </c>
      <c r="BV61" s="102">
        <f>IF('SANDBOX Calc'!$M$6="Yes",IF(('SANDBOX Calc'!I65-'BPA SANDBOX Ref Data'!BT61)&gt;0,('SANDBOX Calc'!I65-'BPA SANDBOX Ref Data'!BT61)*'SANDBOX Calc'!$M$5,0),0)</f>
        <v>0</v>
      </c>
      <c r="BW61" s="80">
        <f>IF('SANDBOX Calc'!$K$6="Yes",IF(('SANDBOX Calc'!I65)&lt;'SANDBOX Calc'!J65,('SANDBOX Calc'!I65-'SANDBOX Calc'!J65)*'SANDBOX Calc'!$K$5,0),0)</f>
        <v>-1.4374315068493293E-2</v>
      </c>
      <c r="BX61" s="105">
        <f>IF('SANDBOX Calc'!$N$5='BPA SANDBOX Ref Data'!$BX$2,'BPA SANDBOX Scaling'!D64,0)</f>
        <v>2.0755549104060075E-2</v>
      </c>
      <c r="BY61" s="1">
        <f>IF('SANDBOX Calc'!$N$5='BPA SANDBOX Ref Data'!$BY$2,'BPA SANDBOX Scaling'!H64,0)</f>
        <v>0</v>
      </c>
      <c r="BZ61" s="6">
        <f>IF('SANDBOX Calc'!$N$6="Yes",SUM('BPA SANDBOX Ref Data'!BX61:BY61),0)</f>
        <v>2.0755549104060075E-2</v>
      </c>
      <c r="CA61" s="4"/>
      <c r="CB61" s="4"/>
      <c r="CC61" s="4"/>
      <c r="CD61" s="4"/>
      <c r="CE61" s="4"/>
      <c r="CF61" s="4"/>
      <c r="CG61" s="4"/>
      <c r="CH61" s="4"/>
      <c r="CI61" s="4"/>
      <c r="CJ61" s="4"/>
      <c r="CK61" s="4"/>
      <c r="CL61" s="4"/>
      <c r="CM61" s="4"/>
      <c r="CN61" s="4"/>
      <c r="CO61" s="4"/>
      <c r="CP61" s="4"/>
      <c r="CQ61" s="4" t="e">
        <f>IF('SANDBOX Calc'!#REF!='BPA SANDBOX Ref Data'!CQ$2,Data!G61,0)</f>
        <v>#REF!</v>
      </c>
      <c r="CR61" s="4" t="e">
        <f>IF('SANDBOX Calc'!#REF!='BPA SANDBOX Ref Data'!CR$2,Data!H61,0)</f>
        <v>#REF!</v>
      </c>
      <c r="CS61" s="4" t="e">
        <f>IF('SANDBOX Calc'!#REF!='BPA SANDBOX Ref Data'!CS$2,Data!I61,0)</f>
        <v>#REF!</v>
      </c>
      <c r="CT61" s="4" t="e">
        <f>IF('SANDBOX Calc'!#REF!='BPA SANDBOX Ref Data'!CT$2,Data!J61,0)</f>
        <v>#REF!</v>
      </c>
      <c r="CU61" s="4" t="e">
        <f>IF('SANDBOX Calc'!#REF!='BPA SANDBOX Ref Data'!CU$2,Data!K61,0)</f>
        <v>#REF!</v>
      </c>
      <c r="CV61" s="4" t="e">
        <f>IF('SANDBOX Calc'!#REF!='BPA SANDBOX Ref Data'!CV$2,Data!L61,0)</f>
        <v>#REF!</v>
      </c>
      <c r="CW61" s="4" t="e">
        <f>IF('SANDBOX Calc'!#REF!='BPA SANDBOX Ref Data'!CW$2,Data!M61,0)</f>
        <v>#REF!</v>
      </c>
      <c r="CX61" s="4" t="e">
        <f>IF('SANDBOX Calc'!#REF!='BPA SANDBOX Ref Data'!CX$2,Data!N61,0)</f>
        <v>#REF!</v>
      </c>
      <c r="CY61" s="4" t="e">
        <f>IF('SANDBOX Calc'!#REF!='BPA SANDBOX Ref Data'!CY$2,Data!O61,0)</f>
        <v>#REF!</v>
      </c>
      <c r="CZ61" s="4" t="e">
        <f>IF('SANDBOX Calc'!#REF!='BPA SANDBOX Ref Data'!CZ$2,Data!P61,0)</f>
        <v>#REF!</v>
      </c>
      <c r="DA61" s="4" t="e">
        <f>IF('SANDBOX Calc'!#REF!='BPA SANDBOX Ref Data'!DA$2,Data!Q61,0)</f>
        <v>#REF!</v>
      </c>
      <c r="DB61" s="4" t="e">
        <f>IF('SANDBOX Calc'!#REF!='BPA SANDBOX Ref Data'!DB$2,Data!R61,0)</f>
        <v>#REF!</v>
      </c>
      <c r="DC61" s="4" t="e">
        <f>IF('SANDBOX Calc'!#REF!='BPA SANDBOX Ref Data'!DC$2,Data!S61,0)</f>
        <v>#REF!</v>
      </c>
      <c r="DD61" s="4" t="e">
        <f>IF('SANDBOX Calc'!#REF!='BPA SANDBOX Ref Data'!DD$2,Data!T61,0)</f>
        <v>#REF!</v>
      </c>
      <c r="DE61" s="4" t="e">
        <f>IF('SANDBOX Calc'!#REF!='BPA SANDBOX Ref Data'!DE$2,Data!U61,0)</f>
        <v>#REF!</v>
      </c>
      <c r="DF61" s="22" t="e">
        <f t="shared" si="7"/>
        <v>#REF!</v>
      </c>
    </row>
    <row r="62" spans="1:110" x14ac:dyDescent="0.3">
      <c r="A62" s="12">
        <v>10177</v>
      </c>
      <c r="B62" s="37" t="s">
        <v>69</v>
      </c>
      <c r="C62" s="18">
        <f>IF('SANDBOX Calc'!$C$6='BPA SANDBOX Ref Data'!C$2,Data!G62,0)</f>
        <v>0</v>
      </c>
      <c r="D62" s="4">
        <f>IF('SANDBOX Calc'!$C$6='BPA SANDBOX Ref Data'!D$2,Data!H62,0)</f>
        <v>0</v>
      </c>
      <c r="E62" s="4">
        <f>IF('SANDBOX Calc'!$C$6='BPA SANDBOX Ref Data'!E$2,Data!I62,0)</f>
        <v>8.2642351598173516</v>
      </c>
      <c r="F62" s="4">
        <f>IF('SANDBOX Calc'!$C$6='BPA SANDBOX Ref Data'!F$2,Data!J62,0)</f>
        <v>0</v>
      </c>
      <c r="G62" s="4">
        <f>IF('SANDBOX Calc'!$C$6='BPA SANDBOX Ref Data'!G$2,Data!K62,0)</f>
        <v>0</v>
      </c>
      <c r="H62" s="4">
        <f>IF('SANDBOX Calc'!$C$6='BPA SANDBOX Ref Data'!H$2,Data!L62,0)</f>
        <v>0</v>
      </c>
      <c r="I62" s="4">
        <f>IF('SANDBOX Calc'!$C$6='BPA SANDBOX Ref Data'!I$2,Data!M62,0)</f>
        <v>0</v>
      </c>
      <c r="J62" s="4">
        <f>IF('SANDBOX Calc'!$C$6='BPA SANDBOX Ref Data'!J$2,Data!N62,0)</f>
        <v>0</v>
      </c>
      <c r="K62" s="4">
        <f>IF('SANDBOX Calc'!$C$6='BPA SANDBOX Ref Data'!K$2,Data!O62,0)</f>
        <v>0</v>
      </c>
      <c r="L62" s="4">
        <f>IF('SANDBOX Calc'!$C$6='BPA SANDBOX Ref Data'!L$2,Data!P62,0)</f>
        <v>0</v>
      </c>
      <c r="M62" s="4">
        <f>IF('SANDBOX Calc'!$C$6='BPA SANDBOX Ref Data'!M$2,Data!Q62,0)</f>
        <v>0</v>
      </c>
      <c r="N62" s="4">
        <f>IF('SANDBOX Calc'!$C$6='BPA SANDBOX Ref Data'!N$2,Data!R62,0)</f>
        <v>0</v>
      </c>
      <c r="O62" s="4">
        <f>IF('SANDBOX Calc'!$C$6='BPA SANDBOX Ref Data'!O$2,Data!S62,0)</f>
        <v>0</v>
      </c>
      <c r="P62" s="4">
        <f>IF('SANDBOX Calc'!$C$6='BPA SANDBOX Ref Data'!P$2,Data!T62,0)</f>
        <v>0</v>
      </c>
      <c r="Q62" s="4">
        <f>IF('SANDBOX Calc'!$C$6='BPA SANDBOX Ref Data'!Q$2,Data!U62,0)</f>
        <v>0</v>
      </c>
      <c r="R62" s="22">
        <f t="shared" si="1"/>
        <v>8.2642351598173516</v>
      </c>
      <c r="S62" s="18">
        <f>IF(S$2='SANDBOX Calc'!$D$6,Data!V62,0)</f>
        <v>0</v>
      </c>
      <c r="T62" s="4">
        <f>IF(T$2='SANDBOX Calc'!$D$6,Data!W62,0)</f>
        <v>0</v>
      </c>
      <c r="U62" s="4">
        <f>IF(U$2='SANDBOX Calc'!$D$6,Data!X62,0)</f>
        <v>0</v>
      </c>
      <c r="V62" s="4">
        <f>IF(V$2='SANDBOX Calc'!$D$6,Data!Y62,0)</f>
        <v>0</v>
      </c>
      <c r="W62" s="4">
        <f>IF(W$2='SANDBOX Calc'!$D$6,Data!Z62,0)</f>
        <v>0</v>
      </c>
      <c r="X62" s="4">
        <f>IF(X$2='SANDBOX Calc'!$D$6,Data!AA62,0)</f>
        <v>0</v>
      </c>
      <c r="Y62" s="4">
        <f>IF(Y$2='SANDBOX Calc'!$D$6,Data!AB62,0)</f>
        <v>0</v>
      </c>
      <c r="Z62" s="4">
        <f>IF(Z$2='SANDBOX Calc'!$D$6,Data!AC62,0)</f>
        <v>0</v>
      </c>
      <c r="AA62" s="4">
        <f>IF(AA$2='SANDBOX Calc'!$D$6,Data!AD62,0)</f>
        <v>0</v>
      </c>
      <c r="AB62" s="4">
        <f>IF(AB$2='SANDBOX Calc'!$D$6,Data!AE62,0)</f>
        <v>0</v>
      </c>
      <c r="AC62" s="4">
        <f>IF(AC$2='SANDBOX Calc'!$D$6,Data!AF62,0)</f>
        <v>0</v>
      </c>
      <c r="AD62" s="4">
        <f>IF(AD$2='SANDBOX Calc'!$D$6,Data!AG62,0)</f>
        <v>0</v>
      </c>
      <c r="AE62" s="4">
        <f>IF(AE$2='SANDBOX Calc'!$D$6,Data!AH62,0)</f>
        <v>0</v>
      </c>
      <c r="AF62" s="4">
        <f>IF(AF$2='SANDBOX Calc'!$D$6,Data!AI62,0)</f>
        <v>0</v>
      </c>
      <c r="AG62" s="6">
        <f t="shared" si="2"/>
        <v>0</v>
      </c>
      <c r="AH62" s="18">
        <f>IF(AH$2='SANDBOX Calc'!$E$6,0,0)</f>
        <v>0</v>
      </c>
      <c r="AI62" s="4">
        <f>IF(AI$2='SANDBOX Calc'!$E$6,Data!AJ62,0)</f>
        <v>0</v>
      </c>
      <c r="AJ62" s="4">
        <f>IF(AJ$2='SANDBOX Calc'!$E$6,Data!AK62,0)</f>
        <v>0</v>
      </c>
      <c r="AK62" s="4">
        <f>IF(AK$2='SANDBOX Calc'!$E$6,Data!AL62,0)</f>
        <v>0</v>
      </c>
      <c r="AL62" s="4">
        <f>IF(AL$2='SANDBOX Calc'!$E$6,Data!AM62,0)</f>
        <v>0</v>
      </c>
      <c r="AM62" s="4">
        <f>IF(AM$2='SANDBOX Calc'!$E$6,Data!AN62,0)</f>
        <v>0</v>
      </c>
      <c r="AN62" s="4">
        <f>IF(AN$2='SANDBOX Calc'!$E$6,Data!AO62,0)</f>
        <v>0</v>
      </c>
      <c r="AO62" s="4">
        <f>IF(AO$2='SANDBOX Calc'!$E$6,Data!AP62,0)</f>
        <v>0</v>
      </c>
      <c r="AP62" s="6">
        <f t="shared" si="3"/>
        <v>0</v>
      </c>
      <c r="AQ62" s="18">
        <f>IF(AQ$2='SANDBOX Calc'!$F$6,0,0)</f>
        <v>0</v>
      </c>
      <c r="AR62" s="4">
        <f>IF(AR$2='SANDBOX Calc'!$F$6,Data!AQ62,0)</f>
        <v>0</v>
      </c>
      <c r="AS62" s="4">
        <f>IF(AS$2='SANDBOX Calc'!$F$6,Data!AR62,0)</f>
        <v>0</v>
      </c>
      <c r="AT62" s="4">
        <f>IF(AT$2='SANDBOX Calc'!$F$6,Data!AS62,0)</f>
        <v>0</v>
      </c>
      <c r="AU62" s="4">
        <f>IF(AU$2='SANDBOX Calc'!$F$6,Data!AT62,0)</f>
        <v>0</v>
      </c>
      <c r="AV62" s="4">
        <f>IF(AV$2='SANDBOX Calc'!$F$6,Data!AU62,0)</f>
        <v>0</v>
      </c>
      <c r="AW62" s="4">
        <f>IF(AW$2='SANDBOX Calc'!$F$6,Data!AV62,0)</f>
        <v>0</v>
      </c>
      <c r="AX62" s="4">
        <f>IF(AX$2='SANDBOX Calc'!$F$6,Data!AW62,0)</f>
        <v>0</v>
      </c>
      <c r="AY62" s="6">
        <f t="shared" si="4"/>
        <v>0</v>
      </c>
      <c r="AZ62" s="18">
        <f>IF(AZ$2='SANDBOX Calc'!$G$6,0,0)</f>
        <v>0</v>
      </c>
      <c r="BA62" s="4">
        <f>IF(BA$2='SANDBOX Calc'!$G$6,Data!AX62,0)</f>
        <v>0</v>
      </c>
      <c r="BB62" s="4">
        <f>IF(BB$2='SANDBOX Calc'!$G$6,Data!AY62,0)</f>
        <v>0</v>
      </c>
      <c r="BC62" s="4">
        <f>IF(BC$2='SANDBOX Calc'!$G$6,Data!AZ62,0)</f>
        <v>0</v>
      </c>
      <c r="BD62" s="4">
        <f>IF(BD$2='SANDBOX Calc'!$G$6,Data!BA62,0)</f>
        <v>0</v>
      </c>
      <c r="BE62" s="4">
        <f>IF(BE$2='SANDBOX Calc'!$G$6,Data!BB62,0)</f>
        <v>0</v>
      </c>
      <c r="BF62" s="4">
        <f>IF(BF$2='SANDBOX Calc'!$G$6,Data!BC62,0)</f>
        <v>0</v>
      </c>
      <c r="BG62" s="4">
        <f>IF(BG$2='SANDBOX Calc'!$G$6,Data!BD62,0)</f>
        <v>0</v>
      </c>
      <c r="BH62" s="6">
        <f t="shared" si="5"/>
        <v>0</v>
      </c>
      <c r="BI62" s="97">
        <f>IF('SANDBOX Calc'!$H$6="Yes",Data!BE62,0)</f>
        <v>0</v>
      </c>
      <c r="BJ62" s="18">
        <f>IF(BJ$2='SANDBOX Calc'!$L$4,0,0)</f>
        <v>0</v>
      </c>
      <c r="BK62" s="4">
        <f>IF(BK$2='SANDBOX Calc'!$L$4,Data!BV62,0)</f>
        <v>0</v>
      </c>
      <c r="BL62" s="4">
        <f>IF(BL$2='SANDBOX Calc'!$L$4,Data!BW62,0)</f>
        <v>0</v>
      </c>
      <c r="BM62" s="4">
        <f>IF(BM$2='SANDBOX Calc'!$L$4,Data!BX62,0)</f>
        <v>0</v>
      </c>
      <c r="BN62" s="4">
        <f>IF(BN$2='SANDBOX Calc'!$L$4,Data!BY62,0)</f>
        <v>0</v>
      </c>
      <c r="BO62" s="6">
        <f t="shared" si="6"/>
        <v>0</v>
      </c>
      <c r="BP62" s="4">
        <f>IF('SANDBOX Calc'!$J$6='BPA SANDBOX Ref Data'!BP$2,Data!C62,0)</f>
        <v>0</v>
      </c>
      <c r="BQ62" s="4">
        <f>IF('SANDBOX Calc'!$J$6='BPA SANDBOX Ref Data'!BQ$2,Data!D62,0)</f>
        <v>0</v>
      </c>
      <c r="BR62" s="4">
        <f>IF('SANDBOX Calc'!$J$6='BPA SANDBOX Ref Data'!BR$2,Data!E62,0)</f>
        <v>0</v>
      </c>
      <c r="BS62" s="4">
        <f>IF('SANDBOX Calc'!$J$6='BPA SANDBOX Ref Data'!BS$2,Data!F62,0)</f>
        <v>11.664999999999999</v>
      </c>
      <c r="BT62" s="99">
        <f t="shared" si="0"/>
        <v>11.664999999999999</v>
      </c>
      <c r="BU62" s="102">
        <f>IF('SANDBOX Calc'!$L$6="Yes",'BPA SANDBOX Ref Data'!BO62*'SANDBOX Calc'!$L$5,0)</f>
        <v>0</v>
      </c>
      <c r="BV62" s="102">
        <f>IF('SANDBOX Calc'!$M$6="Yes",IF(('SANDBOX Calc'!I66-'BPA SANDBOX Ref Data'!BT62)&gt;0,('SANDBOX Calc'!I66-'BPA SANDBOX Ref Data'!BT62)*'SANDBOX Calc'!$M$5,0),0)</f>
        <v>0</v>
      </c>
      <c r="BW62" s="80">
        <f>IF('SANDBOX Calc'!$K$6="Yes",IF(('SANDBOX Calc'!I66)&lt;'SANDBOX Calc'!J66,('SANDBOX Calc'!I66-'SANDBOX Calc'!J66)*'SANDBOX Calc'!$K$5,0),0)</f>
        <v>-3.4007648401826476</v>
      </c>
      <c r="BX62" s="105">
        <f>IF('SANDBOX Calc'!$N$5='BPA SANDBOX Ref Data'!$BX$2,'BPA SANDBOX Scaling'!D65,0)</f>
        <v>0.34819284481875462</v>
      </c>
      <c r="BY62" s="1">
        <f>IF('SANDBOX Calc'!$N$5='BPA SANDBOX Ref Data'!$BY$2,'BPA SANDBOX Scaling'!H65,0)</f>
        <v>0</v>
      </c>
      <c r="BZ62" s="6">
        <f>IF('SANDBOX Calc'!$N$6="Yes",SUM('BPA SANDBOX Ref Data'!BX62:BY62),0)</f>
        <v>0.34819284481875462</v>
      </c>
      <c r="CA62" s="4"/>
      <c r="CB62" s="4"/>
      <c r="CC62" s="4"/>
      <c r="CD62" s="4"/>
      <c r="CE62" s="4"/>
      <c r="CF62" s="4"/>
      <c r="CG62" s="4"/>
      <c r="CH62" s="4"/>
      <c r="CI62" s="4"/>
      <c r="CJ62" s="4"/>
      <c r="CK62" s="4"/>
      <c r="CL62" s="4"/>
      <c r="CM62" s="4"/>
      <c r="CN62" s="4"/>
      <c r="CO62" s="4"/>
      <c r="CP62" s="4"/>
      <c r="CQ62" s="4" t="e">
        <f>IF('SANDBOX Calc'!#REF!='BPA SANDBOX Ref Data'!CQ$2,Data!G62,0)</f>
        <v>#REF!</v>
      </c>
      <c r="CR62" s="4" t="e">
        <f>IF('SANDBOX Calc'!#REF!='BPA SANDBOX Ref Data'!CR$2,Data!H62,0)</f>
        <v>#REF!</v>
      </c>
      <c r="CS62" s="4" t="e">
        <f>IF('SANDBOX Calc'!#REF!='BPA SANDBOX Ref Data'!CS$2,Data!I62,0)</f>
        <v>#REF!</v>
      </c>
      <c r="CT62" s="4" t="e">
        <f>IF('SANDBOX Calc'!#REF!='BPA SANDBOX Ref Data'!CT$2,Data!J62,0)</f>
        <v>#REF!</v>
      </c>
      <c r="CU62" s="4" t="e">
        <f>IF('SANDBOX Calc'!#REF!='BPA SANDBOX Ref Data'!CU$2,Data!K62,0)</f>
        <v>#REF!</v>
      </c>
      <c r="CV62" s="4" t="e">
        <f>IF('SANDBOX Calc'!#REF!='BPA SANDBOX Ref Data'!CV$2,Data!L62,0)</f>
        <v>#REF!</v>
      </c>
      <c r="CW62" s="4" t="e">
        <f>IF('SANDBOX Calc'!#REF!='BPA SANDBOX Ref Data'!CW$2,Data!M62,0)</f>
        <v>#REF!</v>
      </c>
      <c r="CX62" s="4" t="e">
        <f>IF('SANDBOX Calc'!#REF!='BPA SANDBOX Ref Data'!CX$2,Data!N62,0)</f>
        <v>#REF!</v>
      </c>
      <c r="CY62" s="4" t="e">
        <f>IF('SANDBOX Calc'!#REF!='BPA SANDBOX Ref Data'!CY$2,Data!O62,0)</f>
        <v>#REF!</v>
      </c>
      <c r="CZ62" s="4" t="e">
        <f>IF('SANDBOX Calc'!#REF!='BPA SANDBOX Ref Data'!CZ$2,Data!P62,0)</f>
        <v>#REF!</v>
      </c>
      <c r="DA62" s="4" t="e">
        <f>IF('SANDBOX Calc'!#REF!='BPA SANDBOX Ref Data'!DA$2,Data!Q62,0)</f>
        <v>#REF!</v>
      </c>
      <c r="DB62" s="4" t="e">
        <f>IF('SANDBOX Calc'!#REF!='BPA SANDBOX Ref Data'!DB$2,Data!R62,0)</f>
        <v>#REF!</v>
      </c>
      <c r="DC62" s="4" t="e">
        <f>IF('SANDBOX Calc'!#REF!='BPA SANDBOX Ref Data'!DC$2,Data!S62,0)</f>
        <v>#REF!</v>
      </c>
      <c r="DD62" s="4" t="e">
        <f>IF('SANDBOX Calc'!#REF!='BPA SANDBOX Ref Data'!DD$2,Data!T62,0)</f>
        <v>#REF!</v>
      </c>
      <c r="DE62" s="4" t="e">
        <f>IF('SANDBOX Calc'!#REF!='BPA SANDBOX Ref Data'!DE$2,Data!U62,0)</f>
        <v>#REF!</v>
      </c>
      <c r="DF62" s="22" t="e">
        <f t="shared" si="7"/>
        <v>#REF!</v>
      </c>
    </row>
    <row r="63" spans="1:110" x14ac:dyDescent="0.3">
      <c r="A63" s="12">
        <v>10179</v>
      </c>
      <c r="B63" s="37" t="s">
        <v>70</v>
      </c>
      <c r="C63" s="18">
        <f>IF('SANDBOX Calc'!$C$6='BPA SANDBOX Ref Data'!C$2,Data!G63,0)</f>
        <v>0</v>
      </c>
      <c r="D63" s="4">
        <f>IF('SANDBOX Calc'!$C$6='BPA SANDBOX Ref Data'!D$2,Data!H63,0)</f>
        <v>0</v>
      </c>
      <c r="E63" s="4">
        <f>IF('SANDBOX Calc'!$C$6='BPA SANDBOX Ref Data'!E$2,Data!I63,0)</f>
        <v>190.18913264840182</v>
      </c>
      <c r="F63" s="4">
        <f>IF('SANDBOX Calc'!$C$6='BPA SANDBOX Ref Data'!F$2,Data!J63,0)</f>
        <v>0</v>
      </c>
      <c r="G63" s="4">
        <f>IF('SANDBOX Calc'!$C$6='BPA SANDBOX Ref Data'!G$2,Data!K63,0)</f>
        <v>0</v>
      </c>
      <c r="H63" s="4">
        <f>IF('SANDBOX Calc'!$C$6='BPA SANDBOX Ref Data'!H$2,Data!L63,0)</f>
        <v>0</v>
      </c>
      <c r="I63" s="4">
        <f>IF('SANDBOX Calc'!$C$6='BPA SANDBOX Ref Data'!I$2,Data!M63,0)</f>
        <v>0</v>
      </c>
      <c r="J63" s="4">
        <f>IF('SANDBOX Calc'!$C$6='BPA SANDBOX Ref Data'!J$2,Data!N63,0)</f>
        <v>0</v>
      </c>
      <c r="K63" s="4">
        <f>IF('SANDBOX Calc'!$C$6='BPA SANDBOX Ref Data'!K$2,Data!O63,0)</f>
        <v>0</v>
      </c>
      <c r="L63" s="4">
        <f>IF('SANDBOX Calc'!$C$6='BPA SANDBOX Ref Data'!L$2,Data!P63,0)</f>
        <v>0</v>
      </c>
      <c r="M63" s="4">
        <f>IF('SANDBOX Calc'!$C$6='BPA SANDBOX Ref Data'!M$2,Data!Q63,0)</f>
        <v>0</v>
      </c>
      <c r="N63" s="4">
        <f>IF('SANDBOX Calc'!$C$6='BPA SANDBOX Ref Data'!N$2,Data!R63,0)</f>
        <v>0</v>
      </c>
      <c r="O63" s="4">
        <f>IF('SANDBOX Calc'!$C$6='BPA SANDBOX Ref Data'!O$2,Data!S63,0)</f>
        <v>0</v>
      </c>
      <c r="P63" s="4">
        <f>IF('SANDBOX Calc'!$C$6='BPA SANDBOX Ref Data'!P$2,Data!T63,0)</f>
        <v>0</v>
      </c>
      <c r="Q63" s="4">
        <f>IF('SANDBOX Calc'!$C$6='BPA SANDBOX Ref Data'!Q$2,Data!U63,0)</f>
        <v>0</v>
      </c>
      <c r="R63" s="22">
        <f t="shared" si="1"/>
        <v>190.18913264840182</v>
      </c>
      <c r="S63" s="18">
        <f>IF(S$2='SANDBOX Calc'!$D$6,Data!V63,0)</f>
        <v>0</v>
      </c>
      <c r="T63" s="4">
        <f>IF(T$2='SANDBOX Calc'!$D$6,Data!W63,0)</f>
        <v>0</v>
      </c>
      <c r="U63" s="4">
        <f>IF(U$2='SANDBOX Calc'!$D$6,Data!X63,0)</f>
        <v>0</v>
      </c>
      <c r="V63" s="4">
        <f>IF(V$2='SANDBOX Calc'!$D$6,Data!Y63,0)</f>
        <v>0</v>
      </c>
      <c r="W63" s="4">
        <f>IF(W$2='SANDBOX Calc'!$D$6,Data!Z63,0)</f>
        <v>0</v>
      </c>
      <c r="X63" s="4">
        <f>IF(X$2='SANDBOX Calc'!$D$6,Data!AA63,0)</f>
        <v>0</v>
      </c>
      <c r="Y63" s="4">
        <f>IF(Y$2='SANDBOX Calc'!$D$6,Data!AB63,0)</f>
        <v>0</v>
      </c>
      <c r="Z63" s="4">
        <f>IF(Z$2='SANDBOX Calc'!$D$6,Data!AC63,0)</f>
        <v>0</v>
      </c>
      <c r="AA63" s="4">
        <f>IF(AA$2='SANDBOX Calc'!$D$6,Data!AD63,0)</f>
        <v>0</v>
      </c>
      <c r="AB63" s="4">
        <f>IF(AB$2='SANDBOX Calc'!$D$6,Data!AE63,0)</f>
        <v>0</v>
      </c>
      <c r="AC63" s="4">
        <f>IF(AC$2='SANDBOX Calc'!$D$6,Data!AF63,0)</f>
        <v>0</v>
      </c>
      <c r="AD63" s="4">
        <f>IF(AD$2='SANDBOX Calc'!$D$6,Data!AG63,0)</f>
        <v>0</v>
      </c>
      <c r="AE63" s="4">
        <f>IF(AE$2='SANDBOX Calc'!$D$6,Data!AH63,0)</f>
        <v>0</v>
      </c>
      <c r="AF63" s="4">
        <f>IF(AF$2='SANDBOX Calc'!$D$6,Data!AI63,0)</f>
        <v>0</v>
      </c>
      <c r="AG63" s="6">
        <f t="shared" si="2"/>
        <v>0</v>
      </c>
      <c r="AH63" s="18">
        <f>IF(AH$2='SANDBOX Calc'!$E$6,0,0)</f>
        <v>0</v>
      </c>
      <c r="AI63" s="4">
        <f>IF(AI$2='SANDBOX Calc'!$E$6,Data!AJ63,0)</f>
        <v>0</v>
      </c>
      <c r="AJ63" s="4">
        <f>IF(AJ$2='SANDBOX Calc'!$E$6,Data!AK63,0)</f>
        <v>0</v>
      </c>
      <c r="AK63" s="4">
        <f>IF(AK$2='SANDBOX Calc'!$E$6,Data!AL63,0)</f>
        <v>0</v>
      </c>
      <c r="AL63" s="4">
        <f>IF(AL$2='SANDBOX Calc'!$E$6,Data!AM63,0)</f>
        <v>0</v>
      </c>
      <c r="AM63" s="4">
        <f>IF(AM$2='SANDBOX Calc'!$E$6,Data!AN63,0)</f>
        <v>0</v>
      </c>
      <c r="AN63" s="4">
        <f>IF(AN$2='SANDBOX Calc'!$E$6,Data!AO63,0)</f>
        <v>0</v>
      </c>
      <c r="AO63" s="4">
        <f>IF(AO$2='SANDBOX Calc'!$E$6,Data!AP63,0)</f>
        <v>0</v>
      </c>
      <c r="AP63" s="6">
        <f t="shared" si="3"/>
        <v>0</v>
      </c>
      <c r="AQ63" s="18">
        <f>IF(AQ$2='SANDBOX Calc'!$F$6,0,0)</f>
        <v>0</v>
      </c>
      <c r="AR63" s="4">
        <f>IF(AR$2='SANDBOX Calc'!$F$6,Data!AQ63,0)</f>
        <v>0</v>
      </c>
      <c r="AS63" s="4">
        <f>IF(AS$2='SANDBOX Calc'!$F$6,Data!AR63,0)</f>
        <v>9.4042237442922367</v>
      </c>
      <c r="AT63" s="4">
        <f>IF(AT$2='SANDBOX Calc'!$F$6,Data!AS63,0)</f>
        <v>0</v>
      </c>
      <c r="AU63" s="4">
        <f>IF(AU$2='SANDBOX Calc'!$F$6,Data!AT63,0)</f>
        <v>0</v>
      </c>
      <c r="AV63" s="4">
        <f>IF(AV$2='SANDBOX Calc'!$F$6,Data!AU63,0)</f>
        <v>0</v>
      </c>
      <c r="AW63" s="4">
        <f>IF(AW$2='SANDBOX Calc'!$F$6,Data!AV63,0)</f>
        <v>0</v>
      </c>
      <c r="AX63" s="4">
        <f>IF(AX$2='SANDBOX Calc'!$F$6,Data!AW63,0)</f>
        <v>0</v>
      </c>
      <c r="AY63" s="6">
        <f t="shared" si="4"/>
        <v>9.4042237442922367</v>
      </c>
      <c r="AZ63" s="18">
        <f>IF(AZ$2='SANDBOX Calc'!$G$6,0,0)</f>
        <v>0</v>
      </c>
      <c r="BA63" s="4">
        <f>IF(BA$2='SANDBOX Calc'!$G$6,Data!AX63,0)</f>
        <v>0</v>
      </c>
      <c r="BB63" s="4">
        <f>IF(BB$2='SANDBOX Calc'!$G$6,Data!AY63,0)</f>
        <v>3.5765981735159817</v>
      </c>
      <c r="BC63" s="4">
        <f>IF(BC$2='SANDBOX Calc'!$G$6,Data!AZ63,0)</f>
        <v>0</v>
      </c>
      <c r="BD63" s="4">
        <f>IF(BD$2='SANDBOX Calc'!$G$6,Data!BA63,0)</f>
        <v>0</v>
      </c>
      <c r="BE63" s="4">
        <f>IF(BE$2='SANDBOX Calc'!$G$6,Data!BB63,0)</f>
        <v>0</v>
      </c>
      <c r="BF63" s="4">
        <f>IF(BF$2='SANDBOX Calc'!$G$6,Data!BC63,0)</f>
        <v>0</v>
      </c>
      <c r="BG63" s="4">
        <f>IF(BG$2='SANDBOX Calc'!$G$6,Data!BD63,0)</f>
        <v>0</v>
      </c>
      <c r="BH63" s="6">
        <f t="shared" si="5"/>
        <v>3.5765981735159817</v>
      </c>
      <c r="BI63" s="97">
        <f>IF('SANDBOX Calc'!$H$6="Yes",Data!BE63,0)</f>
        <v>0</v>
      </c>
      <c r="BJ63" s="18">
        <f>IF(BJ$2='SANDBOX Calc'!$L$4,0,0)</f>
        <v>0</v>
      </c>
      <c r="BK63" s="4">
        <f>IF(BK$2='SANDBOX Calc'!$L$4,Data!BV63,0)</f>
        <v>0</v>
      </c>
      <c r="BL63" s="4">
        <f>IF(BL$2='SANDBOX Calc'!$L$4,Data!BW63,0)</f>
        <v>2.8874999999999997</v>
      </c>
      <c r="BM63" s="4">
        <f>IF(BM$2='SANDBOX Calc'!$L$4,Data!BX63,0)</f>
        <v>0</v>
      </c>
      <c r="BN63" s="4">
        <f>IF(BN$2='SANDBOX Calc'!$L$4,Data!BY63,0)</f>
        <v>0</v>
      </c>
      <c r="BO63" s="6">
        <f t="shared" si="6"/>
        <v>2.8874999999999997</v>
      </c>
      <c r="BP63" s="4">
        <f>IF('SANDBOX Calc'!$J$6='BPA SANDBOX Ref Data'!BP$2,Data!C63,0)</f>
        <v>0</v>
      </c>
      <c r="BQ63" s="4">
        <f>IF('SANDBOX Calc'!$J$6='BPA SANDBOX Ref Data'!BQ$2,Data!D63,0)</f>
        <v>0</v>
      </c>
      <c r="BR63" s="4">
        <f>IF('SANDBOX Calc'!$J$6='BPA SANDBOX Ref Data'!BR$2,Data!E63,0)</f>
        <v>0</v>
      </c>
      <c r="BS63" s="4">
        <f>IF('SANDBOX Calc'!$J$6='BPA SANDBOX Ref Data'!BS$2,Data!F63,0)</f>
        <v>166.822</v>
      </c>
      <c r="BT63" s="99">
        <f t="shared" si="0"/>
        <v>166.822</v>
      </c>
      <c r="BU63" s="102">
        <f>IF('SANDBOX Calc'!$L$6="Yes",'BPA SANDBOX Ref Data'!BO63*'SANDBOX Calc'!$L$5,0)</f>
        <v>1.4437499999999999</v>
      </c>
      <c r="BV63" s="102">
        <f>IF('SANDBOX Calc'!$M$6="Yes",IF(('SANDBOX Calc'!I67-'BPA SANDBOX Ref Data'!BT63)&gt;0,('SANDBOX Calc'!I67-'BPA SANDBOX Ref Data'!BT63)*'SANDBOX Calc'!$M$5,0),0)</f>
        <v>2.5965776826484017</v>
      </c>
      <c r="BW63" s="80">
        <f>IF('SANDBOX Calc'!$K$6="Yes",IF(('SANDBOX Calc'!I67)&lt;'SANDBOX Calc'!J67,('SANDBOX Calc'!I67-'SANDBOX Calc'!J67)*'SANDBOX Calc'!$K$5,0),0)</f>
        <v>0</v>
      </c>
      <c r="BX63" s="105">
        <f>IF('SANDBOX Calc'!$N$5='BPA SANDBOX Ref Data'!$BX$2,'BPA SANDBOX Scaling'!D66,0)</f>
        <v>7.1988561309877408</v>
      </c>
      <c r="BY63" s="1">
        <f>IF('SANDBOX Calc'!$N$5='BPA SANDBOX Ref Data'!$BY$2,'BPA SANDBOX Scaling'!H66,0)</f>
        <v>0</v>
      </c>
      <c r="BZ63" s="6">
        <f>IF('SANDBOX Calc'!$N$6="Yes",SUM('BPA SANDBOX Ref Data'!BX63:BY63),0)</f>
        <v>7.1988561309877408</v>
      </c>
      <c r="CA63" s="4"/>
      <c r="CB63" s="4"/>
      <c r="CC63" s="4"/>
      <c r="CD63" s="4"/>
      <c r="CE63" s="4"/>
      <c r="CF63" s="4"/>
      <c r="CG63" s="4"/>
      <c r="CH63" s="4"/>
      <c r="CI63" s="4"/>
      <c r="CJ63" s="4"/>
      <c r="CK63" s="4"/>
      <c r="CL63" s="4"/>
      <c r="CM63" s="4"/>
      <c r="CN63" s="4"/>
      <c r="CO63" s="4"/>
      <c r="CP63" s="4"/>
      <c r="CQ63" s="4" t="e">
        <f>IF('SANDBOX Calc'!#REF!='BPA SANDBOX Ref Data'!CQ$2,Data!G63,0)</f>
        <v>#REF!</v>
      </c>
      <c r="CR63" s="4" t="e">
        <f>IF('SANDBOX Calc'!#REF!='BPA SANDBOX Ref Data'!CR$2,Data!H63,0)</f>
        <v>#REF!</v>
      </c>
      <c r="CS63" s="4" t="e">
        <f>IF('SANDBOX Calc'!#REF!='BPA SANDBOX Ref Data'!CS$2,Data!I63,0)</f>
        <v>#REF!</v>
      </c>
      <c r="CT63" s="4" t="e">
        <f>IF('SANDBOX Calc'!#REF!='BPA SANDBOX Ref Data'!CT$2,Data!J63,0)</f>
        <v>#REF!</v>
      </c>
      <c r="CU63" s="4" t="e">
        <f>IF('SANDBOX Calc'!#REF!='BPA SANDBOX Ref Data'!CU$2,Data!K63,0)</f>
        <v>#REF!</v>
      </c>
      <c r="CV63" s="4" t="e">
        <f>IF('SANDBOX Calc'!#REF!='BPA SANDBOX Ref Data'!CV$2,Data!L63,0)</f>
        <v>#REF!</v>
      </c>
      <c r="CW63" s="4" t="e">
        <f>IF('SANDBOX Calc'!#REF!='BPA SANDBOX Ref Data'!CW$2,Data!M63,0)</f>
        <v>#REF!</v>
      </c>
      <c r="CX63" s="4" t="e">
        <f>IF('SANDBOX Calc'!#REF!='BPA SANDBOX Ref Data'!CX$2,Data!N63,0)</f>
        <v>#REF!</v>
      </c>
      <c r="CY63" s="4" t="e">
        <f>IF('SANDBOX Calc'!#REF!='BPA SANDBOX Ref Data'!CY$2,Data!O63,0)</f>
        <v>#REF!</v>
      </c>
      <c r="CZ63" s="4" t="e">
        <f>IF('SANDBOX Calc'!#REF!='BPA SANDBOX Ref Data'!CZ$2,Data!P63,0)</f>
        <v>#REF!</v>
      </c>
      <c r="DA63" s="4" t="e">
        <f>IF('SANDBOX Calc'!#REF!='BPA SANDBOX Ref Data'!DA$2,Data!Q63,0)</f>
        <v>#REF!</v>
      </c>
      <c r="DB63" s="4" t="e">
        <f>IF('SANDBOX Calc'!#REF!='BPA SANDBOX Ref Data'!DB$2,Data!R63,0)</f>
        <v>#REF!</v>
      </c>
      <c r="DC63" s="4" t="e">
        <f>IF('SANDBOX Calc'!#REF!='BPA SANDBOX Ref Data'!DC$2,Data!S63,0)</f>
        <v>#REF!</v>
      </c>
      <c r="DD63" s="4" t="e">
        <f>IF('SANDBOX Calc'!#REF!='BPA SANDBOX Ref Data'!DD$2,Data!T63,0)</f>
        <v>#REF!</v>
      </c>
      <c r="DE63" s="4" t="e">
        <f>IF('SANDBOX Calc'!#REF!='BPA SANDBOX Ref Data'!DE$2,Data!U63,0)</f>
        <v>#REF!</v>
      </c>
      <c r="DF63" s="22" t="e">
        <f t="shared" si="7"/>
        <v>#REF!</v>
      </c>
    </row>
    <row r="64" spans="1:110" x14ac:dyDescent="0.3">
      <c r="A64" s="12">
        <v>10183</v>
      </c>
      <c r="B64" s="37" t="s">
        <v>71</v>
      </c>
      <c r="C64" s="18">
        <f>IF('SANDBOX Calc'!$C$6='BPA SANDBOX Ref Data'!C$2,Data!G64,0)</f>
        <v>0</v>
      </c>
      <c r="D64" s="4">
        <f>IF('SANDBOX Calc'!$C$6='BPA SANDBOX Ref Data'!D$2,Data!H64,0)</f>
        <v>0</v>
      </c>
      <c r="E64" s="4">
        <f>IF('SANDBOX Calc'!$C$6='BPA SANDBOX Ref Data'!E$2,Data!I64,0)</f>
        <v>124.76126015981733</v>
      </c>
      <c r="F64" s="4">
        <f>IF('SANDBOX Calc'!$C$6='BPA SANDBOX Ref Data'!F$2,Data!J64,0)</f>
        <v>0</v>
      </c>
      <c r="G64" s="4">
        <f>IF('SANDBOX Calc'!$C$6='BPA SANDBOX Ref Data'!G$2,Data!K64,0)</f>
        <v>0</v>
      </c>
      <c r="H64" s="4">
        <f>IF('SANDBOX Calc'!$C$6='BPA SANDBOX Ref Data'!H$2,Data!L64,0)</f>
        <v>0</v>
      </c>
      <c r="I64" s="4">
        <f>IF('SANDBOX Calc'!$C$6='BPA SANDBOX Ref Data'!I$2,Data!M64,0)</f>
        <v>0</v>
      </c>
      <c r="J64" s="4">
        <f>IF('SANDBOX Calc'!$C$6='BPA SANDBOX Ref Data'!J$2,Data!N64,0)</f>
        <v>0</v>
      </c>
      <c r="K64" s="4">
        <f>IF('SANDBOX Calc'!$C$6='BPA SANDBOX Ref Data'!K$2,Data!O64,0)</f>
        <v>0</v>
      </c>
      <c r="L64" s="4">
        <f>IF('SANDBOX Calc'!$C$6='BPA SANDBOX Ref Data'!L$2,Data!P64,0)</f>
        <v>0</v>
      </c>
      <c r="M64" s="4">
        <f>IF('SANDBOX Calc'!$C$6='BPA SANDBOX Ref Data'!M$2,Data!Q64,0)</f>
        <v>0</v>
      </c>
      <c r="N64" s="4">
        <f>IF('SANDBOX Calc'!$C$6='BPA SANDBOX Ref Data'!N$2,Data!R64,0)</f>
        <v>0</v>
      </c>
      <c r="O64" s="4">
        <f>IF('SANDBOX Calc'!$C$6='BPA SANDBOX Ref Data'!O$2,Data!S64,0)</f>
        <v>0</v>
      </c>
      <c r="P64" s="4">
        <f>IF('SANDBOX Calc'!$C$6='BPA SANDBOX Ref Data'!P$2,Data!T64,0)</f>
        <v>0</v>
      </c>
      <c r="Q64" s="4">
        <f>IF('SANDBOX Calc'!$C$6='BPA SANDBOX Ref Data'!Q$2,Data!U64,0)</f>
        <v>0</v>
      </c>
      <c r="R64" s="22">
        <f t="shared" si="1"/>
        <v>124.76126015981733</v>
      </c>
      <c r="S64" s="18">
        <f>IF(S$2='SANDBOX Calc'!$D$6,Data!V64,0)</f>
        <v>0</v>
      </c>
      <c r="T64" s="4">
        <f>IF(T$2='SANDBOX Calc'!$D$6,Data!W64,0)</f>
        <v>0</v>
      </c>
      <c r="U64" s="4">
        <f>IF(U$2='SANDBOX Calc'!$D$6,Data!X64,0)</f>
        <v>0</v>
      </c>
      <c r="V64" s="4">
        <f>IF(V$2='SANDBOX Calc'!$D$6,Data!Y64,0)</f>
        <v>0</v>
      </c>
      <c r="W64" s="4">
        <f>IF(W$2='SANDBOX Calc'!$D$6,Data!Z64,0)</f>
        <v>0</v>
      </c>
      <c r="X64" s="4">
        <f>IF(X$2='SANDBOX Calc'!$D$6,Data!AA64,0)</f>
        <v>0</v>
      </c>
      <c r="Y64" s="4">
        <f>IF(Y$2='SANDBOX Calc'!$D$6,Data!AB64,0)</f>
        <v>0</v>
      </c>
      <c r="Z64" s="4">
        <f>IF(Z$2='SANDBOX Calc'!$D$6,Data!AC64,0)</f>
        <v>0</v>
      </c>
      <c r="AA64" s="4">
        <f>IF(AA$2='SANDBOX Calc'!$D$6,Data!AD64,0)</f>
        <v>0</v>
      </c>
      <c r="AB64" s="4">
        <f>IF(AB$2='SANDBOX Calc'!$D$6,Data!AE64,0)</f>
        <v>0</v>
      </c>
      <c r="AC64" s="4">
        <f>IF(AC$2='SANDBOX Calc'!$D$6,Data!AF64,0)</f>
        <v>0</v>
      </c>
      <c r="AD64" s="4">
        <f>IF(AD$2='SANDBOX Calc'!$D$6,Data!AG64,0)</f>
        <v>0</v>
      </c>
      <c r="AE64" s="4">
        <f>IF(AE$2='SANDBOX Calc'!$D$6,Data!AH64,0)</f>
        <v>0</v>
      </c>
      <c r="AF64" s="4">
        <f>IF(AF$2='SANDBOX Calc'!$D$6,Data!AI64,0)</f>
        <v>0</v>
      </c>
      <c r="AG64" s="6">
        <f t="shared" si="2"/>
        <v>0</v>
      </c>
      <c r="AH64" s="18">
        <f>IF(AH$2='SANDBOX Calc'!$E$6,0,0)</f>
        <v>0</v>
      </c>
      <c r="AI64" s="4">
        <f>IF(AI$2='SANDBOX Calc'!$E$6,Data!AJ64,0)</f>
        <v>0</v>
      </c>
      <c r="AJ64" s="4">
        <f>IF(AJ$2='SANDBOX Calc'!$E$6,Data!AK64,0)</f>
        <v>0.68926940639269407</v>
      </c>
      <c r="AK64" s="4">
        <f>IF(AK$2='SANDBOX Calc'!$E$6,Data!AL64,0)</f>
        <v>0</v>
      </c>
      <c r="AL64" s="4">
        <f>IF(AL$2='SANDBOX Calc'!$E$6,Data!AM64,0)</f>
        <v>0</v>
      </c>
      <c r="AM64" s="4">
        <f>IF(AM$2='SANDBOX Calc'!$E$6,Data!AN64,0)</f>
        <v>0</v>
      </c>
      <c r="AN64" s="4">
        <f>IF(AN$2='SANDBOX Calc'!$E$6,Data!AO64,0)</f>
        <v>0</v>
      </c>
      <c r="AO64" s="4">
        <f>IF(AO$2='SANDBOX Calc'!$E$6,Data!AP64,0)</f>
        <v>0</v>
      </c>
      <c r="AP64" s="6">
        <f t="shared" si="3"/>
        <v>0.68926940639269407</v>
      </c>
      <c r="AQ64" s="18">
        <f>IF(AQ$2='SANDBOX Calc'!$F$6,0,0)</f>
        <v>0</v>
      </c>
      <c r="AR64" s="4">
        <f>IF(AR$2='SANDBOX Calc'!$F$6,Data!AQ64,0)</f>
        <v>0</v>
      </c>
      <c r="AS64" s="4">
        <f>IF(AS$2='SANDBOX Calc'!$F$6,Data!AR64,0)</f>
        <v>0</v>
      </c>
      <c r="AT64" s="4">
        <f>IF(AT$2='SANDBOX Calc'!$F$6,Data!AS64,0)</f>
        <v>0</v>
      </c>
      <c r="AU64" s="4">
        <f>IF(AU$2='SANDBOX Calc'!$F$6,Data!AT64,0)</f>
        <v>0</v>
      </c>
      <c r="AV64" s="4">
        <f>IF(AV$2='SANDBOX Calc'!$F$6,Data!AU64,0)</f>
        <v>0</v>
      </c>
      <c r="AW64" s="4">
        <f>IF(AW$2='SANDBOX Calc'!$F$6,Data!AV64,0)</f>
        <v>0</v>
      </c>
      <c r="AX64" s="4">
        <f>IF(AX$2='SANDBOX Calc'!$F$6,Data!AW64,0)</f>
        <v>0</v>
      </c>
      <c r="AY64" s="6">
        <f t="shared" si="4"/>
        <v>0</v>
      </c>
      <c r="AZ64" s="18">
        <f>IF(AZ$2='SANDBOX Calc'!$G$6,0,0)</f>
        <v>0</v>
      </c>
      <c r="BA64" s="4">
        <f>IF(BA$2='SANDBOX Calc'!$G$6,Data!AX64,0)</f>
        <v>0</v>
      </c>
      <c r="BB64" s="4">
        <f>IF(BB$2='SANDBOX Calc'!$G$6,Data!AY64,0)</f>
        <v>0</v>
      </c>
      <c r="BC64" s="4">
        <f>IF(BC$2='SANDBOX Calc'!$G$6,Data!AZ64,0)</f>
        <v>0</v>
      </c>
      <c r="BD64" s="4">
        <f>IF(BD$2='SANDBOX Calc'!$G$6,Data!BA64,0)</f>
        <v>0</v>
      </c>
      <c r="BE64" s="4">
        <f>IF(BE$2='SANDBOX Calc'!$G$6,Data!BB64,0)</f>
        <v>0</v>
      </c>
      <c r="BF64" s="4">
        <f>IF(BF$2='SANDBOX Calc'!$G$6,Data!BC64,0)</f>
        <v>0</v>
      </c>
      <c r="BG64" s="4">
        <f>IF(BG$2='SANDBOX Calc'!$G$6,Data!BD64,0)</f>
        <v>0</v>
      </c>
      <c r="BH64" s="6">
        <f t="shared" si="5"/>
        <v>0</v>
      </c>
      <c r="BI64" s="97">
        <f>IF('SANDBOX Calc'!$H$6="Yes",Data!BE64,0)</f>
        <v>0</v>
      </c>
      <c r="BJ64" s="18">
        <f>IF(BJ$2='SANDBOX Calc'!$L$4,0,0)</f>
        <v>0</v>
      </c>
      <c r="BK64" s="4">
        <f>IF(BK$2='SANDBOX Calc'!$L$4,Data!BV64,0)</f>
        <v>0</v>
      </c>
      <c r="BL64" s="4">
        <f>IF(BL$2='SANDBOX Calc'!$L$4,Data!BW64,0)</f>
        <v>2.677</v>
      </c>
      <c r="BM64" s="4">
        <f>IF(BM$2='SANDBOX Calc'!$L$4,Data!BX64,0)</f>
        <v>0</v>
      </c>
      <c r="BN64" s="4">
        <f>IF(BN$2='SANDBOX Calc'!$L$4,Data!BY64,0)</f>
        <v>0</v>
      </c>
      <c r="BO64" s="6">
        <f t="shared" si="6"/>
        <v>2.677</v>
      </c>
      <c r="BP64" s="4">
        <f>IF('SANDBOX Calc'!$J$6='BPA SANDBOX Ref Data'!BP$2,Data!C64,0)</f>
        <v>0</v>
      </c>
      <c r="BQ64" s="4">
        <f>IF('SANDBOX Calc'!$J$6='BPA SANDBOX Ref Data'!BQ$2,Data!D64,0)</f>
        <v>0</v>
      </c>
      <c r="BR64" s="4">
        <f>IF('SANDBOX Calc'!$J$6='BPA SANDBOX Ref Data'!BR$2,Data!E64,0)</f>
        <v>0</v>
      </c>
      <c r="BS64" s="4">
        <f>IF('SANDBOX Calc'!$J$6='BPA SANDBOX Ref Data'!BS$2,Data!F64,0)</f>
        <v>117.351</v>
      </c>
      <c r="BT64" s="99">
        <f t="shared" si="0"/>
        <v>117.351</v>
      </c>
      <c r="BU64" s="102">
        <f>IF('SANDBOX Calc'!$L$6="Yes",'BPA SANDBOX Ref Data'!BO64*'SANDBOX Calc'!$L$5,0)</f>
        <v>1.3385</v>
      </c>
      <c r="BV64" s="102">
        <f>IF('SANDBOX Calc'!$M$6="Yes",IF(('SANDBOX Calc'!I68-'BPA SANDBOX Ref Data'!BT64)&gt;0,('SANDBOX Calc'!I68-'BPA SANDBOX Ref Data'!BT64)*'SANDBOX Calc'!$M$5,0),0)</f>
        <v>1.6802476883561575</v>
      </c>
      <c r="BW64" s="80">
        <f>IF('SANDBOX Calc'!$K$6="Yes",IF(('SANDBOX Calc'!I68)&lt;'SANDBOX Calc'!J68,('SANDBOX Calc'!I68-'SANDBOX Calc'!J68)*'SANDBOX Calc'!$K$5,0),0)</f>
        <v>0</v>
      </c>
      <c r="BX64" s="105">
        <f>IF('SANDBOX Calc'!$N$5='BPA SANDBOX Ref Data'!$BX$2,'BPA SANDBOX Scaling'!D67,0)</f>
        <v>5.0714777674175888</v>
      </c>
      <c r="BY64" s="1">
        <f>IF('SANDBOX Calc'!$N$5='BPA SANDBOX Ref Data'!$BY$2,'BPA SANDBOX Scaling'!H67,0)</f>
        <v>0</v>
      </c>
      <c r="BZ64" s="6">
        <f>IF('SANDBOX Calc'!$N$6="Yes",SUM('BPA SANDBOX Ref Data'!BX64:BY64),0)</f>
        <v>5.0714777674175888</v>
      </c>
      <c r="CA64" s="4"/>
      <c r="CB64" s="4"/>
      <c r="CC64" s="4"/>
      <c r="CD64" s="4"/>
      <c r="CE64" s="4"/>
      <c r="CF64" s="4"/>
      <c r="CG64" s="4"/>
      <c r="CH64" s="4"/>
      <c r="CI64" s="4"/>
      <c r="CJ64" s="4"/>
      <c r="CK64" s="4"/>
      <c r="CL64" s="4"/>
      <c r="CM64" s="4"/>
      <c r="CN64" s="4"/>
      <c r="CO64" s="4"/>
      <c r="CP64" s="4"/>
      <c r="CQ64" s="4" t="e">
        <f>IF('SANDBOX Calc'!#REF!='BPA SANDBOX Ref Data'!CQ$2,Data!G64,0)</f>
        <v>#REF!</v>
      </c>
      <c r="CR64" s="4" t="e">
        <f>IF('SANDBOX Calc'!#REF!='BPA SANDBOX Ref Data'!CR$2,Data!H64,0)</f>
        <v>#REF!</v>
      </c>
      <c r="CS64" s="4" t="e">
        <f>IF('SANDBOX Calc'!#REF!='BPA SANDBOX Ref Data'!CS$2,Data!I64,0)</f>
        <v>#REF!</v>
      </c>
      <c r="CT64" s="4" t="e">
        <f>IF('SANDBOX Calc'!#REF!='BPA SANDBOX Ref Data'!CT$2,Data!J64,0)</f>
        <v>#REF!</v>
      </c>
      <c r="CU64" s="4" t="e">
        <f>IF('SANDBOX Calc'!#REF!='BPA SANDBOX Ref Data'!CU$2,Data!K64,0)</f>
        <v>#REF!</v>
      </c>
      <c r="CV64" s="4" t="e">
        <f>IF('SANDBOX Calc'!#REF!='BPA SANDBOX Ref Data'!CV$2,Data!L64,0)</f>
        <v>#REF!</v>
      </c>
      <c r="CW64" s="4" t="e">
        <f>IF('SANDBOX Calc'!#REF!='BPA SANDBOX Ref Data'!CW$2,Data!M64,0)</f>
        <v>#REF!</v>
      </c>
      <c r="CX64" s="4" t="e">
        <f>IF('SANDBOX Calc'!#REF!='BPA SANDBOX Ref Data'!CX$2,Data!N64,0)</f>
        <v>#REF!</v>
      </c>
      <c r="CY64" s="4" t="e">
        <f>IF('SANDBOX Calc'!#REF!='BPA SANDBOX Ref Data'!CY$2,Data!O64,0)</f>
        <v>#REF!</v>
      </c>
      <c r="CZ64" s="4" t="e">
        <f>IF('SANDBOX Calc'!#REF!='BPA SANDBOX Ref Data'!CZ$2,Data!P64,0)</f>
        <v>#REF!</v>
      </c>
      <c r="DA64" s="4" t="e">
        <f>IF('SANDBOX Calc'!#REF!='BPA SANDBOX Ref Data'!DA$2,Data!Q64,0)</f>
        <v>#REF!</v>
      </c>
      <c r="DB64" s="4" t="e">
        <f>IF('SANDBOX Calc'!#REF!='BPA SANDBOX Ref Data'!DB$2,Data!R64,0)</f>
        <v>#REF!</v>
      </c>
      <c r="DC64" s="4" t="e">
        <f>IF('SANDBOX Calc'!#REF!='BPA SANDBOX Ref Data'!DC$2,Data!S64,0)</f>
        <v>#REF!</v>
      </c>
      <c r="DD64" s="4" t="e">
        <f>IF('SANDBOX Calc'!#REF!='BPA SANDBOX Ref Data'!DD$2,Data!T64,0)</f>
        <v>#REF!</v>
      </c>
      <c r="DE64" s="4" t="e">
        <f>IF('SANDBOX Calc'!#REF!='BPA SANDBOX Ref Data'!DE$2,Data!U64,0)</f>
        <v>#REF!</v>
      </c>
      <c r="DF64" s="22" t="e">
        <f t="shared" si="7"/>
        <v>#REF!</v>
      </c>
    </row>
    <row r="65" spans="1:110" x14ac:dyDescent="0.3">
      <c r="A65" s="12">
        <v>10186</v>
      </c>
      <c r="B65" s="37" t="s">
        <v>72</v>
      </c>
      <c r="C65" s="18">
        <f>IF('SANDBOX Calc'!$C$6='BPA SANDBOX Ref Data'!C$2,Data!G65,0)</f>
        <v>0</v>
      </c>
      <c r="D65" s="4">
        <f>IF('SANDBOX Calc'!$C$6='BPA SANDBOX Ref Data'!D$2,Data!H65,0)</f>
        <v>0</v>
      </c>
      <c r="E65" s="4">
        <f>IF('SANDBOX Calc'!$C$6='BPA SANDBOX Ref Data'!E$2,Data!I65,0)</f>
        <v>20.870014041095892</v>
      </c>
      <c r="F65" s="4">
        <f>IF('SANDBOX Calc'!$C$6='BPA SANDBOX Ref Data'!F$2,Data!J65,0)</f>
        <v>0</v>
      </c>
      <c r="G65" s="4">
        <f>IF('SANDBOX Calc'!$C$6='BPA SANDBOX Ref Data'!G$2,Data!K65,0)</f>
        <v>0</v>
      </c>
      <c r="H65" s="4">
        <f>IF('SANDBOX Calc'!$C$6='BPA SANDBOX Ref Data'!H$2,Data!L65,0)</f>
        <v>0</v>
      </c>
      <c r="I65" s="4">
        <f>IF('SANDBOX Calc'!$C$6='BPA SANDBOX Ref Data'!I$2,Data!M65,0)</f>
        <v>0</v>
      </c>
      <c r="J65" s="4">
        <f>IF('SANDBOX Calc'!$C$6='BPA SANDBOX Ref Data'!J$2,Data!N65,0)</f>
        <v>0</v>
      </c>
      <c r="K65" s="4">
        <f>IF('SANDBOX Calc'!$C$6='BPA SANDBOX Ref Data'!K$2,Data!O65,0)</f>
        <v>0</v>
      </c>
      <c r="L65" s="4">
        <f>IF('SANDBOX Calc'!$C$6='BPA SANDBOX Ref Data'!L$2,Data!P65,0)</f>
        <v>0</v>
      </c>
      <c r="M65" s="4">
        <f>IF('SANDBOX Calc'!$C$6='BPA SANDBOX Ref Data'!M$2,Data!Q65,0)</f>
        <v>0</v>
      </c>
      <c r="N65" s="4">
        <f>IF('SANDBOX Calc'!$C$6='BPA SANDBOX Ref Data'!N$2,Data!R65,0)</f>
        <v>0</v>
      </c>
      <c r="O65" s="4">
        <f>IF('SANDBOX Calc'!$C$6='BPA SANDBOX Ref Data'!O$2,Data!S65,0)</f>
        <v>0</v>
      </c>
      <c r="P65" s="4">
        <f>IF('SANDBOX Calc'!$C$6='BPA SANDBOX Ref Data'!P$2,Data!T65,0)</f>
        <v>0</v>
      </c>
      <c r="Q65" s="4">
        <f>IF('SANDBOX Calc'!$C$6='BPA SANDBOX Ref Data'!Q$2,Data!U65,0)</f>
        <v>0</v>
      </c>
      <c r="R65" s="22">
        <f t="shared" si="1"/>
        <v>20.870014041095892</v>
      </c>
      <c r="S65" s="18">
        <f>IF(S$2='SANDBOX Calc'!$D$6,Data!V65,0)</f>
        <v>0</v>
      </c>
      <c r="T65" s="4">
        <f>IF(T$2='SANDBOX Calc'!$D$6,Data!W65,0)</f>
        <v>0</v>
      </c>
      <c r="U65" s="4">
        <f>IF(U$2='SANDBOX Calc'!$D$6,Data!X65,0)</f>
        <v>0</v>
      </c>
      <c r="V65" s="4">
        <f>IF(V$2='SANDBOX Calc'!$D$6,Data!Y65,0)</f>
        <v>0</v>
      </c>
      <c r="W65" s="4">
        <f>IF(W$2='SANDBOX Calc'!$D$6,Data!Z65,0)</f>
        <v>0</v>
      </c>
      <c r="X65" s="4">
        <f>IF(X$2='SANDBOX Calc'!$D$6,Data!AA65,0)</f>
        <v>0</v>
      </c>
      <c r="Y65" s="4">
        <f>IF(Y$2='SANDBOX Calc'!$D$6,Data!AB65,0)</f>
        <v>0</v>
      </c>
      <c r="Z65" s="4">
        <f>IF(Z$2='SANDBOX Calc'!$D$6,Data!AC65,0)</f>
        <v>0</v>
      </c>
      <c r="AA65" s="4">
        <f>IF(AA$2='SANDBOX Calc'!$D$6,Data!AD65,0)</f>
        <v>0</v>
      </c>
      <c r="AB65" s="4">
        <f>IF(AB$2='SANDBOX Calc'!$D$6,Data!AE65,0)</f>
        <v>0</v>
      </c>
      <c r="AC65" s="4">
        <f>IF(AC$2='SANDBOX Calc'!$D$6,Data!AF65,0)</f>
        <v>0</v>
      </c>
      <c r="AD65" s="4">
        <f>IF(AD$2='SANDBOX Calc'!$D$6,Data!AG65,0)</f>
        <v>0</v>
      </c>
      <c r="AE65" s="4">
        <f>IF(AE$2='SANDBOX Calc'!$D$6,Data!AH65,0)</f>
        <v>0</v>
      </c>
      <c r="AF65" s="4">
        <f>IF(AF$2='SANDBOX Calc'!$D$6,Data!AI65,0)</f>
        <v>0</v>
      </c>
      <c r="AG65" s="6">
        <f t="shared" si="2"/>
        <v>0</v>
      </c>
      <c r="AH65" s="18">
        <f>IF(AH$2='SANDBOX Calc'!$E$6,0,0)</f>
        <v>0</v>
      </c>
      <c r="AI65" s="4">
        <f>IF(AI$2='SANDBOX Calc'!$E$6,Data!AJ65,0)</f>
        <v>0</v>
      </c>
      <c r="AJ65" s="4">
        <f>IF(AJ$2='SANDBOX Calc'!$E$6,Data!AK65,0)</f>
        <v>3.3162100456621006</v>
      </c>
      <c r="AK65" s="4">
        <f>IF(AK$2='SANDBOX Calc'!$E$6,Data!AL65,0)</f>
        <v>0</v>
      </c>
      <c r="AL65" s="4">
        <f>IF(AL$2='SANDBOX Calc'!$E$6,Data!AM65,0)</f>
        <v>0</v>
      </c>
      <c r="AM65" s="4">
        <f>IF(AM$2='SANDBOX Calc'!$E$6,Data!AN65,0)</f>
        <v>0</v>
      </c>
      <c r="AN65" s="4">
        <f>IF(AN$2='SANDBOX Calc'!$E$6,Data!AO65,0)</f>
        <v>0</v>
      </c>
      <c r="AO65" s="4">
        <f>IF(AO$2='SANDBOX Calc'!$E$6,Data!AP65,0)</f>
        <v>0</v>
      </c>
      <c r="AP65" s="6">
        <f t="shared" si="3"/>
        <v>3.3162100456621006</v>
      </c>
      <c r="AQ65" s="18">
        <f>IF(AQ$2='SANDBOX Calc'!$F$6,0,0)</f>
        <v>0</v>
      </c>
      <c r="AR65" s="4">
        <f>IF(AR$2='SANDBOX Calc'!$F$6,Data!AQ65,0)</f>
        <v>0</v>
      </c>
      <c r="AS65" s="4">
        <f>IF(AS$2='SANDBOX Calc'!$F$6,Data!AR65,0)</f>
        <v>0</v>
      </c>
      <c r="AT65" s="4">
        <f>IF(AT$2='SANDBOX Calc'!$F$6,Data!AS65,0)</f>
        <v>0</v>
      </c>
      <c r="AU65" s="4">
        <f>IF(AU$2='SANDBOX Calc'!$F$6,Data!AT65,0)</f>
        <v>0</v>
      </c>
      <c r="AV65" s="4">
        <f>IF(AV$2='SANDBOX Calc'!$F$6,Data!AU65,0)</f>
        <v>0</v>
      </c>
      <c r="AW65" s="4">
        <f>IF(AW$2='SANDBOX Calc'!$F$6,Data!AV65,0)</f>
        <v>0</v>
      </c>
      <c r="AX65" s="4">
        <f>IF(AX$2='SANDBOX Calc'!$F$6,Data!AW65,0)</f>
        <v>0</v>
      </c>
      <c r="AY65" s="6">
        <f t="shared" si="4"/>
        <v>0</v>
      </c>
      <c r="AZ65" s="18">
        <f>IF(AZ$2='SANDBOX Calc'!$G$6,0,0)</f>
        <v>0</v>
      </c>
      <c r="BA65" s="4">
        <f>IF(BA$2='SANDBOX Calc'!$G$6,Data!AX65,0)</f>
        <v>0</v>
      </c>
      <c r="BB65" s="4">
        <f>IF(BB$2='SANDBOX Calc'!$G$6,Data!AY65,0)</f>
        <v>0</v>
      </c>
      <c r="BC65" s="4">
        <f>IF(BC$2='SANDBOX Calc'!$G$6,Data!AZ65,0)</f>
        <v>0</v>
      </c>
      <c r="BD65" s="4">
        <f>IF(BD$2='SANDBOX Calc'!$G$6,Data!BA65,0)</f>
        <v>0</v>
      </c>
      <c r="BE65" s="4">
        <f>IF(BE$2='SANDBOX Calc'!$G$6,Data!BB65,0)</f>
        <v>0</v>
      </c>
      <c r="BF65" s="4">
        <f>IF(BF$2='SANDBOX Calc'!$G$6,Data!BC65,0)</f>
        <v>0</v>
      </c>
      <c r="BG65" s="4">
        <f>IF(BG$2='SANDBOX Calc'!$G$6,Data!BD65,0)</f>
        <v>0</v>
      </c>
      <c r="BH65" s="6">
        <f t="shared" si="5"/>
        <v>0</v>
      </c>
      <c r="BI65" s="97">
        <f>IF('SANDBOX Calc'!$H$6="Yes",Data!BE65,0)</f>
        <v>0</v>
      </c>
      <c r="BJ65" s="18">
        <f>IF(BJ$2='SANDBOX Calc'!$L$4,0,0)</f>
        <v>0</v>
      </c>
      <c r="BK65" s="4">
        <f>IF(BK$2='SANDBOX Calc'!$L$4,Data!BV65,0)</f>
        <v>0</v>
      </c>
      <c r="BL65" s="4">
        <f>IF(BL$2='SANDBOX Calc'!$L$4,Data!BW65,0)</f>
        <v>4.5000000000000005E-3</v>
      </c>
      <c r="BM65" s="4">
        <f>IF(BM$2='SANDBOX Calc'!$L$4,Data!BX65,0)</f>
        <v>0</v>
      </c>
      <c r="BN65" s="4">
        <f>IF(BN$2='SANDBOX Calc'!$L$4,Data!BY65,0)</f>
        <v>0</v>
      </c>
      <c r="BO65" s="6">
        <f t="shared" si="6"/>
        <v>4.5000000000000005E-3</v>
      </c>
      <c r="BP65" s="4">
        <f>IF('SANDBOX Calc'!$J$6='BPA SANDBOX Ref Data'!BP$2,Data!C65,0)</f>
        <v>0</v>
      </c>
      <c r="BQ65" s="4">
        <f>IF('SANDBOX Calc'!$J$6='BPA SANDBOX Ref Data'!BQ$2,Data!D65,0)</f>
        <v>0</v>
      </c>
      <c r="BR65" s="4">
        <f>IF('SANDBOX Calc'!$J$6='BPA SANDBOX Ref Data'!BR$2,Data!E65,0)</f>
        <v>0</v>
      </c>
      <c r="BS65" s="4">
        <f>IF('SANDBOX Calc'!$J$6='BPA SANDBOX Ref Data'!BS$2,Data!F65,0)</f>
        <v>21.317</v>
      </c>
      <c r="BT65" s="99">
        <f t="shared" si="0"/>
        <v>21.317</v>
      </c>
      <c r="BU65" s="102">
        <f>IF('SANDBOX Calc'!$L$6="Yes",'BPA SANDBOX Ref Data'!BO65*'SANDBOX Calc'!$L$5,0)</f>
        <v>2.2500000000000003E-3</v>
      </c>
      <c r="BV65" s="102">
        <f>IF('SANDBOX Calc'!$M$6="Yes",IF(('SANDBOX Calc'!I69-'BPA SANDBOX Ref Data'!BT65)&gt;0,('SANDBOX Calc'!I69-'BPA SANDBOX Ref Data'!BT65)*'SANDBOX Calc'!$M$5,0),0)</f>
        <v>0</v>
      </c>
      <c r="BW65" s="80">
        <f>IF('SANDBOX Calc'!$K$6="Yes",IF(('SANDBOX Calc'!I69)&lt;'SANDBOX Calc'!J69,('SANDBOX Calc'!I69-'SANDBOX Calc'!J69)*'SANDBOX Calc'!$K$5,0),0)</f>
        <v>-3.7631960045662076</v>
      </c>
      <c r="BX65" s="105">
        <f>IF('SANDBOX Calc'!$N$5='BPA SANDBOX Ref Data'!$BX$2,'BPA SANDBOX Scaling'!D68,0)</f>
        <v>0.73968035350495243</v>
      </c>
      <c r="BY65" s="1">
        <f>IF('SANDBOX Calc'!$N$5='BPA SANDBOX Ref Data'!$BY$2,'BPA SANDBOX Scaling'!H68,0)</f>
        <v>0</v>
      </c>
      <c r="BZ65" s="6">
        <f>IF('SANDBOX Calc'!$N$6="Yes",SUM('BPA SANDBOX Ref Data'!BX65:BY65),0)</f>
        <v>0.73968035350495243</v>
      </c>
      <c r="CA65" s="4"/>
      <c r="CB65" s="4"/>
      <c r="CC65" s="4"/>
      <c r="CD65" s="4"/>
      <c r="CE65" s="4"/>
      <c r="CF65" s="4"/>
      <c r="CG65" s="4"/>
      <c r="CH65" s="4"/>
      <c r="CI65" s="4"/>
      <c r="CJ65" s="4"/>
      <c r="CK65" s="4"/>
      <c r="CL65" s="4"/>
      <c r="CM65" s="4"/>
      <c r="CN65" s="4"/>
      <c r="CO65" s="4"/>
      <c r="CP65" s="4"/>
      <c r="CQ65" s="4" t="e">
        <f>IF('SANDBOX Calc'!#REF!='BPA SANDBOX Ref Data'!CQ$2,Data!G65,0)</f>
        <v>#REF!</v>
      </c>
      <c r="CR65" s="4" t="e">
        <f>IF('SANDBOX Calc'!#REF!='BPA SANDBOX Ref Data'!CR$2,Data!H65,0)</f>
        <v>#REF!</v>
      </c>
      <c r="CS65" s="4" t="e">
        <f>IF('SANDBOX Calc'!#REF!='BPA SANDBOX Ref Data'!CS$2,Data!I65,0)</f>
        <v>#REF!</v>
      </c>
      <c r="CT65" s="4" t="e">
        <f>IF('SANDBOX Calc'!#REF!='BPA SANDBOX Ref Data'!CT$2,Data!J65,0)</f>
        <v>#REF!</v>
      </c>
      <c r="CU65" s="4" t="e">
        <f>IF('SANDBOX Calc'!#REF!='BPA SANDBOX Ref Data'!CU$2,Data!K65,0)</f>
        <v>#REF!</v>
      </c>
      <c r="CV65" s="4" t="e">
        <f>IF('SANDBOX Calc'!#REF!='BPA SANDBOX Ref Data'!CV$2,Data!L65,0)</f>
        <v>#REF!</v>
      </c>
      <c r="CW65" s="4" t="e">
        <f>IF('SANDBOX Calc'!#REF!='BPA SANDBOX Ref Data'!CW$2,Data!M65,0)</f>
        <v>#REF!</v>
      </c>
      <c r="CX65" s="4" t="e">
        <f>IF('SANDBOX Calc'!#REF!='BPA SANDBOX Ref Data'!CX$2,Data!N65,0)</f>
        <v>#REF!</v>
      </c>
      <c r="CY65" s="4" t="e">
        <f>IF('SANDBOX Calc'!#REF!='BPA SANDBOX Ref Data'!CY$2,Data!O65,0)</f>
        <v>#REF!</v>
      </c>
      <c r="CZ65" s="4" t="e">
        <f>IF('SANDBOX Calc'!#REF!='BPA SANDBOX Ref Data'!CZ$2,Data!P65,0)</f>
        <v>#REF!</v>
      </c>
      <c r="DA65" s="4" t="e">
        <f>IF('SANDBOX Calc'!#REF!='BPA SANDBOX Ref Data'!DA$2,Data!Q65,0)</f>
        <v>#REF!</v>
      </c>
      <c r="DB65" s="4" t="e">
        <f>IF('SANDBOX Calc'!#REF!='BPA SANDBOX Ref Data'!DB$2,Data!R65,0)</f>
        <v>#REF!</v>
      </c>
      <c r="DC65" s="4" t="e">
        <f>IF('SANDBOX Calc'!#REF!='BPA SANDBOX Ref Data'!DC$2,Data!S65,0)</f>
        <v>#REF!</v>
      </c>
      <c r="DD65" s="4" t="e">
        <f>IF('SANDBOX Calc'!#REF!='BPA SANDBOX Ref Data'!DD$2,Data!T65,0)</f>
        <v>#REF!</v>
      </c>
      <c r="DE65" s="4" t="e">
        <f>IF('SANDBOX Calc'!#REF!='BPA SANDBOX Ref Data'!DE$2,Data!U65,0)</f>
        <v>#REF!</v>
      </c>
      <c r="DF65" s="22" t="e">
        <f t="shared" si="7"/>
        <v>#REF!</v>
      </c>
    </row>
    <row r="66" spans="1:110" x14ac:dyDescent="0.3">
      <c r="A66" s="12">
        <v>10190</v>
      </c>
      <c r="B66" s="37" t="s">
        <v>73</v>
      </c>
      <c r="C66" s="18">
        <f>IF('SANDBOX Calc'!$C$6='BPA SANDBOX Ref Data'!C$2,Data!G66,0)</f>
        <v>0</v>
      </c>
      <c r="D66" s="4">
        <f>IF('SANDBOX Calc'!$C$6='BPA SANDBOX Ref Data'!D$2,Data!H66,0)</f>
        <v>0</v>
      </c>
      <c r="E66" s="4">
        <f>IF('SANDBOX Calc'!$C$6='BPA SANDBOX Ref Data'!E$2,Data!I66,0)</f>
        <v>747.54</v>
      </c>
      <c r="F66" s="4">
        <f>IF('SANDBOX Calc'!$C$6='BPA SANDBOX Ref Data'!F$2,Data!J66,0)</f>
        <v>0</v>
      </c>
      <c r="G66" s="4">
        <f>IF('SANDBOX Calc'!$C$6='BPA SANDBOX Ref Data'!G$2,Data!K66,0)</f>
        <v>0</v>
      </c>
      <c r="H66" s="4">
        <f>IF('SANDBOX Calc'!$C$6='BPA SANDBOX Ref Data'!H$2,Data!L66,0)</f>
        <v>0</v>
      </c>
      <c r="I66" s="4">
        <f>IF('SANDBOX Calc'!$C$6='BPA SANDBOX Ref Data'!I$2,Data!M66,0)</f>
        <v>0</v>
      </c>
      <c r="J66" s="4">
        <f>IF('SANDBOX Calc'!$C$6='BPA SANDBOX Ref Data'!J$2,Data!N66,0)</f>
        <v>0</v>
      </c>
      <c r="K66" s="4">
        <f>IF('SANDBOX Calc'!$C$6='BPA SANDBOX Ref Data'!K$2,Data!O66,0)</f>
        <v>0</v>
      </c>
      <c r="L66" s="4">
        <f>IF('SANDBOX Calc'!$C$6='BPA SANDBOX Ref Data'!L$2,Data!P66,0)</f>
        <v>0</v>
      </c>
      <c r="M66" s="4">
        <f>IF('SANDBOX Calc'!$C$6='BPA SANDBOX Ref Data'!M$2,Data!Q66,0)</f>
        <v>0</v>
      </c>
      <c r="N66" s="4">
        <f>IF('SANDBOX Calc'!$C$6='BPA SANDBOX Ref Data'!N$2,Data!R66,0)</f>
        <v>0</v>
      </c>
      <c r="O66" s="4">
        <f>IF('SANDBOX Calc'!$C$6='BPA SANDBOX Ref Data'!O$2,Data!S66,0)</f>
        <v>0</v>
      </c>
      <c r="P66" s="4">
        <f>IF('SANDBOX Calc'!$C$6='BPA SANDBOX Ref Data'!P$2,Data!T66,0)</f>
        <v>0</v>
      </c>
      <c r="Q66" s="4">
        <f>IF('SANDBOX Calc'!$C$6='BPA SANDBOX Ref Data'!Q$2,Data!U66,0)</f>
        <v>0</v>
      </c>
      <c r="R66" s="22">
        <f t="shared" si="1"/>
        <v>747.54</v>
      </c>
      <c r="S66" s="18">
        <f>IF(S$2='SANDBOX Calc'!$D$6,Data!V66,0)</f>
        <v>0</v>
      </c>
      <c r="T66" s="4">
        <f>IF(T$2='SANDBOX Calc'!$D$6,Data!W66,0)</f>
        <v>233.21</v>
      </c>
      <c r="U66" s="4">
        <f>IF(U$2='SANDBOX Calc'!$D$6,Data!X66,0)</f>
        <v>0</v>
      </c>
      <c r="V66" s="4">
        <f>IF(V$2='SANDBOX Calc'!$D$6,Data!Y66,0)</f>
        <v>0</v>
      </c>
      <c r="W66" s="4">
        <f>IF(W$2='SANDBOX Calc'!$D$6,Data!Z66,0)</f>
        <v>0</v>
      </c>
      <c r="X66" s="4">
        <f>IF(X$2='SANDBOX Calc'!$D$6,Data!AA66,0)</f>
        <v>0</v>
      </c>
      <c r="Y66" s="4">
        <f>IF(Y$2='SANDBOX Calc'!$D$6,Data!AB66,0)</f>
        <v>0</v>
      </c>
      <c r="Z66" s="4">
        <f>IF(Z$2='SANDBOX Calc'!$D$6,Data!AC66,0)</f>
        <v>0</v>
      </c>
      <c r="AA66" s="4">
        <f>IF(AA$2='SANDBOX Calc'!$D$6,Data!AD66,0)</f>
        <v>0</v>
      </c>
      <c r="AB66" s="4">
        <f>IF(AB$2='SANDBOX Calc'!$D$6,Data!AE66,0)</f>
        <v>0</v>
      </c>
      <c r="AC66" s="4">
        <f>IF(AC$2='SANDBOX Calc'!$D$6,Data!AF66,0)</f>
        <v>0</v>
      </c>
      <c r="AD66" s="4">
        <f>IF(AD$2='SANDBOX Calc'!$D$6,Data!AG66,0)</f>
        <v>0</v>
      </c>
      <c r="AE66" s="4">
        <f>IF(AE$2='SANDBOX Calc'!$D$6,Data!AH66,0)</f>
        <v>0</v>
      </c>
      <c r="AF66" s="4">
        <f>IF(AF$2='SANDBOX Calc'!$D$6,Data!AI66,0)</f>
        <v>0</v>
      </c>
      <c r="AG66" s="6">
        <f t="shared" si="2"/>
        <v>233.21</v>
      </c>
      <c r="AH66" s="18">
        <f>IF(AH$2='SANDBOX Calc'!$E$6,0,0)</f>
        <v>0</v>
      </c>
      <c r="AI66" s="4">
        <f>IF(AI$2='SANDBOX Calc'!$E$6,Data!AJ66,0)</f>
        <v>0</v>
      </c>
      <c r="AJ66" s="4">
        <f>IF(AJ$2='SANDBOX Calc'!$E$6,Data!AK66,0)</f>
        <v>264.45999999999998</v>
      </c>
      <c r="AK66" s="4">
        <f>IF(AK$2='SANDBOX Calc'!$E$6,Data!AL66,0)</f>
        <v>0</v>
      </c>
      <c r="AL66" s="4">
        <f>IF(AL$2='SANDBOX Calc'!$E$6,Data!AM66,0)</f>
        <v>0</v>
      </c>
      <c r="AM66" s="4">
        <f>IF(AM$2='SANDBOX Calc'!$E$6,Data!AN66,0)</f>
        <v>0</v>
      </c>
      <c r="AN66" s="4">
        <f>IF(AN$2='SANDBOX Calc'!$E$6,Data!AO66,0)</f>
        <v>0</v>
      </c>
      <c r="AO66" s="4">
        <f>IF(AO$2='SANDBOX Calc'!$E$6,Data!AP66,0)</f>
        <v>0</v>
      </c>
      <c r="AP66" s="6">
        <f t="shared" si="3"/>
        <v>264.45999999999998</v>
      </c>
      <c r="AQ66" s="18">
        <f>IF(AQ$2='SANDBOX Calc'!$F$6,0,0)</f>
        <v>0</v>
      </c>
      <c r="AR66" s="4">
        <f>IF(AR$2='SANDBOX Calc'!$F$6,Data!AQ66,0)</f>
        <v>0</v>
      </c>
      <c r="AS66" s="4">
        <f>IF(AS$2='SANDBOX Calc'!$F$6,Data!AR66,0)</f>
        <v>0</v>
      </c>
      <c r="AT66" s="4">
        <f>IF(AT$2='SANDBOX Calc'!$F$6,Data!AS66,0)</f>
        <v>0</v>
      </c>
      <c r="AU66" s="4">
        <f>IF(AU$2='SANDBOX Calc'!$F$6,Data!AT66,0)</f>
        <v>0</v>
      </c>
      <c r="AV66" s="4">
        <f>IF(AV$2='SANDBOX Calc'!$F$6,Data!AU66,0)</f>
        <v>0</v>
      </c>
      <c r="AW66" s="4">
        <f>IF(AW$2='SANDBOX Calc'!$F$6,Data!AV66,0)</f>
        <v>0</v>
      </c>
      <c r="AX66" s="4">
        <f>IF(AX$2='SANDBOX Calc'!$F$6,Data!AW66,0)</f>
        <v>0</v>
      </c>
      <c r="AY66" s="6">
        <f t="shared" si="4"/>
        <v>0</v>
      </c>
      <c r="AZ66" s="18">
        <f>IF(AZ$2='SANDBOX Calc'!$G$6,0,0)</f>
        <v>0</v>
      </c>
      <c r="BA66" s="4">
        <f>IF(BA$2='SANDBOX Calc'!$G$6,Data!AX66,0)</f>
        <v>0</v>
      </c>
      <c r="BB66" s="4">
        <f>IF(BB$2='SANDBOX Calc'!$G$6,Data!AY66,0)</f>
        <v>0</v>
      </c>
      <c r="BC66" s="4">
        <f>IF(BC$2='SANDBOX Calc'!$G$6,Data!AZ66,0)</f>
        <v>0</v>
      </c>
      <c r="BD66" s="4">
        <f>IF(BD$2='SANDBOX Calc'!$G$6,Data!BA66,0)</f>
        <v>0</v>
      </c>
      <c r="BE66" s="4">
        <f>IF(BE$2='SANDBOX Calc'!$G$6,Data!BB66,0)</f>
        <v>0</v>
      </c>
      <c r="BF66" s="4">
        <f>IF(BF$2='SANDBOX Calc'!$G$6,Data!BC66,0)</f>
        <v>0</v>
      </c>
      <c r="BG66" s="4">
        <f>IF(BG$2='SANDBOX Calc'!$G$6,Data!BD66,0)</f>
        <v>0</v>
      </c>
      <c r="BH66" s="6">
        <f t="shared" si="5"/>
        <v>0</v>
      </c>
      <c r="BI66" s="97">
        <f>IF('SANDBOX Calc'!$H$6="Yes",Data!BE66,0)</f>
        <v>3.4</v>
      </c>
      <c r="BJ66" s="18">
        <f>IF(BJ$2='SANDBOX Calc'!$L$4,0,0)</f>
        <v>0</v>
      </c>
      <c r="BK66" s="4">
        <f>IF(BK$2='SANDBOX Calc'!$L$4,Data!BV66,0)</f>
        <v>0</v>
      </c>
      <c r="BL66" s="4">
        <f>IF(BL$2='SANDBOX Calc'!$L$4,Data!BW66,0)</f>
        <v>1.7999999999999999E-2</v>
      </c>
      <c r="BM66" s="4">
        <f>IF(BM$2='SANDBOX Calc'!$L$4,Data!BX66,0)</f>
        <v>0</v>
      </c>
      <c r="BN66" s="4">
        <f>IF(BN$2='SANDBOX Calc'!$L$4,Data!BY66,0)</f>
        <v>0</v>
      </c>
      <c r="BO66" s="6">
        <f t="shared" si="6"/>
        <v>1.7999999999999999E-2</v>
      </c>
      <c r="BP66" s="4">
        <f>IF('SANDBOX Calc'!$J$6='BPA SANDBOX Ref Data'!BP$2,Data!C66,0)</f>
        <v>0</v>
      </c>
      <c r="BQ66" s="4">
        <f>IF('SANDBOX Calc'!$J$6='BPA SANDBOX Ref Data'!BQ$2,Data!D66,0)</f>
        <v>0</v>
      </c>
      <c r="BR66" s="4">
        <f>IF('SANDBOX Calc'!$J$6='BPA SANDBOX Ref Data'!BR$2,Data!E66,0)</f>
        <v>0</v>
      </c>
      <c r="BS66" s="4">
        <f>IF('SANDBOX Calc'!$J$6='BPA SANDBOX Ref Data'!BS$2,Data!F66,0)</f>
        <v>187.059</v>
      </c>
      <c r="BT66" s="99">
        <f t="shared" si="0"/>
        <v>187.059</v>
      </c>
      <c r="BU66" s="102">
        <f>IF('SANDBOX Calc'!$L$6="Yes",'BPA SANDBOX Ref Data'!BO66*'SANDBOX Calc'!$L$5,0)</f>
        <v>8.9999999999999993E-3</v>
      </c>
      <c r="BV66" s="102">
        <f>IF('SANDBOX Calc'!$M$6="Yes",IF(('SANDBOX Calc'!I70-'BPA SANDBOX Ref Data'!BT66)&gt;0,('SANDBOX Calc'!I70-'BPA SANDBOX Ref Data'!BT66)*'SANDBOX Calc'!$M$5,0),0)</f>
        <v>16.552750000000003</v>
      </c>
      <c r="BW66" s="80">
        <f>IF('SANDBOX Calc'!$K$6="Yes",IF(('SANDBOX Calc'!I70)&lt;'SANDBOX Calc'!J70,('SANDBOX Calc'!I70-'SANDBOX Calc'!J70)*'SANDBOX Calc'!$K$5,0),0)</f>
        <v>0</v>
      </c>
      <c r="BX66" s="105">
        <f>IF('SANDBOX Calc'!$N$5='BPA SANDBOX Ref Data'!$BX$2,'BPA SANDBOX Scaling'!D69,0)</f>
        <v>8.5790501886196768</v>
      </c>
      <c r="BY66" s="1">
        <f>IF('SANDBOX Calc'!$N$5='BPA SANDBOX Ref Data'!$BY$2,'BPA SANDBOX Scaling'!H69,0)</f>
        <v>0</v>
      </c>
      <c r="BZ66" s="6">
        <f>IF('SANDBOX Calc'!$N$6="Yes",SUM('BPA SANDBOX Ref Data'!BX66:BY66),0)</f>
        <v>8.5790501886196768</v>
      </c>
      <c r="CA66" s="4"/>
      <c r="CB66" s="4"/>
      <c r="CC66" s="4"/>
      <c r="CD66" s="4"/>
      <c r="CE66" s="4"/>
      <c r="CF66" s="4"/>
      <c r="CG66" s="4"/>
      <c r="CH66" s="4"/>
      <c r="CI66" s="4"/>
      <c r="CJ66" s="4"/>
      <c r="CK66" s="4"/>
      <c r="CL66" s="4"/>
      <c r="CM66" s="4"/>
      <c r="CN66" s="4"/>
      <c r="CO66" s="4"/>
      <c r="CP66" s="4"/>
      <c r="CQ66" s="4" t="e">
        <f>IF('SANDBOX Calc'!#REF!='BPA SANDBOX Ref Data'!CQ$2,Data!G66,0)</f>
        <v>#REF!</v>
      </c>
      <c r="CR66" s="4" t="e">
        <f>IF('SANDBOX Calc'!#REF!='BPA SANDBOX Ref Data'!CR$2,Data!H66,0)</f>
        <v>#REF!</v>
      </c>
      <c r="CS66" s="4" t="e">
        <f>IF('SANDBOX Calc'!#REF!='BPA SANDBOX Ref Data'!CS$2,Data!I66,0)</f>
        <v>#REF!</v>
      </c>
      <c r="CT66" s="4" t="e">
        <f>IF('SANDBOX Calc'!#REF!='BPA SANDBOX Ref Data'!CT$2,Data!J66,0)</f>
        <v>#REF!</v>
      </c>
      <c r="CU66" s="4" t="e">
        <f>IF('SANDBOX Calc'!#REF!='BPA SANDBOX Ref Data'!CU$2,Data!K66,0)</f>
        <v>#REF!</v>
      </c>
      <c r="CV66" s="4" t="e">
        <f>IF('SANDBOX Calc'!#REF!='BPA SANDBOX Ref Data'!CV$2,Data!L66,0)</f>
        <v>#REF!</v>
      </c>
      <c r="CW66" s="4" t="e">
        <f>IF('SANDBOX Calc'!#REF!='BPA SANDBOX Ref Data'!CW$2,Data!M66,0)</f>
        <v>#REF!</v>
      </c>
      <c r="CX66" s="4" t="e">
        <f>IF('SANDBOX Calc'!#REF!='BPA SANDBOX Ref Data'!CX$2,Data!N66,0)</f>
        <v>#REF!</v>
      </c>
      <c r="CY66" s="4" t="e">
        <f>IF('SANDBOX Calc'!#REF!='BPA SANDBOX Ref Data'!CY$2,Data!O66,0)</f>
        <v>#REF!</v>
      </c>
      <c r="CZ66" s="4" t="e">
        <f>IF('SANDBOX Calc'!#REF!='BPA SANDBOX Ref Data'!CZ$2,Data!P66,0)</f>
        <v>#REF!</v>
      </c>
      <c r="DA66" s="4" t="e">
        <f>IF('SANDBOX Calc'!#REF!='BPA SANDBOX Ref Data'!DA$2,Data!Q66,0)</f>
        <v>#REF!</v>
      </c>
      <c r="DB66" s="4" t="e">
        <f>IF('SANDBOX Calc'!#REF!='BPA SANDBOX Ref Data'!DB$2,Data!R66,0)</f>
        <v>#REF!</v>
      </c>
      <c r="DC66" s="4" t="e">
        <f>IF('SANDBOX Calc'!#REF!='BPA SANDBOX Ref Data'!DC$2,Data!S66,0)</f>
        <v>#REF!</v>
      </c>
      <c r="DD66" s="4" t="e">
        <f>IF('SANDBOX Calc'!#REF!='BPA SANDBOX Ref Data'!DD$2,Data!T66,0)</f>
        <v>#REF!</v>
      </c>
      <c r="DE66" s="4" t="e">
        <f>IF('SANDBOX Calc'!#REF!='BPA SANDBOX Ref Data'!DE$2,Data!U66,0)</f>
        <v>#REF!</v>
      </c>
      <c r="DF66" s="22" t="e">
        <f t="shared" si="7"/>
        <v>#REF!</v>
      </c>
    </row>
    <row r="67" spans="1:110" x14ac:dyDescent="0.3">
      <c r="A67" s="12">
        <v>10191</v>
      </c>
      <c r="B67" s="37" t="s">
        <v>74</v>
      </c>
      <c r="C67" s="18">
        <f>IF('SANDBOX Calc'!$C$6='BPA SANDBOX Ref Data'!C$2,Data!G67,0)</f>
        <v>0</v>
      </c>
      <c r="D67" s="4">
        <f>IF('SANDBOX Calc'!$C$6='BPA SANDBOX Ref Data'!D$2,Data!H67,0)</f>
        <v>0</v>
      </c>
      <c r="E67" s="4">
        <f>IF('SANDBOX Calc'!$C$6='BPA SANDBOX Ref Data'!E$2,Data!I67,0)</f>
        <v>129.16990650684932</v>
      </c>
      <c r="F67" s="4">
        <f>IF('SANDBOX Calc'!$C$6='BPA SANDBOX Ref Data'!F$2,Data!J67,0)</f>
        <v>0</v>
      </c>
      <c r="G67" s="4">
        <f>IF('SANDBOX Calc'!$C$6='BPA SANDBOX Ref Data'!G$2,Data!K67,0)</f>
        <v>0</v>
      </c>
      <c r="H67" s="4">
        <f>IF('SANDBOX Calc'!$C$6='BPA SANDBOX Ref Data'!H$2,Data!L67,0)</f>
        <v>0</v>
      </c>
      <c r="I67" s="4">
        <f>IF('SANDBOX Calc'!$C$6='BPA SANDBOX Ref Data'!I$2,Data!M67,0)</f>
        <v>0</v>
      </c>
      <c r="J67" s="4">
        <f>IF('SANDBOX Calc'!$C$6='BPA SANDBOX Ref Data'!J$2,Data!N67,0)</f>
        <v>0</v>
      </c>
      <c r="K67" s="4">
        <f>IF('SANDBOX Calc'!$C$6='BPA SANDBOX Ref Data'!K$2,Data!O67,0)</f>
        <v>0</v>
      </c>
      <c r="L67" s="4">
        <f>IF('SANDBOX Calc'!$C$6='BPA SANDBOX Ref Data'!L$2,Data!P67,0)</f>
        <v>0</v>
      </c>
      <c r="M67" s="4">
        <f>IF('SANDBOX Calc'!$C$6='BPA SANDBOX Ref Data'!M$2,Data!Q67,0)</f>
        <v>0</v>
      </c>
      <c r="N67" s="4">
        <f>IF('SANDBOX Calc'!$C$6='BPA SANDBOX Ref Data'!N$2,Data!R67,0)</f>
        <v>0</v>
      </c>
      <c r="O67" s="4">
        <f>IF('SANDBOX Calc'!$C$6='BPA SANDBOX Ref Data'!O$2,Data!S67,0)</f>
        <v>0</v>
      </c>
      <c r="P67" s="4">
        <f>IF('SANDBOX Calc'!$C$6='BPA SANDBOX Ref Data'!P$2,Data!T67,0)</f>
        <v>0</v>
      </c>
      <c r="Q67" s="4">
        <f>IF('SANDBOX Calc'!$C$6='BPA SANDBOX Ref Data'!Q$2,Data!U67,0)</f>
        <v>0</v>
      </c>
      <c r="R67" s="22">
        <f t="shared" si="1"/>
        <v>129.16990650684932</v>
      </c>
      <c r="S67" s="18">
        <f>IF(S$2='SANDBOX Calc'!$D$6,Data!V67,0)</f>
        <v>0</v>
      </c>
      <c r="T67" s="4">
        <f>IF(T$2='SANDBOX Calc'!$D$6,Data!W67,0)</f>
        <v>0</v>
      </c>
      <c r="U67" s="4">
        <f>IF(U$2='SANDBOX Calc'!$D$6,Data!X67,0)</f>
        <v>0</v>
      </c>
      <c r="V67" s="4">
        <f>IF(V$2='SANDBOX Calc'!$D$6,Data!Y67,0)</f>
        <v>0</v>
      </c>
      <c r="W67" s="4">
        <f>IF(W$2='SANDBOX Calc'!$D$6,Data!Z67,0)</f>
        <v>0</v>
      </c>
      <c r="X67" s="4">
        <f>IF(X$2='SANDBOX Calc'!$D$6,Data!AA67,0)</f>
        <v>0</v>
      </c>
      <c r="Y67" s="4">
        <f>IF(Y$2='SANDBOX Calc'!$D$6,Data!AB67,0)</f>
        <v>0</v>
      </c>
      <c r="Z67" s="4">
        <f>IF(Z$2='SANDBOX Calc'!$D$6,Data!AC67,0)</f>
        <v>0</v>
      </c>
      <c r="AA67" s="4">
        <f>IF(AA$2='SANDBOX Calc'!$D$6,Data!AD67,0)</f>
        <v>0</v>
      </c>
      <c r="AB67" s="4">
        <f>IF(AB$2='SANDBOX Calc'!$D$6,Data!AE67,0)</f>
        <v>0</v>
      </c>
      <c r="AC67" s="4">
        <f>IF(AC$2='SANDBOX Calc'!$D$6,Data!AF67,0)</f>
        <v>0</v>
      </c>
      <c r="AD67" s="4">
        <f>IF(AD$2='SANDBOX Calc'!$D$6,Data!AG67,0)</f>
        <v>0</v>
      </c>
      <c r="AE67" s="4">
        <f>IF(AE$2='SANDBOX Calc'!$D$6,Data!AH67,0)</f>
        <v>0</v>
      </c>
      <c r="AF67" s="4">
        <f>IF(AF$2='SANDBOX Calc'!$D$6,Data!AI67,0)</f>
        <v>0</v>
      </c>
      <c r="AG67" s="6">
        <f t="shared" si="2"/>
        <v>0</v>
      </c>
      <c r="AH67" s="18">
        <f>IF(AH$2='SANDBOX Calc'!$E$6,0,0)</f>
        <v>0</v>
      </c>
      <c r="AI67" s="4">
        <f>IF(AI$2='SANDBOX Calc'!$E$6,Data!AJ67,0)</f>
        <v>0</v>
      </c>
      <c r="AJ67" s="4">
        <f>IF(AJ$2='SANDBOX Calc'!$E$6,Data!AK67,0)</f>
        <v>0</v>
      </c>
      <c r="AK67" s="4">
        <f>IF(AK$2='SANDBOX Calc'!$E$6,Data!AL67,0)</f>
        <v>0</v>
      </c>
      <c r="AL67" s="4">
        <f>IF(AL$2='SANDBOX Calc'!$E$6,Data!AM67,0)</f>
        <v>0</v>
      </c>
      <c r="AM67" s="4">
        <f>IF(AM$2='SANDBOX Calc'!$E$6,Data!AN67,0)</f>
        <v>0</v>
      </c>
      <c r="AN67" s="4">
        <f>IF(AN$2='SANDBOX Calc'!$E$6,Data!AO67,0)</f>
        <v>0</v>
      </c>
      <c r="AO67" s="4">
        <f>IF(AO$2='SANDBOX Calc'!$E$6,Data!AP67,0)</f>
        <v>0</v>
      </c>
      <c r="AP67" s="6">
        <f t="shared" si="3"/>
        <v>0</v>
      </c>
      <c r="AQ67" s="18">
        <f>IF(AQ$2='SANDBOX Calc'!$F$6,0,0)</f>
        <v>0</v>
      </c>
      <c r="AR67" s="4">
        <f>IF(AR$2='SANDBOX Calc'!$F$6,Data!AQ67,0)</f>
        <v>0</v>
      </c>
      <c r="AS67" s="4">
        <f>IF(AS$2='SANDBOX Calc'!$F$6,Data!AR67,0)</f>
        <v>0</v>
      </c>
      <c r="AT67" s="4">
        <f>IF(AT$2='SANDBOX Calc'!$F$6,Data!AS67,0)</f>
        <v>0</v>
      </c>
      <c r="AU67" s="4">
        <f>IF(AU$2='SANDBOX Calc'!$F$6,Data!AT67,0)</f>
        <v>0</v>
      </c>
      <c r="AV67" s="4">
        <f>IF(AV$2='SANDBOX Calc'!$F$6,Data!AU67,0)</f>
        <v>0</v>
      </c>
      <c r="AW67" s="4">
        <f>IF(AW$2='SANDBOX Calc'!$F$6,Data!AV67,0)</f>
        <v>0</v>
      </c>
      <c r="AX67" s="4">
        <f>IF(AX$2='SANDBOX Calc'!$F$6,Data!AW67,0)</f>
        <v>0</v>
      </c>
      <c r="AY67" s="6">
        <f t="shared" si="4"/>
        <v>0</v>
      </c>
      <c r="AZ67" s="18">
        <f>IF(AZ$2='SANDBOX Calc'!$G$6,0,0)</f>
        <v>0</v>
      </c>
      <c r="BA67" s="4">
        <f>IF(BA$2='SANDBOX Calc'!$G$6,Data!AX67,0)</f>
        <v>0</v>
      </c>
      <c r="BB67" s="4">
        <f>IF(BB$2='SANDBOX Calc'!$G$6,Data!AY67,0)</f>
        <v>0</v>
      </c>
      <c r="BC67" s="4">
        <f>IF(BC$2='SANDBOX Calc'!$G$6,Data!AZ67,0)</f>
        <v>0</v>
      </c>
      <c r="BD67" s="4">
        <f>IF(BD$2='SANDBOX Calc'!$G$6,Data!BA67,0)</f>
        <v>0</v>
      </c>
      <c r="BE67" s="4">
        <f>IF(BE$2='SANDBOX Calc'!$G$6,Data!BB67,0)</f>
        <v>0</v>
      </c>
      <c r="BF67" s="4">
        <f>IF(BF$2='SANDBOX Calc'!$G$6,Data!BC67,0)</f>
        <v>0</v>
      </c>
      <c r="BG67" s="4">
        <f>IF(BG$2='SANDBOX Calc'!$G$6,Data!BD67,0)</f>
        <v>0</v>
      </c>
      <c r="BH67" s="6">
        <f t="shared" si="5"/>
        <v>0</v>
      </c>
      <c r="BI67" s="97">
        <f>IF('SANDBOX Calc'!$H$6="Yes",Data!BE67,0)</f>
        <v>0</v>
      </c>
      <c r="BJ67" s="18">
        <f>IF(BJ$2='SANDBOX Calc'!$L$4,0,0)</f>
        <v>0</v>
      </c>
      <c r="BK67" s="4">
        <f>IF(BK$2='SANDBOX Calc'!$L$4,Data!BV67,0)</f>
        <v>0</v>
      </c>
      <c r="BL67" s="4">
        <f>IF(BL$2='SANDBOX Calc'!$L$4,Data!BW67,0)</f>
        <v>0.24349999999999999</v>
      </c>
      <c r="BM67" s="4">
        <f>IF(BM$2='SANDBOX Calc'!$L$4,Data!BX67,0)</f>
        <v>0</v>
      </c>
      <c r="BN67" s="4">
        <f>IF(BN$2='SANDBOX Calc'!$L$4,Data!BY67,0)</f>
        <v>0</v>
      </c>
      <c r="BO67" s="6">
        <f t="shared" si="6"/>
        <v>0.24349999999999999</v>
      </c>
      <c r="BP67" s="4">
        <f>IF('SANDBOX Calc'!$J$6='BPA SANDBOX Ref Data'!BP$2,Data!C67,0)</f>
        <v>0</v>
      </c>
      <c r="BQ67" s="4">
        <f>IF('SANDBOX Calc'!$J$6='BPA SANDBOX Ref Data'!BQ$2,Data!D67,0)</f>
        <v>0</v>
      </c>
      <c r="BR67" s="4">
        <f>IF('SANDBOX Calc'!$J$6='BPA SANDBOX Ref Data'!BR$2,Data!E67,0)</f>
        <v>0</v>
      </c>
      <c r="BS67" s="4">
        <f>IF('SANDBOX Calc'!$J$6='BPA SANDBOX Ref Data'!BS$2,Data!F67,0)</f>
        <v>131.21700000000001</v>
      </c>
      <c r="BT67" s="99">
        <f t="shared" ref="BT67:BT130" si="8">SUM(BP67:BS67)</f>
        <v>131.21700000000001</v>
      </c>
      <c r="BU67" s="102">
        <f>IF('SANDBOX Calc'!$L$6="Yes",'BPA SANDBOX Ref Data'!BO67*'SANDBOX Calc'!$L$5,0)</f>
        <v>0.12175</v>
      </c>
      <c r="BV67" s="102">
        <f>IF('SANDBOX Calc'!$M$6="Yes",IF(('SANDBOX Calc'!I71-'BPA SANDBOX Ref Data'!BT67)&gt;0,('SANDBOX Calc'!I71-'BPA SANDBOX Ref Data'!BT67)*'SANDBOX Calc'!$M$5,0),0)</f>
        <v>0</v>
      </c>
      <c r="BW67" s="80">
        <f>IF('SANDBOX Calc'!$K$6="Yes",IF(('SANDBOX Calc'!I71)&lt;'SANDBOX Calc'!J71,('SANDBOX Calc'!I71-'SANDBOX Calc'!J71)*'SANDBOX Calc'!$K$5,0),0)</f>
        <v>-2.0470934931506974</v>
      </c>
      <c r="BX67" s="105">
        <f>IF('SANDBOX Calc'!$N$5='BPA SANDBOX Ref Data'!$BX$2,'BPA SANDBOX Scaling'!D70,0)</f>
        <v>5.4473800442343725</v>
      </c>
      <c r="BY67" s="1">
        <f>IF('SANDBOX Calc'!$N$5='BPA SANDBOX Ref Data'!$BY$2,'BPA SANDBOX Scaling'!H70,0)</f>
        <v>0</v>
      </c>
      <c r="BZ67" s="6">
        <f>IF('SANDBOX Calc'!$N$6="Yes",SUM('BPA SANDBOX Ref Data'!BX67:BY67),0)</f>
        <v>5.4473800442343725</v>
      </c>
      <c r="CA67" s="4"/>
      <c r="CB67" s="4"/>
      <c r="CC67" s="4"/>
      <c r="CD67" s="4"/>
      <c r="CE67" s="4"/>
      <c r="CF67" s="4"/>
      <c r="CG67" s="4"/>
      <c r="CH67" s="4"/>
      <c r="CI67" s="4"/>
      <c r="CJ67" s="4"/>
      <c r="CK67" s="4"/>
      <c r="CL67" s="4"/>
      <c r="CM67" s="4"/>
      <c r="CN67" s="4"/>
      <c r="CO67" s="4"/>
      <c r="CP67" s="4"/>
      <c r="CQ67" s="4" t="e">
        <f>IF('SANDBOX Calc'!#REF!='BPA SANDBOX Ref Data'!CQ$2,Data!G67,0)</f>
        <v>#REF!</v>
      </c>
      <c r="CR67" s="4" t="e">
        <f>IF('SANDBOX Calc'!#REF!='BPA SANDBOX Ref Data'!CR$2,Data!H67,0)</f>
        <v>#REF!</v>
      </c>
      <c r="CS67" s="4" t="e">
        <f>IF('SANDBOX Calc'!#REF!='BPA SANDBOX Ref Data'!CS$2,Data!I67,0)</f>
        <v>#REF!</v>
      </c>
      <c r="CT67" s="4" t="e">
        <f>IF('SANDBOX Calc'!#REF!='BPA SANDBOX Ref Data'!CT$2,Data!J67,0)</f>
        <v>#REF!</v>
      </c>
      <c r="CU67" s="4" t="e">
        <f>IF('SANDBOX Calc'!#REF!='BPA SANDBOX Ref Data'!CU$2,Data!K67,0)</f>
        <v>#REF!</v>
      </c>
      <c r="CV67" s="4" t="e">
        <f>IF('SANDBOX Calc'!#REF!='BPA SANDBOX Ref Data'!CV$2,Data!L67,0)</f>
        <v>#REF!</v>
      </c>
      <c r="CW67" s="4" t="e">
        <f>IF('SANDBOX Calc'!#REF!='BPA SANDBOX Ref Data'!CW$2,Data!M67,0)</f>
        <v>#REF!</v>
      </c>
      <c r="CX67" s="4" t="e">
        <f>IF('SANDBOX Calc'!#REF!='BPA SANDBOX Ref Data'!CX$2,Data!N67,0)</f>
        <v>#REF!</v>
      </c>
      <c r="CY67" s="4" t="e">
        <f>IF('SANDBOX Calc'!#REF!='BPA SANDBOX Ref Data'!CY$2,Data!O67,0)</f>
        <v>#REF!</v>
      </c>
      <c r="CZ67" s="4" t="e">
        <f>IF('SANDBOX Calc'!#REF!='BPA SANDBOX Ref Data'!CZ$2,Data!P67,0)</f>
        <v>#REF!</v>
      </c>
      <c r="DA67" s="4" t="e">
        <f>IF('SANDBOX Calc'!#REF!='BPA SANDBOX Ref Data'!DA$2,Data!Q67,0)</f>
        <v>#REF!</v>
      </c>
      <c r="DB67" s="4" t="e">
        <f>IF('SANDBOX Calc'!#REF!='BPA SANDBOX Ref Data'!DB$2,Data!R67,0)</f>
        <v>#REF!</v>
      </c>
      <c r="DC67" s="4" t="e">
        <f>IF('SANDBOX Calc'!#REF!='BPA SANDBOX Ref Data'!DC$2,Data!S67,0)</f>
        <v>#REF!</v>
      </c>
      <c r="DD67" s="4" t="e">
        <f>IF('SANDBOX Calc'!#REF!='BPA SANDBOX Ref Data'!DD$2,Data!T67,0)</f>
        <v>#REF!</v>
      </c>
      <c r="DE67" s="4" t="e">
        <f>IF('SANDBOX Calc'!#REF!='BPA SANDBOX Ref Data'!DE$2,Data!U67,0)</f>
        <v>#REF!</v>
      </c>
      <c r="DF67" s="22" t="e">
        <f t="shared" si="7"/>
        <v>#REF!</v>
      </c>
    </row>
    <row r="68" spans="1:110" x14ac:dyDescent="0.3">
      <c r="A68" s="12">
        <v>10197</v>
      </c>
      <c r="B68" s="37" t="s">
        <v>75</v>
      </c>
      <c r="C68" s="18">
        <f>IF('SANDBOX Calc'!$C$6='BPA SANDBOX Ref Data'!C$2,Data!G68,0)</f>
        <v>0</v>
      </c>
      <c r="D68" s="4">
        <f>IF('SANDBOX Calc'!$C$6='BPA SANDBOX Ref Data'!D$2,Data!H68,0)</f>
        <v>0</v>
      </c>
      <c r="E68" s="4">
        <f>IF('SANDBOX Calc'!$C$6='BPA SANDBOX Ref Data'!E$2,Data!I68,0)</f>
        <v>26.556640981735153</v>
      </c>
      <c r="F68" s="4">
        <f>IF('SANDBOX Calc'!$C$6='BPA SANDBOX Ref Data'!F$2,Data!J68,0)</f>
        <v>0</v>
      </c>
      <c r="G68" s="4">
        <f>IF('SANDBOX Calc'!$C$6='BPA SANDBOX Ref Data'!G$2,Data!K68,0)</f>
        <v>0</v>
      </c>
      <c r="H68" s="4">
        <f>IF('SANDBOX Calc'!$C$6='BPA SANDBOX Ref Data'!H$2,Data!L68,0)</f>
        <v>0</v>
      </c>
      <c r="I68" s="4">
        <f>IF('SANDBOX Calc'!$C$6='BPA SANDBOX Ref Data'!I$2,Data!M68,0)</f>
        <v>0</v>
      </c>
      <c r="J68" s="4">
        <f>IF('SANDBOX Calc'!$C$6='BPA SANDBOX Ref Data'!J$2,Data!N68,0)</f>
        <v>0</v>
      </c>
      <c r="K68" s="4">
        <f>IF('SANDBOX Calc'!$C$6='BPA SANDBOX Ref Data'!K$2,Data!O68,0)</f>
        <v>0</v>
      </c>
      <c r="L68" s="4">
        <f>IF('SANDBOX Calc'!$C$6='BPA SANDBOX Ref Data'!L$2,Data!P68,0)</f>
        <v>0</v>
      </c>
      <c r="M68" s="4">
        <f>IF('SANDBOX Calc'!$C$6='BPA SANDBOX Ref Data'!M$2,Data!Q68,0)</f>
        <v>0</v>
      </c>
      <c r="N68" s="4">
        <f>IF('SANDBOX Calc'!$C$6='BPA SANDBOX Ref Data'!N$2,Data!R68,0)</f>
        <v>0</v>
      </c>
      <c r="O68" s="4">
        <f>IF('SANDBOX Calc'!$C$6='BPA SANDBOX Ref Data'!O$2,Data!S68,0)</f>
        <v>0</v>
      </c>
      <c r="P68" s="4">
        <f>IF('SANDBOX Calc'!$C$6='BPA SANDBOX Ref Data'!P$2,Data!T68,0)</f>
        <v>0</v>
      </c>
      <c r="Q68" s="4">
        <f>IF('SANDBOX Calc'!$C$6='BPA SANDBOX Ref Data'!Q$2,Data!U68,0)</f>
        <v>0</v>
      </c>
      <c r="R68" s="22">
        <f t="shared" ref="R68:R131" si="9">SUM(C68:Q68)</f>
        <v>26.556640981735153</v>
      </c>
      <c r="S68" s="18">
        <f>IF(S$2='SANDBOX Calc'!$D$6,Data!V68,0)</f>
        <v>0</v>
      </c>
      <c r="T68" s="4">
        <f>IF(T$2='SANDBOX Calc'!$D$6,Data!W68,0)</f>
        <v>0</v>
      </c>
      <c r="U68" s="4">
        <f>IF(U$2='SANDBOX Calc'!$D$6,Data!X68,0)</f>
        <v>0</v>
      </c>
      <c r="V68" s="4">
        <f>IF(V$2='SANDBOX Calc'!$D$6,Data!Y68,0)</f>
        <v>0</v>
      </c>
      <c r="W68" s="4">
        <f>IF(W$2='SANDBOX Calc'!$D$6,Data!Z68,0)</f>
        <v>0</v>
      </c>
      <c r="X68" s="4">
        <f>IF(X$2='SANDBOX Calc'!$D$6,Data!AA68,0)</f>
        <v>0</v>
      </c>
      <c r="Y68" s="4">
        <f>IF(Y$2='SANDBOX Calc'!$D$6,Data!AB68,0)</f>
        <v>0</v>
      </c>
      <c r="Z68" s="4">
        <f>IF(Z$2='SANDBOX Calc'!$D$6,Data!AC68,0)</f>
        <v>0</v>
      </c>
      <c r="AA68" s="4">
        <f>IF(AA$2='SANDBOX Calc'!$D$6,Data!AD68,0)</f>
        <v>0</v>
      </c>
      <c r="AB68" s="4">
        <f>IF(AB$2='SANDBOX Calc'!$D$6,Data!AE68,0)</f>
        <v>0</v>
      </c>
      <c r="AC68" s="4">
        <f>IF(AC$2='SANDBOX Calc'!$D$6,Data!AF68,0)</f>
        <v>0</v>
      </c>
      <c r="AD68" s="4">
        <f>IF(AD$2='SANDBOX Calc'!$D$6,Data!AG68,0)</f>
        <v>0</v>
      </c>
      <c r="AE68" s="4">
        <f>IF(AE$2='SANDBOX Calc'!$D$6,Data!AH68,0)</f>
        <v>0</v>
      </c>
      <c r="AF68" s="4">
        <f>IF(AF$2='SANDBOX Calc'!$D$6,Data!AI68,0)</f>
        <v>0</v>
      </c>
      <c r="AG68" s="6">
        <f t="shared" ref="AG68:AG131" si="10">SUM(S68:AF68)</f>
        <v>0</v>
      </c>
      <c r="AH68" s="18">
        <f>IF(AH$2='SANDBOX Calc'!$E$6,0,0)</f>
        <v>0</v>
      </c>
      <c r="AI68" s="4">
        <f>IF(AI$2='SANDBOX Calc'!$E$6,Data!AJ68,0)</f>
        <v>0</v>
      </c>
      <c r="AJ68" s="4">
        <f>IF(AJ$2='SANDBOX Calc'!$E$6,Data!AK68,0)</f>
        <v>0</v>
      </c>
      <c r="AK68" s="4">
        <f>IF(AK$2='SANDBOX Calc'!$E$6,Data!AL68,0)</f>
        <v>0</v>
      </c>
      <c r="AL68" s="4">
        <f>IF(AL$2='SANDBOX Calc'!$E$6,Data!AM68,0)</f>
        <v>0</v>
      </c>
      <c r="AM68" s="4">
        <f>IF(AM$2='SANDBOX Calc'!$E$6,Data!AN68,0)</f>
        <v>0</v>
      </c>
      <c r="AN68" s="4">
        <f>IF(AN$2='SANDBOX Calc'!$E$6,Data!AO68,0)</f>
        <v>0</v>
      </c>
      <c r="AO68" s="4">
        <f>IF(AO$2='SANDBOX Calc'!$E$6,Data!AP68,0)</f>
        <v>0</v>
      </c>
      <c r="AP68" s="6">
        <f t="shared" ref="AP68:AP131" si="11">SUM(AH68:AO68)</f>
        <v>0</v>
      </c>
      <c r="AQ68" s="18">
        <f>IF(AQ$2='SANDBOX Calc'!$F$6,0,0)</f>
        <v>0</v>
      </c>
      <c r="AR68" s="4">
        <f>IF(AR$2='SANDBOX Calc'!$F$6,Data!AQ68,0)</f>
        <v>0</v>
      </c>
      <c r="AS68" s="4">
        <f>IF(AS$2='SANDBOX Calc'!$F$6,Data!AR68,0)</f>
        <v>0</v>
      </c>
      <c r="AT68" s="4">
        <f>IF(AT$2='SANDBOX Calc'!$F$6,Data!AS68,0)</f>
        <v>0</v>
      </c>
      <c r="AU68" s="4">
        <f>IF(AU$2='SANDBOX Calc'!$F$6,Data!AT68,0)</f>
        <v>0</v>
      </c>
      <c r="AV68" s="4">
        <f>IF(AV$2='SANDBOX Calc'!$F$6,Data!AU68,0)</f>
        <v>0</v>
      </c>
      <c r="AW68" s="4">
        <f>IF(AW$2='SANDBOX Calc'!$F$6,Data!AV68,0)</f>
        <v>0</v>
      </c>
      <c r="AX68" s="4">
        <f>IF(AX$2='SANDBOX Calc'!$F$6,Data!AW68,0)</f>
        <v>0</v>
      </c>
      <c r="AY68" s="6">
        <f t="shared" ref="AY68:AY131" si="12">SUM(AQ68:AX68)</f>
        <v>0</v>
      </c>
      <c r="AZ68" s="18">
        <f>IF(AZ$2='SANDBOX Calc'!$G$6,0,0)</f>
        <v>0</v>
      </c>
      <c r="BA68" s="4">
        <f>IF(BA$2='SANDBOX Calc'!$G$6,Data!AX68,0)</f>
        <v>0</v>
      </c>
      <c r="BB68" s="4">
        <f>IF(BB$2='SANDBOX Calc'!$G$6,Data!AY68,0)</f>
        <v>0</v>
      </c>
      <c r="BC68" s="4">
        <f>IF(BC$2='SANDBOX Calc'!$G$6,Data!AZ68,0)</f>
        <v>0</v>
      </c>
      <c r="BD68" s="4">
        <f>IF(BD$2='SANDBOX Calc'!$G$6,Data!BA68,0)</f>
        <v>0</v>
      </c>
      <c r="BE68" s="4">
        <f>IF(BE$2='SANDBOX Calc'!$G$6,Data!BB68,0)</f>
        <v>0</v>
      </c>
      <c r="BF68" s="4">
        <f>IF(BF$2='SANDBOX Calc'!$G$6,Data!BC68,0)</f>
        <v>0</v>
      </c>
      <c r="BG68" s="4">
        <f>IF(BG$2='SANDBOX Calc'!$G$6,Data!BD68,0)</f>
        <v>0</v>
      </c>
      <c r="BH68" s="6">
        <f t="shared" ref="BH68:BH131" si="13">SUM(AZ68:BG68)</f>
        <v>0</v>
      </c>
      <c r="BI68" s="97">
        <f>IF('SANDBOX Calc'!$H$6="Yes",Data!BE68,0)</f>
        <v>0</v>
      </c>
      <c r="BJ68" s="18">
        <f>IF(BJ$2='SANDBOX Calc'!$L$4,0,0)</f>
        <v>0</v>
      </c>
      <c r="BK68" s="4">
        <f>IF(BK$2='SANDBOX Calc'!$L$4,Data!BV68,0)</f>
        <v>0</v>
      </c>
      <c r="BL68" s="4">
        <f>IF(BL$2='SANDBOX Calc'!$L$4,Data!BW68,0)</f>
        <v>0</v>
      </c>
      <c r="BM68" s="4">
        <f>IF(BM$2='SANDBOX Calc'!$L$4,Data!BX68,0)</f>
        <v>0</v>
      </c>
      <c r="BN68" s="4">
        <f>IF(BN$2='SANDBOX Calc'!$L$4,Data!BY68,0)</f>
        <v>0</v>
      </c>
      <c r="BO68" s="6">
        <f t="shared" ref="BO68:BO131" si="14">SUM(BJ68:BN68)</f>
        <v>0</v>
      </c>
      <c r="BP68" s="4">
        <f>IF('SANDBOX Calc'!$J$6='BPA SANDBOX Ref Data'!BP$2,Data!C68,0)</f>
        <v>0</v>
      </c>
      <c r="BQ68" s="4">
        <f>IF('SANDBOX Calc'!$J$6='BPA SANDBOX Ref Data'!BQ$2,Data!D68,0)</f>
        <v>0</v>
      </c>
      <c r="BR68" s="4">
        <f>IF('SANDBOX Calc'!$J$6='BPA SANDBOX Ref Data'!BR$2,Data!E68,0)</f>
        <v>0</v>
      </c>
      <c r="BS68" s="4">
        <f>IF('SANDBOX Calc'!$J$6='BPA SANDBOX Ref Data'!BS$2,Data!F68,0)</f>
        <v>22.753</v>
      </c>
      <c r="BT68" s="99">
        <f t="shared" si="8"/>
        <v>22.753</v>
      </c>
      <c r="BU68" s="102">
        <f>IF('SANDBOX Calc'!$L$6="Yes",'BPA SANDBOX Ref Data'!BO68*'SANDBOX Calc'!$L$5,0)</f>
        <v>0</v>
      </c>
      <c r="BV68" s="102">
        <f>IF('SANDBOX Calc'!$M$6="Yes",IF(('SANDBOX Calc'!I72-'BPA SANDBOX Ref Data'!BT68)&gt;0,('SANDBOX Calc'!I72-'BPA SANDBOX Ref Data'!BT68)*'SANDBOX Calc'!$M$5,0),0)</f>
        <v>0.95091024543378833</v>
      </c>
      <c r="BW68" s="80">
        <f>IF('SANDBOX Calc'!$K$6="Yes",IF(('SANDBOX Calc'!I72)&lt;'SANDBOX Calc'!J72,('SANDBOX Calc'!I72-'SANDBOX Calc'!J72)*'SANDBOX Calc'!$K$5,0),0)</f>
        <v>0</v>
      </c>
      <c r="BX68" s="105">
        <f>IF('SANDBOX Calc'!$N$5='BPA SANDBOX Ref Data'!$BX$2,'BPA SANDBOX Scaling'!D71,0)</f>
        <v>0.99870487493103066</v>
      </c>
      <c r="BY68" s="1">
        <f>IF('SANDBOX Calc'!$N$5='BPA SANDBOX Ref Data'!$BY$2,'BPA SANDBOX Scaling'!H71,0)</f>
        <v>0</v>
      </c>
      <c r="BZ68" s="6">
        <f>IF('SANDBOX Calc'!$N$6="Yes",SUM('BPA SANDBOX Ref Data'!BX68:BY68),0)</f>
        <v>0.99870487493103066</v>
      </c>
      <c r="CA68" s="4"/>
      <c r="CB68" s="4"/>
      <c r="CC68" s="4"/>
      <c r="CD68" s="4"/>
      <c r="CE68" s="4"/>
      <c r="CF68" s="4"/>
      <c r="CG68" s="4"/>
      <c r="CH68" s="4"/>
      <c r="CI68" s="4"/>
      <c r="CJ68" s="4"/>
      <c r="CK68" s="4"/>
      <c r="CL68" s="4"/>
      <c r="CM68" s="4"/>
      <c r="CN68" s="4"/>
      <c r="CO68" s="4"/>
      <c r="CP68" s="4"/>
      <c r="CQ68" s="4" t="e">
        <f>IF('SANDBOX Calc'!#REF!='BPA SANDBOX Ref Data'!CQ$2,Data!G68,0)</f>
        <v>#REF!</v>
      </c>
      <c r="CR68" s="4" t="e">
        <f>IF('SANDBOX Calc'!#REF!='BPA SANDBOX Ref Data'!CR$2,Data!H68,0)</f>
        <v>#REF!</v>
      </c>
      <c r="CS68" s="4" t="e">
        <f>IF('SANDBOX Calc'!#REF!='BPA SANDBOX Ref Data'!CS$2,Data!I68,0)</f>
        <v>#REF!</v>
      </c>
      <c r="CT68" s="4" t="e">
        <f>IF('SANDBOX Calc'!#REF!='BPA SANDBOX Ref Data'!CT$2,Data!J68,0)</f>
        <v>#REF!</v>
      </c>
      <c r="CU68" s="4" t="e">
        <f>IF('SANDBOX Calc'!#REF!='BPA SANDBOX Ref Data'!CU$2,Data!K68,0)</f>
        <v>#REF!</v>
      </c>
      <c r="CV68" s="4" t="e">
        <f>IF('SANDBOX Calc'!#REF!='BPA SANDBOX Ref Data'!CV$2,Data!L68,0)</f>
        <v>#REF!</v>
      </c>
      <c r="CW68" s="4" t="e">
        <f>IF('SANDBOX Calc'!#REF!='BPA SANDBOX Ref Data'!CW$2,Data!M68,0)</f>
        <v>#REF!</v>
      </c>
      <c r="CX68" s="4" t="e">
        <f>IF('SANDBOX Calc'!#REF!='BPA SANDBOX Ref Data'!CX$2,Data!N68,0)</f>
        <v>#REF!</v>
      </c>
      <c r="CY68" s="4" t="e">
        <f>IF('SANDBOX Calc'!#REF!='BPA SANDBOX Ref Data'!CY$2,Data!O68,0)</f>
        <v>#REF!</v>
      </c>
      <c r="CZ68" s="4" t="e">
        <f>IF('SANDBOX Calc'!#REF!='BPA SANDBOX Ref Data'!CZ$2,Data!P68,0)</f>
        <v>#REF!</v>
      </c>
      <c r="DA68" s="4" t="e">
        <f>IF('SANDBOX Calc'!#REF!='BPA SANDBOX Ref Data'!DA$2,Data!Q68,0)</f>
        <v>#REF!</v>
      </c>
      <c r="DB68" s="4" t="e">
        <f>IF('SANDBOX Calc'!#REF!='BPA SANDBOX Ref Data'!DB$2,Data!R68,0)</f>
        <v>#REF!</v>
      </c>
      <c r="DC68" s="4" t="e">
        <f>IF('SANDBOX Calc'!#REF!='BPA SANDBOX Ref Data'!DC$2,Data!S68,0)</f>
        <v>#REF!</v>
      </c>
      <c r="DD68" s="4" t="e">
        <f>IF('SANDBOX Calc'!#REF!='BPA SANDBOX Ref Data'!DD$2,Data!T68,0)</f>
        <v>#REF!</v>
      </c>
      <c r="DE68" s="4" t="e">
        <f>IF('SANDBOX Calc'!#REF!='BPA SANDBOX Ref Data'!DE$2,Data!U68,0)</f>
        <v>#REF!</v>
      </c>
      <c r="DF68" s="22" t="e">
        <f t="shared" ref="DF68:DF131" si="15">SUM(CQ68:DE68)</f>
        <v>#REF!</v>
      </c>
    </row>
    <row r="69" spans="1:110" x14ac:dyDescent="0.3">
      <c r="A69" s="12">
        <v>10202</v>
      </c>
      <c r="B69" s="37" t="s">
        <v>76</v>
      </c>
      <c r="C69" s="18">
        <f>IF('SANDBOX Calc'!$C$6='BPA SANDBOX Ref Data'!C$2,Data!G69,0)</f>
        <v>0</v>
      </c>
      <c r="D69" s="4">
        <f>IF('SANDBOX Calc'!$C$6='BPA SANDBOX Ref Data'!D$2,Data!H69,0)</f>
        <v>0</v>
      </c>
      <c r="E69" s="4">
        <f>IF('SANDBOX Calc'!$C$6='BPA SANDBOX Ref Data'!E$2,Data!I69,0)</f>
        <v>15.434859589041096</v>
      </c>
      <c r="F69" s="4">
        <f>IF('SANDBOX Calc'!$C$6='BPA SANDBOX Ref Data'!F$2,Data!J69,0)</f>
        <v>0</v>
      </c>
      <c r="G69" s="4">
        <f>IF('SANDBOX Calc'!$C$6='BPA SANDBOX Ref Data'!G$2,Data!K69,0)</f>
        <v>0</v>
      </c>
      <c r="H69" s="4">
        <f>IF('SANDBOX Calc'!$C$6='BPA SANDBOX Ref Data'!H$2,Data!L69,0)</f>
        <v>0</v>
      </c>
      <c r="I69" s="4">
        <f>IF('SANDBOX Calc'!$C$6='BPA SANDBOX Ref Data'!I$2,Data!M69,0)</f>
        <v>0</v>
      </c>
      <c r="J69" s="4">
        <f>IF('SANDBOX Calc'!$C$6='BPA SANDBOX Ref Data'!J$2,Data!N69,0)</f>
        <v>0</v>
      </c>
      <c r="K69" s="4">
        <f>IF('SANDBOX Calc'!$C$6='BPA SANDBOX Ref Data'!K$2,Data!O69,0)</f>
        <v>0</v>
      </c>
      <c r="L69" s="4">
        <f>IF('SANDBOX Calc'!$C$6='BPA SANDBOX Ref Data'!L$2,Data!P69,0)</f>
        <v>0</v>
      </c>
      <c r="M69" s="4">
        <f>IF('SANDBOX Calc'!$C$6='BPA SANDBOX Ref Data'!M$2,Data!Q69,0)</f>
        <v>0</v>
      </c>
      <c r="N69" s="4">
        <f>IF('SANDBOX Calc'!$C$6='BPA SANDBOX Ref Data'!N$2,Data!R69,0)</f>
        <v>0</v>
      </c>
      <c r="O69" s="4">
        <f>IF('SANDBOX Calc'!$C$6='BPA SANDBOX Ref Data'!O$2,Data!S69,0)</f>
        <v>0</v>
      </c>
      <c r="P69" s="4">
        <f>IF('SANDBOX Calc'!$C$6='BPA SANDBOX Ref Data'!P$2,Data!T69,0)</f>
        <v>0</v>
      </c>
      <c r="Q69" s="4">
        <f>IF('SANDBOX Calc'!$C$6='BPA SANDBOX Ref Data'!Q$2,Data!U69,0)</f>
        <v>0</v>
      </c>
      <c r="R69" s="22">
        <f t="shared" si="9"/>
        <v>15.434859589041096</v>
      </c>
      <c r="S69" s="18">
        <f>IF(S$2='SANDBOX Calc'!$D$6,Data!V69,0)</f>
        <v>0</v>
      </c>
      <c r="T69" s="4">
        <f>IF(T$2='SANDBOX Calc'!$D$6,Data!W69,0)</f>
        <v>0</v>
      </c>
      <c r="U69" s="4">
        <f>IF(U$2='SANDBOX Calc'!$D$6,Data!X69,0)</f>
        <v>0</v>
      </c>
      <c r="V69" s="4">
        <f>IF(V$2='SANDBOX Calc'!$D$6,Data!Y69,0)</f>
        <v>0</v>
      </c>
      <c r="W69" s="4">
        <f>IF(W$2='SANDBOX Calc'!$D$6,Data!Z69,0)</f>
        <v>0</v>
      </c>
      <c r="X69" s="4">
        <f>IF(X$2='SANDBOX Calc'!$D$6,Data!AA69,0)</f>
        <v>0</v>
      </c>
      <c r="Y69" s="4">
        <f>IF(Y$2='SANDBOX Calc'!$D$6,Data!AB69,0)</f>
        <v>0</v>
      </c>
      <c r="Z69" s="4">
        <f>IF(Z$2='SANDBOX Calc'!$D$6,Data!AC69,0)</f>
        <v>0</v>
      </c>
      <c r="AA69" s="4">
        <f>IF(AA$2='SANDBOX Calc'!$D$6,Data!AD69,0)</f>
        <v>0</v>
      </c>
      <c r="AB69" s="4">
        <f>IF(AB$2='SANDBOX Calc'!$D$6,Data!AE69,0)</f>
        <v>0</v>
      </c>
      <c r="AC69" s="4">
        <f>IF(AC$2='SANDBOX Calc'!$D$6,Data!AF69,0)</f>
        <v>0</v>
      </c>
      <c r="AD69" s="4">
        <f>IF(AD$2='SANDBOX Calc'!$D$6,Data!AG69,0)</f>
        <v>0</v>
      </c>
      <c r="AE69" s="4">
        <f>IF(AE$2='SANDBOX Calc'!$D$6,Data!AH69,0)</f>
        <v>0</v>
      </c>
      <c r="AF69" s="4">
        <f>IF(AF$2='SANDBOX Calc'!$D$6,Data!AI69,0)</f>
        <v>0</v>
      </c>
      <c r="AG69" s="6">
        <f t="shared" si="10"/>
        <v>0</v>
      </c>
      <c r="AH69" s="18">
        <f>IF(AH$2='SANDBOX Calc'!$E$6,0,0)</f>
        <v>0</v>
      </c>
      <c r="AI69" s="4">
        <f>IF(AI$2='SANDBOX Calc'!$E$6,Data!AJ69,0)</f>
        <v>0</v>
      </c>
      <c r="AJ69" s="4">
        <f>IF(AJ$2='SANDBOX Calc'!$E$6,Data!AK69,0)</f>
        <v>0</v>
      </c>
      <c r="AK69" s="4">
        <f>IF(AK$2='SANDBOX Calc'!$E$6,Data!AL69,0)</f>
        <v>0</v>
      </c>
      <c r="AL69" s="4">
        <f>IF(AL$2='SANDBOX Calc'!$E$6,Data!AM69,0)</f>
        <v>0</v>
      </c>
      <c r="AM69" s="4">
        <f>IF(AM$2='SANDBOX Calc'!$E$6,Data!AN69,0)</f>
        <v>0</v>
      </c>
      <c r="AN69" s="4">
        <f>IF(AN$2='SANDBOX Calc'!$E$6,Data!AO69,0)</f>
        <v>0</v>
      </c>
      <c r="AO69" s="4">
        <f>IF(AO$2='SANDBOX Calc'!$E$6,Data!AP69,0)</f>
        <v>0</v>
      </c>
      <c r="AP69" s="6">
        <f t="shared" si="11"/>
        <v>0</v>
      </c>
      <c r="AQ69" s="18">
        <f>IF(AQ$2='SANDBOX Calc'!$F$6,0,0)</f>
        <v>0</v>
      </c>
      <c r="AR69" s="4">
        <f>IF(AR$2='SANDBOX Calc'!$F$6,Data!AQ69,0)</f>
        <v>0</v>
      </c>
      <c r="AS69" s="4">
        <f>IF(AS$2='SANDBOX Calc'!$F$6,Data!AR69,0)</f>
        <v>0</v>
      </c>
      <c r="AT69" s="4">
        <f>IF(AT$2='SANDBOX Calc'!$F$6,Data!AS69,0)</f>
        <v>0</v>
      </c>
      <c r="AU69" s="4">
        <f>IF(AU$2='SANDBOX Calc'!$F$6,Data!AT69,0)</f>
        <v>0</v>
      </c>
      <c r="AV69" s="4">
        <f>IF(AV$2='SANDBOX Calc'!$F$6,Data!AU69,0)</f>
        <v>0</v>
      </c>
      <c r="AW69" s="4">
        <f>IF(AW$2='SANDBOX Calc'!$F$6,Data!AV69,0)</f>
        <v>0</v>
      </c>
      <c r="AX69" s="4">
        <f>IF(AX$2='SANDBOX Calc'!$F$6,Data!AW69,0)</f>
        <v>0</v>
      </c>
      <c r="AY69" s="6">
        <f t="shared" si="12"/>
        <v>0</v>
      </c>
      <c r="AZ69" s="18">
        <f>IF(AZ$2='SANDBOX Calc'!$G$6,0,0)</f>
        <v>0</v>
      </c>
      <c r="BA69" s="4">
        <f>IF(BA$2='SANDBOX Calc'!$G$6,Data!AX69,0)</f>
        <v>0</v>
      </c>
      <c r="BB69" s="4">
        <f>IF(BB$2='SANDBOX Calc'!$G$6,Data!AY69,0)</f>
        <v>0</v>
      </c>
      <c r="BC69" s="4">
        <f>IF(BC$2='SANDBOX Calc'!$G$6,Data!AZ69,0)</f>
        <v>0</v>
      </c>
      <c r="BD69" s="4">
        <f>IF(BD$2='SANDBOX Calc'!$G$6,Data!BA69,0)</f>
        <v>0</v>
      </c>
      <c r="BE69" s="4">
        <f>IF(BE$2='SANDBOX Calc'!$G$6,Data!BB69,0)</f>
        <v>0</v>
      </c>
      <c r="BF69" s="4">
        <f>IF(BF$2='SANDBOX Calc'!$G$6,Data!BC69,0)</f>
        <v>0</v>
      </c>
      <c r="BG69" s="4">
        <f>IF(BG$2='SANDBOX Calc'!$G$6,Data!BD69,0)</f>
        <v>0</v>
      </c>
      <c r="BH69" s="6">
        <f t="shared" si="13"/>
        <v>0</v>
      </c>
      <c r="BI69" s="97">
        <f>IF('SANDBOX Calc'!$H$6="Yes",Data!BE69,0)</f>
        <v>0</v>
      </c>
      <c r="BJ69" s="18">
        <f>IF(BJ$2='SANDBOX Calc'!$L$4,0,0)</f>
        <v>0</v>
      </c>
      <c r="BK69" s="4">
        <f>IF(BK$2='SANDBOX Calc'!$L$4,Data!BV69,0)</f>
        <v>0</v>
      </c>
      <c r="BL69" s="4">
        <f>IF(BL$2='SANDBOX Calc'!$L$4,Data!BW69,0)</f>
        <v>0.59549999999999992</v>
      </c>
      <c r="BM69" s="4">
        <f>IF(BM$2='SANDBOX Calc'!$L$4,Data!BX69,0)</f>
        <v>0</v>
      </c>
      <c r="BN69" s="4">
        <f>IF(BN$2='SANDBOX Calc'!$L$4,Data!BY69,0)</f>
        <v>0</v>
      </c>
      <c r="BO69" s="6">
        <f t="shared" si="14"/>
        <v>0.59549999999999992</v>
      </c>
      <c r="BP69" s="4">
        <f>IF('SANDBOX Calc'!$J$6='BPA SANDBOX Ref Data'!BP$2,Data!C69,0)</f>
        <v>0</v>
      </c>
      <c r="BQ69" s="4">
        <f>IF('SANDBOX Calc'!$J$6='BPA SANDBOX Ref Data'!BQ$2,Data!D69,0)</f>
        <v>0</v>
      </c>
      <c r="BR69" s="4">
        <f>IF('SANDBOX Calc'!$J$6='BPA SANDBOX Ref Data'!BR$2,Data!E69,0)</f>
        <v>0</v>
      </c>
      <c r="BS69" s="4">
        <f>IF('SANDBOX Calc'!$J$6='BPA SANDBOX Ref Data'!BS$2,Data!F69,0)</f>
        <v>13.099</v>
      </c>
      <c r="BT69" s="99">
        <f t="shared" si="8"/>
        <v>13.099</v>
      </c>
      <c r="BU69" s="102">
        <f>IF('SANDBOX Calc'!$L$6="Yes",'BPA SANDBOX Ref Data'!BO69*'SANDBOX Calc'!$L$5,0)</f>
        <v>0.29774999999999996</v>
      </c>
      <c r="BV69" s="102">
        <f>IF('SANDBOX Calc'!$M$6="Yes",IF(('SANDBOX Calc'!I73-'BPA SANDBOX Ref Data'!BT69)&gt;0,('SANDBOX Calc'!I73-'BPA SANDBOX Ref Data'!BT69)*'SANDBOX Calc'!$M$5,0),0)</f>
        <v>0.58396489726027401</v>
      </c>
      <c r="BW69" s="80">
        <f>IF('SANDBOX Calc'!$K$6="Yes",IF(('SANDBOX Calc'!I73)&lt;'SANDBOX Calc'!J73,('SANDBOX Calc'!I73-'SANDBOX Calc'!J73)*'SANDBOX Calc'!$K$5,0),0)</f>
        <v>0</v>
      </c>
      <c r="BX69" s="105">
        <f>IF('SANDBOX Calc'!$N$5='BPA SANDBOX Ref Data'!$BX$2,'BPA SANDBOX Scaling'!D72,0)</f>
        <v>0.58904239757676313</v>
      </c>
      <c r="BY69" s="1">
        <f>IF('SANDBOX Calc'!$N$5='BPA SANDBOX Ref Data'!$BY$2,'BPA SANDBOX Scaling'!H72,0)</f>
        <v>0</v>
      </c>
      <c r="BZ69" s="6">
        <f>IF('SANDBOX Calc'!$N$6="Yes",SUM('BPA SANDBOX Ref Data'!BX69:BY69),0)</f>
        <v>0.58904239757676313</v>
      </c>
      <c r="CA69" s="4"/>
      <c r="CB69" s="4"/>
      <c r="CC69" s="4"/>
      <c r="CD69" s="4"/>
      <c r="CE69" s="4"/>
      <c r="CF69" s="4"/>
      <c r="CG69" s="4"/>
      <c r="CH69" s="4"/>
      <c r="CI69" s="4"/>
      <c r="CJ69" s="4"/>
      <c r="CK69" s="4"/>
      <c r="CL69" s="4"/>
      <c r="CM69" s="4"/>
      <c r="CN69" s="4"/>
      <c r="CO69" s="4"/>
      <c r="CP69" s="4"/>
      <c r="CQ69" s="4" t="e">
        <f>IF('SANDBOX Calc'!#REF!='BPA SANDBOX Ref Data'!CQ$2,Data!G69,0)</f>
        <v>#REF!</v>
      </c>
      <c r="CR69" s="4" t="e">
        <f>IF('SANDBOX Calc'!#REF!='BPA SANDBOX Ref Data'!CR$2,Data!H69,0)</f>
        <v>#REF!</v>
      </c>
      <c r="CS69" s="4" t="e">
        <f>IF('SANDBOX Calc'!#REF!='BPA SANDBOX Ref Data'!CS$2,Data!I69,0)</f>
        <v>#REF!</v>
      </c>
      <c r="CT69" s="4" t="e">
        <f>IF('SANDBOX Calc'!#REF!='BPA SANDBOX Ref Data'!CT$2,Data!J69,0)</f>
        <v>#REF!</v>
      </c>
      <c r="CU69" s="4" t="e">
        <f>IF('SANDBOX Calc'!#REF!='BPA SANDBOX Ref Data'!CU$2,Data!K69,0)</f>
        <v>#REF!</v>
      </c>
      <c r="CV69" s="4" t="e">
        <f>IF('SANDBOX Calc'!#REF!='BPA SANDBOX Ref Data'!CV$2,Data!L69,0)</f>
        <v>#REF!</v>
      </c>
      <c r="CW69" s="4" t="e">
        <f>IF('SANDBOX Calc'!#REF!='BPA SANDBOX Ref Data'!CW$2,Data!M69,0)</f>
        <v>#REF!</v>
      </c>
      <c r="CX69" s="4" t="e">
        <f>IF('SANDBOX Calc'!#REF!='BPA SANDBOX Ref Data'!CX$2,Data!N69,0)</f>
        <v>#REF!</v>
      </c>
      <c r="CY69" s="4" t="e">
        <f>IF('SANDBOX Calc'!#REF!='BPA SANDBOX Ref Data'!CY$2,Data!O69,0)</f>
        <v>#REF!</v>
      </c>
      <c r="CZ69" s="4" t="e">
        <f>IF('SANDBOX Calc'!#REF!='BPA SANDBOX Ref Data'!CZ$2,Data!P69,0)</f>
        <v>#REF!</v>
      </c>
      <c r="DA69" s="4" t="e">
        <f>IF('SANDBOX Calc'!#REF!='BPA SANDBOX Ref Data'!DA$2,Data!Q69,0)</f>
        <v>#REF!</v>
      </c>
      <c r="DB69" s="4" t="e">
        <f>IF('SANDBOX Calc'!#REF!='BPA SANDBOX Ref Data'!DB$2,Data!R69,0)</f>
        <v>#REF!</v>
      </c>
      <c r="DC69" s="4" t="e">
        <f>IF('SANDBOX Calc'!#REF!='BPA SANDBOX Ref Data'!DC$2,Data!S69,0)</f>
        <v>#REF!</v>
      </c>
      <c r="DD69" s="4" t="e">
        <f>IF('SANDBOX Calc'!#REF!='BPA SANDBOX Ref Data'!DD$2,Data!T69,0)</f>
        <v>#REF!</v>
      </c>
      <c r="DE69" s="4" t="e">
        <f>IF('SANDBOX Calc'!#REF!='BPA SANDBOX Ref Data'!DE$2,Data!U69,0)</f>
        <v>#REF!</v>
      </c>
      <c r="DF69" s="22" t="e">
        <f t="shared" si="15"/>
        <v>#REF!</v>
      </c>
    </row>
    <row r="70" spans="1:110" x14ac:dyDescent="0.3">
      <c r="A70" s="12">
        <v>10203</v>
      </c>
      <c r="B70" s="37" t="s">
        <v>77</v>
      </c>
      <c r="C70" s="18">
        <f>IF('SANDBOX Calc'!$C$6='BPA SANDBOX Ref Data'!C$2,Data!G70,0)</f>
        <v>0</v>
      </c>
      <c r="D70" s="4">
        <f>IF('SANDBOX Calc'!$C$6='BPA SANDBOX Ref Data'!D$2,Data!H70,0)</f>
        <v>0</v>
      </c>
      <c r="E70" s="4">
        <f>IF('SANDBOX Calc'!$C$6='BPA SANDBOX Ref Data'!E$2,Data!I70,0)</f>
        <v>6.5003239726027413</v>
      </c>
      <c r="F70" s="4">
        <f>IF('SANDBOX Calc'!$C$6='BPA SANDBOX Ref Data'!F$2,Data!J70,0)</f>
        <v>0</v>
      </c>
      <c r="G70" s="4">
        <f>IF('SANDBOX Calc'!$C$6='BPA SANDBOX Ref Data'!G$2,Data!K70,0)</f>
        <v>0</v>
      </c>
      <c r="H70" s="4">
        <f>IF('SANDBOX Calc'!$C$6='BPA SANDBOX Ref Data'!H$2,Data!L70,0)</f>
        <v>0</v>
      </c>
      <c r="I70" s="4">
        <f>IF('SANDBOX Calc'!$C$6='BPA SANDBOX Ref Data'!I$2,Data!M70,0)</f>
        <v>0</v>
      </c>
      <c r="J70" s="4">
        <f>IF('SANDBOX Calc'!$C$6='BPA SANDBOX Ref Data'!J$2,Data!N70,0)</f>
        <v>0</v>
      </c>
      <c r="K70" s="4">
        <f>IF('SANDBOX Calc'!$C$6='BPA SANDBOX Ref Data'!K$2,Data!O70,0)</f>
        <v>0</v>
      </c>
      <c r="L70" s="4">
        <f>IF('SANDBOX Calc'!$C$6='BPA SANDBOX Ref Data'!L$2,Data!P70,0)</f>
        <v>0</v>
      </c>
      <c r="M70" s="4">
        <f>IF('SANDBOX Calc'!$C$6='BPA SANDBOX Ref Data'!M$2,Data!Q70,0)</f>
        <v>0</v>
      </c>
      <c r="N70" s="4">
        <f>IF('SANDBOX Calc'!$C$6='BPA SANDBOX Ref Data'!N$2,Data!R70,0)</f>
        <v>0</v>
      </c>
      <c r="O70" s="4">
        <f>IF('SANDBOX Calc'!$C$6='BPA SANDBOX Ref Data'!O$2,Data!S70,0)</f>
        <v>0</v>
      </c>
      <c r="P70" s="4">
        <f>IF('SANDBOX Calc'!$C$6='BPA SANDBOX Ref Data'!P$2,Data!T70,0)</f>
        <v>0</v>
      </c>
      <c r="Q70" s="4">
        <f>IF('SANDBOX Calc'!$C$6='BPA SANDBOX Ref Data'!Q$2,Data!U70,0)</f>
        <v>0</v>
      </c>
      <c r="R70" s="22">
        <f t="shared" si="9"/>
        <v>6.5003239726027413</v>
      </c>
      <c r="S70" s="18">
        <f>IF(S$2='SANDBOX Calc'!$D$6,Data!V70,0)</f>
        <v>0</v>
      </c>
      <c r="T70" s="4">
        <f>IF(T$2='SANDBOX Calc'!$D$6,Data!W70,0)</f>
        <v>0</v>
      </c>
      <c r="U70" s="4">
        <f>IF(U$2='SANDBOX Calc'!$D$6,Data!X70,0)</f>
        <v>0</v>
      </c>
      <c r="V70" s="4">
        <f>IF(V$2='SANDBOX Calc'!$D$6,Data!Y70,0)</f>
        <v>0</v>
      </c>
      <c r="W70" s="4">
        <f>IF(W$2='SANDBOX Calc'!$D$6,Data!Z70,0)</f>
        <v>0</v>
      </c>
      <c r="X70" s="4">
        <f>IF(X$2='SANDBOX Calc'!$D$6,Data!AA70,0)</f>
        <v>0</v>
      </c>
      <c r="Y70" s="4">
        <f>IF(Y$2='SANDBOX Calc'!$D$6,Data!AB70,0)</f>
        <v>0</v>
      </c>
      <c r="Z70" s="4">
        <f>IF(Z$2='SANDBOX Calc'!$D$6,Data!AC70,0)</f>
        <v>0</v>
      </c>
      <c r="AA70" s="4">
        <f>IF(AA$2='SANDBOX Calc'!$D$6,Data!AD70,0)</f>
        <v>0</v>
      </c>
      <c r="AB70" s="4">
        <f>IF(AB$2='SANDBOX Calc'!$D$6,Data!AE70,0)</f>
        <v>0</v>
      </c>
      <c r="AC70" s="4">
        <f>IF(AC$2='SANDBOX Calc'!$D$6,Data!AF70,0)</f>
        <v>0</v>
      </c>
      <c r="AD70" s="4">
        <f>IF(AD$2='SANDBOX Calc'!$D$6,Data!AG70,0)</f>
        <v>0</v>
      </c>
      <c r="AE70" s="4">
        <f>IF(AE$2='SANDBOX Calc'!$D$6,Data!AH70,0)</f>
        <v>0</v>
      </c>
      <c r="AF70" s="4">
        <f>IF(AF$2='SANDBOX Calc'!$D$6,Data!AI70,0)</f>
        <v>0</v>
      </c>
      <c r="AG70" s="6">
        <f t="shared" si="10"/>
        <v>0</v>
      </c>
      <c r="AH70" s="18">
        <f>IF(AH$2='SANDBOX Calc'!$E$6,0,0)</f>
        <v>0</v>
      </c>
      <c r="AI70" s="4">
        <f>IF(AI$2='SANDBOX Calc'!$E$6,Data!AJ70,0)</f>
        <v>0</v>
      </c>
      <c r="AJ70" s="4">
        <f>IF(AJ$2='SANDBOX Calc'!$E$6,Data!AK70,0)</f>
        <v>0</v>
      </c>
      <c r="AK70" s="4">
        <f>IF(AK$2='SANDBOX Calc'!$E$6,Data!AL70,0)</f>
        <v>0</v>
      </c>
      <c r="AL70" s="4">
        <f>IF(AL$2='SANDBOX Calc'!$E$6,Data!AM70,0)</f>
        <v>0</v>
      </c>
      <c r="AM70" s="4">
        <f>IF(AM$2='SANDBOX Calc'!$E$6,Data!AN70,0)</f>
        <v>0</v>
      </c>
      <c r="AN70" s="4">
        <f>IF(AN$2='SANDBOX Calc'!$E$6,Data!AO70,0)</f>
        <v>0</v>
      </c>
      <c r="AO70" s="4">
        <f>IF(AO$2='SANDBOX Calc'!$E$6,Data!AP70,0)</f>
        <v>0</v>
      </c>
      <c r="AP70" s="6">
        <f t="shared" si="11"/>
        <v>0</v>
      </c>
      <c r="AQ70" s="18">
        <f>IF(AQ$2='SANDBOX Calc'!$F$6,0,0)</f>
        <v>0</v>
      </c>
      <c r="AR70" s="4">
        <f>IF(AR$2='SANDBOX Calc'!$F$6,Data!AQ70,0)</f>
        <v>0</v>
      </c>
      <c r="AS70" s="4">
        <f>IF(AS$2='SANDBOX Calc'!$F$6,Data!AR70,0)</f>
        <v>0</v>
      </c>
      <c r="AT70" s="4">
        <f>IF(AT$2='SANDBOX Calc'!$F$6,Data!AS70,0)</f>
        <v>0</v>
      </c>
      <c r="AU70" s="4">
        <f>IF(AU$2='SANDBOX Calc'!$F$6,Data!AT70,0)</f>
        <v>0</v>
      </c>
      <c r="AV70" s="4">
        <f>IF(AV$2='SANDBOX Calc'!$F$6,Data!AU70,0)</f>
        <v>0</v>
      </c>
      <c r="AW70" s="4">
        <f>IF(AW$2='SANDBOX Calc'!$F$6,Data!AV70,0)</f>
        <v>0</v>
      </c>
      <c r="AX70" s="4">
        <f>IF(AX$2='SANDBOX Calc'!$F$6,Data!AW70,0)</f>
        <v>0</v>
      </c>
      <c r="AY70" s="6">
        <f t="shared" si="12"/>
        <v>0</v>
      </c>
      <c r="AZ70" s="18">
        <f>IF(AZ$2='SANDBOX Calc'!$G$6,0,0)</f>
        <v>0</v>
      </c>
      <c r="BA70" s="4">
        <f>IF(BA$2='SANDBOX Calc'!$G$6,Data!AX70,0)</f>
        <v>0</v>
      </c>
      <c r="BB70" s="4">
        <f>IF(BB$2='SANDBOX Calc'!$G$6,Data!AY70,0)</f>
        <v>0</v>
      </c>
      <c r="BC70" s="4">
        <f>IF(BC$2='SANDBOX Calc'!$G$6,Data!AZ70,0)</f>
        <v>0</v>
      </c>
      <c r="BD70" s="4">
        <f>IF(BD$2='SANDBOX Calc'!$G$6,Data!BA70,0)</f>
        <v>0</v>
      </c>
      <c r="BE70" s="4">
        <f>IF(BE$2='SANDBOX Calc'!$G$6,Data!BB70,0)</f>
        <v>0</v>
      </c>
      <c r="BF70" s="4">
        <f>IF(BF$2='SANDBOX Calc'!$G$6,Data!BC70,0)</f>
        <v>0</v>
      </c>
      <c r="BG70" s="4">
        <f>IF(BG$2='SANDBOX Calc'!$G$6,Data!BD70,0)</f>
        <v>0</v>
      </c>
      <c r="BH70" s="6">
        <f t="shared" si="13"/>
        <v>0</v>
      </c>
      <c r="BI70" s="97">
        <f>IF('SANDBOX Calc'!$H$6="Yes",Data!BE70,0)</f>
        <v>0</v>
      </c>
      <c r="BJ70" s="18">
        <f>IF(BJ$2='SANDBOX Calc'!$L$4,0,0)</f>
        <v>0</v>
      </c>
      <c r="BK70" s="4">
        <f>IF(BK$2='SANDBOX Calc'!$L$4,Data!BV70,0)</f>
        <v>0</v>
      </c>
      <c r="BL70" s="4">
        <f>IF(BL$2='SANDBOX Calc'!$L$4,Data!BW70,0)</f>
        <v>0</v>
      </c>
      <c r="BM70" s="4">
        <f>IF(BM$2='SANDBOX Calc'!$L$4,Data!BX70,0)</f>
        <v>0</v>
      </c>
      <c r="BN70" s="4">
        <f>IF(BN$2='SANDBOX Calc'!$L$4,Data!BY70,0)</f>
        <v>0</v>
      </c>
      <c r="BO70" s="6">
        <f t="shared" si="14"/>
        <v>0</v>
      </c>
      <c r="BP70" s="4">
        <f>IF('SANDBOX Calc'!$J$6='BPA SANDBOX Ref Data'!BP$2,Data!C70,0)</f>
        <v>0</v>
      </c>
      <c r="BQ70" s="4">
        <f>IF('SANDBOX Calc'!$J$6='BPA SANDBOX Ref Data'!BQ$2,Data!D70,0)</f>
        <v>0</v>
      </c>
      <c r="BR70" s="4">
        <f>IF('SANDBOX Calc'!$J$6='BPA SANDBOX Ref Data'!BR$2,Data!E70,0)</f>
        <v>0</v>
      </c>
      <c r="BS70" s="4">
        <f>IF('SANDBOX Calc'!$J$6='BPA SANDBOX Ref Data'!BS$2,Data!F70,0)</f>
        <v>6.2130000000000001</v>
      </c>
      <c r="BT70" s="99">
        <f t="shared" si="8"/>
        <v>6.2130000000000001</v>
      </c>
      <c r="BU70" s="102">
        <f>IF('SANDBOX Calc'!$L$6="Yes",'BPA SANDBOX Ref Data'!BO70*'SANDBOX Calc'!$L$5,0)</f>
        <v>0</v>
      </c>
      <c r="BV70" s="102">
        <f>IF('SANDBOX Calc'!$M$6="Yes",IF(('SANDBOX Calc'!I74-'BPA SANDBOX Ref Data'!BT70)&gt;0,('SANDBOX Calc'!I74-'BPA SANDBOX Ref Data'!BT70)*'SANDBOX Calc'!$M$5,0),0)</f>
        <v>7.1830993150685307E-2</v>
      </c>
      <c r="BW70" s="80">
        <f>IF('SANDBOX Calc'!$K$6="Yes",IF(('SANDBOX Calc'!I74)&lt;'SANDBOX Calc'!J74,('SANDBOX Calc'!I74-'SANDBOX Calc'!J74)*'SANDBOX Calc'!$K$5,0),0)</f>
        <v>0</v>
      </c>
      <c r="BX70" s="105">
        <f>IF('SANDBOX Calc'!$N$5='BPA SANDBOX Ref Data'!$BX$2,'BPA SANDBOX Scaling'!D73,0)</f>
        <v>0.26479560907830951</v>
      </c>
      <c r="BY70" s="1">
        <f>IF('SANDBOX Calc'!$N$5='BPA SANDBOX Ref Data'!$BY$2,'BPA SANDBOX Scaling'!H73,0)</f>
        <v>0</v>
      </c>
      <c r="BZ70" s="6">
        <f>IF('SANDBOX Calc'!$N$6="Yes",SUM('BPA SANDBOX Ref Data'!BX70:BY70),0)</f>
        <v>0.26479560907830951</v>
      </c>
      <c r="CA70" s="4"/>
      <c r="CB70" s="4"/>
      <c r="CC70" s="4"/>
      <c r="CD70" s="4"/>
      <c r="CE70" s="4"/>
      <c r="CF70" s="4"/>
      <c r="CG70" s="4"/>
      <c r="CH70" s="4"/>
      <c r="CI70" s="4"/>
      <c r="CJ70" s="4"/>
      <c r="CK70" s="4"/>
      <c r="CL70" s="4"/>
      <c r="CM70" s="4"/>
      <c r="CN70" s="4"/>
      <c r="CO70" s="4"/>
      <c r="CP70" s="4"/>
      <c r="CQ70" s="4" t="e">
        <f>IF('SANDBOX Calc'!#REF!='BPA SANDBOX Ref Data'!CQ$2,Data!G70,0)</f>
        <v>#REF!</v>
      </c>
      <c r="CR70" s="4" t="e">
        <f>IF('SANDBOX Calc'!#REF!='BPA SANDBOX Ref Data'!CR$2,Data!H70,0)</f>
        <v>#REF!</v>
      </c>
      <c r="CS70" s="4" t="e">
        <f>IF('SANDBOX Calc'!#REF!='BPA SANDBOX Ref Data'!CS$2,Data!I70,0)</f>
        <v>#REF!</v>
      </c>
      <c r="CT70" s="4" t="e">
        <f>IF('SANDBOX Calc'!#REF!='BPA SANDBOX Ref Data'!CT$2,Data!J70,0)</f>
        <v>#REF!</v>
      </c>
      <c r="CU70" s="4" t="e">
        <f>IF('SANDBOX Calc'!#REF!='BPA SANDBOX Ref Data'!CU$2,Data!K70,0)</f>
        <v>#REF!</v>
      </c>
      <c r="CV70" s="4" t="e">
        <f>IF('SANDBOX Calc'!#REF!='BPA SANDBOX Ref Data'!CV$2,Data!L70,0)</f>
        <v>#REF!</v>
      </c>
      <c r="CW70" s="4" t="e">
        <f>IF('SANDBOX Calc'!#REF!='BPA SANDBOX Ref Data'!CW$2,Data!M70,0)</f>
        <v>#REF!</v>
      </c>
      <c r="CX70" s="4" t="e">
        <f>IF('SANDBOX Calc'!#REF!='BPA SANDBOX Ref Data'!CX$2,Data!N70,0)</f>
        <v>#REF!</v>
      </c>
      <c r="CY70" s="4" t="e">
        <f>IF('SANDBOX Calc'!#REF!='BPA SANDBOX Ref Data'!CY$2,Data!O70,0)</f>
        <v>#REF!</v>
      </c>
      <c r="CZ70" s="4" t="e">
        <f>IF('SANDBOX Calc'!#REF!='BPA SANDBOX Ref Data'!CZ$2,Data!P70,0)</f>
        <v>#REF!</v>
      </c>
      <c r="DA70" s="4" t="e">
        <f>IF('SANDBOX Calc'!#REF!='BPA SANDBOX Ref Data'!DA$2,Data!Q70,0)</f>
        <v>#REF!</v>
      </c>
      <c r="DB70" s="4" t="e">
        <f>IF('SANDBOX Calc'!#REF!='BPA SANDBOX Ref Data'!DB$2,Data!R70,0)</f>
        <v>#REF!</v>
      </c>
      <c r="DC70" s="4" t="e">
        <f>IF('SANDBOX Calc'!#REF!='BPA SANDBOX Ref Data'!DC$2,Data!S70,0)</f>
        <v>#REF!</v>
      </c>
      <c r="DD70" s="4" t="e">
        <f>IF('SANDBOX Calc'!#REF!='BPA SANDBOX Ref Data'!DD$2,Data!T70,0)</f>
        <v>#REF!</v>
      </c>
      <c r="DE70" s="4" t="e">
        <f>IF('SANDBOX Calc'!#REF!='BPA SANDBOX Ref Data'!DE$2,Data!U70,0)</f>
        <v>#REF!</v>
      </c>
      <c r="DF70" s="22" t="e">
        <f t="shared" si="15"/>
        <v>#REF!</v>
      </c>
    </row>
    <row r="71" spans="1:110" x14ac:dyDescent="0.3">
      <c r="A71" s="12">
        <v>10204</v>
      </c>
      <c r="B71" s="37" t="s">
        <v>78</v>
      </c>
      <c r="C71" s="18">
        <f>IF('SANDBOX Calc'!$C$6='BPA SANDBOX Ref Data'!C$2,Data!G71,0)</f>
        <v>0</v>
      </c>
      <c r="D71" s="4">
        <f>IF('SANDBOX Calc'!$C$6='BPA SANDBOX Ref Data'!D$2,Data!H71,0)</f>
        <v>0</v>
      </c>
      <c r="E71" s="4">
        <f>IF('SANDBOX Calc'!$C$6='BPA SANDBOX Ref Data'!E$2,Data!I71,0)</f>
        <v>80.383963926940638</v>
      </c>
      <c r="F71" s="4">
        <f>IF('SANDBOX Calc'!$C$6='BPA SANDBOX Ref Data'!F$2,Data!J71,0)</f>
        <v>0</v>
      </c>
      <c r="G71" s="4">
        <f>IF('SANDBOX Calc'!$C$6='BPA SANDBOX Ref Data'!G$2,Data!K71,0)</f>
        <v>0</v>
      </c>
      <c r="H71" s="4">
        <f>IF('SANDBOX Calc'!$C$6='BPA SANDBOX Ref Data'!H$2,Data!L71,0)</f>
        <v>0</v>
      </c>
      <c r="I71" s="4">
        <f>IF('SANDBOX Calc'!$C$6='BPA SANDBOX Ref Data'!I$2,Data!M71,0)</f>
        <v>0</v>
      </c>
      <c r="J71" s="4">
        <f>IF('SANDBOX Calc'!$C$6='BPA SANDBOX Ref Data'!J$2,Data!N71,0)</f>
        <v>0</v>
      </c>
      <c r="K71" s="4">
        <f>IF('SANDBOX Calc'!$C$6='BPA SANDBOX Ref Data'!K$2,Data!O71,0)</f>
        <v>0</v>
      </c>
      <c r="L71" s="4">
        <f>IF('SANDBOX Calc'!$C$6='BPA SANDBOX Ref Data'!L$2,Data!P71,0)</f>
        <v>0</v>
      </c>
      <c r="M71" s="4">
        <f>IF('SANDBOX Calc'!$C$6='BPA SANDBOX Ref Data'!M$2,Data!Q71,0)</f>
        <v>0</v>
      </c>
      <c r="N71" s="4">
        <f>IF('SANDBOX Calc'!$C$6='BPA SANDBOX Ref Data'!N$2,Data!R71,0)</f>
        <v>0</v>
      </c>
      <c r="O71" s="4">
        <f>IF('SANDBOX Calc'!$C$6='BPA SANDBOX Ref Data'!O$2,Data!S71,0)</f>
        <v>0</v>
      </c>
      <c r="P71" s="4">
        <f>IF('SANDBOX Calc'!$C$6='BPA SANDBOX Ref Data'!P$2,Data!T71,0)</f>
        <v>0</v>
      </c>
      <c r="Q71" s="4">
        <f>IF('SANDBOX Calc'!$C$6='BPA SANDBOX Ref Data'!Q$2,Data!U71,0)</f>
        <v>0</v>
      </c>
      <c r="R71" s="22">
        <f t="shared" si="9"/>
        <v>80.383963926940638</v>
      </c>
      <c r="S71" s="18">
        <f>IF(S$2='SANDBOX Calc'!$D$6,Data!V71,0)</f>
        <v>0</v>
      </c>
      <c r="T71" s="4">
        <f>IF(T$2='SANDBOX Calc'!$D$6,Data!W71,0)</f>
        <v>0</v>
      </c>
      <c r="U71" s="4">
        <f>IF(U$2='SANDBOX Calc'!$D$6,Data!X71,0)</f>
        <v>0</v>
      </c>
      <c r="V71" s="4">
        <f>IF(V$2='SANDBOX Calc'!$D$6,Data!Y71,0)</f>
        <v>0</v>
      </c>
      <c r="W71" s="4">
        <f>IF(W$2='SANDBOX Calc'!$D$6,Data!Z71,0)</f>
        <v>0</v>
      </c>
      <c r="X71" s="4">
        <f>IF(X$2='SANDBOX Calc'!$D$6,Data!AA71,0)</f>
        <v>0</v>
      </c>
      <c r="Y71" s="4">
        <f>IF(Y$2='SANDBOX Calc'!$D$6,Data!AB71,0)</f>
        <v>0</v>
      </c>
      <c r="Z71" s="4">
        <f>IF(Z$2='SANDBOX Calc'!$D$6,Data!AC71,0)</f>
        <v>0</v>
      </c>
      <c r="AA71" s="4">
        <f>IF(AA$2='SANDBOX Calc'!$D$6,Data!AD71,0)</f>
        <v>0</v>
      </c>
      <c r="AB71" s="4">
        <f>IF(AB$2='SANDBOX Calc'!$D$6,Data!AE71,0)</f>
        <v>0</v>
      </c>
      <c r="AC71" s="4">
        <f>IF(AC$2='SANDBOX Calc'!$D$6,Data!AF71,0)</f>
        <v>0</v>
      </c>
      <c r="AD71" s="4">
        <f>IF(AD$2='SANDBOX Calc'!$D$6,Data!AG71,0)</f>
        <v>0</v>
      </c>
      <c r="AE71" s="4">
        <f>IF(AE$2='SANDBOX Calc'!$D$6,Data!AH71,0)</f>
        <v>0</v>
      </c>
      <c r="AF71" s="4">
        <f>IF(AF$2='SANDBOX Calc'!$D$6,Data!AI71,0)</f>
        <v>0</v>
      </c>
      <c r="AG71" s="6">
        <f t="shared" si="10"/>
        <v>0</v>
      </c>
      <c r="AH71" s="18">
        <f>IF(AH$2='SANDBOX Calc'!$E$6,0,0)</f>
        <v>0</v>
      </c>
      <c r="AI71" s="4">
        <f>IF(AI$2='SANDBOX Calc'!$E$6,Data!AJ71,0)</f>
        <v>0</v>
      </c>
      <c r="AJ71" s="4">
        <f>IF(AJ$2='SANDBOX Calc'!$E$6,Data!AK71,0)</f>
        <v>17.322146118721463</v>
      </c>
      <c r="AK71" s="4">
        <f>IF(AK$2='SANDBOX Calc'!$E$6,Data!AL71,0)</f>
        <v>0</v>
      </c>
      <c r="AL71" s="4">
        <f>IF(AL$2='SANDBOX Calc'!$E$6,Data!AM71,0)</f>
        <v>0</v>
      </c>
      <c r="AM71" s="4">
        <f>IF(AM$2='SANDBOX Calc'!$E$6,Data!AN71,0)</f>
        <v>0</v>
      </c>
      <c r="AN71" s="4">
        <f>IF(AN$2='SANDBOX Calc'!$E$6,Data!AO71,0)</f>
        <v>0</v>
      </c>
      <c r="AO71" s="4">
        <f>IF(AO$2='SANDBOX Calc'!$E$6,Data!AP71,0)</f>
        <v>0</v>
      </c>
      <c r="AP71" s="6">
        <f t="shared" si="11"/>
        <v>17.322146118721463</v>
      </c>
      <c r="AQ71" s="18">
        <f>IF(AQ$2='SANDBOX Calc'!$F$6,0,0)</f>
        <v>0</v>
      </c>
      <c r="AR71" s="4">
        <f>IF(AR$2='SANDBOX Calc'!$F$6,Data!AQ71,0)</f>
        <v>0</v>
      </c>
      <c r="AS71" s="4">
        <f>IF(AS$2='SANDBOX Calc'!$F$6,Data!AR71,0)</f>
        <v>0</v>
      </c>
      <c r="AT71" s="4">
        <f>IF(AT$2='SANDBOX Calc'!$F$6,Data!AS71,0)</f>
        <v>0</v>
      </c>
      <c r="AU71" s="4">
        <f>IF(AU$2='SANDBOX Calc'!$F$6,Data!AT71,0)</f>
        <v>0</v>
      </c>
      <c r="AV71" s="4">
        <f>IF(AV$2='SANDBOX Calc'!$F$6,Data!AU71,0)</f>
        <v>0</v>
      </c>
      <c r="AW71" s="4">
        <f>IF(AW$2='SANDBOX Calc'!$F$6,Data!AV71,0)</f>
        <v>0</v>
      </c>
      <c r="AX71" s="4">
        <f>IF(AX$2='SANDBOX Calc'!$F$6,Data!AW71,0)</f>
        <v>0</v>
      </c>
      <c r="AY71" s="6">
        <f t="shared" si="12"/>
        <v>0</v>
      </c>
      <c r="AZ71" s="18">
        <f>IF(AZ$2='SANDBOX Calc'!$G$6,0,0)</f>
        <v>0</v>
      </c>
      <c r="BA71" s="4">
        <f>IF(BA$2='SANDBOX Calc'!$G$6,Data!AX71,0)</f>
        <v>0</v>
      </c>
      <c r="BB71" s="4">
        <f>IF(BB$2='SANDBOX Calc'!$G$6,Data!AY71,0)</f>
        <v>0.51792237442922373</v>
      </c>
      <c r="BC71" s="4">
        <f>IF(BC$2='SANDBOX Calc'!$G$6,Data!AZ71,0)</f>
        <v>0</v>
      </c>
      <c r="BD71" s="4">
        <f>IF(BD$2='SANDBOX Calc'!$G$6,Data!BA71,0)</f>
        <v>0</v>
      </c>
      <c r="BE71" s="4">
        <f>IF(BE$2='SANDBOX Calc'!$G$6,Data!BB71,0)</f>
        <v>0</v>
      </c>
      <c r="BF71" s="4">
        <f>IF(BF$2='SANDBOX Calc'!$G$6,Data!BC71,0)</f>
        <v>0</v>
      </c>
      <c r="BG71" s="4">
        <f>IF(BG$2='SANDBOX Calc'!$G$6,Data!BD71,0)</f>
        <v>0</v>
      </c>
      <c r="BH71" s="6">
        <f t="shared" si="13"/>
        <v>0.51792237442922373</v>
      </c>
      <c r="BI71" s="97">
        <f>IF('SANDBOX Calc'!$H$6="Yes",Data!BE71,0)</f>
        <v>0</v>
      </c>
      <c r="BJ71" s="18">
        <f>IF(BJ$2='SANDBOX Calc'!$L$4,0,0)</f>
        <v>0</v>
      </c>
      <c r="BK71" s="4">
        <f>IF(BK$2='SANDBOX Calc'!$L$4,Data!BV71,0)</f>
        <v>0</v>
      </c>
      <c r="BL71" s="4">
        <f>IF(BL$2='SANDBOX Calc'!$L$4,Data!BW71,0)</f>
        <v>0.78650000000000009</v>
      </c>
      <c r="BM71" s="4">
        <f>IF(BM$2='SANDBOX Calc'!$L$4,Data!BX71,0)</f>
        <v>0</v>
      </c>
      <c r="BN71" s="4">
        <f>IF(BN$2='SANDBOX Calc'!$L$4,Data!BY71,0)</f>
        <v>0</v>
      </c>
      <c r="BO71" s="6">
        <f t="shared" si="14"/>
        <v>0.78650000000000009</v>
      </c>
      <c r="BP71" s="4">
        <f>IF('SANDBOX Calc'!$J$6='BPA SANDBOX Ref Data'!BP$2,Data!C71,0)</f>
        <v>0</v>
      </c>
      <c r="BQ71" s="4">
        <f>IF('SANDBOX Calc'!$J$6='BPA SANDBOX Ref Data'!BQ$2,Data!D71,0)</f>
        <v>0</v>
      </c>
      <c r="BR71" s="4">
        <f>IF('SANDBOX Calc'!$J$6='BPA SANDBOX Ref Data'!BR$2,Data!E71,0)</f>
        <v>0</v>
      </c>
      <c r="BS71" s="4">
        <f>IF('SANDBOX Calc'!$J$6='BPA SANDBOX Ref Data'!BS$2,Data!F71,0)</f>
        <v>79.555999999999997</v>
      </c>
      <c r="BT71" s="99">
        <f t="shared" si="8"/>
        <v>79.555999999999997</v>
      </c>
      <c r="BU71" s="102">
        <f>IF('SANDBOX Calc'!$L$6="Yes",'BPA SANDBOX Ref Data'!BO71*'SANDBOX Calc'!$L$5,0)</f>
        <v>0.39325000000000004</v>
      </c>
      <c r="BV71" s="102">
        <f>IF('SANDBOX Calc'!$M$6="Yes",IF(('SANDBOX Calc'!I75-'BPA SANDBOX Ref Data'!BT71)&gt;0,('SANDBOX Calc'!I75-'BPA SANDBOX Ref Data'!BT71)*'SANDBOX Calc'!$M$5,0),0)</f>
        <v>0</v>
      </c>
      <c r="BW71" s="80">
        <f>IF('SANDBOX Calc'!$K$6="Yes",IF(('SANDBOX Calc'!I75)&lt;'SANDBOX Calc'!J75,('SANDBOX Calc'!I75-'SANDBOX Calc'!J75)*'SANDBOX Calc'!$K$5,0),0)</f>
        <v>-17.012104566210041</v>
      </c>
      <c r="BX71" s="105">
        <f>IF('SANDBOX Calc'!$N$5='BPA SANDBOX Ref Data'!$BX$2,'BPA SANDBOX Scaling'!D74,0)</f>
        <v>2.6516989521202521</v>
      </c>
      <c r="BY71" s="1">
        <f>IF('SANDBOX Calc'!$N$5='BPA SANDBOX Ref Data'!$BY$2,'BPA SANDBOX Scaling'!H74,0)</f>
        <v>0</v>
      </c>
      <c r="BZ71" s="6">
        <f>IF('SANDBOX Calc'!$N$6="Yes",SUM('BPA SANDBOX Ref Data'!BX71:BY71),0)</f>
        <v>2.6516989521202521</v>
      </c>
      <c r="CA71" s="4"/>
      <c r="CB71" s="4"/>
      <c r="CC71" s="4"/>
      <c r="CD71" s="4"/>
      <c r="CE71" s="4"/>
      <c r="CF71" s="4"/>
      <c r="CG71" s="4"/>
      <c r="CH71" s="4"/>
      <c r="CI71" s="4"/>
      <c r="CJ71" s="4"/>
      <c r="CK71" s="4"/>
      <c r="CL71" s="4"/>
      <c r="CM71" s="4"/>
      <c r="CN71" s="4"/>
      <c r="CO71" s="4"/>
      <c r="CP71" s="4"/>
      <c r="CQ71" s="4" t="e">
        <f>IF('SANDBOX Calc'!#REF!='BPA SANDBOX Ref Data'!CQ$2,Data!G71,0)</f>
        <v>#REF!</v>
      </c>
      <c r="CR71" s="4" t="e">
        <f>IF('SANDBOX Calc'!#REF!='BPA SANDBOX Ref Data'!CR$2,Data!H71,0)</f>
        <v>#REF!</v>
      </c>
      <c r="CS71" s="4" t="e">
        <f>IF('SANDBOX Calc'!#REF!='BPA SANDBOX Ref Data'!CS$2,Data!I71,0)</f>
        <v>#REF!</v>
      </c>
      <c r="CT71" s="4" t="e">
        <f>IF('SANDBOX Calc'!#REF!='BPA SANDBOX Ref Data'!CT$2,Data!J71,0)</f>
        <v>#REF!</v>
      </c>
      <c r="CU71" s="4" t="e">
        <f>IF('SANDBOX Calc'!#REF!='BPA SANDBOX Ref Data'!CU$2,Data!K71,0)</f>
        <v>#REF!</v>
      </c>
      <c r="CV71" s="4" t="e">
        <f>IF('SANDBOX Calc'!#REF!='BPA SANDBOX Ref Data'!CV$2,Data!L71,0)</f>
        <v>#REF!</v>
      </c>
      <c r="CW71" s="4" t="e">
        <f>IF('SANDBOX Calc'!#REF!='BPA SANDBOX Ref Data'!CW$2,Data!M71,0)</f>
        <v>#REF!</v>
      </c>
      <c r="CX71" s="4" t="e">
        <f>IF('SANDBOX Calc'!#REF!='BPA SANDBOX Ref Data'!CX$2,Data!N71,0)</f>
        <v>#REF!</v>
      </c>
      <c r="CY71" s="4" t="e">
        <f>IF('SANDBOX Calc'!#REF!='BPA SANDBOX Ref Data'!CY$2,Data!O71,0)</f>
        <v>#REF!</v>
      </c>
      <c r="CZ71" s="4" t="e">
        <f>IF('SANDBOX Calc'!#REF!='BPA SANDBOX Ref Data'!CZ$2,Data!P71,0)</f>
        <v>#REF!</v>
      </c>
      <c r="DA71" s="4" t="e">
        <f>IF('SANDBOX Calc'!#REF!='BPA SANDBOX Ref Data'!DA$2,Data!Q71,0)</f>
        <v>#REF!</v>
      </c>
      <c r="DB71" s="4" t="e">
        <f>IF('SANDBOX Calc'!#REF!='BPA SANDBOX Ref Data'!DB$2,Data!R71,0)</f>
        <v>#REF!</v>
      </c>
      <c r="DC71" s="4" t="e">
        <f>IF('SANDBOX Calc'!#REF!='BPA SANDBOX Ref Data'!DC$2,Data!S71,0)</f>
        <v>#REF!</v>
      </c>
      <c r="DD71" s="4" t="e">
        <f>IF('SANDBOX Calc'!#REF!='BPA SANDBOX Ref Data'!DD$2,Data!T71,0)</f>
        <v>#REF!</v>
      </c>
      <c r="DE71" s="4" t="e">
        <f>IF('SANDBOX Calc'!#REF!='BPA SANDBOX Ref Data'!DE$2,Data!U71,0)</f>
        <v>#REF!</v>
      </c>
      <c r="DF71" s="22" t="e">
        <f t="shared" si="15"/>
        <v>#REF!</v>
      </c>
    </row>
    <row r="72" spans="1:110" x14ac:dyDescent="0.3">
      <c r="A72" s="12">
        <v>10209</v>
      </c>
      <c r="B72" s="37" t="s">
        <v>79</v>
      </c>
      <c r="C72" s="18">
        <f>IF('SANDBOX Calc'!$C$6='BPA SANDBOX Ref Data'!C$2,Data!G72,0)</f>
        <v>0</v>
      </c>
      <c r="D72" s="4">
        <f>IF('SANDBOX Calc'!$C$6='BPA SANDBOX Ref Data'!D$2,Data!H72,0)</f>
        <v>0</v>
      </c>
      <c r="E72" s="4">
        <f>IF('SANDBOX Calc'!$C$6='BPA SANDBOX Ref Data'!E$2,Data!I72,0)</f>
        <v>124.17198630136987</v>
      </c>
      <c r="F72" s="4">
        <f>IF('SANDBOX Calc'!$C$6='BPA SANDBOX Ref Data'!F$2,Data!J72,0)</f>
        <v>0</v>
      </c>
      <c r="G72" s="4">
        <f>IF('SANDBOX Calc'!$C$6='BPA SANDBOX Ref Data'!G$2,Data!K72,0)</f>
        <v>0</v>
      </c>
      <c r="H72" s="4">
        <f>IF('SANDBOX Calc'!$C$6='BPA SANDBOX Ref Data'!H$2,Data!L72,0)</f>
        <v>0</v>
      </c>
      <c r="I72" s="4">
        <f>IF('SANDBOX Calc'!$C$6='BPA SANDBOX Ref Data'!I$2,Data!M72,0)</f>
        <v>0</v>
      </c>
      <c r="J72" s="4">
        <f>IF('SANDBOX Calc'!$C$6='BPA SANDBOX Ref Data'!J$2,Data!N72,0)</f>
        <v>0</v>
      </c>
      <c r="K72" s="4">
        <f>IF('SANDBOX Calc'!$C$6='BPA SANDBOX Ref Data'!K$2,Data!O72,0)</f>
        <v>0</v>
      </c>
      <c r="L72" s="4">
        <f>IF('SANDBOX Calc'!$C$6='BPA SANDBOX Ref Data'!L$2,Data!P72,0)</f>
        <v>0</v>
      </c>
      <c r="M72" s="4">
        <f>IF('SANDBOX Calc'!$C$6='BPA SANDBOX Ref Data'!M$2,Data!Q72,0)</f>
        <v>0</v>
      </c>
      <c r="N72" s="4">
        <f>IF('SANDBOX Calc'!$C$6='BPA SANDBOX Ref Data'!N$2,Data!R72,0)</f>
        <v>0</v>
      </c>
      <c r="O72" s="4">
        <f>IF('SANDBOX Calc'!$C$6='BPA SANDBOX Ref Data'!O$2,Data!S72,0)</f>
        <v>0</v>
      </c>
      <c r="P72" s="4">
        <f>IF('SANDBOX Calc'!$C$6='BPA SANDBOX Ref Data'!P$2,Data!T72,0)</f>
        <v>0</v>
      </c>
      <c r="Q72" s="4">
        <f>IF('SANDBOX Calc'!$C$6='BPA SANDBOX Ref Data'!Q$2,Data!U72,0)</f>
        <v>0</v>
      </c>
      <c r="R72" s="22">
        <f t="shared" si="9"/>
        <v>124.17198630136987</v>
      </c>
      <c r="S72" s="18">
        <f>IF(S$2='SANDBOX Calc'!$D$6,Data!V72,0)</f>
        <v>0</v>
      </c>
      <c r="T72" s="4">
        <f>IF(T$2='SANDBOX Calc'!$D$6,Data!W72,0)</f>
        <v>0</v>
      </c>
      <c r="U72" s="4">
        <f>IF(U$2='SANDBOX Calc'!$D$6,Data!X72,0)</f>
        <v>0</v>
      </c>
      <c r="V72" s="4">
        <f>IF(V$2='SANDBOX Calc'!$D$6,Data!Y72,0)</f>
        <v>0</v>
      </c>
      <c r="W72" s="4">
        <f>IF(W$2='SANDBOX Calc'!$D$6,Data!Z72,0)</f>
        <v>0</v>
      </c>
      <c r="X72" s="4">
        <f>IF(X$2='SANDBOX Calc'!$D$6,Data!AA72,0)</f>
        <v>0</v>
      </c>
      <c r="Y72" s="4">
        <f>IF(Y$2='SANDBOX Calc'!$D$6,Data!AB72,0)</f>
        <v>0</v>
      </c>
      <c r="Z72" s="4">
        <f>IF(Z$2='SANDBOX Calc'!$D$6,Data!AC72,0)</f>
        <v>0</v>
      </c>
      <c r="AA72" s="4">
        <f>IF(AA$2='SANDBOX Calc'!$D$6,Data!AD72,0)</f>
        <v>0</v>
      </c>
      <c r="AB72" s="4">
        <f>IF(AB$2='SANDBOX Calc'!$D$6,Data!AE72,0)</f>
        <v>0</v>
      </c>
      <c r="AC72" s="4">
        <f>IF(AC$2='SANDBOX Calc'!$D$6,Data!AF72,0)</f>
        <v>0</v>
      </c>
      <c r="AD72" s="4">
        <f>IF(AD$2='SANDBOX Calc'!$D$6,Data!AG72,0)</f>
        <v>0</v>
      </c>
      <c r="AE72" s="4">
        <f>IF(AE$2='SANDBOX Calc'!$D$6,Data!AH72,0)</f>
        <v>0</v>
      </c>
      <c r="AF72" s="4">
        <f>IF(AF$2='SANDBOX Calc'!$D$6,Data!AI72,0)</f>
        <v>0</v>
      </c>
      <c r="AG72" s="6">
        <f t="shared" si="10"/>
        <v>0</v>
      </c>
      <c r="AH72" s="18">
        <f>IF(AH$2='SANDBOX Calc'!$E$6,0,0)</f>
        <v>0</v>
      </c>
      <c r="AI72" s="4">
        <f>IF(AI$2='SANDBOX Calc'!$E$6,Data!AJ72,0)</f>
        <v>0</v>
      </c>
      <c r="AJ72" s="4">
        <f>IF(AJ$2='SANDBOX Calc'!$E$6,Data!AK72,0)</f>
        <v>0</v>
      </c>
      <c r="AK72" s="4">
        <f>IF(AK$2='SANDBOX Calc'!$E$6,Data!AL72,0)</f>
        <v>0</v>
      </c>
      <c r="AL72" s="4">
        <f>IF(AL$2='SANDBOX Calc'!$E$6,Data!AM72,0)</f>
        <v>0</v>
      </c>
      <c r="AM72" s="4">
        <f>IF(AM$2='SANDBOX Calc'!$E$6,Data!AN72,0)</f>
        <v>0</v>
      </c>
      <c r="AN72" s="4">
        <f>IF(AN$2='SANDBOX Calc'!$E$6,Data!AO72,0)</f>
        <v>0</v>
      </c>
      <c r="AO72" s="4">
        <f>IF(AO$2='SANDBOX Calc'!$E$6,Data!AP72,0)</f>
        <v>0</v>
      </c>
      <c r="AP72" s="6">
        <f t="shared" si="11"/>
        <v>0</v>
      </c>
      <c r="AQ72" s="18">
        <f>IF(AQ$2='SANDBOX Calc'!$F$6,0,0)</f>
        <v>0</v>
      </c>
      <c r="AR72" s="4">
        <f>IF(AR$2='SANDBOX Calc'!$F$6,Data!AQ72,0)</f>
        <v>0</v>
      </c>
      <c r="AS72" s="4">
        <f>IF(AS$2='SANDBOX Calc'!$F$6,Data!AR72,0)</f>
        <v>0</v>
      </c>
      <c r="AT72" s="4">
        <f>IF(AT$2='SANDBOX Calc'!$F$6,Data!AS72,0)</f>
        <v>0</v>
      </c>
      <c r="AU72" s="4">
        <f>IF(AU$2='SANDBOX Calc'!$F$6,Data!AT72,0)</f>
        <v>0</v>
      </c>
      <c r="AV72" s="4">
        <f>IF(AV$2='SANDBOX Calc'!$F$6,Data!AU72,0)</f>
        <v>0</v>
      </c>
      <c r="AW72" s="4">
        <f>IF(AW$2='SANDBOX Calc'!$F$6,Data!AV72,0)</f>
        <v>0</v>
      </c>
      <c r="AX72" s="4">
        <f>IF(AX$2='SANDBOX Calc'!$F$6,Data!AW72,0)</f>
        <v>0</v>
      </c>
      <c r="AY72" s="6">
        <f t="shared" si="12"/>
        <v>0</v>
      </c>
      <c r="AZ72" s="18">
        <f>IF(AZ$2='SANDBOX Calc'!$G$6,0,0)</f>
        <v>0</v>
      </c>
      <c r="BA72" s="4">
        <f>IF(BA$2='SANDBOX Calc'!$G$6,Data!AX72,0)</f>
        <v>0</v>
      </c>
      <c r="BB72" s="4">
        <f>IF(BB$2='SANDBOX Calc'!$G$6,Data!AY72,0)</f>
        <v>0</v>
      </c>
      <c r="BC72" s="4">
        <f>IF(BC$2='SANDBOX Calc'!$G$6,Data!AZ72,0)</f>
        <v>0</v>
      </c>
      <c r="BD72" s="4">
        <f>IF(BD$2='SANDBOX Calc'!$G$6,Data!BA72,0)</f>
        <v>0</v>
      </c>
      <c r="BE72" s="4">
        <f>IF(BE$2='SANDBOX Calc'!$G$6,Data!BB72,0)</f>
        <v>0</v>
      </c>
      <c r="BF72" s="4">
        <f>IF(BF$2='SANDBOX Calc'!$G$6,Data!BC72,0)</f>
        <v>0</v>
      </c>
      <c r="BG72" s="4">
        <f>IF(BG$2='SANDBOX Calc'!$G$6,Data!BD72,0)</f>
        <v>0</v>
      </c>
      <c r="BH72" s="6">
        <f t="shared" si="13"/>
        <v>0</v>
      </c>
      <c r="BI72" s="97">
        <f>IF('SANDBOX Calc'!$H$6="Yes",Data!BE72,0)</f>
        <v>0</v>
      </c>
      <c r="BJ72" s="18">
        <f>IF(BJ$2='SANDBOX Calc'!$L$4,0,0)</f>
        <v>0</v>
      </c>
      <c r="BK72" s="4">
        <f>IF(BK$2='SANDBOX Calc'!$L$4,Data!BV72,0)</f>
        <v>0</v>
      </c>
      <c r="BL72" s="4">
        <f>IF(BL$2='SANDBOX Calc'!$L$4,Data!BW72,0)</f>
        <v>0.26650000000000001</v>
      </c>
      <c r="BM72" s="4">
        <f>IF(BM$2='SANDBOX Calc'!$L$4,Data!BX72,0)</f>
        <v>0</v>
      </c>
      <c r="BN72" s="4">
        <f>IF(BN$2='SANDBOX Calc'!$L$4,Data!BY72,0)</f>
        <v>0</v>
      </c>
      <c r="BO72" s="6">
        <f t="shared" si="14"/>
        <v>0.26650000000000001</v>
      </c>
      <c r="BP72" s="4">
        <f>IF('SANDBOX Calc'!$J$6='BPA SANDBOX Ref Data'!BP$2,Data!C72,0)</f>
        <v>0</v>
      </c>
      <c r="BQ72" s="4">
        <f>IF('SANDBOX Calc'!$J$6='BPA SANDBOX Ref Data'!BQ$2,Data!D72,0)</f>
        <v>0</v>
      </c>
      <c r="BR72" s="4">
        <f>IF('SANDBOX Calc'!$J$6='BPA SANDBOX Ref Data'!BR$2,Data!E72,0)</f>
        <v>0</v>
      </c>
      <c r="BS72" s="4">
        <f>IF('SANDBOX Calc'!$J$6='BPA SANDBOX Ref Data'!BS$2,Data!F72,0)</f>
        <v>104.89</v>
      </c>
      <c r="BT72" s="99">
        <f t="shared" si="8"/>
        <v>104.89</v>
      </c>
      <c r="BU72" s="102">
        <f>IF('SANDBOX Calc'!$L$6="Yes",'BPA SANDBOX Ref Data'!BO72*'SANDBOX Calc'!$L$5,0)</f>
        <v>0.13325000000000001</v>
      </c>
      <c r="BV72" s="102">
        <f>IF('SANDBOX Calc'!$M$6="Yes",IF(('SANDBOX Calc'!I76-'BPA SANDBOX Ref Data'!BT72)&gt;0,('SANDBOX Calc'!I76-'BPA SANDBOX Ref Data'!BT72)*'SANDBOX Calc'!$M$5,0),0)</f>
        <v>4.8204965753424673</v>
      </c>
      <c r="BW72" s="80">
        <f>IF('SANDBOX Calc'!$K$6="Yes",IF(('SANDBOX Calc'!I76)&lt;'SANDBOX Calc'!J76,('SANDBOX Calc'!I76-'SANDBOX Calc'!J76)*'SANDBOX Calc'!$K$5,0),0)</f>
        <v>0</v>
      </c>
      <c r="BX72" s="105">
        <f>IF('SANDBOX Calc'!$N$5='BPA SANDBOX Ref Data'!$BX$2,'BPA SANDBOX Scaling'!D75,0)</f>
        <v>4.627991080358381</v>
      </c>
      <c r="BY72" s="1">
        <f>IF('SANDBOX Calc'!$N$5='BPA SANDBOX Ref Data'!$BY$2,'BPA SANDBOX Scaling'!H75,0)</f>
        <v>0</v>
      </c>
      <c r="BZ72" s="6">
        <f>IF('SANDBOX Calc'!$N$6="Yes",SUM('BPA SANDBOX Ref Data'!BX72:BY72),0)</f>
        <v>4.627991080358381</v>
      </c>
      <c r="CA72" s="4"/>
      <c r="CB72" s="4"/>
      <c r="CC72" s="4"/>
      <c r="CD72" s="4"/>
      <c r="CE72" s="4"/>
      <c r="CF72" s="4"/>
      <c r="CG72" s="4"/>
      <c r="CH72" s="4"/>
      <c r="CI72" s="4"/>
      <c r="CJ72" s="4"/>
      <c r="CK72" s="4"/>
      <c r="CL72" s="4"/>
      <c r="CM72" s="4"/>
      <c r="CN72" s="4"/>
      <c r="CO72" s="4"/>
      <c r="CP72" s="4"/>
      <c r="CQ72" s="4" t="e">
        <f>IF('SANDBOX Calc'!#REF!='BPA SANDBOX Ref Data'!CQ$2,Data!G72,0)</f>
        <v>#REF!</v>
      </c>
      <c r="CR72" s="4" t="e">
        <f>IF('SANDBOX Calc'!#REF!='BPA SANDBOX Ref Data'!CR$2,Data!H72,0)</f>
        <v>#REF!</v>
      </c>
      <c r="CS72" s="4" t="e">
        <f>IF('SANDBOX Calc'!#REF!='BPA SANDBOX Ref Data'!CS$2,Data!I72,0)</f>
        <v>#REF!</v>
      </c>
      <c r="CT72" s="4" t="e">
        <f>IF('SANDBOX Calc'!#REF!='BPA SANDBOX Ref Data'!CT$2,Data!J72,0)</f>
        <v>#REF!</v>
      </c>
      <c r="CU72" s="4" t="e">
        <f>IF('SANDBOX Calc'!#REF!='BPA SANDBOX Ref Data'!CU$2,Data!K72,0)</f>
        <v>#REF!</v>
      </c>
      <c r="CV72" s="4" t="e">
        <f>IF('SANDBOX Calc'!#REF!='BPA SANDBOX Ref Data'!CV$2,Data!L72,0)</f>
        <v>#REF!</v>
      </c>
      <c r="CW72" s="4" t="e">
        <f>IF('SANDBOX Calc'!#REF!='BPA SANDBOX Ref Data'!CW$2,Data!M72,0)</f>
        <v>#REF!</v>
      </c>
      <c r="CX72" s="4" t="e">
        <f>IF('SANDBOX Calc'!#REF!='BPA SANDBOX Ref Data'!CX$2,Data!N72,0)</f>
        <v>#REF!</v>
      </c>
      <c r="CY72" s="4" t="e">
        <f>IF('SANDBOX Calc'!#REF!='BPA SANDBOX Ref Data'!CY$2,Data!O72,0)</f>
        <v>#REF!</v>
      </c>
      <c r="CZ72" s="4" t="e">
        <f>IF('SANDBOX Calc'!#REF!='BPA SANDBOX Ref Data'!CZ$2,Data!P72,0)</f>
        <v>#REF!</v>
      </c>
      <c r="DA72" s="4" t="e">
        <f>IF('SANDBOX Calc'!#REF!='BPA SANDBOX Ref Data'!DA$2,Data!Q72,0)</f>
        <v>#REF!</v>
      </c>
      <c r="DB72" s="4" t="e">
        <f>IF('SANDBOX Calc'!#REF!='BPA SANDBOX Ref Data'!DB$2,Data!R72,0)</f>
        <v>#REF!</v>
      </c>
      <c r="DC72" s="4" t="e">
        <f>IF('SANDBOX Calc'!#REF!='BPA SANDBOX Ref Data'!DC$2,Data!S72,0)</f>
        <v>#REF!</v>
      </c>
      <c r="DD72" s="4" t="e">
        <f>IF('SANDBOX Calc'!#REF!='BPA SANDBOX Ref Data'!DD$2,Data!T72,0)</f>
        <v>#REF!</v>
      </c>
      <c r="DE72" s="4" t="e">
        <f>IF('SANDBOX Calc'!#REF!='BPA SANDBOX Ref Data'!DE$2,Data!U72,0)</f>
        <v>#REF!</v>
      </c>
      <c r="DF72" s="22" t="e">
        <f t="shared" si="15"/>
        <v>#REF!</v>
      </c>
    </row>
    <row r="73" spans="1:110" x14ac:dyDescent="0.3">
      <c r="A73" s="12">
        <v>10230</v>
      </c>
      <c r="B73" s="37" t="s">
        <v>80</v>
      </c>
      <c r="C73" s="18">
        <f>IF('SANDBOX Calc'!$C$6='BPA SANDBOX Ref Data'!C$2,Data!G73,0)</f>
        <v>0</v>
      </c>
      <c r="D73" s="4">
        <f>IF('SANDBOX Calc'!$C$6='BPA SANDBOX Ref Data'!D$2,Data!H73,0)</f>
        <v>0</v>
      </c>
      <c r="E73" s="4">
        <f>IF('SANDBOX Calc'!$C$6='BPA SANDBOX Ref Data'!E$2,Data!I73,0)</f>
        <v>12.802464041095893</v>
      </c>
      <c r="F73" s="4">
        <f>IF('SANDBOX Calc'!$C$6='BPA SANDBOX Ref Data'!F$2,Data!J73,0)</f>
        <v>0</v>
      </c>
      <c r="G73" s="4">
        <f>IF('SANDBOX Calc'!$C$6='BPA SANDBOX Ref Data'!G$2,Data!K73,0)</f>
        <v>0</v>
      </c>
      <c r="H73" s="4">
        <f>IF('SANDBOX Calc'!$C$6='BPA SANDBOX Ref Data'!H$2,Data!L73,0)</f>
        <v>0</v>
      </c>
      <c r="I73" s="4">
        <f>IF('SANDBOX Calc'!$C$6='BPA SANDBOX Ref Data'!I$2,Data!M73,0)</f>
        <v>0</v>
      </c>
      <c r="J73" s="4">
        <f>IF('SANDBOX Calc'!$C$6='BPA SANDBOX Ref Data'!J$2,Data!N73,0)</f>
        <v>0</v>
      </c>
      <c r="K73" s="4">
        <f>IF('SANDBOX Calc'!$C$6='BPA SANDBOX Ref Data'!K$2,Data!O73,0)</f>
        <v>0</v>
      </c>
      <c r="L73" s="4">
        <f>IF('SANDBOX Calc'!$C$6='BPA SANDBOX Ref Data'!L$2,Data!P73,0)</f>
        <v>0</v>
      </c>
      <c r="M73" s="4">
        <f>IF('SANDBOX Calc'!$C$6='BPA SANDBOX Ref Data'!M$2,Data!Q73,0)</f>
        <v>0</v>
      </c>
      <c r="N73" s="4">
        <f>IF('SANDBOX Calc'!$C$6='BPA SANDBOX Ref Data'!N$2,Data!R73,0)</f>
        <v>0</v>
      </c>
      <c r="O73" s="4">
        <f>IF('SANDBOX Calc'!$C$6='BPA SANDBOX Ref Data'!O$2,Data!S73,0)</f>
        <v>0</v>
      </c>
      <c r="P73" s="4">
        <f>IF('SANDBOX Calc'!$C$6='BPA SANDBOX Ref Data'!P$2,Data!T73,0)</f>
        <v>0</v>
      </c>
      <c r="Q73" s="4">
        <f>IF('SANDBOX Calc'!$C$6='BPA SANDBOX Ref Data'!Q$2,Data!U73,0)</f>
        <v>0</v>
      </c>
      <c r="R73" s="22">
        <f t="shared" si="9"/>
        <v>12.802464041095893</v>
      </c>
      <c r="S73" s="18">
        <f>IF(S$2='SANDBOX Calc'!$D$6,Data!V73,0)</f>
        <v>0</v>
      </c>
      <c r="T73" s="4">
        <f>IF(T$2='SANDBOX Calc'!$D$6,Data!W73,0)</f>
        <v>0</v>
      </c>
      <c r="U73" s="4">
        <f>IF(U$2='SANDBOX Calc'!$D$6,Data!X73,0)</f>
        <v>0</v>
      </c>
      <c r="V73" s="4">
        <f>IF(V$2='SANDBOX Calc'!$D$6,Data!Y73,0)</f>
        <v>0</v>
      </c>
      <c r="W73" s="4">
        <f>IF(W$2='SANDBOX Calc'!$D$6,Data!Z73,0)</f>
        <v>0</v>
      </c>
      <c r="X73" s="4">
        <f>IF(X$2='SANDBOX Calc'!$D$6,Data!AA73,0)</f>
        <v>0</v>
      </c>
      <c r="Y73" s="4">
        <f>IF(Y$2='SANDBOX Calc'!$D$6,Data!AB73,0)</f>
        <v>0</v>
      </c>
      <c r="Z73" s="4">
        <f>IF(Z$2='SANDBOX Calc'!$D$6,Data!AC73,0)</f>
        <v>0</v>
      </c>
      <c r="AA73" s="4">
        <f>IF(AA$2='SANDBOX Calc'!$D$6,Data!AD73,0)</f>
        <v>0</v>
      </c>
      <c r="AB73" s="4">
        <f>IF(AB$2='SANDBOX Calc'!$D$6,Data!AE73,0)</f>
        <v>0</v>
      </c>
      <c r="AC73" s="4">
        <f>IF(AC$2='SANDBOX Calc'!$D$6,Data!AF73,0)</f>
        <v>0</v>
      </c>
      <c r="AD73" s="4">
        <f>IF(AD$2='SANDBOX Calc'!$D$6,Data!AG73,0)</f>
        <v>0</v>
      </c>
      <c r="AE73" s="4">
        <f>IF(AE$2='SANDBOX Calc'!$D$6,Data!AH73,0)</f>
        <v>0</v>
      </c>
      <c r="AF73" s="4">
        <f>IF(AF$2='SANDBOX Calc'!$D$6,Data!AI73,0)</f>
        <v>0</v>
      </c>
      <c r="AG73" s="6">
        <f t="shared" si="10"/>
        <v>0</v>
      </c>
      <c r="AH73" s="18">
        <f>IF(AH$2='SANDBOX Calc'!$E$6,0,0)</f>
        <v>0</v>
      </c>
      <c r="AI73" s="4">
        <f>IF(AI$2='SANDBOX Calc'!$E$6,Data!AJ73,0)</f>
        <v>0</v>
      </c>
      <c r="AJ73" s="4">
        <f>IF(AJ$2='SANDBOX Calc'!$E$6,Data!AK73,0)</f>
        <v>0.98036529680365292</v>
      </c>
      <c r="AK73" s="4">
        <f>IF(AK$2='SANDBOX Calc'!$E$6,Data!AL73,0)</f>
        <v>0</v>
      </c>
      <c r="AL73" s="4">
        <f>IF(AL$2='SANDBOX Calc'!$E$6,Data!AM73,0)</f>
        <v>0</v>
      </c>
      <c r="AM73" s="4">
        <f>IF(AM$2='SANDBOX Calc'!$E$6,Data!AN73,0)</f>
        <v>0</v>
      </c>
      <c r="AN73" s="4">
        <f>IF(AN$2='SANDBOX Calc'!$E$6,Data!AO73,0)</f>
        <v>0</v>
      </c>
      <c r="AO73" s="4">
        <f>IF(AO$2='SANDBOX Calc'!$E$6,Data!AP73,0)</f>
        <v>0</v>
      </c>
      <c r="AP73" s="6">
        <f t="shared" si="11"/>
        <v>0.98036529680365292</v>
      </c>
      <c r="AQ73" s="18">
        <f>IF(AQ$2='SANDBOX Calc'!$F$6,0,0)</f>
        <v>0</v>
      </c>
      <c r="AR73" s="4">
        <f>IF(AR$2='SANDBOX Calc'!$F$6,Data!AQ73,0)</f>
        <v>0</v>
      </c>
      <c r="AS73" s="4">
        <f>IF(AS$2='SANDBOX Calc'!$F$6,Data!AR73,0)</f>
        <v>0</v>
      </c>
      <c r="AT73" s="4">
        <f>IF(AT$2='SANDBOX Calc'!$F$6,Data!AS73,0)</f>
        <v>0</v>
      </c>
      <c r="AU73" s="4">
        <f>IF(AU$2='SANDBOX Calc'!$F$6,Data!AT73,0)</f>
        <v>0</v>
      </c>
      <c r="AV73" s="4">
        <f>IF(AV$2='SANDBOX Calc'!$F$6,Data!AU73,0)</f>
        <v>0</v>
      </c>
      <c r="AW73" s="4">
        <f>IF(AW$2='SANDBOX Calc'!$F$6,Data!AV73,0)</f>
        <v>0</v>
      </c>
      <c r="AX73" s="4">
        <f>IF(AX$2='SANDBOX Calc'!$F$6,Data!AW73,0)</f>
        <v>0</v>
      </c>
      <c r="AY73" s="6">
        <f t="shared" si="12"/>
        <v>0</v>
      </c>
      <c r="AZ73" s="18">
        <f>IF(AZ$2='SANDBOX Calc'!$G$6,0,0)</f>
        <v>0</v>
      </c>
      <c r="BA73" s="4">
        <f>IF(BA$2='SANDBOX Calc'!$G$6,Data!AX73,0)</f>
        <v>0</v>
      </c>
      <c r="BB73" s="4">
        <f>IF(BB$2='SANDBOX Calc'!$G$6,Data!AY73,0)</f>
        <v>0</v>
      </c>
      <c r="BC73" s="4">
        <f>IF(BC$2='SANDBOX Calc'!$G$6,Data!AZ73,0)</f>
        <v>0</v>
      </c>
      <c r="BD73" s="4">
        <f>IF(BD$2='SANDBOX Calc'!$G$6,Data!BA73,0)</f>
        <v>0</v>
      </c>
      <c r="BE73" s="4">
        <f>IF(BE$2='SANDBOX Calc'!$G$6,Data!BB73,0)</f>
        <v>0</v>
      </c>
      <c r="BF73" s="4">
        <f>IF(BF$2='SANDBOX Calc'!$G$6,Data!BC73,0)</f>
        <v>0</v>
      </c>
      <c r="BG73" s="4">
        <f>IF(BG$2='SANDBOX Calc'!$G$6,Data!BD73,0)</f>
        <v>0</v>
      </c>
      <c r="BH73" s="6">
        <f t="shared" si="13"/>
        <v>0</v>
      </c>
      <c r="BI73" s="97">
        <f>IF('SANDBOX Calc'!$H$6="Yes",Data!BE73,0)</f>
        <v>0</v>
      </c>
      <c r="BJ73" s="18">
        <f>IF(BJ$2='SANDBOX Calc'!$L$4,0,0)</f>
        <v>0</v>
      </c>
      <c r="BK73" s="4">
        <f>IF(BK$2='SANDBOX Calc'!$L$4,Data!BV73,0)</f>
        <v>0</v>
      </c>
      <c r="BL73" s="4">
        <f>IF(BL$2='SANDBOX Calc'!$L$4,Data!BW73,0)</f>
        <v>4.2000000000000003E-2</v>
      </c>
      <c r="BM73" s="4">
        <f>IF(BM$2='SANDBOX Calc'!$L$4,Data!BX73,0)</f>
        <v>0</v>
      </c>
      <c r="BN73" s="4">
        <f>IF(BN$2='SANDBOX Calc'!$L$4,Data!BY73,0)</f>
        <v>0</v>
      </c>
      <c r="BO73" s="6">
        <f t="shared" si="14"/>
        <v>4.2000000000000003E-2</v>
      </c>
      <c r="BP73" s="4">
        <f>IF('SANDBOX Calc'!$J$6='BPA SANDBOX Ref Data'!BP$2,Data!C73,0)</f>
        <v>0</v>
      </c>
      <c r="BQ73" s="4">
        <f>IF('SANDBOX Calc'!$J$6='BPA SANDBOX Ref Data'!BQ$2,Data!D73,0)</f>
        <v>0</v>
      </c>
      <c r="BR73" s="4">
        <f>IF('SANDBOX Calc'!$J$6='BPA SANDBOX Ref Data'!BR$2,Data!E73,0)</f>
        <v>0</v>
      </c>
      <c r="BS73" s="4">
        <f>IF('SANDBOX Calc'!$J$6='BPA SANDBOX Ref Data'!BS$2,Data!F73,0)</f>
        <v>9.702</v>
      </c>
      <c r="BT73" s="99">
        <f t="shared" si="8"/>
        <v>9.702</v>
      </c>
      <c r="BU73" s="102">
        <f>IF('SANDBOX Calc'!$L$6="Yes",'BPA SANDBOX Ref Data'!BO73*'SANDBOX Calc'!$L$5,0)</f>
        <v>2.1000000000000001E-2</v>
      </c>
      <c r="BV73" s="102">
        <f>IF('SANDBOX Calc'!$M$6="Yes",IF(('SANDBOX Calc'!I77-'BPA SANDBOX Ref Data'!BT73)&gt;0,('SANDBOX Calc'!I77-'BPA SANDBOX Ref Data'!BT73)*'SANDBOX Calc'!$M$5,0),0)</f>
        <v>0.53002468607306019</v>
      </c>
      <c r="BW73" s="80">
        <f>IF('SANDBOX Calc'!$K$6="Yes",IF(('SANDBOX Calc'!I77)&lt;'SANDBOX Calc'!J77,('SANDBOX Calc'!I77-'SANDBOX Calc'!J77)*'SANDBOX Calc'!$K$5,0),0)</f>
        <v>0</v>
      </c>
      <c r="BX73" s="105">
        <f>IF('SANDBOX Calc'!$N$5='BPA SANDBOX Ref Data'!$BX$2,'BPA SANDBOX Scaling'!D76,0)</f>
        <v>0.43198550917319239</v>
      </c>
      <c r="BY73" s="1">
        <f>IF('SANDBOX Calc'!$N$5='BPA SANDBOX Ref Data'!$BY$2,'BPA SANDBOX Scaling'!H76,0)</f>
        <v>0</v>
      </c>
      <c r="BZ73" s="6">
        <f>IF('SANDBOX Calc'!$N$6="Yes",SUM('BPA SANDBOX Ref Data'!BX73:BY73),0)</f>
        <v>0.43198550917319239</v>
      </c>
      <c r="CA73" s="4"/>
      <c r="CB73" s="4"/>
      <c r="CC73" s="4"/>
      <c r="CD73" s="4"/>
      <c r="CE73" s="4"/>
      <c r="CF73" s="4"/>
      <c r="CG73" s="4"/>
      <c r="CH73" s="4"/>
      <c r="CI73" s="4"/>
      <c r="CJ73" s="4"/>
      <c r="CK73" s="4"/>
      <c r="CL73" s="4"/>
      <c r="CM73" s="4"/>
      <c r="CN73" s="4"/>
      <c r="CO73" s="4"/>
      <c r="CP73" s="4"/>
      <c r="CQ73" s="4" t="e">
        <f>IF('SANDBOX Calc'!#REF!='BPA SANDBOX Ref Data'!CQ$2,Data!G73,0)</f>
        <v>#REF!</v>
      </c>
      <c r="CR73" s="4" t="e">
        <f>IF('SANDBOX Calc'!#REF!='BPA SANDBOX Ref Data'!CR$2,Data!H73,0)</f>
        <v>#REF!</v>
      </c>
      <c r="CS73" s="4" t="e">
        <f>IF('SANDBOX Calc'!#REF!='BPA SANDBOX Ref Data'!CS$2,Data!I73,0)</f>
        <v>#REF!</v>
      </c>
      <c r="CT73" s="4" t="e">
        <f>IF('SANDBOX Calc'!#REF!='BPA SANDBOX Ref Data'!CT$2,Data!J73,0)</f>
        <v>#REF!</v>
      </c>
      <c r="CU73" s="4" t="e">
        <f>IF('SANDBOX Calc'!#REF!='BPA SANDBOX Ref Data'!CU$2,Data!K73,0)</f>
        <v>#REF!</v>
      </c>
      <c r="CV73" s="4" t="e">
        <f>IF('SANDBOX Calc'!#REF!='BPA SANDBOX Ref Data'!CV$2,Data!L73,0)</f>
        <v>#REF!</v>
      </c>
      <c r="CW73" s="4" t="e">
        <f>IF('SANDBOX Calc'!#REF!='BPA SANDBOX Ref Data'!CW$2,Data!M73,0)</f>
        <v>#REF!</v>
      </c>
      <c r="CX73" s="4" t="e">
        <f>IF('SANDBOX Calc'!#REF!='BPA SANDBOX Ref Data'!CX$2,Data!N73,0)</f>
        <v>#REF!</v>
      </c>
      <c r="CY73" s="4" t="e">
        <f>IF('SANDBOX Calc'!#REF!='BPA SANDBOX Ref Data'!CY$2,Data!O73,0)</f>
        <v>#REF!</v>
      </c>
      <c r="CZ73" s="4" t="e">
        <f>IF('SANDBOX Calc'!#REF!='BPA SANDBOX Ref Data'!CZ$2,Data!P73,0)</f>
        <v>#REF!</v>
      </c>
      <c r="DA73" s="4" t="e">
        <f>IF('SANDBOX Calc'!#REF!='BPA SANDBOX Ref Data'!DA$2,Data!Q73,0)</f>
        <v>#REF!</v>
      </c>
      <c r="DB73" s="4" t="e">
        <f>IF('SANDBOX Calc'!#REF!='BPA SANDBOX Ref Data'!DB$2,Data!R73,0)</f>
        <v>#REF!</v>
      </c>
      <c r="DC73" s="4" t="e">
        <f>IF('SANDBOX Calc'!#REF!='BPA SANDBOX Ref Data'!DC$2,Data!S73,0)</f>
        <v>#REF!</v>
      </c>
      <c r="DD73" s="4" t="e">
        <f>IF('SANDBOX Calc'!#REF!='BPA SANDBOX Ref Data'!DD$2,Data!T73,0)</f>
        <v>#REF!</v>
      </c>
      <c r="DE73" s="4" t="e">
        <f>IF('SANDBOX Calc'!#REF!='BPA SANDBOX Ref Data'!DE$2,Data!U73,0)</f>
        <v>#REF!</v>
      </c>
      <c r="DF73" s="22" t="e">
        <f t="shared" si="15"/>
        <v>#REF!</v>
      </c>
    </row>
    <row r="74" spans="1:110" x14ac:dyDescent="0.3">
      <c r="A74" s="12">
        <v>10231</v>
      </c>
      <c r="B74" s="37" t="s">
        <v>81</v>
      </c>
      <c r="C74" s="18">
        <f>IF('SANDBOX Calc'!$C$6='BPA SANDBOX Ref Data'!C$2,Data!G74,0)</f>
        <v>0</v>
      </c>
      <c r="D74" s="4">
        <f>IF('SANDBOX Calc'!$C$6='BPA SANDBOX Ref Data'!D$2,Data!H74,0)</f>
        <v>0</v>
      </c>
      <c r="E74" s="4">
        <f>IF('SANDBOX Calc'!$C$6='BPA SANDBOX Ref Data'!E$2,Data!I74,0)</f>
        <v>59.129227283105017</v>
      </c>
      <c r="F74" s="4">
        <f>IF('SANDBOX Calc'!$C$6='BPA SANDBOX Ref Data'!F$2,Data!J74,0)</f>
        <v>0</v>
      </c>
      <c r="G74" s="4">
        <f>IF('SANDBOX Calc'!$C$6='BPA SANDBOX Ref Data'!G$2,Data!K74,0)</f>
        <v>0</v>
      </c>
      <c r="H74" s="4">
        <f>IF('SANDBOX Calc'!$C$6='BPA SANDBOX Ref Data'!H$2,Data!L74,0)</f>
        <v>0</v>
      </c>
      <c r="I74" s="4">
        <f>IF('SANDBOX Calc'!$C$6='BPA SANDBOX Ref Data'!I$2,Data!M74,0)</f>
        <v>0</v>
      </c>
      <c r="J74" s="4">
        <f>IF('SANDBOX Calc'!$C$6='BPA SANDBOX Ref Data'!J$2,Data!N74,0)</f>
        <v>0</v>
      </c>
      <c r="K74" s="4">
        <f>IF('SANDBOX Calc'!$C$6='BPA SANDBOX Ref Data'!K$2,Data!O74,0)</f>
        <v>0</v>
      </c>
      <c r="L74" s="4">
        <f>IF('SANDBOX Calc'!$C$6='BPA SANDBOX Ref Data'!L$2,Data!P74,0)</f>
        <v>0</v>
      </c>
      <c r="M74" s="4">
        <f>IF('SANDBOX Calc'!$C$6='BPA SANDBOX Ref Data'!M$2,Data!Q74,0)</f>
        <v>0</v>
      </c>
      <c r="N74" s="4">
        <f>IF('SANDBOX Calc'!$C$6='BPA SANDBOX Ref Data'!N$2,Data!R74,0)</f>
        <v>0</v>
      </c>
      <c r="O74" s="4">
        <f>IF('SANDBOX Calc'!$C$6='BPA SANDBOX Ref Data'!O$2,Data!S74,0)</f>
        <v>0</v>
      </c>
      <c r="P74" s="4">
        <f>IF('SANDBOX Calc'!$C$6='BPA SANDBOX Ref Data'!P$2,Data!T74,0)</f>
        <v>0</v>
      </c>
      <c r="Q74" s="4">
        <f>IF('SANDBOX Calc'!$C$6='BPA SANDBOX Ref Data'!Q$2,Data!U74,0)</f>
        <v>0</v>
      </c>
      <c r="R74" s="22">
        <f t="shared" si="9"/>
        <v>59.129227283105017</v>
      </c>
      <c r="S74" s="18">
        <f>IF(S$2='SANDBOX Calc'!$D$6,Data!V74,0)</f>
        <v>0</v>
      </c>
      <c r="T74" s="4">
        <f>IF(T$2='SANDBOX Calc'!$D$6,Data!W74,0)</f>
        <v>0</v>
      </c>
      <c r="U74" s="4">
        <f>IF(U$2='SANDBOX Calc'!$D$6,Data!X74,0)</f>
        <v>0</v>
      </c>
      <c r="V74" s="4">
        <f>IF(V$2='SANDBOX Calc'!$D$6,Data!Y74,0)</f>
        <v>0</v>
      </c>
      <c r="W74" s="4">
        <f>IF(W$2='SANDBOX Calc'!$D$6,Data!Z74,0)</f>
        <v>0</v>
      </c>
      <c r="X74" s="4">
        <f>IF(X$2='SANDBOX Calc'!$D$6,Data!AA74,0)</f>
        <v>0</v>
      </c>
      <c r="Y74" s="4">
        <f>IF(Y$2='SANDBOX Calc'!$D$6,Data!AB74,0)</f>
        <v>0</v>
      </c>
      <c r="Z74" s="4">
        <f>IF(Z$2='SANDBOX Calc'!$D$6,Data!AC74,0)</f>
        <v>0</v>
      </c>
      <c r="AA74" s="4">
        <f>IF(AA$2='SANDBOX Calc'!$D$6,Data!AD74,0)</f>
        <v>0</v>
      </c>
      <c r="AB74" s="4">
        <f>IF(AB$2='SANDBOX Calc'!$D$6,Data!AE74,0)</f>
        <v>0</v>
      </c>
      <c r="AC74" s="4">
        <f>IF(AC$2='SANDBOX Calc'!$D$6,Data!AF74,0)</f>
        <v>0</v>
      </c>
      <c r="AD74" s="4">
        <f>IF(AD$2='SANDBOX Calc'!$D$6,Data!AG74,0)</f>
        <v>0</v>
      </c>
      <c r="AE74" s="4">
        <f>IF(AE$2='SANDBOX Calc'!$D$6,Data!AH74,0)</f>
        <v>0</v>
      </c>
      <c r="AF74" s="4">
        <f>IF(AF$2='SANDBOX Calc'!$D$6,Data!AI74,0)</f>
        <v>0</v>
      </c>
      <c r="AG74" s="6">
        <f t="shared" si="10"/>
        <v>0</v>
      </c>
      <c r="AH74" s="18">
        <f>IF(AH$2='SANDBOX Calc'!$E$6,0,0)</f>
        <v>0</v>
      </c>
      <c r="AI74" s="4">
        <f>IF(AI$2='SANDBOX Calc'!$E$6,Data!AJ74,0)</f>
        <v>0</v>
      </c>
      <c r="AJ74" s="4">
        <f>IF(AJ$2='SANDBOX Calc'!$E$6,Data!AK74,0)</f>
        <v>4.4187214611872143</v>
      </c>
      <c r="AK74" s="4">
        <f>IF(AK$2='SANDBOX Calc'!$E$6,Data!AL74,0)</f>
        <v>0</v>
      </c>
      <c r="AL74" s="4">
        <f>IF(AL$2='SANDBOX Calc'!$E$6,Data!AM74,0)</f>
        <v>0</v>
      </c>
      <c r="AM74" s="4">
        <f>IF(AM$2='SANDBOX Calc'!$E$6,Data!AN74,0)</f>
        <v>0</v>
      </c>
      <c r="AN74" s="4">
        <f>IF(AN$2='SANDBOX Calc'!$E$6,Data!AO74,0)</f>
        <v>0</v>
      </c>
      <c r="AO74" s="4">
        <f>IF(AO$2='SANDBOX Calc'!$E$6,Data!AP74,0)</f>
        <v>0</v>
      </c>
      <c r="AP74" s="6">
        <f t="shared" si="11"/>
        <v>4.4187214611872143</v>
      </c>
      <c r="AQ74" s="18">
        <f>IF(AQ$2='SANDBOX Calc'!$F$6,0,0)</f>
        <v>0</v>
      </c>
      <c r="AR74" s="4">
        <f>IF(AR$2='SANDBOX Calc'!$F$6,Data!AQ74,0)</f>
        <v>0</v>
      </c>
      <c r="AS74" s="4">
        <f>IF(AS$2='SANDBOX Calc'!$F$6,Data!AR74,0)</f>
        <v>0</v>
      </c>
      <c r="AT74" s="4">
        <f>IF(AT$2='SANDBOX Calc'!$F$6,Data!AS74,0)</f>
        <v>0</v>
      </c>
      <c r="AU74" s="4">
        <f>IF(AU$2='SANDBOX Calc'!$F$6,Data!AT74,0)</f>
        <v>0</v>
      </c>
      <c r="AV74" s="4">
        <f>IF(AV$2='SANDBOX Calc'!$F$6,Data!AU74,0)</f>
        <v>0</v>
      </c>
      <c r="AW74" s="4">
        <f>IF(AW$2='SANDBOX Calc'!$F$6,Data!AV74,0)</f>
        <v>0</v>
      </c>
      <c r="AX74" s="4">
        <f>IF(AX$2='SANDBOX Calc'!$F$6,Data!AW74,0)</f>
        <v>0</v>
      </c>
      <c r="AY74" s="6">
        <f t="shared" si="12"/>
        <v>0</v>
      </c>
      <c r="AZ74" s="18">
        <f>IF(AZ$2='SANDBOX Calc'!$G$6,0,0)</f>
        <v>0</v>
      </c>
      <c r="BA74" s="4">
        <f>IF(BA$2='SANDBOX Calc'!$G$6,Data!AX74,0)</f>
        <v>0</v>
      </c>
      <c r="BB74" s="4">
        <f>IF(BB$2='SANDBOX Calc'!$G$6,Data!AY74,0)</f>
        <v>0</v>
      </c>
      <c r="BC74" s="4">
        <f>IF(BC$2='SANDBOX Calc'!$G$6,Data!AZ74,0)</f>
        <v>0</v>
      </c>
      <c r="BD74" s="4">
        <f>IF(BD$2='SANDBOX Calc'!$G$6,Data!BA74,0)</f>
        <v>0</v>
      </c>
      <c r="BE74" s="4">
        <f>IF(BE$2='SANDBOX Calc'!$G$6,Data!BB74,0)</f>
        <v>0</v>
      </c>
      <c r="BF74" s="4">
        <f>IF(BF$2='SANDBOX Calc'!$G$6,Data!BC74,0)</f>
        <v>0</v>
      </c>
      <c r="BG74" s="4">
        <f>IF(BG$2='SANDBOX Calc'!$G$6,Data!BD74,0)</f>
        <v>0</v>
      </c>
      <c r="BH74" s="6">
        <f t="shared" si="13"/>
        <v>0</v>
      </c>
      <c r="BI74" s="97">
        <f>IF('SANDBOX Calc'!$H$6="Yes",Data!BE74,0)</f>
        <v>0</v>
      </c>
      <c r="BJ74" s="18">
        <f>IF(BJ$2='SANDBOX Calc'!$L$4,0,0)</f>
        <v>0</v>
      </c>
      <c r="BK74" s="4">
        <f>IF(BK$2='SANDBOX Calc'!$L$4,Data!BV74,0)</f>
        <v>0</v>
      </c>
      <c r="BL74" s="4">
        <f>IF(BL$2='SANDBOX Calc'!$L$4,Data!BW74,0)</f>
        <v>2.1000000000000001E-2</v>
      </c>
      <c r="BM74" s="4">
        <f>IF(BM$2='SANDBOX Calc'!$L$4,Data!BX74,0)</f>
        <v>0</v>
      </c>
      <c r="BN74" s="4">
        <f>IF(BN$2='SANDBOX Calc'!$L$4,Data!BY74,0)</f>
        <v>0</v>
      </c>
      <c r="BO74" s="6">
        <f t="shared" si="14"/>
        <v>2.1000000000000001E-2</v>
      </c>
      <c r="BP74" s="4">
        <f>IF('SANDBOX Calc'!$J$6='BPA SANDBOX Ref Data'!BP$2,Data!C74,0)</f>
        <v>0</v>
      </c>
      <c r="BQ74" s="4">
        <f>IF('SANDBOX Calc'!$J$6='BPA SANDBOX Ref Data'!BQ$2,Data!D74,0)</f>
        <v>0</v>
      </c>
      <c r="BR74" s="4">
        <f>IF('SANDBOX Calc'!$J$6='BPA SANDBOX Ref Data'!BR$2,Data!E74,0)</f>
        <v>0</v>
      </c>
      <c r="BS74" s="4">
        <f>IF('SANDBOX Calc'!$J$6='BPA SANDBOX Ref Data'!BS$2,Data!F74,0)</f>
        <v>36.658999999999999</v>
      </c>
      <c r="BT74" s="99">
        <f t="shared" si="8"/>
        <v>36.658999999999999</v>
      </c>
      <c r="BU74" s="102">
        <f>IF('SANDBOX Calc'!$L$6="Yes",'BPA SANDBOX Ref Data'!BO74*'SANDBOX Calc'!$L$5,0)</f>
        <v>1.0500000000000001E-2</v>
      </c>
      <c r="BV74" s="102">
        <f>IF('SANDBOX Calc'!$M$6="Yes",IF(('SANDBOX Calc'!I78-'BPA SANDBOX Ref Data'!BT74)&gt;0,('SANDBOX Calc'!I78-'BPA SANDBOX Ref Data'!BT74)*'SANDBOX Calc'!$M$5,0),0)</f>
        <v>4.5128764554794518</v>
      </c>
      <c r="BW74" s="80">
        <f>IF('SANDBOX Calc'!$K$6="Yes",IF(('SANDBOX Calc'!I78)&lt;'SANDBOX Calc'!J78,('SANDBOX Calc'!I78-'SANDBOX Calc'!J78)*'SANDBOX Calc'!$K$5,0),0)</f>
        <v>0</v>
      </c>
      <c r="BX74" s="105">
        <f>IF('SANDBOX Calc'!$N$5='BPA SANDBOX Ref Data'!$BX$2,'BPA SANDBOX Scaling'!D77,0)</f>
        <v>1.7351162614723086</v>
      </c>
      <c r="BY74" s="1">
        <f>IF('SANDBOX Calc'!$N$5='BPA SANDBOX Ref Data'!$BY$2,'BPA SANDBOX Scaling'!H77,0)</f>
        <v>0</v>
      </c>
      <c r="BZ74" s="6">
        <f>IF('SANDBOX Calc'!$N$6="Yes",SUM('BPA SANDBOX Ref Data'!BX74:BY74),0)</f>
        <v>1.7351162614723086</v>
      </c>
      <c r="CA74" s="4"/>
      <c r="CB74" s="4"/>
      <c r="CC74" s="4"/>
      <c r="CD74" s="4"/>
      <c r="CE74" s="4"/>
      <c r="CF74" s="4"/>
      <c r="CG74" s="4"/>
      <c r="CH74" s="4"/>
      <c r="CI74" s="4"/>
      <c r="CJ74" s="4"/>
      <c r="CK74" s="4"/>
      <c r="CL74" s="4"/>
      <c r="CM74" s="4"/>
      <c r="CN74" s="4"/>
      <c r="CO74" s="4"/>
      <c r="CP74" s="4"/>
      <c r="CQ74" s="4" t="e">
        <f>IF('SANDBOX Calc'!#REF!='BPA SANDBOX Ref Data'!CQ$2,Data!G74,0)</f>
        <v>#REF!</v>
      </c>
      <c r="CR74" s="4" t="e">
        <f>IF('SANDBOX Calc'!#REF!='BPA SANDBOX Ref Data'!CR$2,Data!H74,0)</f>
        <v>#REF!</v>
      </c>
      <c r="CS74" s="4" t="e">
        <f>IF('SANDBOX Calc'!#REF!='BPA SANDBOX Ref Data'!CS$2,Data!I74,0)</f>
        <v>#REF!</v>
      </c>
      <c r="CT74" s="4" t="e">
        <f>IF('SANDBOX Calc'!#REF!='BPA SANDBOX Ref Data'!CT$2,Data!J74,0)</f>
        <v>#REF!</v>
      </c>
      <c r="CU74" s="4" t="e">
        <f>IF('SANDBOX Calc'!#REF!='BPA SANDBOX Ref Data'!CU$2,Data!K74,0)</f>
        <v>#REF!</v>
      </c>
      <c r="CV74" s="4" t="e">
        <f>IF('SANDBOX Calc'!#REF!='BPA SANDBOX Ref Data'!CV$2,Data!L74,0)</f>
        <v>#REF!</v>
      </c>
      <c r="CW74" s="4" t="e">
        <f>IF('SANDBOX Calc'!#REF!='BPA SANDBOX Ref Data'!CW$2,Data!M74,0)</f>
        <v>#REF!</v>
      </c>
      <c r="CX74" s="4" t="e">
        <f>IF('SANDBOX Calc'!#REF!='BPA SANDBOX Ref Data'!CX$2,Data!N74,0)</f>
        <v>#REF!</v>
      </c>
      <c r="CY74" s="4" t="e">
        <f>IF('SANDBOX Calc'!#REF!='BPA SANDBOX Ref Data'!CY$2,Data!O74,0)</f>
        <v>#REF!</v>
      </c>
      <c r="CZ74" s="4" t="e">
        <f>IF('SANDBOX Calc'!#REF!='BPA SANDBOX Ref Data'!CZ$2,Data!P74,0)</f>
        <v>#REF!</v>
      </c>
      <c r="DA74" s="4" t="e">
        <f>IF('SANDBOX Calc'!#REF!='BPA SANDBOX Ref Data'!DA$2,Data!Q74,0)</f>
        <v>#REF!</v>
      </c>
      <c r="DB74" s="4" t="e">
        <f>IF('SANDBOX Calc'!#REF!='BPA SANDBOX Ref Data'!DB$2,Data!R74,0)</f>
        <v>#REF!</v>
      </c>
      <c r="DC74" s="4" t="e">
        <f>IF('SANDBOX Calc'!#REF!='BPA SANDBOX Ref Data'!DC$2,Data!S74,0)</f>
        <v>#REF!</v>
      </c>
      <c r="DD74" s="4" t="e">
        <f>IF('SANDBOX Calc'!#REF!='BPA SANDBOX Ref Data'!DD$2,Data!T74,0)</f>
        <v>#REF!</v>
      </c>
      <c r="DE74" s="4" t="e">
        <f>IF('SANDBOX Calc'!#REF!='BPA SANDBOX Ref Data'!DE$2,Data!U74,0)</f>
        <v>#REF!</v>
      </c>
      <c r="DF74" s="22" t="e">
        <f t="shared" si="15"/>
        <v>#REF!</v>
      </c>
    </row>
    <row r="75" spans="1:110" x14ac:dyDescent="0.3">
      <c r="A75" s="12">
        <v>10234</v>
      </c>
      <c r="B75" s="37" t="s">
        <v>82</v>
      </c>
      <c r="C75" s="18">
        <f>IF('SANDBOX Calc'!$C$6='BPA SANDBOX Ref Data'!C$2,Data!G75,0)</f>
        <v>0</v>
      </c>
      <c r="D75" s="4">
        <f>IF('SANDBOX Calc'!$C$6='BPA SANDBOX Ref Data'!D$2,Data!H75,0)</f>
        <v>0</v>
      </c>
      <c r="E75" s="4">
        <f>IF('SANDBOX Calc'!$C$6='BPA SANDBOX Ref Data'!E$2,Data!I75,0)</f>
        <v>63.607759703196358</v>
      </c>
      <c r="F75" s="4">
        <f>IF('SANDBOX Calc'!$C$6='BPA SANDBOX Ref Data'!F$2,Data!J75,0)</f>
        <v>0</v>
      </c>
      <c r="G75" s="4">
        <f>IF('SANDBOX Calc'!$C$6='BPA SANDBOX Ref Data'!G$2,Data!K75,0)</f>
        <v>0</v>
      </c>
      <c r="H75" s="4">
        <f>IF('SANDBOX Calc'!$C$6='BPA SANDBOX Ref Data'!H$2,Data!L75,0)</f>
        <v>0</v>
      </c>
      <c r="I75" s="4">
        <f>IF('SANDBOX Calc'!$C$6='BPA SANDBOX Ref Data'!I$2,Data!M75,0)</f>
        <v>0</v>
      </c>
      <c r="J75" s="4">
        <f>IF('SANDBOX Calc'!$C$6='BPA SANDBOX Ref Data'!J$2,Data!N75,0)</f>
        <v>0</v>
      </c>
      <c r="K75" s="4">
        <f>IF('SANDBOX Calc'!$C$6='BPA SANDBOX Ref Data'!K$2,Data!O75,0)</f>
        <v>0</v>
      </c>
      <c r="L75" s="4">
        <f>IF('SANDBOX Calc'!$C$6='BPA SANDBOX Ref Data'!L$2,Data!P75,0)</f>
        <v>0</v>
      </c>
      <c r="M75" s="4">
        <f>IF('SANDBOX Calc'!$C$6='BPA SANDBOX Ref Data'!M$2,Data!Q75,0)</f>
        <v>0</v>
      </c>
      <c r="N75" s="4">
        <f>IF('SANDBOX Calc'!$C$6='BPA SANDBOX Ref Data'!N$2,Data!R75,0)</f>
        <v>0</v>
      </c>
      <c r="O75" s="4">
        <f>IF('SANDBOX Calc'!$C$6='BPA SANDBOX Ref Data'!O$2,Data!S75,0)</f>
        <v>0</v>
      </c>
      <c r="P75" s="4">
        <f>IF('SANDBOX Calc'!$C$6='BPA SANDBOX Ref Data'!P$2,Data!T75,0)</f>
        <v>0</v>
      </c>
      <c r="Q75" s="4">
        <f>IF('SANDBOX Calc'!$C$6='BPA SANDBOX Ref Data'!Q$2,Data!U75,0)</f>
        <v>0</v>
      </c>
      <c r="R75" s="22">
        <f t="shared" si="9"/>
        <v>63.607759703196358</v>
      </c>
      <c r="S75" s="18">
        <f>IF(S$2='SANDBOX Calc'!$D$6,Data!V75,0)</f>
        <v>0</v>
      </c>
      <c r="T75" s="4">
        <f>IF(T$2='SANDBOX Calc'!$D$6,Data!W75,0)</f>
        <v>0</v>
      </c>
      <c r="U75" s="4">
        <f>IF(U$2='SANDBOX Calc'!$D$6,Data!X75,0)</f>
        <v>0</v>
      </c>
      <c r="V75" s="4">
        <f>IF(V$2='SANDBOX Calc'!$D$6,Data!Y75,0)</f>
        <v>0</v>
      </c>
      <c r="W75" s="4">
        <f>IF(W$2='SANDBOX Calc'!$D$6,Data!Z75,0)</f>
        <v>0</v>
      </c>
      <c r="X75" s="4">
        <f>IF(X$2='SANDBOX Calc'!$D$6,Data!AA75,0)</f>
        <v>0</v>
      </c>
      <c r="Y75" s="4">
        <f>IF(Y$2='SANDBOX Calc'!$D$6,Data!AB75,0)</f>
        <v>0</v>
      </c>
      <c r="Z75" s="4">
        <f>IF(Z$2='SANDBOX Calc'!$D$6,Data!AC75,0)</f>
        <v>0</v>
      </c>
      <c r="AA75" s="4">
        <f>IF(AA$2='SANDBOX Calc'!$D$6,Data!AD75,0)</f>
        <v>0</v>
      </c>
      <c r="AB75" s="4">
        <f>IF(AB$2='SANDBOX Calc'!$D$6,Data!AE75,0)</f>
        <v>0</v>
      </c>
      <c r="AC75" s="4">
        <f>IF(AC$2='SANDBOX Calc'!$D$6,Data!AF75,0)</f>
        <v>0</v>
      </c>
      <c r="AD75" s="4">
        <f>IF(AD$2='SANDBOX Calc'!$D$6,Data!AG75,0)</f>
        <v>0</v>
      </c>
      <c r="AE75" s="4">
        <f>IF(AE$2='SANDBOX Calc'!$D$6,Data!AH75,0)</f>
        <v>0</v>
      </c>
      <c r="AF75" s="4">
        <f>IF(AF$2='SANDBOX Calc'!$D$6,Data!AI75,0)</f>
        <v>0</v>
      </c>
      <c r="AG75" s="6">
        <f t="shared" si="10"/>
        <v>0</v>
      </c>
      <c r="AH75" s="18">
        <f>IF(AH$2='SANDBOX Calc'!$E$6,0,0)</f>
        <v>0</v>
      </c>
      <c r="AI75" s="4">
        <f>IF(AI$2='SANDBOX Calc'!$E$6,Data!AJ75,0)</f>
        <v>0</v>
      </c>
      <c r="AJ75" s="4">
        <f>IF(AJ$2='SANDBOX Calc'!$E$6,Data!AK75,0)</f>
        <v>0</v>
      </c>
      <c r="AK75" s="4">
        <f>IF(AK$2='SANDBOX Calc'!$E$6,Data!AL75,0)</f>
        <v>0</v>
      </c>
      <c r="AL75" s="4">
        <f>IF(AL$2='SANDBOX Calc'!$E$6,Data!AM75,0)</f>
        <v>0</v>
      </c>
      <c r="AM75" s="4">
        <f>IF(AM$2='SANDBOX Calc'!$E$6,Data!AN75,0)</f>
        <v>0</v>
      </c>
      <c r="AN75" s="4">
        <f>IF(AN$2='SANDBOX Calc'!$E$6,Data!AO75,0)</f>
        <v>0</v>
      </c>
      <c r="AO75" s="4">
        <f>IF(AO$2='SANDBOX Calc'!$E$6,Data!AP75,0)</f>
        <v>0</v>
      </c>
      <c r="AP75" s="6">
        <f t="shared" si="11"/>
        <v>0</v>
      </c>
      <c r="AQ75" s="18">
        <f>IF(AQ$2='SANDBOX Calc'!$F$6,0,0)</f>
        <v>0</v>
      </c>
      <c r="AR75" s="4">
        <f>IF(AR$2='SANDBOX Calc'!$F$6,Data!AQ75,0)</f>
        <v>0</v>
      </c>
      <c r="AS75" s="4">
        <f>IF(AS$2='SANDBOX Calc'!$F$6,Data!AR75,0)</f>
        <v>0</v>
      </c>
      <c r="AT75" s="4">
        <f>IF(AT$2='SANDBOX Calc'!$F$6,Data!AS75,0)</f>
        <v>0</v>
      </c>
      <c r="AU75" s="4">
        <f>IF(AU$2='SANDBOX Calc'!$F$6,Data!AT75,0)</f>
        <v>0</v>
      </c>
      <c r="AV75" s="4">
        <f>IF(AV$2='SANDBOX Calc'!$F$6,Data!AU75,0)</f>
        <v>0</v>
      </c>
      <c r="AW75" s="4">
        <f>IF(AW$2='SANDBOX Calc'!$F$6,Data!AV75,0)</f>
        <v>0</v>
      </c>
      <c r="AX75" s="4">
        <f>IF(AX$2='SANDBOX Calc'!$F$6,Data!AW75,0)</f>
        <v>0</v>
      </c>
      <c r="AY75" s="6">
        <f t="shared" si="12"/>
        <v>0</v>
      </c>
      <c r="AZ75" s="18">
        <f>IF(AZ$2='SANDBOX Calc'!$G$6,0,0)</f>
        <v>0</v>
      </c>
      <c r="BA75" s="4">
        <f>IF(BA$2='SANDBOX Calc'!$G$6,Data!AX75,0)</f>
        <v>0</v>
      </c>
      <c r="BB75" s="4">
        <f>IF(BB$2='SANDBOX Calc'!$G$6,Data!AY75,0)</f>
        <v>0</v>
      </c>
      <c r="BC75" s="4">
        <f>IF(BC$2='SANDBOX Calc'!$G$6,Data!AZ75,0)</f>
        <v>0</v>
      </c>
      <c r="BD75" s="4">
        <f>IF(BD$2='SANDBOX Calc'!$G$6,Data!BA75,0)</f>
        <v>0</v>
      </c>
      <c r="BE75" s="4">
        <f>IF(BE$2='SANDBOX Calc'!$G$6,Data!BB75,0)</f>
        <v>0</v>
      </c>
      <c r="BF75" s="4">
        <f>IF(BF$2='SANDBOX Calc'!$G$6,Data!BC75,0)</f>
        <v>0</v>
      </c>
      <c r="BG75" s="4">
        <f>IF(BG$2='SANDBOX Calc'!$G$6,Data!BD75,0)</f>
        <v>0</v>
      </c>
      <c r="BH75" s="6">
        <f t="shared" si="13"/>
        <v>0</v>
      </c>
      <c r="BI75" s="97">
        <f>IF('SANDBOX Calc'!$H$6="Yes",Data!BE75,0)</f>
        <v>0</v>
      </c>
      <c r="BJ75" s="18">
        <f>IF(BJ$2='SANDBOX Calc'!$L$4,0,0)</f>
        <v>0</v>
      </c>
      <c r="BK75" s="4">
        <f>IF(BK$2='SANDBOX Calc'!$L$4,Data!BV75,0)</f>
        <v>0</v>
      </c>
      <c r="BL75" s="4">
        <f>IF(BL$2='SANDBOX Calc'!$L$4,Data!BW75,0)</f>
        <v>0.27349999999999997</v>
      </c>
      <c r="BM75" s="4">
        <f>IF(BM$2='SANDBOX Calc'!$L$4,Data!BX75,0)</f>
        <v>0</v>
      </c>
      <c r="BN75" s="4">
        <f>IF(BN$2='SANDBOX Calc'!$L$4,Data!BY75,0)</f>
        <v>0</v>
      </c>
      <c r="BO75" s="6">
        <f t="shared" si="14"/>
        <v>0.27349999999999997</v>
      </c>
      <c r="BP75" s="4">
        <f>IF('SANDBOX Calc'!$J$6='BPA SANDBOX Ref Data'!BP$2,Data!C75,0)</f>
        <v>0</v>
      </c>
      <c r="BQ75" s="4">
        <f>IF('SANDBOX Calc'!$J$6='BPA SANDBOX Ref Data'!BQ$2,Data!D75,0)</f>
        <v>0</v>
      </c>
      <c r="BR75" s="4">
        <f>IF('SANDBOX Calc'!$J$6='BPA SANDBOX Ref Data'!BR$2,Data!E75,0)</f>
        <v>0</v>
      </c>
      <c r="BS75" s="4">
        <f>IF('SANDBOX Calc'!$J$6='BPA SANDBOX Ref Data'!BS$2,Data!F75,0)</f>
        <v>50.999000000000002</v>
      </c>
      <c r="BT75" s="99">
        <f t="shared" si="8"/>
        <v>50.999000000000002</v>
      </c>
      <c r="BU75" s="102">
        <f>IF('SANDBOX Calc'!$L$6="Yes",'BPA SANDBOX Ref Data'!BO75*'SANDBOX Calc'!$L$5,0)</f>
        <v>0.13674999999999998</v>
      </c>
      <c r="BV75" s="102">
        <f>IF('SANDBOX Calc'!$M$6="Yes",IF(('SANDBOX Calc'!I79-'BPA SANDBOX Ref Data'!BT75)&gt;0,('SANDBOX Calc'!I79-'BPA SANDBOX Ref Data'!BT75)*'SANDBOX Calc'!$M$5,0),0)</f>
        <v>3.1521899257990889</v>
      </c>
      <c r="BW75" s="80">
        <f>IF('SANDBOX Calc'!$K$6="Yes",IF(('SANDBOX Calc'!I79)&lt;'SANDBOX Calc'!J79,('SANDBOX Calc'!I79-'SANDBOX Calc'!J79)*'SANDBOX Calc'!$K$5,0),0)</f>
        <v>0</v>
      </c>
      <c r="BX75" s="105">
        <f>IF('SANDBOX Calc'!$N$5='BPA SANDBOX Ref Data'!$BX$2,'BPA SANDBOX Scaling'!D78,0)</f>
        <v>2.287286346112567</v>
      </c>
      <c r="BY75" s="1">
        <f>IF('SANDBOX Calc'!$N$5='BPA SANDBOX Ref Data'!$BY$2,'BPA SANDBOX Scaling'!H78,0)</f>
        <v>0</v>
      </c>
      <c r="BZ75" s="6">
        <f>IF('SANDBOX Calc'!$N$6="Yes",SUM('BPA SANDBOX Ref Data'!BX75:BY75),0)</f>
        <v>2.287286346112567</v>
      </c>
      <c r="CA75" s="4"/>
      <c r="CB75" s="4"/>
      <c r="CC75" s="4"/>
      <c r="CD75" s="4"/>
      <c r="CE75" s="4"/>
      <c r="CF75" s="4"/>
      <c r="CG75" s="4"/>
      <c r="CH75" s="4"/>
      <c r="CI75" s="4"/>
      <c r="CJ75" s="4"/>
      <c r="CK75" s="4"/>
      <c r="CL75" s="4"/>
      <c r="CM75" s="4"/>
      <c r="CN75" s="4"/>
      <c r="CO75" s="4"/>
      <c r="CP75" s="4"/>
      <c r="CQ75" s="4" t="e">
        <f>IF('SANDBOX Calc'!#REF!='BPA SANDBOX Ref Data'!CQ$2,Data!G75,0)</f>
        <v>#REF!</v>
      </c>
      <c r="CR75" s="4" t="e">
        <f>IF('SANDBOX Calc'!#REF!='BPA SANDBOX Ref Data'!CR$2,Data!H75,0)</f>
        <v>#REF!</v>
      </c>
      <c r="CS75" s="4" t="e">
        <f>IF('SANDBOX Calc'!#REF!='BPA SANDBOX Ref Data'!CS$2,Data!I75,0)</f>
        <v>#REF!</v>
      </c>
      <c r="CT75" s="4" t="e">
        <f>IF('SANDBOX Calc'!#REF!='BPA SANDBOX Ref Data'!CT$2,Data!J75,0)</f>
        <v>#REF!</v>
      </c>
      <c r="CU75" s="4" t="e">
        <f>IF('SANDBOX Calc'!#REF!='BPA SANDBOX Ref Data'!CU$2,Data!K75,0)</f>
        <v>#REF!</v>
      </c>
      <c r="CV75" s="4" t="e">
        <f>IF('SANDBOX Calc'!#REF!='BPA SANDBOX Ref Data'!CV$2,Data!L75,0)</f>
        <v>#REF!</v>
      </c>
      <c r="CW75" s="4" t="e">
        <f>IF('SANDBOX Calc'!#REF!='BPA SANDBOX Ref Data'!CW$2,Data!M75,0)</f>
        <v>#REF!</v>
      </c>
      <c r="CX75" s="4" t="e">
        <f>IF('SANDBOX Calc'!#REF!='BPA SANDBOX Ref Data'!CX$2,Data!N75,0)</f>
        <v>#REF!</v>
      </c>
      <c r="CY75" s="4" t="e">
        <f>IF('SANDBOX Calc'!#REF!='BPA SANDBOX Ref Data'!CY$2,Data!O75,0)</f>
        <v>#REF!</v>
      </c>
      <c r="CZ75" s="4" t="e">
        <f>IF('SANDBOX Calc'!#REF!='BPA SANDBOX Ref Data'!CZ$2,Data!P75,0)</f>
        <v>#REF!</v>
      </c>
      <c r="DA75" s="4" t="e">
        <f>IF('SANDBOX Calc'!#REF!='BPA SANDBOX Ref Data'!DA$2,Data!Q75,0)</f>
        <v>#REF!</v>
      </c>
      <c r="DB75" s="4" t="e">
        <f>IF('SANDBOX Calc'!#REF!='BPA SANDBOX Ref Data'!DB$2,Data!R75,0)</f>
        <v>#REF!</v>
      </c>
      <c r="DC75" s="4" t="e">
        <f>IF('SANDBOX Calc'!#REF!='BPA SANDBOX Ref Data'!DC$2,Data!S75,0)</f>
        <v>#REF!</v>
      </c>
      <c r="DD75" s="4" t="e">
        <f>IF('SANDBOX Calc'!#REF!='BPA SANDBOX Ref Data'!DD$2,Data!T75,0)</f>
        <v>#REF!</v>
      </c>
      <c r="DE75" s="4" t="e">
        <f>IF('SANDBOX Calc'!#REF!='BPA SANDBOX Ref Data'!DE$2,Data!U75,0)</f>
        <v>#REF!</v>
      </c>
      <c r="DF75" s="22" t="e">
        <f t="shared" si="15"/>
        <v>#REF!</v>
      </c>
    </row>
    <row r="76" spans="1:110" x14ac:dyDescent="0.3">
      <c r="A76" s="12">
        <v>10235</v>
      </c>
      <c r="B76" s="37" t="s">
        <v>83</v>
      </c>
      <c r="C76" s="18">
        <f>IF('SANDBOX Calc'!$C$6='BPA SANDBOX Ref Data'!C$2,Data!G76,0)</f>
        <v>0</v>
      </c>
      <c r="D76" s="4">
        <f>IF('SANDBOX Calc'!$C$6='BPA SANDBOX Ref Data'!D$2,Data!H76,0)</f>
        <v>0</v>
      </c>
      <c r="E76" s="4">
        <f>IF('SANDBOX Calc'!$C$6='BPA SANDBOX Ref Data'!E$2,Data!I76,0)</f>
        <v>30.154643949771689</v>
      </c>
      <c r="F76" s="4">
        <f>IF('SANDBOX Calc'!$C$6='BPA SANDBOX Ref Data'!F$2,Data!J76,0)</f>
        <v>0</v>
      </c>
      <c r="G76" s="4">
        <f>IF('SANDBOX Calc'!$C$6='BPA SANDBOX Ref Data'!G$2,Data!K76,0)</f>
        <v>0</v>
      </c>
      <c r="H76" s="4">
        <f>IF('SANDBOX Calc'!$C$6='BPA SANDBOX Ref Data'!H$2,Data!L76,0)</f>
        <v>0</v>
      </c>
      <c r="I76" s="4">
        <f>IF('SANDBOX Calc'!$C$6='BPA SANDBOX Ref Data'!I$2,Data!M76,0)</f>
        <v>0</v>
      </c>
      <c r="J76" s="4">
        <f>IF('SANDBOX Calc'!$C$6='BPA SANDBOX Ref Data'!J$2,Data!N76,0)</f>
        <v>0</v>
      </c>
      <c r="K76" s="4">
        <f>IF('SANDBOX Calc'!$C$6='BPA SANDBOX Ref Data'!K$2,Data!O76,0)</f>
        <v>0</v>
      </c>
      <c r="L76" s="4">
        <f>IF('SANDBOX Calc'!$C$6='BPA SANDBOX Ref Data'!L$2,Data!P76,0)</f>
        <v>0</v>
      </c>
      <c r="M76" s="4">
        <f>IF('SANDBOX Calc'!$C$6='BPA SANDBOX Ref Data'!M$2,Data!Q76,0)</f>
        <v>0</v>
      </c>
      <c r="N76" s="4">
        <f>IF('SANDBOX Calc'!$C$6='BPA SANDBOX Ref Data'!N$2,Data!R76,0)</f>
        <v>0</v>
      </c>
      <c r="O76" s="4">
        <f>IF('SANDBOX Calc'!$C$6='BPA SANDBOX Ref Data'!O$2,Data!S76,0)</f>
        <v>0</v>
      </c>
      <c r="P76" s="4">
        <f>IF('SANDBOX Calc'!$C$6='BPA SANDBOX Ref Data'!P$2,Data!T76,0)</f>
        <v>0</v>
      </c>
      <c r="Q76" s="4">
        <f>IF('SANDBOX Calc'!$C$6='BPA SANDBOX Ref Data'!Q$2,Data!U76,0)</f>
        <v>0</v>
      </c>
      <c r="R76" s="22">
        <f t="shared" si="9"/>
        <v>30.154643949771689</v>
      </c>
      <c r="S76" s="18">
        <f>IF(S$2='SANDBOX Calc'!$D$6,Data!V76,0)</f>
        <v>0</v>
      </c>
      <c r="T76" s="4">
        <f>IF(T$2='SANDBOX Calc'!$D$6,Data!W76,0)</f>
        <v>0</v>
      </c>
      <c r="U76" s="4">
        <f>IF(U$2='SANDBOX Calc'!$D$6,Data!X76,0)</f>
        <v>0</v>
      </c>
      <c r="V76" s="4">
        <f>IF(V$2='SANDBOX Calc'!$D$6,Data!Y76,0)</f>
        <v>0</v>
      </c>
      <c r="W76" s="4">
        <f>IF(W$2='SANDBOX Calc'!$D$6,Data!Z76,0)</f>
        <v>0</v>
      </c>
      <c r="X76" s="4">
        <f>IF(X$2='SANDBOX Calc'!$D$6,Data!AA76,0)</f>
        <v>0</v>
      </c>
      <c r="Y76" s="4">
        <f>IF(Y$2='SANDBOX Calc'!$D$6,Data!AB76,0)</f>
        <v>0</v>
      </c>
      <c r="Z76" s="4">
        <f>IF(Z$2='SANDBOX Calc'!$D$6,Data!AC76,0)</f>
        <v>0</v>
      </c>
      <c r="AA76" s="4">
        <f>IF(AA$2='SANDBOX Calc'!$D$6,Data!AD76,0)</f>
        <v>0</v>
      </c>
      <c r="AB76" s="4">
        <f>IF(AB$2='SANDBOX Calc'!$D$6,Data!AE76,0)</f>
        <v>0</v>
      </c>
      <c r="AC76" s="4">
        <f>IF(AC$2='SANDBOX Calc'!$D$6,Data!AF76,0)</f>
        <v>0</v>
      </c>
      <c r="AD76" s="4">
        <f>IF(AD$2='SANDBOX Calc'!$D$6,Data!AG76,0)</f>
        <v>0</v>
      </c>
      <c r="AE76" s="4">
        <f>IF(AE$2='SANDBOX Calc'!$D$6,Data!AH76,0)</f>
        <v>0</v>
      </c>
      <c r="AF76" s="4">
        <f>IF(AF$2='SANDBOX Calc'!$D$6,Data!AI76,0)</f>
        <v>0</v>
      </c>
      <c r="AG76" s="6">
        <f t="shared" si="10"/>
        <v>0</v>
      </c>
      <c r="AH76" s="18">
        <f>IF(AH$2='SANDBOX Calc'!$E$6,0,0)</f>
        <v>0</v>
      </c>
      <c r="AI76" s="4">
        <f>IF(AI$2='SANDBOX Calc'!$E$6,Data!AJ76,0)</f>
        <v>0</v>
      </c>
      <c r="AJ76" s="4">
        <f>IF(AJ$2='SANDBOX Calc'!$E$6,Data!AK76,0)</f>
        <v>0</v>
      </c>
      <c r="AK76" s="4">
        <f>IF(AK$2='SANDBOX Calc'!$E$6,Data!AL76,0)</f>
        <v>0</v>
      </c>
      <c r="AL76" s="4">
        <f>IF(AL$2='SANDBOX Calc'!$E$6,Data!AM76,0)</f>
        <v>0</v>
      </c>
      <c r="AM76" s="4">
        <f>IF(AM$2='SANDBOX Calc'!$E$6,Data!AN76,0)</f>
        <v>0</v>
      </c>
      <c r="AN76" s="4">
        <f>IF(AN$2='SANDBOX Calc'!$E$6,Data!AO76,0)</f>
        <v>0</v>
      </c>
      <c r="AO76" s="4">
        <f>IF(AO$2='SANDBOX Calc'!$E$6,Data!AP76,0)</f>
        <v>0</v>
      </c>
      <c r="AP76" s="6">
        <f t="shared" si="11"/>
        <v>0</v>
      </c>
      <c r="AQ76" s="18">
        <f>IF(AQ$2='SANDBOX Calc'!$F$6,0,0)</f>
        <v>0</v>
      </c>
      <c r="AR76" s="4">
        <f>IF(AR$2='SANDBOX Calc'!$F$6,Data!AQ76,0)</f>
        <v>0</v>
      </c>
      <c r="AS76" s="4">
        <f>IF(AS$2='SANDBOX Calc'!$F$6,Data!AR76,0)</f>
        <v>0</v>
      </c>
      <c r="AT76" s="4">
        <f>IF(AT$2='SANDBOX Calc'!$F$6,Data!AS76,0)</f>
        <v>0</v>
      </c>
      <c r="AU76" s="4">
        <f>IF(AU$2='SANDBOX Calc'!$F$6,Data!AT76,0)</f>
        <v>0</v>
      </c>
      <c r="AV76" s="4">
        <f>IF(AV$2='SANDBOX Calc'!$F$6,Data!AU76,0)</f>
        <v>0</v>
      </c>
      <c r="AW76" s="4">
        <f>IF(AW$2='SANDBOX Calc'!$F$6,Data!AV76,0)</f>
        <v>0</v>
      </c>
      <c r="AX76" s="4">
        <f>IF(AX$2='SANDBOX Calc'!$F$6,Data!AW76,0)</f>
        <v>0</v>
      </c>
      <c r="AY76" s="6">
        <f t="shared" si="12"/>
        <v>0</v>
      </c>
      <c r="AZ76" s="18">
        <f>IF(AZ$2='SANDBOX Calc'!$G$6,0,0)</f>
        <v>0</v>
      </c>
      <c r="BA76" s="4">
        <f>IF(BA$2='SANDBOX Calc'!$G$6,Data!AX76,0)</f>
        <v>0</v>
      </c>
      <c r="BB76" s="4">
        <f>IF(BB$2='SANDBOX Calc'!$G$6,Data!AY76,0)</f>
        <v>0</v>
      </c>
      <c r="BC76" s="4">
        <f>IF(BC$2='SANDBOX Calc'!$G$6,Data!AZ76,0)</f>
        <v>0</v>
      </c>
      <c r="BD76" s="4">
        <f>IF(BD$2='SANDBOX Calc'!$G$6,Data!BA76,0)</f>
        <v>0</v>
      </c>
      <c r="BE76" s="4">
        <f>IF(BE$2='SANDBOX Calc'!$G$6,Data!BB76,0)</f>
        <v>0</v>
      </c>
      <c r="BF76" s="4">
        <f>IF(BF$2='SANDBOX Calc'!$G$6,Data!BC76,0)</f>
        <v>0</v>
      </c>
      <c r="BG76" s="4">
        <f>IF(BG$2='SANDBOX Calc'!$G$6,Data!BD76,0)</f>
        <v>0</v>
      </c>
      <c r="BH76" s="6">
        <f t="shared" si="13"/>
        <v>0</v>
      </c>
      <c r="BI76" s="97">
        <f>IF('SANDBOX Calc'!$H$6="Yes",Data!BE76,0)</f>
        <v>0</v>
      </c>
      <c r="BJ76" s="18">
        <f>IF(BJ$2='SANDBOX Calc'!$L$4,0,0)</f>
        <v>0</v>
      </c>
      <c r="BK76" s="4">
        <f>IF(BK$2='SANDBOX Calc'!$L$4,Data!BV76,0)</f>
        <v>0</v>
      </c>
      <c r="BL76" s="4">
        <f>IF(BL$2='SANDBOX Calc'!$L$4,Data!BW76,0)</f>
        <v>0</v>
      </c>
      <c r="BM76" s="4">
        <f>IF(BM$2='SANDBOX Calc'!$L$4,Data!BX76,0)</f>
        <v>0</v>
      </c>
      <c r="BN76" s="4">
        <f>IF(BN$2='SANDBOX Calc'!$L$4,Data!BY76,0)</f>
        <v>0</v>
      </c>
      <c r="BO76" s="6">
        <f t="shared" si="14"/>
        <v>0</v>
      </c>
      <c r="BP76" s="4">
        <f>IF('SANDBOX Calc'!$J$6='BPA SANDBOX Ref Data'!BP$2,Data!C76,0)</f>
        <v>0</v>
      </c>
      <c r="BQ76" s="4">
        <f>IF('SANDBOX Calc'!$J$6='BPA SANDBOX Ref Data'!BQ$2,Data!D76,0)</f>
        <v>0</v>
      </c>
      <c r="BR76" s="4">
        <f>IF('SANDBOX Calc'!$J$6='BPA SANDBOX Ref Data'!BR$2,Data!E76,0)</f>
        <v>0</v>
      </c>
      <c r="BS76" s="4">
        <f>IF('SANDBOX Calc'!$J$6='BPA SANDBOX Ref Data'!BS$2,Data!F76,0)</f>
        <v>33.113</v>
      </c>
      <c r="BT76" s="99">
        <f t="shared" si="8"/>
        <v>33.113</v>
      </c>
      <c r="BU76" s="102">
        <f>IF('SANDBOX Calc'!$L$6="Yes",'BPA SANDBOX Ref Data'!BO76*'SANDBOX Calc'!$L$5,0)</f>
        <v>0</v>
      </c>
      <c r="BV76" s="102">
        <f>IF('SANDBOX Calc'!$M$6="Yes",IF(('SANDBOX Calc'!I80-'BPA SANDBOX Ref Data'!BT76)&gt;0,('SANDBOX Calc'!I80-'BPA SANDBOX Ref Data'!BT76)*'SANDBOX Calc'!$M$5,0),0)</f>
        <v>0</v>
      </c>
      <c r="BW76" s="80">
        <f>IF('SANDBOX Calc'!$K$6="Yes",IF(('SANDBOX Calc'!I80)&lt;'SANDBOX Calc'!J80,('SANDBOX Calc'!I80-'SANDBOX Calc'!J80)*'SANDBOX Calc'!$K$5,0),0)</f>
        <v>-2.9583560502283106</v>
      </c>
      <c r="BX76" s="105">
        <f>IF('SANDBOX Calc'!$N$5='BPA SANDBOX Ref Data'!$BX$2,'BPA SANDBOX Scaling'!D79,0)</f>
        <v>1.2704903791241711</v>
      </c>
      <c r="BY76" s="1">
        <f>IF('SANDBOX Calc'!$N$5='BPA SANDBOX Ref Data'!$BY$2,'BPA SANDBOX Scaling'!H79,0)</f>
        <v>0</v>
      </c>
      <c r="BZ76" s="6">
        <f>IF('SANDBOX Calc'!$N$6="Yes",SUM('BPA SANDBOX Ref Data'!BX76:BY76),0)</f>
        <v>1.2704903791241711</v>
      </c>
      <c r="CA76" s="4"/>
      <c r="CB76" s="4"/>
      <c r="CC76" s="4"/>
      <c r="CD76" s="4"/>
      <c r="CE76" s="4"/>
      <c r="CF76" s="4"/>
      <c r="CG76" s="4"/>
      <c r="CH76" s="4"/>
      <c r="CI76" s="4"/>
      <c r="CJ76" s="4"/>
      <c r="CK76" s="4"/>
      <c r="CL76" s="4"/>
      <c r="CM76" s="4"/>
      <c r="CN76" s="4"/>
      <c r="CO76" s="4"/>
      <c r="CP76" s="4"/>
      <c r="CQ76" s="4" t="e">
        <f>IF('SANDBOX Calc'!#REF!='BPA SANDBOX Ref Data'!CQ$2,Data!G76,0)</f>
        <v>#REF!</v>
      </c>
      <c r="CR76" s="4" t="e">
        <f>IF('SANDBOX Calc'!#REF!='BPA SANDBOX Ref Data'!CR$2,Data!H76,0)</f>
        <v>#REF!</v>
      </c>
      <c r="CS76" s="4" t="e">
        <f>IF('SANDBOX Calc'!#REF!='BPA SANDBOX Ref Data'!CS$2,Data!I76,0)</f>
        <v>#REF!</v>
      </c>
      <c r="CT76" s="4" t="e">
        <f>IF('SANDBOX Calc'!#REF!='BPA SANDBOX Ref Data'!CT$2,Data!J76,0)</f>
        <v>#REF!</v>
      </c>
      <c r="CU76" s="4" t="e">
        <f>IF('SANDBOX Calc'!#REF!='BPA SANDBOX Ref Data'!CU$2,Data!K76,0)</f>
        <v>#REF!</v>
      </c>
      <c r="CV76" s="4" t="e">
        <f>IF('SANDBOX Calc'!#REF!='BPA SANDBOX Ref Data'!CV$2,Data!L76,0)</f>
        <v>#REF!</v>
      </c>
      <c r="CW76" s="4" t="e">
        <f>IF('SANDBOX Calc'!#REF!='BPA SANDBOX Ref Data'!CW$2,Data!M76,0)</f>
        <v>#REF!</v>
      </c>
      <c r="CX76" s="4" t="e">
        <f>IF('SANDBOX Calc'!#REF!='BPA SANDBOX Ref Data'!CX$2,Data!N76,0)</f>
        <v>#REF!</v>
      </c>
      <c r="CY76" s="4" t="e">
        <f>IF('SANDBOX Calc'!#REF!='BPA SANDBOX Ref Data'!CY$2,Data!O76,0)</f>
        <v>#REF!</v>
      </c>
      <c r="CZ76" s="4" t="e">
        <f>IF('SANDBOX Calc'!#REF!='BPA SANDBOX Ref Data'!CZ$2,Data!P76,0)</f>
        <v>#REF!</v>
      </c>
      <c r="DA76" s="4" t="e">
        <f>IF('SANDBOX Calc'!#REF!='BPA SANDBOX Ref Data'!DA$2,Data!Q76,0)</f>
        <v>#REF!</v>
      </c>
      <c r="DB76" s="4" t="e">
        <f>IF('SANDBOX Calc'!#REF!='BPA SANDBOX Ref Data'!DB$2,Data!R76,0)</f>
        <v>#REF!</v>
      </c>
      <c r="DC76" s="4" t="e">
        <f>IF('SANDBOX Calc'!#REF!='BPA SANDBOX Ref Data'!DC$2,Data!S76,0)</f>
        <v>#REF!</v>
      </c>
      <c r="DD76" s="4" t="e">
        <f>IF('SANDBOX Calc'!#REF!='BPA SANDBOX Ref Data'!DD$2,Data!T76,0)</f>
        <v>#REF!</v>
      </c>
      <c r="DE76" s="4" t="e">
        <f>IF('SANDBOX Calc'!#REF!='BPA SANDBOX Ref Data'!DE$2,Data!U76,0)</f>
        <v>#REF!</v>
      </c>
      <c r="DF76" s="22" t="e">
        <f t="shared" si="15"/>
        <v>#REF!</v>
      </c>
    </row>
    <row r="77" spans="1:110" x14ac:dyDescent="0.3">
      <c r="A77" s="12">
        <v>10236</v>
      </c>
      <c r="B77" s="37" t="s">
        <v>84</v>
      </c>
      <c r="C77" s="18">
        <f>IF('SANDBOX Calc'!$C$6='BPA SANDBOX Ref Data'!C$2,Data!G77,0)</f>
        <v>0</v>
      </c>
      <c r="D77" s="4">
        <f>IF('SANDBOX Calc'!$C$6='BPA SANDBOX Ref Data'!D$2,Data!H77,0)</f>
        <v>0</v>
      </c>
      <c r="E77" s="4">
        <f>IF('SANDBOX Calc'!$C$6='BPA SANDBOX Ref Data'!E$2,Data!I77,0)</f>
        <v>28.188405821917804</v>
      </c>
      <c r="F77" s="4">
        <f>IF('SANDBOX Calc'!$C$6='BPA SANDBOX Ref Data'!F$2,Data!J77,0)</f>
        <v>0</v>
      </c>
      <c r="G77" s="4">
        <f>IF('SANDBOX Calc'!$C$6='BPA SANDBOX Ref Data'!G$2,Data!K77,0)</f>
        <v>0</v>
      </c>
      <c r="H77" s="4">
        <f>IF('SANDBOX Calc'!$C$6='BPA SANDBOX Ref Data'!H$2,Data!L77,0)</f>
        <v>0</v>
      </c>
      <c r="I77" s="4">
        <f>IF('SANDBOX Calc'!$C$6='BPA SANDBOX Ref Data'!I$2,Data!M77,0)</f>
        <v>0</v>
      </c>
      <c r="J77" s="4">
        <f>IF('SANDBOX Calc'!$C$6='BPA SANDBOX Ref Data'!J$2,Data!N77,0)</f>
        <v>0</v>
      </c>
      <c r="K77" s="4">
        <f>IF('SANDBOX Calc'!$C$6='BPA SANDBOX Ref Data'!K$2,Data!O77,0)</f>
        <v>0</v>
      </c>
      <c r="L77" s="4">
        <f>IF('SANDBOX Calc'!$C$6='BPA SANDBOX Ref Data'!L$2,Data!P77,0)</f>
        <v>0</v>
      </c>
      <c r="M77" s="4">
        <f>IF('SANDBOX Calc'!$C$6='BPA SANDBOX Ref Data'!M$2,Data!Q77,0)</f>
        <v>0</v>
      </c>
      <c r="N77" s="4">
        <f>IF('SANDBOX Calc'!$C$6='BPA SANDBOX Ref Data'!N$2,Data!R77,0)</f>
        <v>0</v>
      </c>
      <c r="O77" s="4">
        <f>IF('SANDBOX Calc'!$C$6='BPA SANDBOX Ref Data'!O$2,Data!S77,0)</f>
        <v>0</v>
      </c>
      <c r="P77" s="4">
        <f>IF('SANDBOX Calc'!$C$6='BPA SANDBOX Ref Data'!P$2,Data!T77,0)</f>
        <v>0</v>
      </c>
      <c r="Q77" s="4">
        <f>IF('SANDBOX Calc'!$C$6='BPA SANDBOX Ref Data'!Q$2,Data!U77,0)</f>
        <v>0</v>
      </c>
      <c r="R77" s="22">
        <f t="shared" si="9"/>
        <v>28.188405821917804</v>
      </c>
      <c r="S77" s="18">
        <f>IF(S$2='SANDBOX Calc'!$D$6,Data!V77,0)</f>
        <v>0</v>
      </c>
      <c r="T77" s="4">
        <f>IF(T$2='SANDBOX Calc'!$D$6,Data!W77,0)</f>
        <v>0</v>
      </c>
      <c r="U77" s="4">
        <f>IF(U$2='SANDBOX Calc'!$D$6,Data!X77,0)</f>
        <v>0</v>
      </c>
      <c r="V77" s="4">
        <f>IF(V$2='SANDBOX Calc'!$D$6,Data!Y77,0)</f>
        <v>0</v>
      </c>
      <c r="W77" s="4">
        <f>IF(W$2='SANDBOX Calc'!$D$6,Data!Z77,0)</f>
        <v>0</v>
      </c>
      <c r="X77" s="4">
        <f>IF(X$2='SANDBOX Calc'!$D$6,Data!AA77,0)</f>
        <v>0</v>
      </c>
      <c r="Y77" s="4">
        <f>IF(Y$2='SANDBOX Calc'!$D$6,Data!AB77,0)</f>
        <v>0</v>
      </c>
      <c r="Z77" s="4">
        <f>IF(Z$2='SANDBOX Calc'!$D$6,Data!AC77,0)</f>
        <v>0</v>
      </c>
      <c r="AA77" s="4">
        <f>IF(AA$2='SANDBOX Calc'!$D$6,Data!AD77,0)</f>
        <v>0</v>
      </c>
      <c r="AB77" s="4">
        <f>IF(AB$2='SANDBOX Calc'!$D$6,Data!AE77,0)</f>
        <v>0</v>
      </c>
      <c r="AC77" s="4">
        <f>IF(AC$2='SANDBOX Calc'!$D$6,Data!AF77,0)</f>
        <v>0</v>
      </c>
      <c r="AD77" s="4">
        <f>IF(AD$2='SANDBOX Calc'!$D$6,Data!AG77,0)</f>
        <v>0</v>
      </c>
      <c r="AE77" s="4">
        <f>IF(AE$2='SANDBOX Calc'!$D$6,Data!AH77,0)</f>
        <v>0</v>
      </c>
      <c r="AF77" s="4">
        <f>IF(AF$2='SANDBOX Calc'!$D$6,Data!AI77,0)</f>
        <v>0</v>
      </c>
      <c r="AG77" s="6">
        <f t="shared" si="10"/>
        <v>0</v>
      </c>
      <c r="AH77" s="18">
        <f>IF(AH$2='SANDBOX Calc'!$E$6,0,0)</f>
        <v>0</v>
      </c>
      <c r="AI77" s="4">
        <f>IF(AI$2='SANDBOX Calc'!$E$6,Data!AJ77,0)</f>
        <v>0</v>
      </c>
      <c r="AJ77" s="4">
        <f>IF(AJ$2='SANDBOX Calc'!$E$6,Data!AK77,0)</f>
        <v>0</v>
      </c>
      <c r="AK77" s="4">
        <f>IF(AK$2='SANDBOX Calc'!$E$6,Data!AL77,0)</f>
        <v>0</v>
      </c>
      <c r="AL77" s="4">
        <f>IF(AL$2='SANDBOX Calc'!$E$6,Data!AM77,0)</f>
        <v>0</v>
      </c>
      <c r="AM77" s="4">
        <f>IF(AM$2='SANDBOX Calc'!$E$6,Data!AN77,0)</f>
        <v>0</v>
      </c>
      <c r="AN77" s="4">
        <f>IF(AN$2='SANDBOX Calc'!$E$6,Data!AO77,0)</f>
        <v>0</v>
      </c>
      <c r="AO77" s="4">
        <f>IF(AO$2='SANDBOX Calc'!$E$6,Data!AP77,0)</f>
        <v>0</v>
      </c>
      <c r="AP77" s="6">
        <f t="shared" si="11"/>
        <v>0</v>
      </c>
      <c r="AQ77" s="18">
        <f>IF(AQ$2='SANDBOX Calc'!$F$6,0,0)</f>
        <v>0</v>
      </c>
      <c r="AR77" s="4">
        <f>IF(AR$2='SANDBOX Calc'!$F$6,Data!AQ77,0)</f>
        <v>0</v>
      </c>
      <c r="AS77" s="4">
        <f>IF(AS$2='SANDBOX Calc'!$F$6,Data!AR77,0)</f>
        <v>0.13242009132420091</v>
      </c>
      <c r="AT77" s="4">
        <f>IF(AT$2='SANDBOX Calc'!$F$6,Data!AS77,0)</f>
        <v>0</v>
      </c>
      <c r="AU77" s="4">
        <f>IF(AU$2='SANDBOX Calc'!$F$6,Data!AT77,0)</f>
        <v>0</v>
      </c>
      <c r="AV77" s="4">
        <f>IF(AV$2='SANDBOX Calc'!$F$6,Data!AU77,0)</f>
        <v>0</v>
      </c>
      <c r="AW77" s="4">
        <f>IF(AW$2='SANDBOX Calc'!$F$6,Data!AV77,0)</f>
        <v>0</v>
      </c>
      <c r="AX77" s="4">
        <f>IF(AX$2='SANDBOX Calc'!$F$6,Data!AW77,0)</f>
        <v>0</v>
      </c>
      <c r="AY77" s="6">
        <f t="shared" si="12"/>
        <v>0.13242009132420091</v>
      </c>
      <c r="AZ77" s="18">
        <f>IF(AZ$2='SANDBOX Calc'!$G$6,0,0)</f>
        <v>0</v>
      </c>
      <c r="BA77" s="4">
        <f>IF(BA$2='SANDBOX Calc'!$G$6,Data!AX77,0)</f>
        <v>0</v>
      </c>
      <c r="BB77" s="4">
        <f>IF(BB$2='SANDBOX Calc'!$G$6,Data!AY77,0)</f>
        <v>0</v>
      </c>
      <c r="BC77" s="4">
        <f>IF(BC$2='SANDBOX Calc'!$G$6,Data!AZ77,0)</f>
        <v>0</v>
      </c>
      <c r="BD77" s="4">
        <f>IF(BD$2='SANDBOX Calc'!$G$6,Data!BA77,0)</f>
        <v>0</v>
      </c>
      <c r="BE77" s="4">
        <f>IF(BE$2='SANDBOX Calc'!$G$6,Data!BB77,0)</f>
        <v>0</v>
      </c>
      <c r="BF77" s="4">
        <f>IF(BF$2='SANDBOX Calc'!$G$6,Data!BC77,0)</f>
        <v>0</v>
      </c>
      <c r="BG77" s="4">
        <f>IF(BG$2='SANDBOX Calc'!$G$6,Data!BD77,0)</f>
        <v>0</v>
      </c>
      <c r="BH77" s="6">
        <f t="shared" si="13"/>
        <v>0</v>
      </c>
      <c r="BI77" s="97">
        <f>IF('SANDBOX Calc'!$H$6="Yes",Data!BE77,0)</f>
        <v>0</v>
      </c>
      <c r="BJ77" s="18">
        <f>IF(BJ$2='SANDBOX Calc'!$L$4,0,0)</f>
        <v>0</v>
      </c>
      <c r="BK77" s="4">
        <f>IF(BK$2='SANDBOX Calc'!$L$4,Data!BV77,0)</f>
        <v>0</v>
      </c>
      <c r="BL77" s="4">
        <f>IF(BL$2='SANDBOX Calc'!$L$4,Data!BW77,0)</f>
        <v>0</v>
      </c>
      <c r="BM77" s="4">
        <f>IF(BM$2='SANDBOX Calc'!$L$4,Data!BX77,0)</f>
        <v>0</v>
      </c>
      <c r="BN77" s="4">
        <f>IF(BN$2='SANDBOX Calc'!$L$4,Data!BY77,0)</f>
        <v>0</v>
      </c>
      <c r="BO77" s="6">
        <f t="shared" si="14"/>
        <v>0</v>
      </c>
      <c r="BP77" s="4">
        <f>IF('SANDBOX Calc'!$J$6='BPA SANDBOX Ref Data'!BP$2,Data!C77,0)</f>
        <v>0</v>
      </c>
      <c r="BQ77" s="4">
        <f>IF('SANDBOX Calc'!$J$6='BPA SANDBOX Ref Data'!BQ$2,Data!D77,0)</f>
        <v>0</v>
      </c>
      <c r="BR77" s="4">
        <f>IF('SANDBOX Calc'!$J$6='BPA SANDBOX Ref Data'!BR$2,Data!E77,0)</f>
        <v>0</v>
      </c>
      <c r="BS77" s="4">
        <f>IF('SANDBOX Calc'!$J$6='BPA SANDBOX Ref Data'!BS$2,Data!F77,0)</f>
        <v>29.103000000000002</v>
      </c>
      <c r="BT77" s="99">
        <f t="shared" si="8"/>
        <v>29.103000000000002</v>
      </c>
      <c r="BU77" s="102">
        <f>IF('SANDBOX Calc'!$L$6="Yes",'BPA SANDBOX Ref Data'!BO77*'SANDBOX Calc'!$L$5,0)</f>
        <v>0</v>
      </c>
      <c r="BV77" s="102">
        <f>IF('SANDBOX Calc'!$M$6="Yes",IF(('SANDBOX Calc'!I81-'BPA SANDBOX Ref Data'!BT77)&gt;0,('SANDBOX Calc'!I81-'BPA SANDBOX Ref Data'!BT77)*'SANDBOX Calc'!$M$5,0),0)</f>
        <v>0</v>
      </c>
      <c r="BW77" s="80">
        <f>IF('SANDBOX Calc'!$K$6="Yes",IF(('SANDBOX Calc'!I81)&lt;'SANDBOX Calc'!J81,('SANDBOX Calc'!I81-'SANDBOX Calc'!J81)*'SANDBOX Calc'!$K$5,0),0)</f>
        <v>-1.0470142694063966</v>
      </c>
      <c r="BX77" s="105">
        <f>IF('SANDBOX Calc'!$N$5='BPA SANDBOX Ref Data'!$BX$2,'BPA SANDBOX Scaling'!D80,0)</f>
        <v>1.1820686726375385</v>
      </c>
      <c r="BY77" s="1">
        <f>IF('SANDBOX Calc'!$N$5='BPA SANDBOX Ref Data'!$BY$2,'BPA SANDBOX Scaling'!H80,0)</f>
        <v>0</v>
      </c>
      <c r="BZ77" s="6">
        <f>IF('SANDBOX Calc'!$N$6="Yes",SUM('BPA SANDBOX Ref Data'!BX77:BY77),0)</f>
        <v>1.1820686726375385</v>
      </c>
      <c r="CA77" s="4"/>
      <c r="CB77" s="4"/>
      <c r="CC77" s="4"/>
      <c r="CD77" s="4"/>
      <c r="CE77" s="4"/>
      <c r="CF77" s="4"/>
      <c r="CG77" s="4"/>
      <c r="CH77" s="4"/>
      <c r="CI77" s="4"/>
      <c r="CJ77" s="4"/>
      <c r="CK77" s="4"/>
      <c r="CL77" s="4"/>
      <c r="CM77" s="4"/>
      <c r="CN77" s="4"/>
      <c r="CO77" s="4"/>
      <c r="CP77" s="4"/>
      <c r="CQ77" s="4" t="e">
        <f>IF('SANDBOX Calc'!#REF!='BPA SANDBOX Ref Data'!CQ$2,Data!G77,0)</f>
        <v>#REF!</v>
      </c>
      <c r="CR77" s="4" t="e">
        <f>IF('SANDBOX Calc'!#REF!='BPA SANDBOX Ref Data'!CR$2,Data!H77,0)</f>
        <v>#REF!</v>
      </c>
      <c r="CS77" s="4" t="e">
        <f>IF('SANDBOX Calc'!#REF!='BPA SANDBOX Ref Data'!CS$2,Data!I77,0)</f>
        <v>#REF!</v>
      </c>
      <c r="CT77" s="4" t="e">
        <f>IF('SANDBOX Calc'!#REF!='BPA SANDBOX Ref Data'!CT$2,Data!J77,0)</f>
        <v>#REF!</v>
      </c>
      <c r="CU77" s="4" t="e">
        <f>IF('SANDBOX Calc'!#REF!='BPA SANDBOX Ref Data'!CU$2,Data!K77,0)</f>
        <v>#REF!</v>
      </c>
      <c r="CV77" s="4" t="e">
        <f>IF('SANDBOX Calc'!#REF!='BPA SANDBOX Ref Data'!CV$2,Data!L77,0)</f>
        <v>#REF!</v>
      </c>
      <c r="CW77" s="4" t="e">
        <f>IF('SANDBOX Calc'!#REF!='BPA SANDBOX Ref Data'!CW$2,Data!M77,0)</f>
        <v>#REF!</v>
      </c>
      <c r="CX77" s="4" t="e">
        <f>IF('SANDBOX Calc'!#REF!='BPA SANDBOX Ref Data'!CX$2,Data!N77,0)</f>
        <v>#REF!</v>
      </c>
      <c r="CY77" s="4" t="e">
        <f>IF('SANDBOX Calc'!#REF!='BPA SANDBOX Ref Data'!CY$2,Data!O77,0)</f>
        <v>#REF!</v>
      </c>
      <c r="CZ77" s="4" t="e">
        <f>IF('SANDBOX Calc'!#REF!='BPA SANDBOX Ref Data'!CZ$2,Data!P77,0)</f>
        <v>#REF!</v>
      </c>
      <c r="DA77" s="4" t="e">
        <f>IF('SANDBOX Calc'!#REF!='BPA SANDBOX Ref Data'!DA$2,Data!Q77,0)</f>
        <v>#REF!</v>
      </c>
      <c r="DB77" s="4" t="e">
        <f>IF('SANDBOX Calc'!#REF!='BPA SANDBOX Ref Data'!DB$2,Data!R77,0)</f>
        <v>#REF!</v>
      </c>
      <c r="DC77" s="4" t="e">
        <f>IF('SANDBOX Calc'!#REF!='BPA SANDBOX Ref Data'!DC$2,Data!S77,0)</f>
        <v>#REF!</v>
      </c>
      <c r="DD77" s="4" t="e">
        <f>IF('SANDBOX Calc'!#REF!='BPA SANDBOX Ref Data'!DD$2,Data!T77,0)</f>
        <v>#REF!</v>
      </c>
      <c r="DE77" s="4" t="e">
        <f>IF('SANDBOX Calc'!#REF!='BPA SANDBOX Ref Data'!DE$2,Data!U77,0)</f>
        <v>#REF!</v>
      </c>
      <c r="DF77" s="22" t="e">
        <f t="shared" si="15"/>
        <v>#REF!</v>
      </c>
    </row>
    <row r="78" spans="1:110" x14ac:dyDescent="0.3">
      <c r="A78" s="12">
        <v>10237</v>
      </c>
      <c r="B78" s="37" t="s">
        <v>85</v>
      </c>
      <c r="C78" s="18">
        <f>IF('SANDBOX Calc'!$C$6='BPA SANDBOX Ref Data'!C$2,Data!G78,0)</f>
        <v>0</v>
      </c>
      <c r="D78" s="4">
        <f>IF('SANDBOX Calc'!$C$6='BPA SANDBOX Ref Data'!D$2,Data!H78,0)</f>
        <v>0</v>
      </c>
      <c r="E78" s="4">
        <f>IF('SANDBOX Calc'!$C$6='BPA SANDBOX Ref Data'!E$2,Data!I78,0)</f>
        <v>106.11690547945204</v>
      </c>
      <c r="F78" s="4">
        <f>IF('SANDBOX Calc'!$C$6='BPA SANDBOX Ref Data'!F$2,Data!J78,0)</f>
        <v>0</v>
      </c>
      <c r="G78" s="4">
        <f>IF('SANDBOX Calc'!$C$6='BPA SANDBOX Ref Data'!G$2,Data!K78,0)</f>
        <v>0</v>
      </c>
      <c r="H78" s="4">
        <f>IF('SANDBOX Calc'!$C$6='BPA SANDBOX Ref Data'!H$2,Data!L78,0)</f>
        <v>0</v>
      </c>
      <c r="I78" s="4">
        <f>IF('SANDBOX Calc'!$C$6='BPA SANDBOX Ref Data'!I$2,Data!M78,0)</f>
        <v>0</v>
      </c>
      <c r="J78" s="4">
        <f>IF('SANDBOX Calc'!$C$6='BPA SANDBOX Ref Data'!J$2,Data!N78,0)</f>
        <v>0</v>
      </c>
      <c r="K78" s="4">
        <f>IF('SANDBOX Calc'!$C$6='BPA SANDBOX Ref Data'!K$2,Data!O78,0)</f>
        <v>0</v>
      </c>
      <c r="L78" s="4">
        <f>IF('SANDBOX Calc'!$C$6='BPA SANDBOX Ref Data'!L$2,Data!P78,0)</f>
        <v>0</v>
      </c>
      <c r="M78" s="4">
        <f>IF('SANDBOX Calc'!$C$6='BPA SANDBOX Ref Data'!M$2,Data!Q78,0)</f>
        <v>0</v>
      </c>
      <c r="N78" s="4">
        <f>IF('SANDBOX Calc'!$C$6='BPA SANDBOX Ref Data'!N$2,Data!R78,0)</f>
        <v>0</v>
      </c>
      <c r="O78" s="4">
        <f>IF('SANDBOX Calc'!$C$6='BPA SANDBOX Ref Data'!O$2,Data!S78,0)</f>
        <v>0</v>
      </c>
      <c r="P78" s="4">
        <f>IF('SANDBOX Calc'!$C$6='BPA SANDBOX Ref Data'!P$2,Data!T78,0)</f>
        <v>0</v>
      </c>
      <c r="Q78" s="4">
        <f>IF('SANDBOX Calc'!$C$6='BPA SANDBOX Ref Data'!Q$2,Data!U78,0)</f>
        <v>0</v>
      </c>
      <c r="R78" s="22">
        <f t="shared" si="9"/>
        <v>106.11690547945204</v>
      </c>
      <c r="S78" s="18">
        <f>IF(S$2='SANDBOX Calc'!$D$6,Data!V78,0)</f>
        <v>0</v>
      </c>
      <c r="T78" s="4">
        <f>IF(T$2='SANDBOX Calc'!$D$6,Data!W78,0)</f>
        <v>0</v>
      </c>
      <c r="U78" s="4">
        <f>IF(U$2='SANDBOX Calc'!$D$6,Data!X78,0)</f>
        <v>0</v>
      </c>
      <c r="V78" s="4">
        <f>IF(V$2='SANDBOX Calc'!$D$6,Data!Y78,0)</f>
        <v>0</v>
      </c>
      <c r="W78" s="4">
        <f>IF(W$2='SANDBOX Calc'!$D$6,Data!Z78,0)</f>
        <v>0</v>
      </c>
      <c r="X78" s="4">
        <f>IF(X$2='SANDBOX Calc'!$D$6,Data!AA78,0)</f>
        <v>0</v>
      </c>
      <c r="Y78" s="4">
        <f>IF(Y$2='SANDBOX Calc'!$D$6,Data!AB78,0)</f>
        <v>0</v>
      </c>
      <c r="Z78" s="4">
        <f>IF(Z$2='SANDBOX Calc'!$D$6,Data!AC78,0)</f>
        <v>0</v>
      </c>
      <c r="AA78" s="4">
        <f>IF(AA$2='SANDBOX Calc'!$D$6,Data!AD78,0)</f>
        <v>0</v>
      </c>
      <c r="AB78" s="4">
        <f>IF(AB$2='SANDBOX Calc'!$D$6,Data!AE78,0)</f>
        <v>0</v>
      </c>
      <c r="AC78" s="4">
        <f>IF(AC$2='SANDBOX Calc'!$D$6,Data!AF78,0)</f>
        <v>0</v>
      </c>
      <c r="AD78" s="4">
        <f>IF(AD$2='SANDBOX Calc'!$D$6,Data!AG78,0)</f>
        <v>0</v>
      </c>
      <c r="AE78" s="4">
        <f>IF(AE$2='SANDBOX Calc'!$D$6,Data!AH78,0)</f>
        <v>0</v>
      </c>
      <c r="AF78" s="4">
        <f>IF(AF$2='SANDBOX Calc'!$D$6,Data!AI78,0)</f>
        <v>0</v>
      </c>
      <c r="AG78" s="6">
        <f t="shared" si="10"/>
        <v>0</v>
      </c>
      <c r="AH78" s="18">
        <f>IF(AH$2='SANDBOX Calc'!$E$6,0,0)</f>
        <v>0</v>
      </c>
      <c r="AI78" s="4">
        <f>IF(AI$2='SANDBOX Calc'!$E$6,Data!AJ78,0)</f>
        <v>0</v>
      </c>
      <c r="AJ78" s="4">
        <f>IF(AJ$2='SANDBOX Calc'!$E$6,Data!AK78,0)</f>
        <v>1.1896118721461186</v>
      </c>
      <c r="AK78" s="4">
        <f>IF(AK$2='SANDBOX Calc'!$E$6,Data!AL78,0)</f>
        <v>0</v>
      </c>
      <c r="AL78" s="4">
        <f>IF(AL$2='SANDBOX Calc'!$E$6,Data!AM78,0)</f>
        <v>0</v>
      </c>
      <c r="AM78" s="4">
        <f>IF(AM$2='SANDBOX Calc'!$E$6,Data!AN78,0)</f>
        <v>0</v>
      </c>
      <c r="AN78" s="4">
        <f>IF(AN$2='SANDBOX Calc'!$E$6,Data!AO78,0)</f>
        <v>0</v>
      </c>
      <c r="AO78" s="4">
        <f>IF(AO$2='SANDBOX Calc'!$E$6,Data!AP78,0)</f>
        <v>0</v>
      </c>
      <c r="AP78" s="6">
        <f t="shared" si="11"/>
        <v>1.1896118721461186</v>
      </c>
      <c r="AQ78" s="18">
        <f>IF(AQ$2='SANDBOX Calc'!$F$6,0,0)</f>
        <v>0</v>
      </c>
      <c r="AR78" s="4">
        <f>IF(AR$2='SANDBOX Calc'!$F$6,Data!AQ78,0)</f>
        <v>0</v>
      </c>
      <c r="AS78" s="4">
        <f>IF(AS$2='SANDBOX Calc'!$F$6,Data!AR78,0)</f>
        <v>0</v>
      </c>
      <c r="AT78" s="4">
        <f>IF(AT$2='SANDBOX Calc'!$F$6,Data!AS78,0)</f>
        <v>0</v>
      </c>
      <c r="AU78" s="4">
        <f>IF(AU$2='SANDBOX Calc'!$F$6,Data!AT78,0)</f>
        <v>0</v>
      </c>
      <c r="AV78" s="4">
        <f>IF(AV$2='SANDBOX Calc'!$F$6,Data!AU78,0)</f>
        <v>0</v>
      </c>
      <c r="AW78" s="4">
        <f>IF(AW$2='SANDBOX Calc'!$F$6,Data!AV78,0)</f>
        <v>0</v>
      </c>
      <c r="AX78" s="4">
        <f>IF(AX$2='SANDBOX Calc'!$F$6,Data!AW78,0)</f>
        <v>0</v>
      </c>
      <c r="AY78" s="6">
        <f t="shared" si="12"/>
        <v>0</v>
      </c>
      <c r="AZ78" s="18">
        <f>IF(AZ$2='SANDBOX Calc'!$G$6,0,0)</f>
        <v>0</v>
      </c>
      <c r="BA78" s="4">
        <f>IF(BA$2='SANDBOX Calc'!$G$6,Data!AX78,0)</f>
        <v>0</v>
      </c>
      <c r="BB78" s="4">
        <f>IF(BB$2='SANDBOX Calc'!$G$6,Data!AY78,0)</f>
        <v>0</v>
      </c>
      <c r="BC78" s="4">
        <f>IF(BC$2='SANDBOX Calc'!$G$6,Data!AZ78,0)</f>
        <v>0</v>
      </c>
      <c r="BD78" s="4">
        <f>IF(BD$2='SANDBOX Calc'!$G$6,Data!BA78,0)</f>
        <v>0</v>
      </c>
      <c r="BE78" s="4">
        <f>IF(BE$2='SANDBOX Calc'!$G$6,Data!BB78,0)</f>
        <v>0</v>
      </c>
      <c r="BF78" s="4">
        <f>IF(BF$2='SANDBOX Calc'!$G$6,Data!BC78,0)</f>
        <v>0</v>
      </c>
      <c r="BG78" s="4">
        <f>IF(BG$2='SANDBOX Calc'!$G$6,Data!BD78,0)</f>
        <v>0</v>
      </c>
      <c r="BH78" s="6">
        <f t="shared" si="13"/>
        <v>0</v>
      </c>
      <c r="BI78" s="97">
        <f>IF('SANDBOX Calc'!$H$6="Yes",Data!BE78,0)</f>
        <v>0</v>
      </c>
      <c r="BJ78" s="18">
        <f>IF(BJ$2='SANDBOX Calc'!$L$4,0,0)</f>
        <v>0</v>
      </c>
      <c r="BK78" s="4">
        <f>IF(BK$2='SANDBOX Calc'!$L$4,Data!BV78,0)</f>
        <v>0</v>
      </c>
      <c r="BL78" s="4">
        <f>IF(BL$2='SANDBOX Calc'!$L$4,Data!BW78,0)</f>
        <v>0.24599999999999997</v>
      </c>
      <c r="BM78" s="4">
        <f>IF(BM$2='SANDBOX Calc'!$L$4,Data!BX78,0)</f>
        <v>0</v>
      </c>
      <c r="BN78" s="4">
        <f>IF(BN$2='SANDBOX Calc'!$L$4,Data!BY78,0)</f>
        <v>0</v>
      </c>
      <c r="BO78" s="6">
        <f t="shared" si="14"/>
        <v>0.24599999999999997</v>
      </c>
      <c r="BP78" s="4">
        <f>IF('SANDBOX Calc'!$J$6='BPA SANDBOX Ref Data'!BP$2,Data!C78,0)</f>
        <v>0</v>
      </c>
      <c r="BQ78" s="4">
        <f>IF('SANDBOX Calc'!$J$6='BPA SANDBOX Ref Data'!BQ$2,Data!D78,0)</f>
        <v>0</v>
      </c>
      <c r="BR78" s="4">
        <f>IF('SANDBOX Calc'!$J$6='BPA SANDBOX Ref Data'!BR$2,Data!E78,0)</f>
        <v>0</v>
      </c>
      <c r="BS78" s="4">
        <f>IF('SANDBOX Calc'!$J$6='BPA SANDBOX Ref Data'!BS$2,Data!F78,0)</f>
        <v>113.732</v>
      </c>
      <c r="BT78" s="99">
        <f t="shared" si="8"/>
        <v>113.732</v>
      </c>
      <c r="BU78" s="102">
        <f>IF('SANDBOX Calc'!$L$6="Yes",'BPA SANDBOX Ref Data'!BO78*'SANDBOX Calc'!$L$5,0)</f>
        <v>0.12299999999999998</v>
      </c>
      <c r="BV78" s="102">
        <f>IF('SANDBOX Calc'!$M$6="Yes",IF(('SANDBOX Calc'!I82-'BPA SANDBOX Ref Data'!BT78)&gt;0,('SANDBOX Calc'!I82-'BPA SANDBOX Ref Data'!BT78)*'SANDBOX Calc'!$M$5,0),0)</f>
        <v>0</v>
      </c>
      <c r="BW78" s="80">
        <f>IF('SANDBOX Calc'!$K$6="Yes",IF(('SANDBOX Calc'!I82)&lt;'SANDBOX Calc'!J82,('SANDBOX Calc'!I82-'SANDBOX Calc'!J82)*'SANDBOX Calc'!$K$5,0),0)</f>
        <v>-8.8047063926940723</v>
      </c>
      <c r="BX78" s="105">
        <f>IF('SANDBOX Calc'!$N$5='BPA SANDBOX Ref Data'!$BX$2,'BPA SANDBOX Scaling'!D81,0)</f>
        <v>4.4260309481539108</v>
      </c>
      <c r="BY78" s="1">
        <f>IF('SANDBOX Calc'!$N$5='BPA SANDBOX Ref Data'!$BY$2,'BPA SANDBOX Scaling'!H81,0)</f>
        <v>0</v>
      </c>
      <c r="BZ78" s="6">
        <f>IF('SANDBOX Calc'!$N$6="Yes",SUM('BPA SANDBOX Ref Data'!BX78:BY78),0)</f>
        <v>4.4260309481539108</v>
      </c>
      <c r="CA78" s="4"/>
      <c r="CB78" s="4"/>
      <c r="CC78" s="4"/>
      <c r="CD78" s="4"/>
      <c r="CE78" s="4"/>
      <c r="CF78" s="4"/>
      <c r="CG78" s="4"/>
      <c r="CH78" s="4"/>
      <c r="CI78" s="4"/>
      <c r="CJ78" s="4"/>
      <c r="CK78" s="4"/>
      <c r="CL78" s="4"/>
      <c r="CM78" s="4"/>
      <c r="CN78" s="4"/>
      <c r="CO78" s="4"/>
      <c r="CP78" s="4"/>
      <c r="CQ78" s="4" t="e">
        <f>IF('SANDBOX Calc'!#REF!='BPA SANDBOX Ref Data'!CQ$2,Data!G78,0)</f>
        <v>#REF!</v>
      </c>
      <c r="CR78" s="4" t="e">
        <f>IF('SANDBOX Calc'!#REF!='BPA SANDBOX Ref Data'!CR$2,Data!H78,0)</f>
        <v>#REF!</v>
      </c>
      <c r="CS78" s="4" t="e">
        <f>IF('SANDBOX Calc'!#REF!='BPA SANDBOX Ref Data'!CS$2,Data!I78,0)</f>
        <v>#REF!</v>
      </c>
      <c r="CT78" s="4" t="e">
        <f>IF('SANDBOX Calc'!#REF!='BPA SANDBOX Ref Data'!CT$2,Data!J78,0)</f>
        <v>#REF!</v>
      </c>
      <c r="CU78" s="4" t="e">
        <f>IF('SANDBOX Calc'!#REF!='BPA SANDBOX Ref Data'!CU$2,Data!K78,0)</f>
        <v>#REF!</v>
      </c>
      <c r="CV78" s="4" t="e">
        <f>IF('SANDBOX Calc'!#REF!='BPA SANDBOX Ref Data'!CV$2,Data!L78,0)</f>
        <v>#REF!</v>
      </c>
      <c r="CW78" s="4" t="e">
        <f>IF('SANDBOX Calc'!#REF!='BPA SANDBOX Ref Data'!CW$2,Data!M78,0)</f>
        <v>#REF!</v>
      </c>
      <c r="CX78" s="4" t="e">
        <f>IF('SANDBOX Calc'!#REF!='BPA SANDBOX Ref Data'!CX$2,Data!N78,0)</f>
        <v>#REF!</v>
      </c>
      <c r="CY78" s="4" t="e">
        <f>IF('SANDBOX Calc'!#REF!='BPA SANDBOX Ref Data'!CY$2,Data!O78,0)</f>
        <v>#REF!</v>
      </c>
      <c r="CZ78" s="4" t="e">
        <f>IF('SANDBOX Calc'!#REF!='BPA SANDBOX Ref Data'!CZ$2,Data!P78,0)</f>
        <v>#REF!</v>
      </c>
      <c r="DA78" s="4" t="e">
        <f>IF('SANDBOX Calc'!#REF!='BPA SANDBOX Ref Data'!DA$2,Data!Q78,0)</f>
        <v>#REF!</v>
      </c>
      <c r="DB78" s="4" t="e">
        <f>IF('SANDBOX Calc'!#REF!='BPA SANDBOX Ref Data'!DB$2,Data!R78,0)</f>
        <v>#REF!</v>
      </c>
      <c r="DC78" s="4" t="e">
        <f>IF('SANDBOX Calc'!#REF!='BPA SANDBOX Ref Data'!DC$2,Data!S78,0)</f>
        <v>#REF!</v>
      </c>
      <c r="DD78" s="4" t="e">
        <f>IF('SANDBOX Calc'!#REF!='BPA SANDBOX Ref Data'!DD$2,Data!T78,0)</f>
        <v>#REF!</v>
      </c>
      <c r="DE78" s="4" t="e">
        <f>IF('SANDBOX Calc'!#REF!='BPA SANDBOX Ref Data'!DE$2,Data!U78,0)</f>
        <v>#REF!</v>
      </c>
      <c r="DF78" s="22" t="e">
        <f t="shared" si="15"/>
        <v>#REF!</v>
      </c>
    </row>
    <row r="79" spans="1:110" x14ac:dyDescent="0.3">
      <c r="A79" s="12">
        <v>10239</v>
      </c>
      <c r="B79" s="37" t="s">
        <v>86</v>
      </c>
      <c r="C79" s="18">
        <f>IF('SANDBOX Calc'!$C$6='BPA SANDBOX Ref Data'!C$2,Data!G79,0)</f>
        <v>0</v>
      </c>
      <c r="D79" s="4">
        <f>IF('SANDBOX Calc'!$C$6='BPA SANDBOX Ref Data'!D$2,Data!H79,0)</f>
        <v>0</v>
      </c>
      <c r="E79" s="4">
        <f>IF('SANDBOX Calc'!$C$6='BPA SANDBOX Ref Data'!E$2,Data!I79,0)</f>
        <v>14.428961415525112</v>
      </c>
      <c r="F79" s="4">
        <f>IF('SANDBOX Calc'!$C$6='BPA SANDBOX Ref Data'!F$2,Data!J79,0)</f>
        <v>0</v>
      </c>
      <c r="G79" s="4">
        <f>IF('SANDBOX Calc'!$C$6='BPA SANDBOX Ref Data'!G$2,Data!K79,0)</f>
        <v>0</v>
      </c>
      <c r="H79" s="4">
        <f>IF('SANDBOX Calc'!$C$6='BPA SANDBOX Ref Data'!H$2,Data!L79,0)</f>
        <v>0</v>
      </c>
      <c r="I79" s="4">
        <f>IF('SANDBOX Calc'!$C$6='BPA SANDBOX Ref Data'!I$2,Data!M79,0)</f>
        <v>0</v>
      </c>
      <c r="J79" s="4">
        <f>IF('SANDBOX Calc'!$C$6='BPA SANDBOX Ref Data'!J$2,Data!N79,0)</f>
        <v>0</v>
      </c>
      <c r="K79" s="4">
        <f>IF('SANDBOX Calc'!$C$6='BPA SANDBOX Ref Data'!K$2,Data!O79,0)</f>
        <v>0</v>
      </c>
      <c r="L79" s="4">
        <f>IF('SANDBOX Calc'!$C$6='BPA SANDBOX Ref Data'!L$2,Data!P79,0)</f>
        <v>0</v>
      </c>
      <c r="M79" s="4">
        <f>IF('SANDBOX Calc'!$C$6='BPA SANDBOX Ref Data'!M$2,Data!Q79,0)</f>
        <v>0</v>
      </c>
      <c r="N79" s="4">
        <f>IF('SANDBOX Calc'!$C$6='BPA SANDBOX Ref Data'!N$2,Data!R79,0)</f>
        <v>0</v>
      </c>
      <c r="O79" s="4">
        <f>IF('SANDBOX Calc'!$C$6='BPA SANDBOX Ref Data'!O$2,Data!S79,0)</f>
        <v>0</v>
      </c>
      <c r="P79" s="4">
        <f>IF('SANDBOX Calc'!$C$6='BPA SANDBOX Ref Data'!P$2,Data!T79,0)</f>
        <v>0</v>
      </c>
      <c r="Q79" s="4">
        <f>IF('SANDBOX Calc'!$C$6='BPA SANDBOX Ref Data'!Q$2,Data!U79,0)</f>
        <v>0</v>
      </c>
      <c r="R79" s="22">
        <f t="shared" si="9"/>
        <v>14.428961415525112</v>
      </c>
      <c r="S79" s="18">
        <f>IF(S$2='SANDBOX Calc'!$D$6,Data!V79,0)</f>
        <v>0</v>
      </c>
      <c r="T79" s="4">
        <f>IF(T$2='SANDBOX Calc'!$D$6,Data!W79,0)</f>
        <v>0</v>
      </c>
      <c r="U79" s="4">
        <f>IF(U$2='SANDBOX Calc'!$D$6,Data!X79,0)</f>
        <v>0</v>
      </c>
      <c r="V79" s="4">
        <f>IF(V$2='SANDBOX Calc'!$D$6,Data!Y79,0)</f>
        <v>0</v>
      </c>
      <c r="W79" s="4">
        <f>IF(W$2='SANDBOX Calc'!$D$6,Data!Z79,0)</f>
        <v>0</v>
      </c>
      <c r="X79" s="4">
        <f>IF(X$2='SANDBOX Calc'!$D$6,Data!AA79,0)</f>
        <v>0</v>
      </c>
      <c r="Y79" s="4">
        <f>IF(Y$2='SANDBOX Calc'!$D$6,Data!AB79,0)</f>
        <v>0</v>
      </c>
      <c r="Z79" s="4">
        <f>IF(Z$2='SANDBOX Calc'!$D$6,Data!AC79,0)</f>
        <v>0</v>
      </c>
      <c r="AA79" s="4">
        <f>IF(AA$2='SANDBOX Calc'!$D$6,Data!AD79,0)</f>
        <v>0</v>
      </c>
      <c r="AB79" s="4">
        <f>IF(AB$2='SANDBOX Calc'!$D$6,Data!AE79,0)</f>
        <v>0</v>
      </c>
      <c r="AC79" s="4">
        <f>IF(AC$2='SANDBOX Calc'!$D$6,Data!AF79,0)</f>
        <v>0</v>
      </c>
      <c r="AD79" s="4">
        <f>IF(AD$2='SANDBOX Calc'!$D$6,Data!AG79,0)</f>
        <v>0</v>
      </c>
      <c r="AE79" s="4">
        <f>IF(AE$2='SANDBOX Calc'!$D$6,Data!AH79,0)</f>
        <v>0</v>
      </c>
      <c r="AF79" s="4">
        <f>IF(AF$2='SANDBOX Calc'!$D$6,Data!AI79,0)</f>
        <v>0</v>
      </c>
      <c r="AG79" s="6">
        <f t="shared" si="10"/>
        <v>0</v>
      </c>
      <c r="AH79" s="18">
        <f>IF(AH$2='SANDBOX Calc'!$E$6,0,0)</f>
        <v>0</v>
      </c>
      <c r="AI79" s="4">
        <f>IF(AI$2='SANDBOX Calc'!$E$6,Data!AJ79,0)</f>
        <v>0</v>
      </c>
      <c r="AJ79" s="4">
        <f>IF(AJ$2='SANDBOX Calc'!$E$6,Data!AK79,0)</f>
        <v>0</v>
      </c>
      <c r="AK79" s="4">
        <f>IF(AK$2='SANDBOX Calc'!$E$6,Data!AL79,0)</f>
        <v>0</v>
      </c>
      <c r="AL79" s="4">
        <f>IF(AL$2='SANDBOX Calc'!$E$6,Data!AM79,0)</f>
        <v>0</v>
      </c>
      <c r="AM79" s="4">
        <f>IF(AM$2='SANDBOX Calc'!$E$6,Data!AN79,0)</f>
        <v>0</v>
      </c>
      <c r="AN79" s="4">
        <f>IF(AN$2='SANDBOX Calc'!$E$6,Data!AO79,0)</f>
        <v>0</v>
      </c>
      <c r="AO79" s="4">
        <f>IF(AO$2='SANDBOX Calc'!$E$6,Data!AP79,0)</f>
        <v>0</v>
      </c>
      <c r="AP79" s="6">
        <f t="shared" si="11"/>
        <v>0</v>
      </c>
      <c r="AQ79" s="18">
        <f>IF(AQ$2='SANDBOX Calc'!$F$6,0,0)</f>
        <v>0</v>
      </c>
      <c r="AR79" s="4">
        <f>IF(AR$2='SANDBOX Calc'!$F$6,Data!AQ79,0)</f>
        <v>0</v>
      </c>
      <c r="AS79" s="4">
        <f>IF(AS$2='SANDBOX Calc'!$F$6,Data!AR79,0)</f>
        <v>0</v>
      </c>
      <c r="AT79" s="4">
        <f>IF(AT$2='SANDBOX Calc'!$F$6,Data!AS79,0)</f>
        <v>0</v>
      </c>
      <c r="AU79" s="4">
        <f>IF(AU$2='SANDBOX Calc'!$F$6,Data!AT79,0)</f>
        <v>0</v>
      </c>
      <c r="AV79" s="4">
        <f>IF(AV$2='SANDBOX Calc'!$F$6,Data!AU79,0)</f>
        <v>0</v>
      </c>
      <c r="AW79" s="4">
        <f>IF(AW$2='SANDBOX Calc'!$F$6,Data!AV79,0)</f>
        <v>0</v>
      </c>
      <c r="AX79" s="4">
        <f>IF(AX$2='SANDBOX Calc'!$F$6,Data!AW79,0)</f>
        <v>0</v>
      </c>
      <c r="AY79" s="6">
        <f t="shared" si="12"/>
        <v>0</v>
      </c>
      <c r="AZ79" s="18">
        <f>IF(AZ$2='SANDBOX Calc'!$G$6,0,0)</f>
        <v>0</v>
      </c>
      <c r="BA79" s="4">
        <f>IF(BA$2='SANDBOX Calc'!$G$6,Data!AX79,0)</f>
        <v>0</v>
      </c>
      <c r="BB79" s="4">
        <f>IF(BB$2='SANDBOX Calc'!$G$6,Data!AY79,0)</f>
        <v>0</v>
      </c>
      <c r="BC79" s="4">
        <f>IF(BC$2='SANDBOX Calc'!$G$6,Data!AZ79,0)</f>
        <v>0</v>
      </c>
      <c r="BD79" s="4">
        <f>IF(BD$2='SANDBOX Calc'!$G$6,Data!BA79,0)</f>
        <v>0</v>
      </c>
      <c r="BE79" s="4">
        <f>IF(BE$2='SANDBOX Calc'!$G$6,Data!BB79,0)</f>
        <v>0</v>
      </c>
      <c r="BF79" s="4">
        <f>IF(BF$2='SANDBOX Calc'!$G$6,Data!BC79,0)</f>
        <v>0</v>
      </c>
      <c r="BG79" s="4">
        <f>IF(BG$2='SANDBOX Calc'!$G$6,Data!BD79,0)</f>
        <v>0</v>
      </c>
      <c r="BH79" s="6">
        <f t="shared" si="13"/>
        <v>0</v>
      </c>
      <c r="BI79" s="97">
        <f>IF('SANDBOX Calc'!$H$6="Yes",Data!BE79,0)</f>
        <v>0</v>
      </c>
      <c r="BJ79" s="18">
        <f>IF(BJ$2='SANDBOX Calc'!$L$4,0,0)</f>
        <v>0</v>
      </c>
      <c r="BK79" s="4">
        <f>IF(BK$2='SANDBOX Calc'!$L$4,Data!BV79,0)</f>
        <v>0</v>
      </c>
      <c r="BL79" s="4">
        <f>IF(BL$2='SANDBOX Calc'!$L$4,Data!BW79,0)</f>
        <v>0</v>
      </c>
      <c r="BM79" s="4">
        <f>IF(BM$2='SANDBOX Calc'!$L$4,Data!BX79,0)</f>
        <v>0</v>
      </c>
      <c r="BN79" s="4">
        <f>IF(BN$2='SANDBOX Calc'!$L$4,Data!BY79,0)</f>
        <v>0</v>
      </c>
      <c r="BO79" s="6">
        <f t="shared" si="14"/>
        <v>0</v>
      </c>
      <c r="BP79" s="4">
        <f>IF('SANDBOX Calc'!$J$6='BPA SANDBOX Ref Data'!BP$2,Data!C79,0)</f>
        <v>0</v>
      </c>
      <c r="BQ79" s="4">
        <f>IF('SANDBOX Calc'!$J$6='BPA SANDBOX Ref Data'!BQ$2,Data!D79,0)</f>
        <v>0</v>
      </c>
      <c r="BR79" s="4">
        <f>IF('SANDBOX Calc'!$J$6='BPA SANDBOX Ref Data'!BR$2,Data!E79,0)</f>
        <v>0</v>
      </c>
      <c r="BS79" s="4">
        <f>IF('SANDBOX Calc'!$J$6='BPA SANDBOX Ref Data'!BS$2,Data!F79,0)</f>
        <v>14</v>
      </c>
      <c r="BT79" s="99">
        <f t="shared" si="8"/>
        <v>14</v>
      </c>
      <c r="BU79" s="102">
        <f>IF('SANDBOX Calc'!$L$6="Yes",'BPA SANDBOX Ref Data'!BO79*'SANDBOX Calc'!$L$5,0)</f>
        <v>0</v>
      </c>
      <c r="BV79" s="102">
        <f>IF('SANDBOX Calc'!$M$6="Yes",IF(('SANDBOX Calc'!I83-'BPA SANDBOX Ref Data'!BT79)&gt;0,('SANDBOX Calc'!I83-'BPA SANDBOX Ref Data'!BT79)*'SANDBOX Calc'!$M$5,0),0)</f>
        <v>0.10724035388127806</v>
      </c>
      <c r="BW79" s="80">
        <f>IF('SANDBOX Calc'!$K$6="Yes",IF(('SANDBOX Calc'!I83)&lt;'SANDBOX Calc'!J83,('SANDBOX Calc'!I83-'SANDBOX Calc'!J83)*'SANDBOX Calc'!$K$5,0),0)</f>
        <v>0</v>
      </c>
      <c r="BX79" s="105">
        <f>IF('SANDBOX Calc'!$N$5='BPA SANDBOX Ref Data'!$BX$2,'BPA SANDBOX Scaling'!D82,0)</f>
        <v>0.5943732307187175</v>
      </c>
      <c r="BY79" s="1">
        <f>IF('SANDBOX Calc'!$N$5='BPA SANDBOX Ref Data'!$BY$2,'BPA SANDBOX Scaling'!H82,0)</f>
        <v>0</v>
      </c>
      <c r="BZ79" s="6">
        <f>IF('SANDBOX Calc'!$N$6="Yes",SUM('BPA SANDBOX Ref Data'!BX79:BY79),0)</f>
        <v>0.5943732307187175</v>
      </c>
      <c r="CA79" s="4"/>
      <c r="CB79" s="4"/>
      <c r="CC79" s="4"/>
      <c r="CD79" s="4"/>
      <c r="CE79" s="4"/>
      <c r="CF79" s="4"/>
      <c r="CG79" s="4"/>
      <c r="CH79" s="4"/>
      <c r="CI79" s="4"/>
      <c r="CJ79" s="4"/>
      <c r="CK79" s="4"/>
      <c r="CL79" s="4"/>
      <c r="CM79" s="4"/>
      <c r="CN79" s="4"/>
      <c r="CO79" s="4"/>
      <c r="CP79" s="4"/>
      <c r="CQ79" s="4" t="e">
        <f>IF('SANDBOX Calc'!#REF!='BPA SANDBOX Ref Data'!CQ$2,Data!G79,0)</f>
        <v>#REF!</v>
      </c>
      <c r="CR79" s="4" t="e">
        <f>IF('SANDBOX Calc'!#REF!='BPA SANDBOX Ref Data'!CR$2,Data!H79,0)</f>
        <v>#REF!</v>
      </c>
      <c r="CS79" s="4" t="e">
        <f>IF('SANDBOX Calc'!#REF!='BPA SANDBOX Ref Data'!CS$2,Data!I79,0)</f>
        <v>#REF!</v>
      </c>
      <c r="CT79" s="4" t="e">
        <f>IF('SANDBOX Calc'!#REF!='BPA SANDBOX Ref Data'!CT$2,Data!J79,0)</f>
        <v>#REF!</v>
      </c>
      <c r="CU79" s="4" t="e">
        <f>IF('SANDBOX Calc'!#REF!='BPA SANDBOX Ref Data'!CU$2,Data!K79,0)</f>
        <v>#REF!</v>
      </c>
      <c r="CV79" s="4" t="e">
        <f>IF('SANDBOX Calc'!#REF!='BPA SANDBOX Ref Data'!CV$2,Data!L79,0)</f>
        <v>#REF!</v>
      </c>
      <c r="CW79" s="4" t="e">
        <f>IF('SANDBOX Calc'!#REF!='BPA SANDBOX Ref Data'!CW$2,Data!M79,0)</f>
        <v>#REF!</v>
      </c>
      <c r="CX79" s="4" t="e">
        <f>IF('SANDBOX Calc'!#REF!='BPA SANDBOX Ref Data'!CX$2,Data!N79,0)</f>
        <v>#REF!</v>
      </c>
      <c r="CY79" s="4" t="e">
        <f>IF('SANDBOX Calc'!#REF!='BPA SANDBOX Ref Data'!CY$2,Data!O79,0)</f>
        <v>#REF!</v>
      </c>
      <c r="CZ79" s="4" t="e">
        <f>IF('SANDBOX Calc'!#REF!='BPA SANDBOX Ref Data'!CZ$2,Data!P79,0)</f>
        <v>#REF!</v>
      </c>
      <c r="DA79" s="4" t="e">
        <f>IF('SANDBOX Calc'!#REF!='BPA SANDBOX Ref Data'!DA$2,Data!Q79,0)</f>
        <v>#REF!</v>
      </c>
      <c r="DB79" s="4" t="e">
        <f>IF('SANDBOX Calc'!#REF!='BPA SANDBOX Ref Data'!DB$2,Data!R79,0)</f>
        <v>#REF!</v>
      </c>
      <c r="DC79" s="4" t="e">
        <f>IF('SANDBOX Calc'!#REF!='BPA SANDBOX Ref Data'!DC$2,Data!S79,0)</f>
        <v>#REF!</v>
      </c>
      <c r="DD79" s="4" t="e">
        <f>IF('SANDBOX Calc'!#REF!='BPA SANDBOX Ref Data'!DD$2,Data!T79,0)</f>
        <v>#REF!</v>
      </c>
      <c r="DE79" s="4" t="e">
        <f>IF('SANDBOX Calc'!#REF!='BPA SANDBOX Ref Data'!DE$2,Data!U79,0)</f>
        <v>#REF!</v>
      </c>
      <c r="DF79" s="22" t="e">
        <f t="shared" si="15"/>
        <v>#REF!</v>
      </c>
    </row>
    <row r="80" spans="1:110" x14ac:dyDescent="0.3">
      <c r="A80" s="12">
        <v>10242</v>
      </c>
      <c r="B80" s="37" t="s">
        <v>87</v>
      </c>
      <c r="C80" s="18">
        <f>IF('SANDBOX Calc'!$C$6='BPA SANDBOX Ref Data'!C$2,Data!G80,0)</f>
        <v>0</v>
      </c>
      <c r="D80" s="4">
        <f>IF('SANDBOX Calc'!$C$6='BPA SANDBOX Ref Data'!D$2,Data!H80,0)</f>
        <v>0</v>
      </c>
      <c r="E80" s="4">
        <f>IF('SANDBOX Calc'!$C$6='BPA SANDBOX Ref Data'!E$2,Data!I80,0)</f>
        <v>10.073473972602738</v>
      </c>
      <c r="F80" s="4">
        <f>IF('SANDBOX Calc'!$C$6='BPA SANDBOX Ref Data'!F$2,Data!J80,0)</f>
        <v>0</v>
      </c>
      <c r="G80" s="4">
        <f>IF('SANDBOX Calc'!$C$6='BPA SANDBOX Ref Data'!G$2,Data!K80,0)</f>
        <v>0</v>
      </c>
      <c r="H80" s="4">
        <f>IF('SANDBOX Calc'!$C$6='BPA SANDBOX Ref Data'!H$2,Data!L80,0)</f>
        <v>0</v>
      </c>
      <c r="I80" s="4">
        <f>IF('SANDBOX Calc'!$C$6='BPA SANDBOX Ref Data'!I$2,Data!M80,0)</f>
        <v>0</v>
      </c>
      <c r="J80" s="4">
        <f>IF('SANDBOX Calc'!$C$6='BPA SANDBOX Ref Data'!J$2,Data!N80,0)</f>
        <v>0</v>
      </c>
      <c r="K80" s="4">
        <f>IF('SANDBOX Calc'!$C$6='BPA SANDBOX Ref Data'!K$2,Data!O80,0)</f>
        <v>0</v>
      </c>
      <c r="L80" s="4">
        <f>IF('SANDBOX Calc'!$C$6='BPA SANDBOX Ref Data'!L$2,Data!P80,0)</f>
        <v>0</v>
      </c>
      <c r="M80" s="4">
        <f>IF('SANDBOX Calc'!$C$6='BPA SANDBOX Ref Data'!M$2,Data!Q80,0)</f>
        <v>0</v>
      </c>
      <c r="N80" s="4">
        <f>IF('SANDBOX Calc'!$C$6='BPA SANDBOX Ref Data'!N$2,Data!R80,0)</f>
        <v>0</v>
      </c>
      <c r="O80" s="4">
        <f>IF('SANDBOX Calc'!$C$6='BPA SANDBOX Ref Data'!O$2,Data!S80,0)</f>
        <v>0</v>
      </c>
      <c r="P80" s="4">
        <f>IF('SANDBOX Calc'!$C$6='BPA SANDBOX Ref Data'!P$2,Data!T80,0)</f>
        <v>0</v>
      </c>
      <c r="Q80" s="4">
        <f>IF('SANDBOX Calc'!$C$6='BPA SANDBOX Ref Data'!Q$2,Data!U80,0)</f>
        <v>0</v>
      </c>
      <c r="R80" s="22">
        <f t="shared" si="9"/>
        <v>10.073473972602738</v>
      </c>
      <c r="S80" s="18">
        <f>IF(S$2='SANDBOX Calc'!$D$6,Data!V80,0)</f>
        <v>0</v>
      </c>
      <c r="T80" s="4">
        <f>IF(T$2='SANDBOX Calc'!$D$6,Data!W80,0)</f>
        <v>0</v>
      </c>
      <c r="U80" s="4">
        <f>IF(U$2='SANDBOX Calc'!$D$6,Data!X80,0)</f>
        <v>0</v>
      </c>
      <c r="V80" s="4">
        <f>IF(V$2='SANDBOX Calc'!$D$6,Data!Y80,0)</f>
        <v>0</v>
      </c>
      <c r="W80" s="4">
        <f>IF(W$2='SANDBOX Calc'!$D$6,Data!Z80,0)</f>
        <v>0</v>
      </c>
      <c r="X80" s="4">
        <f>IF(X$2='SANDBOX Calc'!$D$6,Data!AA80,0)</f>
        <v>0</v>
      </c>
      <c r="Y80" s="4">
        <f>IF(Y$2='SANDBOX Calc'!$D$6,Data!AB80,0)</f>
        <v>0</v>
      </c>
      <c r="Z80" s="4">
        <f>IF(Z$2='SANDBOX Calc'!$D$6,Data!AC80,0)</f>
        <v>0</v>
      </c>
      <c r="AA80" s="4">
        <f>IF(AA$2='SANDBOX Calc'!$D$6,Data!AD80,0)</f>
        <v>0</v>
      </c>
      <c r="AB80" s="4">
        <f>IF(AB$2='SANDBOX Calc'!$D$6,Data!AE80,0)</f>
        <v>0</v>
      </c>
      <c r="AC80" s="4">
        <f>IF(AC$2='SANDBOX Calc'!$D$6,Data!AF80,0)</f>
        <v>0</v>
      </c>
      <c r="AD80" s="4">
        <f>IF(AD$2='SANDBOX Calc'!$D$6,Data!AG80,0)</f>
        <v>0</v>
      </c>
      <c r="AE80" s="4">
        <f>IF(AE$2='SANDBOX Calc'!$D$6,Data!AH80,0)</f>
        <v>0</v>
      </c>
      <c r="AF80" s="4">
        <f>IF(AF$2='SANDBOX Calc'!$D$6,Data!AI80,0)</f>
        <v>0</v>
      </c>
      <c r="AG80" s="6">
        <f t="shared" si="10"/>
        <v>0</v>
      </c>
      <c r="AH80" s="18">
        <f>IF(AH$2='SANDBOX Calc'!$E$6,0,0)</f>
        <v>0</v>
      </c>
      <c r="AI80" s="4">
        <f>IF(AI$2='SANDBOX Calc'!$E$6,Data!AJ80,0)</f>
        <v>0</v>
      </c>
      <c r="AJ80" s="4">
        <f>IF(AJ$2='SANDBOX Calc'!$E$6,Data!AK80,0)</f>
        <v>0</v>
      </c>
      <c r="AK80" s="4">
        <f>IF(AK$2='SANDBOX Calc'!$E$6,Data!AL80,0)</f>
        <v>0</v>
      </c>
      <c r="AL80" s="4">
        <f>IF(AL$2='SANDBOX Calc'!$E$6,Data!AM80,0)</f>
        <v>0</v>
      </c>
      <c r="AM80" s="4">
        <f>IF(AM$2='SANDBOX Calc'!$E$6,Data!AN80,0)</f>
        <v>0</v>
      </c>
      <c r="AN80" s="4">
        <f>IF(AN$2='SANDBOX Calc'!$E$6,Data!AO80,0)</f>
        <v>0</v>
      </c>
      <c r="AO80" s="4">
        <f>IF(AO$2='SANDBOX Calc'!$E$6,Data!AP80,0)</f>
        <v>0</v>
      </c>
      <c r="AP80" s="6">
        <f t="shared" si="11"/>
        <v>0</v>
      </c>
      <c r="AQ80" s="18">
        <f>IF(AQ$2='SANDBOX Calc'!$F$6,0,0)</f>
        <v>0</v>
      </c>
      <c r="AR80" s="4">
        <f>IF(AR$2='SANDBOX Calc'!$F$6,Data!AQ80,0)</f>
        <v>0</v>
      </c>
      <c r="AS80" s="4">
        <f>IF(AS$2='SANDBOX Calc'!$F$6,Data!AR80,0)</f>
        <v>0</v>
      </c>
      <c r="AT80" s="4">
        <f>IF(AT$2='SANDBOX Calc'!$F$6,Data!AS80,0)</f>
        <v>0</v>
      </c>
      <c r="AU80" s="4">
        <f>IF(AU$2='SANDBOX Calc'!$F$6,Data!AT80,0)</f>
        <v>0</v>
      </c>
      <c r="AV80" s="4">
        <f>IF(AV$2='SANDBOX Calc'!$F$6,Data!AU80,0)</f>
        <v>0</v>
      </c>
      <c r="AW80" s="4">
        <f>IF(AW$2='SANDBOX Calc'!$F$6,Data!AV80,0)</f>
        <v>0</v>
      </c>
      <c r="AX80" s="4">
        <f>IF(AX$2='SANDBOX Calc'!$F$6,Data!AW80,0)</f>
        <v>0</v>
      </c>
      <c r="AY80" s="6">
        <f t="shared" si="12"/>
        <v>0</v>
      </c>
      <c r="AZ80" s="18">
        <f>IF(AZ$2='SANDBOX Calc'!$G$6,0,0)</f>
        <v>0</v>
      </c>
      <c r="BA80" s="4">
        <f>IF(BA$2='SANDBOX Calc'!$G$6,Data!AX80,0)</f>
        <v>0</v>
      </c>
      <c r="BB80" s="4">
        <f>IF(BB$2='SANDBOX Calc'!$G$6,Data!AY80,0)</f>
        <v>0</v>
      </c>
      <c r="BC80" s="4">
        <f>IF(BC$2='SANDBOX Calc'!$G$6,Data!AZ80,0)</f>
        <v>0</v>
      </c>
      <c r="BD80" s="4">
        <f>IF(BD$2='SANDBOX Calc'!$G$6,Data!BA80,0)</f>
        <v>0</v>
      </c>
      <c r="BE80" s="4">
        <f>IF(BE$2='SANDBOX Calc'!$G$6,Data!BB80,0)</f>
        <v>0</v>
      </c>
      <c r="BF80" s="4">
        <f>IF(BF$2='SANDBOX Calc'!$G$6,Data!BC80,0)</f>
        <v>0</v>
      </c>
      <c r="BG80" s="4">
        <f>IF(BG$2='SANDBOX Calc'!$G$6,Data!BD80,0)</f>
        <v>0</v>
      </c>
      <c r="BH80" s="6">
        <f t="shared" si="13"/>
        <v>0</v>
      </c>
      <c r="BI80" s="97">
        <f>IF('SANDBOX Calc'!$H$6="Yes",Data!BE80,0)</f>
        <v>0</v>
      </c>
      <c r="BJ80" s="18">
        <f>IF(BJ$2='SANDBOX Calc'!$L$4,0,0)</f>
        <v>0</v>
      </c>
      <c r="BK80" s="4">
        <f>IF(BK$2='SANDBOX Calc'!$L$4,Data!BV80,0)</f>
        <v>0</v>
      </c>
      <c r="BL80" s="4">
        <f>IF(BL$2='SANDBOX Calc'!$L$4,Data!BW80,0)</f>
        <v>0</v>
      </c>
      <c r="BM80" s="4">
        <f>IF(BM$2='SANDBOX Calc'!$L$4,Data!BX80,0)</f>
        <v>0</v>
      </c>
      <c r="BN80" s="4">
        <f>IF(BN$2='SANDBOX Calc'!$L$4,Data!BY80,0)</f>
        <v>0</v>
      </c>
      <c r="BO80" s="6">
        <f t="shared" si="14"/>
        <v>0</v>
      </c>
      <c r="BP80" s="4">
        <f>IF('SANDBOX Calc'!$J$6='BPA SANDBOX Ref Data'!BP$2,Data!C80,0)</f>
        <v>0</v>
      </c>
      <c r="BQ80" s="4">
        <f>IF('SANDBOX Calc'!$J$6='BPA SANDBOX Ref Data'!BQ$2,Data!D80,0)</f>
        <v>0</v>
      </c>
      <c r="BR80" s="4">
        <f>IF('SANDBOX Calc'!$J$6='BPA SANDBOX Ref Data'!BR$2,Data!E80,0)</f>
        <v>0</v>
      </c>
      <c r="BS80" s="4">
        <f>IF('SANDBOX Calc'!$J$6='BPA SANDBOX Ref Data'!BS$2,Data!F80,0)</f>
        <v>9.5259999999999998</v>
      </c>
      <c r="BT80" s="99">
        <f t="shared" si="8"/>
        <v>9.5259999999999998</v>
      </c>
      <c r="BU80" s="102">
        <f>IF('SANDBOX Calc'!$L$6="Yes",'BPA SANDBOX Ref Data'!BO80*'SANDBOX Calc'!$L$5,0)</f>
        <v>0</v>
      </c>
      <c r="BV80" s="102">
        <f>IF('SANDBOX Calc'!$M$6="Yes",IF(('SANDBOX Calc'!I84-'BPA SANDBOX Ref Data'!BT80)&gt;0,('SANDBOX Calc'!I84-'BPA SANDBOX Ref Data'!BT80)*'SANDBOX Calc'!$M$5,0),0)</f>
        <v>0.1368684931506845</v>
      </c>
      <c r="BW80" s="80">
        <f>IF('SANDBOX Calc'!$K$6="Yes",IF(('SANDBOX Calc'!I84)&lt;'SANDBOX Calc'!J84,('SANDBOX Calc'!I84-'SANDBOX Calc'!J84)*'SANDBOX Calc'!$K$5,0),0)</f>
        <v>0</v>
      </c>
      <c r="BX80" s="105">
        <f>IF('SANDBOX Calc'!$N$5='BPA SANDBOX Ref Data'!$BX$2,'BPA SANDBOX Scaling'!D83,0)</f>
        <v>0.4071207564492888</v>
      </c>
      <c r="BY80" s="1">
        <f>IF('SANDBOX Calc'!$N$5='BPA SANDBOX Ref Data'!$BY$2,'BPA SANDBOX Scaling'!H83,0)</f>
        <v>0</v>
      </c>
      <c r="BZ80" s="6">
        <f>IF('SANDBOX Calc'!$N$6="Yes",SUM('BPA SANDBOX Ref Data'!BX80:BY80),0)</f>
        <v>0.4071207564492888</v>
      </c>
      <c r="CA80" s="4"/>
      <c r="CB80" s="4"/>
      <c r="CC80" s="4"/>
      <c r="CD80" s="4"/>
      <c r="CE80" s="4"/>
      <c r="CF80" s="4"/>
      <c r="CG80" s="4"/>
      <c r="CH80" s="4"/>
      <c r="CI80" s="4"/>
      <c r="CJ80" s="4"/>
      <c r="CK80" s="4"/>
      <c r="CL80" s="4"/>
      <c r="CM80" s="4"/>
      <c r="CN80" s="4"/>
      <c r="CO80" s="4"/>
      <c r="CP80" s="4"/>
      <c r="CQ80" s="4" t="e">
        <f>IF('SANDBOX Calc'!#REF!='BPA SANDBOX Ref Data'!CQ$2,Data!G80,0)</f>
        <v>#REF!</v>
      </c>
      <c r="CR80" s="4" t="e">
        <f>IF('SANDBOX Calc'!#REF!='BPA SANDBOX Ref Data'!CR$2,Data!H80,0)</f>
        <v>#REF!</v>
      </c>
      <c r="CS80" s="4" t="e">
        <f>IF('SANDBOX Calc'!#REF!='BPA SANDBOX Ref Data'!CS$2,Data!I80,0)</f>
        <v>#REF!</v>
      </c>
      <c r="CT80" s="4" t="e">
        <f>IF('SANDBOX Calc'!#REF!='BPA SANDBOX Ref Data'!CT$2,Data!J80,0)</f>
        <v>#REF!</v>
      </c>
      <c r="CU80" s="4" t="e">
        <f>IF('SANDBOX Calc'!#REF!='BPA SANDBOX Ref Data'!CU$2,Data!K80,0)</f>
        <v>#REF!</v>
      </c>
      <c r="CV80" s="4" t="e">
        <f>IF('SANDBOX Calc'!#REF!='BPA SANDBOX Ref Data'!CV$2,Data!L80,0)</f>
        <v>#REF!</v>
      </c>
      <c r="CW80" s="4" t="e">
        <f>IF('SANDBOX Calc'!#REF!='BPA SANDBOX Ref Data'!CW$2,Data!M80,0)</f>
        <v>#REF!</v>
      </c>
      <c r="CX80" s="4" t="e">
        <f>IF('SANDBOX Calc'!#REF!='BPA SANDBOX Ref Data'!CX$2,Data!N80,0)</f>
        <v>#REF!</v>
      </c>
      <c r="CY80" s="4" t="e">
        <f>IF('SANDBOX Calc'!#REF!='BPA SANDBOX Ref Data'!CY$2,Data!O80,0)</f>
        <v>#REF!</v>
      </c>
      <c r="CZ80" s="4" t="e">
        <f>IF('SANDBOX Calc'!#REF!='BPA SANDBOX Ref Data'!CZ$2,Data!P80,0)</f>
        <v>#REF!</v>
      </c>
      <c r="DA80" s="4" t="e">
        <f>IF('SANDBOX Calc'!#REF!='BPA SANDBOX Ref Data'!DA$2,Data!Q80,0)</f>
        <v>#REF!</v>
      </c>
      <c r="DB80" s="4" t="e">
        <f>IF('SANDBOX Calc'!#REF!='BPA SANDBOX Ref Data'!DB$2,Data!R80,0)</f>
        <v>#REF!</v>
      </c>
      <c r="DC80" s="4" t="e">
        <f>IF('SANDBOX Calc'!#REF!='BPA SANDBOX Ref Data'!DC$2,Data!S80,0)</f>
        <v>#REF!</v>
      </c>
      <c r="DD80" s="4" t="e">
        <f>IF('SANDBOX Calc'!#REF!='BPA SANDBOX Ref Data'!DD$2,Data!T80,0)</f>
        <v>#REF!</v>
      </c>
      <c r="DE80" s="4" t="e">
        <f>IF('SANDBOX Calc'!#REF!='BPA SANDBOX Ref Data'!DE$2,Data!U80,0)</f>
        <v>#REF!</v>
      </c>
      <c r="DF80" s="22" t="e">
        <f t="shared" si="15"/>
        <v>#REF!</v>
      </c>
    </row>
    <row r="81" spans="1:110" x14ac:dyDescent="0.3">
      <c r="A81" s="12">
        <v>10244</v>
      </c>
      <c r="B81" s="37" t="s">
        <v>88</v>
      </c>
      <c r="C81" s="18">
        <f>IF('SANDBOX Calc'!$C$6='BPA SANDBOX Ref Data'!C$2,Data!G81,0)</f>
        <v>0</v>
      </c>
      <c r="D81" s="4">
        <f>IF('SANDBOX Calc'!$C$6='BPA SANDBOX Ref Data'!D$2,Data!H81,0)</f>
        <v>0</v>
      </c>
      <c r="E81" s="4">
        <f>IF('SANDBOX Calc'!$C$6='BPA SANDBOX Ref Data'!E$2,Data!I81,0)</f>
        <v>101.25024748858445</v>
      </c>
      <c r="F81" s="4">
        <f>IF('SANDBOX Calc'!$C$6='BPA SANDBOX Ref Data'!F$2,Data!J81,0)</f>
        <v>0</v>
      </c>
      <c r="G81" s="4">
        <f>IF('SANDBOX Calc'!$C$6='BPA SANDBOX Ref Data'!G$2,Data!K81,0)</f>
        <v>0</v>
      </c>
      <c r="H81" s="4">
        <f>IF('SANDBOX Calc'!$C$6='BPA SANDBOX Ref Data'!H$2,Data!L81,0)</f>
        <v>0</v>
      </c>
      <c r="I81" s="4">
        <f>IF('SANDBOX Calc'!$C$6='BPA SANDBOX Ref Data'!I$2,Data!M81,0)</f>
        <v>0</v>
      </c>
      <c r="J81" s="4">
        <f>IF('SANDBOX Calc'!$C$6='BPA SANDBOX Ref Data'!J$2,Data!N81,0)</f>
        <v>0</v>
      </c>
      <c r="K81" s="4">
        <f>IF('SANDBOX Calc'!$C$6='BPA SANDBOX Ref Data'!K$2,Data!O81,0)</f>
        <v>0</v>
      </c>
      <c r="L81" s="4">
        <f>IF('SANDBOX Calc'!$C$6='BPA SANDBOX Ref Data'!L$2,Data!P81,0)</f>
        <v>0</v>
      </c>
      <c r="M81" s="4">
        <f>IF('SANDBOX Calc'!$C$6='BPA SANDBOX Ref Data'!M$2,Data!Q81,0)</f>
        <v>0</v>
      </c>
      <c r="N81" s="4">
        <f>IF('SANDBOX Calc'!$C$6='BPA SANDBOX Ref Data'!N$2,Data!R81,0)</f>
        <v>0</v>
      </c>
      <c r="O81" s="4">
        <f>IF('SANDBOX Calc'!$C$6='BPA SANDBOX Ref Data'!O$2,Data!S81,0)</f>
        <v>0</v>
      </c>
      <c r="P81" s="4">
        <f>IF('SANDBOX Calc'!$C$6='BPA SANDBOX Ref Data'!P$2,Data!T81,0)</f>
        <v>0</v>
      </c>
      <c r="Q81" s="4">
        <f>IF('SANDBOX Calc'!$C$6='BPA SANDBOX Ref Data'!Q$2,Data!U81,0)</f>
        <v>0</v>
      </c>
      <c r="R81" s="22">
        <f t="shared" si="9"/>
        <v>101.25024748858445</v>
      </c>
      <c r="S81" s="18">
        <f>IF(S$2='SANDBOX Calc'!$D$6,Data!V81,0)</f>
        <v>0</v>
      </c>
      <c r="T81" s="4">
        <f>IF(T$2='SANDBOX Calc'!$D$6,Data!W81,0)</f>
        <v>0</v>
      </c>
      <c r="U81" s="4">
        <f>IF(U$2='SANDBOX Calc'!$D$6,Data!X81,0)</f>
        <v>0</v>
      </c>
      <c r="V81" s="4">
        <f>IF(V$2='SANDBOX Calc'!$D$6,Data!Y81,0)</f>
        <v>0</v>
      </c>
      <c r="W81" s="4">
        <f>IF(W$2='SANDBOX Calc'!$D$6,Data!Z81,0)</f>
        <v>0</v>
      </c>
      <c r="X81" s="4">
        <f>IF(X$2='SANDBOX Calc'!$D$6,Data!AA81,0)</f>
        <v>0</v>
      </c>
      <c r="Y81" s="4">
        <f>IF(Y$2='SANDBOX Calc'!$D$6,Data!AB81,0)</f>
        <v>0</v>
      </c>
      <c r="Z81" s="4">
        <f>IF(Z$2='SANDBOX Calc'!$D$6,Data!AC81,0)</f>
        <v>0</v>
      </c>
      <c r="AA81" s="4">
        <f>IF(AA$2='SANDBOX Calc'!$D$6,Data!AD81,0)</f>
        <v>0</v>
      </c>
      <c r="AB81" s="4">
        <f>IF(AB$2='SANDBOX Calc'!$D$6,Data!AE81,0)</f>
        <v>0</v>
      </c>
      <c r="AC81" s="4">
        <f>IF(AC$2='SANDBOX Calc'!$D$6,Data!AF81,0)</f>
        <v>0</v>
      </c>
      <c r="AD81" s="4">
        <f>IF(AD$2='SANDBOX Calc'!$D$6,Data!AG81,0)</f>
        <v>0</v>
      </c>
      <c r="AE81" s="4">
        <f>IF(AE$2='SANDBOX Calc'!$D$6,Data!AH81,0)</f>
        <v>0</v>
      </c>
      <c r="AF81" s="4">
        <f>IF(AF$2='SANDBOX Calc'!$D$6,Data!AI81,0)</f>
        <v>0</v>
      </c>
      <c r="AG81" s="6">
        <f t="shared" si="10"/>
        <v>0</v>
      </c>
      <c r="AH81" s="18">
        <f>IF(AH$2='SANDBOX Calc'!$E$6,0,0)</f>
        <v>0</v>
      </c>
      <c r="AI81" s="4">
        <f>IF(AI$2='SANDBOX Calc'!$E$6,Data!AJ81,0)</f>
        <v>0</v>
      </c>
      <c r="AJ81" s="4">
        <f>IF(AJ$2='SANDBOX Calc'!$E$6,Data!AK81,0)</f>
        <v>1.0300228310502284</v>
      </c>
      <c r="AK81" s="4">
        <f>IF(AK$2='SANDBOX Calc'!$E$6,Data!AL81,0)</f>
        <v>0</v>
      </c>
      <c r="AL81" s="4">
        <f>IF(AL$2='SANDBOX Calc'!$E$6,Data!AM81,0)</f>
        <v>0</v>
      </c>
      <c r="AM81" s="4">
        <f>IF(AM$2='SANDBOX Calc'!$E$6,Data!AN81,0)</f>
        <v>0</v>
      </c>
      <c r="AN81" s="4">
        <f>IF(AN$2='SANDBOX Calc'!$E$6,Data!AO81,0)</f>
        <v>0</v>
      </c>
      <c r="AO81" s="4">
        <f>IF(AO$2='SANDBOX Calc'!$E$6,Data!AP81,0)</f>
        <v>0</v>
      </c>
      <c r="AP81" s="6">
        <f t="shared" si="11"/>
        <v>1.0300228310502284</v>
      </c>
      <c r="AQ81" s="18">
        <f>IF(AQ$2='SANDBOX Calc'!$F$6,0,0)</f>
        <v>0</v>
      </c>
      <c r="AR81" s="4">
        <f>IF(AR$2='SANDBOX Calc'!$F$6,Data!AQ81,0)</f>
        <v>0</v>
      </c>
      <c r="AS81" s="4">
        <f>IF(AS$2='SANDBOX Calc'!$F$6,Data!AR81,0)</f>
        <v>0.74771689497716898</v>
      </c>
      <c r="AT81" s="4">
        <f>IF(AT$2='SANDBOX Calc'!$F$6,Data!AS81,0)</f>
        <v>0</v>
      </c>
      <c r="AU81" s="4">
        <f>IF(AU$2='SANDBOX Calc'!$F$6,Data!AT81,0)</f>
        <v>0</v>
      </c>
      <c r="AV81" s="4">
        <f>IF(AV$2='SANDBOX Calc'!$F$6,Data!AU81,0)</f>
        <v>0</v>
      </c>
      <c r="AW81" s="4">
        <f>IF(AW$2='SANDBOX Calc'!$F$6,Data!AV81,0)</f>
        <v>0</v>
      </c>
      <c r="AX81" s="4">
        <f>IF(AX$2='SANDBOX Calc'!$F$6,Data!AW81,0)</f>
        <v>0</v>
      </c>
      <c r="AY81" s="6">
        <f t="shared" si="12"/>
        <v>0.74771689497716898</v>
      </c>
      <c r="AZ81" s="18">
        <f>IF(AZ$2='SANDBOX Calc'!$G$6,0,0)</f>
        <v>0</v>
      </c>
      <c r="BA81" s="4">
        <f>IF(BA$2='SANDBOX Calc'!$G$6,Data!AX81,0)</f>
        <v>0</v>
      </c>
      <c r="BB81" s="4">
        <f>IF(BB$2='SANDBOX Calc'!$G$6,Data!AY81,0)</f>
        <v>2.5729452054794519</v>
      </c>
      <c r="BC81" s="4">
        <f>IF(BC$2='SANDBOX Calc'!$G$6,Data!AZ81,0)</f>
        <v>0</v>
      </c>
      <c r="BD81" s="4">
        <f>IF(BD$2='SANDBOX Calc'!$G$6,Data!BA81,0)</f>
        <v>0</v>
      </c>
      <c r="BE81" s="4">
        <f>IF(BE$2='SANDBOX Calc'!$G$6,Data!BB81,0)</f>
        <v>0</v>
      </c>
      <c r="BF81" s="4">
        <f>IF(BF$2='SANDBOX Calc'!$G$6,Data!BC81,0)</f>
        <v>0</v>
      </c>
      <c r="BG81" s="4">
        <f>IF(BG$2='SANDBOX Calc'!$G$6,Data!BD81,0)</f>
        <v>0</v>
      </c>
      <c r="BH81" s="6">
        <f t="shared" si="13"/>
        <v>2.5729452054794519</v>
      </c>
      <c r="BI81" s="97">
        <f>IF('SANDBOX Calc'!$H$6="Yes",Data!BE81,0)</f>
        <v>0</v>
      </c>
      <c r="BJ81" s="18">
        <f>IF(BJ$2='SANDBOX Calc'!$L$4,0,0)</f>
        <v>0</v>
      </c>
      <c r="BK81" s="4">
        <f>IF(BK$2='SANDBOX Calc'!$L$4,Data!BV81,0)</f>
        <v>0</v>
      </c>
      <c r="BL81" s="4">
        <f>IF(BL$2='SANDBOX Calc'!$L$4,Data!BW81,0)</f>
        <v>0.10350000000000001</v>
      </c>
      <c r="BM81" s="4">
        <f>IF(BM$2='SANDBOX Calc'!$L$4,Data!BX81,0)</f>
        <v>0</v>
      </c>
      <c r="BN81" s="4">
        <f>IF(BN$2='SANDBOX Calc'!$L$4,Data!BY81,0)</f>
        <v>0</v>
      </c>
      <c r="BO81" s="6">
        <f t="shared" si="14"/>
        <v>0.10350000000000001</v>
      </c>
      <c r="BP81" s="4">
        <f>IF('SANDBOX Calc'!$J$6='BPA SANDBOX Ref Data'!BP$2,Data!C81,0)</f>
        <v>0</v>
      </c>
      <c r="BQ81" s="4">
        <f>IF('SANDBOX Calc'!$J$6='BPA SANDBOX Ref Data'!BQ$2,Data!D81,0)</f>
        <v>0</v>
      </c>
      <c r="BR81" s="4">
        <f>IF('SANDBOX Calc'!$J$6='BPA SANDBOX Ref Data'!BR$2,Data!E81,0)</f>
        <v>0</v>
      </c>
      <c r="BS81" s="4">
        <f>IF('SANDBOX Calc'!$J$6='BPA SANDBOX Ref Data'!BS$2,Data!F81,0)</f>
        <v>86.037999999999997</v>
      </c>
      <c r="BT81" s="99">
        <f t="shared" si="8"/>
        <v>86.037999999999997</v>
      </c>
      <c r="BU81" s="102">
        <f>IF('SANDBOX Calc'!$L$6="Yes",'BPA SANDBOX Ref Data'!BO81*'SANDBOX Calc'!$L$5,0)</f>
        <v>5.1750000000000004E-2</v>
      </c>
      <c r="BV81" s="102">
        <f>IF('SANDBOX Calc'!$M$6="Yes",IF(('SANDBOX Calc'!I85-'BPA SANDBOX Ref Data'!BT81)&gt;0,('SANDBOX Calc'!I85-'BPA SANDBOX Ref Data'!BT81)*'SANDBOX Calc'!$M$5,0),0)</f>
        <v>2.7153906392694012</v>
      </c>
      <c r="BW81" s="80">
        <f>IF('SANDBOX Calc'!$K$6="Yes",IF(('SANDBOX Calc'!I85)&lt;'SANDBOX Calc'!J85,('SANDBOX Calc'!I85-'SANDBOX Calc'!J85)*'SANDBOX Calc'!$K$5,0),0)</f>
        <v>0</v>
      </c>
      <c r="BX81" s="105">
        <f>IF('SANDBOX Calc'!$N$5='BPA SANDBOX Ref Data'!$BX$2,'BPA SANDBOX Scaling'!D84,0)</f>
        <v>3.7415821253566799</v>
      </c>
      <c r="BY81" s="1">
        <f>IF('SANDBOX Calc'!$N$5='BPA SANDBOX Ref Data'!$BY$2,'BPA SANDBOX Scaling'!H84,0)</f>
        <v>0</v>
      </c>
      <c r="BZ81" s="6">
        <f>IF('SANDBOX Calc'!$N$6="Yes",SUM('BPA SANDBOX Ref Data'!BX81:BY81),0)</f>
        <v>3.7415821253566799</v>
      </c>
      <c r="CA81" s="4"/>
      <c r="CB81" s="4"/>
      <c r="CC81" s="4"/>
      <c r="CD81" s="4"/>
      <c r="CE81" s="4"/>
      <c r="CF81" s="4"/>
      <c r="CG81" s="4"/>
      <c r="CH81" s="4"/>
      <c r="CI81" s="4"/>
      <c r="CJ81" s="4"/>
      <c r="CK81" s="4"/>
      <c r="CL81" s="4"/>
      <c r="CM81" s="4"/>
      <c r="CN81" s="4"/>
      <c r="CO81" s="4"/>
      <c r="CP81" s="4"/>
      <c r="CQ81" s="4" t="e">
        <f>IF('SANDBOX Calc'!#REF!='BPA SANDBOX Ref Data'!CQ$2,Data!G81,0)</f>
        <v>#REF!</v>
      </c>
      <c r="CR81" s="4" t="e">
        <f>IF('SANDBOX Calc'!#REF!='BPA SANDBOX Ref Data'!CR$2,Data!H81,0)</f>
        <v>#REF!</v>
      </c>
      <c r="CS81" s="4" t="e">
        <f>IF('SANDBOX Calc'!#REF!='BPA SANDBOX Ref Data'!CS$2,Data!I81,0)</f>
        <v>#REF!</v>
      </c>
      <c r="CT81" s="4" t="e">
        <f>IF('SANDBOX Calc'!#REF!='BPA SANDBOX Ref Data'!CT$2,Data!J81,0)</f>
        <v>#REF!</v>
      </c>
      <c r="CU81" s="4" t="e">
        <f>IF('SANDBOX Calc'!#REF!='BPA SANDBOX Ref Data'!CU$2,Data!K81,0)</f>
        <v>#REF!</v>
      </c>
      <c r="CV81" s="4" t="e">
        <f>IF('SANDBOX Calc'!#REF!='BPA SANDBOX Ref Data'!CV$2,Data!L81,0)</f>
        <v>#REF!</v>
      </c>
      <c r="CW81" s="4" t="e">
        <f>IF('SANDBOX Calc'!#REF!='BPA SANDBOX Ref Data'!CW$2,Data!M81,0)</f>
        <v>#REF!</v>
      </c>
      <c r="CX81" s="4" t="e">
        <f>IF('SANDBOX Calc'!#REF!='BPA SANDBOX Ref Data'!CX$2,Data!N81,0)</f>
        <v>#REF!</v>
      </c>
      <c r="CY81" s="4" t="e">
        <f>IF('SANDBOX Calc'!#REF!='BPA SANDBOX Ref Data'!CY$2,Data!O81,0)</f>
        <v>#REF!</v>
      </c>
      <c r="CZ81" s="4" t="e">
        <f>IF('SANDBOX Calc'!#REF!='BPA SANDBOX Ref Data'!CZ$2,Data!P81,0)</f>
        <v>#REF!</v>
      </c>
      <c r="DA81" s="4" t="e">
        <f>IF('SANDBOX Calc'!#REF!='BPA SANDBOX Ref Data'!DA$2,Data!Q81,0)</f>
        <v>#REF!</v>
      </c>
      <c r="DB81" s="4" t="e">
        <f>IF('SANDBOX Calc'!#REF!='BPA SANDBOX Ref Data'!DB$2,Data!R81,0)</f>
        <v>#REF!</v>
      </c>
      <c r="DC81" s="4" t="e">
        <f>IF('SANDBOX Calc'!#REF!='BPA SANDBOX Ref Data'!DC$2,Data!S81,0)</f>
        <v>#REF!</v>
      </c>
      <c r="DD81" s="4" t="e">
        <f>IF('SANDBOX Calc'!#REF!='BPA SANDBOX Ref Data'!DD$2,Data!T81,0)</f>
        <v>#REF!</v>
      </c>
      <c r="DE81" s="4" t="e">
        <f>IF('SANDBOX Calc'!#REF!='BPA SANDBOX Ref Data'!DE$2,Data!U81,0)</f>
        <v>#REF!</v>
      </c>
      <c r="DF81" s="22" t="e">
        <f t="shared" si="15"/>
        <v>#REF!</v>
      </c>
    </row>
    <row r="82" spans="1:110" x14ac:dyDescent="0.3">
      <c r="A82" s="12">
        <v>10246</v>
      </c>
      <c r="B82" s="37" t="s">
        <v>89</v>
      </c>
      <c r="C82" s="18">
        <f>IF('SANDBOX Calc'!$C$6='BPA SANDBOX Ref Data'!C$2,Data!G82,0)</f>
        <v>0</v>
      </c>
      <c r="D82" s="4">
        <f>IF('SANDBOX Calc'!$C$6='BPA SANDBOX Ref Data'!D$2,Data!H82,0)</f>
        <v>0</v>
      </c>
      <c r="E82" s="4">
        <f>IF('SANDBOX Calc'!$C$6='BPA SANDBOX Ref Data'!E$2,Data!I82,0)</f>
        <v>9.3850675799086751</v>
      </c>
      <c r="F82" s="4">
        <f>IF('SANDBOX Calc'!$C$6='BPA SANDBOX Ref Data'!F$2,Data!J82,0)</f>
        <v>0</v>
      </c>
      <c r="G82" s="4">
        <f>IF('SANDBOX Calc'!$C$6='BPA SANDBOX Ref Data'!G$2,Data!K82,0)</f>
        <v>0</v>
      </c>
      <c r="H82" s="4">
        <f>IF('SANDBOX Calc'!$C$6='BPA SANDBOX Ref Data'!H$2,Data!L82,0)</f>
        <v>0</v>
      </c>
      <c r="I82" s="4">
        <f>IF('SANDBOX Calc'!$C$6='BPA SANDBOX Ref Data'!I$2,Data!M82,0)</f>
        <v>0</v>
      </c>
      <c r="J82" s="4">
        <f>IF('SANDBOX Calc'!$C$6='BPA SANDBOX Ref Data'!J$2,Data!N82,0)</f>
        <v>0</v>
      </c>
      <c r="K82" s="4">
        <f>IF('SANDBOX Calc'!$C$6='BPA SANDBOX Ref Data'!K$2,Data!O82,0)</f>
        <v>0</v>
      </c>
      <c r="L82" s="4">
        <f>IF('SANDBOX Calc'!$C$6='BPA SANDBOX Ref Data'!L$2,Data!P82,0)</f>
        <v>0</v>
      </c>
      <c r="M82" s="4">
        <f>IF('SANDBOX Calc'!$C$6='BPA SANDBOX Ref Data'!M$2,Data!Q82,0)</f>
        <v>0</v>
      </c>
      <c r="N82" s="4">
        <f>IF('SANDBOX Calc'!$C$6='BPA SANDBOX Ref Data'!N$2,Data!R82,0)</f>
        <v>0</v>
      </c>
      <c r="O82" s="4">
        <f>IF('SANDBOX Calc'!$C$6='BPA SANDBOX Ref Data'!O$2,Data!S82,0)</f>
        <v>0</v>
      </c>
      <c r="P82" s="4">
        <f>IF('SANDBOX Calc'!$C$6='BPA SANDBOX Ref Data'!P$2,Data!T82,0)</f>
        <v>0</v>
      </c>
      <c r="Q82" s="4">
        <f>IF('SANDBOX Calc'!$C$6='BPA SANDBOX Ref Data'!Q$2,Data!U82,0)</f>
        <v>0</v>
      </c>
      <c r="R82" s="22">
        <f t="shared" si="9"/>
        <v>9.3850675799086751</v>
      </c>
      <c r="S82" s="18">
        <f>IF(S$2='SANDBOX Calc'!$D$6,Data!V82,0)</f>
        <v>0</v>
      </c>
      <c r="T82" s="4">
        <f>IF(T$2='SANDBOX Calc'!$D$6,Data!W82,0)</f>
        <v>0</v>
      </c>
      <c r="U82" s="4">
        <f>IF(U$2='SANDBOX Calc'!$D$6,Data!X82,0)</f>
        <v>0</v>
      </c>
      <c r="V82" s="4">
        <f>IF(V$2='SANDBOX Calc'!$D$6,Data!Y82,0)</f>
        <v>0</v>
      </c>
      <c r="W82" s="4">
        <f>IF(W$2='SANDBOX Calc'!$D$6,Data!Z82,0)</f>
        <v>0</v>
      </c>
      <c r="X82" s="4">
        <f>IF(X$2='SANDBOX Calc'!$D$6,Data!AA82,0)</f>
        <v>0</v>
      </c>
      <c r="Y82" s="4">
        <f>IF(Y$2='SANDBOX Calc'!$D$6,Data!AB82,0)</f>
        <v>0</v>
      </c>
      <c r="Z82" s="4">
        <f>IF(Z$2='SANDBOX Calc'!$D$6,Data!AC82,0)</f>
        <v>0</v>
      </c>
      <c r="AA82" s="4">
        <f>IF(AA$2='SANDBOX Calc'!$D$6,Data!AD82,0)</f>
        <v>0</v>
      </c>
      <c r="AB82" s="4">
        <f>IF(AB$2='SANDBOX Calc'!$D$6,Data!AE82,0)</f>
        <v>0</v>
      </c>
      <c r="AC82" s="4">
        <f>IF(AC$2='SANDBOX Calc'!$D$6,Data!AF82,0)</f>
        <v>0</v>
      </c>
      <c r="AD82" s="4">
        <f>IF(AD$2='SANDBOX Calc'!$D$6,Data!AG82,0)</f>
        <v>0</v>
      </c>
      <c r="AE82" s="4">
        <f>IF(AE$2='SANDBOX Calc'!$D$6,Data!AH82,0)</f>
        <v>0</v>
      </c>
      <c r="AF82" s="4">
        <f>IF(AF$2='SANDBOX Calc'!$D$6,Data!AI82,0)</f>
        <v>0</v>
      </c>
      <c r="AG82" s="6">
        <f t="shared" si="10"/>
        <v>0</v>
      </c>
      <c r="AH82" s="18">
        <f>IF(AH$2='SANDBOX Calc'!$E$6,0,0)</f>
        <v>0</v>
      </c>
      <c r="AI82" s="4">
        <f>IF(AI$2='SANDBOX Calc'!$E$6,Data!AJ82,0)</f>
        <v>0</v>
      </c>
      <c r="AJ82" s="4">
        <f>IF(AJ$2='SANDBOX Calc'!$E$6,Data!AK82,0)</f>
        <v>0.54189497716894974</v>
      </c>
      <c r="AK82" s="4">
        <f>IF(AK$2='SANDBOX Calc'!$E$6,Data!AL82,0)</f>
        <v>0</v>
      </c>
      <c r="AL82" s="4">
        <f>IF(AL$2='SANDBOX Calc'!$E$6,Data!AM82,0)</f>
        <v>0</v>
      </c>
      <c r="AM82" s="4">
        <f>IF(AM$2='SANDBOX Calc'!$E$6,Data!AN82,0)</f>
        <v>0</v>
      </c>
      <c r="AN82" s="4">
        <f>IF(AN$2='SANDBOX Calc'!$E$6,Data!AO82,0)</f>
        <v>0</v>
      </c>
      <c r="AO82" s="4">
        <f>IF(AO$2='SANDBOX Calc'!$E$6,Data!AP82,0)</f>
        <v>0</v>
      </c>
      <c r="AP82" s="6">
        <f t="shared" si="11"/>
        <v>0.54189497716894974</v>
      </c>
      <c r="AQ82" s="18">
        <f>IF(AQ$2='SANDBOX Calc'!$F$6,0,0)</f>
        <v>0</v>
      </c>
      <c r="AR82" s="4">
        <f>IF(AR$2='SANDBOX Calc'!$F$6,Data!AQ82,0)</f>
        <v>0</v>
      </c>
      <c r="AS82" s="4">
        <f>IF(AS$2='SANDBOX Calc'!$F$6,Data!AR82,0)</f>
        <v>0</v>
      </c>
      <c r="AT82" s="4">
        <f>IF(AT$2='SANDBOX Calc'!$F$6,Data!AS82,0)</f>
        <v>0</v>
      </c>
      <c r="AU82" s="4">
        <f>IF(AU$2='SANDBOX Calc'!$F$6,Data!AT82,0)</f>
        <v>0</v>
      </c>
      <c r="AV82" s="4">
        <f>IF(AV$2='SANDBOX Calc'!$F$6,Data!AU82,0)</f>
        <v>0</v>
      </c>
      <c r="AW82" s="4">
        <f>IF(AW$2='SANDBOX Calc'!$F$6,Data!AV82,0)</f>
        <v>0</v>
      </c>
      <c r="AX82" s="4">
        <f>IF(AX$2='SANDBOX Calc'!$F$6,Data!AW82,0)</f>
        <v>0</v>
      </c>
      <c r="AY82" s="6">
        <f t="shared" si="12"/>
        <v>0</v>
      </c>
      <c r="AZ82" s="18">
        <f>IF(AZ$2='SANDBOX Calc'!$G$6,0,0)</f>
        <v>0</v>
      </c>
      <c r="BA82" s="4">
        <f>IF(BA$2='SANDBOX Calc'!$G$6,Data!AX82,0)</f>
        <v>0</v>
      </c>
      <c r="BB82" s="4">
        <f>IF(BB$2='SANDBOX Calc'!$G$6,Data!AY82,0)</f>
        <v>0</v>
      </c>
      <c r="BC82" s="4">
        <f>IF(BC$2='SANDBOX Calc'!$G$6,Data!AZ82,0)</f>
        <v>0</v>
      </c>
      <c r="BD82" s="4">
        <f>IF(BD$2='SANDBOX Calc'!$G$6,Data!BA82,0)</f>
        <v>0</v>
      </c>
      <c r="BE82" s="4">
        <f>IF(BE$2='SANDBOX Calc'!$G$6,Data!BB82,0)</f>
        <v>0</v>
      </c>
      <c r="BF82" s="4">
        <f>IF(BF$2='SANDBOX Calc'!$G$6,Data!BC82,0)</f>
        <v>0</v>
      </c>
      <c r="BG82" s="4">
        <f>IF(BG$2='SANDBOX Calc'!$G$6,Data!BD82,0)</f>
        <v>0</v>
      </c>
      <c r="BH82" s="6">
        <f t="shared" si="13"/>
        <v>0</v>
      </c>
      <c r="BI82" s="97">
        <f>IF('SANDBOX Calc'!$H$6="Yes",Data!BE82,0)</f>
        <v>0</v>
      </c>
      <c r="BJ82" s="18">
        <f>IF(BJ$2='SANDBOX Calc'!$L$4,0,0)</f>
        <v>0</v>
      </c>
      <c r="BK82" s="4">
        <f>IF(BK$2='SANDBOX Calc'!$L$4,Data!BV82,0)</f>
        <v>0</v>
      </c>
      <c r="BL82" s="4">
        <f>IF(BL$2='SANDBOX Calc'!$L$4,Data!BW82,0)</f>
        <v>0</v>
      </c>
      <c r="BM82" s="4">
        <f>IF(BM$2='SANDBOX Calc'!$L$4,Data!BX82,0)</f>
        <v>0</v>
      </c>
      <c r="BN82" s="4">
        <f>IF(BN$2='SANDBOX Calc'!$L$4,Data!BY82,0)</f>
        <v>0</v>
      </c>
      <c r="BO82" s="6">
        <f t="shared" si="14"/>
        <v>0</v>
      </c>
      <c r="BP82" s="4">
        <f>IF('SANDBOX Calc'!$J$6='BPA SANDBOX Ref Data'!BP$2,Data!C82,0)</f>
        <v>0</v>
      </c>
      <c r="BQ82" s="4">
        <f>IF('SANDBOX Calc'!$J$6='BPA SANDBOX Ref Data'!BQ$2,Data!D82,0)</f>
        <v>0</v>
      </c>
      <c r="BR82" s="4">
        <f>IF('SANDBOX Calc'!$J$6='BPA SANDBOX Ref Data'!BR$2,Data!E82,0)</f>
        <v>0</v>
      </c>
      <c r="BS82" s="4">
        <f>IF('SANDBOX Calc'!$J$6='BPA SANDBOX Ref Data'!BS$2,Data!F82,0)</f>
        <v>8.9870000000000001</v>
      </c>
      <c r="BT82" s="99">
        <f t="shared" si="8"/>
        <v>8.9870000000000001</v>
      </c>
      <c r="BU82" s="102">
        <f>IF('SANDBOX Calc'!$L$6="Yes",'BPA SANDBOX Ref Data'!BO82*'SANDBOX Calc'!$L$5,0)</f>
        <v>0</v>
      </c>
      <c r="BV82" s="102">
        <f>IF('SANDBOX Calc'!$M$6="Yes",IF(('SANDBOX Calc'!I86-'BPA SANDBOX Ref Data'!BT82)&gt;0,('SANDBOX Calc'!I86-'BPA SANDBOX Ref Data'!BT82)*'SANDBOX Calc'!$M$5,0),0)</f>
        <v>0</v>
      </c>
      <c r="BW82" s="80">
        <f>IF('SANDBOX Calc'!$K$6="Yes",IF(('SANDBOX Calc'!I86)&lt;'SANDBOX Calc'!J86,('SANDBOX Calc'!I86-'SANDBOX Calc'!J86)*'SANDBOX Calc'!$K$5,0),0)</f>
        <v>-0.14382739726027438</v>
      </c>
      <c r="BX82" s="105">
        <f>IF('SANDBOX Calc'!$N$5='BPA SANDBOX Ref Data'!$BX$2,'BPA SANDBOX Scaling'!D85,0)</f>
        <v>0.37258492361672674</v>
      </c>
      <c r="BY82" s="1">
        <f>IF('SANDBOX Calc'!$N$5='BPA SANDBOX Ref Data'!$BY$2,'BPA SANDBOX Scaling'!H85,0)</f>
        <v>0</v>
      </c>
      <c r="BZ82" s="6">
        <f>IF('SANDBOX Calc'!$N$6="Yes",SUM('BPA SANDBOX Ref Data'!BX82:BY82),0)</f>
        <v>0.37258492361672674</v>
      </c>
      <c r="CA82" s="4"/>
      <c r="CB82" s="4"/>
      <c r="CC82" s="4"/>
      <c r="CD82" s="4"/>
      <c r="CE82" s="4"/>
      <c r="CF82" s="4"/>
      <c r="CG82" s="4"/>
      <c r="CH82" s="4"/>
      <c r="CI82" s="4"/>
      <c r="CJ82" s="4"/>
      <c r="CK82" s="4"/>
      <c r="CL82" s="4"/>
      <c r="CM82" s="4"/>
      <c r="CN82" s="4"/>
      <c r="CO82" s="4"/>
      <c r="CP82" s="4"/>
      <c r="CQ82" s="4" t="e">
        <f>IF('SANDBOX Calc'!#REF!='BPA SANDBOX Ref Data'!CQ$2,Data!G82,0)</f>
        <v>#REF!</v>
      </c>
      <c r="CR82" s="4" t="e">
        <f>IF('SANDBOX Calc'!#REF!='BPA SANDBOX Ref Data'!CR$2,Data!H82,0)</f>
        <v>#REF!</v>
      </c>
      <c r="CS82" s="4" t="e">
        <f>IF('SANDBOX Calc'!#REF!='BPA SANDBOX Ref Data'!CS$2,Data!I82,0)</f>
        <v>#REF!</v>
      </c>
      <c r="CT82" s="4" t="e">
        <f>IF('SANDBOX Calc'!#REF!='BPA SANDBOX Ref Data'!CT$2,Data!J82,0)</f>
        <v>#REF!</v>
      </c>
      <c r="CU82" s="4" t="e">
        <f>IF('SANDBOX Calc'!#REF!='BPA SANDBOX Ref Data'!CU$2,Data!K82,0)</f>
        <v>#REF!</v>
      </c>
      <c r="CV82" s="4" t="e">
        <f>IF('SANDBOX Calc'!#REF!='BPA SANDBOX Ref Data'!CV$2,Data!L82,0)</f>
        <v>#REF!</v>
      </c>
      <c r="CW82" s="4" t="e">
        <f>IF('SANDBOX Calc'!#REF!='BPA SANDBOX Ref Data'!CW$2,Data!M82,0)</f>
        <v>#REF!</v>
      </c>
      <c r="CX82" s="4" t="e">
        <f>IF('SANDBOX Calc'!#REF!='BPA SANDBOX Ref Data'!CX$2,Data!N82,0)</f>
        <v>#REF!</v>
      </c>
      <c r="CY82" s="4" t="e">
        <f>IF('SANDBOX Calc'!#REF!='BPA SANDBOX Ref Data'!CY$2,Data!O82,0)</f>
        <v>#REF!</v>
      </c>
      <c r="CZ82" s="4" t="e">
        <f>IF('SANDBOX Calc'!#REF!='BPA SANDBOX Ref Data'!CZ$2,Data!P82,0)</f>
        <v>#REF!</v>
      </c>
      <c r="DA82" s="4" t="e">
        <f>IF('SANDBOX Calc'!#REF!='BPA SANDBOX Ref Data'!DA$2,Data!Q82,0)</f>
        <v>#REF!</v>
      </c>
      <c r="DB82" s="4" t="e">
        <f>IF('SANDBOX Calc'!#REF!='BPA SANDBOX Ref Data'!DB$2,Data!R82,0)</f>
        <v>#REF!</v>
      </c>
      <c r="DC82" s="4" t="e">
        <f>IF('SANDBOX Calc'!#REF!='BPA SANDBOX Ref Data'!DC$2,Data!S82,0)</f>
        <v>#REF!</v>
      </c>
      <c r="DD82" s="4" t="e">
        <f>IF('SANDBOX Calc'!#REF!='BPA SANDBOX Ref Data'!DD$2,Data!T82,0)</f>
        <v>#REF!</v>
      </c>
      <c r="DE82" s="4" t="e">
        <f>IF('SANDBOX Calc'!#REF!='BPA SANDBOX Ref Data'!DE$2,Data!U82,0)</f>
        <v>#REF!</v>
      </c>
      <c r="DF82" s="22" t="e">
        <f t="shared" si="15"/>
        <v>#REF!</v>
      </c>
    </row>
    <row r="83" spans="1:110" x14ac:dyDescent="0.3">
      <c r="A83" s="12">
        <v>10247</v>
      </c>
      <c r="B83" s="37" t="s">
        <v>90</v>
      </c>
      <c r="C83" s="18">
        <f>IF('SANDBOX Calc'!$C$6='BPA SANDBOX Ref Data'!C$2,Data!G83,0)</f>
        <v>0</v>
      </c>
      <c r="D83" s="4">
        <f>IF('SANDBOX Calc'!$C$6='BPA SANDBOX Ref Data'!D$2,Data!H83,0)</f>
        <v>0</v>
      </c>
      <c r="E83" s="4">
        <f>IF('SANDBOX Calc'!$C$6='BPA SANDBOX Ref Data'!E$2,Data!I83,0)</f>
        <v>80.287311073059371</v>
      </c>
      <c r="F83" s="4">
        <f>IF('SANDBOX Calc'!$C$6='BPA SANDBOX Ref Data'!F$2,Data!J83,0)</f>
        <v>0</v>
      </c>
      <c r="G83" s="4">
        <f>IF('SANDBOX Calc'!$C$6='BPA SANDBOX Ref Data'!G$2,Data!K83,0)</f>
        <v>0</v>
      </c>
      <c r="H83" s="4">
        <f>IF('SANDBOX Calc'!$C$6='BPA SANDBOX Ref Data'!H$2,Data!L83,0)</f>
        <v>0</v>
      </c>
      <c r="I83" s="4">
        <f>IF('SANDBOX Calc'!$C$6='BPA SANDBOX Ref Data'!I$2,Data!M83,0)</f>
        <v>0</v>
      </c>
      <c r="J83" s="4">
        <f>IF('SANDBOX Calc'!$C$6='BPA SANDBOX Ref Data'!J$2,Data!N83,0)</f>
        <v>0</v>
      </c>
      <c r="K83" s="4">
        <f>IF('SANDBOX Calc'!$C$6='BPA SANDBOX Ref Data'!K$2,Data!O83,0)</f>
        <v>0</v>
      </c>
      <c r="L83" s="4">
        <f>IF('SANDBOX Calc'!$C$6='BPA SANDBOX Ref Data'!L$2,Data!P83,0)</f>
        <v>0</v>
      </c>
      <c r="M83" s="4">
        <f>IF('SANDBOX Calc'!$C$6='BPA SANDBOX Ref Data'!M$2,Data!Q83,0)</f>
        <v>0</v>
      </c>
      <c r="N83" s="4">
        <f>IF('SANDBOX Calc'!$C$6='BPA SANDBOX Ref Data'!N$2,Data!R83,0)</f>
        <v>0</v>
      </c>
      <c r="O83" s="4">
        <f>IF('SANDBOX Calc'!$C$6='BPA SANDBOX Ref Data'!O$2,Data!S83,0)</f>
        <v>0</v>
      </c>
      <c r="P83" s="4">
        <f>IF('SANDBOX Calc'!$C$6='BPA SANDBOX Ref Data'!P$2,Data!T83,0)</f>
        <v>0</v>
      </c>
      <c r="Q83" s="4">
        <f>IF('SANDBOX Calc'!$C$6='BPA SANDBOX Ref Data'!Q$2,Data!U83,0)</f>
        <v>0</v>
      </c>
      <c r="R83" s="22">
        <f t="shared" si="9"/>
        <v>80.287311073059371</v>
      </c>
      <c r="S83" s="18">
        <f>IF(S$2='SANDBOX Calc'!$D$6,Data!V83,0)</f>
        <v>0</v>
      </c>
      <c r="T83" s="4">
        <f>IF(T$2='SANDBOX Calc'!$D$6,Data!W83,0)</f>
        <v>0</v>
      </c>
      <c r="U83" s="4">
        <f>IF(U$2='SANDBOX Calc'!$D$6,Data!X83,0)</f>
        <v>0</v>
      </c>
      <c r="V83" s="4">
        <f>IF(V$2='SANDBOX Calc'!$D$6,Data!Y83,0)</f>
        <v>0</v>
      </c>
      <c r="W83" s="4">
        <f>IF(W$2='SANDBOX Calc'!$D$6,Data!Z83,0)</f>
        <v>0</v>
      </c>
      <c r="X83" s="4">
        <f>IF(X$2='SANDBOX Calc'!$D$6,Data!AA83,0)</f>
        <v>0</v>
      </c>
      <c r="Y83" s="4">
        <f>IF(Y$2='SANDBOX Calc'!$D$6,Data!AB83,0)</f>
        <v>0</v>
      </c>
      <c r="Z83" s="4">
        <f>IF(Z$2='SANDBOX Calc'!$D$6,Data!AC83,0)</f>
        <v>0</v>
      </c>
      <c r="AA83" s="4">
        <f>IF(AA$2='SANDBOX Calc'!$D$6,Data!AD83,0)</f>
        <v>0</v>
      </c>
      <c r="AB83" s="4">
        <f>IF(AB$2='SANDBOX Calc'!$D$6,Data!AE83,0)</f>
        <v>0</v>
      </c>
      <c r="AC83" s="4">
        <f>IF(AC$2='SANDBOX Calc'!$D$6,Data!AF83,0)</f>
        <v>0</v>
      </c>
      <c r="AD83" s="4">
        <f>IF(AD$2='SANDBOX Calc'!$D$6,Data!AG83,0)</f>
        <v>0</v>
      </c>
      <c r="AE83" s="4">
        <f>IF(AE$2='SANDBOX Calc'!$D$6,Data!AH83,0)</f>
        <v>0</v>
      </c>
      <c r="AF83" s="4">
        <f>IF(AF$2='SANDBOX Calc'!$D$6,Data!AI83,0)</f>
        <v>0</v>
      </c>
      <c r="AG83" s="6">
        <f t="shared" si="10"/>
        <v>0</v>
      </c>
      <c r="AH83" s="18">
        <f>IF(AH$2='SANDBOX Calc'!$E$6,0,0)</f>
        <v>0</v>
      </c>
      <c r="AI83" s="4">
        <f>IF(AI$2='SANDBOX Calc'!$E$6,Data!AJ83,0)</f>
        <v>0</v>
      </c>
      <c r="AJ83" s="4">
        <f>IF(AJ$2='SANDBOX Calc'!$E$6,Data!AK83,0)</f>
        <v>0.65627853881278542</v>
      </c>
      <c r="AK83" s="4">
        <f>IF(AK$2='SANDBOX Calc'!$E$6,Data!AL83,0)</f>
        <v>0</v>
      </c>
      <c r="AL83" s="4">
        <f>IF(AL$2='SANDBOX Calc'!$E$6,Data!AM83,0)</f>
        <v>0</v>
      </c>
      <c r="AM83" s="4">
        <f>IF(AM$2='SANDBOX Calc'!$E$6,Data!AN83,0)</f>
        <v>0</v>
      </c>
      <c r="AN83" s="4">
        <f>IF(AN$2='SANDBOX Calc'!$E$6,Data!AO83,0)</f>
        <v>0</v>
      </c>
      <c r="AO83" s="4">
        <f>IF(AO$2='SANDBOX Calc'!$E$6,Data!AP83,0)</f>
        <v>0</v>
      </c>
      <c r="AP83" s="6">
        <f t="shared" si="11"/>
        <v>0.65627853881278542</v>
      </c>
      <c r="AQ83" s="18">
        <f>IF(AQ$2='SANDBOX Calc'!$F$6,0,0)</f>
        <v>0</v>
      </c>
      <c r="AR83" s="4">
        <f>IF(AR$2='SANDBOX Calc'!$F$6,Data!AQ83,0)</f>
        <v>0</v>
      </c>
      <c r="AS83" s="4">
        <f>IF(AS$2='SANDBOX Calc'!$F$6,Data!AR83,0)</f>
        <v>0</v>
      </c>
      <c r="AT83" s="4">
        <f>IF(AT$2='SANDBOX Calc'!$F$6,Data!AS83,0)</f>
        <v>0</v>
      </c>
      <c r="AU83" s="4">
        <f>IF(AU$2='SANDBOX Calc'!$F$6,Data!AT83,0)</f>
        <v>0</v>
      </c>
      <c r="AV83" s="4">
        <f>IF(AV$2='SANDBOX Calc'!$F$6,Data!AU83,0)</f>
        <v>0</v>
      </c>
      <c r="AW83" s="4">
        <f>IF(AW$2='SANDBOX Calc'!$F$6,Data!AV83,0)</f>
        <v>0</v>
      </c>
      <c r="AX83" s="4">
        <f>IF(AX$2='SANDBOX Calc'!$F$6,Data!AW83,0)</f>
        <v>0</v>
      </c>
      <c r="AY83" s="6">
        <f t="shared" si="12"/>
        <v>0</v>
      </c>
      <c r="AZ83" s="18">
        <f>IF(AZ$2='SANDBOX Calc'!$G$6,0,0)</f>
        <v>0</v>
      </c>
      <c r="BA83" s="4">
        <f>IF(BA$2='SANDBOX Calc'!$G$6,Data!AX83,0)</f>
        <v>0</v>
      </c>
      <c r="BB83" s="4">
        <f>IF(BB$2='SANDBOX Calc'!$G$6,Data!AY83,0)</f>
        <v>1.7284246575342466</v>
      </c>
      <c r="BC83" s="4">
        <f>IF(BC$2='SANDBOX Calc'!$G$6,Data!AZ83,0)</f>
        <v>0</v>
      </c>
      <c r="BD83" s="4">
        <f>IF(BD$2='SANDBOX Calc'!$G$6,Data!BA83,0)</f>
        <v>0</v>
      </c>
      <c r="BE83" s="4">
        <f>IF(BE$2='SANDBOX Calc'!$G$6,Data!BB83,0)</f>
        <v>0</v>
      </c>
      <c r="BF83" s="4">
        <f>IF(BF$2='SANDBOX Calc'!$G$6,Data!BC83,0)</f>
        <v>0</v>
      </c>
      <c r="BG83" s="4">
        <f>IF(BG$2='SANDBOX Calc'!$G$6,Data!BD83,0)</f>
        <v>0</v>
      </c>
      <c r="BH83" s="6">
        <f t="shared" si="13"/>
        <v>1.7284246575342466</v>
      </c>
      <c r="BI83" s="97">
        <f>IF('SANDBOX Calc'!$H$6="Yes",Data!BE83,0)</f>
        <v>0</v>
      </c>
      <c r="BJ83" s="18">
        <f>IF(BJ$2='SANDBOX Calc'!$L$4,0,0)</f>
        <v>0</v>
      </c>
      <c r="BK83" s="4">
        <f>IF(BK$2='SANDBOX Calc'!$L$4,Data!BV83,0)</f>
        <v>0</v>
      </c>
      <c r="BL83" s="4">
        <f>IF(BL$2='SANDBOX Calc'!$L$4,Data!BW83,0)</f>
        <v>0.51300000000000001</v>
      </c>
      <c r="BM83" s="4">
        <f>IF(BM$2='SANDBOX Calc'!$L$4,Data!BX83,0)</f>
        <v>0</v>
      </c>
      <c r="BN83" s="4">
        <f>IF(BN$2='SANDBOX Calc'!$L$4,Data!BY83,0)</f>
        <v>0</v>
      </c>
      <c r="BO83" s="6">
        <f t="shared" si="14"/>
        <v>0.51300000000000001</v>
      </c>
      <c r="BP83" s="4">
        <f>IF('SANDBOX Calc'!$J$6='BPA SANDBOX Ref Data'!BP$2,Data!C83,0)</f>
        <v>0</v>
      </c>
      <c r="BQ83" s="4">
        <f>IF('SANDBOX Calc'!$J$6='BPA SANDBOX Ref Data'!BQ$2,Data!D83,0)</f>
        <v>0</v>
      </c>
      <c r="BR83" s="4">
        <f>IF('SANDBOX Calc'!$J$6='BPA SANDBOX Ref Data'!BR$2,Data!E83,0)</f>
        <v>0</v>
      </c>
      <c r="BS83" s="4">
        <f>IF('SANDBOX Calc'!$J$6='BPA SANDBOX Ref Data'!BS$2,Data!F83,0)</f>
        <v>79.929000000000002</v>
      </c>
      <c r="BT83" s="99">
        <f t="shared" si="8"/>
        <v>79.929000000000002</v>
      </c>
      <c r="BU83" s="102">
        <f>IF('SANDBOX Calc'!$L$6="Yes",'BPA SANDBOX Ref Data'!BO83*'SANDBOX Calc'!$L$5,0)</f>
        <v>0.25650000000000001</v>
      </c>
      <c r="BV83" s="102">
        <f>IF('SANDBOX Calc'!$M$6="Yes",IF(('SANDBOX Calc'!I87-'BPA SANDBOX Ref Data'!BT83)&gt;0,('SANDBOX Calc'!I87-'BPA SANDBOX Ref Data'!BT83)*'SANDBOX Calc'!$M$5,0),0)</f>
        <v>0</v>
      </c>
      <c r="BW83" s="80">
        <f>IF('SANDBOX Calc'!$K$6="Yes",IF(('SANDBOX Calc'!I87)&lt;'SANDBOX Calc'!J87,('SANDBOX Calc'!I87-'SANDBOX Calc'!J87)*'SANDBOX Calc'!$K$5,0),0)</f>
        <v>-2.026392123287664</v>
      </c>
      <c r="BX83" s="105">
        <f>IF('SANDBOX Calc'!$N$5='BPA SANDBOX Ref Data'!$BX$2,'BPA SANDBOX Scaling'!D86,0)</f>
        <v>3.2930382054483878</v>
      </c>
      <c r="BY83" s="1">
        <f>IF('SANDBOX Calc'!$N$5='BPA SANDBOX Ref Data'!$BY$2,'BPA SANDBOX Scaling'!H86,0)</f>
        <v>0</v>
      </c>
      <c r="BZ83" s="6">
        <f>IF('SANDBOX Calc'!$N$6="Yes",SUM('BPA SANDBOX Ref Data'!BX83:BY83),0)</f>
        <v>3.2930382054483878</v>
      </c>
      <c r="CA83" s="4"/>
      <c r="CB83" s="4"/>
      <c r="CC83" s="4"/>
      <c r="CD83" s="4"/>
      <c r="CE83" s="4"/>
      <c r="CF83" s="4"/>
      <c r="CG83" s="4"/>
      <c r="CH83" s="4"/>
      <c r="CI83" s="4"/>
      <c r="CJ83" s="4"/>
      <c r="CK83" s="4"/>
      <c r="CL83" s="4"/>
      <c r="CM83" s="4"/>
      <c r="CN83" s="4"/>
      <c r="CO83" s="4"/>
      <c r="CP83" s="4"/>
      <c r="CQ83" s="4" t="e">
        <f>IF('SANDBOX Calc'!#REF!='BPA SANDBOX Ref Data'!CQ$2,Data!G83,0)</f>
        <v>#REF!</v>
      </c>
      <c r="CR83" s="4" t="e">
        <f>IF('SANDBOX Calc'!#REF!='BPA SANDBOX Ref Data'!CR$2,Data!H83,0)</f>
        <v>#REF!</v>
      </c>
      <c r="CS83" s="4" t="e">
        <f>IF('SANDBOX Calc'!#REF!='BPA SANDBOX Ref Data'!CS$2,Data!I83,0)</f>
        <v>#REF!</v>
      </c>
      <c r="CT83" s="4" t="e">
        <f>IF('SANDBOX Calc'!#REF!='BPA SANDBOX Ref Data'!CT$2,Data!J83,0)</f>
        <v>#REF!</v>
      </c>
      <c r="CU83" s="4" t="e">
        <f>IF('SANDBOX Calc'!#REF!='BPA SANDBOX Ref Data'!CU$2,Data!K83,0)</f>
        <v>#REF!</v>
      </c>
      <c r="CV83" s="4" t="e">
        <f>IF('SANDBOX Calc'!#REF!='BPA SANDBOX Ref Data'!CV$2,Data!L83,0)</f>
        <v>#REF!</v>
      </c>
      <c r="CW83" s="4" t="e">
        <f>IF('SANDBOX Calc'!#REF!='BPA SANDBOX Ref Data'!CW$2,Data!M83,0)</f>
        <v>#REF!</v>
      </c>
      <c r="CX83" s="4" t="e">
        <f>IF('SANDBOX Calc'!#REF!='BPA SANDBOX Ref Data'!CX$2,Data!N83,0)</f>
        <v>#REF!</v>
      </c>
      <c r="CY83" s="4" t="e">
        <f>IF('SANDBOX Calc'!#REF!='BPA SANDBOX Ref Data'!CY$2,Data!O83,0)</f>
        <v>#REF!</v>
      </c>
      <c r="CZ83" s="4" t="e">
        <f>IF('SANDBOX Calc'!#REF!='BPA SANDBOX Ref Data'!CZ$2,Data!P83,0)</f>
        <v>#REF!</v>
      </c>
      <c r="DA83" s="4" t="e">
        <f>IF('SANDBOX Calc'!#REF!='BPA SANDBOX Ref Data'!DA$2,Data!Q83,0)</f>
        <v>#REF!</v>
      </c>
      <c r="DB83" s="4" t="e">
        <f>IF('SANDBOX Calc'!#REF!='BPA SANDBOX Ref Data'!DB$2,Data!R83,0)</f>
        <v>#REF!</v>
      </c>
      <c r="DC83" s="4" t="e">
        <f>IF('SANDBOX Calc'!#REF!='BPA SANDBOX Ref Data'!DC$2,Data!S83,0)</f>
        <v>#REF!</v>
      </c>
      <c r="DD83" s="4" t="e">
        <f>IF('SANDBOX Calc'!#REF!='BPA SANDBOX Ref Data'!DD$2,Data!T83,0)</f>
        <v>#REF!</v>
      </c>
      <c r="DE83" s="4" t="e">
        <f>IF('SANDBOX Calc'!#REF!='BPA SANDBOX Ref Data'!DE$2,Data!U83,0)</f>
        <v>#REF!</v>
      </c>
      <c r="DF83" s="22" t="e">
        <f t="shared" si="15"/>
        <v>#REF!</v>
      </c>
    </row>
    <row r="84" spans="1:110" x14ac:dyDescent="0.3">
      <c r="A84" s="12">
        <v>10256</v>
      </c>
      <c r="B84" s="37" t="s">
        <v>91</v>
      </c>
      <c r="C84" s="18">
        <f>IF('SANDBOX Calc'!$C$6='BPA SANDBOX Ref Data'!C$2,Data!G84,0)</f>
        <v>0</v>
      </c>
      <c r="D84" s="4">
        <f>IF('SANDBOX Calc'!$C$6='BPA SANDBOX Ref Data'!D$2,Data!H84,0)</f>
        <v>0</v>
      </c>
      <c r="E84" s="4">
        <f>IF('SANDBOX Calc'!$C$6='BPA SANDBOX Ref Data'!E$2,Data!I84,0)</f>
        <v>52.178222374429225</v>
      </c>
      <c r="F84" s="4">
        <f>IF('SANDBOX Calc'!$C$6='BPA SANDBOX Ref Data'!F$2,Data!J84,0)</f>
        <v>0</v>
      </c>
      <c r="G84" s="4">
        <f>IF('SANDBOX Calc'!$C$6='BPA SANDBOX Ref Data'!G$2,Data!K84,0)</f>
        <v>0</v>
      </c>
      <c r="H84" s="4">
        <f>IF('SANDBOX Calc'!$C$6='BPA SANDBOX Ref Data'!H$2,Data!L84,0)</f>
        <v>0</v>
      </c>
      <c r="I84" s="4">
        <f>IF('SANDBOX Calc'!$C$6='BPA SANDBOX Ref Data'!I$2,Data!M84,0)</f>
        <v>0</v>
      </c>
      <c r="J84" s="4">
        <f>IF('SANDBOX Calc'!$C$6='BPA SANDBOX Ref Data'!J$2,Data!N84,0)</f>
        <v>0</v>
      </c>
      <c r="K84" s="4">
        <f>IF('SANDBOX Calc'!$C$6='BPA SANDBOX Ref Data'!K$2,Data!O84,0)</f>
        <v>0</v>
      </c>
      <c r="L84" s="4">
        <f>IF('SANDBOX Calc'!$C$6='BPA SANDBOX Ref Data'!L$2,Data!P84,0)</f>
        <v>0</v>
      </c>
      <c r="M84" s="4">
        <f>IF('SANDBOX Calc'!$C$6='BPA SANDBOX Ref Data'!M$2,Data!Q84,0)</f>
        <v>0</v>
      </c>
      <c r="N84" s="4">
        <f>IF('SANDBOX Calc'!$C$6='BPA SANDBOX Ref Data'!N$2,Data!R84,0)</f>
        <v>0</v>
      </c>
      <c r="O84" s="4">
        <f>IF('SANDBOX Calc'!$C$6='BPA SANDBOX Ref Data'!O$2,Data!S84,0)</f>
        <v>0</v>
      </c>
      <c r="P84" s="4">
        <f>IF('SANDBOX Calc'!$C$6='BPA SANDBOX Ref Data'!P$2,Data!T84,0)</f>
        <v>0</v>
      </c>
      <c r="Q84" s="4">
        <f>IF('SANDBOX Calc'!$C$6='BPA SANDBOX Ref Data'!Q$2,Data!U84,0)</f>
        <v>0</v>
      </c>
      <c r="R84" s="22">
        <f t="shared" si="9"/>
        <v>52.178222374429225</v>
      </c>
      <c r="S84" s="18">
        <f>IF(S$2='SANDBOX Calc'!$D$6,Data!V84,0)</f>
        <v>0</v>
      </c>
      <c r="T84" s="4">
        <f>IF(T$2='SANDBOX Calc'!$D$6,Data!W84,0)</f>
        <v>0</v>
      </c>
      <c r="U84" s="4">
        <f>IF(U$2='SANDBOX Calc'!$D$6,Data!X84,0)</f>
        <v>0</v>
      </c>
      <c r="V84" s="4">
        <f>IF(V$2='SANDBOX Calc'!$D$6,Data!Y84,0)</f>
        <v>0</v>
      </c>
      <c r="W84" s="4">
        <f>IF(W$2='SANDBOX Calc'!$D$6,Data!Z84,0)</f>
        <v>0</v>
      </c>
      <c r="X84" s="4">
        <f>IF(X$2='SANDBOX Calc'!$D$6,Data!AA84,0)</f>
        <v>0</v>
      </c>
      <c r="Y84" s="4">
        <f>IF(Y$2='SANDBOX Calc'!$D$6,Data!AB84,0)</f>
        <v>0</v>
      </c>
      <c r="Z84" s="4">
        <f>IF(Z$2='SANDBOX Calc'!$D$6,Data!AC84,0)</f>
        <v>0</v>
      </c>
      <c r="AA84" s="4">
        <f>IF(AA$2='SANDBOX Calc'!$D$6,Data!AD84,0)</f>
        <v>0</v>
      </c>
      <c r="AB84" s="4">
        <f>IF(AB$2='SANDBOX Calc'!$D$6,Data!AE84,0)</f>
        <v>0</v>
      </c>
      <c r="AC84" s="4">
        <f>IF(AC$2='SANDBOX Calc'!$D$6,Data!AF84,0)</f>
        <v>0</v>
      </c>
      <c r="AD84" s="4">
        <f>IF(AD$2='SANDBOX Calc'!$D$6,Data!AG84,0)</f>
        <v>0</v>
      </c>
      <c r="AE84" s="4">
        <f>IF(AE$2='SANDBOX Calc'!$D$6,Data!AH84,0)</f>
        <v>0</v>
      </c>
      <c r="AF84" s="4">
        <f>IF(AF$2='SANDBOX Calc'!$D$6,Data!AI84,0)</f>
        <v>0</v>
      </c>
      <c r="AG84" s="6">
        <f t="shared" si="10"/>
        <v>0</v>
      </c>
      <c r="AH84" s="18">
        <f>IF(AH$2='SANDBOX Calc'!$E$6,0,0)</f>
        <v>0</v>
      </c>
      <c r="AI84" s="4">
        <f>IF(AI$2='SANDBOX Calc'!$E$6,Data!AJ84,0)</f>
        <v>0</v>
      </c>
      <c r="AJ84" s="4">
        <f>IF(AJ$2='SANDBOX Calc'!$E$6,Data!AK84,0)</f>
        <v>0</v>
      </c>
      <c r="AK84" s="4">
        <f>IF(AK$2='SANDBOX Calc'!$E$6,Data!AL84,0)</f>
        <v>0</v>
      </c>
      <c r="AL84" s="4">
        <f>IF(AL$2='SANDBOX Calc'!$E$6,Data!AM84,0)</f>
        <v>0</v>
      </c>
      <c r="AM84" s="4">
        <f>IF(AM$2='SANDBOX Calc'!$E$6,Data!AN84,0)</f>
        <v>0</v>
      </c>
      <c r="AN84" s="4">
        <f>IF(AN$2='SANDBOX Calc'!$E$6,Data!AO84,0)</f>
        <v>0</v>
      </c>
      <c r="AO84" s="4">
        <f>IF(AO$2='SANDBOX Calc'!$E$6,Data!AP84,0)</f>
        <v>0</v>
      </c>
      <c r="AP84" s="6">
        <f t="shared" si="11"/>
        <v>0</v>
      </c>
      <c r="AQ84" s="18">
        <f>IF(AQ$2='SANDBOX Calc'!$F$6,0,0)</f>
        <v>0</v>
      </c>
      <c r="AR84" s="4">
        <f>IF(AR$2='SANDBOX Calc'!$F$6,Data!AQ84,0)</f>
        <v>0</v>
      </c>
      <c r="AS84" s="4">
        <f>IF(AS$2='SANDBOX Calc'!$F$6,Data!AR84,0)</f>
        <v>0.52180365296803655</v>
      </c>
      <c r="AT84" s="4">
        <f>IF(AT$2='SANDBOX Calc'!$F$6,Data!AS84,0)</f>
        <v>0</v>
      </c>
      <c r="AU84" s="4">
        <f>IF(AU$2='SANDBOX Calc'!$F$6,Data!AT84,0)</f>
        <v>0</v>
      </c>
      <c r="AV84" s="4">
        <f>IF(AV$2='SANDBOX Calc'!$F$6,Data!AU84,0)</f>
        <v>0</v>
      </c>
      <c r="AW84" s="4">
        <f>IF(AW$2='SANDBOX Calc'!$F$6,Data!AV84,0)</f>
        <v>0</v>
      </c>
      <c r="AX84" s="4">
        <f>IF(AX$2='SANDBOX Calc'!$F$6,Data!AW84,0)</f>
        <v>0</v>
      </c>
      <c r="AY84" s="6">
        <f t="shared" si="12"/>
        <v>0.52180365296803655</v>
      </c>
      <c r="AZ84" s="18">
        <f>IF(AZ$2='SANDBOX Calc'!$G$6,0,0)</f>
        <v>0</v>
      </c>
      <c r="BA84" s="4">
        <f>IF(BA$2='SANDBOX Calc'!$G$6,Data!AX84,0)</f>
        <v>0</v>
      </c>
      <c r="BB84" s="4">
        <f>IF(BB$2='SANDBOX Calc'!$G$6,Data!AY84,0)</f>
        <v>0</v>
      </c>
      <c r="BC84" s="4">
        <f>IF(BC$2='SANDBOX Calc'!$G$6,Data!AZ84,0)</f>
        <v>0</v>
      </c>
      <c r="BD84" s="4">
        <f>IF(BD$2='SANDBOX Calc'!$G$6,Data!BA84,0)</f>
        <v>0</v>
      </c>
      <c r="BE84" s="4">
        <f>IF(BE$2='SANDBOX Calc'!$G$6,Data!BB84,0)</f>
        <v>0</v>
      </c>
      <c r="BF84" s="4">
        <f>IF(BF$2='SANDBOX Calc'!$G$6,Data!BC84,0)</f>
        <v>0</v>
      </c>
      <c r="BG84" s="4">
        <f>IF(BG$2='SANDBOX Calc'!$G$6,Data!BD84,0)</f>
        <v>0</v>
      </c>
      <c r="BH84" s="6">
        <f t="shared" si="13"/>
        <v>0</v>
      </c>
      <c r="BI84" s="97">
        <f>IF('SANDBOX Calc'!$H$6="Yes",Data!BE84,0)</f>
        <v>0</v>
      </c>
      <c r="BJ84" s="18">
        <f>IF(BJ$2='SANDBOX Calc'!$L$4,0,0)</f>
        <v>0</v>
      </c>
      <c r="BK84" s="4">
        <f>IF(BK$2='SANDBOX Calc'!$L$4,Data!BV84,0)</f>
        <v>0</v>
      </c>
      <c r="BL84" s="4">
        <f>IF(BL$2='SANDBOX Calc'!$L$4,Data!BW84,0)</f>
        <v>0</v>
      </c>
      <c r="BM84" s="4">
        <f>IF(BM$2='SANDBOX Calc'!$L$4,Data!BX84,0)</f>
        <v>0</v>
      </c>
      <c r="BN84" s="4">
        <f>IF(BN$2='SANDBOX Calc'!$L$4,Data!BY84,0)</f>
        <v>0</v>
      </c>
      <c r="BO84" s="6">
        <f t="shared" si="14"/>
        <v>0</v>
      </c>
      <c r="BP84" s="4">
        <f>IF('SANDBOX Calc'!$J$6='BPA SANDBOX Ref Data'!BP$2,Data!C84,0)</f>
        <v>0</v>
      </c>
      <c r="BQ84" s="4">
        <f>IF('SANDBOX Calc'!$J$6='BPA SANDBOX Ref Data'!BQ$2,Data!D84,0)</f>
        <v>0</v>
      </c>
      <c r="BR84" s="4">
        <f>IF('SANDBOX Calc'!$J$6='BPA SANDBOX Ref Data'!BR$2,Data!E84,0)</f>
        <v>0</v>
      </c>
      <c r="BS84" s="4">
        <f>IF('SANDBOX Calc'!$J$6='BPA SANDBOX Ref Data'!BS$2,Data!F84,0)</f>
        <v>46.746000000000002</v>
      </c>
      <c r="BT84" s="99">
        <f t="shared" si="8"/>
        <v>46.746000000000002</v>
      </c>
      <c r="BU84" s="102">
        <f>IF('SANDBOX Calc'!$L$6="Yes",'BPA SANDBOX Ref Data'!BO84*'SANDBOX Calc'!$L$5,0)</f>
        <v>0</v>
      </c>
      <c r="BV84" s="102">
        <f>IF('SANDBOX Calc'!$M$6="Yes",IF(('SANDBOX Calc'!I88-'BPA SANDBOX Ref Data'!BT84)&gt;0,('SANDBOX Calc'!I88-'BPA SANDBOX Ref Data'!BT84)*'SANDBOX Calc'!$M$5,0),0)</f>
        <v>1.227604680365296</v>
      </c>
      <c r="BW84" s="80">
        <f>IF('SANDBOX Calc'!$K$6="Yes",IF(('SANDBOX Calc'!I88)&lt;'SANDBOX Calc'!J88,('SANDBOX Calc'!I88-'SANDBOX Calc'!J88)*'SANDBOX Calc'!$K$5,0),0)</f>
        <v>0</v>
      </c>
      <c r="BX84" s="105">
        <f>IF('SANDBOX Calc'!$N$5='BPA SANDBOX Ref Data'!$BX$2,'BPA SANDBOX Scaling'!D87,0)</f>
        <v>2.0212476492786409</v>
      </c>
      <c r="BY84" s="1">
        <f>IF('SANDBOX Calc'!$N$5='BPA SANDBOX Ref Data'!$BY$2,'BPA SANDBOX Scaling'!H87,0)</f>
        <v>0</v>
      </c>
      <c r="BZ84" s="6">
        <f>IF('SANDBOX Calc'!$N$6="Yes",SUM('BPA SANDBOX Ref Data'!BX84:BY84),0)</f>
        <v>2.0212476492786409</v>
      </c>
      <c r="CA84" s="4"/>
      <c r="CB84" s="4"/>
      <c r="CC84" s="4"/>
      <c r="CD84" s="4"/>
      <c r="CE84" s="4"/>
      <c r="CF84" s="4"/>
      <c r="CG84" s="4"/>
      <c r="CH84" s="4"/>
      <c r="CI84" s="4"/>
      <c r="CJ84" s="4"/>
      <c r="CK84" s="4"/>
      <c r="CL84" s="4"/>
      <c r="CM84" s="4"/>
      <c r="CN84" s="4"/>
      <c r="CO84" s="4"/>
      <c r="CP84" s="4"/>
      <c r="CQ84" s="4" t="e">
        <f>IF('SANDBOX Calc'!#REF!='BPA SANDBOX Ref Data'!CQ$2,Data!G84,0)</f>
        <v>#REF!</v>
      </c>
      <c r="CR84" s="4" t="e">
        <f>IF('SANDBOX Calc'!#REF!='BPA SANDBOX Ref Data'!CR$2,Data!H84,0)</f>
        <v>#REF!</v>
      </c>
      <c r="CS84" s="4" t="e">
        <f>IF('SANDBOX Calc'!#REF!='BPA SANDBOX Ref Data'!CS$2,Data!I84,0)</f>
        <v>#REF!</v>
      </c>
      <c r="CT84" s="4" t="e">
        <f>IF('SANDBOX Calc'!#REF!='BPA SANDBOX Ref Data'!CT$2,Data!J84,0)</f>
        <v>#REF!</v>
      </c>
      <c r="CU84" s="4" t="e">
        <f>IF('SANDBOX Calc'!#REF!='BPA SANDBOX Ref Data'!CU$2,Data!K84,0)</f>
        <v>#REF!</v>
      </c>
      <c r="CV84" s="4" t="e">
        <f>IF('SANDBOX Calc'!#REF!='BPA SANDBOX Ref Data'!CV$2,Data!L84,0)</f>
        <v>#REF!</v>
      </c>
      <c r="CW84" s="4" t="e">
        <f>IF('SANDBOX Calc'!#REF!='BPA SANDBOX Ref Data'!CW$2,Data!M84,0)</f>
        <v>#REF!</v>
      </c>
      <c r="CX84" s="4" t="e">
        <f>IF('SANDBOX Calc'!#REF!='BPA SANDBOX Ref Data'!CX$2,Data!N84,0)</f>
        <v>#REF!</v>
      </c>
      <c r="CY84" s="4" t="e">
        <f>IF('SANDBOX Calc'!#REF!='BPA SANDBOX Ref Data'!CY$2,Data!O84,0)</f>
        <v>#REF!</v>
      </c>
      <c r="CZ84" s="4" t="e">
        <f>IF('SANDBOX Calc'!#REF!='BPA SANDBOX Ref Data'!CZ$2,Data!P84,0)</f>
        <v>#REF!</v>
      </c>
      <c r="DA84" s="4" t="e">
        <f>IF('SANDBOX Calc'!#REF!='BPA SANDBOX Ref Data'!DA$2,Data!Q84,0)</f>
        <v>#REF!</v>
      </c>
      <c r="DB84" s="4" t="e">
        <f>IF('SANDBOX Calc'!#REF!='BPA SANDBOX Ref Data'!DB$2,Data!R84,0)</f>
        <v>#REF!</v>
      </c>
      <c r="DC84" s="4" t="e">
        <f>IF('SANDBOX Calc'!#REF!='BPA SANDBOX Ref Data'!DC$2,Data!S84,0)</f>
        <v>#REF!</v>
      </c>
      <c r="DD84" s="4" t="e">
        <f>IF('SANDBOX Calc'!#REF!='BPA SANDBOX Ref Data'!DD$2,Data!T84,0)</f>
        <v>#REF!</v>
      </c>
      <c r="DE84" s="4" t="e">
        <f>IF('SANDBOX Calc'!#REF!='BPA SANDBOX Ref Data'!DE$2,Data!U84,0)</f>
        <v>#REF!</v>
      </c>
      <c r="DF84" s="22" t="e">
        <f t="shared" si="15"/>
        <v>#REF!</v>
      </c>
    </row>
    <row r="85" spans="1:110" x14ac:dyDescent="0.3">
      <c r="A85" s="12">
        <v>10258</v>
      </c>
      <c r="B85" s="37" t="s">
        <v>92</v>
      </c>
      <c r="C85" s="18">
        <f>IF('SANDBOX Calc'!$C$6='BPA SANDBOX Ref Data'!C$2,Data!G85,0)</f>
        <v>0</v>
      </c>
      <c r="D85" s="4">
        <f>IF('SANDBOX Calc'!$C$6='BPA SANDBOX Ref Data'!D$2,Data!H85,0)</f>
        <v>0</v>
      </c>
      <c r="E85" s="4">
        <f>IF('SANDBOX Calc'!$C$6='BPA SANDBOX Ref Data'!E$2,Data!I85,0)</f>
        <v>48.501571803652986</v>
      </c>
      <c r="F85" s="4">
        <f>IF('SANDBOX Calc'!$C$6='BPA SANDBOX Ref Data'!F$2,Data!J85,0)</f>
        <v>0</v>
      </c>
      <c r="G85" s="4">
        <f>IF('SANDBOX Calc'!$C$6='BPA SANDBOX Ref Data'!G$2,Data!K85,0)</f>
        <v>0</v>
      </c>
      <c r="H85" s="4">
        <f>IF('SANDBOX Calc'!$C$6='BPA SANDBOX Ref Data'!H$2,Data!L85,0)</f>
        <v>0</v>
      </c>
      <c r="I85" s="4">
        <f>IF('SANDBOX Calc'!$C$6='BPA SANDBOX Ref Data'!I$2,Data!M85,0)</f>
        <v>0</v>
      </c>
      <c r="J85" s="4">
        <f>IF('SANDBOX Calc'!$C$6='BPA SANDBOX Ref Data'!J$2,Data!N85,0)</f>
        <v>0</v>
      </c>
      <c r="K85" s="4">
        <f>IF('SANDBOX Calc'!$C$6='BPA SANDBOX Ref Data'!K$2,Data!O85,0)</f>
        <v>0</v>
      </c>
      <c r="L85" s="4">
        <f>IF('SANDBOX Calc'!$C$6='BPA SANDBOX Ref Data'!L$2,Data!P85,0)</f>
        <v>0</v>
      </c>
      <c r="M85" s="4">
        <f>IF('SANDBOX Calc'!$C$6='BPA SANDBOX Ref Data'!M$2,Data!Q85,0)</f>
        <v>0</v>
      </c>
      <c r="N85" s="4">
        <f>IF('SANDBOX Calc'!$C$6='BPA SANDBOX Ref Data'!N$2,Data!R85,0)</f>
        <v>0</v>
      </c>
      <c r="O85" s="4">
        <f>IF('SANDBOX Calc'!$C$6='BPA SANDBOX Ref Data'!O$2,Data!S85,0)</f>
        <v>0</v>
      </c>
      <c r="P85" s="4">
        <f>IF('SANDBOX Calc'!$C$6='BPA SANDBOX Ref Data'!P$2,Data!T85,0)</f>
        <v>0</v>
      </c>
      <c r="Q85" s="4">
        <f>IF('SANDBOX Calc'!$C$6='BPA SANDBOX Ref Data'!Q$2,Data!U85,0)</f>
        <v>0</v>
      </c>
      <c r="R85" s="22">
        <f t="shared" si="9"/>
        <v>48.501571803652986</v>
      </c>
      <c r="S85" s="18">
        <f>IF(S$2='SANDBOX Calc'!$D$6,Data!V85,0)</f>
        <v>0</v>
      </c>
      <c r="T85" s="4">
        <f>IF(T$2='SANDBOX Calc'!$D$6,Data!W85,0)</f>
        <v>0</v>
      </c>
      <c r="U85" s="4">
        <f>IF(U$2='SANDBOX Calc'!$D$6,Data!X85,0)</f>
        <v>0</v>
      </c>
      <c r="V85" s="4">
        <f>IF(V$2='SANDBOX Calc'!$D$6,Data!Y85,0)</f>
        <v>0</v>
      </c>
      <c r="W85" s="4">
        <f>IF(W$2='SANDBOX Calc'!$D$6,Data!Z85,0)</f>
        <v>0</v>
      </c>
      <c r="X85" s="4">
        <f>IF(X$2='SANDBOX Calc'!$D$6,Data!AA85,0)</f>
        <v>0</v>
      </c>
      <c r="Y85" s="4">
        <f>IF(Y$2='SANDBOX Calc'!$D$6,Data!AB85,0)</f>
        <v>0</v>
      </c>
      <c r="Z85" s="4">
        <f>IF(Z$2='SANDBOX Calc'!$D$6,Data!AC85,0)</f>
        <v>0</v>
      </c>
      <c r="AA85" s="4">
        <f>IF(AA$2='SANDBOX Calc'!$D$6,Data!AD85,0)</f>
        <v>0</v>
      </c>
      <c r="AB85" s="4">
        <f>IF(AB$2='SANDBOX Calc'!$D$6,Data!AE85,0)</f>
        <v>0</v>
      </c>
      <c r="AC85" s="4">
        <f>IF(AC$2='SANDBOX Calc'!$D$6,Data!AF85,0)</f>
        <v>0</v>
      </c>
      <c r="AD85" s="4">
        <f>IF(AD$2='SANDBOX Calc'!$D$6,Data!AG85,0)</f>
        <v>0</v>
      </c>
      <c r="AE85" s="4">
        <f>IF(AE$2='SANDBOX Calc'!$D$6,Data!AH85,0)</f>
        <v>0</v>
      </c>
      <c r="AF85" s="4">
        <f>IF(AF$2='SANDBOX Calc'!$D$6,Data!AI85,0)</f>
        <v>0</v>
      </c>
      <c r="AG85" s="6">
        <f t="shared" si="10"/>
        <v>0</v>
      </c>
      <c r="AH85" s="18">
        <f>IF(AH$2='SANDBOX Calc'!$E$6,0,0)</f>
        <v>0</v>
      </c>
      <c r="AI85" s="4">
        <f>IF(AI$2='SANDBOX Calc'!$E$6,Data!AJ85,0)</f>
        <v>0</v>
      </c>
      <c r="AJ85" s="4">
        <f>IF(AJ$2='SANDBOX Calc'!$E$6,Data!AK85,0)</f>
        <v>9.7512557077625566</v>
      </c>
      <c r="AK85" s="4">
        <f>IF(AK$2='SANDBOX Calc'!$E$6,Data!AL85,0)</f>
        <v>0</v>
      </c>
      <c r="AL85" s="4">
        <f>IF(AL$2='SANDBOX Calc'!$E$6,Data!AM85,0)</f>
        <v>0</v>
      </c>
      <c r="AM85" s="4">
        <f>IF(AM$2='SANDBOX Calc'!$E$6,Data!AN85,0)</f>
        <v>0</v>
      </c>
      <c r="AN85" s="4">
        <f>IF(AN$2='SANDBOX Calc'!$E$6,Data!AO85,0)</f>
        <v>0</v>
      </c>
      <c r="AO85" s="4">
        <f>IF(AO$2='SANDBOX Calc'!$E$6,Data!AP85,0)</f>
        <v>0</v>
      </c>
      <c r="AP85" s="6">
        <f t="shared" si="11"/>
        <v>9.7512557077625566</v>
      </c>
      <c r="AQ85" s="18">
        <f>IF(AQ$2='SANDBOX Calc'!$F$6,0,0)</f>
        <v>0</v>
      </c>
      <c r="AR85" s="4">
        <f>IF(AR$2='SANDBOX Calc'!$F$6,Data!AQ85,0)</f>
        <v>0</v>
      </c>
      <c r="AS85" s="4">
        <f>IF(AS$2='SANDBOX Calc'!$F$6,Data!AR85,0)</f>
        <v>0</v>
      </c>
      <c r="AT85" s="4">
        <f>IF(AT$2='SANDBOX Calc'!$F$6,Data!AS85,0)</f>
        <v>0</v>
      </c>
      <c r="AU85" s="4">
        <f>IF(AU$2='SANDBOX Calc'!$F$6,Data!AT85,0)</f>
        <v>0</v>
      </c>
      <c r="AV85" s="4">
        <f>IF(AV$2='SANDBOX Calc'!$F$6,Data!AU85,0)</f>
        <v>0</v>
      </c>
      <c r="AW85" s="4">
        <f>IF(AW$2='SANDBOX Calc'!$F$6,Data!AV85,0)</f>
        <v>0</v>
      </c>
      <c r="AX85" s="4">
        <f>IF(AX$2='SANDBOX Calc'!$F$6,Data!AW85,0)</f>
        <v>0</v>
      </c>
      <c r="AY85" s="6">
        <f t="shared" si="12"/>
        <v>0</v>
      </c>
      <c r="AZ85" s="18">
        <f>IF(AZ$2='SANDBOX Calc'!$G$6,0,0)</f>
        <v>0</v>
      </c>
      <c r="BA85" s="4">
        <f>IF(BA$2='SANDBOX Calc'!$G$6,Data!AX85,0)</f>
        <v>0</v>
      </c>
      <c r="BB85" s="4">
        <f>IF(BB$2='SANDBOX Calc'!$G$6,Data!AY85,0)</f>
        <v>0</v>
      </c>
      <c r="BC85" s="4">
        <f>IF(BC$2='SANDBOX Calc'!$G$6,Data!AZ85,0)</f>
        <v>0</v>
      </c>
      <c r="BD85" s="4">
        <f>IF(BD$2='SANDBOX Calc'!$G$6,Data!BA85,0)</f>
        <v>0</v>
      </c>
      <c r="BE85" s="4">
        <f>IF(BE$2='SANDBOX Calc'!$G$6,Data!BB85,0)</f>
        <v>0</v>
      </c>
      <c r="BF85" s="4">
        <f>IF(BF$2='SANDBOX Calc'!$G$6,Data!BC85,0)</f>
        <v>0</v>
      </c>
      <c r="BG85" s="4">
        <f>IF(BG$2='SANDBOX Calc'!$G$6,Data!BD85,0)</f>
        <v>0</v>
      </c>
      <c r="BH85" s="6">
        <f t="shared" si="13"/>
        <v>0</v>
      </c>
      <c r="BI85" s="97">
        <f>IF('SANDBOX Calc'!$H$6="Yes",Data!BE85,0)</f>
        <v>0</v>
      </c>
      <c r="BJ85" s="18">
        <f>IF(BJ$2='SANDBOX Calc'!$L$4,0,0)</f>
        <v>0</v>
      </c>
      <c r="BK85" s="4">
        <f>IF(BK$2='SANDBOX Calc'!$L$4,Data!BV85,0)</f>
        <v>0</v>
      </c>
      <c r="BL85" s="4">
        <f>IF(BL$2='SANDBOX Calc'!$L$4,Data!BW85,0)</f>
        <v>9.9999999999999992E-2</v>
      </c>
      <c r="BM85" s="4">
        <f>IF(BM$2='SANDBOX Calc'!$L$4,Data!BX85,0)</f>
        <v>0</v>
      </c>
      <c r="BN85" s="4">
        <f>IF(BN$2='SANDBOX Calc'!$L$4,Data!BY85,0)</f>
        <v>0</v>
      </c>
      <c r="BO85" s="6">
        <f t="shared" si="14"/>
        <v>9.9999999999999992E-2</v>
      </c>
      <c r="BP85" s="4">
        <f>IF('SANDBOX Calc'!$J$6='BPA SANDBOX Ref Data'!BP$2,Data!C85,0)</f>
        <v>0</v>
      </c>
      <c r="BQ85" s="4">
        <f>IF('SANDBOX Calc'!$J$6='BPA SANDBOX Ref Data'!BQ$2,Data!D85,0)</f>
        <v>0</v>
      </c>
      <c r="BR85" s="4">
        <f>IF('SANDBOX Calc'!$J$6='BPA SANDBOX Ref Data'!BR$2,Data!E85,0)</f>
        <v>0</v>
      </c>
      <c r="BS85" s="4">
        <f>IF('SANDBOX Calc'!$J$6='BPA SANDBOX Ref Data'!BS$2,Data!F85,0)</f>
        <v>37.951999999999998</v>
      </c>
      <c r="BT85" s="99">
        <f t="shared" si="8"/>
        <v>37.951999999999998</v>
      </c>
      <c r="BU85" s="102">
        <f>IF('SANDBOX Calc'!$L$6="Yes",'BPA SANDBOX Ref Data'!BO85*'SANDBOX Calc'!$L$5,0)</f>
        <v>4.9999999999999996E-2</v>
      </c>
      <c r="BV85" s="102">
        <f>IF('SANDBOX Calc'!$M$6="Yes",IF(('SANDBOX Calc'!I89-'BPA SANDBOX Ref Data'!BT85)&gt;0,('SANDBOX Calc'!I89-'BPA SANDBOX Ref Data'!BT85)*'SANDBOX Calc'!$M$5,0),0)</f>
        <v>0.19957902397260696</v>
      </c>
      <c r="BW85" s="80">
        <f>IF('SANDBOX Calc'!$K$6="Yes",IF(('SANDBOX Calc'!I89)&lt;'SANDBOX Calc'!J89,('SANDBOX Calc'!I89-'SANDBOX Calc'!J89)*'SANDBOX Calc'!$K$5,0),0)</f>
        <v>0</v>
      </c>
      <c r="BX85" s="105">
        <f>IF('SANDBOX Calc'!$N$5='BPA SANDBOX Ref Data'!$BX$2,'BPA SANDBOX Scaling'!D88,0)</f>
        <v>1.6095278292177082</v>
      </c>
      <c r="BY85" s="1">
        <f>IF('SANDBOX Calc'!$N$5='BPA SANDBOX Ref Data'!$BY$2,'BPA SANDBOX Scaling'!H88,0)</f>
        <v>0</v>
      </c>
      <c r="BZ85" s="6">
        <f>IF('SANDBOX Calc'!$N$6="Yes",SUM('BPA SANDBOX Ref Data'!BX85:BY85),0)</f>
        <v>1.6095278292177082</v>
      </c>
      <c r="CA85" s="4"/>
      <c r="CB85" s="4"/>
      <c r="CC85" s="4"/>
      <c r="CD85" s="4"/>
      <c r="CE85" s="4"/>
      <c r="CF85" s="4"/>
      <c r="CG85" s="4"/>
      <c r="CH85" s="4"/>
      <c r="CI85" s="4"/>
      <c r="CJ85" s="4"/>
      <c r="CK85" s="4"/>
      <c r="CL85" s="4"/>
      <c r="CM85" s="4"/>
      <c r="CN85" s="4"/>
      <c r="CO85" s="4"/>
      <c r="CP85" s="4"/>
      <c r="CQ85" s="4" t="e">
        <f>IF('SANDBOX Calc'!#REF!='BPA SANDBOX Ref Data'!CQ$2,Data!G85,0)</f>
        <v>#REF!</v>
      </c>
      <c r="CR85" s="4" t="e">
        <f>IF('SANDBOX Calc'!#REF!='BPA SANDBOX Ref Data'!CR$2,Data!H85,0)</f>
        <v>#REF!</v>
      </c>
      <c r="CS85" s="4" t="e">
        <f>IF('SANDBOX Calc'!#REF!='BPA SANDBOX Ref Data'!CS$2,Data!I85,0)</f>
        <v>#REF!</v>
      </c>
      <c r="CT85" s="4" t="e">
        <f>IF('SANDBOX Calc'!#REF!='BPA SANDBOX Ref Data'!CT$2,Data!J85,0)</f>
        <v>#REF!</v>
      </c>
      <c r="CU85" s="4" t="e">
        <f>IF('SANDBOX Calc'!#REF!='BPA SANDBOX Ref Data'!CU$2,Data!K85,0)</f>
        <v>#REF!</v>
      </c>
      <c r="CV85" s="4" t="e">
        <f>IF('SANDBOX Calc'!#REF!='BPA SANDBOX Ref Data'!CV$2,Data!L85,0)</f>
        <v>#REF!</v>
      </c>
      <c r="CW85" s="4" t="e">
        <f>IF('SANDBOX Calc'!#REF!='BPA SANDBOX Ref Data'!CW$2,Data!M85,0)</f>
        <v>#REF!</v>
      </c>
      <c r="CX85" s="4" t="e">
        <f>IF('SANDBOX Calc'!#REF!='BPA SANDBOX Ref Data'!CX$2,Data!N85,0)</f>
        <v>#REF!</v>
      </c>
      <c r="CY85" s="4" t="e">
        <f>IF('SANDBOX Calc'!#REF!='BPA SANDBOX Ref Data'!CY$2,Data!O85,0)</f>
        <v>#REF!</v>
      </c>
      <c r="CZ85" s="4" t="e">
        <f>IF('SANDBOX Calc'!#REF!='BPA SANDBOX Ref Data'!CZ$2,Data!P85,0)</f>
        <v>#REF!</v>
      </c>
      <c r="DA85" s="4" t="e">
        <f>IF('SANDBOX Calc'!#REF!='BPA SANDBOX Ref Data'!DA$2,Data!Q85,0)</f>
        <v>#REF!</v>
      </c>
      <c r="DB85" s="4" t="e">
        <f>IF('SANDBOX Calc'!#REF!='BPA SANDBOX Ref Data'!DB$2,Data!R85,0)</f>
        <v>#REF!</v>
      </c>
      <c r="DC85" s="4" t="e">
        <f>IF('SANDBOX Calc'!#REF!='BPA SANDBOX Ref Data'!DC$2,Data!S85,0)</f>
        <v>#REF!</v>
      </c>
      <c r="DD85" s="4" t="e">
        <f>IF('SANDBOX Calc'!#REF!='BPA SANDBOX Ref Data'!DD$2,Data!T85,0)</f>
        <v>#REF!</v>
      </c>
      <c r="DE85" s="4" t="e">
        <f>IF('SANDBOX Calc'!#REF!='BPA SANDBOX Ref Data'!DE$2,Data!U85,0)</f>
        <v>#REF!</v>
      </c>
      <c r="DF85" s="22" t="e">
        <f t="shared" si="15"/>
        <v>#REF!</v>
      </c>
    </row>
    <row r="86" spans="1:110" x14ac:dyDescent="0.3">
      <c r="A86" s="12">
        <v>10259</v>
      </c>
      <c r="B86" s="37" t="s">
        <v>93</v>
      </c>
      <c r="C86" s="18">
        <f>IF('SANDBOX Calc'!$C$6='BPA SANDBOX Ref Data'!C$2,Data!G86,0)</f>
        <v>0</v>
      </c>
      <c r="D86" s="4">
        <f>IF('SANDBOX Calc'!$C$6='BPA SANDBOX Ref Data'!D$2,Data!H86,0)</f>
        <v>0</v>
      </c>
      <c r="E86" s="4">
        <f>IF('SANDBOX Calc'!$C$6='BPA SANDBOX Ref Data'!E$2,Data!I86,0)</f>
        <v>30.140494977168959</v>
      </c>
      <c r="F86" s="4">
        <f>IF('SANDBOX Calc'!$C$6='BPA SANDBOX Ref Data'!F$2,Data!J86,0)</f>
        <v>0</v>
      </c>
      <c r="G86" s="4">
        <f>IF('SANDBOX Calc'!$C$6='BPA SANDBOX Ref Data'!G$2,Data!K86,0)</f>
        <v>0</v>
      </c>
      <c r="H86" s="4">
        <f>IF('SANDBOX Calc'!$C$6='BPA SANDBOX Ref Data'!H$2,Data!L86,0)</f>
        <v>0</v>
      </c>
      <c r="I86" s="4">
        <f>IF('SANDBOX Calc'!$C$6='BPA SANDBOX Ref Data'!I$2,Data!M86,0)</f>
        <v>0</v>
      </c>
      <c r="J86" s="4">
        <f>IF('SANDBOX Calc'!$C$6='BPA SANDBOX Ref Data'!J$2,Data!N86,0)</f>
        <v>0</v>
      </c>
      <c r="K86" s="4">
        <f>IF('SANDBOX Calc'!$C$6='BPA SANDBOX Ref Data'!K$2,Data!O86,0)</f>
        <v>0</v>
      </c>
      <c r="L86" s="4">
        <f>IF('SANDBOX Calc'!$C$6='BPA SANDBOX Ref Data'!L$2,Data!P86,0)</f>
        <v>0</v>
      </c>
      <c r="M86" s="4">
        <f>IF('SANDBOX Calc'!$C$6='BPA SANDBOX Ref Data'!M$2,Data!Q86,0)</f>
        <v>0</v>
      </c>
      <c r="N86" s="4">
        <f>IF('SANDBOX Calc'!$C$6='BPA SANDBOX Ref Data'!N$2,Data!R86,0)</f>
        <v>0</v>
      </c>
      <c r="O86" s="4">
        <f>IF('SANDBOX Calc'!$C$6='BPA SANDBOX Ref Data'!O$2,Data!S86,0)</f>
        <v>0</v>
      </c>
      <c r="P86" s="4">
        <f>IF('SANDBOX Calc'!$C$6='BPA SANDBOX Ref Data'!P$2,Data!T86,0)</f>
        <v>0</v>
      </c>
      <c r="Q86" s="4">
        <f>IF('SANDBOX Calc'!$C$6='BPA SANDBOX Ref Data'!Q$2,Data!U86,0)</f>
        <v>0</v>
      </c>
      <c r="R86" s="22">
        <f t="shared" si="9"/>
        <v>30.140494977168959</v>
      </c>
      <c r="S86" s="18">
        <f>IF(S$2='SANDBOX Calc'!$D$6,Data!V86,0)</f>
        <v>0</v>
      </c>
      <c r="T86" s="4">
        <f>IF(T$2='SANDBOX Calc'!$D$6,Data!W86,0)</f>
        <v>0</v>
      </c>
      <c r="U86" s="4">
        <f>IF(U$2='SANDBOX Calc'!$D$6,Data!X86,0)</f>
        <v>0</v>
      </c>
      <c r="V86" s="4">
        <f>IF(V$2='SANDBOX Calc'!$D$6,Data!Y86,0)</f>
        <v>0</v>
      </c>
      <c r="W86" s="4">
        <f>IF(W$2='SANDBOX Calc'!$D$6,Data!Z86,0)</f>
        <v>0</v>
      </c>
      <c r="X86" s="4">
        <f>IF(X$2='SANDBOX Calc'!$D$6,Data!AA86,0)</f>
        <v>0</v>
      </c>
      <c r="Y86" s="4">
        <f>IF(Y$2='SANDBOX Calc'!$D$6,Data!AB86,0)</f>
        <v>0</v>
      </c>
      <c r="Z86" s="4">
        <f>IF(Z$2='SANDBOX Calc'!$D$6,Data!AC86,0)</f>
        <v>0</v>
      </c>
      <c r="AA86" s="4">
        <f>IF(AA$2='SANDBOX Calc'!$D$6,Data!AD86,0)</f>
        <v>0</v>
      </c>
      <c r="AB86" s="4">
        <f>IF(AB$2='SANDBOX Calc'!$D$6,Data!AE86,0)</f>
        <v>0</v>
      </c>
      <c r="AC86" s="4">
        <f>IF(AC$2='SANDBOX Calc'!$D$6,Data!AF86,0)</f>
        <v>0</v>
      </c>
      <c r="AD86" s="4">
        <f>IF(AD$2='SANDBOX Calc'!$D$6,Data!AG86,0)</f>
        <v>0</v>
      </c>
      <c r="AE86" s="4">
        <f>IF(AE$2='SANDBOX Calc'!$D$6,Data!AH86,0)</f>
        <v>0</v>
      </c>
      <c r="AF86" s="4">
        <f>IF(AF$2='SANDBOX Calc'!$D$6,Data!AI86,0)</f>
        <v>0</v>
      </c>
      <c r="AG86" s="6">
        <f t="shared" si="10"/>
        <v>0</v>
      </c>
      <c r="AH86" s="18">
        <f>IF(AH$2='SANDBOX Calc'!$E$6,0,0)</f>
        <v>0</v>
      </c>
      <c r="AI86" s="4">
        <f>IF(AI$2='SANDBOX Calc'!$E$6,Data!AJ86,0)</f>
        <v>0</v>
      </c>
      <c r="AJ86" s="4">
        <f>IF(AJ$2='SANDBOX Calc'!$E$6,Data!AK86,0)</f>
        <v>0</v>
      </c>
      <c r="AK86" s="4">
        <f>IF(AK$2='SANDBOX Calc'!$E$6,Data!AL86,0)</f>
        <v>0</v>
      </c>
      <c r="AL86" s="4">
        <f>IF(AL$2='SANDBOX Calc'!$E$6,Data!AM86,0)</f>
        <v>0</v>
      </c>
      <c r="AM86" s="4">
        <f>IF(AM$2='SANDBOX Calc'!$E$6,Data!AN86,0)</f>
        <v>0</v>
      </c>
      <c r="AN86" s="4">
        <f>IF(AN$2='SANDBOX Calc'!$E$6,Data!AO86,0)</f>
        <v>0</v>
      </c>
      <c r="AO86" s="4">
        <f>IF(AO$2='SANDBOX Calc'!$E$6,Data!AP86,0)</f>
        <v>0</v>
      </c>
      <c r="AP86" s="6">
        <f t="shared" si="11"/>
        <v>0</v>
      </c>
      <c r="AQ86" s="18">
        <f>IF(AQ$2='SANDBOX Calc'!$F$6,0,0)</f>
        <v>0</v>
      </c>
      <c r="AR86" s="4">
        <f>IF(AR$2='SANDBOX Calc'!$F$6,Data!AQ86,0)</f>
        <v>0</v>
      </c>
      <c r="AS86" s="4">
        <f>IF(AS$2='SANDBOX Calc'!$F$6,Data!AR86,0)</f>
        <v>0</v>
      </c>
      <c r="AT86" s="4">
        <f>IF(AT$2='SANDBOX Calc'!$F$6,Data!AS86,0)</f>
        <v>0</v>
      </c>
      <c r="AU86" s="4">
        <f>IF(AU$2='SANDBOX Calc'!$F$6,Data!AT86,0)</f>
        <v>0</v>
      </c>
      <c r="AV86" s="4">
        <f>IF(AV$2='SANDBOX Calc'!$F$6,Data!AU86,0)</f>
        <v>0</v>
      </c>
      <c r="AW86" s="4">
        <f>IF(AW$2='SANDBOX Calc'!$F$6,Data!AV86,0)</f>
        <v>0</v>
      </c>
      <c r="AX86" s="4">
        <f>IF(AX$2='SANDBOX Calc'!$F$6,Data!AW86,0)</f>
        <v>0</v>
      </c>
      <c r="AY86" s="6">
        <f t="shared" si="12"/>
        <v>0</v>
      </c>
      <c r="AZ86" s="18">
        <f>IF(AZ$2='SANDBOX Calc'!$G$6,0,0)</f>
        <v>0</v>
      </c>
      <c r="BA86" s="4">
        <f>IF(BA$2='SANDBOX Calc'!$G$6,Data!AX86,0)</f>
        <v>0</v>
      </c>
      <c r="BB86" s="4">
        <f>IF(BB$2='SANDBOX Calc'!$G$6,Data!AY86,0)</f>
        <v>0</v>
      </c>
      <c r="BC86" s="4">
        <f>IF(BC$2='SANDBOX Calc'!$G$6,Data!AZ86,0)</f>
        <v>0</v>
      </c>
      <c r="BD86" s="4">
        <f>IF(BD$2='SANDBOX Calc'!$G$6,Data!BA86,0)</f>
        <v>0</v>
      </c>
      <c r="BE86" s="4">
        <f>IF(BE$2='SANDBOX Calc'!$G$6,Data!BB86,0)</f>
        <v>0</v>
      </c>
      <c r="BF86" s="4">
        <f>IF(BF$2='SANDBOX Calc'!$G$6,Data!BC86,0)</f>
        <v>0</v>
      </c>
      <c r="BG86" s="4">
        <f>IF(BG$2='SANDBOX Calc'!$G$6,Data!BD86,0)</f>
        <v>0</v>
      </c>
      <c r="BH86" s="6">
        <f t="shared" si="13"/>
        <v>0</v>
      </c>
      <c r="BI86" s="97">
        <f>IF('SANDBOX Calc'!$H$6="Yes",Data!BE86,0)</f>
        <v>0</v>
      </c>
      <c r="BJ86" s="18">
        <f>IF(BJ$2='SANDBOX Calc'!$L$4,0,0)</f>
        <v>0</v>
      </c>
      <c r="BK86" s="4">
        <f>IF(BK$2='SANDBOX Calc'!$L$4,Data!BV86,0)</f>
        <v>0</v>
      </c>
      <c r="BL86" s="4">
        <f>IF(BL$2='SANDBOX Calc'!$L$4,Data!BW86,0)</f>
        <v>0</v>
      </c>
      <c r="BM86" s="4">
        <f>IF(BM$2='SANDBOX Calc'!$L$4,Data!BX86,0)</f>
        <v>0</v>
      </c>
      <c r="BN86" s="4">
        <f>IF(BN$2='SANDBOX Calc'!$L$4,Data!BY86,0)</f>
        <v>0</v>
      </c>
      <c r="BO86" s="6">
        <f t="shared" si="14"/>
        <v>0</v>
      </c>
      <c r="BP86" s="4">
        <f>IF('SANDBOX Calc'!$J$6='BPA SANDBOX Ref Data'!BP$2,Data!C86,0)</f>
        <v>0</v>
      </c>
      <c r="BQ86" s="4">
        <f>IF('SANDBOX Calc'!$J$6='BPA SANDBOX Ref Data'!BQ$2,Data!D86,0)</f>
        <v>0</v>
      </c>
      <c r="BR86" s="4">
        <f>IF('SANDBOX Calc'!$J$6='BPA SANDBOX Ref Data'!BR$2,Data!E86,0)</f>
        <v>0</v>
      </c>
      <c r="BS86" s="4">
        <f>IF('SANDBOX Calc'!$J$6='BPA SANDBOX Ref Data'!BS$2,Data!F86,0)</f>
        <v>26.984999999999999</v>
      </c>
      <c r="BT86" s="99">
        <f t="shared" si="8"/>
        <v>26.984999999999999</v>
      </c>
      <c r="BU86" s="102">
        <f>IF('SANDBOX Calc'!$L$6="Yes",'BPA SANDBOX Ref Data'!BO86*'SANDBOX Calc'!$L$5,0)</f>
        <v>0</v>
      </c>
      <c r="BV86" s="102">
        <f>IF('SANDBOX Calc'!$M$6="Yes",IF(('SANDBOX Calc'!I90-'BPA SANDBOX Ref Data'!BT86)&gt;0,('SANDBOX Calc'!I90-'BPA SANDBOX Ref Data'!BT86)*'SANDBOX Calc'!$M$5,0),0)</f>
        <v>0.78887374429224</v>
      </c>
      <c r="BW86" s="80">
        <f>IF('SANDBOX Calc'!$K$6="Yes",IF(('SANDBOX Calc'!I90)&lt;'SANDBOX Calc'!J90,('SANDBOX Calc'!I90-'SANDBOX Calc'!J90)*'SANDBOX Calc'!$K$5,0),0)</f>
        <v>0</v>
      </c>
      <c r="BX86" s="105">
        <f>IF('SANDBOX Calc'!$N$5='BPA SANDBOX Ref Data'!$BX$2,'BPA SANDBOX Scaling'!D89,0)</f>
        <v>1.1701825908443488</v>
      </c>
      <c r="BY86" s="1">
        <f>IF('SANDBOX Calc'!$N$5='BPA SANDBOX Ref Data'!$BY$2,'BPA SANDBOX Scaling'!H89,0)</f>
        <v>0</v>
      </c>
      <c r="BZ86" s="6">
        <f>IF('SANDBOX Calc'!$N$6="Yes",SUM('BPA SANDBOX Ref Data'!BX86:BY86),0)</f>
        <v>1.1701825908443488</v>
      </c>
      <c r="CA86" s="4"/>
      <c r="CB86" s="4"/>
      <c r="CC86" s="4"/>
      <c r="CD86" s="4"/>
      <c r="CE86" s="4"/>
      <c r="CF86" s="4"/>
      <c r="CG86" s="4"/>
      <c r="CH86" s="4"/>
      <c r="CI86" s="4"/>
      <c r="CJ86" s="4"/>
      <c r="CK86" s="4"/>
      <c r="CL86" s="4"/>
      <c r="CM86" s="4"/>
      <c r="CN86" s="4"/>
      <c r="CO86" s="4"/>
      <c r="CP86" s="4"/>
      <c r="CQ86" s="4" t="e">
        <f>IF('SANDBOX Calc'!#REF!='BPA SANDBOX Ref Data'!CQ$2,Data!G86,0)</f>
        <v>#REF!</v>
      </c>
      <c r="CR86" s="4" t="e">
        <f>IF('SANDBOX Calc'!#REF!='BPA SANDBOX Ref Data'!CR$2,Data!H86,0)</f>
        <v>#REF!</v>
      </c>
      <c r="CS86" s="4" t="e">
        <f>IF('SANDBOX Calc'!#REF!='BPA SANDBOX Ref Data'!CS$2,Data!I86,0)</f>
        <v>#REF!</v>
      </c>
      <c r="CT86" s="4" t="e">
        <f>IF('SANDBOX Calc'!#REF!='BPA SANDBOX Ref Data'!CT$2,Data!J86,0)</f>
        <v>#REF!</v>
      </c>
      <c r="CU86" s="4" t="e">
        <f>IF('SANDBOX Calc'!#REF!='BPA SANDBOX Ref Data'!CU$2,Data!K86,0)</f>
        <v>#REF!</v>
      </c>
      <c r="CV86" s="4" t="e">
        <f>IF('SANDBOX Calc'!#REF!='BPA SANDBOX Ref Data'!CV$2,Data!L86,0)</f>
        <v>#REF!</v>
      </c>
      <c r="CW86" s="4" t="e">
        <f>IF('SANDBOX Calc'!#REF!='BPA SANDBOX Ref Data'!CW$2,Data!M86,0)</f>
        <v>#REF!</v>
      </c>
      <c r="CX86" s="4" t="e">
        <f>IF('SANDBOX Calc'!#REF!='BPA SANDBOX Ref Data'!CX$2,Data!N86,0)</f>
        <v>#REF!</v>
      </c>
      <c r="CY86" s="4" t="e">
        <f>IF('SANDBOX Calc'!#REF!='BPA SANDBOX Ref Data'!CY$2,Data!O86,0)</f>
        <v>#REF!</v>
      </c>
      <c r="CZ86" s="4" t="e">
        <f>IF('SANDBOX Calc'!#REF!='BPA SANDBOX Ref Data'!CZ$2,Data!P86,0)</f>
        <v>#REF!</v>
      </c>
      <c r="DA86" s="4" t="e">
        <f>IF('SANDBOX Calc'!#REF!='BPA SANDBOX Ref Data'!DA$2,Data!Q86,0)</f>
        <v>#REF!</v>
      </c>
      <c r="DB86" s="4" t="e">
        <f>IF('SANDBOX Calc'!#REF!='BPA SANDBOX Ref Data'!DB$2,Data!R86,0)</f>
        <v>#REF!</v>
      </c>
      <c r="DC86" s="4" t="e">
        <f>IF('SANDBOX Calc'!#REF!='BPA SANDBOX Ref Data'!DC$2,Data!S86,0)</f>
        <v>#REF!</v>
      </c>
      <c r="DD86" s="4" t="e">
        <f>IF('SANDBOX Calc'!#REF!='BPA SANDBOX Ref Data'!DD$2,Data!T86,0)</f>
        <v>#REF!</v>
      </c>
      <c r="DE86" s="4" t="e">
        <f>IF('SANDBOX Calc'!#REF!='BPA SANDBOX Ref Data'!DE$2,Data!U86,0)</f>
        <v>#REF!</v>
      </c>
      <c r="DF86" s="22" t="e">
        <f t="shared" si="15"/>
        <v>#REF!</v>
      </c>
    </row>
    <row r="87" spans="1:110" x14ac:dyDescent="0.3">
      <c r="A87" s="12">
        <v>10260</v>
      </c>
      <c r="B87" s="37" t="s">
        <v>94</v>
      </c>
      <c r="C87" s="18">
        <f>IF('SANDBOX Calc'!$C$6='BPA SANDBOX Ref Data'!C$2,Data!G87,0)</f>
        <v>0</v>
      </c>
      <c r="D87" s="4">
        <f>IF('SANDBOX Calc'!$C$6='BPA SANDBOX Ref Data'!D$2,Data!H87,0)</f>
        <v>0</v>
      </c>
      <c r="E87" s="4">
        <f>IF('SANDBOX Calc'!$C$6='BPA SANDBOX Ref Data'!E$2,Data!I87,0)</f>
        <v>26.793847831050225</v>
      </c>
      <c r="F87" s="4">
        <f>IF('SANDBOX Calc'!$C$6='BPA SANDBOX Ref Data'!F$2,Data!J87,0)</f>
        <v>0</v>
      </c>
      <c r="G87" s="4">
        <f>IF('SANDBOX Calc'!$C$6='BPA SANDBOX Ref Data'!G$2,Data!K87,0)</f>
        <v>0</v>
      </c>
      <c r="H87" s="4">
        <f>IF('SANDBOX Calc'!$C$6='BPA SANDBOX Ref Data'!H$2,Data!L87,0)</f>
        <v>0</v>
      </c>
      <c r="I87" s="4">
        <f>IF('SANDBOX Calc'!$C$6='BPA SANDBOX Ref Data'!I$2,Data!M87,0)</f>
        <v>0</v>
      </c>
      <c r="J87" s="4">
        <f>IF('SANDBOX Calc'!$C$6='BPA SANDBOX Ref Data'!J$2,Data!N87,0)</f>
        <v>0</v>
      </c>
      <c r="K87" s="4">
        <f>IF('SANDBOX Calc'!$C$6='BPA SANDBOX Ref Data'!K$2,Data!O87,0)</f>
        <v>0</v>
      </c>
      <c r="L87" s="4">
        <f>IF('SANDBOX Calc'!$C$6='BPA SANDBOX Ref Data'!L$2,Data!P87,0)</f>
        <v>0</v>
      </c>
      <c r="M87" s="4">
        <f>IF('SANDBOX Calc'!$C$6='BPA SANDBOX Ref Data'!M$2,Data!Q87,0)</f>
        <v>0</v>
      </c>
      <c r="N87" s="4">
        <f>IF('SANDBOX Calc'!$C$6='BPA SANDBOX Ref Data'!N$2,Data!R87,0)</f>
        <v>0</v>
      </c>
      <c r="O87" s="4">
        <f>IF('SANDBOX Calc'!$C$6='BPA SANDBOX Ref Data'!O$2,Data!S87,0)</f>
        <v>0</v>
      </c>
      <c r="P87" s="4">
        <f>IF('SANDBOX Calc'!$C$6='BPA SANDBOX Ref Data'!P$2,Data!T87,0)</f>
        <v>0</v>
      </c>
      <c r="Q87" s="4">
        <f>IF('SANDBOX Calc'!$C$6='BPA SANDBOX Ref Data'!Q$2,Data!U87,0)</f>
        <v>0</v>
      </c>
      <c r="R87" s="22">
        <f t="shared" si="9"/>
        <v>26.793847831050225</v>
      </c>
      <c r="S87" s="18">
        <f>IF(S$2='SANDBOX Calc'!$D$6,Data!V87,0)</f>
        <v>0</v>
      </c>
      <c r="T87" s="4">
        <f>IF(T$2='SANDBOX Calc'!$D$6,Data!W87,0)</f>
        <v>0</v>
      </c>
      <c r="U87" s="4">
        <f>IF(U$2='SANDBOX Calc'!$D$6,Data!X87,0)</f>
        <v>0</v>
      </c>
      <c r="V87" s="4">
        <f>IF(V$2='SANDBOX Calc'!$D$6,Data!Y87,0)</f>
        <v>0</v>
      </c>
      <c r="W87" s="4">
        <f>IF(W$2='SANDBOX Calc'!$D$6,Data!Z87,0)</f>
        <v>0</v>
      </c>
      <c r="X87" s="4">
        <f>IF(X$2='SANDBOX Calc'!$D$6,Data!AA87,0)</f>
        <v>0</v>
      </c>
      <c r="Y87" s="4">
        <f>IF(Y$2='SANDBOX Calc'!$D$6,Data!AB87,0)</f>
        <v>0</v>
      </c>
      <c r="Z87" s="4">
        <f>IF(Z$2='SANDBOX Calc'!$D$6,Data!AC87,0)</f>
        <v>0</v>
      </c>
      <c r="AA87" s="4">
        <f>IF(AA$2='SANDBOX Calc'!$D$6,Data!AD87,0)</f>
        <v>0</v>
      </c>
      <c r="AB87" s="4">
        <f>IF(AB$2='SANDBOX Calc'!$D$6,Data!AE87,0)</f>
        <v>0</v>
      </c>
      <c r="AC87" s="4">
        <f>IF(AC$2='SANDBOX Calc'!$D$6,Data!AF87,0)</f>
        <v>0</v>
      </c>
      <c r="AD87" s="4">
        <f>IF(AD$2='SANDBOX Calc'!$D$6,Data!AG87,0)</f>
        <v>0</v>
      </c>
      <c r="AE87" s="4">
        <f>IF(AE$2='SANDBOX Calc'!$D$6,Data!AH87,0)</f>
        <v>0</v>
      </c>
      <c r="AF87" s="4">
        <f>IF(AF$2='SANDBOX Calc'!$D$6,Data!AI87,0)</f>
        <v>0</v>
      </c>
      <c r="AG87" s="6">
        <f t="shared" si="10"/>
        <v>0</v>
      </c>
      <c r="AH87" s="18">
        <f>IF(AH$2='SANDBOX Calc'!$E$6,0,0)</f>
        <v>0</v>
      </c>
      <c r="AI87" s="4">
        <f>IF(AI$2='SANDBOX Calc'!$E$6,Data!AJ87,0)</f>
        <v>0</v>
      </c>
      <c r="AJ87" s="4">
        <f>IF(AJ$2='SANDBOX Calc'!$E$6,Data!AK87,0)</f>
        <v>0</v>
      </c>
      <c r="AK87" s="4">
        <f>IF(AK$2='SANDBOX Calc'!$E$6,Data!AL87,0)</f>
        <v>0</v>
      </c>
      <c r="AL87" s="4">
        <f>IF(AL$2='SANDBOX Calc'!$E$6,Data!AM87,0)</f>
        <v>0</v>
      </c>
      <c r="AM87" s="4">
        <f>IF(AM$2='SANDBOX Calc'!$E$6,Data!AN87,0)</f>
        <v>0</v>
      </c>
      <c r="AN87" s="4">
        <f>IF(AN$2='SANDBOX Calc'!$E$6,Data!AO87,0)</f>
        <v>0</v>
      </c>
      <c r="AO87" s="4">
        <f>IF(AO$2='SANDBOX Calc'!$E$6,Data!AP87,0)</f>
        <v>0</v>
      </c>
      <c r="AP87" s="6">
        <f t="shared" si="11"/>
        <v>0</v>
      </c>
      <c r="AQ87" s="18">
        <f>IF(AQ$2='SANDBOX Calc'!$F$6,0,0)</f>
        <v>0</v>
      </c>
      <c r="AR87" s="4">
        <f>IF(AR$2='SANDBOX Calc'!$F$6,Data!AQ87,0)</f>
        <v>0</v>
      </c>
      <c r="AS87" s="4">
        <f>IF(AS$2='SANDBOX Calc'!$F$6,Data!AR87,0)</f>
        <v>0</v>
      </c>
      <c r="AT87" s="4">
        <f>IF(AT$2='SANDBOX Calc'!$F$6,Data!AS87,0)</f>
        <v>0</v>
      </c>
      <c r="AU87" s="4">
        <f>IF(AU$2='SANDBOX Calc'!$F$6,Data!AT87,0)</f>
        <v>0</v>
      </c>
      <c r="AV87" s="4">
        <f>IF(AV$2='SANDBOX Calc'!$F$6,Data!AU87,0)</f>
        <v>0</v>
      </c>
      <c r="AW87" s="4">
        <f>IF(AW$2='SANDBOX Calc'!$F$6,Data!AV87,0)</f>
        <v>0</v>
      </c>
      <c r="AX87" s="4">
        <f>IF(AX$2='SANDBOX Calc'!$F$6,Data!AW87,0)</f>
        <v>0</v>
      </c>
      <c r="AY87" s="6">
        <f t="shared" si="12"/>
        <v>0</v>
      </c>
      <c r="AZ87" s="18">
        <f>IF(AZ$2='SANDBOX Calc'!$G$6,0,0)</f>
        <v>0</v>
      </c>
      <c r="BA87" s="4">
        <f>IF(BA$2='SANDBOX Calc'!$G$6,Data!AX87,0)</f>
        <v>0</v>
      </c>
      <c r="BB87" s="4">
        <f>IF(BB$2='SANDBOX Calc'!$G$6,Data!AY87,0)</f>
        <v>0</v>
      </c>
      <c r="BC87" s="4">
        <f>IF(BC$2='SANDBOX Calc'!$G$6,Data!AZ87,0)</f>
        <v>0</v>
      </c>
      <c r="BD87" s="4">
        <f>IF(BD$2='SANDBOX Calc'!$G$6,Data!BA87,0)</f>
        <v>0</v>
      </c>
      <c r="BE87" s="4">
        <f>IF(BE$2='SANDBOX Calc'!$G$6,Data!BB87,0)</f>
        <v>0</v>
      </c>
      <c r="BF87" s="4">
        <f>IF(BF$2='SANDBOX Calc'!$G$6,Data!BC87,0)</f>
        <v>0</v>
      </c>
      <c r="BG87" s="4">
        <f>IF(BG$2='SANDBOX Calc'!$G$6,Data!BD87,0)</f>
        <v>0</v>
      </c>
      <c r="BH87" s="6">
        <f t="shared" si="13"/>
        <v>0</v>
      </c>
      <c r="BI87" s="97">
        <f>IF('SANDBOX Calc'!$H$6="Yes",Data!BE87,0)</f>
        <v>0</v>
      </c>
      <c r="BJ87" s="18">
        <f>IF(BJ$2='SANDBOX Calc'!$L$4,0,0)</f>
        <v>0</v>
      </c>
      <c r="BK87" s="4">
        <f>IF(BK$2='SANDBOX Calc'!$L$4,Data!BV87,0)</f>
        <v>0</v>
      </c>
      <c r="BL87" s="4">
        <f>IF(BL$2='SANDBOX Calc'!$L$4,Data!BW87,0)</f>
        <v>0</v>
      </c>
      <c r="BM87" s="4">
        <f>IF(BM$2='SANDBOX Calc'!$L$4,Data!BX87,0)</f>
        <v>0</v>
      </c>
      <c r="BN87" s="4">
        <f>IF(BN$2='SANDBOX Calc'!$L$4,Data!BY87,0)</f>
        <v>0</v>
      </c>
      <c r="BO87" s="6">
        <f t="shared" si="14"/>
        <v>0</v>
      </c>
      <c r="BP87" s="4">
        <f>IF('SANDBOX Calc'!$J$6='BPA SANDBOX Ref Data'!BP$2,Data!C87,0)</f>
        <v>0</v>
      </c>
      <c r="BQ87" s="4">
        <f>IF('SANDBOX Calc'!$J$6='BPA SANDBOX Ref Data'!BQ$2,Data!D87,0)</f>
        <v>0</v>
      </c>
      <c r="BR87" s="4">
        <f>IF('SANDBOX Calc'!$J$6='BPA SANDBOX Ref Data'!BR$2,Data!E87,0)</f>
        <v>0</v>
      </c>
      <c r="BS87" s="4">
        <f>IF('SANDBOX Calc'!$J$6='BPA SANDBOX Ref Data'!BS$2,Data!F87,0)</f>
        <v>26.285</v>
      </c>
      <c r="BT87" s="99">
        <f t="shared" si="8"/>
        <v>26.285</v>
      </c>
      <c r="BU87" s="102">
        <f>IF('SANDBOX Calc'!$L$6="Yes",'BPA SANDBOX Ref Data'!BO87*'SANDBOX Calc'!$L$5,0)</f>
        <v>0</v>
      </c>
      <c r="BV87" s="102">
        <f>IF('SANDBOX Calc'!$M$6="Yes",IF(('SANDBOX Calc'!I91-'BPA SANDBOX Ref Data'!BT87)&gt;0,('SANDBOX Calc'!I91-'BPA SANDBOX Ref Data'!BT87)*'SANDBOX Calc'!$M$5,0),0)</f>
        <v>0.12721195776255634</v>
      </c>
      <c r="BW87" s="80">
        <f>IF('SANDBOX Calc'!$K$6="Yes",IF(('SANDBOX Calc'!I91)&lt;'SANDBOX Calc'!J91,('SANDBOX Calc'!I91-'SANDBOX Calc'!J91)*'SANDBOX Calc'!$K$5,0),0)</f>
        <v>0</v>
      </c>
      <c r="BX87" s="105">
        <f>IF('SANDBOX Calc'!$N$5='BPA SANDBOX Ref Data'!$BX$2,'BPA SANDBOX Scaling'!D90,0)</f>
        <v>1.1128123827169176</v>
      </c>
      <c r="BY87" s="1">
        <f>IF('SANDBOX Calc'!$N$5='BPA SANDBOX Ref Data'!$BY$2,'BPA SANDBOX Scaling'!H90,0)</f>
        <v>0</v>
      </c>
      <c r="BZ87" s="6">
        <f>IF('SANDBOX Calc'!$N$6="Yes",SUM('BPA SANDBOX Ref Data'!BX87:BY87),0)</f>
        <v>1.1128123827169176</v>
      </c>
      <c r="CA87" s="4"/>
      <c r="CB87" s="4"/>
      <c r="CC87" s="4"/>
      <c r="CD87" s="4"/>
      <c r="CE87" s="4"/>
      <c r="CF87" s="4"/>
      <c r="CG87" s="4"/>
      <c r="CH87" s="4"/>
      <c r="CI87" s="4"/>
      <c r="CJ87" s="4"/>
      <c r="CK87" s="4"/>
      <c r="CL87" s="4"/>
      <c r="CM87" s="4"/>
      <c r="CN87" s="4"/>
      <c r="CO87" s="4"/>
      <c r="CP87" s="4"/>
      <c r="CQ87" s="4" t="e">
        <f>IF('SANDBOX Calc'!#REF!='BPA SANDBOX Ref Data'!CQ$2,Data!G87,0)</f>
        <v>#REF!</v>
      </c>
      <c r="CR87" s="4" t="e">
        <f>IF('SANDBOX Calc'!#REF!='BPA SANDBOX Ref Data'!CR$2,Data!H87,0)</f>
        <v>#REF!</v>
      </c>
      <c r="CS87" s="4" t="e">
        <f>IF('SANDBOX Calc'!#REF!='BPA SANDBOX Ref Data'!CS$2,Data!I87,0)</f>
        <v>#REF!</v>
      </c>
      <c r="CT87" s="4" t="e">
        <f>IF('SANDBOX Calc'!#REF!='BPA SANDBOX Ref Data'!CT$2,Data!J87,0)</f>
        <v>#REF!</v>
      </c>
      <c r="CU87" s="4" t="e">
        <f>IF('SANDBOX Calc'!#REF!='BPA SANDBOX Ref Data'!CU$2,Data!K87,0)</f>
        <v>#REF!</v>
      </c>
      <c r="CV87" s="4" t="e">
        <f>IF('SANDBOX Calc'!#REF!='BPA SANDBOX Ref Data'!CV$2,Data!L87,0)</f>
        <v>#REF!</v>
      </c>
      <c r="CW87" s="4" t="e">
        <f>IF('SANDBOX Calc'!#REF!='BPA SANDBOX Ref Data'!CW$2,Data!M87,0)</f>
        <v>#REF!</v>
      </c>
      <c r="CX87" s="4" t="e">
        <f>IF('SANDBOX Calc'!#REF!='BPA SANDBOX Ref Data'!CX$2,Data!N87,0)</f>
        <v>#REF!</v>
      </c>
      <c r="CY87" s="4" t="e">
        <f>IF('SANDBOX Calc'!#REF!='BPA SANDBOX Ref Data'!CY$2,Data!O87,0)</f>
        <v>#REF!</v>
      </c>
      <c r="CZ87" s="4" t="e">
        <f>IF('SANDBOX Calc'!#REF!='BPA SANDBOX Ref Data'!CZ$2,Data!P87,0)</f>
        <v>#REF!</v>
      </c>
      <c r="DA87" s="4" t="e">
        <f>IF('SANDBOX Calc'!#REF!='BPA SANDBOX Ref Data'!DA$2,Data!Q87,0)</f>
        <v>#REF!</v>
      </c>
      <c r="DB87" s="4" t="e">
        <f>IF('SANDBOX Calc'!#REF!='BPA SANDBOX Ref Data'!DB$2,Data!R87,0)</f>
        <v>#REF!</v>
      </c>
      <c r="DC87" s="4" t="e">
        <f>IF('SANDBOX Calc'!#REF!='BPA SANDBOX Ref Data'!DC$2,Data!S87,0)</f>
        <v>#REF!</v>
      </c>
      <c r="DD87" s="4" t="e">
        <f>IF('SANDBOX Calc'!#REF!='BPA SANDBOX Ref Data'!DD$2,Data!T87,0)</f>
        <v>#REF!</v>
      </c>
      <c r="DE87" s="4" t="e">
        <f>IF('SANDBOX Calc'!#REF!='BPA SANDBOX Ref Data'!DE$2,Data!U87,0)</f>
        <v>#REF!</v>
      </c>
      <c r="DF87" s="22" t="e">
        <f t="shared" si="15"/>
        <v>#REF!</v>
      </c>
    </row>
    <row r="88" spans="1:110" x14ac:dyDescent="0.3">
      <c r="A88" s="12">
        <v>10273</v>
      </c>
      <c r="B88" s="37" t="s">
        <v>95</v>
      </c>
      <c r="C88" s="18">
        <f>IF('SANDBOX Calc'!$C$6='BPA SANDBOX Ref Data'!C$2,Data!G88,0)</f>
        <v>0</v>
      </c>
      <c r="D88" s="4">
        <f>IF('SANDBOX Calc'!$C$6='BPA SANDBOX Ref Data'!D$2,Data!H88,0)</f>
        <v>0</v>
      </c>
      <c r="E88" s="4">
        <f>IF('SANDBOX Calc'!$C$6='BPA SANDBOX Ref Data'!E$2,Data!I88,0)</f>
        <v>8.5909462328767123</v>
      </c>
      <c r="F88" s="4">
        <f>IF('SANDBOX Calc'!$C$6='BPA SANDBOX Ref Data'!F$2,Data!J88,0)</f>
        <v>0</v>
      </c>
      <c r="G88" s="4">
        <f>IF('SANDBOX Calc'!$C$6='BPA SANDBOX Ref Data'!G$2,Data!K88,0)</f>
        <v>0</v>
      </c>
      <c r="H88" s="4">
        <f>IF('SANDBOX Calc'!$C$6='BPA SANDBOX Ref Data'!H$2,Data!L88,0)</f>
        <v>0</v>
      </c>
      <c r="I88" s="4">
        <f>IF('SANDBOX Calc'!$C$6='BPA SANDBOX Ref Data'!I$2,Data!M88,0)</f>
        <v>0</v>
      </c>
      <c r="J88" s="4">
        <f>IF('SANDBOX Calc'!$C$6='BPA SANDBOX Ref Data'!J$2,Data!N88,0)</f>
        <v>0</v>
      </c>
      <c r="K88" s="4">
        <f>IF('SANDBOX Calc'!$C$6='BPA SANDBOX Ref Data'!K$2,Data!O88,0)</f>
        <v>0</v>
      </c>
      <c r="L88" s="4">
        <f>IF('SANDBOX Calc'!$C$6='BPA SANDBOX Ref Data'!L$2,Data!P88,0)</f>
        <v>0</v>
      </c>
      <c r="M88" s="4">
        <f>IF('SANDBOX Calc'!$C$6='BPA SANDBOX Ref Data'!M$2,Data!Q88,0)</f>
        <v>0</v>
      </c>
      <c r="N88" s="4">
        <f>IF('SANDBOX Calc'!$C$6='BPA SANDBOX Ref Data'!N$2,Data!R88,0)</f>
        <v>0</v>
      </c>
      <c r="O88" s="4">
        <f>IF('SANDBOX Calc'!$C$6='BPA SANDBOX Ref Data'!O$2,Data!S88,0)</f>
        <v>0</v>
      </c>
      <c r="P88" s="4">
        <f>IF('SANDBOX Calc'!$C$6='BPA SANDBOX Ref Data'!P$2,Data!T88,0)</f>
        <v>0</v>
      </c>
      <c r="Q88" s="4">
        <f>IF('SANDBOX Calc'!$C$6='BPA SANDBOX Ref Data'!Q$2,Data!U88,0)</f>
        <v>0</v>
      </c>
      <c r="R88" s="22">
        <f t="shared" si="9"/>
        <v>8.5909462328767123</v>
      </c>
      <c r="S88" s="18">
        <f>IF(S$2='SANDBOX Calc'!$D$6,Data!V88,0)</f>
        <v>0</v>
      </c>
      <c r="T88" s="4">
        <f>IF(T$2='SANDBOX Calc'!$D$6,Data!W88,0)</f>
        <v>0</v>
      </c>
      <c r="U88" s="4">
        <f>IF(U$2='SANDBOX Calc'!$D$6,Data!X88,0)</f>
        <v>0</v>
      </c>
      <c r="V88" s="4">
        <f>IF(V$2='SANDBOX Calc'!$D$6,Data!Y88,0)</f>
        <v>0</v>
      </c>
      <c r="W88" s="4">
        <f>IF(W$2='SANDBOX Calc'!$D$6,Data!Z88,0)</f>
        <v>0</v>
      </c>
      <c r="X88" s="4">
        <f>IF(X$2='SANDBOX Calc'!$D$6,Data!AA88,0)</f>
        <v>0</v>
      </c>
      <c r="Y88" s="4">
        <f>IF(Y$2='SANDBOX Calc'!$D$6,Data!AB88,0)</f>
        <v>0</v>
      </c>
      <c r="Z88" s="4">
        <f>IF(Z$2='SANDBOX Calc'!$D$6,Data!AC88,0)</f>
        <v>0</v>
      </c>
      <c r="AA88" s="4">
        <f>IF(AA$2='SANDBOX Calc'!$D$6,Data!AD88,0)</f>
        <v>0</v>
      </c>
      <c r="AB88" s="4">
        <f>IF(AB$2='SANDBOX Calc'!$D$6,Data!AE88,0)</f>
        <v>0</v>
      </c>
      <c r="AC88" s="4">
        <f>IF(AC$2='SANDBOX Calc'!$D$6,Data!AF88,0)</f>
        <v>0</v>
      </c>
      <c r="AD88" s="4">
        <f>IF(AD$2='SANDBOX Calc'!$D$6,Data!AG88,0)</f>
        <v>0</v>
      </c>
      <c r="AE88" s="4">
        <f>IF(AE$2='SANDBOX Calc'!$D$6,Data!AH88,0)</f>
        <v>0</v>
      </c>
      <c r="AF88" s="4">
        <f>IF(AF$2='SANDBOX Calc'!$D$6,Data!AI88,0)</f>
        <v>0</v>
      </c>
      <c r="AG88" s="6">
        <f t="shared" si="10"/>
        <v>0</v>
      </c>
      <c r="AH88" s="18">
        <f>IF(AH$2='SANDBOX Calc'!$E$6,0,0)</f>
        <v>0</v>
      </c>
      <c r="AI88" s="4">
        <f>IF(AI$2='SANDBOX Calc'!$E$6,Data!AJ88,0)</f>
        <v>0</v>
      </c>
      <c r="AJ88" s="4">
        <f>IF(AJ$2='SANDBOX Calc'!$E$6,Data!AK88,0)</f>
        <v>0</v>
      </c>
      <c r="AK88" s="4">
        <f>IF(AK$2='SANDBOX Calc'!$E$6,Data!AL88,0)</f>
        <v>0</v>
      </c>
      <c r="AL88" s="4">
        <f>IF(AL$2='SANDBOX Calc'!$E$6,Data!AM88,0)</f>
        <v>0</v>
      </c>
      <c r="AM88" s="4">
        <f>IF(AM$2='SANDBOX Calc'!$E$6,Data!AN88,0)</f>
        <v>0</v>
      </c>
      <c r="AN88" s="4">
        <f>IF(AN$2='SANDBOX Calc'!$E$6,Data!AO88,0)</f>
        <v>0</v>
      </c>
      <c r="AO88" s="4">
        <f>IF(AO$2='SANDBOX Calc'!$E$6,Data!AP88,0)</f>
        <v>0</v>
      </c>
      <c r="AP88" s="6">
        <f t="shared" si="11"/>
        <v>0</v>
      </c>
      <c r="AQ88" s="18">
        <f>IF(AQ$2='SANDBOX Calc'!$F$6,0,0)</f>
        <v>0</v>
      </c>
      <c r="AR88" s="4">
        <f>IF(AR$2='SANDBOX Calc'!$F$6,Data!AQ88,0)</f>
        <v>0</v>
      </c>
      <c r="AS88" s="4">
        <f>IF(AS$2='SANDBOX Calc'!$F$6,Data!AR88,0)</f>
        <v>0</v>
      </c>
      <c r="AT88" s="4">
        <f>IF(AT$2='SANDBOX Calc'!$F$6,Data!AS88,0)</f>
        <v>0</v>
      </c>
      <c r="AU88" s="4">
        <f>IF(AU$2='SANDBOX Calc'!$F$6,Data!AT88,0)</f>
        <v>0</v>
      </c>
      <c r="AV88" s="4">
        <f>IF(AV$2='SANDBOX Calc'!$F$6,Data!AU88,0)</f>
        <v>0</v>
      </c>
      <c r="AW88" s="4">
        <f>IF(AW$2='SANDBOX Calc'!$F$6,Data!AV88,0)</f>
        <v>0</v>
      </c>
      <c r="AX88" s="4">
        <f>IF(AX$2='SANDBOX Calc'!$F$6,Data!AW88,0)</f>
        <v>0</v>
      </c>
      <c r="AY88" s="6">
        <f t="shared" si="12"/>
        <v>0</v>
      </c>
      <c r="AZ88" s="18">
        <f>IF(AZ$2='SANDBOX Calc'!$G$6,0,0)</f>
        <v>0</v>
      </c>
      <c r="BA88" s="4">
        <f>IF(BA$2='SANDBOX Calc'!$G$6,Data!AX88,0)</f>
        <v>0</v>
      </c>
      <c r="BB88" s="4">
        <f>IF(BB$2='SANDBOX Calc'!$G$6,Data!AY88,0)</f>
        <v>0</v>
      </c>
      <c r="BC88" s="4">
        <f>IF(BC$2='SANDBOX Calc'!$G$6,Data!AZ88,0)</f>
        <v>0</v>
      </c>
      <c r="BD88" s="4">
        <f>IF(BD$2='SANDBOX Calc'!$G$6,Data!BA88,0)</f>
        <v>0</v>
      </c>
      <c r="BE88" s="4">
        <f>IF(BE$2='SANDBOX Calc'!$G$6,Data!BB88,0)</f>
        <v>0</v>
      </c>
      <c r="BF88" s="4">
        <f>IF(BF$2='SANDBOX Calc'!$G$6,Data!BC88,0)</f>
        <v>0</v>
      </c>
      <c r="BG88" s="4">
        <f>IF(BG$2='SANDBOX Calc'!$G$6,Data!BD88,0)</f>
        <v>0</v>
      </c>
      <c r="BH88" s="6">
        <f t="shared" si="13"/>
        <v>0</v>
      </c>
      <c r="BI88" s="97">
        <f>IF('SANDBOX Calc'!$H$6="Yes",Data!BE88,0)</f>
        <v>0</v>
      </c>
      <c r="BJ88" s="18">
        <f>IF(BJ$2='SANDBOX Calc'!$L$4,0,0)</f>
        <v>0</v>
      </c>
      <c r="BK88" s="4">
        <f>IF(BK$2='SANDBOX Calc'!$L$4,Data!BV88,0)</f>
        <v>0</v>
      </c>
      <c r="BL88" s="4">
        <f>IF(BL$2='SANDBOX Calc'!$L$4,Data!BW88,0)</f>
        <v>0</v>
      </c>
      <c r="BM88" s="4">
        <f>IF(BM$2='SANDBOX Calc'!$L$4,Data!BX88,0)</f>
        <v>0</v>
      </c>
      <c r="BN88" s="4">
        <f>IF(BN$2='SANDBOX Calc'!$L$4,Data!BY88,0)</f>
        <v>0</v>
      </c>
      <c r="BO88" s="6">
        <f t="shared" si="14"/>
        <v>0</v>
      </c>
      <c r="BP88" s="4">
        <f>IF('SANDBOX Calc'!$J$6='BPA SANDBOX Ref Data'!BP$2,Data!C88,0)</f>
        <v>0</v>
      </c>
      <c r="BQ88" s="4">
        <f>IF('SANDBOX Calc'!$J$6='BPA SANDBOX Ref Data'!BQ$2,Data!D88,0)</f>
        <v>0</v>
      </c>
      <c r="BR88" s="4">
        <f>IF('SANDBOX Calc'!$J$6='BPA SANDBOX Ref Data'!BR$2,Data!E88,0)</f>
        <v>0</v>
      </c>
      <c r="BS88" s="4">
        <f>IF('SANDBOX Calc'!$J$6='BPA SANDBOX Ref Data'!BS$2,Data!F88,0)</f>
        <v>5.8810000000000002</v>
      </c>
      <c r="BT88" s="99">
        <f t="shared" si="8"/>
        <v>5.8810000000000002</v>
      </c>
      <c r="BU88" s="102">
        <f>IF('SANDBOX Calc'!$L$6="Yes",'BPA SANDBOX Ref Data'!BO88*'SANDBOX Calc'!$L$5,0)</f>
        <v>0</v>
      </c>
      <c r="BV88" s="102">
        <f>IF('SANDBOX Calc'!$M$6="Yes",IF(('SANDBOX Calc'!I92-'BPA SANDBOX Ref Data'!BT88)&gt;0,('SANDBOX Calc'!I92-'BPA SANDBOX Ref Data'!BT88)*'SANDBOX Calc'!$M$5,0),0)</f>
        <v>0.67748655821917803</v>
      </c>
      <c r="BW88" s="80">
        <f>IF('SANDBOX Calc'!$K$6="Yes",IF(('SANDBOX Calc'!I92)&lt;'SANDBOX Calc'!J92,('SANDBOX Calc'!I92-'SANDBOX Calc'!J92)*'SANDBOX Calc'!$K$5,0),0)</f>
        <v>0</v>
      </c>
      <c r="BX88" s="105">
        <f>IF('SANDBOX Calc'!$N$5='BPA SANDBOX Ref Data'!$BX$2,'BPA SANDBOX Scaling'!D91,0)</f>
        <v>0.27632540074795847</v>
      </c>
      <c r="BY88" s="1">
        <f>IF('SANDBOX Calc'!$N$5='BPA SANDBOX Ref Data'!$BY$2,'BPA SANDBOX Scaling'!H91,0)</f>
        <v>0</v>
      </c>
      <c r="BZ88" s="6">
        <f>IF('SANDBOX Calc'!$N$6="Yes",SUM('BPA SANDBOX Ref Data'!BX88:BY88),0)</f>
        <v>0.27632540074795847</v>
      </c>
      <c r="CA88" s="4"/>
      <c r="CB88" s="4"/>
      <c r="CC88" s="4"/>
      <c r="CD88" s="4"/>
      <c r="CE88" s="4"/>
      <c r="CF88" s="4"/>
      <c r="CG88" s="4"/>
      <c r="CH88" s="4"/>
      <c r="CI88" s="4"/>
      <c r="CJ88" s="4"/>
      <c r="CK88" s="4"/>
      <c r="CL88" s="4"/>
      <c r="CM88" s="4"/>
      <c r="CN88" s="4"/>
      <c r="CO88" s="4"/>
      <c r="CP88" s="4"/>
      <c r="CQ88" s="4" t="e">
        <f>IF('SANDBOX Calc'!#REF!='BPA SANDBOX Ref Data'!CQ$2,Data!G88,0)</f>
        <v>#REF!</v>
      </c>
      <c r="CR88" s="4" t="e">
        <f>IF('SANDBOX Calc'!#REF!='BPA SANDBOX Ref Data'!CR$2,Data!H88,0)</f>
        <v>#REF!</v>
      </c>
      <c r="CS88" s="4" t="e">
        <f>IF('SANDBOX Calc'!#REF!='BPA SANDBOX Ref Data'!CS$2,Data!I88,0)</f>
        <v>#REF!</v>
      </c>
      <c r="CT88" s="4" t="e">
        <f>IF('SANDBOX Calc'!#REF!='BPA SANDBOX Ref Data'!CT$2,Data!J88,0)</f>
        <v>#REF!</v>
      </c>
      <c r="CU88" s="4" t="e">
        <f>IF('SANDBOX Calc'!#REF!='BPA SANDBOX Ref Data'!CU$2,Data!K88,0)</f>
        <v>#REF!</v>
      </c>
      <c r="CV88" s="4" t="e">
        <f>IF('SANDBOX Calc'!#REF!='BPA SANDBOX Ref Data'!CV$2,Data!L88,0)</f>
        <v>#REF!</v>
      </c>
      <c r="CW88" s="4" t="e">
        <f>IF('SANDBOX Calc'!#REF!='BPA SANDBOX Ref Data'!CW$2,Data!M88,0)</f>
        <v>#REF!</v>
      </c>
      <c r="CX88" s="4" t="e">
        <f>IF('SANDBOX Calc'!#REF!='BPA SANDBOX Ref Data'!CX$2,Data!N88,0)</f>
        <v>#REF!</v>
      </c>
      <c r="CY88" s="4" t="e">
        <f>IF('SANDBOX Calc'!#REF!='BPA SANDBOX Ref Data'!CY$2,Data!O88,0)</f>
        <v>#REF!</v>
      </c>
      <c r="CZ88" s="4" t="e">
        <f>IF('SANDBOX Calc'!#REF!='BPA SANDBOX Ref Data'!CZ$2,Data!P88,0)</f>
        <v>#REF!</v>
      </c>
      <c r="DA88" s="4" t="e">
        <f>IF('SANDBOX Calc'!#REF!='BPA SANDBOX Ref Data'!DA$2,Data!Q88,0)</f>
        <v>#REF!</v>
      </c>
      <c r="DB88" s="4" t="e">
        <f>IF('SANDBOX Calc'!#REF!='BPA SANDBOX Ref Data'!DB$2,Data!R88,0)</f>
        <v>#REF!</v>
      </c>
      <c r="DC88" s="4" t="e">
        <f>IF('SANDBOX Calc'!#REF!='BPA SANDBOX Ref Data'!DC$2,Data!S88,0)</f>
        <v>#REF!</v>
      </c>
      <c r="DD88" s="4" t="e">
        <f>IF('SANDBOX Calc'!#REF!='BPA SANDBOX Ref Data'!DD$2,Data!T88,0)</f>
        <v>#REF!</v>
      </c>
      <c r="DE88" s="4" t="e">
        <f>IF('SANDBOX Calc'!#REF!='BPA SANDBOX Ref Data'!DE$2,Data!U88,0)</f>
        <v>#REF!</v>
      </c>
      <c r="DF88" s="22" t="e">
        <f t="shared" si="15"/>
        <v>#REF!</v>
      </c>
    </row>
    <row r="89" spans="1:110" x14ac:dyDescent="0.3">
      <c r="A89" s="12">
        <v>10278</v>
      </c>
      <c r="B89" s="37" t="s">
        <v>96</v>
      </c>
      <c r="C89" s="18">
        <f>IF('SANDBOX Calc'!$C$6='BPA SANDBOX Ref Data'!C$2,Data!G89,0)</f>
        <v>0</v>
      </c>
      <c r="D89" s="4">
        <f>IF('SANDBOX Calc'!$C$6='BPA SANDBOX Ref Data'!D$2,Data!H89,0)</f>
        <v>0</v>
      </c>
      <c r="E89" s="4">
        <f>IF('SANDBOX Calc'!$C$6='BPA SANDBOX Ref Data'!E$2,Data!I89,0)</f>
        <v>40.538996004566215</v>
      </c>
      <c r="F89" s="4">
        <f>IF('SANDBOX Calc'!$C$6='BPA SANDBOX Ref Data'!F$2,Data!J89,0)</f>
        <v>0</v>
      </c>
      <c r="G89" s="4">
        <f>IF('SANDBOX Calc'!$C$6='BPA SANDBOX Ref Data'!G$2,Data!K89,0)</f>
        <v>0</v>
      </c>
      <c r="H89" s="4">
        <f>IF('SANDBOX Calc'!$C$6='BPA SANDBOX Ref Data'!H$2,Data!L89,0)</f>
        <v>0</v>
      </c>
      <c r="I89" s="4">
        <f>IF('SANDBOX Calc'!$C$6='BPA SANDBOX Ref Data'!I$2,Data!M89,0)</f>
        <v>0</v>
      </c>
      <c r="J89" s="4">
        <f>IF('SANDBOX Calc'!$C$6='BPA SANDBOX Ref Data'!J$2,Data!N89,0)</f>
        <v>0</v>
      </c>
      <c r="K89" s="4">
        <f>IF('SANDBOX Calc'!$C$6='BPA SANDBOX Ref Data'!K$2,Data!O89,0)</f>
        <v>0</v>
      </c>
      <c r="L89" s="4">
        <f>IF('SANDBOX Calc'!$C$6='BPA SANDBOX Ref Data'!L$2,Data!P89,0)</f>
        <v>0</v>
      </c>
      <c r="M89" s="4">
        <f>IF('SANDBOX Calc'!$C$6='BPA SANDBOX Ref Data'!M$2,Data!Q89,0)</f>
        <v>0</v>
      </c>
      <c r="N89" s="4">
        <f>IF('SANDBOX Calc'!$C$6='BPA SANDBOX Ref Data'!N$2,Data!R89,0)</f>
        <v>0</v>
      </c>
      <c r="O89" s="4">
        <f>IF('SANDBOX Calc'!$C$6='BPA SANDBOX Ref Data'!O$2,Data!S89,0)</f>
        <v>0</v>
      </c>
      <c r="P89" s="4">
        <f>IF('SANDBOX Calc'!$C$6='BPA SANDBOX Ref Data'!P$2,Data!T89,0)</f>
        <v>0</v>
      </c>
      <c r="Q89" s="4">
        <f>IF('SANDBOX Calc'!$C$6='BPA SANDBOX Ref Data'!Q$2,Data!U89,0)</f>
        <v>0</v>
      </c>
      <c r="R89" s="22">
        <f t="shared" si="9"/>
        <v>40.538996004566215</v>
      </c>
      <c r="S89" s="18">
        <f>IF(S$2='SANDBOX Calc'!$D$6,Data!V89,0)</f>
        <v>0</v>
      </c>
      <c r="T89" s="4">
        <f>IF(T$2='SANDBOX Calc'!$D$6,Data!W89,0)</f>
        <v>0</v>
      </c>
      <c r="U89" s="4">
        <f>IF(U$2='SANDBOX Calc'!$D$6,Data!X89,0)</f>
        <v>0</v>
      </c>
      <c r="V89" s="4">
        <f>IF(V$2='SANDBOX Calc'!$D$6,Data!Y89,0)</f>
        <v>0</v>
      </c>
      <c r="W89" s="4">
        <f>IF(W$2='SANDBOX Calc'!$D$6,Data!Z89,0)</f>
        <v>0</v>
      </c>
      <c r="X89" s="4">
        <f>IF(X$2='SANDBOX Calc'!$D$6,Data!AA89,0)</f>
        <v>0</v>
      </c>
      <c r="Y89" s="4">
        <f>IF(Y$2='SANDBOX Calc'!$D$6,Data!AB89,0)</f>
        <v>0</v>
      </c>
      <c r="Z89" s="4">
        <f>IF(Z$2='SANDBOX Calc'!$D$6,Data!AC89,0)</f>
        <v>0</v>
      </c>
      <c r="AA89" s="4">
        <f>IF(AA$2='SANDBOX Calc'!$D$6,Data!AD89,0)</f>
        <v>0</v>
      </c>
      <c r="AB89" s="4">
        <f>IF(AB$2='SANDBOX Calc'!$D$6,Data!AE89,0)</f>
        <v>0</v>
      </c>
      <c r="AC89" s="4">
        <f>IF(AC$2='SANDBOX Calc'!$D$6,Data!AF89,0)</f>
        <v>0</v>
      </c>
      <c r="AD89" s="4">
        <f>IF(AD$2='SANDBOX Calc'!$D$6,Data!AG89,0)</f>
        <v>0</v>
      </c>
      <c r="AE89" s="4">
        <f>IF(AE$2='SANDBOX Calc'!$D$6,Data!AH89,0)</f>
        <v>0</v>
      </c>
      <c r="AF89" s="4">
        <f>IF(AF$2='SANDBOX Calc'!$D$6,Data!AI89,0)</f>
        <v>0</v>
      </c>
      <c r="AG89" s="6">
        <f t="shared" si="10"/>
        <v>0</v>
      </c>
      <c r="AH89" s="18">
        <f>IF(AH$2='SANDBOX Calc'!$E$6,0,0)</f>
        <v>0</v>
      </c>
      <c r="AI89" s="4">
        <f>IF(AI$2='SANDBOX Calc'!$E$6,Data!AJ89,0)</f>
        <v>0</v>
      </c>
      <c r="AJ89" s="4">
        <f>IF(AJ$2='SANDBOX Calc'!$E$6,Data!AK89,0)</f>
        <v>1.5296803652968036</v>
      </c>
      <c r="AK89" s="4">
        <f>IF(AK$2='SANDBOX Calc'!$E$6,Data!AL89,0)</f>
        <v>0</v>
      </c>
      <c r="AL89" s="4">
        <f>IF(AL$2='SANDBOX Calc'!$E$6,Data!AM89,0)</f>
        <v>0</v>
      </c>
      <c r="AM89" s="4">
        <f>IF(AM$2='SANDBOX Calc'!$E$6,Data!AN89,0)</f>
        <v>0</v>
      </c>
      <c r="AN89" s="4">
        <f>IF(AN$2='SANDBOX Calc'!$E$6,Data!AO89,0)</f>
        <v>0</v>
      </c>
      <c r="AO89" s="4">
        <f>IF(AO$2='SANDBOX Calc'!$E$6,Data!AP89,0)</f>
        <v>0</v>
      </c>
      <c r="AP89" s="6">
        <f t="shared" si="11"/>
        <v>1.5296803652968036</v>
      </c>
      <c r="AQ89" s="18">
        <f>IF(AQ$2='SANDBOX Calc'!$F$6,0,0)</f>
        <v>0</v>
      </c>
      <c r="AR89" s="4">
        <f>IF(AR$2='SANDBOX Calc'!$F$6,Data!AQ89,0)</f>
        <v>0</v>
      </c>
      <c r="AS89" s="4">
        <f>IF(AS$2='SANDBOX Calc'!$F$6,Data!AR89,0)</f>
        <v>0</v>
      </c>
      <c r="AT89" s="4">
        <f>IF(AT$2='SANDBOX Calc'!$F$6,Data!AS89,0)</f>
        <v>0</v>
      </c>
      <c r="AU89" s="4">
        <f>IF(AU$2='SANDBOX Calc'!$F$6,Data!AT89,0)</f>
        <v>0</v>
      </c>
      <c r="AV89" s="4">
        <f>IF(AV$2='SANDBOX Calc'!$F$6,Data!AU89,0)</f>
        <v>0</v>
      </c>
      <c r="AW89" s="4">
        <f>IF(AW$2='SANDBOX Calc'!$F$6,Data!AV89,0)</f>
        <v>0</v>
      </c>
      <c r="AX89" s="4">
        <f>IF(AX$2='SANDBOX Calc'!$F$6,Data!AW89,0)</f>
        <v>0</v>
      </c>
      <c r="AY89" s="6">
        <f t="shared" si="12"/>
        <v>0</v>
      </c>
      <c r="AZ89" s="18">
        <f>IF(AZ$2='SANDBOX Calc'!$G$6,0,0)</f>
        <v>0</v>
      </c>
      <c r="BA89" s="4">
        <f>IF(BA$2='SANDBOX Calc'!$G$6,Data!AX89,0)</f>
        <v>0</v>
      </c>
      <c r="BB89" s="4">
        <f>IF(BB$2='SANDBOX Calc'!$G$6,Data!AY89,0)</f>
        <v>0</v>
      </c>
      <c r="BC89" s="4">
        <f>IF(BC$2='SANDBOX Calc'!$G$6,Data!AZ89,0)</f>
        <v>0</v>
      </c>
      <c r="BD89" s="4">
        <f>IF(BD$2='SANDBOX Calc'!$G$6,Data!BA89,0)</f>
        <v>0</v>
      </c>
      <c r="BE89" s="4">
        <f>IF(BE$2='SANDBOX Calc'!$G$6,Data!BB89,0)</f>
        <v>0</v>
      </c>
      <c r="BF89" s="4">
        <f>IF(BF$2='SANDBOX Calc'!$G$6,Data!BC89,0)</f>
        <v>0</v>
      </c>
      <c r="BG89" s="4">
        <f>IF(BG$2='SANDBOX Calc'!$G$6,Data!BD89,0)</f>
        <v>0</v>
      </c>
      <c r="BH89" s="6">
        <f t="shared" si="13"/>
        <v>0</v>
      </c>
      <c r="BI89" s="97">
        <f>IF('SANDBOX Calc'!$H$6="Yes",Data!BE89,0)</f>
        <v>0</v>
      </c>
      <c r="BJ89" s="18">
        <f>IF(BJ$2='SANDBOX Calc'!$L$4,0,0)</f>
        <v>0</v>
      </c>
      <c r="BK89" s="4">
        <f>IF(BK$2='SANDBOX Calc'!$L$4,Data!BV89,0)</f>
        <v>0</v>
      </c>
      <c r="BL89" s="4">
        <f>IF(BL$2='SANDBOX Calc'!$L$4,Data!BW89,0)</f>
        <v>7.2500000000000009E-2</v>
      </c>
      <c r="BM89" s="4">
        <f>IF(BM$2='SANDBOX Calc'!$L$4,Data!BX89,0)</f>
        <v>0</v>
      </c>
      <c r="BN89" s="4">
        <f>IF(BN$2='SANDBOX Calc'!$L$4,Data!BY89,0)</f>
        <v>0</v>
      </c>
      <c r="BO89" s="6">
        <f t="shared" si="14"/>
        <v>7.2500000000000009E-2</v>
      </c>
      <c r="BP89" s="4">
        <f>IF('SANDBOX Calc'!$J$6='BPA SANDBOX Ref Data'!BP$2,Data!C89,0)</f>
        <v>0</v>
      </c>
      <c r="BQ89" s="4">
        <f>IF('SANDBOX Calc'!$J$6='BPA SANDBOX Ref Data'!BQ$2,Data!D89,0)</f>
        <v>0</v>
      </c>
      <c r="BR89" s="4">
        <f>IF('SANDBOX Calc'!$J$6='BPA SANDBOX Ref Data'!BR$2,Data!E89,0)</f>
        <v>0</v>
      </c>
      <c r="BS89" s="4">
        <f>IF('SANDBOX Calc'!$J$6='BPA SANDBOX Ref Data'!BS$2,Data!F89,0)</f>
        <v>35.927999999999997</v>
      </c>
      <c r="BT89" s="99">
        <f t="shared" si="8"/>
        <v>35.927999999999997</v>
      </c>
      <c r="BU89" s="102">
        <f>IF('SANDBOX Calc'!$L$6="Yes",'BPA SANDBOX Ref Data'!BO89*'SANDBOX Calc'!$L$5,0)</f>
        <v>3.6250000000000004E-2</v>
      </c>
      <c r="BV89" s="102">
        <f>IF('SANDBOX Calc'!$M$6="Yes",IF(('SANDBOX Calc'!I93-'BPA SANDBOX Ref Data'!BT89)&gt;0,('SANDBOX Calc'!I93-'BPA SANDBOX Ref Data'!BT89)*'SANDBOX Calc'!$M$5,0),0)</f>
        <v>0.77032890981735314</v>
      </c>
      <c r="BW89" s="80">
        <f>IF('SANDBOX Calc'!$K$6="Yes",IF(('SANDBOX Calc'!I93)&lt;'SANDBOX Calc'!J93,('SANDBOX Calc'!I93-'SANDBOX Calc'!J93)*'SANDBOX Calc'!$K$5,0),0)</f>
        <v>0</v>
      </c>
      <c r="BX89" s="105">
        <f>IF('SANDBOX Calc'!$N$5='BPA SANDBOX Ref Data'!$BX$2,'BPA SANDBOX Scaling'!D92,0)</f>
        <v>1.547719454550349</v>
      </c>
      <c r="BY89" s="1">
        <f>IF('SANDBOX Calc'!$N$5='BPA SANDBOX Ref Data'!$BY$2,'BPA SANDBOX Scaling'!H92,0)</f>
        <v>0</v>
      </c>
      <c r="BZ89" s="6">
        <f>IF('SANDBOX Calc'!$N$6="Yes",SUM('BPA SANDBOX Ref Data'!BX89:BY89),0)</f>
        <v>1.547719454550349</v>
      </c>
      <c r="CA89" s="4"/>
      <c r="CB89" s="4"/>
      <c r="CC89" s="4"/>
      <c r="CD89" s="4"/>
      <c r="CE89" s="4"/>
      <c r="CF89" s="4"/>
      <c r="CG89" s="4"/>
      <c r="CH89" s="4"/>
      <c r="CI89" s="4"/>
      <c r="CJ89" s="4"/>
      <c r="CK89" s="4"/>
      <c r="CL89" s="4"/>
      <c r="CM89" s="4"/>
      <c r="CN89" s="4"/>
      <c r="CO89" s="4"/>
      <c r="CP89" s="4"/>
      <c r="CQ89" s="4" t="e">
        <f>IF('SANDBOX Calc'!#REF!='BPA SANDBOX Ref Data'!CQ$2,Data!G89,0)</f>
        <v>#REF!</v>
      </c>
      <c r="CR89" s="4" t="e">
        <f>IF('SANDBOX Calc'!#REF!='BPA SANDBOX Ref Data'!CR$2,Data!H89,0)</f>
        <v>#REF!</v>
      </c>
      <c r="CS89" s="4" t="e">
        <f>IF('SANDBOX Calc'!#REF!='BPA SANDBOX Ref Data'!CS$2,Data!I89,0)</f>
        <v>#REF!</v>
      </c>
      <c r="CT89" s="4" t="e">
        <f>IF('SANDBOX Calc'!#REF!='BPA SANDBOX Ref Data'!CT$2,Data!J89,0)</f>
        <v>#REF!</v>
      </c>
      <c r="CU89" s="4" t="e">
        <f>IF('SANDBOX Calc'!#REF!='BPA SANDBOX Ref Data'!CU$2,Data!K89,0)</f>
        <v>#REF!</v>
      </c>
      <c r="CV89" s="4" t="e">
        <f>IF('SANDBOX Calc'!#REF!='BPA SANDBOX Ref Data'!CV$2,Data!L89,0)</f>
        <v>#REF!</v>
      </c>
      <c r="CW89" s="4" t="e">
        <f>IF('SANDBOX Calc'!#REF!='BPA SANDBOX Ref Data'!CW$2,Data!M89,0)</f>
        <v>#REF!</v>
      </c>
      <c r="CX89" s="4" t="e">
        <f>IF('SANDBOX Calc'!#REF!='BPA SANDBOX Ref Data'!CX$2,Data!N89,0)</f>
        <v>#REF!</v>
      </c>
      <c r="CY89" s="4" t="e">
        <f>IF('SANDBOX Calc'!#REF!='BPA SANDBOX Ref Data'!CY$2,Data!O89,0)</f>
        <v>#REF!</v>
      </c>
      <c r="CZ89" s="4" t="e">
        <f>IF('SANDBOX Calc'!#REF!='BPA SANDBOX Ref Data'!CZ$2,Data!P89,0)</f>
        <v>#REF!</v>
      </c>
      <c r="DA89" s="4" t="e">
        <f>IF('SANDBOX Calc'!#REF!='BPA SANDBOX Ref Data'!DA$2,Data!Q89,0)</f>
        <v>#REF!</v>
      </c>
      <c r="DB89" s="4" t="e">
        <f>IF('SANDBOX Calc'!#REF!='BPA SANDBOX Ref Data'!DB$2,Data!R89,0)</f>
        <v>#REF!</v>
      </c>
      <c r="DC89" s="4" t="e">
        <f>IF('SANDBOX Calc'!#REF!='BPA SANDBOX Ref Data'!DC$2,Data!S89,0)</f>
        <v>#REF!</v>
      </c>
      <c r="DD89" s="4" t="e">
        <f>IF('SANDBOX Calc'!#REF!='BPA SANDBOX Ref Data'!DD$2,Data!T89,0)</f>
        <v>#REF!</v>
      </c>
      <c r="DE89" s="4" t="e">
        <f>IF('SANDBOX Calc'!#REF!='BPA SANDBOX Ref Data'!DE$2,Data!U89,0)</f>
        <v>#REF!</v>
      </c>
      <c r="DF89" s="22" t="e">
        <f t="shared" si="15"/>
        <v>#REF!</v>
      </c>
    </row>
    <row r="90" spans="1:110" x14ac:dyDescent="0.3">
      <c r="A90" s="12">
        <v>10279</v>
      </c>
      <c r="B90" s="37" t="s">
        <v>97</v>
      </c>
      <c r="C90" s="18">
        <f>IF('SANDBOX Calc'!$C$6='BPA SANDBOX Ref Data'!C$2,Data!G90,0)</f>
        <v>0</v>
      </c>
      <c r="D90" s="4">
        <f>IF('SANDBOX Calc'!$C$6='BPA SANDBOX Ref Data'!D$2,Data!H90,0)</f>
        <v>0</v>
      </c>
      <c r="E90" s="4">
        <f>IF('SANDBOX Calc'!$C$6='BPA SANDBOX Ref Data'!E$2,Data!I90,0)</f>
        <v>163.57611347031963</v>
      </c>
      <c r="F90" s="4">
        <f>IF('SANDBOX Calc'!$C$6='BPA SANDBOX Ref Data'!F$2,Data!J90,0)</f>
        <v>0</v>
      </c>
      <c r="G90" s="4">
        <f>IF('SANDBOX Calc'!$C$6='BPA SANDBOX Ref Data'!G$2,Data!K90,0)</f>
        <v>0</v>
      </c>
      <c r="H90" s="4">
        <f>IF('SANDBOX Calc'!$C$6='BPA SANDBOX Ref Data'!H$2,Data!L90,0)</f>
        <v>0</v>
      </c>
      <c r="I90" s="4">
        <f>IF('SANDBOX Calc'!$C$6='BPA SANDBOX Ref Data'!I$2,Data!M90,0)</f>
        <v>0</v>
      </c>
      <c r="J90" s="4">
        <f>IF('SANDBOX Calc'!$C$6='BPA SANDBOX Ref Data'!J$2,Data!N90,0)</f>
        <v>0</v>
      </c>
      <c r="K90" s="4">
        <f>IF('SANDBOX Calc'!$C$6='BPA SANDBOX Ref Data'!K$2,Data!O90,0)</f>
        <v>0</v>
      </c>
      <c r="L90" s="4">
        <f>IF('SANDBOX Calc'!$C$6='BPA SANDBOX Ref Data'!L$2,Data!P90,0)</f>
        <v>0</v>
      </c>
      <c r="M90" s="4">
        <f>IF('SANDBOX Calc'!$C$6='BPA SANDBOX Ref Data'!M$2,Data!Q90,0)</f>
        <v>0</v>
      </c>
      <c r="N90" s="4">
        <f>IF('SANDBOX Calc'!$C$6='BPA SANDBOX Ref Data'!N$2,Data!R90,0)</f>
        <v>0</v>
      </c>
      <c r="O90" s="4">
        <f>IF('SANDBOX Calc'!$C$6='BPA SANDBOX Ref Data'!O$2,Data!S90,0)</f>
        <v>0</v>
      </c>
      <c r="P90" s="4">
        <f>IF('SANDBOX Calc'!$C$6='BPA SANDBOX Ref Data'!P$2,Data!T90,0)</f>
        <v>0</v>
      </c>
      <c r="Q90" s="4">
        <f>IF('SANDBOX Calc'!$C$6='BPA SANDBOX Ref Data'!Q$2,Data!U90,0)</f>
        <v>0</v>
      </c>
      <c r="R90" s="22">
        <f t="shared" si="9"/>
        <v>163.57611347031963</v>
      </c>
      <c r="S90" s="18">
        <f>IF(S$2='SANDBOX Calc'!$D$6,Data!V90,0)</f>
        <v>0</v>
      </c>
      <c r="T90" s="4">
        <f>IF(T$2='SANDBOX Calc'!$D$6,Data!W90,0)</f>
        <v>87.570579908675796</v>
      </c>
      <c r="U90" s="4">
        <f>IF(U$2='SANDBOX Calc'!$D$6,Data!X90,0)</f>
        <v>0</v>
      </c>
      <c r="V90" s="4">
        <f>IF(V$2='SANDBOX Calc'!$D$6,Data!Y90,0)</f>
        <v>0</v>
      </c>
      <c r="W90" s="4">
        <f>IF(W$2='SANDBOX Calc'!$D$6,Data!Z90,0)</f>
        <v>0</v>
      </c>
      <c r="X90" s="4">
        <f>IF(X$2='SANDBOX Calc'!$D$6,Data!AA90,0)</f>
        <v>0</v>
      </c>
      <c r="Y90" s="4">
        <f>IF(Y$2='SANDBOX Calc'!$D$6,Data!AB90,0)</f>
        <v>0</v>
      </c>
      <c r="Z90" s="4">
        <f>IF(Z$2='SANDBOX Calc'!$D$6,Data!AC90,0)</f>
        <v>0</v>
      </c>
      <c r="AA90" s="4">
        <f>IF(AA$2='SANDBOX Calc'!$D$6,Data!AD90,0)</f>
        <v>0</v>
      </c>
      <c r="AB90" s="4">
        <f>IF(AB$2='SANDBOX Calc'!$D$6,Data!AE90,0)</f>
        <v>0</v>
      </c>
      <c r="AC90" s="4">
        <f>IF(AC$2='SANDBOX Calc'!$D$6,Data!AF90,0)</f>
        <v>0</v>
      </c>
      <c r="AD90" s="4">
        <f>IF(AD$2='SANDBOX Calc'!$D$6,Data!AG90,0)</f>
        <v>0</v>
      </c>
      <c r="AE90" s="4">
        <f>IF(AE$2='SANDBOX Calc'!$D$6,Data!AH90,0)</f>
        <v>0</v>
      </c>
      <c r="AF90" s="4">
        <f>IF(AF$2='SANDBOX Calc'!$D$6,Data!AI90,0)</f>
        <v>0</v>
      </c>
      <c r="AG90" s="6">
        <f t="shared" si="10"/>
        <v>87.570579908675796</v>
      </c>
      <c r="AH90" s="18">
        <f>IF(AH$2='SANDBOX Calc'!$E$6,0,0)</f>
        <v>0</v>
      </c>
      <c r="AI90" s="4">
        <f>IF(AI$2='SANDBOX Calc'!$E$6,Data!AJ90,0)</f>
        <v>0</v>
      </c>
      <c r="AJ90" s="4">
        <f>IF(AJ$2='SANDBOX Calc'!$E$6,Data!AK90,0)</f>
        <v>4.404452054794521</v>
      </c>
      <c r="AK90" s="4">
        <f>IF(AK$2='SANDBOX Calc'!$E$6,Data!AL90,0)</f>
        <v>0</v>
      </c>
      <c r="AL90" s="4">
        <f>IF(AL$2='SANDBOX Calc'!$E$6,Data!AM90,0)</f>
        <v>0</v>
      </c>
      <c r="AM90" s="4">
        <f>IF(AM$2='SANDBOX Calc'!$E$6,Data!AN90,0)</f>
        <v>0</v>
      </c>
      <c r="AN90" s="4">
        <f>IF(AN$2='SANDBOX Calc'!$E$6,Data!AO90,0)</f>
        <v>0</v>
      </c>
      <c r="AO90" s="4">
        <f>IF(AO$2='SANDBOX Calc'!$E$6,Data!AP90,0)</f>
        <v>0</v>
      </c>
      <c r="AP90" s="6">
        <f t="shared" si="11"/>
        <v>4.404452054794521</v>
      </c>
      <c r="AQ90" s="18">
        <f>IF(AQ$2='SANDBOX Calc'!$F$6,0,0)</f>
        <v>0</v>
      </c>
      <c r="AR90" s="4">
        <f>IF(AR$2='SANDBOX Calc'!$F$6,Data!AQ90,0)</f>
        <v>0</v>
      </c>
      <c r="AS90" s="4">
        <f>IF(AS$2='SANDBOX Calc'!$F$6,Data!AR90,0)</f>
        <v>0</v>
      </c>
      <c r="AT90" s="4">
        <f>IF(AT$2='SANDBOX Calc'!$F$6,Data!AS90,0)</f>
        <v>0</v>
      </c>
      <c r="AU90" s="4">
        <f>IF(AU$2='SANDBOX Calc'!$F$6,Data!AT90,0)</f>
        <v>0</v>
      </c>
      <c r="AV90" s="4">
        <f>IF(AV$2='SANDBOX Calc'!$F$6,Data!AU90,0)</f>
        <v>0</v>
      </c>
      <c r="AW90" s="4">
        <f>IF(AW$2='SANDBOX Calc'!$F$6,Data!AV90,0)</f>
        <v>0</v>
      </c>
      <c r="AX90" s="4">
        <f>IF(AX$2='SANDBOX Calc'!$F$6,Data!AW90,0)</f>
        <v>0</v>
      </c>
      <c r="AY90" s="6">
        <f t="shared" si="12"/>
        <v>0</v>
      </c>
      <c r="AZ90" s="18">
        <f>IF(AZ$2='SANDBOX Calc'!$G$6,0,0)</f>
        <v>0</v>
      </c>
      <c r="BA90" s="4">
        <f>IF(BA$2='SANDBOX Calc'!$G$6,Data!AX90,0)</f>
        <v>0</v>
      </c>
      <c r="BB90" s="4">
        <f>IF(BB$2='SANDBOX Calc'!$G$6,Data!AY90,0)</f>
        <v>0</v>
      </c>
      <c r="BC90" s="4">
        <f>IF(BC$2='SANDBOX Calc'!$G$6,Data!AZ90,0)</f>
        <v>0</v>
      </c>
      <c r="BD90" s="4">
        <f>IF(BD$2='SANDBOX Calc'!$G$6,Data!BA90,0)</f>
        <v>0</v>
      </c>
      <c r="BE90" s="4">
        <f>IF(BE$2='SANDBOX Calc'!$G$6,Data!BB90,0)</f>
        <v>0</v>
      </c>
      <c r="BF90" s="4">
        <f>IF(BF$2='SANDBOX Calc'!$G$6,Data!BC90,0)</f>
        <v>0</v>
      </c>
      <c r="BG90" s="4">
        <f>IF(BG$2='SANDBOX Calc'!$G$6,Data!BD90,0)</f>
        <v>0</v>
      </c>
      <c r="BH90" s="6">
        <f t="shared" si="13"/>
        <v>0</v>
      </c>
      <c r="BI90" s="97">
        <f>IF('SANDBOX Calc'!$H$6="Yes",Data!BE90,0)</f>
        <v>0</v>
      </c>
      <c r="BJ90" s="18">
        <f>IF(BJ$2='SANDBOX Calc'!$L$4,0,0)</f>
        <v>0</v>
      </c>
      <c r="BK90" s="4">
        <f>IF(BK$2='SANDBOX Calc'!$L$4,Data!BV90,0)</f>
        <v>0</v>
      </c>
      <c r="BL90" s="4">
        <f>IF(BL$2='SANDBOX Calc'!$L$4,Data!BW90,0)</f>
        <v>0.29349999999999998</v>
      </c>
      <c r="BM90" s="4">
        <f>IF(BM$2='SANDBOX Calc'!$L$4,Data!BX90,0)</f>
        <v>0</v>
      </c>
      <c r="BN90" s="4">
        <f>IF(BN$2='SANDBOX Calc'!$L$4,Data!BY90,0)</f>
        <v>0</v>
      </c>
      <c r="BO90" s="6">
        <f t="shared" si="14"/>
        <v>0.29349999999999998</v>
      </c>
      <c r="BP90" s="4">
        <f>IF('SANDBOX Calc'!$J$6='BPA SANDBOX Ref Data'!BP$2,Data!C90,0)</f>
        <v>0</v>
      </c>
      <c r="BQ90" s="4">
        <f>IF('SANDBOX Calc'!$J$6='BPA SANDBOX Ref Data'!BQ$2,Data!D90,0)</f>
        <v>0</v>
      </c>
      <c r="BR90" s="4">
        <f>IF('SANDBOX Calc'!$J$6='BPA SANDBOX Ref Data'!BR$2,Data!E90,0)</f>
        <v>0</v>
      </c>
      <c r="BS90" s="4">
        <f>IF('SANDBOX Calc'!$J$6='BPA SANDBOX Ref Data'!BS$2,Data!F90,0)</f>
        <v>64.765000000000001</v>
      </c>
      <c r="BT90" s="99">
        <f t="shared" si="8"/>
        <v>64.765000000000001</v>
      </c>
      <c r="BU90" s="102">
        <f>IF('SANDBOX Calc'!$L$6="Yes",'BPA SANDBOX Ref Data'!BO90*'SANDBOX Calc'!$L$5,0)</f>
        <v>0.14674999999999999</v>
      </c>
      <c r="BV90" s="102">
        <f>IF('SANDBOX Calc'!$M$6="Yes",IF(('SANDBOX Calc'!I94-'BPA SANDBOX Ref Data'!BT90)&gt;0,('SANDBOX Calc'!I94-'BPA SANDBOX Ref Data'!BT90)*'SANDBOX Calc'!$M$5,0),0)</f>
        <v>1.7090203767123278</v>
      </c>
      <c r="BW90" s="80">
        <f>IF('SANDBOX Calc'!$K$6="Yes",IF(('SANDBOX Calc'!I94)&lt;'SANDBOX Calc'!J94,('SANDBOX Calc'!I94-'SANDBOX Calc'!J94)*'SANDBOX Calc'!$K$5,0),0)</f>
        <v>0</v>
      </c>
      <c r="BX90" s="105">
        <f>IF('SANDBOX Calc'!$N$5='BPA SANDBOX Ref Data'!$BX$2,'BPA SANDBOX Scaling'!D93,0)</f>
        <v>2.8068992608382111</v>
      </c>
      <c r="BY90" s="1">
        <f>IF('SANDBOX Calc'!$N$5='BPA SANDBOX Ref Data'!$BY$2,'BPA SANDBOX Scaling'!H93,0)</f>
        <v>0</v>
      </c>
      <c r="BZ90" s="6">
        <f>IF('SANDBOX Calc'!$N$6="Yes",SUM('BPA SANDBOX Ref Data'!BX90:BY90),0)</f>
        <v>2.8068992608382111</v>
      </c>
      <c r="CA90" s="4"/>
      <c r="CB90" s="4"/>
      <c r="CC90" s="4"/>
      <c r="CD90" s="4"/>
      <c r="CE90" s="4"/>
      <c r="CF90" s="4"/>
      <c r="CG90" s="4"/>
      <c r="CH90" s="4"/>
      <c r="CI90" s="4"/>
      <c r="CJ90" s="4"/>
      <c r="CK90" s="4"/>
      <c r="CL90" s="4"/>
      <c r="CM90" s="4"/>
      <c r="CN90" s="4"/>
      <c r="CO90" s="4"/>
      <c r="CP90" s="4"/>
      <c r="CQ90" s="4" t="e">
        <f>IF('SANDBOX Calc'!#REF!='BPA SANDBOX Ref Data'!CQ$2,Data!G90,0)</f>
        <v>#REF!</v>
      </c>
      <c r="CR90" s="4" t="e">
        <f>IF('SANDBOX Calc'!#REF!='BPA SANDBOX Ref Data'!CR$2,Data!H90,0)</f>
        <v>#REF!</v>
      </c>
      <c r="CS90" s="4" t="e">
        <f>IF('SANDBOX Calc'!#REF!='BPA SANDBOX Ref Data'!CS$2,Data!I90,0)</f>
        <v>#REF!</v>
      </c>
      <c r="CT90" s="4" t="e">
        <f>IF('SANDBOX Calc'!#REF!='BPA SANDBOX Ref Data'!CT$2,Data!J90,0)</f>
        <v>#REF!</v>
      </c>
      <c r="CU90" s="4" t="e">
        <f>IF('SANDBOX Calc'!#REF!='BPA SANDBOX Ref Data'!CU$2,Data!K90,0)</f>
        <v>#REF!</v>
      </c>
      <c r="CV90" s="4" t="e">
        <f>IF('SANDBOX Calc'!#REF!='BPA SANDBOX Ref Data'!CV$2,Data!L90,0)</f>
        <v>#REF!</v>
      </c>
      <c r="CW90" s="4" t="e">
        <f>IF('SANDBOX Calc'!#REF!='BPA SANDBOX Ref Data'!CW$2,Data!M90,0)</f>
        <v>#REF!</v>
      </c>
      <c r="CX90" s="4" t="e">
        <f>IF('SANDBOX Calc'!#REF!='BPA SANDBOX Ref Data'!CX$2,Data!N90,0)</f>
        <v>#REF!</v>
      </c>
      <c r="CY90" s="4" t="e">
        <f>IF('SANDBOX Calc'!#REF!='BPA SANDBOX Ref Data'!CY$2,Data!O90,0)</f>
        <v>#REF!</v>
      </c>
      <c r="CZ90" s="4" t="e">
        <f>IF('SANDBOX Calc'!#REF!='BPA SANDBOX Ref Data'!CZ$2,Data!P90,0)</f>
        <v>#REF!</v>
      </c>
      <c r="DA90" s="4" t="e">
        <f>IF('SANDBOX Calc'!#REF!='BPA SANDBOX Ref Data'!DA$2,Data!Q90,0)</f>
        <v>#REF!</v>
      </c>
      <c r="DB90" s="4" t="e">
        <f>IF('SANDBOX Calc'!#REF!='BPA SANDBOX Ref Data'!DB$2,Data!R90,0)</f>
        <v>#REF!</v>
      </c>
      <c r="DC90" s="4" t="e">
        <f>IF('SANDBOX Calc'!#REF!='BPA SANDBOX Ref Data'!DC$2,Data!S90,0)</f>
        <v>#REF!</v>
      </c>
      <c r="DD90" s="4" t="e">
        <f>IF('SANDBOX Calc'!#REF!='BPA SANDBOX Ref Data'!DD$2,Data!T90,0)</f>
        <v>#REF!</v>
      </c>
      <c r="DE90" s="4" t="e">
        <f>IF('SANDBOX Calc'!#REF!='BPA SANDBOX Ref Data'!DE$2,Data!U90,0)</f>
        <v>#REF!</v>
      </c>
      <c r="DF90" s="22" t="e">
        <f t="shared" si="15"/>
        <v>#REF!</v>
      </c>
    </row>
    <row r="91" spans="1:110" x14ac:dyDescent="0.3">
      <c r="A91" s="12">
        <v>10284</v>
      </c>
      <c r="B91" s="37" t="s">
        <v>98</v>
      </c>
      <c r="C91" s="18">
        <f>IF('SANDBOX Calc'!$C$6='BPA SANDBOX Ref Data'!C$2,Data!G91,0)</f>
        <v>0</v>
      </c>
      <c r="D91" s="4">
        <f>IF('SANDBOX Calc'!$C$6='BPA SANDBOX Ref Data'!D$2,Data!H91,0)</f>
        <v>0</v>
      </c>
      <c r="E91" s="4">
        <f>IF('SANDBOX Calc'!$C$6='BPA SANDBOX Ref Data'!E$2,Data!I91,0)</f>
        <v>10.666957990867582</v>
      </c>
      <c r="F91" s="4">
        <f>IF('SANDBOX Calc'!$C$6='BPA SANDBOX Ref Data'!F$2,Data!J91,0)</f>
        <v>0</v>
      </c>
      <c r="G91" s="4">
        <f>IF('SANDBOX Calc'!$C$6='BPA SANDBOX Ref Data'!G$2,Data!K91,0)</f>
        <v>0</v>
      </c>
      <c r="H91" s="4">
        <f>IF('SANDBOX Calc'!$C$6='BPA SANDBOX Ref Data'!H$2,Data!L91,0)</f>
        <v>0</v>
      </c>
      <c r="I91" s="4">
        <f>IF('SANDBOX Calc'!$C$6='BPA SANDBOX Ref Data'!I$2,Data!M91,0)</f>
        <v>0</v>
      </c>
      <c r="J91" s="4">
        <f>IF('SANDBOX Calc'!$C$6='BPA SANDBOX Ref Data'!J$2,Data!N91,0)</f>
        <v>0</v>
      </c>
      <c r="K91" s="4">
        <f>IF('SANDBOX Calc'!$C$6='BPA SANDBOX Ref Data'!K$2,Data!O91,0)</f>
        <v>0</v>
      </c>
      <c r="L91" s="4">
        <f>IF('SANDBOX Calc'!$C$6='BPA SANDBOX Ref Data'!L$2,Data!P91,0)</f>
        <v>0</v>
      </c>
      <c r="M91" s="4">
        <f>IF('SANDBOX Calc'!$C$6='BPA SANDBOX Ref Data'!M$2,Data!Q91,0)</f>
        <v>0</v>
      </c>
      <c r="N91" s="4">
        <f>IF('SANDBOX Calc'!$C$6='BPA SANDBOX Ref Data'!N$2,Data!R91,0)</f>
        <v>0</v>
      </c>
      <c r="O91" s="4">
        <f>IF('SANDBOX Calc'!$C$6='BPA SANDBOX Ref Data'!O$2,Data!S91,0)</f>
        <v>0</v>
      </c>
      <c r="P91" s="4">
        <f>IF('SANDBOX Calc'!$C$6='BPA SANDBOX Ref Data'!P$2,Data!T91,0)</f>
        <v>0</v>
      </c>
      <c r="Q91" s="4">
        <f>IF('SANDBOX Calc'!$C$6='BPA SANDBOX Ref Data'!Q$2,Data!U91,0)</f>
        <v>0</v>
      </c>
      <c r="R91" s="22">
        <f t="shared" si="9"/>
        <v>10.666957990867582</v>
      </c>
      <c r="S91" s="18">
        <f>IF(S$2='SANDBOX Calc'!$D$6,Data!V91,0)</f>
        <v>0</v>
      </c>
      <c r="T91" s="4">
        <f>IF(T$2='SANDBOX Calc'!$D$6,Data!W91,0)</f>
        <v>0</v>
      </c>
      <c r="U91" s="4">
        <f>IF(U$2='SANDBOX Calc'!$D$6,Data!X91,0)</f>
        <v>0</v>
      </c>
      <c r="V91" s="4">
        <f>IF(V$2='SANDBOX Calc'!$D$6,Data!Y91,0)</f>
        <v>0</v>
      </c>
      <c r="W91" s="4">
        <f>IF(W$2='SANDBOX Calc'!$D$6,Data!Z91,0)</f>
        <v>0</v>
      </c>
      <c r="X91" s="4">
        <f>IF(X$2='SANDBOX Calc'!$D$6,Data!AA91,0)</f>
        <v>0</v>
      </c>
      <c r="Y91" s="4">
        <f>IF(Y$2='SANDBOX Calc'!$D$6,Data!AB91,0)</f>
        <v>0</v>
      </c>
      <c r="Z91" s="4">
        <f>IF(Z$2='SANDBOX Calc'!$D$6,Data!AC91,0)</f>
        <v>0</v>
      </c>
      <c r="AA91" s="4">
        <f>IF(AA$2='SANDBOX Calc'!$D$6,Data!AD91,0)</f>
        <v>0</v>
      </c>
      <c r="AB91" s="4">
        <f>IF(AB$2='SANDBOX Calc'!$D$6,Data!AE91,0)</f>
        <v>0</v>
      </c>
      <c r="AC91" s="4">
        <f>IF(AC$2='SANDBOX Calc'!$D$6,Data!AF91,0)</f>
        <v>0</v>
      </c>
      <c r="AD91" s="4">
        <f>IF(AD$2='SANDBOX Calc'!$D$6,Data!AG91,0)</f>
        <v>0</v>
      </c>
      <c r="AE91" s="4">
        <f>IF(AE$2='SANDBOX Calc'!$D$6,Data!AH91,0)</f>
        <v>0</v>
      </c>
      <c r="AF91" s="4">
        <f>IF(AF$2='SANDBOX Calc'!$D$6,Data!AI91,0)</f>
        <v>0</v>
      </c>
      <c r="AG91" s="6">
        <f t="shared" si="10"/>
        <v>0</v>
      </c>
      <c r="AH91" s="18">
        <f>IF(AH$2='SANDBOX Calc'!$E$6,0,0)</f>
        <v>0</v>
      </c>
      <c r="AI91" s="4">
        <f>IF(AI$2='SANDBOX Calc'!$E$6,Data!AJ91,0)</f>
        <v>0</v>
      </c>
      <c r="AJ91" s="4">
        <f>IF(AJ$2='SANDBOX Calc'!$E$6,Data!AK91,0)</f>
        <v>0</v>
      </c>
      <c r="AK91" s="4">
        <f>IF(AK$2='SANDBOX Calc'!$E$6,Data!AL91,0)</f>
        <v>0</v>
      </c>
      <c r="AL91" s="4">
        <f>IF(AL$2='SANDBOX Calc'!$E$6,Data!AM91,0)</f>
        <v>0</v>
      </c>
      <c r="AM91" s="4">
        <f>IF(AM$2='SANDBOX Calc'!$E$6,Data!AN91,0)</f>
        <v>0</v>
      </c>
      <c r="AN91" s="4">
        <f>IF(AN$2='SANDBOX Calc'!$E$6,Data!AO91,0)</f>
        <v>0</v>
      </c>
      <c r="AO91" s="4">
        <f>IF(AO$2='SANDBOX Calc'!$E$6,Data!AP91,0)</f>
        <v>0</v>
      </c>
      <c r="AP91" s="6">
        <f t="shared" si="11"/>
        <v>0</v>
      </c>
      <c r="AQ91" s="18">
        <f>IF(AQ$2='SANDBOX Calc'!$F$6,0,0)</f>
        <v>0</v>
      </c>
      <c r="AR91" s="4">
        <f>IF(AR$2='SANDBOX Calc'!$F$6,Data!AQ91,0)</f>
        <v>0</v>
      </c>
      <c r="AS91" s="4">
        <f>IF(AS$2='SANDBOX Calc'!$F$6,Data!AR91,0)</f>
        <v>0</v>
      </c>
      <c r="AT91" s="4">
        <f>IF(AT$2='SANDBOX Calc'!$F$6,Data!AS91,0)</f>
        <v>0</v>
      </c>
      <c r="AU91" s="4">
        <f>IF(AU$2='SANDBOX Calc'!$F$6,Data!AT91,0)</f>
        <v>0</v>
      </c>
      <c r="AV91" s="4">
        <f>IF(AV$2='SANDBOX Calc'!$F$6,Data!AU91,0)</f>
        <v>0</v>
      </c>
      <c r="AW91" s="4">
        <f>IF(AW$2='SANDBOX Calc'!$F$6,Data!AV91,0)</f>
        <v>0</v>
      </c>
      <c r="AX91" s="4">
        <f>IF(AX$2='SANDBOX Calc'!$F$6,Data!AW91,0)</f>
        <v>0</v>
      </c>
      <c r="AY91" s="6">
        <f t="shared" si="12"/>
        <v>0</v>
      </c>
      <c r="AZ91" s="18">
        <f>IF(AZ$2='SANDBOX Calc'!$G$6,0,0)</f>
        <v>0</v>
      </c>
      <c r="BA91" s="4">
        <f>IF(BA$2='SANDBOX Calc'!$G$6,Data!AX91,0)</f>
        <v>0</v>
      </c>
      <c r="BB91" s="4">
        <f>IF(BB$2='SANDBOX Calc'!$G$6,Data!AY91,0)</f>
        <v>0</v>
      </c>
      <c r="BC91" s="4">
        <f>IF(BC$2='SANDBOX Calc'!$G$6,Data!AZ91,0)</f>
        <v>0</v>
      </c>
      <c r="BD91" s="4">
        <f>IF(BD$2='SANDBOX Calc'!$G$6,Data!BA91,0)</f>
        <v>0</v>
      </c>
      <c r="BE91" s="4">
        <f>IF(BE$2='SANDBOX Calc'!$G$6,Data!BB91,0)</f>
        <v>0</v>
      </c>
      <c r="BF91" s="4">
        <f>IF(BF$2='SANDBOX Calc'!$G$6,Data!BC91,0)</f>
        <v>0</v>
      </c>
      <c r="BG91" s="4">
        <f>IF(BG$2='SANDBOX Calc'!$G$6,Data!BD91,0)</f>
        <v>0</v>
      </c>
      <c r="BH91" s="6">
        <f t="shared" si="13"/>
        <v>0</v>
      </c>
      <c r="BI91" s="97">
        <f>IF('SANDBOX Calc'!$H$6="Yes",Data!BE91,0)</f>
        <v>0</v>
      </c>
      <c r="BJ91" s="18">
        <f>IF(BJ$2='SANDBOX Calc'!$L$4,0,0)</f>
        <v>0</v>
      </c>
      <c r="BK91" s="4">
        <f>IF(BK$2='SANDBOX Calc'!$L$4,Data!BV91,0)</f>
        <v>0</v>
      </c>
      <c r="BL91" s="4">
        <f>IF(BL$2='SANDBOX Calc'!$L$4,Data!BW91,0)</f>
        <v>0</v>
      </c>
      <c r="BM91" s="4">
        <f>IF(BM$2='SANDBOX Calc'!$L$4,Data!BX91,0)</f>
        <v>0</v>
      </c>
      <c r="BN91" s="4">
        <f>IF(BN$2='SANDBOX Calc'!$L$4,Data!BY91,0)</f>
        <v>0</v>
      </c>
      <c r="BO91" s="6">
        <f t="shared" si="14"/>
        <v>0</v>
      </c>
      <c r="BP91" s="4">
        <f>IF('SANDBOX Calc'!$J$6='BPA SANDBOX Ref Data'!BP$2,Data!C91,0)</f>
        <v>0</v>
      </c>
      <c r="BQ91" s="4">
        <f>IF('SANDBOX Calc'!$J$6='BPA SANDBOX Ref Data'!BQ$2,Data!D91,0)</f>
        <v>0</v>
      </c>
      <c r="BR91" s="4">
        <f>IF('SANDBOX Calc'!$J$6='BPA SANDBOX Ref Data'!BR$2,Data!E91,0)</f>
        <v>0</v>
      </c>
      <c r="BS91" s="4">
        <f>IF('SANDBOX Calc'!$J$6='BPA SANDBOX Ref Data'!BS$2,Data!F91,0)</f>
        <v>10.157999999999999</v>
      </c>
      <c r="BT91" s="99">
        <f t="shared" si="8"/>
        <v>10.157999999999999</v>
      </c>
      <c r="BU91" s="102">
        <f>IF('SANDBOX Calc'!$L$6="Yes",'BPA SANDBOX Ref Data'!BO91*'SANDBOX Calc'!$L$5,0)</f>
        <v>0</v>
      </c>
      <c r="BV91" s="102">
        <f>IF('SANDBOX Calc'!$M$6="Yes",IF(('SANDBOX Calc'!I95-'BPA SANDBOX Ref Data'!BT91)&gt;0,('SANDBOX Calc'!I95-'BPA SANDBOX Ref Data'!BT91)*'SANDBOX Calc'!$M$5,0),0)</f>
        <v>0.12723949771689558</v>
      </c>
      <c r="BW91" s="80">
        <f>IF('SANDBOX Calc'!$K$6="Yes",IF(('SANDBOX Calc'!I95)&lt;'SANDBOX Calc'!J95,('SANDBOX Calc'!I95-'SANDBOX Calc'!J95)*'SANDBOX Calc'!$K$5,0),0)</f>
        <v>0</v>
      </c>
      <c r="BX91" s="105">
        <f>IF('SANDBOX Calc'!$N$5='BPA SANDBOX Ref Data'!$BX$2,'BPA SANDBOX Scaling'!D94,0)</f>
        <v>0.43334279955695421</v>
      </c>
      <c r="BY91" s="1">
        <f>IF('SANDBOX Calc'!$N$5='BPA SANDBOX Ref Data'!$BY$2,'BPA SANDBOX Scaling'!H94,0)</f>
        <v>0</v>
      </c>
      <c r="BZ91" s="6">
        <f>IF('SANDBOX Calc'!$N$6="Yes",SUM('BPA SANDBOX Ref Data'!BX91:BY91),0)</f>
        <v>0.43334279955695421</v>
      </c>
      <c r="CA91" s="4"/>
      <c r="CB91" s="4"/>
      <c r="CC91" s="4"/>
      <c r="CD91" s="4"/>
      <c r="CE91" s="4"/>
      <c r="CF91" s="4"/>
      <c r="CG91" s="4"/>
      <c r="CH91" s="4"/>
      <c r="CI91" s="4"/>
      <c r="CJ91" s="4"/>
      <c r="CK91" s="4"/>
      <c r="CL91" s="4"/>
      <c r="CM91" s="4"/>
      <c r="CN91" s="4"/>
      <c r="CO91" s="4"/>
      <c r="CP91" s="4"/>
      <c r="CQ91" s="4" t="e">
        <f>IF('SANDBOX Calc'!#REF!='BPA SANDBOX Ref Data'!CQ$2,Data!G91,0)</f>
        <v>#REF!</v>
      </c>
      <c r="CR91" s="4" t="e">
        <f>IF('SANDBOX Calc'!#REF!='BPA SANDBOX Ref Data'!CR$2,Data!H91,0)</f>
        <v>#REF!</v>
      </c>
      <c r="CS91" s="4" t="e">
        <f>IF('SANDBOX Calc'!#REF!='BPA SANDBOX Ref Data'!CS$2,Data!I91,0)</f>
        <v>#REF!</v>
      </c>
      <c r="CT91" s="4" t="e">
        <f>IF('SANDBOX Calc'!#REF!='BPA SANDBOX Ref Data'!CT$2,Data!J91,0)</f>
        <v>#REF!</v>
      </c>
      <c r="CU91" s="4" t="e">
        <f>IF('SANDBOX Calc'!#REF!='BPA SANDBOX Ref Data'!CU$2,Data!K91,0)</f>
        <v>#REF!</v>
      </c>
      <c r="CV91" s="4" t="e">
        <f>IF('SANDBOX Calc'!#REF!='BPA SANDBOX Ref Data'!CV$2,Data!L91,0)</f>
        <v>#REF!</v>
      </c>
      <c r="CW91" s="4" t="e">
        <f>IF('SANDBOX Calc'!#REF!='BPA SANDBOX Ref Data'!CW$2,Data!M91,0)</f>
        <v>#REF!</v>
      </c>
      <c r="CX91" s="4" t="e">
        <f>IF('SANDBOX Calc'!#REF!='BPA SANDBOX Ref Data'!CX$2,Data!N91,0)</f>
        <v>#REF!</v>
      </c>
      <c r="CY91" s="4" t="e">
        <f>IF('SANDBOX Calc'!#REF!='BPA SANDBOX Ref Data'!CY$2,Data!O91,0)</f>
        <v>#REF!</v>
      </c>
      <c r="CZ91" s="4" t="e">
        <f>IF('SANDBOX Calc'!#REF!='BPA SANDBOX Ref Data'!CZ$2,Data!P91,0)</f>
        <v>#REF!</v>
      </c>
      <c r="DA91" s="4" t="e">
        <f>IF('SANDBOX Calc'!#REF!='BPA SANDBOX Ref Data'!DA$2,Data!Q91,0)</f>
        <v>#REF!</v>
      </c>
      <c r="DB91" s="4" t="e">
        <f>IF('SANDBOX Calc'!#REF!='BPA SANDBOX Ref Data'!DB$2,Data!R91,0)</f>
        <v>#REF!</v>
      </c>
      <c r="DC91" s="4" t="e">
        <f>IF('SANDBOX Calc'!#REF!='BPA SANDBOX Ref Data'!DC$2,Data!S91,0)</f>
        <v>#REF!</v>
      </c>
      <c r="DD91" s="4" t="e">
        <f>IF('SANDBOX Calc'!#REF!='BPA SANDBOX Ref Data'!DD$2,Data!T91,0)</f>
        <v>#REF!</v>
      </c>
      <c r="DE91" s="4" t="e">
        <f>IF('SANDBOX Calc'!#REF!='BPA SANDBOX Ref Data'!DE$2,Data!U91,0)</f>
        <v>#REF!</v>
      </c>
      <c r="DF91" s="22" t="e">
        <f t="shared" si="15"/>
        <v>#REF!</v>
      </c>
    </row>
    <row r="92" spans="1:110" x14ac:dyDescent="0.3">
      <c r="A92" s="12">
        <v>10285</v>
      </c>
      <c r="B92" s="37" t="s">
        <v>99</v>
      </c>
      <c r="C92" s="18">
        <f>IF('SANDBOX Calc'!$C$6='BPA SANDBOX Ref Data'!C$2,Data!G92,0)</f>
        <v>0</v>
      </c>
      <c r="D92" s="4">
        <f>IF('SANDBOX Calc'!$C$6='BPA SANDBOX Ref Data'!D$2,Data!H92,0)</f>
        <v>0</v>
      </c>
      <c r="E92" s="4">
        <f>IF('SANDBOX Calc'!$C$6='BPA SANDBOX Ref Data'!E$2,Data!I92,0)</f>
        <v>7.5150105022831033</v>
      </c>
      <c r="F92" s="4">
        <f>IF('SANDBOX Calc'!$C$6='BPA SANDBOX Ref Data'!F$2,Data!J92,0)</f>
        <v>0</v>
      </c>
      <c r="G92" s="4">
        <f>IF('SANDBOX Calc'!$C$6='BPA SANDBOX Ref Data'!G$2,Data!K92,0)</f>
        <v>0</v>
      </c>
      <c r="H92" s="4">
        <f>IF('SANDBOX Calc'!$C$6='BPA SANDBOX Ref Data'!H$2,Data!L92,0)</f>
        <v>0</v>
      </c>
      <c r="I92" s="4">
        <f>IF('SANDBOX Calc'!$C$6='BPA SANDBOX Ref Data'!I$2,Data!M92,0)</f>
        <v>0</v>
      </c>
      <c r="J92" s="4">
        <f>IF('SANDBOX Calc'!$C$6='BPA SANDBOX Ref Data'!J$2,Data!N92,0)</f>
        <v>0</v>
      </c>
      <c r="K92" s="4">
        <f>IF('SANDBOX Calc'!$C$6='BPA SANDBOX Ref Data'!K$2,Data!O92,0)</f>
        <v>0</v>
      </c>
      <c r="L92" s="4">
        <f>IF('SANDBOX Calc'!$C$6='BPA SANDBOX Ref Data'!L$2,Data!P92,0)</f>
        <v>0</v>
      </c>
      <c r="M92" s="4">
        <f>IF('SANDBOX Calc'!$C$6='BPA SANDBOX Ref Data'!M$2,Data!Q92,0)</f>
        <v>0</v>
      </c>
      <c r="N92" s="4">
        <f>IF('SANDBOX Calc'!$C$6='BPA SANDBOX Ref Data'!N$2,Data!R92,0)</f>
        <v>0</v>
      </c>
      <c r="O92" s="4">
        <f>IF('SANDBOX Calc'!$C$6='BPA SANDBOX Ref Data'!O$2,Data!S92,0)</f>
        <v>0</v>
      </c>
      <c r="P92" s="4">
        <f>IF('SANDBOX Calc'!$C$6='BPA SANDBOX Ref Data'!P$2,Data!T92,0)</f>
        <v>0</v>
      </c>
      <c r="Q92" s="4">
        <f>IF('SANDBOX Calc'!$C$6='BPA SANDBOX Ref Data'!Q$2,Data!U92,0)</f>
        <v>0</v>
      </c>
      <c r="R92" s="22">
        <f t="shared" si="9"/>
        <v>7.5150105022831033</v>
      </c>
      <c r="S92" s="18">
        <f>IF(S$2='SANDBOX Calc'!$D$6,Data!V92,0)</f>
        <v>0</v>
      </c>
      <c r="T92" s="4">
        <f>IF(T$2='SANDBOX Calc'!$D$6,Data!W92,0)</f>
        <v>0</v>
      </c>
      <c r="U92" s="4">
        <f>IF(U$2='SANDBOX Calc'!$D$6,Data!X92,0)</f>
        <v>0</v>
      </c>
      <c r="V92" s="4">
        <f>IF(V$2='SANDBOX Calc'!$D$6,Data!Y92,0)</f>
        <v>0</v>
      </c>
      <c r="W92" s="4">
        <f>IF(W$2='SANDBOX Calc'!$D$6,Data!Z92,0)</f>
        <v>0</v>
      </c>
      <c r="X92" s="4">
        <f>IF(X$2='SANDBOX Calc'!$D$6,Data!AA92,0)</f>
        <v>0</v>
      </c>
      <c r="Y92" s="4">
        <f>IF(Y$2='SANDBOX Calc'!$D$6,Data!AB92,0)</f>
        <v>0</v>
      </c>
      <c r="Z92" s="4">
        <f>IF(Z$2='SANDBOX Calc'!$D$6,Data!AC92,0)</f>
        <v>0</v>
      </c>
      <c r="AA92" s="4">
        <f>IF(AA$2='SANDBOX Calc'!$D$6,Data!AD92,0)</f>
        <v>0</v>
      </c>
      <c r="AB92" s="4">
        <f>IF(AB$2='SANDBOX Calc'!$D$6,Data!AE92,0)</f>
        <v>0</v>
      </c>
      <c r="AC92" s="4">
        <f>IF(AC$2='SANDBOX Calc'!$D$6,Data!AF92,0)</f>
        <v>0</v>
      </c>
      <c r="AD92" s="4">
        <f>IF(AD$2='SANDBOX Calc'!$D$6,Data!AG92,0)</f>
        <v>0</v>
      </c>
      <c r="AE92" s="4">
        <f>IF(AE$2='SANDBOX Calc'!$D$6,Data!AH92,0)</f>
        <v>0</v>
      </c>
      <c r="AF92" s="4">
        <f>IF(AF$2='SANDBOX Calc'!$D$6,Data!AI92,0)</f>
        <v>0</v>
      </c>
      <c r="AG92" s="6">
        <f t="shared" si="10"/>
        <v>0</v>
      </c>
      <c r="AH92" s="18">
        <f>IF(AH$2='SANDBOX Calc'!$E$6,0,0)</f>
        <v>0</v>
      </c>
      <c r="AI92" s="4">
        <f>IF(AI$2='SANDBOX Calc'!$E$6,Data!AJ92,0)</f>
        <v>0</v>
      </c>
      <c r="AJ92" s="4">
        <f>IF(AJ$2='SANDBOX Calc'!$E$6,Data!AK92,0)</f>
        <v>0</v>
      </c>
      <c r="AK92" s="4">
        <f>IF(AK$2='SANDBOX Calc'!$E$6,Data!AL92,0)</f>
        <v>0</v>
      </c>
      <c r="AL92" s="4">
        <f>IF(AL$2='SANDBOX Calc'!$E$6,Data!AM92,0)</f>
        <v>0</v>
      </c>
      <c r="AM92" s="4">
        <f>IF(AM$2='SANDBOX Calc'!$E$6,Data!AN92,0)</f>
        <v>0</v>
      </c>
      <c r="AN92" s="4">
        <f>IF(AN$2='SANDBOX Calc'!$E$6,Data!AO92,0)</f>
        <v>0</v>
      </c>
      <c r="AO92" s="4">
        <f>IF(AO$2='SANDBOX Calc'!$E$6,Data!AP92,0)</f>
        <v>0</v>
      </c>
      <c r="AP92" s="6">
        <f t="shared" si="11"/>
        <v>0</v>
      </c>
      <c r="AQ92" s="18">
        <f>IF(AQ$2='SANDBOX Calc'!$F$6,0,0)</f>
        <v>0</v>
      </c>
      <c r="AR92" s="4">
        <f>IF(AR$2='SANDBOX Calc'!$F$6,Data!AQ92,0)</f>
        <v>0</v>
      </c>
      <c r="AS92" s="4">
        <f>IF(AS$2='SANDBOX Calc'!$F$6,Data!AR92,0)</f>
        <v>0</v>
      </c>
      <c r="AT92" s="4">
        <f>IF(AT$2='SANDBOX Calc'!$F$6,Data!AS92,0)</f>
        <v>0</v>
      </c>
      <c r="AU92" s="4">
        <f>IF(AU$2='SANDBOX Calc'!$F$6,Data!AT92,0)</f>
        <v>0</v>
      </c>
      <c r="AV92" s="4">
        <f>IF(AV$2='SANDBOX Calc'!$F$6,Data!AU92,0)</f>
        <v>0</v>
      </c>
      <c r="AW92" s="4">
        <f>IF(AW$2='SANDBOX Calc'!$F$6,Data!AV92,0)</f>
        <v>0</v>
      </c>
      <c r="AX92" s="4">
        <f>IF(AX$2='SANDBOX Calc'!$F$6,Data!AW92,0)</f>
        <v>0</v>
      </c>
      <c r="AY92" s="6">
        <f t="shared" si="12"/>
        <v>0</v>
      </c>
      <c r="AZ92" s="18">
        <f>IF(AZ$2='SANDBOX Calc'!$G$6,0,0)</f>
        <v>0</v>
      </c>
      <c r="BA92" s="4">
        <f>IF(BA$2='SANDBOX Calc'!$G$6,Data!AX92,0)</f>
        <v>0</v>
      </c>
      <c r="BB92" s="4">
        <f>IF(BB$2='SANDBOX Calc'!$G$6,Data!AY92,0)</f>
        <v>0</v>
      </c>
      <c r="BC92" s="4">
        <f>IF(BC$2='SANDBOX Calc'!$G$6,Data!AZ92,0)</f>
        <v>0</v>
      </c>
      <c r="BD92" s="4">
        <f>IF(BD$2='SANDBOX Calc'!$G$6,Data!BA92,0)</f>
        <v>0</v>
      </c>
      <c r="BE92" s="4">
        <f>IF(BE$2='SANDBOX Calc'!$G$6,Data!BB92,0)</f>
        <v>0</v>
      </c>
      <c r="BF92" s="4">
        <f>IF(BF$2='SANDBOX Calc'!$G$6,Data!BC92,0)</f>
        <v>0</v>
      </c>
      <c r="BG92" s="4">
        <f>IF(BG$2='SANDBOX Calc'!$G$6,Data!BD92,0)</f>
        <v>0</v>
      </c>
      <c r="BH92" s="6">
        <f t="shared" si="13"/>
        <v>0</v>
      </c>
      <c r="BI92" s="97">
        <f>IF('SANDBOX Calc'!$H$6="Yes",Data!BE92,0)</f>
        <v>0</v>
      </c>
      <c r="BJ92" s="18">
        <f>IF(BJ$2='SANDBOX Calc'!$L$4,0,0)</f>
        <v>0</v>
      </c>
      <c r="BK92" s="4">
        <f>IF(BK$2='SANDBOX Calc'!$L$4,Data!BV92,0)</f>
        <v>0</v>
      </c>
      <c r="BL92" s="4">
        <f>IF(BL$2='SANDBOX Calc'!$L$4,Data!BW92,0)</f>
        <v>0</v>
      </c>
      <c r="BM92" s="4">
        <f>IF(BM$2='SANDBOX Calc'!$L$4,Data!BX92,0)</f>
        <v>0</v>
      </c>
      <c r="BN92" s="4">
        <f>IF(BN$2='SANDBOX Calc'!$L$4,Data!BY92,0)</f>
        <v>0</v>
      </c>
      <c r="BO92" s="6">
        <f t="shared" si="14"/>
        <v>0</v>
      </c>
      <c r="BP92" s="4">
        <f>IF('SANDBOX Calc'!$J$6='BPA SANDBOX Ref Data'!BP$2,Data!C92,0)</f>
        <v>0</v>
      </c>
      <c r="BQ92" s="4">
        <f>IF('SANDBOX Calc'!$J$6='BPA SANDBOX Ref Data'!BQ$2,Data!D92,0)</f>
        <v>0</v>
      </c>
      <c r="BR92" s="4">
        <f>IF('SANDBOX Calc'!$J$6='BPA SANDBOX Ref Data'!BR$2,Data!E92,0)</f>
        <v>0</v>
      </c>
      <c r="BS92" s="4">
        <f>IF('SANDBOX Calc'!$J$6='BPA SANDBOX Ref Data'!BS$2,Data!F92,0)</f>
        <v>6.5289999999999999</v>
      </c>
      <c r="BT92" s="99">
        <f t="shared" si="8"/>
        <v>6.5289999999999999</v>
      </c>
      <c r="BU92" s="102">
        <f>IF('SANDBOX Calc'!$L$6="Yes",'BPA SANDBOX Ref Data'!BO92*'SANDBOX Calc'!$L$5,0)</f>
        <v>0</v>
      </c>
      <c r="BV92" s="102">
        <f>IF('SANDBOX Calc'!$M$6="Yes",IF(('SANDBOX Calc'!I96-'BPA SANDBOX Ref Data'!BT92)&gt;0,('SANDBOX Calc'!I96-'BPA SANDBOX Ref Data'!BT92)*'SANDBOX Calc'!$M$5,0),0)</f>
        <v>0.24650262557077585</v>
      </c>
      <c r="BW92" s="80">
        <f>IF('SANDBOX Calc'!$K$6="Yes",IF(('SANDBOX Calc'!I96)&lt;'SANDBOX Calc'!J96,('SANDBOX Calc'!I96-'SANDBOX Calc'!J96)*'SANDBOX Calc'!$K$5,0),0)</f>
        <v>0</v>
      </c>
      <c r="BX92" s="105">
        <f>IF('SANDBOX Calc'!$N$5='BPA SANDBOX Ref Data'!$BX$2,'BPA SANDBOX Scaling'!D95,0)</f>
        <v>0.2854688290751119</v>
      </c>
      <c r="BY92" s="1">
        <f>IF('SANDBOX Calc'!$N$5='BPA SANDBOX Ref Data'!$BY$2,'BPA SANDBOX Scaling'!H95,0)</f>
        <v>0</v>
      </c>
      <c r="BZ92" s="6">
        <f>IF('SANDBOX Calc'!$N$6="Yes",SUM('BPA SANDBOX Ref Data'!BX92:BY92),0)</f>
        <v>0.2854688290751119</v>
      </c>
      <c r="CA92" s="4"/>
      <c r="CB92" s="4"/>
      <c r="CC92" s="4"/>
      <c r="CD92" s="4"/>
      <c r="CE92" s="4"/>
      <c r="CF92" s="4"/>
      <c r="CG92" s="4"/>
      <c r="CH92" s="4"/>
      <c r="CI92" s="4"/>
      <c r="CJ92" s="4"/>
      <c r="CK92" s="4"/>
      <c r="CL92" s="4"/>
      <c r="CM92" s="4"/>
      <c r="CN92" s="4"/>
      <c r="CO92" s="4"/>
      <c r="CP92" s="4"/>
      <c r="CQ92" s="4" t="e">
        <f>IF('SANDBOX Calc'!#REF!='BPA SANDBOX Ref Data'!CQ$2,Data!G92,0)</f>
        <v>#REF!</v>
      </c>
      <c r="CR92" s="4" t="e">
        <f>IF('SANDBOX Calc'!#REF!='BPA SANDBOX Ref Data'!CR$2,Data!H92,0)</f>
        <v>#REF!</v>
      </c>
      <c r="CS92" s="4" t="e">
        <f>IF('SANDBOX Calc'!#REF!='BPA SANDBOX Ref Data'!CS$2,Data!I92,0)</f>
        <v>#REF!</v>
      </c>
      <c r="CT92" s="4" t="e">
        <f>IF('SANDBOX Calc'!#REF!='BPA SANDBOX Ref Data'!CT$2,Data!J92,0)</f>
        <v>#REF!</v>
      </c>
      <c r="CU92" s="4" t="e">
        <f>IF('SANDBOX Calc'!#REF!='BPA SANDBOX Ref Data'!CU$2,Data!K92,0)</f>
        <v>#REF!</v>
      </c>
      <c r="CV92" s="4" t="e">
        <f>IF('SANDBOX Calc'!#REF!='BPA SANDBOX Ref Data'!CV$2,Data!L92,0)</f>
        <v>#REF!</v>
      </c>
      <c r="CW92" s="4" t="e">
        <f>IF('SANDBOX Calc'!#REF!='BPA SANDBOX Ref Data'!CW$2,Data!M92,0)</f>
        <v>#REF!</v>
      </c>
      <c r="CX92" s="4" t="e">
        <f>IF('SANDBOX Calc'!#REF!='BPA SANDBOX Ref Data'!CX$2,Data!N92,0)</f>
        <v>#REF!</v>
      </c>
      <c r="CY92" s="4" t="e">
        <f>IF('SANDBOX Calc'!#REF!='BPA SANDBOX Ref Data'!CY$2,Data!O92,0)</f>
        <v>#REF!</v>
      </c>
      <c r="CZ92" s="4" t="e">
        <f>IF('SANDBOX Calc'!#REF!='BPA SANDBOX Ref Data'!CZ$2,Data!P92,0)</f>
        <v>#REF!</v>
      </c>
      <c r="DA92" s="4" t="e">
        <f>IF('SANDBOX Calc'!#REF!='BPA SANDBOX Ref Data'!DA$2,Data!Q92,0)</f>
        <v>#REF!</v>
      </c>
      <c r="DB92" s="4" t="e">
        <f>IF('SANDBOX Calc'!#REF!='BPA SANDBOX Ref Data'!DB$2,Data!R92,0)</f>
        <v>#REF!</v>
      </c>
      <c r="DC92" s="4" t="e">
        <f>IF('SANDBOX Calc'!#REF!='BPA SANDBOX Ref Data'!DC$2,Data!S92,0)</f>
        <v>#REF!</v>
      </c>
      <c r="DD92" s="4" t="e">
        <f>IF('SANDBOX Calc'!#REF!='BPA SANDBOX Ref Data'!DD$2,Data!T92,0)</f>
        <v>#REF!</v>
      </c>
      <c r="DE92" s="4" t="e">
        <f>IF('SANDBOX Calc'!#REF!='BPA SANDBOX Ref Data'!DE$2,Data!U92,0)</f>
        <v>#REF!</v>
      </c>
      <c r="DF92" s="22" t="e">
        <f t="shared" si="15"/>
        <v>#REF!</v>
      </c>
    </row>
    <row r="93" spans="1:110" x14ac:dyDescent="0.3">
      <c r="A93" s="12">
        <v>10286</v>
      </c>
      <c r="B93" s="37" t="s">
        <v>100</v>
      </c>
      <c r="C93" s="18">
        <f>IF('SANDBOX Calc'!$C$6='BPA SANDBOX Ref Data'!C$2,Data!G93,0)</f>
        <v>0</v>
      </c>
      <c r="D93" s="4">
        <f>IF('SANDBOX Calc'!$C$6='BPA SANDBOX Ref Data'!D$2,Data!H93,0)</f>
        <v>0</v>
      </c>
      <c r="E93" s="4">
        <f>IF('SANDBOX Calc'!$C$6='BPA SANDBOX Ref Data'!E$2,Data!I93,0)</f>
        <v>72.803236643835618</v>
      </c>
      <c r="F93" s="4">
        <f>IF('SANDBOX Calc'!$C$6='BPA SANDBOX Ref Data'!F$2,Data!J93,0)</f>
        <v>0</v>
      </c>
      <c r="G93" s="4">
        <f>IF('SANDBOX Calc'!$C$6='BPA SANDBOX Ref Data'!G$2,Data!K93,0)</f>
        <v>0</v>
      </c>
      <c r="H93" s="4">
        <f>IF('SANDBOX Calc'!$C$6='BPA SANDBOX Ref Data'!H$2,Data!L93,0)</f>
        <v>0</v>
      </c>
      <c r="I93" s="4">
        <f>IF('SANDBOX Calc'!$C$6='BPA SANDBOX Ref Data'!I$2,Data!M93,0)</f>
        <v>0</v>
      </c>
      <c r="J93" s="4">
        <f>IF('SANDBOX Calc'!$C$6='BPA SANDBOX Ref Data'!J$2,Data!N93,0)</f>
        <v>0</v>
      </c>
      <c r="K93" s="4">
        <f>IF('SANDBOX Calc'!$C$6='BPA SANDBOX Ref Data'!K$2,Data!O93,0)</f>
        <v>0</v>
      </c>
      <c r="L93" s="4">
        <f>IF('SANDBOX Calc'!$C$6='BPA SANDBOX Ref Data'!L$2,Data!P93,0)</f>
        <v>0</v>
      </c>
      <c r="M93" s="4">
        <f>IF('SANDBOX Calc'!$C$6='BPA SANDBOX Ref Data'!M$2,Data!Q93,0)</f>
        <v>0</v>
      </c>
      <c r="N93" s="4">
        <f>IF('SANDBOX Calc'!$C$6='BPA SANDBOX Ref Data'!N$2,Data!R93,0)</f>
        <v>0</v>
      </c>
      <c r="O93" s="4">
        <f>IF('SANDBOX Calc'!$C$6='BPA SANDBOX Ref Data'!O$2,Data!S93,0)</f>
        <v>0</v>
      </c>
      <c r="P93" s="4">
        <f>IF('SANDBOX Calc'!$C$6='BPA SANDBOX Ref Data'!P$2,Data!T93,0)</f>
        <v>0</v>
      </c>
      <c r="Q93" s="4">
        <f>IF('SANDBOX Calc'!$C$6='BPA SANDBOX Ref Data'!Q$2,Data!U93,0)</f>
        <v>0</v>
      </c>
      <c r="R93" s="22">
        <f t="shared" si="9"/>
        <v>72.803236643835618</v>
      </c>
      <c r="S93" s="18">
        <f>IF(S$2='SANDBOX Calc'!$D$6,Data!V93,0)</f>
        <v>0</v>
      </c>
      <c r="T93" s="4">
        <f>IF(T$2='SANDBOX Calc'!$D$6,Data!W93,0)</f>
        <v>0</v>
      </c>
      <c r="U93" s="4">
        <f>IF(U$2='SANDBOX Calc'!$D$6,Data!X93,0)</f>
        <v>0</v>
      </c>
      <c r="V93" s="4">
        <f>IF(V$2='SANDBOX Calc'!$D$6,Data!Y93,0)</f>
        <v>0</v>
      </c>
      <c r="W93" s="4">
        <f>IF(W$2='SANDBOX Calc'!$D$6,Data!Z93,0)</f>
        <v>0</v>
      </c>
      <c r="X93" s="4">
        <f>IF(X$2='SANDBOX Calc'!$D$6,Data!AA93,0)</f>
        <v>0</v>
      </c>
      <c r="Y93" s="4">
        <f>IF(Y$2='SANDBOX Calc'!$D$6,Data!AB93,0)</f>
        <v>0</v>
      </c>
      <c r="Z93" s="4">
        <f>IF(Z$2='SANDBOX Calc'!$D$6,Data!AC93,0)</f>
        <v>0</v>
      </c>
      <c r="AA93" s="4">
        <f>IF(AA$2='SANDBOX Calc'!$D$6,Data!AD93,0)</f>
        <v>0</v>
      </c>
      <c r="AB93" s="4">
        <f>IF(AB$2='SANDBOX Calc'!$D$6,Data!AE93,0)</f>
        <v>0</v>
      </c>
      <c r="AC93" s="4">
        <f>IF(AC$2='SANDBOX Calc'!$D$6,Data!AF93,0)</f>
        <v>0</v>
      </c>
      <c r="AD93" s="4">
        <f>IF(AD$2='SANDBOX Calc'!$D$6,Data!AG93,0)</f>
        <v>0</v>
      </c>
      <c r="AE93" s="4">
        <f>IF(AE$2='SANDBOX Calc'!$D$6,Data!AH93,0)</f>
        <v>0</v>
      </c>
      <c r="AF93" s="4">
        <f>IF(AF$2='SANDBOX Calc'!$D$6,Data!AI93,0)</f>
        <v>0</v>
      </c>
      <c r="AG93" s="6">
        <f t="shared" si="10"/>
        <v>0</v>
      </c>
      <c r="AH93" s="18">
        <f>IF(AH$2='SANDBOX Calc'!$E$6,0,0)</f>
        <v>0</v>
      </c>
      <c r="AI93" s="4">
        <f>IF(AI$2='SANDBOX Calc'!$E$6,Data!AJ93,0)</f>
        <v>0</v>
      </c>
      <c r="AJ93" s="4">
        <f>IF(AJ$2='SANDBOX Calc'!$E$6,Data!AK93,0)</f>
        <v>24.130707762557076</v>
      </c>
      <c r="AK93" s="4">
        <f>IF(AK$2='SANDBOX Calc'!$E$6,Data!AL93,0)</f>
        <v>0</v>
      </c>
      <c r="AL93" s="4">
        <f>IF(AL$2='SANDBOX Calc'!$E$6,Data!AM93,0)</f>
        <v>0</v>
      </c>
      <c r="AM93" s="4">
        <f>IF(AM$2='SANDBOX Calc'!$E$6,Data!AN93,0)</f>
        <v>0</v>
      </c>
      <c r="AN93" s="4">
        <f>IF(AN$2='SANDBOX Calc'!$E$6,Data!AO93,0)</f>
        <v>0</v>
      </c>
      <c r="AO93" s="4">
        <f>IF(AO$2='SANDBOX Calc'!$E$6,Data!AP93,0)</f>
        <v>0</v>
      </c>
      <c r="AP93" s="6">
        <f t="shared" si="11"/>
        <v>24.130707762557076</v>
      </c>
      <c r="AQ93" s="18">
        <f>IF(AQ$2='SANDBOX Calc'!$F$6,0,0)</f>
        <v>0</v>
      </c>
      <c r="AR93" s="4">
        <f>IF(AR$2='SANDBOX Calc'!$F$6,Data!AQ93,0)</f>
        <v>0</v>
      </c>
      <c r="AS93" s="4">
        <f>IF(AS$2='SANDBOX Calc'!$F$6,Data!AR93,0)</f>
        <v>0</v>
      </c>
      <c r="AT93" s="4">
        <f>IF(AT$2='SANDBOX Calc'!$F$6,Data!AS93,0)</f>
        <v>0</v>
      </c>
      <c r="AU93" s="4">
        <f>IF(AU$2='SANDBOX Calc'!$F$6,Data!AT93,0)</f>
        <v>0</v>
      </c>
      <c r="AV93" s="4">
        <f>IF(AV$2='SANDBOX Calc'!$F$6,Data!AU93,0)</f>
        <v>0</v>
      </c>
      <c r="AW93" s="4">
        <f>IF(AW$2='SANDBOX Calc'!$F$6,Data!AV93,0)</f>
        <v>0</v>
      </c>
      <c r="AX93" s="4">
        <f>IF(AX$2='SANDBOX Calc'!$F$6,Data!AW93,0)</f>
        <v>0</v>
      </c>
      <c r="AY93" s="6">
        <f t="shared" si="12"/>
        <v>0</v>
      </c>
      <c r="AZ93" s="18">
        <f>IF(AZ$2='SANDBOX Calc'!$G$6,0,0)</f>
        <v>0</v>
      </c>
      <c r="BA93" s="4">
        <f>IF(BA$2='SANDBOX Calc'!$G$6,Data!AX93,0)</f>
        <v>0</v>
      </c>
      <c r="BB93" s="4">
        <f>IF(BB$2='SANDBOX Calc'!$G$6,Data!AY93,0)</f>
        <v>0</v>
      </c>
      <c r="BC93" s="4">
        <f>IF(BC$2='SANDBOX Calc'!$G$6,Data!AZ93,0)</f>
        <v>0</v>
      </c>
      <c r="BD93" s="4">
        <f>IF(BD$2='SANDBOX Calc'!$G$6,Data!BA93,0)</f>
        <v>0</v>
      </c>
      <c r="BE93" s="4">
        <f>IF(BE$2='SANDBOX Calc'!$G$6,Data!BB93,0)</f>
        <v>0</v>
      </c>
      <c r="BF93" s="4">
        <f>IF(BF$2='SANDBOX Calc'!$G$6,Data!BC93,0)</f>
        <v>0</v>
      </c>
      <c r="BG93" s="4">
        <f>IF(BG$2='SANDBOX Calc'!$G$6,Data!BD93,0)</f>
        <v>0</v>
      </c>
      <c r="BH93" s="6">
        <f t="shared" si="13"/>
        <v>0</v>
      </c>
      <c r="BI93" s="97">
        <f>IF('SANDBOX Calc'!$H$6="Yes",Data!BE93,0)</f>
        <v>0</v>
      </c>
      <c r="BJ93" s="18">
        <f>IF(BJ$2='SANDBOX Calc'!$L$4,0,0)</f>
        <v>0</v>
      </c>
      <c r="BK93" s="4">
        <f>IF(BK$2='SANDBOX Calc'!$L$4,Data!BV93,0)</f>
        <v>0</v>
      </c>
      <c r="BL93" s="4">
        <f>IF(BL$2='SANDBOX Calc'!$L$4,Data!BW93,0)</f>
        <v>0.48299999999999998</v>
      </c>
      <c r="BM93" s="4">
        <f>IF(BM$2='SANDBOX Calc'!$L$4,Data!BX93,0)</f>
        <v>0</v>
      </c>
      <c r="BN93" s="4">
        <f>IF(BN$2='SANDBOX Calc'!$L$4,Data!BY93,0)</f>
        <v>0</v>
      </c>
      <c r="BO93" s="6">
        <f t="shared" si="14"/>
        <v>0.48299999999999998</v>
      </c>
      <c r="BP93" s="4">
        <f>IF('SANDBOX Calc'!$J$6='BPA SANDBOX Ref Data'!BP$2,Data!C93,0)</f>
        <v>0</v>
      </c>
      <c r="BQ93" s="4">
        <f>IF('SANDBOX Calc'!$J$6='BPA SANDBOX Ref Data'!BQ$2,Data!D93,0)</f>
        <v>0</v>
      </c>
      <c r="BR93" s="4">
        <f>IF('SANDBOX Calc'!$J$6='BPA SANDBOX Ref Data'!BR$2,Data!E93,0)</f>
        <v>0</v>
      </c>
      <c r="BS93" s="4">
        <f>IF('SANDBOX Calc'!$J$6='BPA SANDBOX Ref Data'!BS$2,Data!F93,0)</f>
        <v>45.911000000000001</v>
      </c>
      <c r="BT93" s="99">
        <f t="shared" si="8"/>
        <v>45.911000000000001</v>
      </c>
      <c r="BU93" s="102">
        <f>IF('SANDBOX Calc'!$L$6="Yes",'BPA SANDBOX Ref Data'!BO93*'SANDBOX Calc'!$L$5,0)</f>
        <v>0.24149999999999999</v>
      </c>
      <c r="BV93" s="102">
        <f>IF('SANDBOX Calc'!$M$6="Yes",IF(('SANDBOX Calc'!I97-'BPA SANDBOX Ref Data'!BT93)&gt;0,('SANDBOX Calc'!I97-'BPA SANDBOX Ref Data'!BT93)*'SANDBOX Calc'!$M$5,0),0)</f>
        <v>0.69038222031963414</v>
      </c>
      <c r="BW93" s="80">
        <f>IF('SANDBOX Calc'!$K$6="Yes",IF(('SANDBOX Calc'!I97)&lt;'SANDBOX Calc'!J97,('SANDBOX Calc'!I97-'SANDBOX Calc'!J97)*'SANDBOX Calc'!$K$5,0),0)</f>
        <v>0</v>
      </c>
      <c r="BX93" s="105">
        <f>IF('SANDBOX Calc'!$N$5='BPA SANDBOX Ref Data'!$BX$2,'BPA SANDBOX Scaling'!D96,0)</f>
        <v>1.9736074911212269</v>
      </c>
      <c r="BY93" s="1">
        <f>IF('SANDBOX Calc'!$N$5='BPA SANDBOX Ref Data'!$BY$2,'BPA SANDBOX Scaling'!H96,0)</f>
        <v>0</v>
      </c>
      <c r="BZ93" s="6">
        <f>IF('SANDBOX Calc'!$N$6="Yes",SUM('BPA SANDBOX Ref Data'!BX93:BY93),0)</f>
        <v>1.9736074911212269</v>
      </c>
      <c r="CA93" s="4"/>
      <c r="CB93" s="4"/>
      <c r="CC93" s="4"/>
      <c r="CD93" s="4"/>
      <c r="CE93" s="4"/>
      <c r="CF93" s="4"/>
      <c r="CG93" s="4"/>
      <c r="CH93" s="4"/>
      <c r="CI93" s="4"/>
      <c r="CJ93" s="4"/>
      <c r="CK93" s="4"/>
      <c r="CL93" s="4"/>
      <c r="CM93" s="4"/>
      <c r="CN93" s="4"/>
      <c r="CO93" s="4"/>
      <c r="CP93" s="4"/>
      <c r="CQ93" s="4" t="e">
        <f>IF('SANDBOX Calc'!#REF!='BPA SANDBOX Ref Data'!CQ$2,Data!G93,0)</f>
        <v>#REF!</v>
      </c>
      <c r="CR93" s="4" t="e">
        <f>IF('SANDBOX Calc'!#REF!='BPA SANDBOX Ref Data'!CR$2,Data!H93,0)</f>
        <v>#REF!</v>
      </c>
      <c r="CS93" s="4" t="e">
        <f>IF('SANDBOX Calc'!#REF!='BPA SANDBOX Ref Data'!CS$2,Data!I93,0)</f>
        <v>#REF!</v>
      </c>
      <c r="CT93" s="4" t="e">
        <f>IF('SANDBOX Calc'!#REF!='BPA SANDBOX Ref Data'!CT$2,Data!J93,0)</f>
        <v>#REF!</v>
      </c>
      <c r="CU93" s="4" t="e">
        <f>IF('SANDBOX Calc'!#REF!='BPA SANDBOX Ref Data'!CU$2,Data!K93,0)</f>
        <v>#REF!</v>
      </c>
      <c r="CV93" s="4" t="e">
        <f>IF('SANDBOX Calc'!#REF!='BPA SANDBOX Ref Data'!CV$2,Data!L93,0)</f>
        <v>#REF!</v>
      </c>
      <c r="CW93" s="4" t="e">
        <f>IF('SANDBOX Calc'!#REF!='BPA SANDBOX Ref Data'!CW$2,Data!M93,0)</f>
        <v>#REF!</v>
      </c>
      <c r="CX93" s="4" t="e">
        <f>IF('SANDBOX Calc'!#REF!='BPA SANDBOX Ref Data'!CX$2,Data!N93,0)</f>
        <v>#REF!</v>
      </c>
      <c r="CY93" s="4" t="e">
        <f>IF('SANDBOX Calc'!#REF!='BPA SANDBOX Ref Data'!CY$2,Data!O93,0)</f>
        <v>#REF!</v>
      </c>
      <c r="CZ93" s="4" t="e">
        <f>IF('SANDBOX Calc'!#REF!='BPA SANDBOX Ref Data'!CZ$2,Data!P93,0)</f>
        <v>#REF!</v>
      </c>
      <c r="DA93" s="4" t="e">
        <f>IF('SANDBOX Calc'!#REF!='BPA SANDBOX Ref Data'!DA$2,Data!Q93,0)</f>
        <v>#REF!</v>
      </c>
      <c r="DB93" s="4" t="e">
        <f>IF('SANDBOX Calc'!#REF!='BPA SANDBOX Ref Data'!DB$2,Data!R93,0)</f>
        <v>#REF!</v>
      </c>
      <c r="DC93" s="4" t="e">
        <f>IF('SANDBOX Calc'!#REF!='BPA SANDBOX Ref Data'!DC$2,Data!S93,0)</f>
        <v>#REF!</v>
      </c>
      <c r="DD93" s="4" t="e">
        <f>IF('SANDBOX Calc'!#REF!='BPA SANDBOX Ref Data'!DD$2,Data!T93,0)</f>
        <v>#REF!</v>
      </c>
      <c r="DE93" s="4" t="e">
        <f>IF('SANDBOX Calc'!#REF!='BPA SANDBOX Ref Data'!DE$2,Data!U93,0)</f>
        <v>#REF!</v>
      </c>
      <c r="DF93" s="22" t="e">
        <f t="shared" si="15"/>
        <v>#REF!</v>
      </c>
    </row>
    <row r="94" spans="1:110" x14ac:dyDescent="0.3">
      <c r="A94" s="12">
        <v>10288</v>
      </c>
      <c r="B94" s="37" t="s">
        <v>101</v>
      </c>
      <c r="C94" s="18">
        <f>IF('SANDBOX Calc'!$C$6='BPA SANDBOX Ref Data'!C$2,Data!G94,0)</f>
        <v>0</v>
      </c>
      <c r="D94" s="4">
        <f>IF('SANDBOX Calc'!$C$6='BPA SANDBOX Ref Data'!D$2,Data!H94,0)</f>
        <v>0</v>
      </c>
      <c r="E94" s="4">
        <f>IF('SANDBOX Calc'!$C$6='BPA SANDBOX Ref Data'!E$2,Data!I94,0)</f>
        <v>27.538715410958904</v>
      </c>
      <c r="F94" s="4">
        <f>IF('SANDBOX Calc'!$C$6='BPA SANDBOX Ref Data'!F$2,Data!J94,0)</f>
        <v>0</v>
      </c>
      <c r="G94" s="4">
        <f>IF('SANDBOX Calc'!$C$6='BPA SANDBOX Ref Data'!G$2,Data!K94,0)</f>
        <v>0</v>
      </c>
      <c r="H94" s="4">
        <f>IF('SANDBOX Calc'!$C$6='BPA SANDBOX Ref Data'!H$2,Data!L94,0)</f>
        <v>0</v>
      </c>
      <c r="I94" s="4">
        <f>IF('SANDBOX Calc'!$C$6='BPA SANDBOX Ref Data'!I$2,Data!M94,0)</f>
        <v>0</v>
      </c>
      <c r="J94" s="4">
        <f>IF('SANDBOX Calc'!$C$6='BPA SANDBOX Ref Data'!J$2,Data!N94,0)</f>
        <v>0</v>
      </c>
      <c r="K94" s="4">
        <f>IF('SANDBOX Calc'!$C$6='BPA SANDBOX Ref Data'!K$2,Data!O94,0)</f>
        <v>0</v>
      </c>
      <c r="L94" s="4">
        <f>IF('SANDBOX Calc'!$C$6='BPA SANDBOX Ref Data'!L$2,Data!P94,0)</f>
        <v>0</v>
      </c>
      <c r="M94" s="4">
        <f>IF('SANDBOX Calc'!$C$6='BPA SANDBOX Ref Data'!M$2,Data!Q94,0)</f>
        <v>0</v>
      </c>
      <c r="N94" s="4">
        <f>IF('SANDBOX Calc'!$C$6='BPA SANDBOX Ref Data'!N$2,Data!R94,0)</f>
        <v>0</v>
      </c>
      <c r="O94" s="4">
        <f>IF('SANDBOX Calc'!$C$6='BPA SANDBOX Ref Data'!O$2,Data!S94,0)</f>
        <v>0</v>
      </c>
      <c r="P94" s="4">
        <f>IF('SANDBOX Calc'!$C$6='BPA SANDBOX Ref Data'!P$2,Data!T94,0)</f>
        <v>0</v>
      </c>
      <c r="Q94" s="4">
        <f>IF('SANDBOX Calc'!$C$6='BPA SANDBOX Ref Data'!Q$2,Data!U94,0)</f>
        <v>0</v>
      </c>
      <c r="R94" s="22">
        <f t="shared" si="9"/>
        <v>27.538715410958904</v>
      </c>
      <c r="S94" s="18">
        <f>IF(S$2='SANDBOX Calc'!$D$6,Data!V94,0)</f>
        <v>0</v>
      </c>
      <c r="T94" s="4">
        <f>IF(T$2='SANDBOX Calc'!$D$6,Data!W94,0)</f>
        <v>0</v>
      </c>
      <c r="U94" s="4">
        <f>IF(U$2='SANDBOX Calc'!$D$6,Data!X94,0)</f>
        <v>0</v>
      </c>
      <c r="V94" s="4">
        <f>IF(V$2='SANDBOX Calc'!$D$6,Data!Y94,0)</f>
        <v>0</v>
      </c>
      <c r="W94" s="4">
        <f>IF(W$2='SANDBOX Calc'!$D$6,Data!Z94,0)</f>
        <v>0</v>
      </c>
      <c r="X94" s="4">
        <f>IF(X$2='SANDBOX Calc'!$D$6,Data!AA94,0)</f>
        <v>0</v>
      </c>
      <c r="Y94" s="4">
        <f>IF(Y$2='SANDBOX Calc'!$D$6,Data!AB94,0)</f>
        <v>0</v>
      </c>
      <c r="Z94" s="4">
        <f>IF(Z$2='SANDBOX Calc'!$D$6,Data!AC94,0)</f>
        <v>0</v>
      </c>
      <c r="AA94" s="4">
        <f>IF(AA$2='SANDBOX Calc'!$D$6,Data!AD94,0)</f>
        <v>0</v>
      </c>
      <c r="AB94" s="4">
        <f>IF(AB$2='SANDBOX Calc'!$D$6,Data!AE94,0)</f>
        <v>0</v>
      </c>
      <c r="AC94" s="4">
        <f>IF(AC$2='SANDBOX Calc'!$D$6,Data!AF94,0)</f>
        <v>0</v>
      </c>
      <c r="AD94" s="4">
        <f>IF(AD$2='SANDBOX Calc'!$D$6,Data!AG94,0)</f>
        <v>0</v>
      </c>
      <c r="AE94" s="4">
        <f>IF(AE$2='SANDBOX Calc'!$D$6,Data!AH94,0)</f>
        <v>0</v>
      </c>
      <c r="AF94" s="4">
        <f>IF(AF$2='SANDBOX Calc'!$D$6,Data!AI94,0)</f>
        <v>0</v>
      </c>
      <c r="AG94" s="6">
        <f t="shared" si="10"/>
        <v>0</v>
      </c>
      <c r="AH94" s="18">
        <f>IF(AH$2='SANDBOX Calc'!$E$6,0,0)</f>
        <v>0</v>
      </c>
      <c r="AI94" s="4">
        <f>IF(AI$2='SANDBOX Calc'!$E$6,Data!AJ94,0)</f>
        <v>0</v>
      </c>
      <c r="AJ94" s="4">
        <f>IF(AJ$2='SANDBOX Calc'!$E$6,Data!AK94,0)</f>
        <v>6.6210045662100453E-2</v>
      </c>
      <c r="AK94" s="4">
        <f>IF(AK$2='SANDBOX Calc'!$E$6,Data!AL94,0)</f>
        <v>0</v>
      </c>
      <c r="AL94" s="4">
        <f>IF(AL$2='SANDBOX Calc'!$E$6,Data!AM94,0)</f>
        <v>0</v>
      </c>
      <c r="AM94" s="4">
        <f>IF(AM$2='SANDBOX Calc'!$E$6,Data!AN94,0)</f>
        <v>0</v>
      </c>
      <c r="AN94" s="4">
        <f>IF(AN$2='SANDBOX Calc'!$E$6,Data!AO94,0)</f>
        <v>0</v>
      </c>
      <c r="AO94" s="4">
        <f>IF(AO$2='SANDBOX Calc'!$E$6,Data!AP94,0)</f>
        <v>0</v>
      </c>
      <c r="AP94" s="6">
        <f t="shared" si="11"/>
        <v>6.6210045662100453E-2</v>
      </c>
      <c r="AQ94" s="18">
        <f>IF(AQ$2='SANDBOX Calc'!$F$6,0,0)</f>
        <v>0</v>
      </c>
      <c r="AR94" s="4">
        <f>IF(AR$2='SANDBOX Calc'!$F$6,Data!AQ94,0)</f>
        <v>0</v>
      </c>
      <c r="AS94" s="4">
        <f>IF(AS$2='SANDBOX Calc'!$F$6,Data!AR94,0)</f>
        <v>0</v>
      </c>
      <c r="AT94" s="4">
        <f>IF(AT$2='SANDBOX Calc'!$F$6,Data!AS94,0)</f>
        <v>0</v>
      </c>
      <c r="AU94" s="4">
        <f>IF(AU$2='SANDBOX Calc'!$F$6,Data!AT94,0)</f>
        <v>0</v>
      </c>
      <c r="AV94" s="4">
        <f>IF(AV$2='SANDBOX Calc'!$F$6,Data!AU94,0)</f>
        <v>0</v>
      </c>
      <c r="AW94" s="4">
        <f>IF(AW$2='SANDBOX Calc'!$F$6,Data!AV94,0)</f>
        <v>0</v>
      </c>
      <c r="AX94" s="4">
        <f>IF(AX$2='SANDBOX Calc'!$F$6,Data!AW94,0)</f>
        <v>0</v>
      </c>
      <c r="AY94" s="6">
        <f t="shared" si="12"/>
        <v>0</v>
      </c>
      <c r="AZ94" s="18">
        <f>IF(AZ$2='SANDBOX Calc'!$G$6,0,0)</f>
        <v>0</v>
      </c>
      <c r="BA94" s="4">
        <f>IF(BA$2='SANDBOX Calc'!$G$6,Data!AX94,0)</f>
        <v>0</v>
      </c>
      <c r="BB94" s="4">
        <f>IF(BB$2='SANDBOX Calc'!$G$6,Data!AY94,0)</f>
        <v>0</v>
      </c>
      <c r="BC94" s="4">
        <f>IF(BC$2='SANDBOX Calc'!$G$6,Data!AZ94,0)</f>
        <v>0</v>
      </c>
      <c r="BD94" s="4">
        <f>IF(BD$2='SANDBOX Calc'!$G$6,Data!BA94,0)</f>
        <v>0</v>
      </c>
      <c r="BE94" s="4">
        <f>IF(BE$2='SANDBOX Calc'!$G$6,Data!BB94,0)</f>
        <v>0</v>
      </c>
      <c r="BF94" s="4">
        <f>IF(BF$2='SANDBOX Calc'!$G$6,Data!BC94,0)</f>
        <v>0</v>
      </c>
      <c r="BG94" s="4">
        <f>IF(BG$2='SANDBOX Calc'!$G$6,Data!BD94,0)</f>
        <v>0</v>
      </c>
      <c r="BH94" s="6">
        <f t="shared" si="13"/>
        <v>0</v>
      </c>
      <c r="BI94" s="97">
        <f>IF('SANDBOX Calc'!$H$6="Yes",Data!BE94,0)</f>
        <v>0</v>
      </c>
      <c r="BJ94" s="18">
        <f>IF(BJ$2='SANDBOX Calc'!$L$4,0,0)</f>
        <v>0</v>
      </c>
      <c r="BK94" s="4">
        <f>IF(BK$2='SANDBOX Calc'!$L$4,Data!BV94,0)</f>
        <v>0</v>
      </c>
      <c r="BL94" s="4">
        <f>IF(BL$2='SANDBOX Calc'!$L$4,Data!BW94,0)</f>
        <v>6.6000000000000003E-2</v>
      </c>
      <c r="BM94" s="4">
        <f>IF(BM$2='SANDBOX Calc'!$L$4,Data!BX94,0)</f>
        <v>0</v>
      </c>
      <c r="BN94" s="4">
        <f>IF(BN$2='SANDBOX Calc'!$L$4,Data!BY94,0)</f>
        <v>0</v>
      </c>
      <c r="BO94" s="6">
        <f t="shared" si="14"/>
        <v>6.6000000000000003E-2</v>
      </c>
      <c r="BP94" s="4">
        <f>IF('SANDBOX Calc'!$J$6='BPA SANDBOX Ref Data'!BP$2,Data!C94,0)</f>
        <v>0</v>
      </c>
      <c r="BQ94" s="4">
        <f>IF('SANDBOX Calc'!$J$6='BPA SANDBOX Ref Data'!BQ$2,Data!D94,0)</f>
        <v>0</v>
      </c>
      <c r="BR94" s="4">
        <f>IF('SANDBOX Calc'!$J$6='BPA SANDBOX Ref Data'!BR$2,Data!E94,0)</f>
        <v>0</v>
      </c>
      <c r="BS94" s="4">
        <f>IF('SANDBOX Calc'!$J$6='BPA SANDBOX Ref Data'!BS$2,Data!F94,0)</f>
        <v>24.734000000000002</v>
      </c>
      <c r="BT94" s="99">
        <f t="shared" si="8"/>
        <v>24.734000000000002</v>
      </c>
      <c r="BU94" s="102">
        <f>IF('SANDBOX Calc'!$L$6="Yes",'BPA SANDBOX Ref Data'!BO94*'SANDBOX Calc'!$L$5,0)</f>
        <v>3.3000000000000002E-2</v>
      </c>
      <c r="BV94" s="102">
        <f>IF('SANDBOX Calc'!$M$6="Yes",IF(('SANDBOX Calc'!I98-'BPA SANDBOX Ref Data'!BT94)&gt;0,('SANDBOX Calc'!I98-'BPA SANDBOX Ref Data'!BT94)*'SANDBOX Calc'!$M$5,0),0)</f>
        <v>0.68462634132420064</v>
      </c>
      <c r="BW94" s="80">
        <f>IF('SANDBOX Calc'!$K$6="Yes",IF(('SANDBOX Calc'!I98)&lt;'SANDBOX Calc'!J98,('SANDBOX Calc'!I98-'SANDBOX Calc'!J98)*'SANDBOX Calc'!$K$5,0),0)</f>
        <v>0</v>
      </c>
      <c r="BX94" s="105">
        <f>IF('SANDBOX Calc'!$N$5='BPA SANDBOX Ref Data'!$BX$2,'BPA SANDBOX Scaling'!D97,0)</f>
        <v>1.0723405142364664</v>
      </c>
      <c r="BY94" s="1">
        <f>IF('SANDBOX Calc'!$N$5='BPA SANDBOX Ref Data'!$BY$2,'BPA SANDBOX Scaling'!H97,0)</f>
        <v>0</v>
      </c>
      <c r="BZ94" s="6">
        <f>IF('SANDBOX Calc'!$N$6="Yes",SUM('BPA SANDBOX Ref Data'!BX94:BY94),0)</f>
        <v>1.0723405142364664</v>
      </c>
      <c r="CA94" s="4"/>
      <c r="CB94" s="4"/>
      <c r="CC94" s="4"/>
      <c r="CD94" s="4"/>
      <c r="CE94" s="4"/>
      <c r="CF94" s="4"/>
      <c r="CG94" s="4"/>
      <c r="CH94" s="4"/>
      <c r="CI94" s="4"/>
      <c r="CJ94" s="4"/>
      <c r="CK94" s="4"/>
      <c r="CL94" s="4"/>
      <c r="CM94" s="4"/>
      <c r="CN94" s="4"/>
      <c r="CO94" s="4"/>
      <c r="CP94" s="4"/>
      <c r="CQ94" s="4" t="e">
        <f>IF('SANDBOX Calc'!#REF!='BPA SANDBOX Ref Data'!CQ$2,Data!G94,0)</f>
        <v>#REF!</v>
      </c>
      <c r="CR94" s="4" t="e">
        <f>IF('SANDBOX Calc'!#REF!='BPA SANDBOX Ref Data'!CR$2,Data!H94,0)</f>
        <v>#REF!</v>
      </c>
      <c r="CS94" s="4" t="e">
        <f>IF('SANDBOX Calc'!#REF!='BPA SANDBOX Ref Data'!CS$2,Data!I94,0)</f>
        <v>#REF!</v>
      </c>
      <c r="CT94" s="4" t="e">
        <f>IF('SANDBOX Calc'!#REF!='BPA SANDBOX Ref Data'!CT$2,Data!J94,0)</f>
        <v>#REF!</v>
      </c>
      <c r="CU94" s="4" t="e">
        <f>IF('SANDBOX Calc'!#REF!='BPA SANDBOX Ref Data'!CU$2,Data!K94,0)</f>
        <v>#REF!</v>
      </c>
      <c r="CV94" s="4" t="e">
        <f>IF('SANDBOX Calc'!#REF!='BPA SANDBOX Ref Data'!CV$2,Data!L94,0)</f>
        <v>#REF!</v>
      </c>
      <c r="CW94" s="4" t="e">
        <f>IF('SANDBOX Calc'!#REF!='BPA SANDBOX Ref Data'!CW$2,Data!M94,0)</f>
        <v>#REF!</v>
      </c>
      <c r="CX94" s="4" t="e">
        <f>IF('SANDBOX Calc'!#REF!='BPA SANDBOX Ref Data'!CX$2,Data!N94,0)</f>
        <v>#REF!</v>
      </c>
      <c r="CY94" s="4" t="e">
        <f>IF('SANDBOX Calc'!#REF!='BPA SANDBOX Ref Data'!CY$2,Data!O94,0)</f>
        <v>#REF!</v>
      </c>
      <c r="CZ94" s="4" t="e">
        <f>IF('SANDBOX Calc'!#REF!='BPA SANDBOX Ref Data'!CZ$2,Data!P94,0)</f>
        <v>#REF!</v>
      </c>
      <c r="DA94" s="4" t="e">
        <f>IF('SANDBOX Calc'!#REF!='BPA SANDBOX Ref Data'!DA$2,Data!Q94,0)</f>
        <v>#REF!</v>
      </c>
      <c r="DB94" s="4" t="e">
        <f>IF('SANDBOX Calc'!#REF!='BPA SANDBOX Ref Data'!DB$2,Data!R94,0)</f>
        <v>#REF!</v>
      </c>
      <c r="DC94" s="4" t="e">
        <f>IF('SANDBOX Calc'!#REF!='BPA SANDBOX Ref Data'!DC$2,Data!S94,0)</f>
        <v>#REF!</v>
      </c>
      <c r="DD94" s="4" t="e">
        <f>IF('SANDBOX Calc'!#REF!='BPA SANDBOX Ref Data'!DD$2,Data!T94,0)</f>
        <v>#REF!</v>
      </c>
      <c r="DE94" s="4" t="e">
        <f>IF('SANDBOX Calc'!#REF!='BPA SANDBOX Ref Data'!DE$2,Data!U94,0)</f>
        <v>#REF!</v>
      </c>
      <c r="DF94" s="22" t="e">
        <f t="shared" si="15"/>
        <v>#REF!</v>
      </c>
    </row>
    <row r="95" spans="1:110" x14ac:dyDescent="0.3">
      <c r="A95" s="12">
        <v>10291</v>
      </c>
      <c r="B95" s="37" t="s">
        <v>102</v>
      </c>
      <c r="C95" s="18">
        <f>IF('SANDBOX Calc'!$C$6='BPA SANDBOX Ref Data'!C$2,Data!G95,0)</f>
        <v>0</v>
      </c>
      <c r="D95" s="4">
        <f>IF('SANDBOX Calc'!$C$6='BPA SANDBOX Ref Data'!D$2,Data!H95,0)</f>
        <v>0</v>
      </c>
      <c r="E95" s="4">
        <f>IF('SANDBOX Calc'!$C$6='BPA SANDBOX Ref Data'!E$2,Data!I95,0)</f>
        <v>76.837270433789968</v>
      </c>
      <c r="F95" s="4">
        <f>IF('SANDBOX Calc'!$C$6='BPA SANDBOX Ref Data'!F$2,Data!J95,0)</f>
        <v>0</v>
      </c>
      <c r="G95" s="4">
        <f>IF('SANDBOX Calc'!$C$6='BPA SANDBOX Ref Data'!G$2,Data!K95,0)</f>
        <v>0</v>
      </c>
      <c r="H95" s="4">
        <f>IF('SANDBOX Calc'!$C$6='BPA SANDBOX Ref Data'!H$2,Data!L95,0)</f>
        <v>0</v>
      </c>
      <c r="I95" s="4">
        <f>IF('SANDBOX Calc'!$C$6='BPA SANDBOX Ref Data'!I$2,Data!M95,0)</f>
        <v>0</v>
      </c>
      <c r="J95" s="4">
        <f>IF('SANDBOX Calc'!$C$6='BPA SANDBOX Ref Data'!J$2,Data!N95,0)</f>
        <v>0</v>
      </c>
      <c r="K95" s="4">
        <f>IF('SANDBOX Calc'!$C$6='BPA SANDBOX Ref Data'!K$2,Data!O95,0)</f>
        <v>0</v>
      </c>
      <c r="L95" s="4">
        <f>IF('SANDBOX Calc'!$C$6='BPA SANDBOX Ref Data'!L$2,Data!P95,0)</f>
        <v>0</v>
      </c>
      <c r="M95" s="4">
        <f>IF('SANDBOX Calc'!$C$6='BPA SANDBOX Ref Data'!M$2,Data!Q95,0)</f>
        <v>0</v>
      </c>
      <c r="N95" s="4">
        <f>IF('SANDBOX Calc'!$C$6='BPA SANDBOX Ref Data'!N$2,Data!R95,0)</f>
        <v>0</v>
      </c>
      <c r="O95" s="4">
        <f>IF('SANDBOX Calc'!$C$6='BPA SANDBOX Ref Data'!O$2,Data!S95,0)</f>
        <v>0</v>
      </c>
      <c r="P95" s="4">
        <f>IF('SANDBOX Calc'!$C$6='BPA SANDBOX Ref Data'!P$2,Data!T95,0)</f>
        <v>0</v>
      </c>
      <c r="Q95" s="4">
        <f>IF('SANDBOX Calc'!$C$6='BPA SANDBOX Ref Data'!Q$2,Data!U95,0)</f>
        <v>0</v>
      </c>
      <c r="R95" s="22">
        <f t="shared" si="9"/>
        <v>76.837270433789968</v>
      </c>
      <c r="S95" s="18">
        <f>IF(S$2='SANDBOX Calc'!$D$6,Data!V95,0)</f>
        <v>0</v>
      </c>
      <c r="T95" s="4">
        <f>IF(T$2='SANDBOX Calc'!$D$6,Data!W95,0)</f>
        <v>0</v>
      </c>
      <c r="U95" s="4">
        <f>IF(U$2='SANDBOX Calc'!$D$6,Data!X95,0)</f>
        <v>0</v>
      </c>
      <c r="V95" s="4">
        <f>IF(V$2='SANDBOX Calc'!$D$6,Data!Y95,0)</f>
        <v>0</v>
      </c>
      <c r="W95" s="4">
        <f>IF(W$2='SANDBOX Calc'!$D$6,Data!Z95,0)</f>
        <v>0</v>
      </c>
      <c r="X95" s="4">
        <f>IF(X$2='SANDBOX Calc'!$D$6,Data!AA95,0)</f>
        <v>0</v>
      </c>
      <c r="Y95" s="4">
        <f>IF(Y$2='SANDBOX Calc'!$D$6,Data!AB95,0)</f>
        <v>0</v>
      </c>
      <c r="Z95" s="4">
        <f>IF(Z$2='SANDBOX Calc'!$D$6,Data!AC95,0)</f>
        <v>0</v>
      </c>
      <c r="AA95" s="4">
        <f>IF(AA$2='SANDBOX Calc'!$D$6,Data!AD95,0)</f>
        <v>0</v>
      </c>
      <c r="AB95" s="4">
        <f>IF(AB$2='SANDBOX Calc'!$D$6,Data!AE95,0)</f>
        <v>0</v>
      </c>
      <c r="AC95" s="4">
        <f>IF(AC$2='SANDBOX Calc'!$D$6,Data!AF95,0)</f>
        <v>0</v>
      </c>
      <c r="AD95" s="4">
        <f>IF(AD$2='SANDBOX Calc'!$D$6,Data!AG95,0)</f>
        <v>0</v>
      </c>
      <c r="AE95" s="4">
        <f>IF(AE$2='SANDBOX Calc'!$D$6,Data!AH95,0)</f>
        <v>0</v>
      </c>
      <c r="AF95" s="4">
        <f>IF(AF$2='SANDBOX Calc'!$D$6,Data!AI95,0)</f>
        <v>0</v>
      </c>
      <c r="AG95" s="6">
        <f t="shared" si="10"/>
        <v>0</v>
      </c>
      <c r="AH95" s="18">
        <f>IF(AH$2='SANDBOX Calc'!$E$6,0,0)</f>
        <v>0</v>
      </c>
      <c r="AI95" s="4">
        <f>IF(AI$2='SANDBOX Calc'!$E$6,Data!AJ95,0)</f>
        <v>0</v>
      </c>
      <c r="AJ95" s="4">
        <f>IF(AJ$2='SANDBOX Calc'!$E$6,Data!AK95,0)</f>
        <v>0</v>
      </c>
      <c r="AK95" s="4">
        <f>IF(AK$2='SANDBOX Calc'!$E$6,Data!AL95,0)</f>
        <v>0</v>
      </c>
      <c r="AL95" s="4">
        <f>IF(AL$2='SANDBOX Calc'!$E$6,Data!AM95,0)</f>
        <v>0</v>
      </c>
      <c r="AM95" s="4">
        <f>IF(AM$2='SANDBOX Calc'!$E$6,Data!AN95,0)</f>
        <v>0</v>
      </c>
      <c r="AN95" s="4">
        <f>IF(AN$2='SANDBOX Calc'!$E$6,Data!AO95,0)</f>
        <v>0</v>
      </c>
      <c r="AO95" s="4">
        <f>IF(AO$2='SANDBOX Calc'!$E$6,Data!AP95,0)</f>
        <v>0</v>
      </c>
      <c r="AP95" s="6">
        <f t="shared" si="11"/>
        <v>0</v>
      </c>
      <c r="AQ95" s="18">
        <f>IF(AQ$2='SANDBOX Calc'!$F$6,0,0)</f>
        <v>0</v>
      </c>
      <c r="AR95" s="4">
        <f>IF(AR$2='SANDBOX Calc'!$F$6,Data!AQ95,0)</f>
        <v>0</v>
      </c>
      <c r="AS95" s="4">
        <f>IF(AS$2='SANDBOX Calc'!$F$6,Data!AR95,0)</f>
        <v>0</v>
      </c>
      <c r="AT95" s="4">
        <f>IF(AT$2='SANDBOX Calc'!$F$6,Data!AS95,0)</f>
        <v>0</v>
      </c>
      <c r="AU95" s="4">
        <f>IF(AU$2='SANDBOX Calc'!$F$6,Data!AT95,0)</f>
        <v>0</v>
      </c>
      <c r="AV95" s="4">
        <f>IF(AV$2='SANDBOX Calc'!$F$6,Data!AU95,0)</f>
        <v>0</v>
      </c>
      <c r="AW95" s="4">
        <f>IF(AW$2='SANDBOX Calc'!$F$6,Data!AV95,0)</f>
        <v>0</v>
      </c>
      <c r="AX95" s="4">
        <f>IF(AX$2='SANDBOX Calc'!$F$6,Data!AW95,0)</f>
        <v>0</v>
      </c>
      <c r="AY95" s="6">
        <f t="shared" si="12"/>
        <v>0</v>
      </c>
      <c r="AZ95" s="18">
        <f>IF(AZ$2='SANDBOX Calc'!$G$6,0,0)</f>
        <v>0</v>
      </c>
      <c r="BA95" s="4">
        <f>IF(BA$2='SANDBOX Calc'!$G$6,Data!AX95,0)</f>
        <v>0</v>
      </c>
      <c r="BB95" s="4">
        <f>IF(BB$2='SANDBOX Calc'!$G$6,Data!AY95,0)</f>
        <v>0</v>
      </c>
      <c r="BC95" s="4">
        <f>IF(BC$2='SANDBOX Calc'!$G$6,Data!AZ95,0)</f>
        <v>0</v>
      </c>
      <c r="BD95" s="4">
        <f>IF(BD$2='SANDBOX Calc'!$G$6,Data!BA95,0)</f>
        <v>0</v>
      </c>
      <c r="BE95" s="4">
        <f>IF(BE$2='SANDBOX Calc'!$G$6,Data!BB95,0)</f>
        <v>0</v>
      </c>
      <c r="BF95" s="4">
        <f>IF(BF$2='SANDBOX Calc'!$G$6,Data!BC95,0)</f>
        <v>0</v>
      </c>
      <c r="BG95" s="4">
        <f>IF(BG$2='SANDBOX Calc'!$G$6,Data!BD95,0)</f>
        <v>0</v>
      </c>
      <c r="BH95" s="6">
        <f t="shared" si="13"/>
        <v>0</v>
      </c>
      <c r="BI95" s="97">
        <f>IF('SANDBOX Calc'!$H$6="Yes",Data!BE95,0)</f>
        <v>0</v>
      </c>
      <c r="BJ95" s="18">
        <f>IF(BJ$2='SANDBOX Calc'!$L$4,0,0)</f>
        <v>0</v>
      </c>
      <c r="BK95" s="4">
        <f>IF(BK$2='SANDBOX Calc'!$L$4,Data!BV95,0)</f>
        <v>0</v>
      </c>
      <c r="BL95" s="4">
        <f>IF(BL$2='SANDBOX Calc'!$L$4,Data!BW95,0)</f>
        <v>0</v>
      </c>
      <c r="BM95" s="4">
        <f>IF(BM$2='SANDBOX Calc'!$L$4,Data!BX95,0)</f>
        <v>0</v>
      </c>
      <c r="BN95" s="4">
        <f>IF(BN$2='SANDBOX Calc'!$L$4,Data!BY95,0)</f>
        <v>0</v>
      </c>
      <c r="BO95" s="6">
        <f t="shared" si="14"/>
        <v>0</v>
      </c>
      <c r="BP95" s="4">
        <f>IF('SANDBOX Calc'!$J$6='BPA SANDBOX Ref Data'!BP$2,Data!C95,0)</f>
        <v>0</v>
      </c>
      <c r="BQ95" s="4">
        <f>IF('SANDBOX Calc'!$J$6='BPA SANDBOX Ref Data'!BQ$2,Data!D95,0)</f>
        <v>0</v>
      </c>
      <c r="BR95" s="4">
        <f>IF('SANDBOX Calc'!$J$6='BPA SANDBOX Ref Data'!BR$2,Data!E95,0)</f>
        <v>0</v>
      </c>
      <c r="BS95" s="4">
        <f>IF('SANDBOX Calc'!$J$6='BPA SANDBOX Ref Data'!BS$2,Data!F95,0)</f>
        <v>79.182000000000002</v>
      </c>
      <c r="BT95" s="99">
        <f t="shared" si="8"/>
        <v>79.182000000000002</v>
      </c>
      <c r="BU95" s="102">
        <f>IF('SANDBOX Calc'!$L$6="Yes",'BPA SANDBOX Ref Data'!BO95*'SANDBOX Calc'!$L$5,0)</f>
        <v>0</v>
      </c>
      <c r="BV95" s="102">
        <f>IF('SANDBOX Calc'!$M$6="Yes",IF(('SANDBOX Calc'!I99-'BPA SANDBOX Ref Data'!BT95)&gt;0,('SANDBOX Calc'!I99-'BPA SANDBOX Ref Data'!BT95)*'SANDBOX Calc'!$M$5,0),0)</f>
        <v>0</v>
      </c>
      <c r="BW95" s="80">
        <f>IF('SANDBOX Calc'!$K$6="Yes",IF(('SANDBOX Calc'!I99)&lt;'SANDBOX Calc'!J99,('SANDBOX Calc'!I99-'SANDBOX Calc'!J99)*'SANDBOX Calc'!$K$5,0),0)</f>
        <v>-2.3447295662100345</v>
      </c>
      <c r="BX95" s="105">
        <f>IF('SANDBOX Calc'!$N$5='BPA SANDBOX Ref Data'!$BX$2,'BPA SANDBOX Scaling'!D98,0)</f>
        <v>3.2373458962705275</v>
      </c>
      <c r="BY95" s="1">
        <f>IF('SANDBOX Calc'!$N$5='BPA SANDBOX Ref Data'!$BY$2,'BPA SANDBOX Scaling'!H98,0)</f>
        <v>0</v>
      </c>
      <c r="BZ95" s="6">
        <f>IF('SANDBOX Calc'!$N$6="Yes",SUM('BPA SANDBOX Ref Data'!BX95:BY95),0)</f>
        <v>3.2373458962705275</v>
      </c>
      <c r="CA95" s="4"/>
      <c r="CB95" s="4"/>
      <c r="CC95" s="4"/>
      <c r="CD95" s="4"/>
      <c r="CE95" s="4"/>
      <c r="CF95" s="4"/>
      <c r="CG95" s="4"/>
      <c r="CH95" s="4"/>
      <c r="CI95" s="4"/>
      <c r="CJ95" s="4"/>
      <c r="CK95" s="4"/>
      <c r="CL95" s="4"/>
      <c r="CM95" s="4"/>
      <c r="CN95" s="4"/>
      <c r="CO95" s="4"/>
      <c r="CP95" s="4"/>
      <c r="CQ95" s="4" t="e">
        <f>IF('SANDBOX Calc'!#REF!='BPA SANDBOX Ref Data'!CQ$2,Data!G95,0)</f>
        <v>#REF!</v>
      </c>
      <c r="CR95" s="4" t="e">
        <f>IF('SANDBOX Calc'!#REF!='BPA SANDBOX Ref Data'!CR$2,Data!H95,0)</f>
        <v>#REF!</v>
      </c>
      <c r="CS95" s="4" t="e">
        <f>IF('SANDBOX Calc'!#REF!='BPA SANDBOX Ref Data'!CS$2,Data!I95,0)</f>
        <v>#REF!</v>
      </c>
      <c r="CT95" s="4" t="e">
        <f>IF('SANDBOX Calc'!#REF!='BPA SANDBOX Ref Data'!CT$2,Data!J95,0)</f>
        <v>#REF!</v>
      </c>
      <c r="CU95" s="4" t="e">
        <f>IF('SANDBOX Calc'!#REF!='BPA SANDBOX Ref Data'!CU$2,Data!K95,0)</f>
        <v>#REF!</v>
      </c>
      <c r="CV95" s="4" t="e">
        <f>IF('SANDBOX Calc'!#REF!='BPA SANDBOX Ref Data'!CV$2,Data!L95,0)</f>
        <v>#REF!</v>
      </c>
      <c r="CW95" s="4" t="e">
        <f>IF('SANDBOX Calc'!#REF!='BPA SANDBOX Ref Data'!CW$2,Data!M95,0)</f>
        <v>#REF!</v>
      </c>
      <c r="CX95" s="4" t="e">
        <f>IF('SANDBOX Calc'!#REF!='BPA SANDBOX Ref Data'!CX$2,Data!N95,0)</f>
        <v>#REF!</v>
      </c>
      <c r="CY95" s="4" t="e">
        <f>IF('SANDBOX Calc'!#REF!='BPA SANDBOX Ref Data'!CY$2,Data!O95,0)</f>
        <v>#REF!</v>
      </c>
      <c r="CZ95" s="4" t="e">
        <f>IF('SANDBOX Calc'!#REF!='BPA SANDBOX Ref Data'!CZ$2,Data!P95,0)</f>
        <v>#REF!</v>
      </c>
      <c r="DA95" s="4" t="e">
        <f>IF('SANDBOX Calc'!#REF!='BPA SANDBOX Ref Data'!DA$2,Data!Q95,0)</f>
        <v>#REF!</v>
      </c>
      <c r="DB95" s="4" t="e">
        <f>IF('SANDBOX Calc'!#REF!='BPA SANDBOX Ref Data'!DB$2,Data!R95,0)</f>
        <v>#REF!</v>
      </c>
      <c r="DC95" s="4" t="e">
        <f>IF('SANDBOX Calc'!#REF!='BPA SANDBOX Ref Data'!DC$2,Data!S95,0)</f>
        <v>#REF!</v>
      </c>
      <c r="DD95" s="4" t="e">
        <f>IF('SANDBOX Calc'!#REF!='BPA SANDBOX Ref Data'!DD$2,Data!T95,0)</f>
        <v>#REF!</v>
      </c>
      <c r="DE95" s="4" t="e">
        <f>IF('SANDBOX Calc'!#REF!='BPA SANDBOX Ref Data'!DE$2,Data!U95,0)</f>
        <v>#REF!</v>
      </c>
      <c r="DF95" s="22" t="e">
        <f t="shared" si="15"/>
        <v>#REF!</v>
      </c>
    </row>
    <row r="96" spans="1:110" x14ac:dyDescent="0.3">
      <c r="A96" s="12">
        <v>10294</v>
      </c>
      <c r="B96" s="37" t="s">
        <v>103</v>
      </c>
      <c r="C96" s="18">
        <f>IF('SANDBOX Calc'!$C$6='BPA SANDBOX Ref Data'!C$2,Data!G96,0)</f>
        <v>0</v>
      </c>
      <c r="D96" s="4">
        <f>IF('SANDBOX Calc'!$C$6='BPA SANDBOX Ref Data'!D$2,Data!H96,0)</f>
        <v>0</v>
      </c>
      <c r="E96" s="4">
        <f>IF('SANDBOX Calc'!$C$6='BPA SANDBOX Ref Data'!E$2,Data!I96,0)</f>
        <v>36.041515753424662</v>
      </c>
      <c r="F96" s="4">
        <f>IF('SANDBOX Calc'!$C$6='BPA SANDBOX Ref Data'!F$2,Data!J96,0)</f>
        <v>0</v>
      </c>
      <c r="G96" s="4">
        <f>IF('SANDBOX Calc'!$C$6='BPA SANDBOX Ref Data'!G$2,Data!K96,0)</f>
        <v>0</v>
      </c>
      <c r="H96" s="4">
        <f>IF('SANDBOX Calc'!$C$6='BPA SANDBOX Ref Data'!H$2,Data!L96,0)</f>
        <v>0</v>
      </c>
      <c r="I96" s="4">
        <f>IF('SANDBOX Calc'!$C$6='BPA SANDBOX Ref Data'!I$2,Data!M96,0)</f>
        <v>0</v>
      </c>
      <c r="J96" s="4">
        <f>IF('SANDBOX Calc'!$C$6='BPA SANDBOX Ref Data'!J$2,Data!N96,0)</f>
        <v>0</v>
      </c>
      <c r="K96" s="4">
        <f>IF('SANDBOX Calc'!$C$6='BPA SANDBOX Ref Data'!K$2,Data!O96,0)</f>
        <v>0</v>
      </c>
      <c r="L96" s="4">
        <f>IF('SANDBOX Calc'!$C$6='BPA SANDBOX Ref Data'!L$2,Data!P96,0)</f>
        <v>0</v>
      </c>
      <c r="M96" s="4">
        <f>IF('SANDBOX Calc'!$C$6='BPA SANDBOX Ref Data'!M$2,Data!Q96,0)</f>
        <v>0</v>
      </c>
      <c r="N96" s="4">
        <f>IF('SANDBOX Calc'!$C$6='BPA SANDBOX Ref Data'!N$2,Data!R96,0)</f>
        <v>0</v>
      </c>
      <c r="O96" s="4">
        <f>IF('SANDBOX Calc'!$C$6='BPA SANDBOX Ref Data'!O$2,Data!S96,0)</f>
        <v>0</v>
      </c>
      <c r="P96" s="4">
        <f>IF('SANDBOX Calc'!$C$6='BPA SANDBOX Ref Data'!P$2,Data!T96,0)</f>
        <v>0</v>
      </c>
      <c r="Q96" s="4">
        <f>IF('SANDBOX Calc'!$C$6='BPA SANDBOX Ref Data'!Q$2,Data!U96,0)</f>
        <v>0</v>
      </c>
      <c r="R96" s="22">
        <f t="shared" si="9"/>
        <v>36.041515753424662</v>
      </c>
      <c r="S96" s="18">
        <f>IF(S$2='SANDBOX Calc'!$D$6,Data!V96,0)</f>
        <v>0</v>
      </c>
      <c r="T96" s="4">
        <f>IF(T$2='SANDBOX Calc'!$D$6,Data!W96,0)</f>
        <v>0</v>
      </c>
      <c r="U96" s="4">
        <f>IF(U$2='SANDBOX Calc'!$D$6,Data!X96,0)</f>
        <v>0</v>
      </c>
      <c r="V96" s="4">
        <f>IF(V$2='SANDBOX Calc'!$D$6,Data!Y96,0)</f>
        <v>0</v>
      </c>
      <c r="W96" s="4">
        <f>IF(W$2='SANDBOX Calc'!$D$6,Data!Z96,0)</f>
        <v>0</v>
      </c>
      <c r="X96" s="4">
        <f>IF(X$2='SANDBOX Calc'!$D$6,Data!AA96,0)</f>
        <v>0</v>
      </c>
      <c r="Y96" s="4">
        <f>IF(Y$2='SANDBOX Calc'!$D$6,Data!AB96,0)</f>
        <v>0</v>
      </c>
      <c r="Z96" s="4">
        <f>IF(Z$2='SANDBOX Calc'!$D$6,Data!AC96,0)</f>
        <v>0</v>
      </c>
      <c r="AA96" s="4">
        <f>IF(AA$2='SANDBOX Calc'!$D$6,Data!AD96,0)</f>
        <v>0</v>
      </c>
      <c r="AB96" s="4">
        <f>IF(AB$2='SANDBOX Calc'!$D$6,Data!AE96,0)</f>
        <v>0</v>
      </c>
      <c r="AC96" s="4">
        <f>IF(AC$2='SANDBOX Calc'!$D$6,Data!AF96,0)</f>
        <v>0</v>
      </c>
      <c r="AD96" s="4">
        <f>IF(AD$2='SANDBOX Calc'!$D$6,Data!AG96,0)</f>
        <v>0</v>
      </c>
      <c r="AE96" s="4">
        <f>IF(AE$2='SANDBOX Calc'!$D$6,Data!AH96,0)</f>
        <v>0</v>
      </c>
      <c r="AF96" s="4">
        <f>IF(AF$2='SANDBOX Calc'!$D$6,Data!AI96,0)</f>
        <v>0</v>
      </c>
      <c r="AG96" s="6">
        <f t="shared" si="10"/>
        <v>0</v>
      </c>
      <c r="AH96" s="18">
        <f>IF(AH$2='SANDBOX Calc'!$E$6,0,0)</f>
        <v>0</v>
      </c>
      <c r="AI96" s="4">
        <f>IF(AI$2='SANDBOX Calc'!$E$6,Data!AJ96,0)</f>
        <v>0</v>
      </c>
      <c r="AJ96" s="4">
        <f>IF(AJ$2='SANDBOX Calc'!$E$6,Data!AK96,0)</f>
        <v>0</v>
      </c>
      <c r="AK96" s="4">
        <f>IF(AK$2='SANDBOX Calc'!$E$6,Data!AL96,0)</f>
        <v>0</v>
      </c>
      <c r="AL96" s="4">
        <f>IF(AL$2='SANDBOX Calc'!$E$6,Data!AM96,0)</f>
        <v>0</v>
      </c>
      <c r="AM96" s="4">
        <f>IF(AM$2='SANDBOX Calc'!$E$6,Data!AN96,0)</f>
        <v>0</v>
      </c>
      <c r="AN96" s="4">
        <f>IF(AN$2='SANDBOX Calc'!$E$6,Data!AO96,0)</f>
        <v>0</v>
      </c>
      <c r="AO96" s="4">
        <f>IF(AO$2='SANDBOX Calc'!$E$6,Data!AP96,0)</f>
        <v>0</v>
      </c>
      <c r="AP96" s="6">
        <f t="shared" si="11"/>
        <v>0</v>
      </c>
      <c r="AQ96" s="18">
        <f>IF(AQ$2='SANDBOX Calc'!$F$6,0,0)</f>
        <v>0</v>
      </c>
      <c r="AR96" s="4">
        <f>IF(AR$2='SANDBOX Calc'!$F$6,Data!AQ96,0)</f>
        <v>0</v>
      </c>
      <c r="AS96" s="4">
        <f>IF(AS$2='SANDBOX Calc'!$F$6,Data!AR96,0)</f>
        <v>0</v>
      </c>
      <c r="AT96" s="4">
        <f>IF(AT$2='SANDBOX Calc'!$F$6,Data!AS96,0)</f>
        <v>0</v>
      </c>
      <c r="AU96" s="4">
        <f>IF(AU$2='SANDBOX Calc'!$F$6,Data!AT96,0)</f>
        <v>0</v>
      </c>
      <c r="AV96" s="4">
        <f>IF(AV$2='SANDBOX Calc'!$F$6,Data!AU96,0)</f>
        <v>0</v>
      </c>
      <c r="AW96" s="4">
        <f>IF(AW$2='SANDBOX Calc'!$F$6,Data!AV96,0)</f>
        <v>0</v>
      </c>
      <c r="AX96" s="4">
        <f>IF(AX$2='SANDBOX Calc'!$F$6,Data!AW96,0)</f>
        <v>0</v>
      </c>
      <c r="AY96" s="6">
        <f t="shared" si="12"/>
        <v>0</v>
      </c>
      <c r="AZ96" s="18">
        <f>IF(AZ$2='SANDBOX Calc'!$G$6,0,0)</f>
        <v>0</v>
      </c>
      <c r="BA96" s="4">
        <f>IF(BA$2='SANDBOX Calc'!$G$6,Data!AX96,0)</f>
        <v>0</v>
      </c>
      <c r="BB96" s="4">
        <f>IF(BB$2='SANDBOX Calc'!$G$6,Data!AY96,0)</f>
        <v>0</v>
      </c>
      <c r="BC96" s="4">
        <f>IF(BC$2='SANDBOX Calc'!$G$6,Data!AZ96,0)</f>
        <v>0</v>
      </c>
      <c r="BD96" s="4">
        <f>IF(BD$2='SANDBOX Calc'!$G$6,Data!BA96,0)</f>
        <v>0</v>
      </c>
      <c r="BE96" s="4">
        <f>IF(BE$2='SANDBOX Calc'!$G$6,Data!BB96,0)</f>
        <v>0</v>
      </c>
      <c r="BF96" s="4">
        <f>IF(BF$2='SANDBOX Calc'!$G$6,Data!BC96,0)</f>
        <v>0</v>
      </c>
      <c r="BG96" s="4">
        <f>IF(BG$2='SANDBOX Calc'!$G$6,Data!BD96,0)</f>
        <v>0</v>
      </c>
      <c r="BH96" s="6">
        <f t="shared" si="13"/>
        <v>0</v>
      </c>
      <c r="BI96" s="97">
        <f>IF('SANDBOX Calc'!$H$6="Yes",Data!BE96,0)</f>
        <v>0</v>
      </c>
      <c r="BJ96" s="18">
        <f>IF(BJ$2='SANDBOX Calc'!$L$4,0,0)</f>
        <v>0</v>
      </c>
      <c r="BK96" s="4">
        <f>IF(BK$2='SANDBOX Calc'!$L$4,Data!BV96,0)</f>
        <v>0</v>
      </c>
      <c r="BL96" s="4">
        <f>IF(BL$2='SANDBOX Calc'!$L$4,Data!BW96,0)</f>
        <v>0.13550000000000001</v>
      </c>
      <c r="BM96" s="4">
        <f>IF(BM$2='SANDBOX Calc'!$L$4,Data!BX96,0)</f>
        <v>0</v>
      </c>
      <c r="BN96" s="4">
        <f>IF(BN$2='SANDBOX Calc'!$L$4,Data!BY96,0)</f>
        <v>0</v>
      </c>
      <c r="BO96" s="6">
        <f t="shared" si="14"/>
        <v>0.13550000000000001</v>
      </c>
      <c r="BP96" s="4">
        <f>IF('SANDBOX Calc'!$J$6='BPA SANDBOX Ref Data'!BP$2,Data!C96,0)</f>
        <v>0</v>
      </c>
      <c r="BQ96" s="4">
        <f>IF('SANDBOX Calc'!$J$6='BPA SANDBOX Ref Data'!BQ$2,Data!D96,0)</f>
        <v>0</v>
      </c>
      <c r="BR96" s="4">
        <f>IF('SANDBOX Calc'!$J$6='BPA SANDBOX Ref Data'!BR$2,Data!E96,0)</f>
        <v>0</v>
      </c>
      <c r="BS96" s="4">
        <f>IF('SANDBOX Calc'!$J$6='BPA SANDBOX Ref Data'!BS$2,Data!F96,0)</f>
        <v>36.326999999999998</v>
      </c>
      <c r="BT96" s="99">
        <f t="shared" si="8"/>
        <v>36.326999999999998</v>
      </c>
      <c r="BU96" s="102">
        <f>IF('SANDBOX Calc'!$L$6="Yes",'BPA SANDBOX Ref Data'!BO96*'SANDBOX Calc'!$L$5,0)</f>
        <v>6.7750000000000005E-2</v>
      </c>
      <c r="BV96" s="102">
        <f>IF('SANDBOX Calc'!$M$6="Yes",IF(('SANDBOX Calc'!I100-'BPA SANDBOX Ref Data'!BT96)&gt;0,('SANDBOX Calc'!I100-'BPA SANDBOX Ref Data'!BT96)*'SANDBOX Calc'!$M$5,0),0)</f>
        <v>0</v>
      </c>
      <c r="BW96" s="80">
        <f>IF('SANDBOX Calc'!$K$6="Yes",IF(('SANDBOX Calc'!I100)&lt;'SANDBOX Calc'!J100,('SANDBOX Calc'!I100-'SANDBOX Calc'!J100)*'SANDBOX Calc'!$K$5,0),0)</f>
        <v>-0.28548424657533644</v>
      </c>
      <c r="BX96" s="105">
        <f>IF('SANDBOX Calc'!$N$5='BPA SANDBOX Ref Data'!$BX$2,'BPA SANDBOX Scaling'!D99,0)</f>
        <v>1.5213734512461814</v>
      </c>
      <c r="BY96" s="1">
        <f>IF('SANDBOX Calc'!$N$5='BPA SANDBOX Ref Data'!$BY$2,'BPA SANDBOX Scaling'!H99,0)</f>
        <v>0</v>
      </c>
      <c r="BZ96" s="6">
        <f>IF('SANDBOX Calc'!$N$6="Yes",SUM('BPA SANDBOX Ref Data'!BX96:BY96),0)</f>
        <v>1.5213734512461814</v>
      </c>
      <c r="CA96" s="4"/>
      <c r="CB96" s="4"/>
      <c r="CC96" s="4"/>
      <c r="CD96" s="4"/>
      <c r="CE96" s="4"/>
      <c r="CF96" s="4"/>
      <c r="CG96" s="4"/>
      <c r="CH96" s="4"/>
      <c r="CI96" s="4"/>
      <c r="CJ96" s="4"/>
      <c r="CK96" s="4"/>
      <c r="CL96" s="4"/>
      <c r="CM96" s="4"/>
      <c r="CN96" s="4"/>
      <c r="CO96" s="4"/>
      <c r="CP96" s="4"/>
      <c r="CQ96" s="4" t="e">
        <f>IF('SANDBOX Calc'!#REF!='BPA SANDBOX Ref Data'!CQ$2,Data!G96,0)</f>
        <v>#REF!</v>
      </c>
      <c r="CR96" s="4" t="e">
        <f>IF('SANDBOX Calc'!#REF!='BPA SANDBOX Ref Data'!CR$2,Data!H96,0)</f>
        <v>#REF!</v>
      </c>
      <c r="CS96" s="4" t="e">
        <f>IF('SANDBOX Calc'!#REF!='BPA SANDBOX Ref Data'!CS$2,Data!I96,0)</f>
        <v>#REF!</v>
      </c>
      <c r="CT96" s="4" t="e">
        <f>IF('SANDBOX Calc'!#REF!='BPA SANDBOX Ref Data'!CT$2,Data!J96,0)</f>
        <v>#REF!</v>
      </c>
      <c r="CU96" s="4" t="e">
        <f>IF('SANDBOX Calc'!#REF!='BPA SANDBOX Ref Data'!CU$2,Data!K96,0)</f>
        <v>#REF!</v>
      </c>
      <c r="CV96" s="4" t="e">
        <f>IF('SANDBOX Calc'!#REF!='BPA SANDBOX Ref Data'!CV$2,Data!L96,0)</f>
        <v>#REF!</v>
      </c>
      <c r="CW96" s="4" t="e">
        <f>IF('SANDBOX Calc'!#REF!='BPA SANDBOX Ref Data'!CW$2,Data!M96,0)</f>
        <v>#REF!</v>
      </c>
      <c r="CX96" s="4" t="e">
        <f>IF('SANDBOX Calc'!#REF!='BPA SANDBOX Ref Data'!CX$2,Data!N96,0)</f>
        <v>#REF!</v>
      </c>
      <c r="CY96" s="4" t="e">
        <f>IF('SANDBOX Calc'!#REF!='BPA SANDBOX Ref Data'!CY$2,Data!O96,0)</f>
        <v>#REF!</v>
      </c>
      <c r="CZ96" s="4" t="e">
        <f>IF('SANDBOX Calc'!#REF!='BPA SANDBOX Ref Data'!CZ$2,Data!P96,0)</f>
        <v>#REF!</v>
      </c>
      <c r="DA96" s="4" t="e">
        <f>IF('SANDBOX Calc'!#REF!='BPA SANDBOX Ref Data'!DA$2,Data!Q96,0)</f>
        <v>#REF!</v>
      </c>
      <c r="DB96" s="4" t="e">
        <f>IF('SANDBOX Calc'!#REF!='BPA SANDBOX Ref Data'!DB$2,Data!R96,0)</f>
        <v>#REF!</v>
      </c>
      <c r="DC96" s="4" t="e">
        <f>IF('SANDBOX Calc'!#REF!='BPA SANDBOX Ref Data'!DC$2,Data!S96,0)</f>
        <v>#REF!</v>
      </c>
      <c r="DD96" s="4" t="e">
        <f>IF('SANDBOX Calc'!#REF!='BPA SANDBOX Ref Data'!DD$2,Data!T96,0)</f>
        <v>#REF!</v>
      </c>
      <c r="DE96" s="4" t="e">
        <f>IF('SANDBOX Calc'!#REF!='BPA SANDBOX Ref Data'!DE$2,Data!U96,0)</f>
        <v>#REF!</v>
      </c>
      <c r="DF96" s="22" t="e">
        <f t="shared" si="15"/>
        <v>#REF!</v>
      </c>
    </row>
    <row r="97" spans="1:110" x14ac:dyDescent="0.3">
      <c r="A97" s="12">
        <v>10304</v>
      </c>
      <c r="B97" s="37" t="s">
        <v>104</v>
      </c>
      <c r="C97" s="18">
        <f>IF('SANDBOX Calc'!$C$6='BPA SANDBOX Ref Data'!C$2,Data!G97,0)</f>
        <v>0</v>
      </c>
      <c r="D97" s="4">
        <f>IF('SANDBOX Calc'!$C$6='BPA SANDBOX Ref Data'!D$2,Data!H97,0)</f>
        <v>0</v>
      </c>
      <c r="E97" s="4">
        <f>IF('SANDBOX Calc'!$C$6='BPA SANDBOX Ref Data'!E$2,Data!I97,0)</f>
        <v>13.38260799086758</v>
      </c>
      <c r="F97" s="4">
        <f>IF('SANDBOX Calc'!$C$6='BPA SANDBOX Ref Data'!F$2,Data!J97,0)</f>
        <v>0</v>
      </c>
      <c r="G97" s="4">
        <f>IF('SANDBOX Calc'!$C$6='BPA SANDBOX Ref Data'!G$2,Data!K97,0)</f>
        <v>0</v>
      </c>
      <c r="H97" s="4">
        <f>IF('SANDBOX Calc'!$C$6='BPA SANDBOX Ref Data'!H$2,Data!L97,0)</f>
        <v>0</v>
      </c>
      <c r="I97" s="4">
        <f>IF('SANDBOX Calc'!$C$6='BPA SANDBOX Ref Data'!I$2,Data!M97,0)</f>
        <v>0</v>
      </c>
      <c r="J97" s="4">
        <f>IF('SANDBOX Calc'!$C$6='BPA SANDBOX Ref Data'!J$2,Data!N97,0)</f>
        <v>0</v>
      </c>
      <c r="K97" s="4">
        <f>IF('SANDBOX Calc'!$C$6='BPA SANDBOX Ref Data'!K$2,Data!O97,0)</f>
        <v>0</v>
      </c>
      <c r="L97" s="4">
        <f>IF('SANDBOX Calc'!$C$6='BPA SANDBOX Ref Data'!L$2,Data!P97,0)</f>
        <v>0</v>
      </c>
      <c r="M97" s="4">
        <f>IF('SANDBOX Calc'!$C$6='BPA SANDBOX Ref Data'!M$2,Data!Q97,0)</f>
        <v>0</v>
      </c>
      <c r="N97" s="4">
        <f>IF('SANDBOX Calc'!$C$6='BPA SANDBOX Ref Data'!N$2,Data!R97,0)</f>
        <v>0</v>
      </c>
      <c r="O97" s="4">
        <f>IF('SANDBOX Calc'!$C$6='BPA SANDBOX Ref Data'!O$2,Data!S97,0)</f>
        <v>0</v>
      </c>
      <c r="P97" s="4">
        <f>IF('SANDBOX Calc'!$C$6='BPA SANDBOX Ref Data'!P$2,Data!T97,0)</f>
        <v>0</v>
      </c>
      <c r="Q97" s="4">
        <f>IF('SANDBOX Calc'!$C$6='BPA SANDBOX Ref Data'!Q$2,Data!U97,0)</f>
        <v>0</v>
      </c>
      <c r="R97" s="22">
        <f t="shared" si="9"/>
        <v>13.38260799086758</v>
      </c>
      <c r="S97" s="18">
        <f>IF(S$2='SANDBOX Calc'!$D$6,Data!V97,0)</f>
        <v>0</v>
      </c>
      <c r="T97" s="4">
        <f>IF(T$2='SANDBOX Calc'!$D$6,Data!W97,0)</f>
        <v>0</v>
      </c>
      <c r="U97" s="4">
        <f>IF(U$2='SANDBOX Calc'!$D$6,Data!X97,0)</f>
        <v>0</v>
      </c>
      <c r="V97" s="4">
        <f>IF(V$2='SANDBOX Calc'!$D$6,Data!Y97,0)</f>
        <v>0</v>
      </c>
      <c r="W97" s="4">
        <f>IF(W$2='SANDBOX Calc'!$D$6,Data!Z97,0)</f>
        <v>0</v>
      </c>
      <c r="X97" s="4">
        <f>IF(X$2='SANDBOX Calc'!$D$6,Data!AA97,0)</f>
        <v>0</v>
      </c>
      <c r="Y97" s="4">
        <f>IF(Y$2='SANDBOX Calc'!$D$6,Data!AB97,0)</f>
        <v>0</v>
      </c>
      <c r="Z97" s="4">
        <f>IF(Z$2='SANDBOX Calc'!$D$6,Data!AC97,0)</f>
        <v>0</v>
      </c>
      <c r="AA97" s="4">
        <f>IF(AA$2='SANDBOX Calc'!$D$6,Data!AD97,0)</f>
        <v>0</v>
      </c>
      <c r="AB97" s="4">
        <f>IF(AB$2='SANDBOX Calc'!$D$6,Data!AE97,0)</f>
        <v>0</v>
      </c>
      <c r="AC97" s="4">
        <f>IF(AC$2='SANDBOX Calc'!$D$6,Data!AF97,0)</f>
        <v>0</v>
      </c>
      <c r="AD97" s="4">
        <f>IF(AD$2='SANDBOX Calc'!$D$6,Data!AG97,0)</f>
        <v>0</v>
      </c>
      <c r="AE97" s="4">
        <f>IF(AE$2='SANDBOX Calc'!$D$6,Data!AH97,0)</f>
        <v>0</v>
      </c>
      <c r="AF97" s="4">
        <f>IF(AF$2='SANDBOX Calc'!$D$6,Data!AI97,0)</f>
        <v>0</v>
      </c>
      <c r="AG97" s="6">
        <f t="shared" si="10"/>
        <v>0</v>
      </c>
      <c r="AH97" s="18">
        <f>IF(AH$2='SANDBOX Calc'!$E$6,0,0)</f>
        <v>0</v>
      </c>
      <c r="AI97" s="4">
        <f>IF(AI$2='SANDBOX Calc'!$E$6,Data!AJ97,0)</f>
        <v>0</v>
      </c>
      <c r="AJ97" s="4">
        <f>IF(AJ$2='SANDBOX Calc'!$E$6,Data!AK97,0)</f>
        <v>0</v>
      </c>
      <c r="AK97" s="4">
        <f>IF(AK$2='SANDBOX Calc'!$E$6,Data!AL97,0)</f>
        <v>0</v>
      </c>
      <c r="AL97" s="4">
        <f>IF(AL$2='SANDBOX Calc'!$E$6,Data!AM97,0)</f>
        <v>0</v>
      </c>
      <c r="AM97" s="4">
        <f>IF(AM$2='SANDBOX Calc'!$E$6,Data!AN97,0)</f>
        <v>0</v>
      </c>
      <c r="AN97" s="4">
        <f>IF(AN$2='SANDBOX Calc'!$E$6,Data!AO97,0)</f>
        <v>0</v>
      </c>
      <c r="AO97" s="4">
        <f>IF(AO$2='SANDBOX Calc'!$E$6,Data!AP97,0)</f>
        <v>0</v>
      </c>
      <c r="AP97" s="6">
        <f t="shared" si="11"/>
        <v>0</v>
      </c>
      <c r="AQ97" s="18">
        <f>IF(AQ$2='SANDBOX Calc'!$F$6,0,0)</f>
        <v>0</v>
      </c>
      <c r="AR97" s="4">
        <f>IF(AR$2='SANDBOX Calc'!$F$6,Data!AQ97,0)</f>
        <v>0</v>
      </c>
      <c r="AS97" s="4">
        <f>IF(AS$2='SANDBOX Calc'!$F$6,Data!AR97,0)</f>
        <v>0</v>
      </c>
      <c r="AT97" s="4">
        <f>IF(AT$2='SANDBOX Calc'!$F$6,Data!AS97,0)</f>
        <v>0</v>
      </c>
      <c r="AU97" s="4">
        <f>IF(AU$2='SANDBOX Calc'!$F$6,Data!AT97,0)</f>
        <v>0</v>
      </c>
      <c r="AV97" s="4">
        <f>IF(AV$2='SANDBOX Calc'!$F$6,Data!AU97,0)</f>
        <v>0</v>
      </c>
      <c r="AW97" s="4">
        <f>IF(AW$2='SANDBOX Calc'!$F$6,Data!AV97,0)</f>
        <v>0</v>
      </c>
      <c r="AX97" s="4">
        <f>IF(AX$2='SANDBOX Calc'!$F$6,Data!AW97,0)</f>
        <v>0</v>
      </c>
      <c r="AY97" s="6">
        <f t="shared" si="12"/>
        <v>0</v>
      </c>
      <c r="AZ97" s="18">
        <f>IF(AZ$2='SANDBOX Calc'!$G$6,0,0)</f>
        <v>0</v>
      </c>
      <c r="BA97" s="4">
        <f>IF(BA$2='SANDBOX Calc'!$G$6,Data!AX97,0)</f>
        <v>0</v>
      </c>
      <c r="BB97" s="4">
        <f>IF(BB$2='SANDBOX Calc'!$G$6,Data!AY97,0)</f>
        <v>0</v>
      </c>
      <c r="BC97" s="4">
        <f>IF(BC$2='SANDBOX Calc'!$G$6,Data!AZ97,0)</f>
        <v>0</v>
      </c>
      <c r="BD97" s="4">
        <f>IF(BD$2='SANDBOX Calc'!$G$6,Data!BA97,0)</f>
        <v>0</v>
      </c>
      <c r="BE97" s="4">
        <f>IF(BE$2='SANDBOX Calc'!$G$6,Data!BB97,0)</f>
        <v>0</v>
      </c>
      <c r="BF97" s="4">
        <f>IF(BF$2='SANDBOX Calc'!$G$6,Data!BC97,0)</f>
        <v>0</v>
      </c>
      <c r="BG97" s="4">
        <f>IF(BG$2='SANDBOX Calc'!$G$6,Data!BD97,0)</f>
        <v>0</v>
      </c>
      <c r="BH97" s="6">
        <f t="shared" si="13"/>
        <v>0</v>
      </c>
      <c r="BI97" s="97">
        <f>IF('SANDBOX Calc'!$H$6="Yes",Data!BE97,0)</f>
        <v>0</v>
      </c>
      <c r="BJ97" s="18">
        <f>IF(BJ$2='SANDBOX Calc'!$L$4,0,0)</f>
        <v>0</v>
      </c>
      <c r="BK97" s="4">
        <f>IF(BK$2='SANDBOX Calc'!$L$4,Data!BV97,0)</f>
        <v>0</v>
      </c>
      <c r="BL97" s="4">
        <f>IF(BL$2='SANDBOX Calc'!$L$4,Data!BW97,0)</f>
        <v>0</v>
      </c>
      <c r="BM97" s="4">
        <f>IF(BM$2='SANDBOX Calc'!$L$4,Data!BX97,0)</f>
        <v>0</v>
      </c>
      <c r="BN97" s="4">
        <f>IF(BN$2='SANDBOX Calc'!$L$4,Data!BY97,0)</f>
        <v>0</v>
      </c>
      <c r="BO97" s="6">
        <f t="shared" si="14"/>
        <v>0</v>
      </c>
      <c r="BP97" s="4">
        <f>IF('SANDBOX Calc'!$J$6='BPA SANDBOX Ref Data'!BP$2,Data!C97,0)</f>
        <v>0</v>
      </c>
      <c r="BQ97" s="4">
        <f>IF('SANDBOX Calc'!$J$6='BPA SANDBOX Ref Data'!BQ$2,Data!D97,0)</f>
        <v>0</v>
      </c>
      <c r="BR97" s="4">
        <f>IF('SANDBOX Calc'!$J$6='BPA SANDBOX Ref Data'!BR$2,Data!E97,0)</f>
        <v>0</v>
      </c>
      <c r="BS97" s="4">
        <f>IF('SANDBOX Calc'!$J$6='BPA SANDBOX Ref Data'!BS$2,Data!F97,0)</f>
        <v>14.068</v>
      </c>
      <c r="BT97" s="99">
        <f t="shared" si="8"/>
        <v>14.068</v>
      </c>
      <c r="BU97" s="102">
        <f>IF('SANDBOX Calc'!$L$6="Yes",'BPA SANDBOX Ref Data'!BO97*'SANDBOX Calc'!$L$5,0)</f>
        <v>0</v>
      </c>
      <c r="BV97" s="102">
        <f>IF('SANDBOX Calc'!$M$6="Yes",IF(('SANDBOX Calc'!I101-'BPA SANDBOX Ref Data'!BT97)&gt;0,('SANDBOX Calc'!I101-'BPA SANDBOX Ref Data'!BT97)*'SANDBOX Calc'!$M$5,0),0)</f>
        <v>0</v>
      </c>
      <c r="BW97" s="80">
        <f>IF('SANDBOX Calc'!$K$6="Yes",IF(('SANDBOX Calc'!I101)&lt;'SANDBOX Calc'!J101,('SANDBOX Calc'!I101-'SANDBOX Calc'!J101)*'SANDBOX Calc'!$K$5,0),0)</f>
        <v>-0.68539200913241949</v>
      </c>
      <c r="BX97" s="105">
        <f>IF('SANDBOX Calc'!$N$5='BPA SANDBOX Ref Data'!$BX$2,'BPA SANDBOX Scaling'!D100,0)</f>
        <v>0.56384266145899042</v>
      </c>
      <c r="BY97" s="1">
        <f>IF('SANDBOX Calc'!$N$5='BPA SANDBOX Ref Data'!$BY$2,'BPA SANDBOX Scaling'!H100,0)</f>
        <v>0</v>
      </c>
      <c r="BZ97" s="6">
        <f>IF('SANDBOX Calc'!$N$6="Yes",SUM('BPA SANDBOX Ref Data'!BX97:BY97),0)</f>
        <v>0.56384266145899042</v>
      </c>
      <c r="CA97" s="4"/>
      <c r="CB97" s="4"/>
      <c r="CC97" s="4"/>
      <c r="CD97" s="4"/>
      <c r="CE97" s="4"/>
      <c r="CF97" s="4"/>
      <c r="CG97" s="4"/>
      <c r="CH97" s="4"/>
      <c r="CI97" s="4"/>
      <c r="CJ97" s="4"/>
      <c r="CK97" s="4"/>
      <c r="CL97" s="4"/>
      <c r="CM97" s="4"/>
      <c r="CN97" s="4"/>
      <c r="CO97" s="4"/>
      <c r="CP97" s="4"/>
      <c r="CQ97" s="4" t="e">
        <f>IF('SANDBOX Calc'!#REF!='BPA SANDBOX Ref Data'!CQ$2,Data!G97,0)</f>
        <v>#REF!</v>
      </c>
      <c r="CR97" s="4" t="e">
        <f>IF('SANDBOX Calc'!#REF!='BPA SANDBOX Ref Data'!CR$2,Data!H97,0)</f>
        <v>#REF!</v>
      </c>
      <c r="CS97" s="4" t="e">
        <f>IF('SANDBOX Calc'!#REF!='BPA SANDBOX Ref Data'!CS$2,Data!I97,0)</f>
        <v>#REF!</v>
      </c>
      <c r="CT97" s="4" t="e">
        <f>IF('SANDBOX Calc'!#REF!='BPA SANDBOX Ref Data'!CT$2,Data!J97,0)</f>
        <v>#REF!</v>
      </c>
      <c r="CU97" s="4" t="e">
        <f>IF('SANDBOX Calc'!#REF!='BPA SANDBOX Ref Data'!CU$2,Data!K97,0)</f>
        <v>#REF!</v>
      </c>
      <c r="CV97" s="4" t="e">
        <f>IF('SANDBOX Calc'!#REF!='BPA SANDBOX Ref Data'!CV$2,Data!L97,0)</f>
        <v>#REF!</v>
      </c>
      <c r="CW97" s="4" t="e">
        <f>IF('SANDBOX Calc'!#REF!='BPA SANDBOX Ref Data'!CW$2,Data!M97,0)</f>
        <v>#REF!</v>
      </c>
      <c r="CX97" s="4" t="e">
        <f>IF('SANDBOX Calc'!#REF!='BPA SANDBOX Ref Data'!CX$2,Data!N97,0)</f>
        <v>#REF!</v>
      </c>
      <c r="CY97" s="4" t="e">
        <f>IF('SANDBOX Calc'!#REF!='BPA SANDBOX Ref Data'!CY$2,Data!O97,0)</f>
        <v>#REF!</v>
      </c>
      <c r="CZ97" s="4" t="e">
        <f>IF('SANDBOX Calc'!#REF!='BPA SANDBOX Ref Data'!CZ$2,Data!P97,0)</f>
        <v>#REF!</v>
      </c>
      <c r="DA97" s="4" t="e">
        <f>IF('SANDBOX Calc'!#REF!='BPA SANDBOX Ref Data'!DA$2,Data!Q97,0)</f>
        <v>#REF!</v>
      </c>
      <c r="DB97" s="4" t="e">
        <f>IF('SANDBOX Calc'!#REF!='BPA SANDBOX Ref Data'!DB$2,Data!R97,0)</f>
        <v>#REF!</v>
      </c>
      <c r="DC97" s="4" t="e">
        <f>IF('SANDBOX Calc'!#REF!='BPA SANDBOX Ref Data'!DC$2,Data!S97,0)</f>
        <v>#REF!</v>
      </c>
      <c r="DD97" s="4" t="e">
        <f>IF('SANDBOX Calc'!#REF!='BPA SANDBOX Ref Data'!DD$2,Data!T97,0)</f>
        <v>#REF!</v>
      </c>
      <c r="DE97" s="4" t="e">
        <f>IF('SANDBOX Calc'!#REF!='BPA SANDBOX Ref Data'!DE$2,Data!U97,0)</f>
        <v>#REF!</v>
      </c>
      <c r="DF97" s="22" t="e">
        <f t="shared" si="15"/>
        <v>#REF!</v>
      </c>
    </row>
    <row r="98" spans="1:110" x14ac:dyDescent="0.3">
      <c r="A98" s="12">
        <v>10306</v>
      </c>
      <c r="B98" s="37" t="s">
        <v>105</v>
      </c>
      <c r="C98" s="18">
        <f>IF('SANDBOX Calc'!$C$6='BPA SANDBOX Ref Data'!C$2,Data!G98,0)</f>
        <v>0</v>
      </c>
      <c r="D98" s="4">
        <f>IF('SANDBOX Calc'!$C$6='BPA SANDBOX Ref Data'!D$2,Data!H98,0)</f>
        <v>0</v>
      </c>
      <c r="E98" s="4">
        <f>IF('SANDBOX Calc'!$C$6='BPA SANDBOX Ref Data'!E$2,Data!I98,0)</f>
        <v>34.332959817351608</v>
      </c>
      <c r="F98" s="4">
        <f>IF('SANDBOX Calc'!$C$6='BPA SANDBOX Ref Data'!F$2,Data!J98,0)</f>
        <v>0</v>
      </c>
      <c r="G98" s="4">
        <f>IF('SANDBOX Calc'!$C$6='BPA SANDBOX Ref Data'!G$2,Data!K98,0)</f>
        <v>0</v>
      </c>
      <c r="H98" s="4">
        <f>IF('SANDBOX Calc'!$C$6='BPA SANDBOX Ref Data'!H$2,Data!L98,0)</f>
        <v>0</v>
      </c>
      <c r="I98" s="4">
        <f>IF('SANDBOX Calc'!$C$6='BPA SANDBOX Ref Data'!I$2,Data!M98,0)</f>
        <v>0</v>
      </c>
      <c r="J98" s="4">
        <f>IF('SANDBOX Calc'!$C$6='BPA SANDBOX Ref Data'!J$2,Data!N98,0)</f>
        <v>0</v>
      </c>
      <c r="K98" s="4">
        <f>IF('SANDBOX Calc'!$C$6='BPA SANDBOX Ref Data'!K$2,Data!O98,0)</f>
        <v>0</v>
      </c>
      <c r="L98" s="4">
        <f>IF('SANDBOX Calc'!$C$6='BPA SANDBOX Ref Data'!L$2,Data!P98,0)</f>
        <v>0</v>
      </c>
      <c r="M98" s="4">
        <f>IF('SANDBOX Calc'!$C$6='BPA SANDBOX Ref Data'!M$2,Data!Q98,0)</f>
        <v>0</v>
      </c>
      <c r="N98" s="4">
        <f>IF('SANDBOX Calc'!$C$6='BPA SANDBOX Ref Data'!N$2,Data!R98,0)</f>
        <v>0</v>
      </c>
      <c r="O98" s="4">
        <f>IF('SANDBOX Calc'!$C$6='BPA SANDBOX Ref Data'!O$2,Data!S98,0)</f>
        <v>0</v>
      </c>
      <c r="P98" s="4">
        <f>IF('SANDBOX Calc'!$C$6='BPA SANDBOX Ref Data'!P$2,Data!T98,0)</f>
        <v>0</v>
      </c>
      <c r="Q98" s="4">
        <f>IF('SANDBOX Calc'!$C$6='BPA SANDBOX Ref Data'!Q$2,Data!U98,0)</f>
        <v>0</v>
      </c>
      <c r="R98" s="22">
        <f t="shared" si="9"/>
        <v>34.332959817351608</v>
      </c>
      <c r="S98" s="18">
        <f>IF(S$2='SANDBOX Calc'!$D$6,Data!V98,0)</f>
        <v>0</v>
      </c>
      <c r="T98" s="4">
        <f>IF(T$2='SANDBOX Calc'!$D$6,Data!W98,0)</f>
        <v>0</v>
      </c>
      <c r="U98" s="4">
        <f>IF(U$2='SANDBOX Calc'!$D$6,Data!X98,0)</f>
        <v>0</v>
      </c>
      <c r="V98" s="4">
        <f>IF(V$2='SANDBOX Calc'!$D$6,Data!Y98,0)</f>
        <v>0</v>
      </c>
      <c r="W98" s="4">
        <f>IF(W$2='SANDBOX Calc'!$D$6,Data!Z98,0)</f>
        <v>0</v>
      </c>
      <c r="X98" s="4">
        <f>IF(X$2='SANDBOX Calc'!$D$6,Data!AA98,0)</f>
        <v>0</v>
      </c>
      <c r="Y98" s="4">
        <f>IF(Y$2='SANDBOX Calc'!$D$6,Data!AB98,0)</f>
        <v>0</v>
      </c>
      <c r="Z98" s="4">
        <f>IF(Z$2='SANDBOX Calc'!$D$6,Data!AC98,0)</f>
        <v>0</v>
      </c>
      <c r="AA98" s="4">
        <f>IF(AA$2='SANDBOX Calc'!$D$6,Data!AD98,0)</f>
        <v>0</v>
      </c>
      <c r="AB98" s="4">
        <f>IF(AB$2='SANDBOX Calc'!$D$6,Data!AE98,0)</f>
        <v>0</v>
      </c>
      <c r="AC98" s="4">
        <f>IF(AC$2='SANDBOX Calc'!$D$6,Data!AF98,0)</f>
        <v>0</v>
      </c>
      <c r="AD98" s="4">
        <f>IF(AD$2='SANDBOX Calc'!$D$6,Data!AG98,0)</f>
        <v>0</v>
      </c>
      <c r="AE98" s="4">
        <f>IF(AE$2='SANDBOX Calc'!$D$6,Data!AH98,0)</f>
        <v>0</v>
      </c>
      <c r="AF98" s="4">
        <f>IF(AF$2='SANDBOX Calc'!$D$6,Data!AI98,0)</f>
        <v>0</v>
      </c>
      <c r="AG98" s="6">
        <f t="shared" si="10"/>
        <v>0</v>
      </c>
      <c r="AH98" s="18">
        <f>IF(AH$2='SANDBOX Calc'!$E$6,0,0)</f>
        <v>0</v>
      </c>
      <c r="AI98" s="4">
        <f>IF(AI$2='SANDBOX Calc'!$E$6,Data!AJ98,0)</f>
        <v>0</v>
      </c>
      <c r="AJ98" s="4">
        <f>IF(AJ$2='SANDBOX Calc'!$E$6,Data!AK98,0)</f>
        <v>29.999771689497717</v>
      </c>
      <c r="AK98" s="4">
        <f>IF(AK$2='SANDBOX Calc'!$E$6,Data!AL98,0)</f>
        <v>0</v>
      </c>
      <c r="AL98" s="4">
        <f>IF(AL$2='SANDBOX Calc'!$E$6,Data!AM98,0)</f>
        <v>0</v>
      </c>
      <c r="AM98" s="4">
        <f>IF(AM$2='SANDBOX Calc'!$E$6,Data!AN98,0)</f>
        <v>0</v>
      </c>
      <c r="AN98" s="4">
        <f>IF(AN$2='SANDBOX Calc'!$E$6,Data!AO98,0)</f>
        <v>0</v>
      </c>
      <c r="AO98" s="4">
        <f>IF(AO$2='SANDBOX Calc'!$E$6,Data!AP98,0)</f>
        <v>0</v>
      </c>
      <c r="AP98" s="6">
        <f t="shared" si="11"/>
        <v>29.999771689497717</v>
      </c>
      <c r="AQ98" s="18">
        <f>IF(AQ$2='SANDBOX Calc'!$F$6,0,0)</f>
        <v>0</v>
      </c>
      <c r="AR98" s="4">
        <f>IF(AR$2='SANDBOX Calc'!$F$6,Data!AQ98,0)</f>
        <v>0</v>
      </c>
      <c r="AS98" s="4">
        <f>IF(AS$2='SANDBOX Calc'!$F$6,Data!AR98,0)</f>
        <v>57.46</v>
      </c>
      <c r="AT98" s="4">
        <f>IF(AT$2='SANDBOX Calc'!$F$6,Data!AS98,0)</f>
        <v>0</v>
      </c>
      <c r="AU98" s="4">
        <f>IF(AU$2='SANDBOX Calc'!$F$6,Data!AT98,0)</f>
        <v>0</v>
      </c>
      <c r="AV98" s="4">
        <f>IF(AV$2='SANDBOX Calc'!$F$6,Data!AU98,0)</f>
        <v>0</v>
      </c>
      <c r="AW98" s="4">
        <f>IF(AW$2='SANDBOX Calc'!$F$6,Data!AV98,0)</f>
        <v>0</v>
      </c>
      <c r="AX98" s="4">
        <f>IF(AX$2='SANDBOX Calc'!$F$6,Data!AW98,0)</f>
        <v>0</v>
      </c>
      <c r="AY98" s="6">
        <f t="shared" si="12"/>
        <v>57.46</v>
      </c>
      <c r="AZ98" s="18">
        <f>IF(AZ$2='SANDBOX Calc'!$G$6,0,0)</f>
        <v>0</v>
      </c>
      <c r="BA98" s="4">
        <f>IF(BA$2='SANDBOX Calc'!$G$6,Data!AX98,0)</f>
        <v>0</v>
      </c>
      <c r="BB98" s="4">
        <f>IF(BB$2='SANDBOX Calc'!$G$6,Data!AY98,0)</f>
        <v>0</v>
      </c>
      <c r="BC98" s="4">
        <f>IF(BC$2='SANDBOX Calc'!$G$6,Data!AZ98,0)</f>
        <v>0</v>
      </c>
      <c r="BD98" s="4">
        <f>IF(BD$2='SANDBOX Calc'!$G$6,Data!BA98,0)</f>
        <v>0</v>
      </c>
      <c r="BE98" s="4">
        <f>IF(BE$2='SANDBOX Calc'!$G$6,Data!BB98,0)</f>
        <v>0</v>
      </c>
      <c r="BF98" s="4">
        <f>IF(BF$2='SANDBOX Calc'!$G$6,Data!BC98,0)</f>
        <v>0</v>
      </c>
      <c r="BG98" s="4">
        <f>IF(BG$2='SANDBOX Calc'!$G$6,Data!BD98,0)</f>
        <v>0</v>
      </c>
      <c r="BH98" s="6">
        <f t="shared" si="13"/>
        <v>0</v>
      </c>
      <c r="BI98" s="97">
        <f>IF('SANDBOX Calc'!$H$6="Yes",Data!BE98,0)</f>
        <v>0</v>
      </c>
      <c r="BJ98" s="18">
        <f>IF(BJ$2='SANDBOX Calc'!$L$4,0,0)</f>
        <v>0</v>
      </c>
      <c r="BK98" s="4">
        <f>IF(BK$2='SANDBOX Calc'!$L$4,Data!BV98,0)</f>
        <v>0</v>
      </c>
      <c r="BL98" s="4">
        <f>IF(BL$2='SANDBOX Calc'!$L$4,Data!BW98,0)</f>
        <v>6.0000000000000001E-3</v>
      </c>
      <c r="BM98" s="4">
        <f>IF(BM$2='SANDBOX Calc'!$L$4,Data!BX98,0)</f>
        <v>0</v>
      </c>
      <c r="BN98" s="4">
        <f>IF(BN$2='SANDBOX Calc'!$L$4,Data!BY98,0)</f>
        <v>0</v>
      </c>
      <c r="BO98" s="6">
        <f t="shared" si="14"/>
        <v>6.0000000000000001E-3</v>
      </c>
      <c r="BP98" s="4">
        <f>IF('SANDBOX Calc'!$J$6='BPA SANDBOX Ref Data'!BP$2,Data!C98,0)</f>
        <v>0</v>
      </c>
      <c r="BQ98" s="4">
        <f>IF('SANDBOX Calc'!$J$6='BPA SANDBOX Ref Data'!BQ$2,Data!D98,0)</f>
        <v>0</v>
      </c>
      <c r="BR98" s="4">
        <f>IF('SANDBOX Calc'!$J$6='BPA SANDBOX Ref Data'!BR$2,Data!E98,0)</f>
        <v>0</v>
      </c>
      <c r="BS98" s="4">
        <f>IF('SANDBOX Calc'!$J$6='BPA SANDBOX Ref Data'!BS$2,Data!F98,0)</f>
        <v>25.768999999999998</v>
      </c>
      <c r="BT98" s="99">
        <f t="shared" si="8"/>
        <v>25.768999999999998</v>
      </c>
      <c r="BU98" s="102">
        <f>IF('SANDBOX Calc'!$L$6="Yes",'BPA SANDBOX Ref Data'!BO98*'SANDBOX Calc'!$L$5,0)</f>
        <v>3.0000000000000001E-3</v>
      </c>
      <c r="BV98" s="102">
        <f>IF('SANDBOX Calc'!$M$6="Yes",IF(('SANDBOX Calc'!I102-'BPA SANDBOX Ref Data'!BT98)&gt;0,('SANDBOX Calc'!I102-'BPA SANDBOX Ref Data'!BT98)*'SANDBOX Calc'!$M$5,0),0)</f>
        <v>0</v>
      </c>
      <c r="BW98" s="80">
        <f>IF('SANDBOX Calc'!$K$6="Yes",IF(('SANDBOX Calc'!I102)&lt;'SANDBOX Calc'!J102,('SANDBOX Calc'!I102-'SANDBOX Calc'!J102)*'SANDBOX Calc'!$K$5,0),0)</f>
        <v>-25.768999999999998</v>
      </c>
      <c r="BX98" s="105">
        <f>IF('SANDBOX Calc'!$N$5='BPA SANDBOX Ref Data'!$BX$2,'BPA SANDBOX Scaling'!D101,0)</f>
        <v>1.2639748437160277E-4</v>
      </c>
      <c r="BY98" s="1">
        <f>IF('SANDBOX Calc'!$N$5='BPA SANDBOX Ref Data'!$BY$2,'BPA SANDBOX Scaling'!H101,0)</f>
        <v>0</v>
      </c>
      <c r="BZ98" s="6">
        <f>IF('SANDBOX Calc'!$N$6="Yes",SUM('BPA SANDBOX Ref Data'!BX98:BY98),0)</f>
        <v>1.2639748437160277E-4</v>
      </c>
      <c r="CA98" s="4"/>
      <c r="CB98" s="4"/>
      <c r="CC98" s="4"/>
      <c r="CD98" s="4"/>
      <c r="CE98" s="4"/>
      <c r="CF98" s="4"/>
      <c r="CG98" s="4"/>
      <c r="CH98" s="4"/>
      <c r="CI98" s="4"/>
      <c r="CJ98" s="4"/>
      <c r="CK98" s="4"/>
      <c r="CL98" s="4"/>
      <c r="CM98" s="4"/>
      <c r="CN98" s="4"/>
      <c r="CO98" s="4"/>
      <c r="CP98" s="4"/>
      <c r="CQ98" s="4" t="e">
        <f>IF('SANDBOX Calc'!#REF!='BPA SANDBOX Ref Data'!CQ$2,Data!G98,0)</f>
        <v>#REF!</v>
      </c>
      <c r="CR98" s="4" t="e">
        <f>IF('SANDBOX Calc'!#REF!='BPA SANDBOX Ref Data'!CR$2,Data!H98,0)</f>
        <v>#REF!</v>
      </c>
      <c r="CS98" s="4" t="e">
        <f>IF('SANDBOX Calc'!#REF!='BPA SANDBOX Ref Data'!CS$2,Data!I98,0)</f>
        <v>#REF!</v>
      </c>
      <c r="CT98" s="4" t="e">
        <f>IF('SANDBOX Calc'!#REF!='BPA SANDBOX Ref Data'!CT$2,Data!J98,0)</f>
        <v>#REF!</v>
      </c>
      <c r="CU98" s="4" t="e">
        <f>IF('SANDBOX Calc'!#REF!='BPA SANDBOX Ref Data'!CU$2,Data!K98,0)</f>
        <v>#REF!</v>
      </c>
      <c r="CV98" s="4" t="e">
        <f>IF('SANDBOX Calc'!#REF!='BPA SANDBOX Ref Data'!CV$2,Data!L98,0)</f>
        <v>#REF!</v>
      </c>
      <c r="CW98" s="4" t="e">
        <f>IF('SANDBOX Calc'!#REF!='BPA SANDBOX Ref Data'!CW$2,Data!M98,0)</f>
        <v>#REF!</v>
      </c>
      <c r="CX98" s="4" t="e">
        <f>IF('SANDBOX Calc'!#REF!='BPA SANDBOX Ref Data'!CX$2,Data!N98,0)</f>
        <v>#REF!</v>
      </c>
      <c r="CY98" s="4" t="e">
        <f>IF('SANDBOX Calc'!#REF!='BPA SANDBOX Ref Data'!CY$2,Data!O98,0)</f>
        <v>#REF!</v>
      </c>
      <c r="CZ98" s="4" t="e">
        <f>IF('SANDBOX Calc'!#REF!='BPA SANDBOX Ref Data'!CZ$2,Data!P98,0)</f>
        <v>#REF!</v>
      </c>
      <c r="DA98" s="4" t="e">
        <f>IF('SANDBOX Calc'!#REF!='BPA SANDBOX Ref Data'!DA$2,Data!Q98,0)</f>
        <v>#REF!</v>
      </c>
      <c r="DB98" s="4" t="e">
        <f>IF('SANDBOX Calc'!#REF!='BPA SANDBOX Ref Data'!DB$2,Data!R98,0)</f>
        <v>#REF!</v>
      </c>
      <c r="DC98" s="4" t="e">
        <f>IF('SANDBOX Calc'!#REF!='BPA SANDBOX Ref Data'!DC$2,Data!S98,0)</f>
        <v>#REF!</v>
      </c>
      <c r="DD98" s="4" t="e">
        <f>IF('SANDBOX Calc'!#REF!='BPA SANDBOX Ref Data'!DD$2,Data!T98,0)</f>
        <v>#REF!</v>
      </c>
      <c r="DE98" s="4" t="e">
        <f>IF('SANDBOX Calc'!#REF!='BPA SANDBOX Ref Data'!DE$2,Data!U98,0)</f>
        <v>#REF!</v>
      </c>
      <c r="DF98" s="22" t="e">
        <f t="shared" si="15"/>
        <v>#REF!</v>
      </c>
    </row>
    <row r="99" spans="1:110" x14ac:dyDescent="0.3">
      <c r="A99" s="12">
        <v>10307</v>
      </c>
      <c r="B99" s="37" t="s">
        <v>106</v>
      </c>
      <c r="C99" s="18">
        <f>IF('SANDBOX Calc'!$C$6='BPA SANDBOX Ref Data'!C$2,Data!G99,0)</f>
        <v>0</v>
      </c>
      <c r="D99" s="4">
        <f>IF('SANDBOX Calc'!$C$6='BPA SANDBOX Ref Data'!D$2,Data!H99,0)</f>
        <v>0</v>
      </c>
      <c r="E99" s="4">
        <f>IF('SANDBOX Calc'!$C$6='BPA SANDBOX Ref Data'!E$2,Data!I99,0)</f>
        <v>68.283675000000002</v>
      </c>
      <c r="F99" s="4">
        <f>IF('SANDBOX Calc'!$C$6='BPA SANDBOX Ref Data'!F$2,Data!J99,0)</f>
        <v>0</v>
      </c>
      <c r="G99" s="4">
        <f>IF('SANDBOX Calc'!$C$6='BPA SANDBOX Ref Data'!G$2,Data!K99,0)</f>
        <v>0</v>
      </c>
      <c r="H99" s="4">
        <f>IF('SANDBOX Calc'!$C$6='BPA SANDBOX Ref Data'!H$2,Data!L99,0)</f>
        <v>0</v>
      </c>
      <c r="I99" s="4">
        <f>IF('SANDBOX Calc'!$C$6='BPA SANDBOX Ref Data'!I$2,Data!M99,0)</f>
        <v>0</v>
      </c>
      <c r="J99" s="4">
        <f>IF('SANDBOX Calc'!$C$6='BPA SANDBOX Ref Data'!J$2,Data!N99,0)</f>
        <v>0</v>
      </c>
      <c r="K99" s="4">
        <f>IF('SANDBOX Calc'!$C$6='BPA SANDBOX Ref Data'!K$2,Data!O99,0)</f>
        <v>0</v>
      </c>
      <c r="L99" s="4">
        <f>IF('SANDBOX Calc'!$C$6='BPA SANDBOX Ref Data'!L$2,Data!P99,0)</f>
        <v>0</v>
      </c>
      <c r="M99" s="4">
        <f>IF('SANDBOX Calc'!$C$6='BPA SANDBOX Ref Data'!M$2,Data!Q99,0)</f>
        <v>0</v>
      </c>
      <c r="N99" s="4">
        <f>IF('SANDBOX Calc'!$C$6='BPA SANDBOX Ref Data'!N$2,Data!R99,0)</f>
        <v>0</v>
      </c>
      <c r="O99" s="4">
        <f>IF('SANDBOX Calc'!$C$6='BPA SANDBOX Ref Data'!O$2,Data!S99,0)</f>
        <v>0</v>
      </c>
      <c r="P99" s="4">
        <f>IF('SANDBOX Calc'!$C$6='BPA SANDBOX Ref Data'!P$2,Data!T99,0)</f>
        <v>0</v>
      </c>
      <c r="Q99" s="4">
        <f>IF('SANDBOX Calc'!$C$6='BPA SANDBOX Ref Data'!Q$2,Data!U99,0)</f>
        <v>0</v>
      </c>
      <c r="R99" s="22">
        <f t="shared" si="9"/>
        <v>68.283675000000002</v>
      </c>
      <c r="S99" s="18">
        <f>IF(S$2='SANDBOX Calc'!$D$6,Data!V99,0)</f>
        <v>0</v>
      </c>
      <c r="T99" s="4">
        <f>IF(T$2='SANDBOX Calc'!$D$6,Data!W99,0)</f>
        <v>0</v>
      </c>
      <c r="U99" s="4">
        <f>IF(U$2='SANDBOX Calc'!$D$6,Data!X99,0)</f>
        <v>0</v>
      </c>
      <c r="V99" s="4">
        <f>IF(V$2='SANDBOX Calc'!$D$6,Data!Y99,0)</f>
        <v>0</v>
      </c>
      <c r="W99" s="4">
        <f>IF(W$2='SANDBOX Calc'!$D$6,Data!Z99,0)</f>
        <v>0</v>
      </c>
      <c r="X99" s="4">
        <f>IF(X$2='SANDBOX Calc'!$D$6,Data!AA99,0)</f>
        <v>0</v>
      </c>
      <c r="Y99" s="4">
        <f>IF(Y$2='SANDBOX Calc'!$D$6,Data!AB99,0)</f>
        <v>0</v>
      </c>
      <c r="Z99" s="4">
        <f>IF(Z$2='SANDBOX Calc'!$D$6,Data!AC99,0)</f>
        <v>0</v>
      </c>
      <c r="AA99" s="4">
        <f>IF(AA$2='SANDBOX Calc'!$D$6,Data!AD99,0)</f>
        <v>0</v>
      </c>
      <c r="AB99" s="4">
        <f>IF(AB$2='SANDBOX Calc'!$D$6,Data!AE99,0)</f>
        <v>0</v>
      </c>
      <c r="AC99" s="4">
        <f>IF(AC$2='SANDBOX Calc'!$D$6,Data!AF99,0)</f>
        <v>0</v>
      </c>
      <c r="AD99" s="4">
        <f>IF(AD$2='SANDBOX Calc'!$D$6,Data!AG99,0)</f>
        <v>0</v>
      </c>
      <c r="AE99" s="4">
        <f>IF(AE$2='SANDBOX Calc'!$D$6,Data!AH99,0)</f>
        <v>0</v>
      </c>
      <c r="AF99" s="4">
        <f>IF(AF$2='SANDBOX Calc'!$D$6,Data!AI99,0)</f>
        <v>0</v>
      </c>
      <c r="AG99" s="6">
        <f t="shared" si="10"/>
        <v>0</v>
      </c>
      <c r="AH99" s="18">
        <f>IF(AH$2='SANDBOX Calc'!$E$6,0,0)</f>
        <v>0</v>
      </c>
      <c r="AI99" s="4">
        <f>IF(AI$2='SANDBOX Calc'!$E$6,Data!AJ99,0)</f>
        <v>0</v>
      </c>
      <c r="AJ99" s="4">
        <f>IF(AJ$2='SANDBOX Calc'!$E$6,Data!AK99,0)</f>
        <v>0</v>
      </c>
      <c r="AK99" s="4">
        <f>IF(AK$2='SANDBOX Calc'!$E$6,Data!AL99,0)</f>
        <v>0</v>
      </c>
      <c r="AL99" s="4">
        <f>IF(AL$2='SANDBOX Calc'!$E$6,Data!AM99,0)</f>
        <v>0</v>
      </c>
      <c r="AM99" s="4">
        <f>IF(AM$2='SANDBOX Calc'!$E$6,Data!AN99,0)</f>
        <v>0</v>
      </c>
      <c r="AN99" s="4">
        <f>IF(AN$2='SANDBOX Calc'!$E$6,Data!AO99,0)</f>
        <v>0</v>
      </c>
      <c r="AO99" s="4">
        <f>IF(AO$2='SANDBOX Calc'!$E$6,Data!AP99,0)</f>
        <v>0</v>
      </c>
      <c r="AP99" s="6">
        <f t="shared" si="11"/>
        <v>0</v>
      </c>
      <c r="AQ99" s="18">
        <f>IF(AQ$2='SANDBOX Calc'!$F$6,0,0)</f>
        <v>0</v>
      </c>
      <c r="AR99" s="4">
        <f>IF(AR$2='SANDBOX Calc'!$F$6,Data!AQ99,0)</f>
        <v>0</v>
      </c>
      <c r="AS99" s="4">
        <f>IF(AS$2='SANDBOX Calc'!$F$6,Data!AR99,0)</f>
        <v>0</v>
      </c>
      <c r="AT99" s="4">
        <f>IF(AT$2='SANDBOX Calc'!$F$6,Data!AS99,0)</f>
        <v>0</v>
      </c>
      <c r="AU99" s="4">
        <f>IF(AU$2='SANDBOX Calc'!$F$6,Data!AT99,0)</f>
        <v>0</v>
      </c>
      <c r="AV99" s="4">
        <f>IF(AV$2='SANDBOX Calc'!$F$6,Data!AU99,0)</f>
        <v>0</v>
      </c>
      <c r="AW99" s="4">
        <f>IF(AW$2='SANDBOX Calc'!$F$6,Data!AV99,0)</f>
        <v>0</v>
      </c>
      <c r="AX99" s="4">
        <f>IF(AX$2='SANDBOX Calc'!$F$6,Data!AW99,0)</f>
        <v>0</v>
      </c>
      <c r="AY99" s="6">
        <f t="shared" si="12"/>
        <v>0</v>
      </c>
      <c r="AZ99" s="18">
        <f>IF(AZ$2='SANDBOX Calc'!$G$6,0,0)</f>
        <v>0</v>
      </c>
      <c r="BA99" s="4">
        <f>IF(BA$2='SANDBOX Calc'!$G$6,Data!AX99,0)</f>
        <v>0</v>
      </c>
      <c r="BB99" s="4">
        <f>IF(BB$2='SANDBOX Calc'!$G$6,Data!AY99,0)</f>
        <v>0</v>
      </c>
      <c r="BC99" s="4">
        <f>IF(BC$2='SANDBOX Calc'!$G$6,Data!AZ99,0)</f>
        <v>0</v>
      </c>
      <c r="BD99" s="4">
        <f>IF(BD$2='SANDBOX Calc'!$G$6,Data!BA99,0)</f>
        <v>0</v>
      </c>
      <c r="BE99" s="4">
        <f>IF(BE$2='SANDBOX Calc'!$G$6,Data!BB99,0)</f>
        <v>0</v>
      </c>
      <c r="BF99" s="4">
        <f>IF(BF$2='SANDBOX Calc'!$G$6,Data!BC99,0)</f>
        <v>0</v>
      </c>
      <c r="BG99" s="4">
        <f>IF(BG$2='SANDBOX Calc'!$G$6,Data!BD99,0)</f>
        <v>0</v>
      </c>
      <c r="BH99" s="6">
        <f t="shared" si="13"/>
        <v>0</v>
      </c>
      <c r="BI99" s="97">
        <f>IF('SANDBOX Calc'!$H$6="Yes",Data!BE99,0)</f>
        <v>0</v>
      </c>
      <c r="BJ99" s="18">
        <f>IF(BJ$2='SANDBOX Calc'!$L$4,0,0)</f>
        <v>0</v>
      </c>
      <c r="BK99" s="4">
        <f>IF(BK$2='SANDBOX Calc'!$L$4,Data!BV99,0)</f>
        <v>0</v>
      </c>
      <c r="BL99" s="4">
        <f>IF(BL$2='SANDBOX Calc'!$L$4,Data!BW99,0)</f>
        <v>0.6120000000000001</v>
      </c>
      <c r="BM99" s="4">
        <f>IF(BM$2='SANDBOX Calc'!$L$4,Data!BX99,0)</f>
        <v>0</v>
      </c>
      <c r="BN99" s="4">
        <f>IF(BN$2='SANDBOX Calc'!$L$4,Data!BY99,0)</f>
        <v>0</v>
      </c>
      <c r="BO99" s="6">
        <f t="shared" si="14"/>
        <v>0.6120000000000001</v>
      </c>
      <c r="BP99" s="4">
        <f>IF('SANDBOX Calc'!$J$6='BPA SANDBOX Ref Data'!BP$2,Data!C99,0)</f>
        <v>0</v>
      </c>
      <c r="BQ99" s="4">
        <f>IF('SANDBOX Calc'!$J$6='BPA SANDBOX Ref Data'!BQ$2,Data!D99,0)</f>
        <v>0</v>
      </c>
      <c r="BR99" s="4">
        <f>IF('SANDBOX Calc'!$J$6='BPA SANDBOX Ref Data'!BR$2,Data!E99,0)</f>
        <v>0</v>
      </c>
      <c r="BS99" s="4">
        <f>IF('SANDBOX Calc'!$J$6='BPA SANDBOX Ref Data'!BS$2,Data!F99,0)</f>
        <v>71.984999999999999</v>
      </c>
      <c r="BT99" s="99">
        <f t="shared" si="8"/>
        <v>71.984999999999999</v>
      </c>
      <c r="BU99" s="102">
        <f>IF('SANDBOX Calc'!$L$6="Yes",'BPA SANDBOX Ref Data'!BO99*'SANDBOX Calc'!$L$5,0)</f>
        <v>0.30600000000000005</v>
      </c>
      <c r="BV99" s="102">
        <f>IF('SANDBOX Calc'!$M$6="Yes",IF(('SANDBOX Calc'!I103-'BPA SANDBOX Ref Data'!BT99)&gt;0,('SANDBOX Calc'!I103-'BPA SANDBOX Ref Data'!BT99)*'SANDBOX Calc'!$M$5,0),0)</f>
        <v>0</v>
      </c>
      <c r="BW99" s="80">
        <f>IF('SANDBOX Calc'!$K$6="Yes",IF(('SANDBOX Calc'!I103)&lt;'SANDBOX Calc'!J103,('SANDBOX Calc'!I103-'SANDBOX Calc'!J103)*'SANDBOX Calc'!$K$5,0),0)</f>
        <v>-3.7013249999999971</v>
      </c>
      <c r="BX99" s="105">
        <f>IF('SANDBOX Calc'!$N$5='BPA SANDBOX Ref Data'!$BX$2,'BPA SANDBOX Scaling'!D102,0)</f>
        <v>2.8898541246219378</v>
      </c>
      <c r="BY99" s="1">
        <f>IF('SANDBOX Calc'!$N$5='BPA SANDBOX Ref Data'!$BY$2,'BPA SANDBOX Scaling'!H102,0)</f>
        <v>0</v>
      </c>
      <c r="BZ99" s="6">
        <f>IF('SANDBOX Calc'!$N$6="Yes",SUM('BPA SANDBOX Ref Data'!BX99:BY99),0)</f>
        <v>2.8898541246219378</v>
      </c>
      <c r="CA99" s="4"/>
      <c r="CB99" s="4"/>
      <c r="CC99" s="4"/>
      <c r="CD99" s="4"/>
      <c r="CE99" s="4"/>
      <c r="CF99" s="4"/>
      <c r="CG99" s="4"/>
      <c r="CH99" s="4"/>
      <c r="CI99" s="4"/>
      <c r="CJ99" s="4"/>
      <c r="CK99" s="4"/>
      <c r="CL99" s="4"/>
      <c r="CM99" s="4"/>
      <c r="CN99" s="4"/>
      <c r="CO99" s="4"/>
      <c r="CP99" s="4"/>
      <c r="CQ99" s="4" t="e">
        <f>IF('SANDBOX Calc'!#REF!='BPA SANDBOX Ref Data'!CQ$2,Data!G99,0)</f>
        <v>#REF!</v>
      </c>
      <c r="CR99" s="4" t="e">
        <f>IF('SANDBOX Calc'!#REF!='BPA SANDBOX Ref Data'!CR$2,Data!H99,0)</f>
        <v>#REF!</v>
      </c>
      <c r="CS99" s="4" t="e">
        <f>IF('SANDBOX Calc'!#REF!='BPA SANDBOX Ref Data'!CS$2,Data!I99,0)</f>
        <v>#REF!</v>
      </c>
      <c r="CT99" s="4" t="e">
        <f>IF('SANDBOX Calc'!#REF!='BPA SANDBOX Ref Data'!CT$2,Data!J99,0)</f>
        <v>#REF!</v>
      </c>
      <c r="CU99" s="4" t="e">
        <f>IF('SANDBOX Calc'!#REF!='BPA SANDBOX Ref Data'!CU$2,Data!K99,0)</f>
        <v>#REF!</v>
      </c>
      <c r="CV99" s="4" t="e">
        <f>IF('SANDBOX Calc'!#REF!='BPA SANDBOX Ref Data'!CV$2,Data!L99,0)</f>
        <v>#REF!</v>
      </c>
      <c r="CW99" s="4" t="e">
        <f>IF('SANDBOX Calc'!#REF!='BPA SANDBOX Ref Data'!CW$2,Data!M99,0)</f>
        <v>#REF!</v>
      </c>
      <c r="CX99" s="4" t="e">
        <f>IF('SANDBOX Calc'!#REF!='BPA SANDBOX Ref Data'!CX$2,Data!N99,0)</f>
        <v>#REF!</v>
      </c>
      <c r="CY99" s="4" t="e">
        <f>IF('SANDBOX Calc'!#REF!='BPA SANDBOX Ref Data'!CY$2,Data!O99,0)</f>
        <v>#REF!</v>
      </c>
      <c r="CZ99" s="4" t="e">
        <f>IF('SANDBOX Calc'!#REF!='BPA SANDBOX Ref Data'!CZ$2,Data!P99,0)</f>
        <v>#REF!</v>
      </c>
      <c r="DA99" s="4" t="e">
        <f>IF('SANDBOX Calc'!#REF!='BPA SANDBOX Ref Data'!DA$2,Data!Q99,0)</f>
        <v>#REF!</v>
      </c>
      <c r="DB99" s="4" t="e">
        <f>IF('SANDBOX Calc'!#REF!='BPA SANDBOX Ref Data'!DB$2,Data!R99,0)</f>
        <v>#REF!</v>
      </c>
      <c r="DC99" s="4" t="e">
        <f>IF('SANDBOX Calc'!#REF!='BPA SANDBOX Ref Data'!DC$2,Data!S99,0)</f>
        <v>#REF!</v>
      </c>
      <c r="DD99" s="4" t="e">
        <f>IF('SANDBOX Calc'!#REF!='BPA SANDBOX Ref Data'!DD$2,Data!T99,0)</f>
        <v>#REF!</v>
      </c>
      <c r="DE99" s="4" t="e">
        <f>IF('SANDBOX Calc'!#REF!='BPA SANDBOX Ref Data'!DE$2,Data!U99,0)</f>
        <v>#REF!</v>
      </c>
      <c r="DF99" s="22" t="e">
        <f t="shared" si="15"/>
        <v>#REF!</v>
      </c>
    </row>
    <row r="100" spans="1:110" x14ac:dyDescent="0.3">
      <c r="A100" s="12">
        <v>10326</v>
      </c>
      <c r="B100" s="37" t="s">
        <v>107</v>
      </c>
      <c r="C100" s="18">
        <f>IF('SANDBOX Calc'!$C$6='BPA SANDBOX Ref Data'!C$2,Data!G100,0)</f>
        <v>0</v>
      </c>
      <c r="D100" s="4">
        <f>IF('SANDBOX Calc'!$C$6='BPA SANDBOX Ref Data'!D$2,Data!H100,0)</f>
        <v>0</v>
      </c>
      <c r="E100" s="4">
        <f>IF('SANDBOX Calc'!$C$6='BPA SANDBOX Ref Data'!E$2,Data!I100,0)</f>
        <v>27.848501027397258</v>
      </c>
      <c r="F100" s="4">
        <f>IF('SANDBOX Calc'!$C$6='BPA SANDBOX Ref Data'!F$2,Data!J100,0)</f>
        <v>0</v>
      </c>
      <c r="G100" s="4">
        <f>IF('SANDBOX Calc'!$C$6='BPA SANDBOX Ref Data'!G$2,Data!K100,0)</f>
        <v>0</v>
      </c>
      <c r="H100" s="4">
        <f>IF('SANDBOX Calc'!$C$6='BPA SANDBOX Ref Data'!H$2,Data!L100,0)</f>
        <v>0</v>
      </c>
      <c r="I100" s="4">
        <f>IF('SANDBOX Calc'!$C$6='BPA SANDBOX Ref Data'!I$2,Data!M100,0)</f>
        <v>0</v>
      </c>
      <c r="J100" s="4">
        <f>IF('SANDBOX Calc'!$C$6='BPA SANDBOX Ref Data'!J$2,Data!N100,0)</f>
        <v>0</v>
      </c>
      <c r="K100" s="4">
        <f>IF('SANDBOX Calc'!$C$6='BPA SANDBOX Ref Data'!K$2,Data!O100,0)</f>
        <v>0</v>
      </c>
      <c r="L100" s="4">
        <f>IF('SANDBOX Calc'!$C$6='BPA SANDBOX Ref Data'!L$2,Data!P100,0)</f>
        <v>0</v>
      </c>
      <c r="M100" s="4">
        <f>IF('SANDBOX Calc'!$C$6='BPA SANDBOX Ref Data'!M$2,Data!Q100,0)</f>
        <v>0</v>
      </c>
      <c r="N100" s="4">
        <f>IF('SANDBOX Calc'!$C$6='BPA SANDBOX Ref Data'!N$2,Data!R100,0)</f>
        <v>0</v>
      </c>
      <c r="O100" s="4">
        <f>IF('SANDBOX Calc'!$C$6='BPA SANDBOX Ref Data'!O$2,Data!S100,0)</f>
        <v>0</v>
      </c>
      <c r="P100" s="4">
        <f>IF('SANDBOX Calc'!$C$6='BPA SANDBOX Ref Data'!P$2,Data!T100,0)</f>
        <v>0</v>
      </c>
      <c r="Q100" s="4">
        <f>IF('SANDBOX Calc'!$C$6='BPA SANDBOX Ref Data'!Q$2,Data!U100,0)</f>
        <v>0</v>
      </c>
      <c r="R100" s="22">
        <f t="shared" si="9"/>
        <v>27.848501027397258</v>
      </c>
      <c r="S100" s="18">
        <f>IF(S$2='SANDBOX Calc'!$D$6,Data!V100,0)</f>
        <v>0</v>
      </c>
      <c r="T100" s="4">
        <f>IF(T$2='SANDBOX Calc'!$D$6,Data!W100,0)</f>
        <v>0</v>
      </c>
      <c r="U100" s="4">
        <f>IF(U$2='SANDBOX Calc'!$D$6,Data!X100,0)</f>
        <v>0</v>
      </c>
      <c r="V100" s="4">
        <f>IF(V$2='SANDBOX Calc'!$D$6,Data!Y100,0)</f>
        <v>0</v>
      </c>
      <c r="W100" s="4">
        <f>IF(W$2='SANDBOX Calc'!$D$6,Data!Z100,0)</f>
        <v>0</v>
      </c>
      <c r="X100" s="4">
        <f>IF(X$2='SANDBOX Calc'!$D$6,Data!AA100,0)</f>
        <v>0</v>
      </c>
      <c r="Y100" s="4">
        <f>IF(Y$2='SANDBOX Calc'!$D$6,Data!AB100,0)</f>
        <v>0</v>
      </c>
      <c r="Z100" s="4">
        <f>IF(Z$2='SANDBOX Calc'!$D$6,Data!AC100,0)</f>
        <v>0</v>
      </c>
      <c r="AA100" s="4">
        <f>IF(AA$2='SANDBOX Calc'!$D$6,Data!AD100,0)</f>
        <v>0</v>
      </c>
      <c r="AB100" s="4">
        <f>IF(AB$2='SANDBOX Calc'!$D$6,Data!AE100,0)</f>
        <v>0</v>
      </c>
      <c r="AC100" s="4">
        <f>IF(AC$2='SANDBOX Calc'!$D$6,Data!AF100,0)</f>
        <v>0</v>
      </c>
      <c r="AD100" s="4">
        <f>IF(AD$2='SANDBOX Calc'!$D$6,Data!AG100,0)</f>
        <v>0</v>
      </c>
      <c r="AE100" s="4">
        <f>IF(AE$2='SANDBOX Calc'!$D$6,Data!AH100,0)</f>
        <v>0</v>
      </c>
      <c r="AF100" s="4">
        <f>IF(AF$2='SANDBOX Calc'!$D$6,Data!AI100,0)</f>
        <v>0</v>
      </c>
      <c r="AG100" s="6">
        <f t="shared" si="10"/>
        <v>0</v>
      </c>
      <c r="AH100" s="18">
        <f>IF(AH$2='SANDBOX Calc'!$E$6,0,0)</f>
        <v>0</v>
      </c>
      <c r="AI100" s="4">
        <f>IF(AI$2='SANDBOX Calc'!$E$6,Data!AJ100,0)</f>
        <v>0</v>
      </c>
      <c r="AJ100" s="4">
        <f>IF(AJ$2='SANDBOX Calc'!$E$6,Data!AK100,0)</f>
        <v>0</v>
      </c>
      <c r="AK100" s="4">
        <f>IF(AK$2='SANDBOX Calc'!$E$6,Data!AL100,0)</f>
        <v>0</v>
      </c>
      <c r="AL100" s="4">
        <f>IF(AL$2='SANDBOX Calc'!$E$6,Data!AM100,0)</f>
        <v>0</v>
      </c>
      <c r="AM100" s="4">
        <f>IF(AM$2='SANDBOX Calc'!$E$6,Data!AN100,0)</f>
        <v>0</v>
      </c>
      <c r="AN100" s="4">
        <f>IF(AN$2='SANDBOX Calc'!$E$6,Data!AO100,0)</f>
        <v>0</v>
      </c>
      <c r="AO100" s="4">
        <f>IF(AO$2='SANDBOX Calc'!$E$6,Data!AP100,0)</f>
        <v>0</v>
      </c>
      <c r="AP100" s="6">
        <f t="shared" si="11"/>
        <v>0</v>
      </c>
      <c r="AQ100" s="18">
        <f>IF(AQ$2='SANDBOX Calc'!$F$6,0,0)</f>
        <v>0</v>
      </c>
      <c r="AR100" s="4">
        <f>IF(AR$2='SANDBOX Calc'!$F$6,Data!AQ100,0)</f>
        <v>0</v>
      </c>
      <c r="AS100" s="4">
        <f>IF(AS$2='SANDBOX Calc'!$F$6,Data!AR100,0)</f>
        <v>0</v>
      </c>
      <c r="AT100" s="4">
        <f>IF(AT$2='SANDBOX Calc'!$F$6,Data!AS100,0)</f>
        <v>0</v>
      </c>
      <c r="AU100" s="4">
        <f>IF(AU$2='SANDBOX Calc'!$F$6,Data!AT100,0)</f>
        <v>0</v>
      </c>
      <c r="AV100" s="4">
        <f>IF(AV$2='SANDBOX Calc'!$F$6,Data!AU100,0)</f>
        <v>0</v>
      </c>
      <c r="AW100" s="4">
        <f>IF(AW$2='SANDBOX Calc'!$F$6,Data!AV100,0)</f>
        <v>0</v>
      </c>
      <c r="AX100" s="4">
        <f>IF(AX$2='SANDBOX Calc'!$F$6,Data!AW100,0)</f>
        <v>0</v>
      </c>
      <c r="AY100" s="6">
        <f t="shared" si="12"/>
        <v>0</v>
      </c>
      <c r="AZ100" s="18">
        <f>IF(AZ$2='SANDBOX Calc'!$G$6,0,0)</f>
        <v>0</v>
      </c>
      <c r="BA100" s="4">
        <f>IF(BA$2='SANDBOX Calc'!$G$6,Data!AX100,0)</f>
        <v>0</v>
      </c>
      <c r="BB100" s="4">
        <f>IF(BB$2='SANDBOX Calc'!$G$6,Data!AY100,0)</f>
        <v>0</v>
      </c>
      <c r="BC100" s="4">
        <f>IF(BC$2='SANDBOX Calc'!$G$6,Data!AZ100,0)</f>
        <v>0</v>
      </c>
      <c r="BD100" s="4">
        <f>IF(BD$2='SANDBOX Calc'!$G$6,Data!BA100,0)</f>
        <v>0</v>
      </c>
      <c r="BE100" s="4">
        <f>IF(BE$2='SANDBOX Calc'!$G$6,Data!BB100,0)</f>
        <v>0</v>
      </c>
      <c r="BF100" s="4">
        <f>IF(BF$2='SANDBOX Calc'!$G$6,Data!BC100,0)</f>
        <v>0</v>
      </c>
      <c r="BG100" s="4">
        <f>IF(BG$2='SANDBOX Calc'!$G$6,Data!BD100,0)</f>
        <v>0</v>
      </c>
      <c r="BH100" s="6">
        <f t="shared" si="13"/>
        <v>0</v>
      </c>
      <c r="BI100" s="97">
        <f>IF('SANDBOX Calc'!$H$6="Yes",Data!BE100,0)</f>
        <v>0</v>
      </c>
      <c r="BJ100" s="18">
        <f>IF(BJ$2='SANDBOX Calc'!$L$4,0,0)</f>
        <v>0</v>
      </c>
      <c r="BK100" s="4">
        <f>IF(BK$2='SANDBOX Calc'!$L$4,Data!BV100,0)</f>
        <v>0</v>
      </c>
      <c r="BL100" s="4">
        <f>IF(BL$2='SANDBOX Calc'!$L$4,Data!BW100,0)</f>
        <v>0</v>
      </c>
      <c r="BM100" s="4">
        <f>IF(BM$2='SANDBOX Calc'!$L$4,Data!BX100,0)</f>
        <v>0</v>
      </c>
      <c r="BN100" s="4">
        <f>IF(BN$2='SANDBOX Calc'!$L$4,Data!BY100,0)</f>
        <v>0</v>
      </c>
      <c r="BO100" s="6">
        <f t="shared" si="14"/>
        <v>0</v>
      </c>
      <c r="BP100" s="4">
        <f>IF('SANDBOX Calc'!$J$6='BPA SANDBOX Ref Data'!BP$2,Data!C100,0)</f>
        <v>0</v>
      </c>
      <c r="BQ100" s="4">
        <f>IF('SANDBOX Calc'!$J$6='BPA SANDBOX Ref Data'!BQ$2,Data!D100,0)</f>
        <v>0</v>
      </c>
      <c r="BR100" s="4">
        <f>IF('SANDBOX Calc'!$J$6='BPA SANDBOX Ref Data'!BR$2,Data!E100,0)</f>
        <v>0</v>
      </c>
      <c r="BS100" s="4">
        <f>IF('SANDBOX Calc'!$J$6='BPA SANDBOX Ref Data'!BS$2,Data!F100,0)</f>
        <v>30.46</v>
      </c>
      <c r="BT100" s="99">
        <f t="shared" si="8"/>
        <v>30.46</v>
      </c>
      <c r="BU100" s="102">
        <f>IF('SANDBOX Calc'!$L$6="Yes",'BPA SANDBOX Ref Data'!BO100*'SANDBOX Calc'!$L$5,0)</f>
        <v>0</v>
      </c>
      <c r="BV100" s="102">
        <f>IF('SANDBOX Calc'!$M$6="Yes",IF(('SANDBOX Calc'!I104-'BPA SANDBOX Ref Data'!BT100)&gt;0,('SANDBOX Calc'!I104-'BPA SANDBOX Ref Data'!BT100)*'SANDBOX Calc'!$M$5,0),0)</f>
        <v>0</v>
      </c>
      <c r="BW100" s="80">
        <f>IF('SANDBOX Calc'!$K$6="Yes",IF(('SANDBOX Calc'!I104)&lt;'SANDBOX Calc'!J104,('SANDBOX Calc'!I104-'SANDBOX Calc'!J104)*'SANDBOX Calc'!$K$5,0),0)</f>
        <v>-2.6114989726027424</v>
      </c>
      <c r="BX100" s="105">
        <f>IF('SANDBOX Calc'!$N$5='BPA SANDBOX Ref Data'!$BX$2,'BPA SANDBOX Scaling'!D103,0)</f>
        <v>1.1733268244610029</v>
      </c>
      <c r="BY100" s="1">
        <f>IF('SANDBOX Calc'!$N$5='BPA SANDBOX Ref Data'!$BY$2,'BPA SANDBOX Scaling'!H103,0)</f>
        <v>0</v>
      </c>
      <c r="BZ100" s="6">
        <f>IF('SANDBOX Calc'!$N$6="Yes",SUM('BPA SANDBOX Ref Data'!BX100:BY100),0)</f>
        <v>1.1733268244610029</v>
      </c>
      <c r="CA100" s="4"/>
      <c r="CB100" s="4"/>
      <c r="CC100" s="4"/>
      <c r="CD100" s="4"/>
      <c r="CE100" s="4"/>
      <c r="CF100" s="4"/>
      <c r="CG100" s="4"/>
      <c r="CH100" s="4"/>
      <c r="CI100" s="4"/>
      <c r="CJ100" s="4"/>
      <c r="CK100" s="4"/>
      <c r="CL100" s="4"/>
      <c r="CM100" s="4"/>
      <c r="CN100" s="4"/>
      <c r="CO100" s="4"/>
      <c r="CP100" s="4"/>
      <c r="CQ100" s="4" t="e">
        <f>IF('SANDBOX Calc'!#REF!='BPA SANDBOX Ref Data'!CQ$2,Data!G100,0)</f>
        <v>#REF!</v>
      </c>
      <c r="CR100" s="4" t="e">
        <f>IF('SANDBOX Calc'!#REF!='BPA SANDBOX Ref Data'!CR$2,Data!H100,0)</f>
        <v>#REF!</v>
      </c>
      <c r="CS100" s="4" t="e">
        <f>IF('SANDBOX Calc'!#REF!='BPA SANDBOX Ref Data'!CS$2,Data!I100,0)</f>
        <v>#REF!</v>
      </c>
      <c r="CT100" s="4" t="e">
        <f>IF('SANDBOX Calc'!#REF!='BPA SANDBOX Ref Data'!CT$2,Data!J100,0)</f>
        <v>#REF!</v>
      </c>
      <c r="CU100" s="4" t="e">
        <f>IF('SANDBOX Calc'!#REF!='BPA SANDBOX Ref Data'!CU$2,Data!K100,0)</f>
        <v>#REF!</v>
      </c>
      <c r="CV100" s="4" t="e">
        <f>IF('SANDBOX Calc'!#REF!='BPA SANDBOX Ref Data'!CV$2,Data!L100,0)</f>
        <v>#REF!</v>
      </c>
      <c r="CW100" s="4" t="e">
        <f>IF('SANDBOX Calc'!#REF!='BPA SANDBOX Ref Data'!CW$2,Data!M100,0)</f>
        <v>#REF!</v>
      </c>
      <c r="CX100" s="4" t="e">
        <f>IF('SANDBOX Calc'!#REF!='BPA SANDBOX Ref Data'!CX$2,Data!N100,0)</f>
        <v>#REF!</v>
      </c>
      <c r="CY100" s="4" t="e">
        <f>IF('SANDBOX Calc'!#REF!='BPA SANDBOX Ref Data'!CY$2,Data!O100,0)</f>
        <v>#REF!</v>
      </c>
      <c r="CZ100" s="4" t="e">
        <f>IF('SANDBOX Calc'!#REF!='BPA SANDBOX Ref Data'!CZ$2,Data!P100,0)</f>
        <v>#REF!</v>
      </c>
      <c r="DA100" s="4" t="e">
        <f>IF('SANDBOX Calc'!#REF!='BPA SANDBOX Ref Data'!DA$2,Data!Q100,0)</f>
        <v>#REF!</v>
      </c>
      <c r="DB100" s="4" t="e">
        <f>IF('SANDBOX Calc'!#REF!='BPA SANDBOX Ref Data'!DB$2,Data!R100,0)</f>
        <v>#REF!</v>
      </c>
      <c r="DC100" s="4" t="e">
        <f>IF('SANDBOX Calc'!#REF!='BPA SANDBOX Ref Data'!DC$2,Data!S100,0)</f>
        <v>#REF!</v>
      </c>
      <c r="DD100" s="4" t="e">
        <f>IF('SANDBOX Calc'!#REF!='BPA SANDBOX Ref Data'!DD$2,Data!T100,0)</f>
        <v>#REF!</v>
      </c>
      <c r="DE100" s="4" t="e">
        <f>IF('SANDBOX Calc'!#REF!='BPA SANDBOX Ref Data'!DE$2,Data!U100,0)</f>
        <v>#REF!</v>
      </c>
      <c r="DF100" s="22" t="e">
        <f t="shared" si="15"/>
        <v>#REF!</v>
      </c>
    </row>
    <row r="101" spans="1:110" x14ac:dyDescent="0.3">
      <c r="A101" s="12">
        <v>10331</v>
      </c>
      <c r="B101" s="37" t="s">
        <v>108</v>
      </c>
      <c r="C101" s="18">
        <f>IF('SANDBOX Calc'!$C$6='BPA SANDBOX Ref Data'!C$2,Data!G101,0)</f>
        <v>0</v>
      </c>
      <c r="D101" s="4">
        <f>IF('SANDBOX Calc'!$C$6='BPA SANDBOX Ref Data'!D$2,Data!H101,0)</f>
        <v>0</v>
      </c>
      <c r="E101" s="4">
        <f>IF('SANDBOX Calc'!$C$6='BPA SANDBOX Ref Data'!E$2,Data!I101,0)</f>
        <v>35.407541210045665</v>
      </c>
      <c r="F101" s="4">
        <f>IF('SANDBOX Calc'!$C$6='BPA SANDBOX Ref Data'!F$2,Data!J101,0)</f>
        <v>0</v>
      </c>
      <c r="G101" s="4">
        <f>IF('SANDBOX Calc'!$C$6='BPA SANDBOX Ref Data'!G$2,Data!K101,0)</f>
        <v>0</v>
      </c>
      <c r="H101" s="4">
        <f>IF('SANDBOX Calc'!$C$6='BPA SANDBOX Ref Data'!H$2,Data!L101,0)</f>
        <v>0</v>
      </c>
      <c r="I101" s="4">
        <f>IF('SANDBOX Calc'!$C$6='BPA SANDBOX Ref Data'!I$2,Data!M101,0)</f>
        <v>0</v>
      </c>
      <c r="J101" s="4">
        <f>IF('SANDBOX Calc'!$C$6='BPA SANDBOX Ref Data'!J$2,Data!N101,0)</f>
        <v>0</v>
      </c>
      <c r="K101" s="4">
        <f>IF('SANDBOX Calc'!$C$6='BPA SANDBOX Ref Data'!K$2,Data!O101,0)</f>
        <v>0</v>
      </c>
      <c r="L101" s="4">
        <f>IF('SANDBOX Calc'!$C$6='BPA SANDBOX Ref Data'!L$2,Data!P101,0)</f>
        <v>0</v>
      </c>
      <c r="M101" s="4">
        <f>IF('SANDBOX Calc'!$C$6='BPA SANDBOX Ref Data'!M$2,Data!Q101,0)</f>
        <v>0</v>
      </c>
      <c r="N101" s="4">
        <f>IF('SANDBOX Calc'!$C$6='BPA SANDBOX Ref Data'!N$2,Data!R101,0)</f>
        <v>0</v>
      </c>
      <c r="O101" s="4">
        <f>IF('SANDBOX Calc'!$C$6='BPA SANDBOX Ref Data'!O$2,Data!S101,0)</f>
        <v>0</v>
      </c>
      <c r="P101" s="4">
        <f>IF('SANDBOX Calc'!$C$6='BPA SANDBOX Ref Data'!P$2,Data!T101,0)</f>
        <v>0</v>
      </c>
      <c r="Q101" s="4">
        <f>IF('SANDBOX Calc'!$C$6='BPA SANDBOX Ref Data'!Q$2,Data!U101,0)</f>
        <v>0</v>
      </c>
      <c r="R101" s="22">
        <f t="shared" si="9"/>
        <v>35.407541210045665</v>
      </c>
      <c r="S101" s="18">
        <f>IF(S$2='SANDBOX Calc'!$D$6,Data!V101,0)</f>
        <v>0</v>
      </c>
      <c r="T101" s="4">
        <f>IF(T$2='SANDBOX Calc'!$D$6,Data!W101,0)</f>
        <v>0</v>
      </c>
      <c r="U101" s="4">
        <f>IF(U$2='SANDBOX Calc'!$D$6,Data!X101,0)</f>
        <v>0</v>
      </c>
      <c r="V101" s="4">
        <f>IF(V$2='SANDBOX Calc'!$D$6,Data!Y101,0)</f>
        <v>0</v>
      </c>
      <c r="W101" s="4">
        <f>IF(W$2='SANDBOX Calc'!$D$6,Data!Z101,0)</f>
        <v>0</v>
      </c>
      <c r="X101" s="4">
        <f>IF(X$2='SANDBOX Calc'!$D$6,Data!AA101,0)</f>
        <v>0</v>
      </c>
      <c r="Y101" s="4">
        <f>IF(Y$2='SANDBOX Calc'!$D$6,Data!AB101,0)</f>
        <v>0</v>
      </c>
      <c r="Z101" s="4">
        <f>IF(Z$2='SANDBOX Calc'!$D$6,Data!AC101,0)</f>
        <v>0</v>
      </c>
      <c r="AA101" s="4">
        <f>IF(AA$2='SANDBOX Calc'!$D$6,Data!AD101,0)</f>
        <v>0</v>
      </c>
      <c r="AB101" s="4">
        <f>IF(AB$2='SANDBOX Calc'!$D$6,Data!AE101,0)</f>
        <v>0</v>
      </c>
      <c r="AC101" s="4">
        <f>IF(AC$2='SANDBOX Calc'!$D$6,Data!AF101,0)</f>
        <v>0</v>
      </c>
      <c r="AD101" s="4">
        <f>IF(AD$2='SANDBOX Calc'!$D$6,Data!AG101,0)</f>
        <v>0</v>
      </c>
      <c r="AE101" s="4">
        <f>IF(AE$2='SANDBOX Calc'!$D$6,Data!AH101,0)</f>
        <v>0</v>
      </c>
      <c r="AF101" s="4">
        <f>IF(AF$2='SANDBOX Calc'!$D$6,Data!AI101,0)</f>
        <v>0</v>
      </c>
      <c r="AG101" s="6">
        <f t="shared" si="10"/>
        <v>0</v>
      </c>
      <c r="AH101" s="18">
        <f>IF(AH$2='SANDBOX Calc'!$E$6,0,0)</f>
        <v>0</v>
      </c>
      <c r="AI101" s="4">
        <f>IF(AI$2='SANDBOX Calc'!$E$6,Data!AJ101,0)</f>
        <v>0</v>
      </c>
      <c r="AJ101" s="4">
        <f>IF(AJ$2='SANDBOX Calc'!$E$6,Data!AK101,0)</f>
        <v>0</v>
      </c>
      <c r="AK101" s="4">
        <f>IF(AK$2='SANDBOX Calc'!$E$6,Data!AL101,0)</f>
        <v>0</v>
      </c>
      <c r="AL101" s="4">
        <f>IF(AL$2='SANDBOX Calc'!$E$6,Data!AM101,0)</f>
        <v>0</v>
      </c>
      <c r="AM101" s="4">
        <f>IF(AM$2='SANDBOX Calc'!$E$6,Data!AN101,0)</f>
        <v>0</v>
      </c>
      <c r="AN101" s="4">
        <f>IF(AN$2='SANDBOX Calc'!$E$6,Data!AO101,0)</f>
        <v>0</v>
      </c>
      <c r="AO101" s="4">
        <f>IF(AO$2='SANDBOX Calc'!$E$6,Data!AP101,0)</f>
        <v>0</v>
      </c>
      <c r="AP101" s="6">
        <f t="shared" si="11"/>
        <v>0</v>
      </c>
      <c r="AQ101" s="18">
        <f>IF(AQ$2='SANDBOX Calc'!$F$6,0,0)</f>
        <v>0</v>
      </c>
      <c r="AR101" s="4">
        <f>IF(AR$2='SANDBOX Calc'!$F$6,Data!AQ101,0)</f>
        <v>0</v>
      </c>
      <c r="AS101" s="4">
        <f>IF(AS$2='SANDBOX Calc'!$F$6,Data!AR101,0)</f>
        <v>0</v>
      </c>
      <c r="AT101" s="4">
        <f>IF(AT$2='SANDBOX Calc'!$F$6,Data!AS101,0)</f>
        <v>0</v>
      </c>
      <c r="AU101" s="4">
        <f>IF(AU$2='SANDBOX Calc'!$F$6,Data!AT101,0)</f>
        <v>0</v>
      </c>
      <c r="AV101" s="4">
        <f>IF(AV$2='SANDBOX Calc'!$F$6,Data!AU101,0)</f>
        <v>0</v>
      </c>
      <c r="AW101" s="4">
        <f>IF(AW$2='SANDBOX Calc'!$F$6,Data!AV101,0)</f>
        <v>0</v>
      </c>
      <c r="AX101" s="4">
        <f>IF(AX$2='SANDBOX Calc'!$F$6,Data!AW101,0)</f>
        <v>0</v>
      </c>
      <c r="AY101" s="6">
        <f t="shared" si="12"/>
        <v>0</v>
      </c>
      <c r="AZ101" s="18">
        <f>IF(AZ$2='SANDBOX Calc'!$G$6,0,0)</f>
        <v>0</v>
      </c>
      <c r="BA101" s="4">
        <f>IF(BA$2='SANDBOX Calc'!$G$6,Data!AX101,0)</f>
        <v>0</v>
      </c>
      <c r="BB101" s="4">
        <f>IF(BB$2='SANDBOX Calc'!$G$6,Data!AY101,0)</f>
        <v>0</v>
      </c>
      <c r="BC101" s="4">
        <f>IF(BC$2='SANDBOX Calc'!$G$6,Data!AZ101,0)</f>
        <v>0</v>
      </c>
      <c r="BD101" s="4">
        <f>IF(BD$2='SANDBOX Calc'!$G$6,Data!BA101,0)</f>
        <v>0</v>
      </c>
      <c r="BE101" s="4">
        <f>IF(BE$2='SANDBOX Calc'!$G$6,Data!BB101,0)</f>
        <v>0</v>
      </c>
      <c r="BF101" s="4">
        <f>IF(BF$2='SANDBOX Calc'!$G$6,Data!BC101,0)</f>
        <v>0</v>
      </c>
      <c r="BG101" s="4">
        <f>IF(BG$2='SANDBOX Calc'!$G$6,Data!BD101,0)</f>
        <v>0</v>
      </c>
      <c r="BH101" s="6">
        <f t="shared" si="13"/>
        <v>0</v>
      </c>
      <c r="BI101" s="97">
        <f>IF('SANDBOX Calc'!$H$6="Yes",Data!BE101,0)</f>
        <v>0</v>
      </c>
      <c r="BJ101" s="18">
        <f>IF(BJ$2='SANDBOX Calc'!$L$4,0,0)</f>
        <v>0</v>
      </c>
      <c r="BK101" s="4">
        <f>IF(BK$2='SANDBOX Calc'!$L$4,Data!BV101,0)</f>
        <v>0</v>
      </c>
      <c r="BL101" s="4">
        <f>IF(BL$2='SANDBOX Calc'!$L$4,Data!BW101,0)</f>
        <v>0.154</v>
      </c>
      <c r="BM101" s="4">
        <f>IF(BM$2='SANDBOX Calc'!$L$4,Data!BX101,0)</f>
        <v>0</v>
      </c>
      <c r="BN101" s="4">
        <f>IF(BN$2='SANDBOX Calc'!$L$4,Data!BY101,0)</f>
        <v>0</v>
      </c>
      <c r="BO101" s="6">
        <f t="shared" si="14"/>
        <v>0.154</v>
      </c>
      <c r="BP101" s="4">
        <f>IF('SANDBOX Calc'!$J$6='BPA SANDBOX Ref Data'!BP$2,Data!C101,0)</f>
        <v>0</v>
      </c>
      <c r="BQ101" s="4">
        <f>IF('SANDBOX Calc'!$J$6='BPA SANDBOX Ref Data'!BQ$2,Data!D101,0)</f>
        <v>0</v>
      </c>
      <c r="BR101" s="4">
        <f>IF('SANDBOX Calc'!$J$6='BPA SANDBOX Ref Data'!BR$2,Data!E101,0)</f>
        <v>0</v>
      </c>
      <c r="BS101" s="4">
        <f>IF('SANDBOX Calc'!$J$6='BPA SANDBOX Ref Data'!BS$2,Data!F101,0)</f>
        <v>36.601999999999997</v>
      </c>
      <c r="BT101" s="99">
        <f t="shared" si="8"/>
        <v>36.601999999999997</v>
      </c>
      <c r="BU101" s="102">
        <f>IF('SANDBOX Calc'!$L$6="Yes",'BPA SANDBOX Ref Data'!BO101*'SANDBOX Calc'!$L$5,0)</f>
        <v>7.6999999999999999E-2</v>
      </c>
      <c r="BV101" s="102">
        <f>IF('SANDBOX Calc'!$M$6="Yes",IF(('SANDBOX Calc'!I105-'BPA SANDBOX Ref Data'!BT101)&gt;0,('SANDBOX Calc'!I105-'BPA SANDBOX Ref Data'!BT101)*'SANDBOX Calc'!$M$5,0),0)</f>
        <v>0</v>
      </c>
      <c r="BW101" s="80">
        <f>IF('SANDBOX Calc'!$K$6="Yes",IF(('SANDBOX Calc'!I105)&lt;'SANDBOX Calc'!J105,('SANDBOX Calc'!I105-'SANDBOX Calc'!J105)*'SANDBOX Calc'!$K$5,0),0)</f>
        <v>-1.1944587899543322</v>
      </c>
      <c r="BX101" s="105">
        <f>IF('SANDBOX Calc'!$N$5='BPA SANDBOX Ref Data'!$BX$2,'BPA SANDBOX Scaling'!D104,0)</f>
        <v>1.4950522476767469</v>
      </c>
      <c r="BY101" s="1">
        <f>IF('SANDBOX Calc'!$N$5='BPA SANDBOX Ref Data'!$BY$2,'BPA SANDBOX Scaling'!H104,0)</f>
        <v>0</v>
      </c>
      <c r="BZ101" s="6">
        <f>IF('SANDBOX Calc'!$N$6="Yes",SUM('BPA SANDBOX Ref Data'!BX101:BY101),0)</f>
        <v>1.4950522476767469</v>
      </c>
      <c r="CA101" s="4"/>
      <c r="CB101" s="4"/>
      <c r="CC101" s="4"/>
      <c r="CD101" s="4"/>
      <c r="CE101" s="4"/>
      <c r="CF101" s="4"/>
      <c r="CG101" s="4"/>
      <c r="CH101" s="4"/>
      <c r="CI101" s="4"/>
      <c r="CJ101" s="4"/>
      <c r="CK101" s="4"/>
      <c r="CL101" s="4"/>
      <c r="CM101" s="4"/>
      <c r="CN101" s="4"/>
      <c r="CO101" s="4"/>
      <c r="CP101" s="4"/>
      <c r="CQ101" s="4" t="e">
        <f>IF('SANDBOX Calc'!#REF!='BPA SANDBOX Ref Data'!CQ$2,Data!G101,0)</f>
        <v>#REF!</v>
      </c>
      <c r="CR101" s="4" t="e">
        <f>IF('SANDBOX Calc'!#REF!='BPA SANDBOX Ref Data'!CR$2,Data!H101,0)</f>
        <v>#REF!</v>
      </c>
      <c r="CS101" s="4" t="e">
        <f>IF('SANDBOX Calc'!#REF!='BPA SANDBOX Ref Data'!CS$2,Data!I101,0)</f>
        <v>#REF!</v>
      </c>
      <c r="CT101" s="4" t="e">
        <f>IF('SANDBOX Calc'!#REF!='BPA SANDBOX Ref Data'!CT$2,Data!J101,0)</f>
        <v>#REF!</v>
      </c>
      <c r="CU101" s="4" t="e">
        <f>IF('SANDBOX Calc'!#REF!='BPA SANDBOX Ref Data'!CU$2,Data!K101,0)</f>
        <v>#REF!</v>
      </c>
      <c r="CV101" s="4" t="e">
        <f>IF('SANDBOX Calc'!#REF!='BPA SANDBOX Ref Data'!CV$2,Data!L101,0)</f>
        <v>#REF!</v>
      </c>
      <c r="CW101" s="4" t="e">
        <f>IF('SANDBOX Calc'!#REF!='BPA SANDBOX Ref Data'!CW$2,Data!M101,0)</f>
        <v>#REF!</v>
      </c>
      <c r="CX101" s="4" t="e">
        <f>IF('SANDBOX Calc'!#REF!='BPA SANDBOX Ref Data'!CX$2,Data!N101,0)</f>
        <v>#REF!</v>
      </c>
      <c r="CY101" s="4" t="e">
        <f>IF('SANDBOX Calc'!#REF!='BPA SANDBOX Ref Data'!CY$2,Data!O101,0)</f>
        <v>#REF!</v>
      </c>
      <c r="CZ101" s="4" t="e">
        <f>IF('SANDBOX Calc'!#REF!='BPA SANDBOX Ref Data'!CZ$2,Data!P101,0)</f>
        <v>#REF!</v>
      </c>
      <c r="DA101" s="4" t="e">
        <f>IF('SANDBOX Calc'!#REF!='BPA SANDBOX Ref Data'!DA$2,Data!Q101,0)</f>
        <v>#REF!</v>
      </c>
      <c r="DB101" s="4" t="e">
        <f>IF('SANDBOX Calc'!#REF!='BPA SANDBOX Ref Data'!DB$2,Data!R101,0)</f>
        <v>#REF!</v>
      </c>
      <c r="DC101" s="4" t="e">
        <f>IF('SANDBOX Calc'!#REF!='BPA SANDBOX Ref Data'!DC$2,Data!S101,0)</f>
        <v>#REF!</v>
      </c>
      <c r="DD101" s="4" t="e">
        <f>IF('SANDBOX Calc'!#REF!='BPA SANDBOX Ref Data'!DD$2,Data!T101,0)</f>
        <v>#REF!</v>
      </c>
      <c r="DE101" s="4" t="e">
        <f>IF('SANDBOX Calc'!#REF!='BPA SANDBOX Ref Data'!DE$2,Data!U101,0)</f>
        <v>#REF!</v>
      </c>
      <c r="DF101" s="22" t="e">
        <f t="shared" si="15"/>
        <v>#REF!</v>
      </c>
    </row>
    <row r="102" spans="1:110" x14ac:dyDescent="0.3">
      <c r="A102" s="12">
        <v>10333</v>
      </c>
      <c r="B102" s="37" t="s">
        <v>109</v>
      </c>
      <c r="C102" s="18">
        <f>IF('SANDBOX Calc'!$C$6='BPA SANDBOX Ref Data'!C$2,Data!G102,0)</f>
        <v>0</v>
      </c>
      <c r="D102" s="4">
        <f>IF('SANDBOX Calc'!$C$6='BPA SANDBOX Ref Data'!D$2,Data!H102,0)</f>
        <v>0</v>
      </c>
      <c r="E102" s="4">
        <f>IF('SANDBOX Calc'!$C$6='BPA SANDBOX Ref Data'!E$2,Data!I102,0)</f>
        <v>20.228649086757997</v>
      </c>
      <c r="F102" s="4">
        <f>IF('SANDBOX Calc'!$C$6='BPA SANDBOX Ref Data'!F$2,Data!J102,0)</f>
        <v>0</v>
      </c>
      <c r="G102" s="4">
        <f>IF('SANDBOX Calc'!$C$6='BPA SANDBOX Ref Data'!G$2,Data!K102,0)</f>
        <v>0</v>
      </c>
      <c r="H102" s="4">
        <f>IF('SANDBOX Calc'!$C$6='BPA SANDBOX Ref Data'!H$2,Data!L102,0)</f>
        <v>0</v>
      </c>
      <c r="I102" s="4">
        <f>IF('SANDBOX Calc'!$C$6='BPA SANDBOX Ref Data'!I$2,Data!M102,0)</f>
        <v>0</v>
      </c>
      <c r="J102" s="4">
        <f>IF('SANDBOX Calc'!$C$6='BPA SANDBOX Ref Data'!J$2,Data!N102,0)</f>
        <v>0</v>
      </c>
      <c r="K102" s="4">
        <f>IF('SANDBOX Calc'!$C$6='BPA SANDBOX Ref Data'!K$2,Data!O102,0)</f>
        <v>0</v>
      </c>
      <c r="L102" s="4">
        <f>IF('SANDBOX Calc'!$C$6='BPA SANDBOX Ref Data'!L$2,Data!P102,0)</f>
        <v>0</v>
      </c>
      <c r="M102" s="4">
        <f>IF('SANDBOX Calc'!$C$6='BPA SANDBOX Ref Data'!M$2,Data!Q102,0)</f>
        <v>0</v>
      </c>
      <c r="N102" s="4">
        <f>IF('SANDBOX Calc'!$C$6='BPA SANDBOX Ref Data'!N$2,Data!R102,0)</f>
        <v>0</v>
      </c>
      <c r="O102" s="4">
        <f>IF('SANDBOX Calc'!$C$6='BPA SANDBOX Ref Data'!O$2,Data!S102,0)</f>
        <v>0</v>
      </c>
      <c r="P102" s="4">
        <f>IF('SANDBOX Calc'!$C$6='BPA SANDBOX Ref Data'!P$2,Data!T102,0)</f>
        <v>0</v>
      </c>
      <c r="Q102" s="4">
        <f>IF('SANDBOX Calc'!$C$6='BPA SANDBOX Ref Data'!Q$2,Data!U102,0)</f>
        <v>0</v>
      </c>
      <c r="R102" s="22">
        <f t="shared" si="9"/>
        <v>20.228649086757997</v>
      </c>
      <c r="S102" s="18">
        <f>IF(S$2='SANDBOX Calc'!$D$6,Data!V102,0)</f>
        <v>0</v>
      </c>
      <c r="T102" s="4">
        <f>IF(T$2='SANDBOX Calc'!$D$6,Data!W102,0)</f>
        <v>0</v>
      </c>
      <c r="U102" s="4">
        <f>IF(U$2='SANDBOX Calc'!$D$6,Data!X102,0)</f>
        <v>0</v>
      </c>
      <c r="V102" s="4">
        <f>IF(V$2='SANDBOX Calc'!$D$6,Data!Y102,0)</f>
        <v>0</v>
      </c>
      <c r="W102" s="4">
        <f>IF(W$2='SANDBOX Calc'!$D$6,Data!Z102,0)</f>
        <v>0</v>
      </c>
      <c r="X102" s="4">
        <f>IF(X$2='SANDBOX Calc'!$D$6,Data!AA102,0)</f>
        <v>0</v>
      </c>
      <c r="Y102" s="4">
        <f>IF(Y$2='SANDBOX Calc'!$D$6,Data!AB102,0)</f>
        <v>0</v>
      </c>
      <c r="Z102" s="4">
        <f>IF(Z$2='SANDBOX Calc'!$D$6,Data!AC102,0)</f>
        <v>0</v>
      </c>
      <c r="AA102" s="4">
        <f>IF(AA$2='SANDBOX Calc'!$D$6,Data!AD102,0)</f>
        <v>0</v>
      </c>
      <c r="AB102" s="4">
        <f>IF(AB$2='SANDBOX Calc'!$D$6,Data!AE102,0)</f>
        <v>0</v>
      </c>
      <c r="AC102" s="4">
        <f>IF(AC$2='SANDBOX Calc'!$D$6,Data!AF102,0)</f>
        <v>0</v>
      </c>
      <c r="AD102" s="4">
        <f>IF(AD$2='SANDBOX Calc'!$D$6,Data!AG102,0)</f>
        <v>0</v>
      </c>
      <c r="AE102" s="4">
        <f>IF(AE$2='SANDBOX Calc'!$D$6,Data!AH102,0)</f>
        <v>0</v>
      </c>
      <c r="AF102" s="4">
        <f>IF(AF$2='SANDBOX Calc'!$D$6,Data!AI102,0)</f>
        <v>0</v>
      </c>
      <c r="AG102" s="6">
        <f t="shared" si="10"/>
        <v>0</v>
      </c>
      <c r="AH102" s="18">
        <f>IF(AH$2='SANDBOX Calc'!$E$6,0,0)</f>
        <v>0</v>
      </c>
      <c r="AI102" s="4">
        <f>IF(AI$2='SANDBOX Calc'!$E$6,Data!AJ102,0)</f>
        <v>0</v>
      </c>
      <c r="AJ102" s="4">
        <f>IF(AJ$2='SANDBOX Calc'!$E$6,Data!AK102,0)</f>
        <v>0</v>
      </c>
      <c r="AK102" s="4">
        <f>IF(AK$2='SANDBOX Calc'!$E$6,Data!AL102,0)</f>
        <v>0</v>
      </c>
      <c r="AL102" s="4">
        <f>IF(AL$2='SANDBOX Calc'!$E$6,Data!AM102,0)</f>
        <v>0</v>
      </c>
      <c r="AM102" s="4">
        <f>IF(AM$2='SANDBOX Calc'!$E$6,Data!AN102,0)</f>
        <v>0</v>
      </c>
      <c r="AN102" s="4">
        <f>IF(AN$2='SANDBOX Calc'!$E$6,Data!AO102,0)</f>
        <v>0</v>
      </c>
      <c r="AO102" s="4">
        <f>IF(AO$2='SANDBOX Calc'!$E$6,Data!AP102,0)</f>
        <v>0</v>
      </c>
      <c r="AP102" s="6">
        <f t="shared" si="11"/>
        <v>0</v>
      </c>
      <c r="AQ102" s="18">
        <f>IF(AQ$2='SANDBOX Calc'!$F$6,0,0)</f>
        <v>0</v>
      </c>
      <c r="AR102" s="4">
        <f>IF(AR$2='SANDBOX Calc'!$F$6,Data!AQ102,0)</f>
        <v>0</v>
      </c>
      <c r="AS102" s="4">
        <f>IF(AS$2='SANDBOX Calc'!$F$6,Data!AR102,0)</f>
        <v>0</v>
      </c>
      <c r="AT102" s="4">
        <f>IF(AT$2='SANDBOX Calc'!$F$6,Data!AS102,0)</f>
        <v>0</v>
      </c>
      <c r="AU102" s="4">
        <f>IF(AU$2='SANDBOX Calc'!$F$6,Data!AT102,0)</f>
        <v>0</v>
      </c>
      <c r="AV102" s="4">
        <f>IF(AV$2='SANDBOX Calc'!$F$6,Data!AU102,0)</f>
        <v>0</v>
      </c>
      <c r="AW102" s="4">
        <f>IF(AW$2='SANDBOX Calc'!$F$6,Data!AV102,0)</f>
        <v>0</v>
      </c>
      <c r="AX102" s="4">
        <f>IF(AX$2='SANDBOX Calc'!$F$6,Data!AW102,0)</f>
        <v>0</v>
      </c>
      <c r="AY102" s="6">
        <f t="shared" si="12"/>
        <v>0</v>
      </c>
      <c r="AZ102" s="18">
        <f>IF(AZ$2='SANDBOX Calc'!$G$6,0,0)</f>
        <v>0</v>
      </c>
      <c r="BA102" s="4">
        <f>IF(BA$2='SANDBOX Calc'!$G$6,Data!AX102,0)</f>
        <v>0</v>
      </c>
      <c r="BB102" s="4">
        <f>IF(BB$2='SANDBOX Calc'!$G$6,Data!AY102,0)</f>
        <v>0</v>
      </c>
      <c r="BC102" s="4">
        <f>IF(BC$2='SANDBOX Calc'!$G$6,Data!AZ102,0)</f>
        <v>0</v>
      </c>
      <c r="BD102" s="4">
        <f>IF(BD$2='SANDBOX Calc'!$G$6,Data!BA102,0)</f>
        <v>0</v>
      </c>
      <c r="BE102" s="4">
        <f>IF(BE$2='SANDBOX Calc'!$G$6,Data!BB102,0)</f>
        <v>0</v>
      </c>
      <c r="BF102" s="4">
        <f>IF(BF$2='SANDBOX Calc'!$G$6,Data!BC102,0)</f>
        <v>0</v>
      </c>
      <c r="BG102" s="4">
        <f>IF(BG$2='SANDBOX Calc'!$G$6,Data!BD102,0)</f>
        <v>0</v>
      </c>
      <c r="BH102" s="6">
        <f t="shared" si="13"/>
        <v>0</v>
      </c>
      <c r="BI102" s="97">
        <f>IF('SANDBOX Calc'!$H$6="Yes",Data!BE102,0)</f>
        <v>0</v>
      </c>
      <c r="BJ102" s="18">
        <f>IF(BJ$2='SANDBOX Calc'!$L$4,0,0)</f>
        <v>0</v>
      </c>
      <c r="BK102" s="4">
        <f>IF(BK$2='SANDBOX Calc'!$L$4,Data!BV102,0)</f>
        <v>0</v>
      </c>
      <c r="BL102" s="4">
        <f>IF(BL$2='SANDBOX Calc'!$L$4,Data!BW102,0)</f>
        <v>3.0000000000000001E-3</v>
      </c>
      <c r="BM102" s="4">
        <f>IF(BM$2='SANDBOX Calc'!$L$4,Data!BX102,0)</f>
        <v>0</v>
      </c>
      <c r="BN102" s="4">
        <f>IF(BN$2='SANDBOX Calc'!$L$4,Data!BY102,0)</f>
        <v>0</v>
      </c>
      <c r="BO102" s="6">
        <f t="shared" si="14"/>
        <v>3.0000000000000001E-3</v>
      </c>
      <c r="BP102" s="4">
        <f>IF('SANDBOX Calc'!$J$6='BPA SANDBOX Ref Data'!BP$2,Data!C102,0)</f>
        <v>0</v>
      </c>
      <c r="BQ102" s="4">
        <f>IF('SANDBOX Calc'!$J$6='BPA SANDBOX Ref Data'!BQ$2,Data!D102,0)</f>
        <v>0</v>
      </c>
      <c r="BR102" s="4">
        <f>IF('SANDBOX Calc'!$J$6='BPA SANDBOX Ref Data'!BR$2,Data!E102,0)</f>
        <v>0</v>
      </c>
      <c r="BS102" s="4">
        <f>IF('SANDBOX Calc'!$J$6='BPA SANDBOX Ref Data'!BS$2,Data!F102,0)</f>
        <v>18.515000000000001</v>
      </c>
      <c r="BT102" s="99">
        <f t="shared" si="8"/>
        <v>18.515000000000001</v>
      </c>
      <c r="BU102" s="102">
        <f>IF('SANDBOX Calc'!$L$6="Yes",'BPA SANDBOX Ref Data'!BO102*'SANDBOX Calc'!$L$5,0)</f>
        <v>1.5E-3</v>
      </c>
      <c r="BV102" s="102">
        <f>IF('SANDBOX Calc'!$M$6="Yes",IF(('SANDBOX Calc'!I106-'BPA SANDBOX Ref Data'!BT102)&gt;0,('SANDBOX Calc'!I106-'BPA SANDBOX Ref Data'!BT102)*'SANDBOX Calc'!$M$5,0),0)</f>
        <v>0.42841227168949914</v>
      </c>
      <c r="BW102" s="80">
        <f>IF('SANDBOX Calc'!$K$6="Yes",IF(('SANDBOX Calc'!I106)&lt;'SANDBOX Calc'!J106,('SANDBOX Calc'!I106-'SANDBOX Calc'!J106)*'SANDBOX Calc'!$K$5,0),0)</f>
        <v>0</v>
      </c>
      <c r="BX102" s="105">
        <f>IF('SANDBOX Calc'!$N$5='BPA SANDBOX Ref Data'!$BX$2,'BPA SANDBOX Scaling'!D105,0)</f>
        <v>0.79819641759408633</v>
      </c>
      <c r="BY102" s="1">
        <f>IF('SANDBOX Calc'!$N$5='BPA SANDBOX Ref Data'!$BY$2,'BPA SANDBOX Scaling'!H105,0)</f>
        <v>0</v>
      </c>
      <c r="BZ102" s="6">
        <f>IF('SANDBOX Calc'!$N$6="Yes",SUM('BPA SANDBOX Ref Data'!BX102:BY102),0)</f>
        <v>0.79819641759408633</v>
      </c>
      <c r="CA102" s="4"/>
      <c r="CB102" s="4"/>
      <c r="CC102" s="4"/>
      <c r="CD102" s="4"/>
      <c r="CE102" s="4"/>
      <c r="CF102" s="4"/>
      <c r="CG102" s="4"/>
      <c r="CH102" s="4"/>
      <c r="CI102" s="4"/>
      <c r="CJ102" s="4"/>
      <c r="CK102" s="4"/>
      <c r="CL102" s="4"/>
      <c r="CM102" s="4"/>
      <c r="CN102" s="4"/>
      <c r="CO102" s="4"/>
      <c r="CP102" s="4"/>
      <c r="CQ102" s="4" t="e">
        <f>IF('SANDBOX Calc'!#REF!='BPA SANDBOX Ref Data'!CQ$2,Data!G102,0)</f>
        <v>#REF!</v>
      </c>
      <c r="CR102" s="4" t="e">
        <f>IF('SANDBOX Calc'!#REF!='BPA SANDBOX Ref Data'!CR$2,Data!H102,0)</f>
        <v>#REF!</v>
      </c>
      <c r="CS102" s="4" t="e">
        <f>IF('SANDBOX Calc'!#REF!='BPA SANDBOX Ref Data'!CS$2,Data!I102,0)</f>
        <v>#REF!</v>
      </c>
      <c r="CT102" s="4" t="e">
        <f>IF('SANDBOX Calc'!#REF!='BPA SANDBOX Ref Data'!CT$2,Data!J102,0)</f>
        <v>#REF!</v>
      </c>
      <c r="CU102" s="4" t="e">
        <f>IF('SANDBOX Calc'!#REF!='BPA SANDBOX Ref Data'!CU$2,Data!K102,0)</f>
        <v>#REF!</v>
      </c>
      <c r="CV102" s="4" t="e">
        <f>IF('SANDBOX Calc'!#REF!='BPA SANDBOX Ref Data'!CV$2,Data!L102,0)</f>
        <v>#REF!</v>
      </c>
      <c r="CW102" s="4" t="e">
        <f>IF('SANDBOX Calc'!#REF!='BPA SANDBOX Ref Data'!CW$2,Data!M102,0)</f>
        <v>#REF!</v>
      </c>
      <c r="CX102" s="4" t="e">
        <f>IF('SANDBOX Calc'!#REF!='BPA SANDBOX Ref Data'!CX$2,Data!N102,0)</f>
        <v>#REF!</v>
      </c>
      <c r="CY102" s="4" t="e">
        <f>IF('SANDBOX Calc'!#REF!='BPA SANDBOX Ref Data'!CY$2,Data!O102,0)</f>
        <v>#REF!</v>
      </c>
      <c r="CZ102" s="4" t="e">
        <f>IF('SANDBOX Calc'!#REF!='BPA SANDBOX Ref Data'!CZ$2,Data!P102,0)</f>
        <v>#REF!</v>
      </c>
      <c r="DA102" s="4" t="e">
        <f>IF('SANDBOX Calc'!#REF!='BPA SANDBOX Ref Data'!DA$2,Data!Q102,0)</f>
        <v>#REF!</v>
      </c>
      <c r="DB102" s="4" t="e">
        <f>IF('SANDBOX Calc'!#REF!='BPA SANDBOX Ref Data'!DB$2,Data!R102,0)</f>
        <v>#REF!</v>
      </c>
      <c r="DC102" s="4" t="e">
        <f>IF('SANDBOX Calc'!#REF!='BPA SANDBOX Ref Data'!DC$2,Data!S102,0)</f>
        <v>#REF!</v>
      </c>
      <c r="DD102" s="4" t="e">
        <f>IF('SANDBOX Calc'!#REF!='BPA SANDBOX Ref Data'!DD$2,Data!T102,0)</f>
        <v>#REF!</v>
      </c>
      <c r="DE102" s="4" t="e">
        <f>IF('SANDBOX Calc'!#REF!='BPA SANDBOX Ref Data'!DE$2,Data!U102,0)</f>
        <v>#REF!</v>
      </c>
      <c r="DF102" s="22" t="e">
        <f t="shared" si="15"/>
        <v>#REF!</v>
      </c>
    </row>
    <row r="103" spans="1:110" x14ac:dyDescent="0.3">
      <c r="A103" s="12">
        <v>10338</v>
      </c>
      <c r="B103" s="37" t="s">
        <v>110</v>
      </c>
      <c r="C103" s="18">
        <f>IF('SANDBOX Calc'!$C$6='BPA SANDBOX Ref Data'!C$2,Data!G103,0)</f>
        <v>0</v>
      </c>
      <c r="D103" s="4">
        <f>IF('SANDBOX Calc'!$C$6='BPA SANDBOX Ref Data'!D$2,Data!H103,0)</f>
        <v>0</v>
      </c>
      <c r="E103" s="4">
        <f>IF('SANDBOX Calc'!$C$6='BPA SANDBOX Ref Data'!E$2,Data!I103,0)</f>
        <v>2.5923039954337899</v>
      </c>
      <c r="F103" s="4">
        <f>IF('SANDBOX Calc'!$C$6='BPA SANDBOX Ref Data'!F$2,Data!J103,0)</f>
        <v>0</v>
      </c>
      <c r="G103" s="4">
        <f>IF('SANDBOX Calc'!$C$6='BPA SANDBOX Ref Data'!G$2,Data!K103,0)</f>
        <v>0</v>
      </c>
      <c r="H103" s="4">
        <f>IF('SANDBOX Calc'!$C$6='BPA SANDBOX Ref Data'!H$2,Data!L103,0)</f>
        <v>0</v>
      </c>
      <c r="I103" s="4">
        <f>IF('SANDBOX Calc'!$C$6='BPA SANDBOX Ref Data'!I$2,Data!M103,0)</f>
        <v>0</v>
      </c>
      <c r="J103" s="4">
        <f>IF('SANDBOX Calc'!$C$6='BPA SANDBOX Ref Data'!J$2,Data!N103,0)</f>
        <v>0</v>
      </c>
      <c r="K103" s="4">
        <f>IF('SANDBOX Calc'!$C$6='BPA SANDBOX Ref Data'!K$2,Data!O103,0)</f>
        <v>0</v>
      </c>
      <c r="L103" s="4">
        <f>IF('SANDBOX Calc'!$C$6='BPA SANDBOX Ref Data'!L$2,Data!P103,0)</f>
        <v>0</v>
      </c>
      <c r="M103" s="4">
        <f>IF('SANDBOX Calc'!$C$6='BPA SANDBOX Ref Data'!M$2,Data!Q103,0)</f>
        <v>0</v>
      </c>
      <c r="N103" s="4">
        <f>IF('SANDBOX Calc'!$C$6='BPA SANDBOX Ref Data'!N$2,Data!R103,0)</f>
        <v>0</v>
      </c>
      <c r="O103" s="4">
        <f>IF('SANDBOX Calc'!$C$6='BPA SANDBOX Ref Data'!O$2,Data!S103,0)</f>
        <v>0</v>
      </c>
      <c r="P103" s="4">
        <f>IF('SANDBOX Calc'!$C$6='BPA SANDBOX Ref Data'!P$2,Data!T103,0)</f>
        <v>0</v>
      </c>
      <c r="Q103" s="4">
        <f>IF('SANDBOX Calc'!$C$6='BPA SANDBOX Ref Data'!Q$2,Data!U103,0)</f>
        <v>0</v>
      </c>
      <c r="R103" s="22">
        <f t="shared" si="9"/>
        <v>2.5923039954337899</v>
      </c>
      <c r="S103" s="18">
        <f>IF(S$2='SANDBOX Calc'!$D$6,Data!V103,0)</f>
        <v>0</v>
      </c>
      <c r="T103" s="4">
        <f>IF(T$2='SANDBOX Calc'!$D$6,Data!W103,0)</f>
        <v>0</v>
      </c>
      <c r="U103" s="4">
        <f>IF(U$2='SANDBOX Calc'!$D$6,Data!X103,0)</f>
        <v>0</v>
      </c>
      <c r="V103" s="4">
        <f>IF(V$2='SANDBOX Calc'!$D$6,Data!Y103,0)</f>
        <v>0</v>
      </c>
      <c r="W103" s="4">
        <f>IF(W$2='SANDBOX Calc'!$D$6,Data!Z103,0)</f>
        <v>0</v>
      </c>
      <c r="X103" s="4">
        <f>IF(X$2='SANDBOX Calc'!$D$6,Data!AA103,0)</f>
        <v>0</v>
      </c>
      <c r="Y103" s="4">
        <f>IF(Y$2='SANDBOX Calc'!$D$6,Data!AB103,0)</f>
        <v>0</v>
      </c>
      <c r="Z103" s="4">
        <f>IF(Z$2='SANDBOX Calc'!$D$6,Data!AC103,0)</f>
        <v>0</v>
      </c>
      <c r="AA103" s="4">
        <f>IF(AA$2='SANDBOX Calc'!$D$6,Data!AD103,0)</f>
        <v>0</v>
      </c>
      <c r="AB103" s="4">
        <f>IF(AB$2='SANDBOX Calc'!$D$6,Data!AE103,0)</f>
        <v>0</v>
      </c>
      <c r="AC103" s="4">
        <f>IF(AC$2='SANDBOX Calc'!$D$6,Data!AF103,0)</f>
        <v>0</v>
      </c>
      <c r="AD103" s="4">
        <f>IF(AD$2='SANDBOX Calc'!$D$6,Data!AG103,0)</f>
        <v>0</v>
      </c>
      <c r="AE103" s="4">
        <f>IF(AE$2='SANDBOX Calc'!$D$6,Data!AH103,0)</f>
        <v>0</v>
      </c>
      <c r="AF103" s="4">
        <f>IF(AF$2='SANDBOX Calc'!$D$6,Data!AI103,0)</f>
        <v>0</v>
      </c>
      <c r="AG103" s="6">
        <f t="shared" si="10"/>
        <v>0</v>
      </c>
      <c r="AH103" s="18">
        <f>IF(AH$2='SANDBOX Calc'!$E$6,0,0)</f>
        <v>0</v>
      </c>
      <c r="AI103" s="4">
        <f>IF(AI$2='SANDBOX Calc'!$E$6,Data!AJ103,0)</f>
        <v>0</v>
      </c>
      <c r="AJ103" s="4">
        <f>IF(AJ$2='SANDBOX Calc'!$E$6,Data!AK103,0)</f>
        <v>0</v>
      </c>
      <c r="AK103" s="4">
        <f>IF(AK$2='SANDBOX Calc'!$E$6,Data!AL103,0)</f>
        <v>0</v>
      </c>
      <c r="AL103" s="4">
        <f>IF(AL$2='SANDBOX Calc'!$E$6,Data!AM103,0)</f>
        <v>0</v>
      </c>
      <c r="AM103" s="4">
        <f>IF(AM$2='SANDBOX Calc'!$E$6,Data!AN103,0)</f>
        <v>0</v>
      </c>
      <c r="AN103" s="4">
        <f>IF(AN$2='SANDBOX Calc'!$E$6,Data!AO103,0)</f>
        <v>0</v>
      </c>
      <c r="AO103" s="4">
        <f>IF(AO$2='SANDBOX Calc'!$E$6,Data!AP103,0)</f>
        <v>0</v>
      </c>
      <c r="AP103" s="6">
        <f t="shared" si="11"/>
        <v>0</v>
      </c>
      <c r="AQ103" s="18">
        <f>IF(AQ$2='SANDBOX Calc'!$F$6,0,0)</f>
        <v>0</v>
      </c>
      <c r="AR103" s="4">
        <f>IF(AR$2='SANDBOX Calc'!$F$6,Data!AQ103,0)</f>
        <v>0</v>
      </c>
      <c r="AS103" s="4">
        <f>IF(AS$2='SANDBOX Calc'!$F$6,Data!AR103,0)</f>
        <v>0</v>
      </c>
      <c r="AT103" s="4">
        <f>IF(AT$2='SANDBOX Calc'!$F$6,Data!AS103,0)</f>
        <v>0</v>
      </c>
      <c r="AU103" s="4">
        <f>IF(AU$2='SANDBOX Calc'!$F$6,Data!AT103,0)</f>
        <v>0</v>
      </c>
      <c r="AV103" s="4">
        <f>IF(AV$2='SANDBOX Calc'!$F$6,Data!AU103,0)</f>
        <v>0</v>
      </c>
      <c r="AW103" s="4">
        <f>IF(AW$2='SANDBOX Calc'!$F$6,Data!AV103,0)</f>
        <v>0</v>
      </c>
      <c r="AX103" s="4">
        <f>IF(AX$2='SANDBOX Calc'!$F$6,Data!AW103,0)</f>
        <v>0</v>
      </c>
      <c r="AY103" s="6">
        <f t="shared" si="12"/>
        <v>0</v>
      </c>
      <c r="AZ103" s="18">
        <f>IF(AZ$2='SANDBOX Calc'!$G$6,0,0)</f>
        <v>0</v>
      </c>
      <c r="BA103" s="4">
        <f>IF(BA$2='SANDBOX Calc'!$G$6,Data!AX103,0)</f>
        <v>0</v>
      </c>
      <c r="BB103" s="4">
        <f>IF(BB$2='SANDBOX Calc'!$G$6,Data!AY103,0)</f>
        <v>0</v>
      </c>
      <c r="BC103" s="4">
        <f>IF(BC$2='SANDBOX Calc'!$G$6,Data!AZ103,0)</f>
        <v>0</v>
      </c>
      <c r="BD103" s="4">
        <f>IF(BD$2='SANDBOX Calc'!$G$6,Data!BA103,0)</f>
        <v>0</v>
      </c>
      <c r="BE103" s="4">
        <f>IF(BE$2='SANDBOX Calc'!$G$6,Data!BB103,0)</f>
        <v>0</v>
      </c>
      <c r="BF103" s="4">
        <f>IF(BF$2='SANDBOX Calc'!$G$6,Data!BC103,0)</f>
        <v>0</v>
      </c>
      <c r="BG103" s="4">
        <f>IF(BG$2='SANDBOX Calc'!$G$6,Data!BD103,0)</f>
        <v>0</v>
      </c>
      <c r="BH103" s="6">
        <f t="shared" si="13"/>
        <v>0</v>
      </c>
      <c r="BI103" s="97">
        <f>IF('SANDBOX Calc'!$H$6="Yes",Data!BE103,0)</f>
        <v>0</v>
      </c>
      <c r="BJ103" s="18">
        <f>IF(BJ$2='SANDBOX Calc'!$L$4,0,0)</f>
        <v>0</v>
      </c>
      <c r="BK103" s="4">
        <f>IF(BK$2='SANDBOX Calc'!$L$4,Data!BV103,0)</f>
        <v>0</v>
      </c>
      <c r="BL103" s="4">
        <f>IF(BL$2='SANDBOX Calc'!$L$4,Data!BW103,0)</f>
        <v>0</v>
      </c>
      <c r="BM103" s="4">
        <f>IF(BM$2='SANDBOX Calc'!$L$4,Data!BX103,0)</f>
        <v>0</v>
      </c>
      <c r="BN103" s="4">
        <f>IF(BN$2='SANDBOX Calc'!$L$4,Data!BY103,0)</f>
        <v>0</v>
      </c>
      <c r="BO103" s="6">
        <f t="shared" si="14"/>
        <v>0</v>
      </c>
      <c r="BP103" s="4">
        <f>IF('SANDBOX Calc'!$J$6='BPA SANDBOX Ref Data'!BP$2,Data!C103,0)</f>
        <v>0</v>
      </c>
      <c r="BQ103" s="4">
        <f>IF('SANDBOX Calc'!$J$6='BPA SANDBOX Ref Data'!BQ$2,Data!D103,0)</f>
        <v>0</v>
      </c>
      <c r="BR103" s="4">
        <f>IF('SANDBOX Calc'!$J$6='BPA SANDBOX Ref Data'!BR$2,Data!E103,0)</f>
        <v>0</v>
      </c>
      <c r="BS103" s="4">
        <f>IF('SANDBOX Calc'!$J$6='BPA SANDBOX Ref Data'!BS$2,Data!F103,0)</f>
        <v>2.3730000000000002</v>
      </c>
      <c r="BT103" s="99">
        <f t="shared" si="8"/>
        <v>2.3730000000000002</v>
      </c>
      <c r="BU103" s="102">
        <f>IF('SANDBOX Calc'!$L$6="Yes",'BPA SANDBOX Ref Data'!BO103*'SANDBOX Calc'!$L$5,0)</f>
        <v>0</v>
      </c>
      <c r="BV103" s="102">
        <f>IF('SANDBOX Calc'!$M$6="Yes",IF(('SANDBOX Calc'!I107-'BPA SANDBOX Ref Data'!BT103)&gt;0,('SANDBOX Calc'!I107-'BPA SANDBOX Ref Data'!BT103)*'SANDBOX Calc'!$M$5,0),0)</f>
        <v>5.4825998858447411E-2</v>
      </c>
      <c r="BW103" s="80">
        <f>IF('SANDBOX Calc'!$K$6="Yes",IF(('SANDBOX Calc'!I107)&lt;'SANDBOX Calc'!J107,('SANDBOX Calc'!I107-'SANDBOX Calc'!J107)*'SANDBOX Calc'!$K$5,0),0)</f>
        <v>0</v>
      </c>
      <c r="BX103" s="105">
        <f>IF('SANDBOX Calc'!$N$5='BPA SANDBOX Ref Data'!$BX$2,'BPA SANDBOX Scaling'!D106,0)</f>
        <v>0.10229036624922717</v>
      </c>
      <c r="BY103" s="1">
        <f>IF('SANDBOX Calc'!$N$5='BPA SANDBOX Ref Data'!$BY$2,'BPA SANDBOX Scaling'!H106,0)</f>
        <v>0</v>
      </c>
      <c r="BZ103" s="6">
        <f>IF('SANDBOX Calc'!$N$6="Yes",SUM('BPA SANDBOX Ref Data'!BX103:BY103),0)</f>
        <v>0.10229036624922717</v>
      </c>
      <c r="CA103" s="4"/>
      <c r="CB103" s="4"/>
      <c r="CC103" s="4"/>
      <c r="CD103" s="4"/>
      <c r="CE103" s="4"/>
      <c r="CF103" s="4"/>
      <c r="CG103" s="4"/>
      <c r="CH103" s="4"/>
      <c r="CI103" s="4"/>
      <c r="CJ103" s="4"/>
      <c r="CK103" s="4"/>
      <c r="CL103" s="4"/>
      <c r="CM103" s="4"/>
      <c r="CN103" s="4"/>
      <c r="CO103" s="4"/>
      <c r="CP103" s="4"/>
      <c r="CQ103" s="4" t="e">
        <f>IF('SANDBOX Calc'!#REF!='BPA SANDBOX Ref Data'!CQ$2,Data!G103,0)</f>
        <v>#REF!</v>
      </c>
      <c r="CR103" s="4" t="e">
        <f>IF('SANDBOX Calc'!#REF!='BPA SANDBOX Ref Data'!CR$2,Data!H103,0)</f>
        <v>#REF!</v>
      </c>
      <c r="CS103" s="4" t="e">
        <f>IF('SANDBOX Calc'!#REF!='BPA SANDBOX Ref Data'!CS$2,Data!I103,0)</f>
        <v>#REF!</v>
      </c>
      <c r="CT103" s="4" t="e">
        <f>IF('SANDBOX Calc'!#REF!='BPA SANDBOX Ref Data'!CT$2,Data!J103,0)</f>
        <v>#REF!</v>
      </c>
      <c r="CU103" s="4" t="e">
        <f>IF('SANDBOX Calc'!#REF!='BPA SANDBOX Ref Data'!CU$2,Data!K103,0)</f>
        <v>#REF!</v>
      </c>
      <c r="CV103" s="4" t="e">
        <f>IF('SANDBOX Calc'!#REF!='BPA SANDBOX Ref Data'!CV$2,Data!L103,0)</f>
        <v>#REF!</v>
      </c>
      <c r="CW103" s="4" t="e">
        <f>IF('SANDBOX Calc'!#REF!='BPA SANDBOX Ref Data'!CW$2,Data!M103,0)</f>
        <v>#REF!</v>
      </c>
      <c r="CX103" s="4" t="e">
        <f>IF('SANDBOX Calc'!#REF!='BPA SANDBOX Ref Data'!CX$2,Data!N103,0)</f>
        <v>#REF!</v>
      </c>
      <c r="CY103" s="4" t="e">
        <f>IF('SANDBOX Calc'!#REF!='BPA SANDBOX Ref Data'!CY$2,Data!O103,0)</f>
        <v>#REF!</v>
      </c>
      <c r="CZ103" s="4" t="e">
        <f>IF('SANDBOX Calc'!#REF!='BPA SANDBOX Ref Data'!CZ$2,Data!P103,0)</f>
        <v>#REF!</v>
      </c>
      <c r="DA103" s="4" t="e">
        <f>IF('SANDBOX Calc'!#REF!='BPA SANDBOX Ref Data'!DA$2,Data!Q103,0)</f>
        <v>#REF!</v>
      </c>
      <c r="DB103" s="4" t="e">
        <f>IF('SANDBOX Calc'!#REF!='BPA SANDBOX Ref Data'!DB$2,Data!R103,0)</f>
        <v>#REF!</v>
      </c>
      <c r="DC103" s="4" t="e">
        <f>IF('SANDBOX Calc'!#REF!='BPA SANDBOX Ref Data'!DC$2,Data!S103,0)</f>
        <v>#REF!</v>
      </c>
      <c r="DD103" s="4" t="e">
        <f>IF('SANDBOX Calc'!#REF!='BPA SANDBOX Ref Data'!DD$2,Data!T103,0)</f>
        <v>#REF!</v>
      </c>
      <c r="DE103" s="4" t="e">
        <f>IF('SANDBOX Calc'!#REF!='BPA SANDBOX Ref Data'!DE$2,Data!U103,0)</f>
        <v>#REF!</v>
      </c>
      <c r="DF103" s="22" t="e">
        <f t="shared" si="15"/>
        <v>#REF!</v>
      </c>
    </row>
    <row r="104" spans="1:110" x14ac:dyDescent="0.3">
      <c r="A104" s="12">
        <v>10342</v>
      </c>
      <c r="B104" s="37" t="s">
        <v>111</v>
      </c>
      <c r="C104" s="18">
        <f>IF('SANDBOX Calc'!$C$6='BPA SANDBOX Ref Data'!C$2,Data!G104,0)</f>
        <v>0</v>
      </c>
      <c r="D104" s="4">
        <f>IF('SANDBOX Calc'!$C$6='BPA SANDBOX Ref Data'!D$2,Data!H104,0)</f>
        <v>0</v>
      </c>
      <c r="E104" s="4">
        <f>IF('SANDBOX Calc'!$C$6='BPA SANDBOX Ref Data'!E$2,Data!I104,0)</f>
        <v>37.91742511415525</v>
      </c>
      <c r="F104" s="4">
        <f>IF('SANDBOX Calc'!$C$6='BPA SANDBOX Ref Data'!F$2,Data!J104,0)</f>
        <v>0</v>
      </c>
      <c r="G104" s="4">
        <f>IF('SANDBOX Calc'!$C$6='BPA SANDBOX Ref Data'!G$2,Data!K104,0)</f>
        <v>0</v>
      </c>
      <c r="H104" s="4">
        <f>IF('SANDBOX Calc'!$C$6='BPA SANDBOX Ref Data'!H$2,Data!L104,0)</f>
        <v>0</v>
      </c>
      <c r="I104" s="4">
        <f>IF('SANDBOX Calc'!$C$6='BPA SANDBOX Ref Data'!I$2,Data!M104,0)</f>
        <v>0</v>
      </c>
      <c r="J104" s="4">
        <f>IF('SANDBOX Calc'!$C$6='BPA SANDBOX Ref Data'!J$2,Data!N104,0)</f>
        <v>0</v>
      </c>
      <c r="K104" s="4">
        <f>IF('SANDBOX Calc'!$C$6='BPA SANDBOX Ref Data'!K$2,Data!O104,0)</f>
        <v>0</v>
      </c>
      <c r="L104" s="4">
        <f>IF('SANDBOX Calc'!$C$6='BPA SANDBOX Ref Data'!L$2,Data!P104,0)</f>
        <v>0</v>
      </c>
      <c r="M104" s="4">
        <f>IF('SANDBOX Calc'!$C$6='BPA SANDBOX Ref Data'!M$2,Data!Q104,0)</f>
        <v>0</v>
      </c>
      <c r="N104" s="4">
        <f>IF('SANDBOX Calc'!$C$6='BPA SANDBOX Ref Data'!N$2,Data!R104,0)</f>
        <v>0</v>
      </c>
      <c r="O104" s="4">
        <f>IF('SANDBOX Calc'!$C$6='BPA SANDBOX Ref Data'!O$2,Data!S104,0)</f>
        <v>0</v>
      </c>
      <c r="P104" s="4">
        <f>IF('SANDBOX Calc'!$C$6='BPA SANDBOX Ref Data'!P$2,Data!T104,0)</f>
        <v>0</v>
      </c>
      <c r="Q104" s="4">
        <f>IF('SANDBOX Calc'!$C$6='BPA SANDBOX Ref Data'!Q$2,Data!U104,0)</f>
        <v>0</v>
      </c>
      <c r="R104" s="22">
        <f t="shared" si="9"/>
        <v>37.91742511415525</v>
      </c>
      <c r="S104" s="18">
        <f>IF(S$2='SANDBOX Calc'!$D$6,Data!V104,0)</f>
        <v>0</v>
      </c>
      <c r="T104" s="4">
        <f>IF(T$2='SANDBOX Calc'!$D$6,Data!W104,0)</f>
        <v>0</v>
      </c>
      <c r="U104" s="4">
        <f>IF(U$2='SANDBOX Calc'!$D$6,Data!X104,0)</f>
        <v>0</v>
      </c>
      <c r="V104" s="4">
        <f>IF(V$2='SANDBOX Calc'!$D$6,Data!Y104,0)</f>
        <v>0</v>
      </c>
      <c r="W104" s="4">
        <f>IF(W$2='SANDBOX Calc'!$D$6,Data!Z104,0)</f>
        <v>0</v>
      </c>
      <c r="X104" s="4">
        <f>IF(X$2='SANDBOX Calc'!$D$6,Data!AA104,0)</f>
        <v>0</v>
      </c>
      <c r="Y104" s="4">
        <f>IF(Y$2='SANDBOX Calc'!$D$6,Data!AB104,0)</f>
        <v>0</v>
      </c>
      <c r="Z104" s="4">
        <f>IF(Z$2='SANDBOX Calc'!$D$6,Data!AC104,0)</f>
        <v>0</v>
      </c>
      <c r="AA104" s="4">
        <f>IF(AA$2='SANDBOX Calc'!$D$6,Data!AD104,0)</f>
        <v>0</v>
      </c>
      <c r="AB104" s="4">
        <f>IF(AB$2='SANDBOX Calc'!$D$6,Data!AE104,0)</f>
        <v>0</v>
      </c>
      <c r="AC104" s="4">
        <f>IF(AC$2='SANDBOX Calc'!$D$6,Data!AF104,0)</f>
        <v>0</v>
      </c>
      <c r="AD104" s="4">
        <f>IF(AD$2='SANDBOX Calc'!$D$6,Data!AG104,0)</f>
        <v>0</v>
      </c>
      <c r="AE104" s="4">
        <f>IF(AE$2='SANDBOX Calc'!$D$6,Data!AH104,0)</f>
        <v>0</v>
      </c>
      <c r="AF104" s="4">
        <f>IF(AF$2='SANDBOX Calc'!$D$6,Data!AI104,0)</f>
        <v>0</v>
      </c>
      <c r="AG104" s="6">
        <f t="shared" si="10"/>
        <v>0</v>
      </c>
      <c r="AH104" s="18">
        <f>IF(AH$2='SANDBOX Calc'!$E$6,0,0)</f>
        <v>0</v>
      </c>
      <c r="AI104" s="4">
        <f>IF(AI$2='SANDBOX Calc'!$E$6,Data!AJ104,0)</f>
        <v>0</v>
      </c>
      <c r="AJ104" s="4">
        <f>IF(AJ$2='SANDBOX Calc'!$E$6,Data!AK104,0)</f>
        <v>0</v>
      </c>
      <c r="AK104" s="4">
        <f>IF(AK$2='SANDBOX Calc'!$E$6,Data!AL104,0)</f>
        <v>0</v>
      </c>
      <c r="AL104" s="4">
        <f>IF(AL$2='SANDBOX Calc'!$E$6,Data!AM104,0)</f>
        <v>0</v>
      </c>
      <c r="AM104" s="4">
        <f>IF(AM$2='SANDBOX Calc'!$E$6,Data!AN104,0)</f>
        <v>0</v>
      </c>
      <c r="AN104" s="4">
        <f>IF(AN$2='SANDBOX Calc'!$E$6,Data!AO104,0)</f>
        <v>0</v>
      </c>
      <c r="AO104" s="4">
        <f>IF(AO$2='SANDBOX Calc'!$E$6,Data!AP104,0)</f>
        <v>0</v>
      </c>
      <c r="AP104" s="6">
        <f t="shared" si="11"/>
        <v>0</v>
      </c>
      <c r="AQ104" s="18">
        <f>IF(AQ$2='SANDBOX Calc'!$F$6,0,0)</f>
        <v>0</v>
      </c>
      <c r="AR104" s="4">
        <f>IF(AR$2='SANDBOX Calc'!$F$6,Data!AQ104,0)</f>
        <v>0</v>
      </c>
      <c r="AS104" s="4">
        <f>IF(AS$2='SANDBOX Calc'!$F$6,Data!AR104,0)</f>
        <v>0</v>
      </c>
      <c r="AT104" s="4">
        <f>IF(AT$2='SANDBOX Calc'!$F$6,Data!AS104,0)</f>
        <v>0</v>
      </c>
      <c r="AU104" s="4">
        <f>IF(AU$2='SANDBOX Calc'!$F$6,Data!AT104,0)</f>
        <v>0</v>
      </c>
      <c r="AV104" s="4">
        <f>IF(AV$2='SANDBOX Calc'!$F$6,Data!AU104,0)</f>
        <v>0</v>
      </c>
      <c r="AW104" s="4">
        <f>IF(AW$2='SANDBOX Calc'!$F$6,Data!AV104,0)</f>
        <v>0</v>
      </c>
      <c r="AX104" s="4">
        <f>IF(AX$2='SANDBOX Calc'!$F$6,Data!AW104,0)</f>
        <v>0</v>
      </c>
      <c r="AY104" s="6">
        <f t="shared" si="12"/>
        <v>0</v>
      </c>
      <c r="AZ104" s="18">
        <f>IF(AZ$2='SANDBOX Calc'!$G$6,0,0)</f>
        <v>0</v>
      </c>
      <c r="BA104" s="4">
        <f>IF(BA$2='SANDBOX Calc'!$G$6,Data!AX104,0)</f>
        <v>0</v>
      </c>
      <c r="BB104" s="4">
        <f>IF(BB$2='SANDBOX Calc'!$G$6,Data!AY104,0)</f>
        <v>0</v>
      </c>
      <c r="BC104" s="4">
        <f>IF(BC$2='SANDBOX Calc'!$G$6,Data!AZ104,0)</f>
        <v>0</v>
      </c>
      <c r="BD104" s="4">
        <f>IF(BD$2='SANDBOX Calc'!$G$6,Data!BA104,0)</f>
        <v>0</v>
      </c>
      <c r="BE104" s="4">
        <f>IF(BE$2='SANDBOX Calc'!$G$6,Data!BB104,0)</f>
        <v>0</v>
      </c>
      <c r="BF104" s="4">
        <f>IF(BF$2='SANDBOX Calc'!$G$6,Data!BC104,0)</f>
        <v>0</v>
      </c>
      <c r="BG104" s="4">
        <f>IF(BG$2='SANDBOX Calc'!$G$6,Data!BD104,0)</f>
        <v>0</v>
      </c>
      <c r="BH104" s="6">
        <f t="shared" si="13"/>
        <v>0</v>
      </c>
      <c r="BI104" s="97">
        <f>IF('SANDBOX Calc'!$H$6="Yes",Data!BE104,0)</f>
        <v>0</v>
      </c>
      <c r="BJ104" s="18">
        <f>IF(BJ$2='SANDBOX Calc'!$L$4,0,0)</f>
        <v>0</v>
      </c>
      <c r="BK104" s="4">
        <f>IF(BK$2='SANDBOX Calc'!$L$4,Data!BV104,0)</f>
        <v>0</v>
      </c>
      <c r="BL104" s="4">
        <f>IF(BL$2='SANDBOX Calc'!$L$4,Data!BW104,0)</f>
        <v>0.43049999999999999</v>
      </c>
      <c r="BM104" s="4">
        <f>IF(BM$2='SANDBOX Calc'!$L$4,Data!BX104,0)</f>
        <v>0</v>
      </c>
      <c r="BN104" s="4">
        <f>IF(BN$2='SANDBOX Calc'!$L$4,Data!BY104,0)</f>
        <v>0</v>
      </c>
      <c r="BO104" s="6">
        <f t="shared" si="14"/>
        <v>0.43049999999999999</v>
      </c>
      <c r="BP104" s="4">
        <f>IF('SANDBOX Calc'!$J$6='BPA SANDBOX Ref Data'!BP$2,Data!C104,0)</f>
        <v>0</v>
      </c>
      <c r="BQ104" s="4">
        <f>IF('SANDBOX Calc'!$J$6='BPA SANDBOX Ref Data'!BQ$2,Data!D104,0)</f>
        <v>0</v>
      </c>
      <c r="BR104" s="4">
        <f>IF('SANDBOX Calc'!$J$6='BPA SANDBOX Ref Data'!BR$2,Data!E104,0)</f>
        <v>0</v>
      </c>
      <c r="BS104" s="4">
        <f>IF('SANDBOX Calc'!$J$6='BPA SANDBOX Ref Data'!BS$2,Data!F104,0)</f>
        <v>38.691000000000003</v>
      </c>
      <c r="BT104" s="99">
        <f t="shared" si="8"/>
        <v>38.691000000000003</v>
      </c>
      <c r="BU104" s="102">
        <f>IF('SANDBOX Calc'!$L$6="Yes",'BPA SANDBOX Ref Data'!BO104*'SANDBOX Calc'!$L$5,0)</f>
        <v>0.21525</v>
      </c>
      <c r="BV104" s="102">
        <f>IF('SANDBOX Calc'!$M$6="Yes",IF(('SANDBOX Calc'!I108-'BPA SANDBOX Ref Data'!BT104)&gt;0,('SANDBOX Calc'!I108-'BPA SANDBOX Ref Data'!BT104)*'SANDBOX Calc'!$M$5,0),0)</f>
        <v>0</v>
      </c>
      <c r="BW104" s="80">
        <f>IF('SANDBOX Calc'!$K$6="Yes",IF(('SANDBOX Calc'!I108)&lt;'SANDBOX Calc'!J108,('SANDBOX Calc'!I108-'SANDBOX Calc'!J108)*'SANDBOX Calc'!$K$5,0),0)</f>
        <v>-0.7735748858447522</v>
      </c>
      <c r="BX104" s="105">
        <f>IF('SANDBOX Calc'!$N$5='BPA SANDBOX Ref Data'!$BX$2,'BPA SANDBOX Scaling'!D107,0)</f>
        <v>1.6066247355962813</v>
      </c>
      <c r="BY104" s="1">
        <f>IF('SANDBOX Calc'!$N$5='BPA SANDBOX Ref Data'!$BY$2,'BPA SANDBOX Scaling'!H107,0)</f>
        <v>0</v>
      </c>
      <c r="BZ104" s="6">
        <f>IF('SANDBOX Calc'!$N$6="Yes",SUM('BPA SANDBOX Ref Data'!BX104:BY104),0)</f>
        <v>1.6066247355962813</v>
      </c>
      <c r="CA104" s="4"/>
      <c r="CB104" s="4"/>
      <c r="CC104" s="4"/>
      <c r="CD104" s="4"/>
      <c r="CE104" s="4"/>
      <c r="CF104" s="4"/>
      <c r="CG104" s="4"/>
      <c r="CH104" s="4"/>
      <c r="CI104" s="4"/>
      <c r="CJ104" s="4"/>
      <c r="CK104" s="4"/>
      <c r="CL104" s="4"/>
      <c r="CM104" s="4"/>
      <c r="CN104" s="4"/>
      <c r="CO104" s="4"/>
      <c r="CP104" s="4"/>
      <c r="CQ104" s="4" t="e">
        <f>IF('SANDBOX Calc'!#REF!='BPA SANDBOX Ref Data'!CQ$2,Data!G104,0)</f>
        <v>#REF!</v>
      </c>
      <c r="CR104" s="4" t="e">
        <f>IF('SANDBOX Calc'!#REF!='BPA SANDBOX Ref Data'!CR$2,Data!H104,0)</f>
        <v>#REF!</v>
      </c>
      <c r="CS104" s="4" t="e">
        <f>IF('SANDBOX Calc'!#REF!='BPA SANDBOX Ref Data'!CS$2,Data!I104,0)</f>
        <v>#REF!</v>
      </c>
      <c r="CT104" s="4" t="e">
        <f>IF('SANDBOX Calc'!#REF!='BPA SANDBOX Ref Data'!CT$2,Data!J104,0)</f>
        <v>#REF!</v>
      </c>
      <c r="CU104" s="4" t="e">
        <f>IF('SANDBOX Calc'!#REF!='BPA SANDBOX Ref Data'!CU$2,Data!K104,0)</f>
        <v>#REF!</v>
      </c>
      <c r="CV104" s="4" t="e">
        <f>IF('SANDBOX Calc'!#REF!='BPA SANDBOX Ref Data'!CV$2,Data!L104,0)</f>
        <v>#REF!</v>
      </c>
      <c r="CW104" s="4" t="e">
        <f>IF('SANDBOX Calc'!#REF!='BPA SANDBOX Ref Data'!CW$2,Data!M104,0)</f>
        <v>#REF!</v>
      </c>
      <c r="CX104" s="4" t="e">
        <f>IF('SANDBOX Calc'!#REF!='BPA SANDBOX Ref Data'!CX$2,Data!N104,0)</f>
        <v>#REF!</v>
      </c>
      <c r="CY104" s="4" t="e">
        <f>IF('SANDBOX Calc'!#REF!='BPA SANDBOX Ref Data'!CY$2,Data!O104,0)</f>
        <v>#REF!</v>
      </c>
      <c r="CZ104" s="4" t="e">
        <f>IF('SANDBOX Calc'!#REF!='BPA SANDBOX Ref Data'!CZ$2,Data!P104,0)</f>
        <v>#REF!</v>
      </c>
      <c r="DA104" s="4" t="e">
        <f>IF('SANDBOX Calc'!#REF!='BPA SANDBOX Ref Data'!DA$2,Data!Q104,0)</f>
        <v>#REF!</v>
      </c>
      <c r="DB104" s="4" t="e">
        <f>IF('SANDBOX Calc'!#REF!='BPA SANDBOX Ref Data'!DB$2,Data!R104,0)</f>
        <v>#REF!</v>
      </c>
      <c r="DC104" s="4" t="e">
        <f>IF('SANDBOX Calc'!#REF!='BPA SANDBOX Ref Data'!DC$2,Data!S104,0)</f>
        <v>#REF!</v>
      </c>
      <c r="DD104" s="4" t="e">
        <f>IF('SANDBOX Calc'!#REF!='BPA SANDBOX Ref Data'!DD$2,Data!T104,0)</f>
        <v>#REF!</v>
      </c>
      <c r="DE104" s="4" t="e">
        <f>IF('SANDBOX Calc'!#REF!='BPA SANDBOX Ref Data'!DE$2,Data!U104,0)</f>
        <v>#REF!</v>
      </c>
      <c r="DF104" s="22" t="e">
        <f t="shared" si="15"/>
        <v>#REF!</v>
      </c>
    </row>
    <row r="105" spans="1:110" x14ac:dyDescent="0.3">
      <c r="A105" s="12">
        <v>10343</v>
      </c>
      <c r="B105" s="37" t="s">
        <v>112</v>
      </c>
      <c r="C105" s="18">
        <f>IF('SANDBOX Calc'!$C$6='BPA SANDBOX Ref Data'!C$2,Data!G105,0)</f>
        <v>0</v>
      </c>
      <c r="D105" s="4">
        <f>IF('SANDBOX Calc'!$C$6='BPA SANDBOX Ref Data'!D$2,Data!H105,0)</f>
        <v>0</v>
      </c>
      <c r="E105" s="4">
        <f>IF('SANDBOX Calc'!$C$6='BPA SANDBOX Ref Data'!E$2,Data!I105,0)</f>
        <v>12.031853424657534</v>
      </c>
      <c r="F105" s="4">
        <f>IF('SANDBOX Calc'!$C$6='BPA SANDBOX Ref Data'!F$2,Data!J105,0)</f>
        <v>0</v>
      </c>
      <c r="G105" s="4">
        <f>IF('SANDBOX Calc'!$C$6='BPA SANDBOX Ref Data'!G$2,Data!K105,0)</f>
        <v>0</v>
      </c>
      <c r="H105" s="4">
        <f>IF('SANDBOX Calc'!$C$6='BPA SANDBOX Ref Data'!H$2,Data!L105,0)</f>
        <v>0</v>
      </c>
      <c r="I105" s="4">
        <f>IF('SANDBOX Calc'!$C$6='BPA SANDBOX Ref Data'!I$2,Data!M105,0)</f>
        <v>0</v>
      </c>
      <c r="J105" s="4">
        <f>IF('SANDBOX Calc'!$C$6='BPA SANDBOX Ref Data'!J$2,Data!N105,0)</f>
        <v>0</v>
      </c>
      <c r="K105" s="4">
        <f>IF('SANDBOX Calc'!$C$6='BPA SANDBOX Ref Data'!K$2,Data!O105,0)</f>
        <v>0</v>
      </c>
      <c r="L105" s="4">
        <f>IF('SANDBOX Calc'!$C$6='BPA SANDBOX Ref Data'!L$2,Data!P105,0)</f>
        <v>0</v>
      </c>
      <c r="M105" s="4">
        <f>IF('SANDBOX Calc'!$C$6='BPA SANDBOX Ref Data'!M$2,Data!Q105,0)</f>
        <v>0</v>
      </c>
      <c r="N105" s="4">
        <f>IF('SANDBOX Calc'!$C$6='BPA SANDBOX Ref Data'!N$2,Data!R105,0)</f>
        <v>0</v>
      </c>
      <c r="O105" s="4">
        <f>IF('SANDBOX Calc'!$C$6='BPA SANDBOX Ref Data'!O$2,Data!S105,0)</f>
        <v>0</v>
      </c>
      <c r="P105" s="4">
        <f>IF('SANDBOX Calc'!$C$6='BPA SANDBOX Ref Data'!P$2,Data!T105,0)</f>
        <v>0</v>
      </c>
      <c r="Q105" s="4">
        <f>IF('SANDBOX Calc'!$C$6='BPA SANDBOX Ref Data'!Q$2,Data!U105,0)</f>
        <v>0</v>
      </c>
      <c r="R105" s="22">
        <f t="shared" si="9"/>
        <v>12.031853424657534</v>
      </c>
      <c r="S105" s="18">
        <f>IF(S$2='SANDBOX Calc'!$D$6,Data!V105,0)</f>
        <v>0</v>
      </c>
      <c r="T105" s="4">
        <f>IF(T$2='SANDBOX Calc'!$D$6,Data!W105,0)</f>
        <v>0</v>
      </c>
      <c r="U105" s="4">
        <f>IF(U$2='SANDBOX Calc'!$D$6,Data!X105,0)</f>
        <v>0</v>
      </c>
      <c r="V105" s="4">
        <f>IF(V$2='SANDBOX Calc'!$D$6,Data!Y105,0)</f>
        <v>0</v>
      </c>
      <c r="W105" s="4">
        <f>IF(W$2='SANDBOX Calc'!$D$6,Data!Z105,0)</f>
        <v>0</v>
      </c>
      <c r="X105" s="4">
        <f>IF(X$2='SANDBOX Calc'!$D$6,Data!AA105,0)</f>
        <v>0</v>
      </c>
      <c r="Y105" s="4">
        <f>IF(Y$2='SANDBOX Calc'!$D$6,Data!AB105,0)</f>
        <v>0</v>
      </c>
      <c r="Z105" s="4">
        <f>IF(Z$2='SANDBOX Calc'!$D$6,Data!AC105,0)</f>
        <v>0</v>
      </c>
      <c r="AA105" s="4">
        <f>IF(AA$2='SANDBOX Calc'!$D$6,Data!AD105,0)</f>
        <v>0</v>
      </c>
      <c r="AB105" s="4">
        <f>IF(AB$2='SANDBOX Calc'!$D$6,Data!AE105,0)</f>
        <v>0</v>
      </c>
      <c r="AC105" s="4">
        <f>IF(AC$2='SANDBOX Calc'!$D$6,Data!AF105,0)</f>
        <v>0</v>
      </c>
      <c r="AD105" s="4">
        <f>IF(AD$2='SANDBOX Calc'!$D$6,Data!AG105,0)</f>
        <v>0</v>
      </c>
      <c r="AE105" s="4">
        <f>IF(AE$2='SANDBOX Calc'!$D$6,Data!AH105,0)</f>
        <v>0</v>
      </c>
      <c r="AF105" s="4">
        <f>IF(AF$2='SANDBOX Calc'!$D$6,Data!AI105,0)</f>
        <v>0</v>
      </c>
      <c r="AG105" s="6">
        <f t="shared" si="10"/>
        <v>0</v>
      </c>
      <c r="AH105" s="18">
        <f>IF(AH$2='SANDBOX Calc'!$E$6,0,0)</f>
        <v>0</v>
      </c>
      <c r="AI105" s="4">
        <f>IF(AI$2='SANDBOX Calc'!$E$6,Data!AJ105,0)</f>
        <v>0</v>
      </c>
      <c r="AJ105" s="4">
        <f>IF(AJ$2='SANDBOX Calc'!$E$6,Data!AK105,0)</f>
        <v>7.9223744292237441E-2</v>
      </c>
      <c r="AK105" s="4">
        <f>IF(AK$2='SANDBOX Calc'!$E$6,Data!AL105,0)</f>
        <v>0</v>
      </c>
      <c r="AL105" s="4">
        <f>IF(AL$2='SANDBOX Calc'!$E$6,Data!AM105,0)</f>
        <v>0</v>
      </c>
      <c r="AM105" s="4">
        <f>IF(AM$2='SANDBOX Calc'!$E$6,Data!AN105,0)</f>
        <v>0</v>
      </c>
      <c r="AN105" s="4">
        <f>IF(AN$2='SANDBOX Calc'!$E$6,Data!AO105,0)</f>
        <v>0</v>
      </c>
      <c r="AO105" s="4">
        <f>IF(AO$2='SANDBOX Calc'!$E$6,Data!AP105,0)</f>
        <v>0</v>
      </c>
      <c r="AP105" s="6">
        <f t="shared" si="11"/>
        <v>7.9223744292237441E-2</v>
      </c>
      <c r="AQ105" s="18">
        <f>IF(AQ$2='SANDBOX Calc'!$F$6,0,0)</f>
        <v>0</v>
      </c>
      <c r="AR105" s="4">
        <f>IF(AR$2='SANDBOX Calc'!$F$6,Data!AQ105,0)</f>
        <v>0</v>
      </c>
      <c r="AS105" s="4">
        <f>IF(AS$2='SANDBOX Calc'!$F$6,Data!AR105,0)</f>
        <v>0</v>
      </c>
      <c r="AT105" s="4">
        <f>IF(AT$2='SANDBOX Calc'!$F$6,Data!AS105,0)</f>
        <v>0</v>
      </c>
      <c r="AU105" s="4">
        <f>IF(AU$2='SANDBOX Calc'!$F$6,Data!AT105,0)</f>
        <v>0</v>
      </c>
      <c r="AV105" s="4">
        <f>IF(AV$2='SANDBOX Calc'!$F$6,Data!AU105,0)</f>
        <v>0</v>
      </c>
      <c r="AW105" s="4">
        <f>IF(AW$2='SANDBOX Calc'!$F$6,Data!AV105,0)</f>
        <v>0</v>
      </c>
      <c r="AX105" s="4">
        <f>IF(AX$2='SANDBOX Calc'!$F$6,Data!AW105,0)</f>
        <v>0</v>
      </c>
      <c r="AY105" s="6">
        <f t="shared" si="12"/>
        <v>0</v>
      </c>
      <c r="AZ105" s="18">
        <f>IF(AZ$2='SANDBOX Calc'!$G$6,0,0)</f>
        <v>0</v>
      </c>
      <c r="BA105" s="4">
        <f>IF(BA$2='SANDBOX Calc'!$G$6,Data!AX105,0)</f>
        <v>0</v>
      </c>
      <c r="BB105" s="4">
        <f>IF(BB$2='SANDBOX Calc'!$G$6,Data!AY105,0)</f>
        <v>0</v>
      </c>
      <c r="BC105" s="4">
        <f>IF(BC$2='SANDBOX Calc'!$G$6,Data!AZ105,0)</f>
        <v>0</v>
      </c>
      <c r="BD105" s="4">
        <f>IF(BD$2='SANDBOX Calc'!$G$6,Data!BA105,0)</f>
        <v>0</v>
      </c>
      <c r="BE105" s="4">
        <f>IF(BE$2='SANDBOX Calc'!$G$6,Data!BB105,0)</f>
        <v>0</v>
      </c>
      <c r="BF105" s="4">
        <f>IF(BF$2='SANDBOX Calc'!$G$6,Data!BC105,0)</f>
        <v>0</v>
      </c>
      <c r="BG105" s="4">
        <f>IF(BG$2='SANDBOX Calc'!$G$6,Data!BD105,0)</f>
        <v>0</v>
      </c>
      <c r="BH105" s="6">
        <f t="shared" si="13"/>
        <v>0</v>
      </c>
      <c r="BI105" s="97">
        <f>IF('SANDBOX Calc'!$H$6="Yes",Data!BE105,0)</f>
        <v>0</v>
      </c>
      <c r="BJ105" s="18">
        <f>IF(BJ$2='SANDBOX Calc'!$L$4,0,0)</f>
        <v>0</v>
      </c>
      <c r="BK105" s="4">
        <f>IF(BK$2='SANDBOX Calc'!$L$4,Data!BV105,0)</f>
        <v>0</v>
      </c>
      <c r="BL105" s="4">
        <f>IF(BL$2='SANDBOX Calc'!$L$4,Data!BW105,0)</f>
        <v>0</v>
      </c>
      <c r="BM105" s="4">
        <f>IF(BM$2='SANDBOX Calc'!$L$4,Data!BX105,0)</f>
        <v>0</v>
      </c>
      <c r="BN105" s="4">
        <f>IF(BN$2='SANDBOX Calc'!$L$4,Data!BY105,0)</f>
        <v>0</v>
      </c>
      <c r="BO105" s="6">
        <f t="shared" si="14"/>
        <v>0</v>
      </c>
      <c r="BP105" s="4">
        <f>IF('SANDBOX Calc'!$J$6='BPA SANDBOX Ref Data'!BP$2,Data!C105,0)</f>
        <v>0</v>
      </c>
      <c r="BQ105" s="4">
        <f>IF('SANDBOX Calc'!$J$6='BPA SANDBOX Ref Data'!BQ$2,Data!D105,0)</f>
        <v>0</v>
      </c>
      <c r="BR105" s="4">
        <f>IF('SANDBOX Calc'!$J$6='BPA SANDBOX Ref Data'!BR$2,Data!E105,0)</f>
        <v>0</v>
      </c>
      <c r="BS105" s="4">
        <f>IF('SANDBOX Calc'!$J$6='BPA SANDBOX Ref Data'!BS$2,Data!F105,0)</f>
        <v>31.388999999999999</v>
      </c>
      <c r="BT105" s="99">
        <f t="shared" si="8"/>
        <v>31.388999999999999</v>
      </c>
      <c r="BU105" s="102">
        <f>IF('SANDBOX Calc'!$L$6="Yes",'BPA SANDBOX Ref Data'!BO105*'SANDBOX Calc'!$L$5,0)</f>
        <v>0</v>
      </c>
      <c r="BV105" s="102">
        <f>IF('SANDBOX Calc'!$M$6="Yes",IF(('SANDBOX Calc'!I109-'BPA SANDBOX Ref Data'!BT105)&gt;0,('SANDBOX Calc'!I109-'BPA SANDBOX Ref Data'!BT105)*'SANDBOX Calc'!$M$5,0),0)</f>
        <v>0</v>
      </c>
      <c r="BW105" s="80">
        <f>IF('SANDBOX Calc'!$K$6="Yes",IF(('SANDBOX Calc'!I109)&lt;'SANDBOX Calc'!J109,('SANDBOX Calc'!I109-'SANDBOX Calc'!J109)*'SANDBOX Calc'!$K$5,0),0)</f>
        <v>-19.436370319634705</v>
      </c>
      <c r="BX105" s="105">
        <f>IF('SANDBOX Calc'!$N$5='BPA SANDBOX Ref Data'!$BX$2,'BPA SANDBOX Scaling'!D108,0)</f>
        <v>0.50359410774117586</v>
      </c>
      <c r="BY105" s="1">
        <f>IF('SANDBOX Calc'!$N$5='BPA SANDBOX Ref Data'!$BY$2,'BPA SANDBOX Scaling'!H108,0)</f>
        <v>0</v>
      </c>
      <c r="BZ105" s="6">
        <f>IF('SANDBOX Calc'!$N$6="Yes",SUM('BPA SANDBOX Ref Data'!BX105:BY105),0)</f>
        <v>0.50359410774117586</v>
      </c>
      <c r="CA105" s="4"/>
      <c r="CB105" s="4"/>
      <c r="CC105" s="4"/>
      <c r="CD105" s="4"/>
      <c r="CE105" s="4"/>
      <c r="CF105" s="4"/>
      <c r="CG105" s="4"/>
      <c r="CH105" s="4"/>
      <c r="CI105" s="4"/>
      <c r="CJ105" s="4"/>
      <c r="CK105" s="4"/>
      <c r="CL105" s="4"/>
      <c r="CM105" s="4"/>
      <c r="CN105" s="4"/>
      <c r="CO105" s="4"/>
      <c r="CP105" s="4"/>
      <c r="CQ105" s="4" t="e">
        <f>IF('SANDBOX Calc'!#REF!='BPA SANDBOX Ref Data'!CQ$2,Data!G105,0)</f>
        <v>#REF!</v>
      </c>
      <c r="CR105" s="4" t="e">
        <f>IF('SANDBOX Calc'!#REF!='BPA SANDBOX Ref Data'!CR$2,Data!H105,0)</f>
        <v>#REF!</v>
      </c>
      <c r="CS105" s="4" t="e">
        <f>IF('SANDBOX Calc'!#REF!='BPA SANDBOX Ref Data'!CS$2,Data!I105,0)</f>
        <v>#REF!</v>
      </c>
      <c r="CT105" s="4" t="e">
        <f>IF('SANDBOX Calc'!#REF!='BPA SANDBOX Ref Data'!CT$2,Data!J105,0)</f>
        <v>#REF!</v>
      </c>
      <c r="CU105" s="4" t="e">
        <f>IF('SANDBOX Calc'!#REF!='BPA SANDBOX Ref Data'!CU$2,Data!K105,0)</f>
        <v>#REF!</v>
      </c>
      <c r="CV105" s="4" t="e">
        <f>IF('SANDBOX Calc'!#REF!='BPA SANDBOX Ref Data'!CV$2,Data!L105,0)</f>
        <v>#REF!</v>
      </c>
      <c r="CW105" s="4" t="e">
        <f>IF('SANDBOX Calc'!#REF!='BPA SANDBOX Ref Data'!CW$2,Data!M105,0)</f>
        <v>#REF!</v>
      </c>
      <c r="CX105" s="4" t="e">
        <f>IF('SANDBOX Calc'!#REF!='BPA SANDBOX Ref Data'!CX$2,Data!N105,0)</f>
        <v>#REF!</v>
      </c>
      <c r="CY105" s="4" t="e">
        <f>IF('SANDBOX Calc'!#REF!='BPA SANDBOX Ref Data'!CY$2,Data!O105,0)</f>
        <v>#REF!</v>
      </c>
      <c r="CZ105" s="4" t="e">
        <f>IF('SANDBOX Calc'!#REF!='BPA SANDBOX Ref Data'!CZ$2,Data!P105,0)</f>
        <v>#REF!</v>
      </c>
      <c r="DA105" s="4" t="e">
        <f>IF('SANDBOX Calc'!#REF!='BPA SANDBOX Ref Data'!DA$2,Data!Q105,0)</f>
        <v>#REF!</v>
      </c>
      <c r="DB105" s="4" t="e">
        <f>IF('SANDBOX Calc'!#REF!='BPA SANDBOX Ref Data'!DB$2,Data!R105,0)</f>
        <v>#REF!</v>
      </c>
      <c r="DC105" s="4" t="e">
        <f>IF('SANDBOX Calc'!#REF!='BPA SANDBOX Ref Data'!DC$2,Data!S105,0)</f>
        <v>#REF!</v>
      </c>
      <c r="DD105" s="4" t="e">
        <f>IF('SANDBOX Calc'!#REF!='BPA SANDBOX Ref Data'!DD$2,Data!T105,0)</f>
        <v>#REF!</v>
      </c>
      <c r="DE105" s="4" t="e">
        <f>IF('SANDBOX Calc'!#REF!='BPA SANDBOX Ref Data'!DE$2,Data!U105,0)</f>
        <v>#REF!</v>
      </c>
      <c r="DF105" s="22" t="e">
        <f t="shared" si="15"/>
        <v>#REF!</v>
      </c>
    </row>
    <row r="106" spans="1:110" x14ac:dyDescent="0.3">
      <c r="A106" s="12">
        <v>10349</v>
      </c>
      <c r="B106" s="37" t="s">
        <v>113</v>
      </c>
      <c r="C106" s="18">
        <f>IF('SANDBOX Calc'!$C$6='BPA SANDBOX Ref Data'!C$2,Data!G106,0)</f>
        <v>0</v>
      </c>
      <c r="D106" s="4">
        <f>IF('SANDBOX Calc'!$C$6='BPA SANDBOX Ref Data'!D$2,Data!H106,0)</f>
        <v>0</v>
      </c>
      <c r="E106" s="4">
        <f>IF('SANDBOX Calc'!$C$6='BPA SANDBOX Ref Data'!E$2,Data!I106,0)</f>
        <v>1043.6762560502284</v>
      </c>
      <c r="F106" s="4">
        <f>IF('SANDBOX Calc'!$C$6='BPA SANDBOX Ref Data'!F$2,Data!J106,0)</f>
        <v>0</v>
      </c>
      <c r="G106" s="4">
        <f>IF('SANDBOX Calc'!$C$6='BPA SANDBOX Ref Data'!G$2,Data!K106,0)</f>
        <v>0</v>
      </c>
      <c r="H106" s="4">
        <f>IF('SANDBOX Calc'!$C$6='BPA SANDBOX Ref Data'!H$2,Data!L106,0)</f>
        <v>0</v>
      </c>
      <c r="I106" s="4">
        <f>IF('SANDBOX Calc'!$C$6='BPA SANDBOX Ref Data'!I$2,Data!M106,0)</f>
        <v>0</v>
      </c>
      <c r="J106" s="4">
        <f>IF('SANDBOX Calc'!$C$6='BPA SANDBOX Ref Data'!J$2,Data!N106,0)</f>
        <v>0</v>
      </c>
      <c r="K106" s="4">
        <f>IF('SANDBOX Calc'!$C$6='BPA SANDBOX Ref Data'!K$2,Data!O106,0)</f>
        <v>0</v>
      </c>
      <c r="L106" s="4">
        <f>IF('SANDBOX Calc'!$C$6='BPA SANDBOX Ref Data'!L$2,Data!P106,0)</f>
        <v>0</v>
      </c>
      <c r="M106" s="4">
        <f>IF('SANDBOX Calc'!$C$6='BPA SANDBOX Ref Data'!M$2,Data!Q106,0)</f>
        <v>0</v>
      </c>
      <c r="N106" s="4">
        <f>IF('SANDBOX Calc'!$C$6='BPA SANDBOX Ref Data'!N$2,Data!R106,0)</f>
        <v>0</v>
      </c>
      <c r="O106" s="4">
        <f>IF('SANDBOX Calc'!$C$6='BPA SANDBOX Ref Data'!O$2,Data!S106,0)</f>
        <v>0</v>
      </c>
      <c r="P106" s="4">
        <f>IF('SANDBOX Calc'!$C$6='BPA SANDBOX Ref Data'!P$2,Data!T106,0)</f>
        <v>0</v>
      </c>
      <c r="Q106" s="4">
        <f>IF('SANDBOX Calc'!$C$6='BPA SANDBOX Ref Data'!Q$2,Data!U106,0)</f>
        <v>0</v>
      </c>
      <c r="R106" s="22">
        <f t="shared" si="9"/>
        <v>1043.6762560502284</v>
      </c>
      <c r="S106" s="18">
        <f>IF(S$2='SANDBOX Calc'!$D$6,Data!V106,0)</f>
        <v>0</v>
      </c>
      <c r="T106" s="4">
        <f>IF(T$2='SANDBOX Calc'!$D$6,Data!W106,0)</f>
        <v>0</v>
      </c>
      <c r="U106" s="4">
        <f>IF(U$2='SANDBOX Calc'!$D$6,Data!X106,0)</f>
        <v>0</v>
      </c>
      <c r="V106" s="4">
        <f>IF(V$2='SANDBOX Calc'!$D$6,Data!Y106,0)</f>
        <v>0</v>
      </c>
      <c r="W106" s="4">
        <f>IF(W$2='SANDBOX Calc'!$D$6,Data!Z106,0)</f>
        <v>0</v>
      </c>
      <c r="X106" s="4">
        <f>IF(X$2='SANDBOX Calc'!$D$6,Data!AA106,0)</f>
        <v>0</v>
      </c>
      <c r="Y106" s="4">
        <f>IF(Y$2='SANDBOX Calc'!$D$6,Data!AB106,0)</f>
        <v>0</v>
      </c>
      <c r="Z106" s="4">
        <f>IF(Z$2='SANDBOX Calc'!$D$6,Data!AC106,0)</f>
        <v>0</v>
      </c>
      <c r="AA106" s="4">
        <f>IF(AA$2='SANDBOX Calc'!$D$6,Data!AD106,0)</f>
        <v>0</v>
      </c>
      <c r="AB106" s="4">
        <f>IF(AB$2='SANDBOX Calc'!$D$6,Data!AE106,0)</f>
        <v>0</v>
      </c>
      <c r="AC106" s="4">
        <f>IF(AC$2='SANDBOX Calc'!$D$6,Data!AF106,0)</f>
        <v>0</v>
      </c>
      <c r="AD106" s="4">
        <f>IF(AD$2='SANDBOX Calc'!$D$6,Data!AG106,0)</f>
        <v>0</v>
      </c>
      <c r="AE106" s="4">
        <f>IF(AE$2='SANDBOX Calc'!$D$6,Data!AH106,0)</f>
        <v>0</v>
      </c>
      <c r="AF106" s="4">
        <f>IF(AF$2='SANDBOX Calc'!$D$6,Data!AI106,0)</f>
        <v>0</v>
      </c>
      <c r="AG106" s="6">
        <f t="shared" si="10"/>
        <v>0</v>
      </c>
      <c r="AH106" s="18">
        <f>IF(AH$2='SANDBOX Calc'!$E$6,0,0)</f>
        <v>0</v>
      </c>
      <c r="AI106" s="4">
        <f>IF(AI$2='SANDBOX Calc'!$E$6,Data!AJ106,0)</f>
        <v>0</v>
      </c>
      <c r="AJ106" s="4">
        <f>IF(AJ$2='SANDBOX Calc'!$E$6,Data!AK106,0)</f>
        <v>614.37397260273974</v>
      </c>
      <c r="AK106" s="4">
        <f>IF(AK$2='SANDBOX Calc'!$E$6,Data!AL106,0)</f>
        <v>0</v>
      </c>
      <c r="AL106" s="4">
        <f>IF(AL$2='SANDBOX Calc'!$E$6,Data!AM106,0)</f>
        <v>0</v>
      </c>
      <c r="AM106" s="4">
        <f>IF(AM$2='SANDBOX Calc'!$E$6,Data!AN106,0)</f>
        <v>0</v>
      </c>
      <c r="AN106" s="4">
        <f>IF(AN$2='SANDBOX Calc'!$E$6,Data!AO106,0)</f>
        <v>0</v>
      </c>
      <c r="AO106" s="4">
        <f>IF(AO$2='SANDBOX Calc'!$E$6,Data!AP106,0)</f>
        <v>0</v>
      </c>
      <c r="AP106" s="6">
        <f t="shared" si="11"/>
        <v>614.37397260273974</v>
      </c>
      <c r="AQ106" s="18">
        <f>IF(AQ$2='SANDBOX Calc'!$F$6,0,0)</f>
        <v>0</v>
      </c>
      <c r="AR106" s="4">
        <f>IF(AR$2='SANDBOX Calc'!$F$6,Data!AQ106,0)</f>
        <v>0</v>
      </c>
      <c r="AS106" s="4">
        <f>IF(AS$2='SANDBOX Calc'!$F$6,Data!AR106,0)</f>
        <v>0</v>
      </c>
      <c r="AT106" s="4">
        <f>IF(AT$2='SANDBOX Calc'!$F$6,Data!AS106,0)</f>
        <v>0</v>
      </c>
      <c r="AU106" s="4">
        <f>IF(AU$2='SANDBOX Calc'!$F$6,Data!AT106,0)</f>
        <v>0</v>
      </c>
      <c r="AV106" s="4">
        <f>IF(AV$2='SANDBOX Calc'!$F$6,Data!AU106,0)</f>
        <v>0</v>
      </c>
      <c r="AW106" s="4">
        <f>IF(AW$2='SANDBOX Calc'!$F$6,Data!AV106,0)</f>
        <v>0</v>
      </c>
      <c r="AX106" s="4">
        <f>IF(AX$2='SANDBOX Calc'!$F$6,Data!AW106,0)</f>
        <v>0</v>
      </c>
      <c r="AY106" s="6">
        <f t="shared" si="12"/>
        <v>0</v>
      </c>
      <c r="AZ106" s="18">
        <f>IF(AZ$2='SANDBOX Calc'!$G$6,0,0)</f>
        <v>0</v>
      </c>
      <c r="BA106" s="4">
        <f>IF(BA$2='SANDBOX Calc'!$G$6,Data!AX106,0)</f>
        <v>0</v>
      </c>
      <c r="BB106" s="4">
        <f>IF(BB$2='SANDBOX Calc'!$G$6,Data!AY106,0)</f>
        <v>0</v>
      </c>
      <c r="BC106" s="4">
        <f>IF(BC$2='SANDBOX Calc'!$G$6,Data!AZ106,0)</f>
        <v>0</v>
      </c>
      <c r="BD106" s="4">
        <f>IF(BD$2='SANDBOX Calc'!$G$6,Data!BA106,0)</f>
        <v>0</v>
      </c>
      <c r="BE106" s="4">
        <f>IF(BE$2='SANDBOX Calc'!$G$6,Data!BB106,0)</f>
        <v>0</v>
      </c>
      <c r="BF106" s="4">
        <f>IF(BF$2='SANDBOX Calc'!$G$6,Data!BC106,0)</f>
        <v>0</v>
      </c>
      <c r="BG106" s="4">
        <f>IF(BG$2='SANDBOX Calc'!$G$6,Data!BD106,0)</f>
        <v>0</v>
      </c>
      <c r="BH106" s="6">
        <f t="shared" si="13"/>
        <v>0</v>
      </c>
      <c r="BI106" s="97">
        <f>IF('SANDBOX Calc'!$H$6="Yes",Data!BE106,0)</f>
        <v>27.02</v>
      </c>
      <c r="BJ106" s="18">
        <f>IF(BJ$2='SANDBOX Calc'!$L$4,0,0)</f>
        <v>0</v>
      </c>
      <c r="BK106" s="4">
        <f>IF(BK$2='SANDBOX Calc'!$L$4,Data!BV106,0)</f>
        <v>0</v>
      </c>
      <c r="BL106" s="4">
        <f>IF(BL$2='SANDBOX Calc'!$L$4,Data!BW106,0)</f>
        <v>64.150999999999996</v>
      </c>
      <c r="BM106" s="4">
        <f>IF(BM$2='SANDBOX Calc'!$L$4,Data!BX106,0)</f>
        <v>0</v>
      </c>
      <c r="BN106" s="4">
        <f>IF(BN$2='SANDBOX Calc'!$L$4,Data!BY106,0)</f>
        <v>0</v>
      </c>
      <c r="BO106" s="6">
        <f t="shared" si="14"/>
        <v>64.150999999999996</v>
      </c>
      <c r="BP106" s="4">
        <f>IF('SANDBOX Calc'!$J$6='BPA SANDBOX Ref Data'!BP$2,Data!C106,0)</f>
        <v>0</v>
      </c>
      <c r="BQ106" s="4">
        <f>IF('SANDBOX Calc'!$J$6='BPA SANDBOX Ref Data'!BQ$2,Data!D106,0)</f>
        <v>0</v>
      </c>
      <c r="BR106" s="4">
        <f>IF('SANDBOX Calc'!$J$6='BPA SANDBOX Ref Data'!BR$2,Data!E106,0)</f>
        <v>0</v>
      </c>
      <c r="BS106" s="4">
        <f>IF('SANDBOX Calc'!$J$6='BPA SANDBOX Ref Data'!BS$2,Data!F106,0)</f>
        <v>523.91099999999994</v>
      </c>
      <c r="BT106" s="99">
        <f t="shared" si="8"/>
        <v>523.91099999999994</v>
      </c>
      <c r="BU106" s="102">
        <f>IF('SANDBOX Calc'!$L$6="Yes",'BPA SANDBOX Ref Data'!BO106*'SANDBOX Calc'!$L$5,0)</f>
        <v>32.075499999999998</v>
      </c>
      <c r="BV106" s="102">
        <f>IF('SANDBOX Calc'!$M$6="Yes",IF(('SANDBOX Calc'!I110-'BPA SANDBOX Ref Data'!BT106)&gt;0,('SANDBOX Calc'!I110-'BPA SANDBOX Ref Data'!BT106)*'SANDBOX Calc'!$M$5,0),0)</f>
        <v>0</v>
      </c>
      <c r="BW106" s="80">
        <f>IF('SANDBOX Calc'!$K$6="Yes",IF(('SANDBOX Calc'!I110)&lt;'SANDBOX Calc'!J110,('SANDBOX Calc'!I110-'SANDBOX Calc'!J110)*'SANDBOX Calc'!$K$5,0),0)</f>
        <v>-67.588716552511301</v>
      </c>
      <c r="BX106" s="105">
        <f>IF('SANDBOX Calc'!$N$5='BPA SANDBOX Ref Data'!$BX$2,'BPA SANDBOX Scaling'!D109,0)</f>
        <v>20.57741706680979</v>
      </c>
      <c r="BY106" s="1">
        <f>IF('SANDBOX Calc'!$N$5='BPA SANDBOX Ref Data'!$BY$2,'BPA SANDBOX Scaling'!H109,0)</f>
        <v>0</v>
      </c>
      <c r="BZ106" s="6">
        <f>IF('SANDBOX Calc'!$N$6="Yes",SUM('BPA SANDBOX Ref Data'!BX106:BY106),0)</f>
        <v>20.57741706680979</v>
      </c>
      <c r="CA106" s="4"/>
      <c r="CB106" s="4"/>
      <c r="CC106" s="4"/>
      <c r="CD106" s="4"/>
      <c r="CE106" s="4"/>
      <c r="CF106" s="4"/>
      <c r="CG106" s="4"/>
      <c r="CH106" s="4"/>
      <c r="CI106" s="4"/>
      <c r="CJ106" s="4"/>
      <c r="CK106" s="4"/>
      <c r="CL106" s="4"/>
      <c r="CM106" s="4"/>
      <c r="CN106" s="4"/>
      <c r="CO106" s="4"/>
      <c r="CP106" s="4"/>
      <c r="CQ106" s="4" t="e">
        <f>IF('SANDBOX Calc'!#REF!='BPA SANDBOX Ref Data'!CQ$2,Data!G106,0)</f>
        <v>#REF!</v>
      </c>
      <c r="CR106" s="4" t="e">
        <f>IF('SANDBOX Calc'!#REF!='BPA SANDBOX Ref Data'!CR$2,Data!H106,0)</f>
        <v>#REF!</v>
      </c>
      <c r="CS106" s="4" t="e">
        <f>IF('SANDBOX Calc'!#REF!='BPA SANDBOX Ref Data'!CS$2,Data!I106,0)</f>
        <v>#REF!</v>
      </c>
      <c r="CT106" s="4" t="e">
        <f>IF('SANDBOX Calc'!#REF!='BPA SANDBOX Ref Data'!CT$2,Data!J106,0)</f>
        <v>#REF!</v>
      </c>
      <c r="CU106" s="4" t="e">
        <f>IF('SANDBOX Calc'!#REF!='BPA SANDBOX Ref Data'!CU$2,Data!K106,0)</f>
        <v>#REF!</v>
      </c>
      <c r="CV106" s="4" t="e">
        <f>IF('SANDBOX Calc'!#REF!='BPA SANDBOX Ref Data'!CV$2,Data!L106,0)</f>
        <v>#REF!</v>
      </c>
      <c r="CW106" s="4" t="e">
        <f>IF('SANDBOX Calc'!#REF!='BPA SANDBOX Ref Data'!CW$2,Data!M106,0)</f>
        <v>#REF!</v>
      </c>
      <c r="CX106" s="4" t="e">
        <f>IF('SANDBOX Calc'!#REF!='BPA SANDBOX Ref Data'!CX$2,Data!N106,0)</f>
        <v>#REF!</v>
      </c>
      <c r="CY106" s="4" t="e">
        <f>IF('SANDBOX Calc'!#REF!='BPA SANDBOX Ref Data'!CY$2,Data!O106,0)</f>
        <v>#REF!</v>
      </c>
      <c r="CZ106" s="4" t="e">
        <f>IF('SANDBOX Calc'!#REF!='BPA SANDBOX Ref Data'!CZ$2,Data!P106,0)</f>
        <v>#REF!</v>
      </c>
      <c r="DA106" s="4" t="e">
        <f>IF('SANDBOX Calc'!#REF!='BPA SANDBOX Ref Data'!DA$2,Data!Q106,0)</f>
        <v>#REF!</v>
      </c>
      <c r="DB106" s="4" t="e">
        <f>IF('SANDBOX Calc'!#REF!='BPA SANDBOX Ref Data'!DB$2,Data!R106,0)</f>
        <v>#REF!</v>
      </c>
      <c r="DC106" s="4" t="e">
        <f>IF('SANDBOX Calc'!#REF!='BPA SANDBOX Ref Data'!DC$2,Data!S106,0)</f>
        <v>#REF!</v>
      </c>
      <c r="DD106" s="4" t="e">
        <f>IF('SANDBOX Calc'!#REF!='BPA SANDBOX Ref Data'!DD$2,Data!T106,0)</f>
        <v>#REF!</v>
      </c>
      <c r="DE106" s="4" t="e">
        <f>IF('SANDBOX Calc'!#REF!='BPA SANDBOX Ref Data'!DE$2,Data!U106,0)</f>
        <v>#REF!</v>
      </c>
      <c r="DF106" s="22" t="e">
        <f t="shared" si="15"/>
        <v>#REF!</v>
      </c>
    </row>
    <row r="107" spans="1:110" x14ac:dyDescent="0.3">
      <c r="A107" s="12">
        <v>10352</v>
      </c>
      <c r="B107" s="37" t="s">
        <v>114</v>
      </c>
      <c r="C107" s="18">
        <f>IF('SANDBOX Calc'!$C$6='BPA SANDBOX Ref Data'!C$2,Data!G107,0)</f>
        <v>0</v>
      </c>
      <c r="D107" s="4">
        <f>IF('SANDBOX Calc'!$C$6='BPA SANDBOX Ref Data'!D$2,Data!H107,0)</f>
        <v>0</v>
      </c>
      <c r="E107" s="4">
        <f>IF('SANDBOX Calc'!$C$6='BPA SANDBOX Ref Data'!E$2,Data!I107,0)</f>
        <v>16.804611187214615</v>
      </c>
      <c r="F107" s="4">
        <f>IF('SANDBOX Calc'!$C$6='BPA SANDBOX Ref Data'!F$2,Data!J107,0)</f>
        <v>0</v>
      </c>
      <c r="G107" s="4">
        <f>IF('SANDBOX Calc'!$C$6='BPA SANDBOX Ref Data'!G$2,Data!K107,0)</f>
        <v>0</v>
      </c>
      <c r="H107" s="4">
        <f>IF('SANDBOX Calc'!$C$6='BPA SANDBOX Ref Data'!H$2,Data!L107,0)</f>
        <v>0</v>
      </c>
      <c r="I107" s="4">
        <f>IF('SANDBOX Calc'!$C$6='BPA SANDBOX Ref Data'!I$2,Data!M107,0)</f>
        <v>0</v>
      </c>
      <c r="J107" s="4">
        <f>IF('SANDBOX Calc'!$C$6='BPA SANDBOX Ref Data'!J$2,Data!N107,0)</f>
        <v>0</v>
      </c>
      <c r="K107" s="4">
        <f>IF('SANDBOX Calc'!$C$6='BPA SANDBOX Ref Data'!K$2,Data!O107,0)</f>
        <v>0</v>
      </c>
      <c r="L107" s="4">
        <f>IF('SANDBOX Calc'!$C$6='BPA SANDBOX Ref Data'!L$2,Data!P107,0)</f>
        <v>0</v>
      </c>
      <c r="M107" s="4">
        <f>IF('SANDBOX Calc'!$C$6='BPA SANDBOX Ref Data'!M$2,Data!Q107,0)</f>
        <v>0</v>
      </c>
      <c r="N107" s="4">
        <f>IF('SANDBOX Calc'!$C$6='BPA SANDBOX Ref Data'!N$2,Data!R107,0)</f>
        <v>0</v>
      </c>
      <c r="O107" s="4">
        <f>IF('SANDBOX Calc'!$C$6='BPA SANDBOX Ref Data'!O$2,Data!S107,0)</f>
        <v>0</v>
      </c>
      <c r="P107" s="4">
        <f>IF('SANDBOX Calc'!$C$6='BPA SANDBOX Ref Data'!P$2,Data!T107,0)</f>
        <v>0</v>
      </c>
      <c r="Q107" s="4">
        <f>IF('SANDBOX Calc'!$C$6='BPA SANDBOX Ref Data'!Q$2,Data!U107,0)</f>
        <v>0</v>
      </c>
      <c r="R107" s="22">
        <f t="shared" si="9"/>
        <v>16.804611187214615</v>
      </c>
      <c r="S107" s="18">
        <f>IF(S$2='SANDBOX Calc'!$D$6,Data!V107,0)</f>
        <v>0</v>
      </c>
      <c r="T107" s="4">
        <f>IF(T$2='SANDBOX Calc'!$D$6,Data!W107,0)</f>
        <v>0</v>
      </c>
      <c r="U107" s="4">
        <f>IF(U$2='SANDBOX Calc'!$D$6,Data!X107,0)</f>
        <v>0</v>
      </c>
      <c r="V107" s="4">
        <f>IF(V$2='SANDBOX Calc'!$D$6,Data!Y107,0)</f>
        <v>0</v>
      </c>
      <c r="W107" s="4">
        <f>IF(W$2='SANDBOX Calc'!$D$6,Data!Z107,0)</f>
        <v>0</v>
      </c>
      <c r="X107" s="4">
        <f>IF(X$2='SANDBOX Calc'!$D$6,Data!AA107,0)</f>
        <v>0</v>
      </c>
      <c r="Y107" s="4">
        <f>IF(Y$2='SANDBOX Calc'!$D$6,Data!AB107,0)</f>
        <v>0</v>
      </c>
      <c r="Z107" s="4">
        <f>IF(Z$2='SANDBOX Calc'!$D$6,Data!AC107,0)</f>
        <v>0</v>
      </c>
      <c r="AA107" s="4">
        <f>IF(AA$2='SANDBOX Calc'!$D$6,Data!AD107,0)</f>
        <v>0</v>
      </c>
      <c r="AB107" s="4">
        <f>IF(AB$2='SANDBOX Calc'!$D$6,Data!AE107,0)</f>
        <v>0</v>
      </c>
      <c r="AC107" s="4">
        <f>IF(AC$2='SANDBOX Calc'!$D$6,Data!AF107,0)</f>
        <v>0</v>
      </c>
      <c r="AD107" s="4">
        <f>IF(AD$2='SANDBOX Calc'!$D$6,Data!AG107,0)</f>
        <v>0</v>
      </c>
      <c r="AE107" s="4">
        <f>IF(AE$2='SANDBOX Calc'!$D$6,Data!AH107,0)</f>
        <v>0</v>
      </c>
      <c r="AF107" s="4">
        <f>IF(AF$2='SANDBOX Calc'!$D$6,Data!AI107,0)</f>
        <v>0</v>
      </c>
      <c r="AG107" s="6">
        <f t="shared" si="10"/>
        <v>0</v>
      </c>
      <c r="AH107" s="18">
        <f>IF(AH$2='SANDBOX Calc'!$E$6,0,0)</f>
        <v>0</v>
      </c>
      <c r="AI107" s="4">
        <f>IF(AI$2='SANDBOX Calc'!$E$6,Data!AJ107,0)</f>
        <v>0</v>
      </c>
      <c r="AJ107" s="4">
        <f>IF(AJ$2='SANDBOX Calc'!$E$6,Data!AK107,0)</f>
        <v>0</v>
      </c>
      <c r="AK107" s="4">
        <f>IF(AK$2='SANDBOX Calc'!$E$6,Data!AL107,0)</f>
        <v>0</v>
      </c>
      <c r="AL107" s="4">
        <f>IF(AL$2='SANDBOX Calc'!$E$6,Data!AM107,0)</f>
        <v>0</v>
      </c>
      <c r="AM107" s="4">
        <f>IF(AM$2='SANDBOX Calc'!$E$6,Data!AN107,0)</f>
        <v>0</v>
      </c>
      <c r="AN107" s="4">
        <f>IF(AN$2='SANDBOX Calc'!$E$6,Data!AO107,0)</f>
        <v>0</v>
      </c>
      <c r="AO107" s="4">
        <f>IF(AO$2='SANDBOX Calc'!$E$6,Data!AP107,0)</f>
        <v>0</v>
      </c>
      <c r="AP107" s="6">
        <f t="shared" si="11"/>
        <v>0</v>
      </c>
      <c r="AQ107" s="18">
        <f>IF(AQ$2='SANDBOX Calc'!$F$6,0,0)</f>
        <v>0</v>
      </c>
      <c r="AR107" s="4">
        <f>IF(AR$2='SANDBOX Calc'!$F$6,Data!AQ107,0)</f>
        <v>0</v>
      </c>
      <c r="AS107" s="4">
        <f>IF(AS$2='SANDBOX Calc'!$F$6,Data!AR107,0)</f>
        <v>0</v>
      </c>
      <c r="AT107" s="4">
        <f>IF(AT$2='SANDBOX Calc'!$F$6,Data!AS107,0)</f>
        <v>0</v>
      </c>
      <c r="AU107" s="4">
        <f>IF(AU$2='SANDBOX Calc'!$F$6,Data!AT107,0)</f>
        <v>0</v>
      </c>
      <c r="AV107" s="4">
        <f>IF(AV$2='SANDBOX Calc'!$F$6,Data!AU107,0)</f>
        <v>0</v>
      </c>
      <c r="AW107" s="4">
        <f>IF(AW$2='SANDBOX Calc'!$F$6,Data!AV107,0)</f>
        <v>0</v>
      </c>
      <c r="AX107" s="4">
        <f>IF(AX$2='SANDBOX Calc'!$F$6,Data!AW107,0)</f>
        <v>0</v>
      </c>
      <c r="AY107" s="6">
        <f t="shared" si="12"/>
        <v>0</v>
      </c>
      <c r="AZ107" s="18">
        <f>IF(AZ$2='SANDBOX Calc'!$G$6,0,0)</f>
        <v>0</v>
      </c>
      <c r="BA107" s="4">
        <f>IF(BA$2='SANDBOX Calc'!$G$6,Data!AX107,0)</f>
        <v>0</v>
      </c>
      <c r="BB107" s="4">
        <f>IF(BB$2='SANDBOX Calc'!$G$6,Data!AY107,0)</f>
        <v>0</v>
      </c>
      <c r="BC107" s="4">
        <f>IF(BC$2='SANDBOX Calc'!$G$6,Data!AZ107,0)</f>
        <v>0</v>
      </c>
      <c r="BD107" s="4">
        <f>IF(BD$2='SANDBOX Calc'!$G$6,Data!BA107,0)</f>
        <v>0</v>
      </c>
      <c r="BE107" s="4">
        <f>IF(BE$2='SANDBOX Calc'!$G$6,Data!BB107,0)</f>
        <v>0</v>
      </c>
      <c r="BF107" s="4">
        <f>IF(BF$2='SANDBOX Calc'!$G$6,Data!BC107,0)</f>
        <v>0</v>
      </c>
      <c r="BG107" s="4">
        <f>IF(BG$2='SANDBOX Calc'!$G$6,Data!BD107,0)</f>
        <v>0</v>
      </c>
      <c r="BH107" s="6">
        <f t="shared" si="13"/>
        <v>0</v>
      </c>
      <c r="BI107" s="97">
        <f>IF('SANDBOX Calc'!$H$6="Yes",Data!BE107,0)</f>
        <v>0</v>
      </c>
      <c r="BJ107" s="18">
        <f>IF(BJ$2='SANDBOX Calc'!$L$4,0,0)</f>
        <v>0</v>
      </c>
      <c r="BK107" s="4">
        <f>IF(BK$2='SANDBOX Calc'!$L$4,Data!BV107,0)</f>
        <v>0</v>
      </c>
      <c r="BL107" s="4">
        <f>IF(BL$2='SANDBOX Calc'!$L$4,Data!BW107,0)</f>
        <v>0</v>
      </c>
      <c r="BM107" s="4">
        <f>IF(BM$2='SANDBOX Calc'!$L$4,Data!BX107,0)</f>
        <v>0</v>
      </c>
      <c r="BN107" s="4">
        <f>IF(BN$2='SANDBOX Calc'!$L$4,Data!BY107,0)</f>
        <v>0</v>
      </c>
      <c r="BO107" s="6">
        <f t="shared" si="14"/>
        <v>0</v>
      </c>
      <c r="BP107" s="4">
        <f>IF('SANDBOX Calc'!$J$6='BPA SANDBOX Ref Data'!BP$2,Data!C107,0)</f>
        <v>0</v>
      </c>
      <c r="BQ107" s="4">
        <f>IF('SANDBOX Calc'!$J$6='BPA SANDBOX Ref Data'!BQ$2,Data!D107,0)</f>
        <v>0</v>
      </c>
      <c r="BR107" s="4">
        <f>IF('SANDBOX Calc'!$J$6='BPA SANDBOX Ref Data'!BR$2,Data!E107,0)</f>
        <v>0</v>
      </c>
      <c r="BS107" s="4">
        <f>IF('SANDBOX Calc'!$J$6='BPA SANDBOX Ref Data'!BS$2,Data!F107,0)</f>
        <v>15.907</v>
      </c>
      <c r="BT107" s="99">
        <f t="shared" si="8"/>
        <v>15.907</v>
      </c>
      <c r="BU107" s="102">
        <f>IF('SANDBOX Calc'!$L$6="Yes",'BPA SANDBOX Ref Data'!BO107*'SANDBOX Calc'!$L$5,0)</f>
        <v>0</v>
      </c>
      <c r="BV107" s="102">
        <f>IF('SANDBOX Calc'!$M$6="Yes",IF(('SANDBOX Calc'!I111-'BPA SANDBOX Ref Data'!BT107)&gt;0,('SANDBOX Calc'!I111-'BPA SANDBOX Ref Data'!BT107)*'SANDBOX Calc'!$M$5,0),0)</f>
        <v>0.22440279680365371</v>
      </c>
      <c r="BW107" s="80">
        <f>IF('SANDBOX Calc'!$K$6="Yes",IF(('SANDBOX Calc'!I111)&lt;'SANDBOX Calc'!J111,('SANDBOX Calc'!I111-'SANDBOX Calc'!J111)*'SANDBOX Calc'!$K$5,0),0)</f>
        <v>0</v>
      </c>
      <c r="BX107" s="105">
        <f>IF('SANDBOX Calc'!$N$5='BPA SANDBOX Ref Data'!$BX$2,'BPA SANDBOX Scaling'!D110,0)</f>
        <v>0.67965624430033977</v>
      </c>
      <c r="BY107" s="1">
        <f>IF('SANDBOX Calc'!$N$5='BPA SANDBOX Ref Data'!$BY$2,'BPA SANDBOX Scaling'!H110,0)</f>
        <v>0</v>
      </c>
      <c r="BZ107" s="6">
        <f>IF('SANDBOX Calc'!$N$6="Yes",SUM('BPA SANDBOX Ref Data'!BX107:BY107),0)</f>
        <v>0.67965624430033977</v>
      </c>
      <c r="CA107" s="4"/>
      <c r="CB107" s="4"/>
      <c r="CC107" s="4"/>
      <c r="CD107" s="4"/>
      <c r="CE107" s="4"/>
      <c r="CF107" s="4"/>
      <c r="CG107" s="4"/>
      <c r="CH107" s="4"/>
      <c r="CI107" s="4"/>
      <c r="CJ107" s="4"/>
      <c r="CK107" s="4"/>
      <c r="CL107" s="4"/>
      <c r="CM107" s="4"/>
      <c r="CN107" s="4"/>
      <c r="CO107" s="4"/>
      <c r="CP107" s="4"/>
      <c r="CQ107" s="4" t="e">
        <f>IF('SANDBOX Calc'!#REF!='BPA SANDBOX Ref Data'!CQ$2,Data!G107,0)</f>
        <v>#REF!</v>
      </c>
      <c r="CR107" s="4" t="e">
        <f>IF('SANDBOX Calc'!#REF!='BPA SANDBOX Ref Data'!CR$2,Data!H107,0)</f>
        <v>#REF!</v>
      </c>
      <c r="CS107" s="4" t="e">
        <f>IF('SANDBOX Calc'!#REF!='BPA SANDBOX Ref Data'!CS$2,Data!I107,0)</f>
        <v>#REF!</v>
      </c>
      <c r="CT107" s="4" t="e">
        <f>IF('SANDBOX Calc'!#REF!='BPA SANDBOX Ref Data'!CT$2,Data!J107,0)</f>
        <v>#REF!</v>
      </c>
      <c r="CU107" s="4" t="e">
        <f>IF('SANDBOX Calc'!#REF!='BPA SANDBOX Ref Data'!CU$2,Data!K107,0)</f>
        <v>#REF!</v>
      </c>
      <c r="CV107" s="4" t="e">
        <f>IF('SANDBOX Calc'!#REF!='BPA SANDBOX Ref Data'!CV$2,Data!L107,0)</f>
        <v>#REF!</v>
      </c>
      <c r="CW107" s="4" t="e">
        <f>IF('SANDBOX Calc'!#REF!='BPA SANDBOX Ref Data'!CW$2,Data!M107,0)</f>
        <v>#REF!</v>
      </c>
      <c r="CX107" s="4" t="e">
        <f>IF('SANDBOX Calc'!#REF!='BPA SANDBOX Ref Data'!CX$2,Data!N107,0)</f>
        <v>#REF!</v>
      </c>
      <c r="CY107" s="4" t="e">
        <f>IF('SANDBOX Calc'!#REF!='BPA SANDBOX Ref Data'!CY$2,Data!O107,0)</f>
        <v>#REF!</v>
      </c>
      <c r="CZ107" s="4" t="e">
        <f>IF('SANDBOX Calc'!#REF!='BPA SANDBOX Ref Data'!CZ$2,Data!P107,0)</f>
        <v>#REF!</v>
      </c>
      <c r="DA107" s="4" t="e">
        <f>IF('SANDBOX Calc'!#REF!='BPA SANDBOX Ref Data'!DA$2,Data!Q107,0)</f>
        <v>#REF!</v>
      </c>
      <c r="DB107" s="4" t="e">
        <f>IF('SANDBOX Calc'!#REF!='BPA SANDBOX Ref Data'!DB$2,Data!R107,0)</f>
        <v>#REF!</v>
      </c>
      <c r="DC107" s="4" t="e">
        <f>IF('SANDBOX Calc'!#REF!='BPA SANDBOX Ref Data'!DC$2,Data!S107,0)</f>
        <v>#REF!</v>
      </c>
      <c r="DD107" s="4" t="e">
        <f>IF('SANDBOX Calc'!#REF!='BPA SANDBOX Ref Data'!DD$2,Data!T107,0)</f>
        <v>#REF!</v>
      </c>
      <c r="DE107" s="4" t="e">
        <f>IF('SANDBOX Calc'!#REF!='BPA SANDBOX Ref Data'!DE$2,Data!U107,0)</f>
        <v>#REF!</v>
      </c>
      <c r="DF107" s="22" t="e">
        <f t="shared" si="15"/>
        <v>#REF!</v>
      </c>
    </row>
    <row r="108" spans="1:110" x14ac:dyDescent="0.3">
      <c r="A108" s="12">
        <v>10354</v>
      </c>
      <c r="B108" s="37" t="s">
        <v>115</v>
      </c>
      <c r="C108" s="18">
        <f>IF('SANDBOX Calc'!$C$6='BPA SANDBOX Ref Data'!C$2,Data!G108,0)</f>
        <v>0</v>
      </c>
      <c r="D108" s="4">
        <f>IF('SANDBOX Calc'!$C$6='BPA SANDBOX Ref Data'!D$2,Data!H108,0)</f>
        <v>0</v>
      </c>
      <c r="E108" s="4">
        <f>IF('SANDBOX Calc'!$C$6='BPA SANDBOX Ref Data'!E$2,Data!I108,0)</f>
        <v>731.90388356164374</v>
      </c>
      <c r="F108" s="4">
        <f>IF('SANDBOX Calc'!$C$6='BPA SANDBOX Ref Data'!F$2,Data!J108,0)</f>
        <v>0</v>
      </c>
      <c r="G108" s="4">
        <f>IF('SANDBOX Calc'!$C$6='BPA SANDBOX Ref Data'!G$2,Data!K108,0)</f>
        <v>0</v>
      </c>
      <c r="H108" s="4">
        <f>IF('SANDBOX Calc'!$C$6='BPA SANDBOX Ref Data'!H$2,Data!L108,0)</f>
        <v>0</v>
      </c>
      <c r="I108" s="4">
        <f>IF('SANDBOX Calc'!$C$6='BPA SANDBOX Ref Data'!I$2,Data!M108,0)</f>
        <v>0</v>
      </c>
      <c r="J108" s="4">
        <f>IF('SANDBOX Calc'!$C$6='BPA SANDBOX Ref Data'!J$2,Data!N108,0)</f>
        <v>0</v>
      </c>
      <c r="K108" s="4">
        <f>IF('SANDBOX Calc'!$C$6='BPA SANDBOX Ref Data'!K$2,Data!O108,0)</f>
        <v>0</v>
      </c>
      <c r="L108" s="4">
        <f>IF('SANDBOX Calc'!$C$6='BPA SANDBOX Ref Data'!L$2,Data!P108,0)</f>
        <v>0</v>
      </c>
      <c r="M108" s="4">
        <f>IF('SANDBOX Calc'!$C$6='BPA SANDBOX Ref Data'!M$2,Data!Q108,0)</f>
        <v>0</v>
      </c>
      <c r="N108" s="4">
        <f>IF('SANDBOX Calc'!$C$6='BPA SANDBOX Ref Data'!N$2,Data!R108,0)</f>
        <v>0</v>
      </c>
      <c r="O108" s="4">
        <f>IF('SANDBOX Calc'!$C$6='BPA SANDBOX Ref Data'!O$2,Data!S108,0)</f>
        <v>0</v>
      </c>
      <c r="P108" s="4">
        <f>IF('SANDBOX Calc'!$C$6='BPA SANDBOX Ref Data'!P$2,Data!T108,0)</f>
        <v>0</v>
      </c>
      <c r="Q108" s="4">
        <f>IF('SANDBOX Calc'!$C$6='BPA SANDBOX Ref Data'!Q$2,Data!U108,0)</f>
        <v>0</v>
      </c>
      <c r="R108" s="22">
        <f t="shared" si="9"/>
        <v>731.90388356164374</v>
      </c>
      <c r="S108" s="18">
        <f>IF(S$2='SANDBOX Calc'!$D$6,Data!V108,0)</f>
        <v>0</v>
      </c>
      <c r="T108" s="4">
        <f>IF(T$2='SANDBOX Calc'!$D$6,Data!W108,0)</f>
        <v>0</v>
      </c>
      <c r="U108" s="4">
        <f>IF(U$2='SANDBOX Calc'!$D$6,Data!X108,0)</f>
        <v>0</v>
      </c>
      <c r="V108" s="4">
        <f>IF(V$2='SANDBOX Calc'!$D$6,Data!Y108,0)</f>
        <v>0</v>
      </c>
      <c r="W108" s="4">
        <f>IF(W$2='SANDBOX Calc'!$D$6,Data!Z108,0)</f>
        <v>0</v>
      </c>
      <c r="X108" s="4">
        <f>IF(X$2='SANDBOX Calc'!$D$6,Data!AA108,0)</f>
        <v>0</v>
      </c>
      <c r="Y108" s="4">
        <f>IF(Y$2='SANDBOX Calc'!$D$6,Data!AB108,0)</f>
        <v>0</v>
      </c>
      <c r="Z108" s="4">
        <f>IF(Z$2='SANDBOX Calc'!$D$6,Data!AC108,0)</f>
        <v>0</v>
      </c>
      <c r="AA108" s="4">
        <f>IF(AA$2='SANDBOX Calc'!$D$6,Data!AD108,0)</f>
        <v>0</v>
      </c>
      <c r="AB108" s="4">
        <f>IF(AB$2='SANDBOX Calc'!$D$6,Data!AE108,0)</f>
        <v>0</v>
      </c>
      <c r="AC108" s="4">
        <f>IF(AC$2='SANDBOX Calc'!$D$6,Data!AF108,0)</f>
        <v>0</v>
      </c>
      <c r="AD108" s="4">
        <f>IF(AD$2='SANDBOX Calc'!$D$6,Data!AG108,0)</f>
        <v>0</v>
      </c>
      <c r="AE108" s="4">
        <f>IF(AE$2='SANDBOX Calc'!$D$6,Data!AH108,0)</f>
        <v>0</v>
      </c>
      <c r="AF108" s="4">
        <f>IF(AF$2='SANDBOX Calc'!$D$6,Data!AI108,0)</f>
        <v>0</v>
      </c>
      <c r="AG108" s="6">
        <f t="shared" si="10"/>
        <v>0</v>
      </c>
      <c r="AH108" s="18">
        <f>IF(AH$2='SANDBOX Calc'!$E$6,0,0)</f>
        <v>0</v>
      </c>
      <c r="AI108" s="4">
        <f>IF(AI$2='SANDBOX Calc'!$E$6,Data!AJ108,0)</f>
        <v>0</v>
      </c>
      <c r="AJ108" s="4">
        <f>IF(AJ$2='SANDBOX Calc'!$E$6,Data!AK108,0)</f>
        <v>30.827739726027396</v>
      </c>
      <c r="AK108" s="4">
        <f>IF(AK$2='SANDBOX Calc'!$E$6,Data!AL108,0)</f>
        <v>0</v>
      </c>
      <c r="AL108" s="4">
        <f>IF(AL$2='SANDBOX Calc'!$E$6,Data!AM108,0)</f>
        <v>0</v>
      </c>
      <c r="AM108" s="4">
        <f>IF(AM$2='SANDBOX Calc'!$E$6,Data!AN108,0)</f>
        <v>0</v>
      </c>
      <c r="AN108" s="4">
        <f>IF(AN$2='SANDBOX Calc'!$E$6,Data!AO108,0)</f>
        <v>0</v>
      </c>
      <c r="AO108" s="4">
        <f>IF(AO$2='SANDBOX Calc'!$E$6,Data!AP108,0)</f>
        <v>0</v>
      </c>
      <c r="AP108" s="6">
        <f t="shared" si="11"/>
        <v>30.827739726027396</v>
      </c>
      <c r="AQ108" s="18">
        <f>IF(AQ$2='SANDBOX Calc'!$F$6,0,0)</f>
        <v>0</v>
      </c>
      <c r="AR108" s="4">
        <f>IF(AR$2='SANDBOX Calc'!$F$6,Data!AQ108,0)</f>
        <v>0</v>
      </c>
      <c r="AS108" s="4">
        <f>IF(AS$2='SANDBOX Calc'!$F$6,Data!AR108,0)</f>
        <v>0</v>
      </c>
      <c r="AT108" s="4">
        <f>IF(AT$2='SANDBOX Calc'!$F$6,Data!AS108,0)</f>
        <v>0</v>
      </c>
      <c r="AU108" s="4">
        <f>IF(AU$2='SANDBOX Calc'!$F$6,Data!AT108,0)</f>
        <v>0</v>
      </c>
      <c r="AV108" s="4">
        <f>IF(AV$2='SANDBOX Calc'!$F$6,Data!AU108,0)</f>
        <v>0</v>
      </c>
      <c r="AW108" s="4">
        <f>IF(AW$2='SANDBOX Calc'!$F$6,Data!AV108,0)</f>
        <v>0</v>
      </c>
      <c r="AX108" s="4">
        <f>IF(AX$2='SANDBOX Calc'!$F$6,Data!AW108,0)</f>
        <v>0</v>
      </c>
      <c r="AY108" s="6">
        <f t="shared" si="12"/>
        <v>0</v>
      </c>
      <c r="AZ108" s="18">
        <f>IF(AZ$2='SANDBOX Calc'!$G$6,0,0)</f>
        <v>0</v>
      </c>
      <c r="BA108" s="4">
        <f>IF(BA$2='SANDBOX Calc'!$G$6,Data!AX108,0)</f>
        <v>0</v>
      </c>
      <c r="BB108" s="4">
        <f>IF(BB$2='SANDBOX Calc'!$G$6,Data!AY108,0)</f>
        <v>1.3688356164383562</v>
      </c>
      <c r="BC108" s="4">
        <f>IF(BC$2='SANDBOX Calc'!$G$6,Data!AZ108,0)</f>
        <v>0</v>
      </c>
      <c r="BD108" s="4">
        <f>IF(BD$2='SANDBOX Calc'!$G$6,Data!BA108,0)</f>
        <v>0</v>
      </c>
      <c r="BE108" s="4">
        <f>IF(BE$2='SANDBOX Calc'!$G$6,Data!BB108,0)</f>
        <v>0</v>
      </c>
      <c r="BF108" s="4">
        <f>IF(BF$2='SANDBOX Calc'!$G$6,Data!BC108,0)</f>
        <v>0</v>
      </c>
      <c r="BG108" s="4">
        <f>IF(BG$2='SANDBOX Calc'!$G$6,Data!BD108,0)</f>
        <v>0</v>
      </c>
      <c r="BH108" s="6">
        <f t="shared" si="13"/>
        <v>1.3688356164383562</v>
      </c>
      <c r="BI108" s="97">
        <f>IF('SANDBOX Calc'!$H$6="Yes",Data!BE108,0)</f>
        <v>0</v>
      </c>
      <c r="BJ108" s="18">
        <f>IF(BJ$2='SANDBOX Calc'!$L$4,0,0)</f>
        <v>0</v>
      </c>
      <c r="BK108" s="4">
        <f>IF(BK$2='SANDBOX Calc'!$L$4,Data!BV108,0)</f>
        <v>0</v>
      </c>
      <c r="BL108" s="4">
        <f>IF(BL$2='SANDBOX Calc'!$L$4,Data!BW108,0)</f>
        <v>10.796500000000002</v>
      </c>
      <c r="BM108" s="4">
        <f>IF(BM$2='SANDBOX Calc'!$L$4,Data!BX108,0)</f>
        <v>0</v>
      </c>
      <c r="BN108" s="4">
        <f>IF(BN$2='SANDBOX Calc'!$L$4,Data!BY108,0)</f>
        <v>0</v>
      </c>
      <c r="BO108" s="6">
        <f t="shared" si="14"/>
        <v>10.796500000000002</v>
      </c>
      <c r="BP108" s="4">
        <f>IF('SANDBOX Calc'!$J$6='BPA SANDBOX Ref Data'!BP$2,Data!C108,0)</f>
        <v>0</v>
      </c>
      <c r="BQ108" s="4">
        <f>IF('SANDBOX Calc'!$J$6='BPA SANDBOX Ref Data'!BQ$2,Data!D108,0)</f>
        <v>0</v>
      </c>
      <c r="BR108" s="4">
        <f>IF('SANDBOX Calc'!$J$6='BPA SANDBOX Ref Data'!BR$2,Data!E108,0)</f>
        <v>0</v>
      </c>
      <c r="BS108" s="4">
        <f>IF('SANDBOX Calc'!$J$6='BPA SANDBOX Ref Data'!BS$2,Data!F108,0)</f>
        <v>799.07</v>
      </c>
      <c r="BT108" s="99">
        <f t="shared" si="8"/>
        <v>799.07</v>
      </c>
      <c r="BU108" s="102">
        <f>IF('SANDBOX Calc'!$L$6="Yes",'BPA SANDBOX Ref Data'!BO108*'SANDBOX Calc'!$L$5,0)</f>
        <v>5.3982500000000009</v>
      </c>
      <c r="BV108" s="102">
        <f>IF('SANDBOX Calc'!$M$6="Yes",IF(('SANDBOX Calc'!I112-'BPA SANDBOX Ref Data'!BT108)&gt;0,('SANDBOX Calc'!I112-'BPA SANDBOX Ref Data'!BT108)*'SANDBOX Calc'!$M$5,0),0)</f>
        <v>0</v>
      </c>
      <c r="BW108" s="80">
        <f>IF('SANDBOX Calc'!$K$6="Yes",IF(('SANDBOX Calc'!I112)&lt;'SANDBOX Calc'!J112,('SANDBOX Calc'!I112-'SANDBOX Calc'!J112)*'SANDBOX Calc'!$K$5,0),0)</f>
        <v>-99.362691780822047</v>
      </c>
      <c r="BX108" s="105">
        <f>IF('SANDBOX Calc'!$N$5='BPA SANDBOX Ref Data'!$BX$2,'BPA SANDBOX Scaling'!D111,0)</f>
        <v>29.707856258446263</v>
      </c>
      <c r="BY108" s="1">
        <f>IF('SANDBOX Calc'!$N$5='BPA SANDBOX Ref Data'!$BY$2,'BPA SANDBOX Scaling'!H111,0)</f>
        <v>0</v>
      </c>
      <c r="BZ108" s="6">
        <f>IF('SANDBOX Calc'!$N$6="Yes",SUM('BPA SANDBOX Ref Data'!BX108:BY108),0)</f>
        <v>29.707856258446263</v>
      </c>
      <c r="CA108" s="4"/>
      <c r="CB108" s="4"/>
      <c r="CC108" s="4"/>
      <c r="CD108" s="4"/>
      <c r="CE108" s="4"/>
      <c r="CF108" s="4"/>
      <c r="CG108" s="4"/>
      <c r="CH108" s="4"/>
      <c r="CI108" s="4"/>
      <c r="CJ108" s="4"/>
      <c r="CK108" s="4"/>
      <c r="CL108" s="4"/>
      <c r="CM108" s="4"/>
      <c r="CN108" s="4"/>
      <c r="CO108" s="4"/>
      <c r="CP108" s="4"/>
      <c r="CQ108" s="4" t="e">
        <f>IF('SANDBOX Calc'!#REF!='BPA SANDBOX Ref Data'!CQ$2,Data!G108,0)</f>
        <v>#REF!</v>
      </c>
      <c r="CR108" s="4" t="e">
        <f>IF('SANDBOX Calc'!#REF!='BPA SANDBOX Ref Data'!CR$2,Data!H108,0)</f>
        <v>#REF!</v>
      </c>
      <c r="CS108" s="4" t="e">
        <f>IF('SANDBOX Calc'!#REF!='BPA SANDBOX Ref Data'!CS$2,Data!I108,0)</f>
        <v>#REF!</v>
      </c>
      <c r="CT108" s="4" t="e">
        <f>IF('SANDBOX Calc'!#REF!='BPA SANDBOX Ref Data'!CT$2,Data!J108,0)</f>
        <v>#REF!</v>
      </c>
      <c r="CU108" s="4" t="e">
        <f>IF('SANDBOX Calc'!#REF!='BPA SANDBOX Ref Data'!CU$2,Data!K108,0)</f>
        <v>#REF!</v>
      </c>
      <c r="CV108" s="4" t="e">
        <f>IF('SANDBOX Calc'!#REF!='BPA SANDBOX Ref Data'!CV$2,Data!L108,0)</f>
        <v>#REF!</v>
      </c>
      <c r="CW108" s="4" t="e">
        <f>IF('SANDBOX Calc'!#REF!='BPA SANDBOX Ref Data'!CW$2,Data!M108,0)</f>
        <v>#REF!</v>
      </c>
      <c r="CX108" s="4" t="e">
        <f>IF('SANDBOX Calc'!#REF!='BPA SANDBOX Ref Data'!CX$2,Data!N108,0)</f>
        <v>#REF!</v>
      </c>
      <c r="CY108" s="4" t="e">
        <f>IF('SANDBOX Calc'!#REF!='BPA SANDBOX Ref Data'!CY$2,Data!O108,0)</f>
        <v>#REF!</v>
      </c>
      <c r="CZ108" s="4" t="e">
        <f>IF('SANDBOX Calc'!#REF!='BPA SANDBOX Ref Data'!CZ$2,Data!P108,0)</f>
        <v>#REF!</v>
      </c>
      <c r="DA108" s="4" t="e">
        <f>IF('SANDBOX Calc'!#REF!='BPA SANDBOX Ref Data'!DA$2,Data!Q108,0)</f>
        <v>#REF!</v>
      </c>
      <c r="DB108" s="4" t="e">
        <f>IF('SANDBOX Calc'!#REF!='BPA SANDBOX Ref Data'!DB$2,Data!R108,0)</f>
        <v>#REF!</v>
      </c>
      <c r="DC108" s="4" t="e">
        <f>IF('SANDBOX Calc'!#REF!='BPA SANDBOX Ref Data'!DC$2,Data!S108,0)</f>
        <v>#REF!</v>
      </c>
      <c r="DD108" s="4" t="e">
        <f>IF('SANDBOX Calc'!#REF!='BPA SANDBOX Ref Data'!DD$2,Data!T108,0)</f>
        <v>#REF!</v>
      </c>
      <c r="DE108" s="4" t="e">
        <f>IF('SANDBOX Calc'!#REF!='BPA SANDBOX Ref Data'!DE$2,Data!U108,0)</f>
        <v>#REF!</v>
      </c>
      <c r="DF108" s="22" t="e">
        <f t="shared" si="15"/>
        <v>#REF!</v>
      </c>
    </row>
    <row r="109" spans="1:110" x14ac:dyDescent="0.3">
      <c r="A109" s="12">
        <v>10360</v>
      </c>
      <c r="B109" s="37" t="s">
        <v>116</v>
      </c>
      <c r="C109" s="18">
        <f>IF('SANDBOX Calc'!$C$6='BPA SANDBOX Ref Data'!C$2,Data!G109,0)</f>
        <v>0</v>
      </c>
      <c r="D109" s="4">
        <f>IF('SANDBOX Calc'!$C$6='BPA SANDBOX Ref Data'!D$2,Data!H109,0)</f>
        <v>0</v>
      </c>
      <c r="E109" s="4">
        <f>IF('SANDBOX Calc'!$C$6='BPA SANDBOX Ref Data'!E$2,Data!I109,0)</f>
        <v>7.1959055936073071</v>
      </c>
      <c r="F109" s="4">
        <f>IF('SANDBOX Calc'!$C$6='BPA SANDBOX Ref Data'!F$2,Data!J109,0)</f>
        <v>0</v>
      </c>
      <c r="G109" s="4">
        <f>IF('SANDBOX Calc'!$C$6='BPA SANDBOX Ref Data'!G$2,Data!K109,0)</f>
        <v>0</v>
      </c>
      <c r="H109" s="4">
        <f>IF('SANDBOX Calc'!$C$6='BPA SANDBOX Ref Data'!H$2,Data!L109,0)</f>
        <v>0</v>
      </c>
      <c r="I109" s="4">
        <f>IF('SANDBOX Calc'!$C$6='BPA SANDBOX Ref Data'!I$2,Data!M109,0)</f>
        <v>0</v>
      </c>
      <c r="J109" s="4">
        <f>IF('SANDBOX Calc'!$C$6='BPA SANDBOX Ref Data'!J$2,Data!N109,0)</f>
        <v>0</v>
      </c>
      <c r="K109" s="4">
        <f>IF('SANDBOX Calc'!$C$6='BPA SANDBOX Ref Data'!K$2,Data!O109,0)</f>
        <v>0</v>
      </c>
      <c r="L109" s="4">
        <f>IF('SANDBOX Calc'!$C$6='BPA SANDBOX Ref Data'!L$2,Data!P109,0)</f>
        <v>0</v>
      </c>
      <c r="M109" s="4">
        <f>IF('SANDBOX Calc'!$C$6='BPA SANDBOX Ref Data'!M$2,Data!Q109,0)</f>
        <v>0</v>
      </c>
      <c r="N109" s="4">
        <f>IF('SANDBOX Calc'!$C$6='BPA SANDBOX Ref Data'!N$2,Data!R109,0)</f>
        <v>0</v>
      </c>
      <c r="O109" s="4">
        <f>IF('SANDBOX Calc'!$C$6='BPA SANDBOX Ref Data'!O$2,Data!S109,0)</f>
        <v>0</v>
      </c>
      <c r="P109" s="4">
        <f>IF('SANDBOX Calc'!$C$6='BPA SANDBOX Ref Data'!P$2,Data!T109,0)</f>
        <v>0</v>
      </c>
      <c r="Q109" s="4">
        <f>IF('SANDBOX Calc'!$C$6='BPA SANDBOX Ref Data'!Q$2,Data!U109,0)</f>
        <v>0</v>
      </c>
      <c r="R109" s="22">
        <f t="shared" si="9"/>
        <v>7.1959055936073071</v>
      </c>
      <c r="S109" s="18">
        <f>IF(S$2='SANDBOX Calc'!$D$6,Data!V109,0)</f>
        <v>0</v>
      </c>
      <c r="T109" s="4">
        <f>IF(T$2='SANDBOX Calc'!$D$6,Data!W109,0)</f>
        <v>0</v>
      </c>
      <c r="U109" s="4">
        <f>IF(U$2='SANDBOX Calc'!$D$6,Data!X109,0)</f>
        <v>0</v>
      </c>
      <c r="V109" s="4">
        <f>IF(V$2='SANDBOX Calc'!$D$6,Data!Y109,0)</f>
        <v>0</v>
      </c>
      <c r="W109" s="4">
        <f>IF(W$2='SANDBOX Calc'!$D$6,Data!Z109,0)</f>
        <v>0</v>
      </c>
      <c r="X109" s="4">
        <f>IF(X$2='SANDBOX Calc'!$D$6,Data!AA109,0)</f>
        <v>0</v>
      </c>
      <c r="Y109" s="4">
        <f>IF(Y$2='SANDBOX Calc'!$D$6,Data!AB109,0)</f>
        <v>0</v>
      </c>
      <c r="Z109" s="4">
        <f>IF(Z$2='SANDBOX Calc'!$D$6,Data!AC109,0)</f>
        <v>0</v>
      </c>
      <c r="AA109" s="4">
        <f>IF(AA$2='SANDBOX Calc'!$D$6,Data!AD109,0)</f>
        <v>0</v>
      </c>
      <c r="AB109" s="4">
        <f>IF(AB$2='SANDBOX Calc'!$D$6,Data!AE109,0)</f>
        <v>0</v>
      </c>
      <c r="AC109" s="4">
        <f>IF(AC$2='SANDBOX Calc'!$D$6,Data!AF109,0)</f>
        <v>0</v>
      </c>
      <c r="AD109" s="4">
        <f>IF(AD$2='SANDBOX Calc'!$D$6,Data!AG109,0)</f>
        <v>0</v>
      </c>
      <c r="AE109" s="4">
        <f>IF(AE$2='SANDBOX Calc'!$D$6,Data!AH109,0)</f>
        <v>0</v>
      </c>
      <c r="AF109" s="4">
        <f>IF(AF$2='SANDBOX Calc'!$D$6,Data!AI109,0)</f>
        <v>0</v>
      </c>
      <c r="AG109" s="6">
        <f t="shared" si="10"/>
        <v>0</v>
      </c>
      <c r="AH109" s="18">
        <f>IF(AH$2='SANDBOX Calc'!$E$6,0,0)</f>
        <v>0</v>
      </c>
      <c r="AI109" s="4">
        <f>IF(AI$2='SANDBOX Calc'!$E$6,Data!AJ109,0)</f>
        <v>0</v>
      </c>
      <c r="AJ109" s="4">
        <f>IF(AJ$2='SANDBOX Calc'!$E$6,Data!AK109,0)</f>
        <v>0</v>
      </c>
      <c r="AK109" s="4">
        <f>IF(AK$2='SANDBOX Calc'!$E$6,Data!AL109,0)</f>
        <v>0</v>
      </c>
      <c r="AL109" s="4">
        <f>IF(AL$2='SANDBOX Calc'!$E$6,Data!AM109,0)</f>
        <v>0</v>
      </c>
      <c r="AM109" s="4">
        <f>IF(AM$2='SANDBOX Calc'!$E$6,Data!AN109,0)</f>
        <v>0</v>
      </c>
      <c r="AN109" s="4">
        <f>IF(AN$2='SANDBOX Calc'!$E$6,Data!AO109,0)</f>
        <v>0</v>
      </c>
      <c r="AO109" s="4">
        <f>IF(AO$2='SANDBOX Calc'!$E$6,Data!AP109,0)</f>
        <v>0</v>
      </c>
      <c r="AP109" s="6">
        <f t="shared" si="11"/>
        <v>0</v>
      </c>
      <c r="AQ109" s="18">
        <f>IF(AQ$2='SANDBOX Calc'!$F$6,0,0)</f>
        <v>0</v>
      </c>
      <c r="AR109" s="4">
        <f>IF(AR$2='SANDBOX Calc'!$F$6,Data!AQ109,0)</f>
        <v>0</v>
      </c>
      <c r="AS109" s="4">
        <f>IF(AS$2='SANDBOX Calc'!$F$6,Data!AR109,0)</f>
        <v>0</v>
      </c>
      <c r="AT109" s="4">
        <f>IF(AT$2='SANDBOX Calc'!$F$6,Data!AS109,0)</f>
        <v>0</v>
      </c>
      <c r="AU109" s="4">
        <f>IF(AU$2='SANDBOX Calc'!$F$6,Data!AT109,0)</f>
        <v>0</v>
      </c>
      <c r="AV109" s="4">
        <f>IF(AV$2='SANDBOX Calc'!$F$6,Data!AU109,0)</f>
        <v>0</v>
      </c>
      <c r="AW109" s="4">
        <f>IF(AW$2='SANDBOX Calc'!$F$6,Data!AV109,0)</f>
        <v>0</v>
      </c>
      <c r="AX109" s="4">
        <f>IF(AX$2='SANDBOX Calc'!$F$6,Data!AW109,0)</f>
        <v>0</v>
      </c>
      <c r="AY109" s="6">
        <f t="shared" si="12"/>
        <v>0</v>
      </c>
      <c r="AZ109" s="18">
        <f>IF(AZ$2='SANDBOX Calc'!$G$6,0,0)</f>
        <v>0</v>
      </c>
      <c r="BA109" s="4">
        <f>IF(BA$2='SANDBOX Calc'!$G$6,Data!AX109,0)</f>
        <v>0</v>
      </c>
      <c r="BB109" s="4">
        <f>IF(BB$2='SANDBOX Calc'!$G$6,Data!AY109,0)</f>
        <v>0</v>
      </c>
      <c r="BC109" s="4">
        <f>IF(BC$2='SANDBOX Calc'!$G$6,Data!AZ109,0)</f>
        <v>0</v>
      </c>
      <c r="BD109" s="4">
        <f>IF(BD$2='SANDBOX Calc'!$G$6,Data!BA109,0)</f>
        <v>0</v>
      </c>
      <c r="BE109" s="4">
        <f>IF(BE$2='SANDBOX Calc'!$G$6,Data!BB109,0)</f>
        <v>0</v>
      </c>
      <c r="BF109" s="4">
        <f>IF(BF$2='SANDBOX Calc'!$G$6,Data!BC109,0)</f>
        <v>0</v>
      </c>
      <c r="BG109" s="4">
        <f>IF(BG$2='SANDBOX Calc'!$G$6,Data!BD109,0)</f>
        <v>0</v>
      </c>
      <c r="BH109" s="6">
        <f t="shared" si="13"/>
        <v>0</v>
      </c>
      <c r="BI109" s="97">
        <f>IF('SANDBOX Calc'!$H$6="Yes",Data!BE109,0)</f>
        <v>0</v>
      </c>
      <c r="BJ109" s="18">
        <f>IF(BJ$2='SANDBOX Calc'!$L$4,0,0)</f>
        <v>0</v>
      </c>
      <c r="BK109" s="4">
        <f>IF(BK$2='SANDBOX Calc'!$L$4,Data!BV109,0)</f>
        <v>0</v>
      </c>
      <c r="BL109" s="4">
        <f>IF(BL$2='SANDBOX Calc'!$L$4,Data!BW109,0)</f>
        <v>0</v>
      </c>
      <c r="BM109" s="4">
        <f>IF(BM$2='SANDBOX Calc'!$L$4,Data!BX109,0)</f>
        <v>0</v>
      </c>
      <c r="BN109" s="4">
        <f>IF(BN$2='SANDBOX Calc'!$L$4,Data!BY109,0)</f>
        <v>0</v>
      </c>
      <c r="BO109" s="6">
        <f t="shared" si="14"/>
        <v>0</v>
      </c>
      <c r="BP109" s="4">
        <f>IF('SANDBOX Calc'!$J$6='BPA SANDBOX Ref Data'!BP$2,Data!C109,0)</f>
        <v>0</v>
      </c>
      <c r="BQ109" s="4">
        <f>IF('SANDBOX Calc'!$J$6='BPA SANDBOX Ref Data'!BQ$2,Data!D109,0)</f>
        <v>0</v>
      </c>
      <c r="BR109" s="4">
        <f>IF('SANDBOX Calc'!$J$6='BPA SANDBOX Ref Data'!BR$2,Data!E109,0)</f>
        <v>0</v>
      </c>
      <c r="BS109" s="4">
        <f>IF('SANDBOX Calc'!$J$6='BPA SANDBOX Ref Data'!BS$2,Data!F109,0)</f>
        <v>6.7649999999999997</v>
      </c>
      <c r="BT109" s="99">
        <f t="shared" si="8"/>
        <v>6.7649999999999997</v>
      </c>
      <c r="BU109" s="102">
        <f>IF('SANDBOX Calc'!$L$6="Yes",'BPA SANDBOX Ref Data'!BO109*'SANDBOX Calc'!$L$5,0)</f>
        <v>0</v>
      </c>
      <c r="BV109" s="102">
        <f>IF('SANDBOX Calc'!$M$6="Yes",IF(('SANDBOX Calc'!I113-'BPA SANDBOX Ref Data'!BT109)&gt;0,('SANDBOX Calc'!I113-'BPA SANDBOX Ref Data'!BT109)*'SANDBOX Calc'!$M$5,0),0)</f>
        <v>0.10772639840182685</v>
      </c>
      <c r="BW109" s="80">
        <f>IF('SANDBOX Calc'!$K$6="Yes",IF(('SANDBOX Calc'!I113)&lt;'SANDBOX Calc'!J113,('SANDBOX Calc'!I113-'SANDBOX Calc'!J113)*'SANDBOX Calc'!$K$5,0),0)</f>
        <v>0</v>
      </c>
      <c r="BX109" s="105">
        <f>IF('SANDBOX Calc'!$N$5='BPA SANDBOX Ref Data'!$BX$2,'BPA SANDBOX Scaling'!D112,0)</f>
        <v>0.28956510917743222</v>
      </c>
      <c r="BY109" s="1">
        <f>IF('SANDBOX Calc'!$N$5='BPA SANDBOX Ref Data'!$BY$2,'BPA SANDBOX Scaling'!H112,0)</f>
        <v>0</v>
      </c>
      <c r="BZ109" s="6">
        <f>IF('SANDBOX Calc'!$N$6="Yes",SUM('BPA SANDBOX Ref Data'!BX109:BY109),0)</f>
        <v>0.28956510917743222</v>
      </c>
      <c r="CA109" s="4"/>
      <c r="CB109" s="4"/>
      <c r="CC109" s="4"/>
      <c r="CD109" s="4"/>
      <c r="CE109" s="4"/>
      <c r="CF109" s="4"/>
      <c r="CG109" s="4"/>
      <c r="CH109" s="4"/>
      <c r="CI109" s="4"/>
      <c r="CJ109" s="4"/>
      <c r="CK109" s="4"/>
      <c r="CL109" s="4"/>
      <c r="CM109" s="4"/>
      <c r="CN109" s="4"/>
      <c r="CO109" s="4"/>
      <c r="CP109" s="4"/>
      <c r="CQ109" s="4" t="e">
        <f>IF('SANDBOX Calc'!#REF!='BPA SANDBOX Ref Data'!CQ$2,Data!G109,0)</f>
        <v>#REF!</v>
      </c>
      <c r="CR109" s="4" t="e">
        <f>IF('SANDBOX Calc'!#REF!='BPA SANDBOX Ref Data'!CR$2,Data!H109,0)</f>
        <v>#REF!</v>
      </c>
      <c r="CS109" s="4" t="e">
        <f>IF('SANDBOX Calc'!#REF!='BPA SANDBOX Ref Data'!CS$2,Data!I109,0)</f>
        <v>#REF!</v>
      </c>
      <c r="CT109" s="4" t="e">
        <f>IF('SANDBOX Calc'!#REF!='BPA SANDBOX Ref Data'!CT$2,Data!J109,0)</f>
        <v>#REF!</v>
      </c>
      <c r="CU109" s="4" t="e">
        <f>IF('SANDBOX Calc'!#REF!='BPA SANDBOX Ref Data'!CU$2,Data!K109,0)</f>
        <v>#REF!</v>
      </c>
      <c r="CV109" s="4" t="e">
        <f>IF('SANDBOX Calc'!#REF!='BPA SANDBOX Ref Data'!CV$2,Data!L109,0)</f>
        <v>#REF!</v>
      </c>
      <c r="CW109" s="4" t="e">
        <f>IF('SANDBOX Calc'!#REF!='BPA SANDBOX Ref Data'!CW$2,Data!M109,0)</f>
        <v>#REF!</v>
      </c>
      <c r="CX109" s="4" t="e">
        <f>IF('SANDBOX Calc'!#REF!='BPA SANDBOX Ref Data'!CX$2,Data!N109,0)</f>
        <v>#REF!</v>
      </c>
      <c r="CY109" s="4" t="e">
        <f>IF('SANDBOX Calc'!#REF!='BPA SANDBOX Ref Data'!CY$2,Data!O109,0)</f>
        <v>#REF!</v>
      </c>
      <c r="CZ109" s="4" t="e">
        <f>IF('SANDBOX Calc'!#REF!='BPA SANDBOX Ref Data'!CZ$2,Data!P109,0)</f>
        <v>#REF!</v>
      </c>
      <c r="DA109" s="4" t="e">
        <f>IF('SANDBOX Calc'!#REF!='BPA SANDBOX Ref Data'!DA$2,Data!Q109,0)</f>
        <v>#REF!</v>
      </c>
      <c r="DB109" s="4" t="e">
        <f>IF('SANDBOX Calc'!#REF!='BPA SANDBOX Ref Data'!DB$2,Data!R109,0)</f>
        <v>#REF!</v>
      </c>
      <c r="DC109" s="4" t="e">
        <f>IF('SANDBOX Calc'!#REF!='BPA SANDBOX Ref Data'!DC$2,Data!S109,0)</f>
        <v>#REF!</v>
      </c>
      <c r="DD109" s="4" t="e">
        <f>IF('SANDBOX Calc'!#REF!='BPA SANDBOX Ref Data'!DD$2,Data!T109,0)</f>
        <v>#REF!</v>
      </c>
      <c r="DE109" s="4" t="e">
        <f>IF('SANDBOX Calc'!#REF!='BPA SANDBOX Ref Data'!DE$2,Data!U109,0)</f>
        <v>#REF!</v>
      </c>
      <c r="DF109" s="22" t="e">
        <f t="shared" si="15"/>
        <v>#REF!</v>
      </c>
    </row>
    <row r="110" spans="1:110" x14ac:dyDescent="0.3">
      <c r="A110" s="12">
        <v>10363</v>
      </c>
      <c r="B110" s="37" t="s">
        <v>117</v>
      </c>
      <c r="C110" s="18">
        <f>IF('SANDBOX Calc'!$C$6='BPA SANDBOX Ref Data'!C$2,Data!G110,0)</f>
        <v>0</v>
      </c>
      <c r="D110" s="4">
        <f>IF('SANDBOX Calc'!$C$6='BPA SANDBOX Ref Data'!D$2,Data!H110,0)</f>
        <v>0</v>
      </c>
      <c r="E110" s="4">
        <f>IF('SANDBOX Calc'!$C$6='BPA SANDBOX Ref Data'!E$2,Data!I110,0)</f>
        <v>90.912869634703199</v>
      </c>
      <c r="F110" s="4">
        <f>IF('SANDBOX Calc'!$C$6='BPA SANDBOX Ref Data'!F$2,Data!J110,0)</f>
        <v>0</v>
      </c>
      <c r="G110" s="4">
        <f>IF('SANDBOX Calc'!$C$6='BPA SANDBOX Ref Data'!G$2,Data!K110,0)</f>
        <v>0</v>
      </c>
      <c r="H110" s="4">
        <f>IF('SANDBOX Calc'!$C$6='BPA SANDBOX Ref Data'!H$2,Data!L110,0)</f>
        <v>0</v>
      </c>
      <c r="I110" s="4">
        <f>IF('SANDBOX Calc'!$C$6='BPA SANDBOX Ref Data'!I$2,Data!M110,0)</f>
        <v>0</v>
      </c>
      <c r="J110" s="4">
        <f>IF('SANDBOX Calc'!$C$6='BPA SANDBOX Ref Data'!J$2,Data!N110,0)</f>
        <v>0</v>
      </c>
      <c r="K110" s="4">
        <f>IF('SANDBOX Calc'!$C$6='BPA SANDBOX Ref Data'!K$2,Data!O110,0)</f>
        <v>0</v>
      </c>
      <c r="L110" s="4">
        <f>IF('SANDBOX Calc'!$C$6='BPA SANDBOX Ref Data'!L$2,Data!P110,0)</f>
        <v>0</v>
      </c>
      <c r="M110" s="4">
        <f>IF('SANDBOX Calc'!$C$6='BPA SANDBOX Ref Data'!M$2,Data!Q110,0)</f>
        <v>0</v>
      </c>
      <c r="N110" s="4">
        <f>IF('SANDBOX Calc'!$C$6='BPA SANDBOX Ref Data'!N$2,Data!R110,0)</f>
        <v>0</v>
      </c>
      <c r="O110" s="4">
        <f>IF('SANDBOX Calc'!$C$6='BPA SANDBOX Ref Data'!O$2,Data!S110,0)</f>
        <v>0</v>
      </c>
      <c r="P110" s="4">
        <f>IF('SANDBOX Calc'!$C$6='BPA SANDBOX Ref Data'!P$2,Data!T110,0)</f>
        <v>0</v>
      </c>
      <c r="Q110" s="4">
        <f>IF('SANDBOX Calc'!$C$6='BPA SANDBOX Ref Data'!Q$2,Data!U110,0)</f>
        <v>0</v>
      </c>
      <c r="R110" s="22">
        <f t="shared" si="9"/>
        <v>90.912869634703199</v>
      </c>
      <c r="S110" s="18">
        <f>IF(S$2='SANDBOX Calc'!$D$6,Data!V110,0)</f>
        <v>0</v>
      </c>
      <c r="T110" s="4">
        <f>IF(T$2='SANDBOX Calc'!$D$6,Data!W110,0)</f>
        <v>0</v>
      </c>
      <c r="U110" s="4">
        <f>IF(U$2='SANDBOX Calc'!$D$6,Data!X110,0)</f>
        <v>0</v>
      </c>
      <c r="V110" s="4">
        <f>IF(V$2='SANDBOX Calc'!$D$6,Data!Y110,0)</f>
        <v>0</v>
      </c>
      <c r="W110" s="4">
        <f>IF(W$2='SANDBOX Calc'!$D$6,Data!Z110,0)</f>
        <v>0</v>
      </c>
      <c r="X110" s="4">
        <f>IF(X$2='SANDBOX Calc'!$D$6,Data!AA110,0)</f>
        <v>0</v>
      </c>
      <c r="Y110" s="4">
        <f>IF(Y$2='SANDBOX Calc'!$D$6,Data!AB110,0)</f>
        <v>0</v>
      </c>
      <c r="Z110" s="4">
        <f>IF(Z$2='SANDBOX Calc'!$D$6,Data!AC110,0)</f>
        <v>0</v>
      </c>
      <c r="AA110" s="4">
        <f>IF(AA$2='SANDBOX Calc'!$D$6,Data!AD110,0)</f>
        <v>0</v>
      </c>
      <c r="AB110" s="4">
        <f>IF(AB$2='SANDBOX Calc'!$D$6,Data!AE110,0)</f>
        <v>0</v>
      </c>
      <c r="AC110" s="4">
        <f>IF(AC$2='SANDBOX Calc'!$D$6,Data!AF110,0)</f>
        <v>0</v>
      </c>
      <c r="AD110" s="4">
        <f>IF(AD$2='SANDBOX Calc'!$D$6,Data!AG110,0)</f>
        <v>0</v>
      </c>
      <c r="AE110" s="4">
        <f>IF(AE$2='SANDBOX Calc'!$D$6,Data!AH110,0)</f>
        <v>0</v>
      </c>
      <c r="AF110" s="4">
        <f>IF(AF$2='SANDBOX Calc'!$D$6,Data!AI110,0)</f>
        <v>0</v>
      </c>
      <c r="AG110" s="6">
        <f t="shared" si="10"/>
        <v>0</v>
      </c>
      <c r="AH110" s="18">
        <f>IF(AH$2='SANDBOX Calc'!$E$6,0,0)</f>
        <v>0</v>
      </c>
      <c r="AI110" s="4">
        <f>IF(AI$2='SANDBOX Calc'!$E$6,Data!AJ110,0)</f>
        <v>0</v>
      </c>
      <c r="AJ110" s="4">
        <f>IF(AJ$2='SANDBOX Calc'!$E$6,Data!AK110,0)</f>
        <v>0</v>
      </c>
      <c r="AK110" s="4">
        <f>IF(AK$2='SANDBOX Calc'!$E$6,Data!AL110,0)</f>
        <v>0</v>
      </c>
      <c r="AL110" s="4">
        <f>IF(AL$2='SANDBOX Calc'!$E$6,Data!AM110,0)</f>
        <v>0</v>
      </c>
      <c r="AM110" s="4">
        <f>IF(AM$2='SANDBOX Calc'!$E$6,Data!AN110,0)</f>
        <v>0</v>
      </c>
      <c r="AN110" s="4">
        <f>IF(AN$2='SANDBOX Calc'!$E$6,Data!AO110,0)</f>
        <v>0</v>
      </c>
      <c r="AO110" s="4">
        <f>IF(AO$2='SANDBOX Calc'!$E$6,Data!AP110,0)</f>
        <v>0</v>
      </c>
      <c r="AP110" s="6">
        <f t="shared" si="11"/>
        <v>0</v>
      </c>
      <c r="AQ110" s="18">
        <f>IF(AQ$2='SANDBOX Calc'!$F$6,0,0)</f>
        <v>0</v>
      </c>
      <c r="AR110" s="4">
        <f>IF(AR$2='SANDBOX Calc'!$F$6,Data!AQ110,0)</f>
        <v>0</v>
      </c>
      <c r="AS110" s="4">
        <f>IF(AS$2='SANDBOX Calc'!$F$6,Data!AR110,0)</f>
        <v>0</v>
      </c>
      <c r="AT110" s="4">
        <f>IF(AT$2='SANDBOX Calc'!$F$6,Data!AS110,0)</f>
        <v>0</v>
      </c>
      <c r="AU110" s="4">
        <f>IF(AU$2='SANDBOX Calc'!$F$6,Data!AT110,0)</f>
        <v>0</v>
      </c>
      <c r="AV110" s="4">
        <f>IF(AV$2='SANDBOX Calc'!$F$6,Data!AU110,0)</f>
        <v>0</v>
      </c>
      <c r="AW110" s="4">
        <f>IF(AW$2='SANDBOX Calc'!$F$6,Data!AV110,0)</f>
        <v>0</v>
      </c>
      <c r="AX110" s="4">
        <f>IF(AX$2='SANDBOX Calc'!$F$6,Data!AW110,0)</f>
        <v>0</v>
      </c>
      <c r="AY110" s="6">
        <f t="shared" si="12"/>
        <v>0</v>
      </c>
      <c r="AZ110" s="18">
        <f>IF(AZ$2='SANDBOX Calc'!$G$6,0,0)</f>
        <v>0</v>
      </c>
      <c r="BA110" s="4">
        <f>IF(BA$2='SANDBOX Calc'!$G$6,Data!AX110,0)</f>
        <v>0</v>
      </c>
      <c r="BB110" s="4">
        <f>IF(BB$2='SANDBOX Calc'!$G$6,Data!AY110,0)</f>
        <v>0</v>
      </c>
      <c r="BC110" s="4">
        <f>IF(BC$2='SANDBOX Calc'!$G$6,Data!AZ110,0)</f>
        <v>0</v>
      </c>
      <c r="BD110" s="4">
        <f>IF(BD$2='SANDBOX Calc'!$G$6,Data!BA110,0)</f>
        <v>0</v>
      </c>
      <c r="BE110" s="4">
        <f>IF(BE$2='SANDBOX Calc'!$G$6,Data!BB110,0)</f>
        <v>0</v>
      </c>
      <c r="BF110" s="4">
        <f>IF(BF$2='SANDBOX Calc'!$G$6,Data!BC110,0)</f>
        <v>0</v>
      </c>
      <c r="BG110" s="4">
        <f>IF(BG$2='SANDBOX Calc'!$G$6,Data!BD110,0)</f>
        <v>0</v>
      </c>
      <c r="BH110" s="6">
        <f t="shared" si="13"/>
        <v>0</v>
      </c>
      <c r="BI110" s="97">
        <f>IF('SANDBOX Calc'!$H$6="Yes",Data!BE110,0)</f>
        <v>0</v>
      </c>
      <c r="BJ110" s="18">
        <f>IF(BJ$2='SANDBOX Calc'!$L$4,0,0)</f>
        <v>0</v>
      </c>
      <c r="BK110" s="4">
        <f>IF(BK$2='SANDBOX Calc'!$L$4,Data!BV110,0)</f>
        <v>0</v>
      </c>
      <c r="BL110" s="4">
        <f>IF(BL$2='SANDBOX Calc'!$L$4,Data!BW110,0)</f>
        <v>0.1845</v>
      </c>
      <c r="BM110" s="4">
        <f>IF(BM$2='SANDBOX Calc'!$L$4,Data!BX110,0)</f>
        <v>0</v>
      </c>
      <c r="BN110" s="4">
        <f>IF(BN$2='SANDBOX Calc'!$L$4,Data!BY110,0)</f>
        <v>0</v>
      </c>
      <c r="BO110" s="6">
        <f t="shared" si="14"/>
        <v>0.1845</v>
      </c>
      <c r="BP110" s="4">
        <f>IF('SANDBOX Calc'!$J$6='BPA SANDBOX Ref Data'!BP$2,Data!C110,0)</f>
        <v>0</v>
      </c>
      <c r="BQ110" s="4">
        <f>IF('SANDBOX Calc'!$J$6='BPA SANDBOX Ref Data'!BQ$2,Data!D110,0)</f>
        <v>0</v>
      </c>
      <c r="BR110" s="4">
        <f>IF('SANDBOX Calc'!$J$6='BPA SANDBOX Ref Data'!BR$2,Data!E110,0)</f>
        <v>0</v>
      </c>
      <c r="BS110" s="4">
        <f>IF('SANDBOX Calc'!$J$6='BPA SANDBOX Ref Data'!BS$2,Data!F110,0)</f>
        <v>100.706</v>
      </c>
      <c r="BT110" s="99">
        <f t="shared" si="8"/>
        <v>100.706</v>
      </c>
      <c r="BU110" s="102">
        <f>IF('SANDBOX Calc'!$L$6="Yes",'BPA SANDBOX Ref Data'!BO110*'SANDBOX Calc'!$L$5,0)</f>
        <v>9.2249999999999999E-2</v>
      </c>
      <c r="BV110" s="102">
        <f>IF('SANDBOX Calc'!$M$6="Yes",IF(('SANDBOX Calc'!I114-'BPA SANDBOX Ref Data'!BT110)&gt;0,('SANDBOX Calc'!I114-'BPA SANDBOX Ref Data'!BT110)*'SANDBOX Calc'!$M$5,0),0)</f>
        <v>0</v>
      </c>
      <c r="BW110" s="80">
        <f>IF('SANDBOX Calc'!$K$6="Yes",IF(('SANDBOX Calc'!I114)&lt;'SANDBOX Calc'!J114,('SANDBOX Calc'!I114-'SANDBOX Calc'!J114)*'SANDBOX Calc'!$K$5,0),0)</f>
        <v>-9.793130365296804</v>
      </c>
      <c r="BX110" s="105">
        <f>IF('SANDBOX Calc'!$N$5='BPA SANDBOX Ref Data'!$BX$2,'BPA SANDBOX Scaling'!D113,0)</f>
        <v>3.8342727289210794</v>
      </c>
      <c r="BY110" s="1">
        <f>IF('SANDBOX Calc'!$N$5='BPA SANDBOX Ref Data'!$BY$2,'BPA SANDBOX Scaling'!H113,0)</f>
        <v>0</v>
      </c>
      <c r="BZ110" s="6">
        <f>IF('SANDBOX Calc'!$N$6="Yes",SUM('BPA SANDBOX Ref Data'!BX110:BY110),0)</f>
        <v>3.8342727289210794</v>
      </c>
      <c r="CA110" s="4"/>
      <c r="CB110" s="4"/>
      <c r="CC110" s="4"/>
      <c r="CD110" s="4"/>
      <c r="CE110" s="4"/>
      <c r="CF110" s="4"/>
      <c r="CG110" s="4"/>
      <c r="CH110" s="4"/>
      <c r="CI110" s="4"/>
      <c r="CJ110" s="4"/>
      <c r="CK110" s="4"/>
      <c r="CL110" s="4"/>
      <c r="CM110" s="4"/>
      <c r="CN110" s="4"/>
      <c r="CO110" s="4"/>
      <c r="CP110" s="4"/>
      <c r="CQ110" s="4" t="e">
        <f>IF('SANDBOX Calc'!#REF!='BPA SANDBOX Ref Data'!CQ$2,Data!G110,0)</f>
        <v>#REF!</v>
      </c>
      <c r="CR110" s="4" t="e">
        <f>IF('SANDBOX Calc'!#REF!='BPA SANDBOX Ref Data'!CR$2,Data!H110,0)</f>
        <v>#REF!</v>
      </c>
      <c r="CS110" s="4" t="e">
        <f>IF('SANDBOX Calc'!#REF!='BPA SANDBOX Ref Data'!CS$2,Data!I110,0)</f>
        <v>#REF!</v>
      </c>
      <c r="CT110" s="4" t="e">
        <f>IF('SANDBOX Calc'!#REF!='BPA SANDBOX Ref Data'!CT$2,Data!J110,0)</f>
        <v>#REF!</v>
      </c>
      <c r="CU110" s="4" t="e">
        <f>IF('SANDBOX Calc'!#REF!='BPA SANDBOX Ref Data'!CU$2,Data!K110,0)</f>
        <v>#REF!</v>
      </c>
      <c r="CV110" s="4" t="e">
        <f>IF('SANDBOX Calc'!#REF!='BPA SANDBOX Ref Data'!CV$2,Data!L110,0)</f>
        <v>#REF!</v>
      </c>
      <c r="CW110" s="4" t="e">
        <f>IF('SANDBOX Calc'!#REF!='BPA SANDBOX Ref Data'!CW$2,Data!M110,0)</f>
        <v>#REF!</v>
      </c>
      <c r="CX110" s="4" t="e">
        <f>IF('SANDBOX Calc'!#REF!='BPA SANDBOX Ref Data'!CX$2,Data!N110,0)</f>
        <v>#REF!</v>
      </c>
      <c r="CY110" s="4" t="e">
        <f>IF('SANDBOX Calc'!#REF!='BPA SANDBOX Ref Data'!CY$2,Data!O110,0)</f>
        <v>#REF!</v>
      </c>
      <c r="CZ110" s="4" t="e">
        <f>IF('SANDBOX Calc'!#REF!='BPA SANDBOX Ref Data'!CZ$2,Data!P110,0)</f>
        <v>#REF!</v>
      </c>
      <c r="DA110" s="4" t="e">
        <f>IF('SANDBOX Calc'!#REF!='BPA SANDBOX Ref Data'!DA$2,Data!Q110,0)</f>
        <v>#REF!</v>
      </c>
      <c r="DB110" s="4" t="e">
        <f>IF('SANDBOX Calc'!#REF!='BPA SANDBOX Ref Data'!DB$2,Data!R110,0)</f>
        <v>#REF!</v>
      </c>
      <c r="DC110" s="4" t="e">
        <f>IF('SANDBOX Calc'!#REF!='BPA SANDBOX Ref Data'!DC$2,Data!S110,0)</f>
        <v>#REF!</v>
      </c>
      <c r="DD110" s="4" t="e">
        <f>IF('SANDBOX Calc'!#REF!='BPA SANDBOX Ref Data'!DD$2,Data!T110,0)</f>
        <v>#REF!</v>
      </c>
      <c r="DE110" s="4" t="e">
        <f>IF('SANDBOX Calc'!#REF!='BPA SANDBOX Ref Data'!DE$2,Data!U110,0)</f>
        <v>#REF!</v>
      </c>
      <c r="DF110" s="22" t="e">
        <f t="shared" si="15"/>
        <v>#REF!</v>
      </c>
    </row>
    <row r="111" spans="1:110" x14ac:dyDescent="0.3">
      <c r="A111" s="12">
        <v>10369</v>
      </c>
      <c r="B111" s="37" t="s">
        <v>118</v>
      </c>
      <c r="C111" s="18">
        <f>IF('SANDBOX Calc'!$C$6='BPA SANDBOX Ref Data'!C$2,Data!G111,0)</f>
        <v>0</v>
      </c>
      <c r="D111" s="4">
        <f>IF('SANDBOX Calc'!$C$6='BPA SANDBOX Ref Data'!D$2,Data!H111,0)</f>
        <v>0</v>
      </c>
      <c r="E111" s="4">
        <f>IF('SANDBOX Calc'!$C$6='BPA SANDBOX Ref Data'!E$2,Data!I111,0)</f>
        <v>17.310770319634702</v>
      </c>
      <c r="F111" s="4">
        <f>IF('SANDBOX Calc'!$C$6='BPA SANDBOX Ref Data'!F$2,Data!J111,0)</f>
        <v>0</v>
      </c>
      <c r="G111" s="4">
        <f>IF('SANDBOX Calc'!$C$6='BPA SANDBOX Ref Data'!G$2,Data!K111,0)</f>
        <v>0</v>
      </c>
      <c r="H111" s="4">
        <f>IF('SANDBOX Calc'!$C$6='BPA SANDBOX Ref Data'!H$2,Data!L111,0)</f>
        <v>0</v>
      </c>
      <c r="I111" s="4">
        <f>IF('SANDBOX Calc'!$C$6='BPA SANDBOX Ref Data'!I$2,Data!M111,0)</f>
        <v>0</v>
      </c>
      <c r="J111" s="4">
        <f>IF('SANDBOX Calc'!$C$6='BPA SANDBOX Ref Data'!J$2,Data!N111,0)</f>
        <v>0</v>
      </c>
      <c r="K111" s="4">
        <f>IF('SANDBOX Calc'!$C$6='BPA SANDBOX Ref Data'!K$2,Data!O111,0)</f>
        <v>0</v>
      </c>
      <c r="L111" s="4">
        <f>IF('SANDBOX Calc'!$C$6='BPA SANDBOX Ref Data'!L$2,Data!P111,0)</f>
        <v>0</v>
      </c>
      <c r="M111" s="4">
        <f>IF('SANDBOX Calc'!$C$6='BPA SANDBOX Ref Data'!M$2,Data!Q111,0)</f>
        <v>0</v>
      </c>
      <c r="N111" s="4">
        <f>IF('SANDBOX Calc'!$C$6='BPA SANDBOX Ref Data'!N$2,Data!R111,0)</f>
        <v>0</v>
      </c>
      <c r="O111" s="4">
        <f>IF('SANDBOX Calc'!$C$6='BPA SANDBOX Ref Data'!O$2,Data!S111,0)</f>
        <v>0</v>
      </c>
      <c r="P111" s="4">
        <f>IF('SANDBOX Calc'!$C$6='BPA SANDBOX Ref Data'!P$2,Data!T111,0)</f>
        <v>0</v>
      </c>
      <c r="Q111" s="4">
        <f>IF('SANDBOX Calc'!$C$6='BPA SANDBOX Ref Data'!Q$2,Data!U111,0)</f>
        <v>0</v>
      </c>
      <c r="R111" s="22">
        <f t="shared" si="9"/>
        <v>17.310770319634702</v>
      </c>
      <c r="S111" s="18">
        <f>IF(S$2='SANDBOX Calc'!$D$6,Data!V111,0)</f>
        <v>0</v>
      </c>
      <c r="T111" s="4">
        <f>IF(T$2='SANDBOX Calc'!$D$6,Data!W111,0)</f>
        <v>0</v>
      </c>
      <c r="U111" s="4">
        <f>IF(U$2='SANDBOX Calc'!$D$6,Data!X111,0)</f>
        <v>0</v>
      </c>
      <c r="V111" s="4">
        <f>IF(V$2='SANDBOX Calc'!$D$6,Data!Y111,0)</f>
        <v>0</v>
      </c>
      <c r="W111" s="4">
        <f>IF(W$2='SANDBOX Calc'!$D$6,Data!Z111,0)</f>
        <v>0</v>
      </c>
      <c r="X111" s="4">
        <f>IF(X$2='SANDBOX Calc'!$D$6,Data!AA111,0)</f>
        <v>0</v>
      </c>
      <c r="Y111" s="4">
        <f>IF(Y$2='SANDBOX Calc'!$D$6,Data!AB111,0)</f>
        <v>0</v>
      </c>
      <c r="Z111" s="4">
        <f>IF(Z$2='SANDBOX Calc'!$D$6,Data!AC111,0)</f>
        <v>0</v>
      </c>
      <c r="AA111" s="4">
        <f>IF(AA$2='SANDBOX Calc'!$D$6,Data!AD111,0)</f>
        <v>0</v>
      </c>
      <c r="AB111" s="4">
        <f>IF(AB$2='SANDBOX Calc'!$D$6,Data!AE111,0)</f>
        <v>0</v>
      </c>
      <c r="AC111" s="4">
        <f>IF(AC$2='SANDBOX Calc'!$D$6,Data!AF111,0)</f>
        <v>0</v>
      </c>
      <c r="AD111" s="4">
        <f>IF(AD$2='SANDBOX Calc'!$D$6,Data!AG111,0)</f>
        <v>0</v>
      </c>
      <c r="AE111" s="4">
        <f>IF(AE$2='SANDBOX Calc'!$D$6,Data!AH111,0)</f>
        <v>0</v>
      </c>
      <c r="AF111" s="4">
        <f>IF(AF$2='SANDBOX Calc'!$D$6,Data!AI111,0)</f>
        <v>0</v>
      </c>
      <c r="AG111" s="6">
        <f t="shared" si="10"/>
        <v>0</v>
      </c>
      <c r="AH111" s="18">
        <f>IF(AH$2='SANDBOX Calc'!$E$6,0,0)</f>
        <v>0</v>
      </c>
      <c r="AI111" s="4">
        <f>IF(AI$2='SANDBOX Calc'!$E$6,Data!AJ111,0)</f>
        <v>0</v>
      </c>
      <c r="AJ111" s="4">
        <f>IF(AJ$2='SANDBOX Calc'!$E$6,Data!AK111,0)</f>
        <v>0</v>
      </c>
      <c r="AK111" s="4">
        <f>IF(AK$2='SANDBOX Calc'!$E$6,Data!AL111,0)</f>
        <v>0</v>
      </c>
      <c r="AL111" s="4">
        <f>IF(AL$2='SANDBOX Calc'!$E$6,Data!AM111,0)</f>
        <v>0</v>
      </c>
      <c r="AM111" s="4">
        <f>IF(AM$2='SANDBOX Calc'!$E$6,Data!AN111,0)</f>
        <v>0</v>
      </c>
      <c r="AN111" s="4">
        <f>IF(AN$2='SANDBOX Calc'!$E$6,Data!AO111,0)</f>
        <v>0</v>
      </c>
      <c r="AO111" s="4">
        <f>IF(AO$2='SANDBOX Calc'!$E$6,Data!AP111,0)</f>
        <v>0</v>
      </c>
      <c r="AP111" s="6">
        <f t="shared" si="11"/>
        <v>0</v>
      </c>
      <c r="AQ111" s="18">
        <f>IF(AQ$2='SANDBOX Calc'!$F$6,0,0)</f>
        <v>0</v>
      </c>
      <c r="AR111" s="4">
        <f>IF(AR$2='SANDBOX Calc'!$F$6,Data!AQ111,0)</f>
        <v>0</v>
      </c>
      <c r="AS111" s="4">
        <f>IF(AS$2='SANDBOX Calc'!$F$6,Data!AR111,0)</f>
        <v>0</v>
      </c>
      <c r="AT111" s="4">
        <f>IF(AT$2='SANDBOX Calc'!$F$6,Data!AS111,0)</f>
        <v>0</v>
      </c>
      <c r="AU111" s="4">
        <f>IF(AU$2='SANDBOX Calc'!$F$6,Data!AT111,0)</f>
        <v>0</v>
      </c>
      <c r="AV111" s="4">
        <f>IF(AV$2='SANDBOX Calc'!$F$6,Data!AU111,0)</f>
        <v>0</v>
      </c>
      <c r="AW111" s="4">
        <f>IF(AW$2='SANDBOX Calc'!$F$6,Data!AV111,0)</f>
        <v>0</v>
      </c>
      <c r="AX111" s="4">
        <f>IF(AX$2='SANDBOX Calc'!$F$6,Data!AW111,0)</f>
        <v>0</v>
      </c>
      <c r="AY111" s="6">
        <f t="shared" si="12"/>
        <v>0</v>
      </c>
      <c r="AZ111" s="18">
        <f>IF(AZ$2='SANDBOX Calc'!$G$6,0,0)</f>
        <v>0</v>
      </c>
      <c r="BA111" s="4">
        <f>IF(BA$2='SANDBOX Calc'!$G$6,Data!AX111,0)</f>
        <v>0</v>
      </c>
      <c r="BB111" s="4">
        <f>IF(BB$2='SANDBOX Calc'!$G$6,Data!AY111,0)</f>
        <v>0</v>
      </c>
      <c r="BC111" s="4">
        <f>IF(BC$2='SANDBOX Calc'!$G$6,Data!AZ111,0)</f>
        <v>0</v>
      </c>
      <c r="BD111" s="4">
        <f>IF(BD$2='SANDBOX Calc'!$G$6,Data!BA111,0)</f>
        <v>0</v>
      </c>
      <c r="BE111" s="4">
        <f>IF(BE$2='SANDBOX Calc'!$G$6,Data!BB111,0)</f>
        <v>0</v>
      </c>
      <c r="BF111" s="4">
        <f>IF(BF$2='SANDBOX Calc'!$G$6,Data!BC111,0)</f>
        <v>0</v>
      </c>
      <c r="BG111" s="4">
        <f>IF(BG$2='SANDBOX Calc'!$G$6,Data!BD111,0)</f>
        <v>0</v>
      </c>
      <c r="BH111" s="6">
        <f t="shared" si="13"/>
        <v>0</v>
      </c>
      <c r="BI111" s="97">
        <f>IF('SANDBOX Calc'!$H$6="Yes",Data!BE111,0)</f>
        <v>0</v>
      </c>
      <c r="BJ111" s="18">
        <f>IF(BJ$2='SANDBOX Calc'!$L$4,0,0)</f>
        <v>0</v>
      </c>
      <c r="BK111" s="4">
        <f>IF(BK$2='SANDBOX Calc'!$L$4,Data!BV111,0)</f>
        <v>0</v>
      </c>
      <c r="BL111" s="4">
        <f>IF(BL$2='SANDBOX Calc'!$L$4,Data!BW111,0)</f>
        <v>0</v>
      </c>
      <c r="BM111" s="4">
        <f>IF(BM$2='SANDBOX Calc'!$L$4,Data!BX111,0)</f>
        <v>0</v>
      </c>
      <c r="BN111" s="4">
        <f>IF(BN$2='SANDBOX Calc'!$L$4,Data!BY111,0)</f>
        <v>0</v>
      </c>
      <c r="BO111" s="6">
        <f t="shared" si="14"/>
        <v>0</v>
      </c>
      <c r="BP111" s="4">
        <f>IF('SANDBOX Calc'!$J$6='BPA SANDBOX Ref Data'!BP$2,Data!C111,0)</f>
        <v>0</v>
      </c>
      <c r="BQ111" s="4">
        <f>IF('SANDBOX Calc'!$J$6='BPA SANDBOX Ref Data'!BQ$2,Data!D111,0)</f>
        <v>0</v>
      </c>
      <c r="BR111" s="4">
        <f>IF('SANDBOX Calc'!$J$6='BPA SANDBOX Ref Data'!BR$2,Data!E111,0)</f>
        <v>0</v>
      </c>
      <c r="BS111" s="4">
        <f>IF('SANDBOX Calc'!$J$6='BPA SANDBOX Ref Data'!BS$2,Data!F111,0)</f>
        <v>16.431999999999999</v>
      </c>
      <c r="BT111" s="99">
        <f t="shared" si="8"/>
        <v>16.431999999999999</v>
      </c>
      <c r="BU111" s="102">
        <f>IF('SANDBOX Calc'!$L$6="Yes",'BPA SANDBOX Ref Data'!BO111*'SANDBOX Calc'!$L$5,0)</f>
        <v>0</v>
      </c>
      <c r="BV111" s="102">
        <f>IF('SANDBOX Calc'!$M$6="Yes",IF(('SANDBOX Calc'!I115-'BPA SANDBOX Ref Data'!BT111)&gt;0,('SANDBOX Calc'!I115-'BPA SANDBOX Ref Data'!BT111)*'SANDBOX Calc'!$M$5,0),0)</f>
        <v>0.21969257990867597</v>
      </c>
      <c r="BW111" s="80">
        <f>IF('SANDBOX Calc'!$K$6="Yes",IF(('SANDBOX Calc'!I115)&lt;'SANDBOX Calc'!J115,('SANDBOX Calc'!I115-'SANDBOX Calc'!J115)*'SANDBOX Calc'!$K$5,0),0)</f>
        <v>0</v>
      </c>
      <c r="BX111" s="105">
        <f>IF('SANDBOX Calc'!$N$5='BPA SANDBOX Ref Data'!$BX$2,'BPA SANDBOX Scaling'!D114,0)</f>
        <v>0.70157735087658024</v>
      </c>
      <c r="BY111" s="1">
        <f>IF('SANDBOX Calc'!$N$5='BPA SANDBOX Ref Data'!$BY$2,'BPA SANDBOX Scaling'!H114,0)</f>
        <v>0</v>
      </c>
      <c r="BZ111" s="6">
        <f>IF('SANDBOX Calc'!$N$6="Yes",SUM('BPA SANDBOX Ref Data'!BX111:BY111),0)</f>
        <v>0.70157735087658024</v>
      </c>
      <c r="CA111" s="4"/>
      <c r="CB111" s="4"/>
      <c r="CC111" s="4"/>
      <c r="CD111" s="4"/>
      <c r="CE111" s="4"/>
      <c r="CF111" s="4"/>
      <c r="CG111" s="4"/>
      <c r="CH111" s="4"/>
      <c r="CI111" s="4"/>
      <c r="CJ111" s="4"/>
      <c r="CK111" s="4"/>
      <c r="CL111" s="4"/>
      <c r="CM111" s="4"/>
      <c r="CN111" s="4"/>
      <c r="CO111" s="4"/>
      <c r="CP111" s="4"/>
      <c r="CQ111" s="4" t="e">
        <f>IF('SANDBOX Calc'!#REF!='BPA SANDBOX Ref Data'!CQ$2,Data!G111,0)</f>
        <v>#REF!</v>
      </c>
      <c r="CR111" s="4" t="e">
        <f>IF('SANDBOX Calc'!#REF!='BPA SANDBOX Ref Data'!CR$2,Data!H111,0)</f>
        <v>#REF!</v>
      </c>
      <c r="CS111" s="4" t="e">
        <f>IF('SANDBOX Calc'!#REF!='BPA SANDBOX Ref Data'!CS$2,Data!I111,0)</f>
        <v>#REF!</v>
      </c>
      <c r="CT111" s="4" t="e">
        <f>IF('SANDBOX Calc'!#REF!='BPA SANDBOX Ref Data'!CT$2,Data!J111,0)</f>
        <v>#REF!</v>
      </c>
      <c r="CU111" s="4" t="e">
        <f>IF('SANDBOX Calc'!#REF!='BPA SANDBOX Ref Data'!CU$2,Data!K111,0)</f>
        <v>#REF!</v>
      </c>
      <c r="CV111" s="4" t="e">
        <f>IF('SANDBOX Calc'!#REF!='BPA SANDBOX Ref Data'!CV$2,Data!L111,0)</f>
        <v>#REF!</v>
      </c>
      <c r="CW111" s="4" t="e">
        <f>IF('SANDBOX Calc'!#REF!='BPA SANDBOX Ref Data'!CW$2,Data!M111,0)</f>
        <v>#REF!</v>
      </c>
      <c r="CX111" s="4" t="e">
        <f>IF('SANDBOX Calc'!#REF!='BPA SANDBOX Ref Data'!CX$2,Data!N111,0)</f>
        <v>#REF!</v>
      </c>
      <c r="CY111" s="4" t="e">
        <f>IF('SANDBOX Calc'!#REF!='BPA SANDBOX Ref Data'!CY$2,Data!O111,0)</f>
        <v>#REF!</v>
      </c>
      <c r="CZ111" s="4" t="e">
        <f>IF('SANDBOX Calc'!#REF!='BPA SANDBOX Ref Data'!CZ$2,Data!P111,0)</f>
        <v>#REF!</v>
      </c>
      <c r="DA111" s="4" t="e">
        <f>IF('SANDBOX Calc'!#REF!='BPA SANDBOX Ref Data'!DA$2,Data!Q111,0)</f>
        <v>#REF!</v>
      </c>
      <c r="DB111" s="4" t="e">
        <f>IF('SANDBOX Calc'!#REF!='BPA SANDBOX Ref Data'!DB$2,Data!R111,0)</f>
        <v>#REF!</v>
      </c>
      <c r="DC111" s="4" t="e">
        <f>IF('SANDBOX Calc'!#REF!='BPA SANDBOX Ref Data'!DC$2,Data!S111,0)</f>
        <v>#REF!</v>
      </c>
      <c r="DD111" s="4" t="e">
        <f>IF('SANDBOX Calc'!#REF!='BPA SANDBOX Ref Data'!DD$2,Data!T111,0)</f>
        <v>#REF!</v>
      </c>
      <c r="DE111" s="4" t="e">
        <f>IF('SANDBOX Calc'!#REF!='BPA SANDBOX Ref Data'!DE$2,Data!U111,0)</f>
        <v>#REF!</v>
      </c>
      <c r="DF111" s="22" t="e">
        <f t="shared" si="15"/>
        <v>#REF!</v>
      </c>
    </row>
    <row r="112" spans="1:110" x14ac:dyDescent="0.3">
      <c r="A112" s="12">
        <v>10370</v>
      </c>
      <c r="B112" s="37" t="s">
        <v>119</v>
      </c>
      <c r="C112" s="18">
        <f>IF('SANDBOX Calc'!$C$6='BPA SANDBOX Ref Data'!C$2,Data!G112,0)</f>
        <v>0</v>
      </c>
      <c r="D112" s="4">
        <f>IF('SANDBOX Calc'!$C$6='BPA SANDBOX Ref Data'!D$2,Data!H112,0)</f>
        <v>0</v>
      </c>
      <c r="E112" s="4">
        <f>IF('SANDBOX Calc'!$C$6='BPA SANDBOX Ref Data'!E$2,Data!I112,0)</f>
        <v>541.72165057077632</v>
      </c>
      <c r="F112" s="4">
        <f>IF('SANDBOX Calc'!$C$6='BPA SANDBOX Ref Data'!F$2,Data!J112,0)</f>
        <v>0</v>
      </c>
      <c r="G112" s="4">
        <f>IF('SANDBOX Calc'!$C$6='BPA SANDBOX Ref Data'!G$2,Data!K112,0)</f>
        <v>0</v>
      </c>
      <c r="H112" s="4">
        <f>IF('SANDBOX Calc'!$C$6='BPA SANDBOX Ref Data'!H$2,Data!L112,0)</f>
        <v>0</v>
      </c>
      <c r="I112" s="4">
        <f>IF('SANDBOX Calc'!$C$6='BPA SANDBOX Ref Data'!I$2,Data!M112,0)</f>
        <v>0</v>
      </c>
      <c r="J112" s="4">
        <f>IF('SANDBOX Calc'!$C$6='BPA SANDBOX Ref Data'!J$2,Data!N112,0)</f>
        <v>0</v>
      </c>
      <c r="K112" s="4">
        <f>IF('SANDBOX Calc'!$C$6='BPA SANDBOX Ref Data'!K$2,Data!O112,0)</f>
        <v>0</v>
      </c>
      <c r="L112" s="4">
        <f>IF('SANDBOX Calc'!$C$6='BPA SANDBOX Ref Data'!L$2,Data!P112,0)</f>
        <v>0</v>
      </c>
      <c r="M112" s="4">
        <f>IF('SANDBOX Calc'!$C$6='BPA SANDBOX Ref Data'!M$2,Data!Q112,0)</f>
        <v>0</v>
      </c>
      <c r="N112" s="4">
        <f>IF('SANDBOX Calc'!$C$6='BPA SANDBOX Ref Data'!N$2,Data!R112,0)</f>
        <v>0</v>
      </c>
      <c r="O112" s="4">
        <f>IF('SANDBOX Calc'!$C$6='BPA SANDBOX Ref Data'!O$2,Data!S112,0)</f>
        <v>0</v>
      </c>
      <c r="P112" s="4">
        <f>IF('SANDBOX Calc'!$C$6='BPA SANDBOX Ref Data'!P$2,Data!T112,0)</f>
        <v>0</v>
      </c>
      <c r="Q112" s="4">
        <f>IF('SANDBOX Calc'!$C$6='BPA SANDBOX Ref Data'!Q$2,Data!U112,0)</f>
        <v>0</v>
      </c>
      <c r="R112" s="22">
        <f t="shared" si="9"/>
        <v>541.72165057077632</v>
      </c>
      <c r="S112" s="18">
        <f>IF(S$2='SANDBOX Calc'!$D$6,Data!V112,0)</f>
        <v>0</v>
      </c>
      <c r="T112" s="4">
        <f>IF(T$2='SANDBOX Calc'!$D$6,Data!W112,0)</f>
        <v>0</v>
      </c>
      <c r="U112" s="4">
        <f>IF(U$2='SANDBOX Calc'!$D$6,Data!X112,0)</f>
        <v>0</v>
      </c>
      <c r="V112" s="4">
        <f>IF(V$2='SANDBOX Calc'!$D$6,Data!Y112,0)</f>
        <v>0</v>
      </c>
      <c r="W112" s="4">
        <f>IF(W$2='SANDBOX Calc'!$D$6,Data!Z112,0)</f>
        <v>0</v>
      </c>
      <c r="X112" s="4">
        <f>IF(X$2='SANDBOX Calc'!$D$6,Data!AA112,0)</f>
        <v>0</v>
      </c>
      <c r="Y112" s="4">
        <f>IF(Y$2='SANDBOX Calc'!$D$6,Data!AB112,0)</f>
        <v>0</v>
      </c>
      <c r="Z112" s="4">
        <f>IF(Z$2='SANDBOX Calc'!$D$6,Data!AC112,0)</f>
        <v>0</v>
      </c>
      <c r="AA112" s="4">
        <f>IF(AA$2='SANDBOX Calc'!$D$6,Data!AD112,0)</f>
        <v>0</v>
      </c>
      <c r="AB112" s="4">
        <f>IF(AB$2='SANDBOX Calc'!$D$6,Data!AE112,0)</f>
        <v>0</v>
      </c>
      <c r="AC112" s="4">
        <f>IF(AC$2='SANDBOX Calc'!$D$6,Data!AF112,0)</f>
        <v>0</v>
      </c>
      <c r="AD112" s="4">
        <f>IF(AD$2='SANDBOX Calc'!$D$6,Data!AG112,0)</f>
        <v>0</v>
      </c>
      <c r="AE112" s="4">
        <f>IF(AE$2='SANDBOX Calc'!$D$6,Data!AH112,0)</f>
        <v>0</v>
      </c>
      <c r="AF112" s="4">
        <f>IF(AF$2='SANDBOX Calc'!$D$6,Data!AI112,0)</f>
        <v>0</v>
      </c>
      <c r="AG112" s="6">
        <f t="shared" si="10"/>
        <v>0</v>
      </c>
      <c r="AH112" s="18">
        <f>IF(AH$2='SANDBOX Calc'!$E$6,0,0)</f>
        <v>0</v>
      </c>
      <c r="AI112" s="4">
        <f>IF(AI$2='SANDBOX Calc'!$E$6,Data!AJ112,0)</f>
        <v>0</v>
      </c>
      <c r="AJ112" s="4">
        <f>IF(AJ$2='SANDBOX Calc'!$E$6,Data!AK112,0)</f>
        <v>178.42568493150685</v>
      </c>
      <c r="AK112" s="4">
        <f>IF(AK$2='SANDBOX Calc'!$E$6,Data!AL112,0)</f>
        <v>0</v>
      </c>
      <c r="AL112" s="4">
        <f>IF(AL$2='SANDBOX Calc'!$E$6,Data!AM112,0)</f>
        <v>0</v>
      </c>
      <c r="AM112" s="4">
        <f>IF(AM$2='SANDBOX Calc'!$E$6,Data!AN112,0)</f>
        <v>0</v>
      </c>
      <c r="AN112" s="4">
        <f>IF(AN$2='SANDBOX Calc'!$E$6,Data!AO112,0)</f>
        <v>0</v>
      </c>
      <c r="AO112" s="4">
        <f>IF(AO$2='SANDBOX Calc'!$E$6,Data!AP112,0)</f>
        <v>0</v>
      </c>
      <c r="AP112" s="6">
        <f t="shared" si="11"/>
        <v>178.42568493150685</v>
      </c>
      <c r="AQ112" s="18">
        <f>IF(AQ$2='SANDBOX Calc'!$F$6,0,0)</f>
        <v>0</v>
      </c>
      <c r="AR112" s="4">
        <f>IF(AR$2='SANDBOX Calc'!$F$6,Data!AQ112,0)</f>
        <v>0</v>
      </c>
      <c r="AS112" s="4">
        <f>IF(AS$2='SANDBOX Calc'!$F$6,Data!AR112,0)</f>
        <v>0</v>
      </c>
      <c r="AT112" s="4">
        <f>IF(AT$2='SANDBOX Calc'!$F$6,Data!AS112,0)</f>
        <v>0</v>
      </c>
      <c r="AU112" s="4">
        <f>IF(AU$2='SANDBOX Calc'!$F$6,Data!AT112,0)</f>
        <v>0</v>
      </c>
      <c r="AV112" s="4">
        <f>IF(AV$2='SANDBOX Calc'!$F$6,Data!AU112,0)</f>
        <v>0</v>
      </c>
      <c r="AW112" s="4">
        <f>IF(AW$2='SANDBOX Calc'!$F$6,Data!AV112,0)</f>
        <v>0</v>
      </c>
      <c r="AX112" s="4">
        <f>IF(AX$2='SANDBOX Calc'!$F$6,Data!AW112,0)</f>
        <v>0</v>
      </c>
      <c r="AY112" s="6">
        <f t="shared" si="12"/>
        <v>0</v>
      </c>
      <c r="AZ112" s="18">
        <f>IF(AZ$2='SANDBOX Calc'!$G$6,0,0)</f>
        <v>0</v>
      </c>
      <c r="BA112" s="4">
        <f>IF(BA$2='SANDBOX Calc'!$G$6,Data!AX112,0)</f>
        <v>0</v>
      </c>
      <c r="BB112" s="4">
        <f>IF(BB$2='SANDBOX Calc'!$G$6,Data!AY112,0)</f>
        <v>29.188584474885843</v>
      </c>
      <c r="BC112" s="4">
        <f>IF(BC$2='SANDBOX Calc'!$G$6,Data!AZ112,0)</f>
        <v>0</v>
      </c>
      <c r="BD112" s="4">
        <f>IF(BD$2='SANDBOX Calc'!$G$6,Data!BA112,0)</f>
        <v>0</v>
      </c>
      <c r="BE112" s="4">
        <f>IF(BE$2='SANDBOX Calc'!$G$6,Data!BB112,0)</f>
        <v>0</v>
      </c>
      <c r="BF112" s="4">
        <f>IF(BF$2='SANDBOX Calc'!$G$6,Data!BC112,0)</f>
        <v>0</v>
      </c>
      <c r="BG112" s="4">
        <f>IF(BG$2='SANDBOX Calc'!$G$6,Data!BD112,0)</f>
        <v>0</v>
      </c>
      <c r="BH112" s="6">
        <f t="shared" si="13"/>
        <v>29.188584474885843</v>
      </c>
      <c r="BI112" s="97">
        <f>IF('SANDBOX Calc'!$H$6="Yes",Data!BE112,0)</f>
        <v>27.02</v>
      </c>
      <c r="BJ112" s="18">
        <f>IF(BJ$2='SANDBOX Calc'!$L$4,0,0)</f>
        <v>0</v>
      </c>
      <c r="BK112" s="4">
        <f>IF(BK$2='SANDBOX Calc'!$L$4,Data!BV112,0)</f>
        <v>0</v>
      </c>
      <c r="BL112" s="4">
        <f>IF(BL$2='SANDBOX Calc'!$L$4,Data!BW112,0)</f>
        <v>36.018500000000003</v>
      </c>
      <c r="BM112" s="4">
        <f>IF(BM$2='SANDBOX Calc'!$L$4,Data!BX112,0)</f>
        <v>0</v>
      </c>
      <c r="BN112" s="4">
        <f>IF(BN$2='SANDBOX Calc'!$L$4,Data!BY112,0)</f>
        <v>0</v>
      </c>
      <c r="BO112" s="6">
        <f t="shared" si="14"/>
        <v>36.018500000000003</v>
      </c>
      <c r="BP112" s="4">
        <f>IF('SANDBOX Calc'!$J$6='BPA SANDBOX Ref Data'!BP$2,Data!C112,0)</f>
        <v>0</v>
      </c>
      <c r="BQ112" s="4">
        <f>IF('SANDBOX Calc'!$J$6='BPA SANDBOX Ref Data'!BQ$2,Data!D112,0)</f>
        <v>0</v>
      </c>
      <c r="BR112" s="4">
        <f>IF('SANDBOX Calc'!$J$6='BPA SANDBOX Ref Data'!BR$2,Data!E112,0)</f>
        <v>0</v>
      </c>
      <c r="BS112" s="4">
        <f>IF('SANDBOX Calc'!$J$6='BPA SANDBOX Ref Data'!BS$2,Data!F112,0)</f>
        <v>402.39</v>
      </c>
      <c r="BT112" s="99">
        <f t="shared" si="8"/>
        <v>402.39</v>
      </c>
      <c r="BU112" s="102">
        <f>IF('SANDBOX Calc'!$L$6="Yes",'BPA SANDBOX Ref Data'!BO112*'SANDBOX Calc'!$L$5,0)</f>
        <v>18.009250000000002</v>
      </c>
      <c r="BV112" s="102">
        <f>IF('SANDBOX Calc'!$M$6="Yes",IF(('SANDBOX Calc'!I116-'BPA SANDBOX Ref Data'!BT112)&gt;0,('SANDBOX Calc'!I116-'BPA SANDBOX Ref Data'!BT112)*'SANDBOX Calc'!$M$5,0),0)</f>
        <v>0</v>
      </c>
      <c r="BW112" s="80">
        <f>IF('SANDBOX Calc'!$K$6="Yes",IF(('SANDBOX Calc'!I116)&lt;'SANDBOX Calc'!J116,('SANDBOX Calc'!I116-'SANDBOX Calc'!J116)*'SANDBOX Calc'!$K$5,0),0)</f>
        <v>-41.262618835616365</v>
      </c>
      <c r="BX112" s="105">
        <f>IF('SANDBOX Calc'!$N$5='BPA SANDBOX Ref Data'!$BX$2,'BPA SANDBOX Scaling'!D115,0)</f>
        <v>15.973972137434101</v>
      </c>
      <c r="BY112" s="1">
        <f>IF('SANDBOX Calc'!$N$5='BPA SANDBOX Ref Data'!$BY$2,'BPA SANDBOX Scaling'!H115,0)</f>
        <v>0</v>
      </c>
      <c r="BZ112" s="6">
        <f>IF('SANDBOX Calc'!$N$6="Yes",SUM('BPA SANDBOX Ref Data'!BX112:BY112),0)</f>
        <v>15.973972137434101</v>
      </c>
      <c r="CA112" s="4"/>
      <c r="CB112" s="4"/>
      <c r="CC112" s="4"/>
      <c r="CD112" s="4"/>
      <c r="CE112" s="4"/>
      <c r="CF112" s="4"/>
      <c r="CG112" s="4"/>
      <c r="CH112" s="4"/>
      <c r="CI112" s="4"/>
      <c r="CJ112" s="4"/>
      <c r="CK112" s="4"/>
      <c r="CL112" s="4"/>
      <c r="CM112" s="4"/>
      <c r="CN112" s="4"/>
      <c r="CO112" s="4"/>
      <c r="CP112" s="4"/>
      <c r="CQ112" s="4" t="e">
        <f>IF('SANDBOX Calc'!#REF!='BPA SANDBOX Ref Data'!CQ$2,Data!G112,0)</f>
        <v>#REF!</v>
      </c>
      <c r="CR112" s="4" t="e">
        <f>IF('SANDBOX Calc'!#REF!='BPA SANDBOX Ref Data'!CR$2,Data!H112,0)</f>
        <v>#REF!</v>
      </c>
      <c r="CS112" s="4" t="e">
        <f>IF('SANDBOX Calc'!#REF!='BPA SANDBOX Ref Data'!CS$2,Data!I112,0)</f>
        <v>#REF!</v>
      </c>
      <c r="CT112" s="4" t="e">
        <f>IF('SANDBOX Calc'!#REF!='BPA SANDBOX Ref Data'!CT$2,Data!J112,0)</f>
        <v>#REF!</v>
      </c>
      <c r="CU112" s="4" t="e">
        <f>IF('SANDBOX Calc'!#REF!='BPA SANDBOX Ref Data'!CU$2,Data!K112,0)</f>
        <v>#REF!</v>
      </c>
      <c r="CV112" s="4" t="e">
        <f>IF('SANDBOX Calc'!#REF!='BPA SANDBOX Ref Data'!CV$2,Data!L112,0)</f>
        <v>#REF!</v>
      </c>
      <c r="CW112" s="4" t="e">
        <f>IF('SANDBOX Calc'!#REF!='BPA SANDBOX Ref Data'!CW$2,Data!M112,0)</f>
        <v>#REF!</v>
      </c>
      <c r="CX112" s="4" t="e">
        <f>IF('SANDBOX Calc'!#REF!='BPA SANDBOX Ref Data'!CX$2,Data!N112,0)</f>
        <v>#REF!</v>
      </c>
      <c r="CY112" s="4" t="e">
        <f>IF('SANDBOX Calc'!#REF!='BPA SANDBOX Ref Data'!CY$2,Data!O112,0)</f>
        <v>#REF!</v>
      </c>
      <c r="CZ112" s="4" t="e">
        <f>IF('SANDBOX Calc'!#REF!='BPA SANDBOX Ref Data'!CZ$2,Data!P112,0)</f>
        <v>#REF!</v>
      </c>
      <c r="DA112" s="4" t="e">
        <f>IF('SANDBOX Calc'!#REF!='BPA SANDBOX Ref Data'!DA$2,Data!Q112,0)</f>
        <v>#REF!</v>
      </c>
      <c r="DB112" s="4" t="e">
        <f>IF('SANDBOX Calc'!#REF!='BPA SANDBOX Ref Data'!DB$2,Data!R112,0)</f>
        <v>#REF!</v>
      </c>
      <c r="DC112" s="4" t="e">
        <f>IF('SANDBOX Calc'!#REF!='BPA SANDBOX Ref Data'!DC$2,Data!S112,0)</f>
        <v>#REF!</v>
      </c>
      <c r="DD112" s="4" t="e">
        <f>IF('SANDBOX Calc'!#REF!='BPA SANDBOX Ref Data'!DD$2,Data!T112,0)</f>
        <v>#REF!</v>
      </c>
      <c r="DE112" s="4" t="e">
        <f>IF('SANDBOX Calc'!#REF!='BPA SANDBOX Ref Data'!DE$2,Data!U112,0)</f>
        <v>#REF!</v>
      </c>
      <c r="DF112" s="22" t="e">
        <f t="shared" si="15"/>
        <v>#REF!</v>
      </c>
    </row>
    <row r="113" spans="1:110" x14ac:dyDescent="0.3">
      <c r="A113" s="12">
        <v>10371</v>
      </c>
      <c r="B113" s="37" t="s">
        <v>120</v>
      </c>
      <c r="C113" s="18">
        <f>IF('SANDBOX Calc'!$C$6='BPA SANDBOX Ref Data'!C$2,Data!G113,0)</f>
        <v>0</v>
      </c>
      <c r="D113" s="4">
        <f>IF('SANDBOX Calc'!$C$6='BPA SANDBOX Ref Data'!D$2,Data!H113,0)</f>
        <v>0</v>
      </c>
      <c r="E113" s="4">
        <f>IF('SANDBOX Calc'!$C$6='BPA SANDBOX Ref Data'!E$2,Data!I113,0)</f>
        <v>11.271588356164383</v>
      </c>
      <c r="F113" s="4">
        <f>IF('SANDBOX Calc'!$C$6='BPA SANDBOX Ref Data'!F$2,Data!J113,0)</f>
        <v>0</v>
      </c>
      <c r="G113" s="4">
        <f>IF('SANDBOX Calc'!$C$6='BPA SANDBOX Ref Data'!G$2,Data!K113,0)</f>
        <v>0</v>
      </c>
      <c r="H113" s="4">
        <f>IF('SANDBOX Calc'!$C$6='BPA SANDBOX Ref Data'!H$2,Data!L113,0)</f>
        <v>0</v>
      </c>
      <c r="I113" s="4">
        <f>IF('SANDBOX Calc'!$C$6='BPA SANDBOX Ref Data'!I$2,Data!M113,0)</f>
        <v>0</v>
      </c>
      <c r="J113" s="4">
        <f>IF('SANDBOX Calc'!$C$6='BPA SANDBOX Ref Data'!J$2,Data!N113,0)</f>
        <v>0</v>
      </c>
      <c r="K113" s="4">
        <f>IF('SANDBOX Calc'!$C$6='BPA SANDBOX Ref Data'!K$2,Data!O113,0)</f>
        <v>0</v>
      </c>
      <c r="L113" s="4">
        <f>IF('SANDBOX Calc'!$C$6='BPA SANDBOX Ref Data'!L$2,Data!P113,0)</f>
        <v>0</v>
      </c>
      <c r="M113" s="4">
        <f>IF('SANDBOX Calc'!$C$6='BPA SANDBOX Ref Data'!M$2,Data!Q113,0)</f>
        <v>0</v>
      </c>
      <c r="N113" s="4">
        <f>IF('SANDBOX Calc'!$C$6='BPA SANDBOX Ref Data'!N$2,Data!R113,0)</f>
        <v>0</v>
      </c>
      <c r="O113" s="4">
        <f>IF('SANDBOX Calc'!$C$6='BPA SANDBOX Ref Data'!O$2,Data!S113,0)</f>
        <v>0</v>
      </c>
      <c r="P113" s="4">
        <f>IF('SANDBOX Calc'!$C$6='BPA SANDBOX Ref Data'!P$2,Data!T113,0)</f>
        <v>0</v>
      </c>
      <c r="Q113" s="4">
        <f>IF('SANDBOX Calc'!$C$6='BPA SANDBOX Ref Data'!Q$2,Data!U113,0)</f>
        <v>0</v>
      </c>
      <c r="R113" s="22">
        <f t="shared" si="9"/>
        <v>11.271588356164383</v>
      </c>
      <c r="S113" s="18">
        <f>IF(S$2='SANDBOX Calc'!$D$6,Data!V113,0)</f>
        <v>0</v>
      </c>
      <c r="T113" s="4">
        <f>IF(T$2='SANDBOX Calc'!$D$6,Data!W113,0)</f>
        <v>0</v>
      </c>
      <c r="U113" s="4">
        <f>IF(U$2='SANDBOX Calc'!$D$6,Data!X113,0)</f>
        <v>0</v>
      </c>
      <c r="V113" s="4">
        <f>IF(V$2='SANDBOX Calc'!$D$6,Data!Y113,0)</f>
        <v>0</v>
      </c>
      <c r="W113" s="4">
        <f>IF(W$2='SANDBOX Calc'!$D$6,Data!Z113,0)</f>
        <v>0</v>
      </c>
      <c r="X113" s="4">
        <f>IF(X$2='SANDBOX Calc'!$D$6,Data!AA113,0)</f>
        <v>0</v>
      </c>
      <c r="Y113" s="4">
        <f>IF(Y$2='SANDBOX Calc'!$D$6,Data!AB113,0)</f>
        <v>0</v>
      </c>
      <c r="Z113" s="4">
        <f>IF(Z$2='SANDBOX Calc'!$D$6,Data!AC113,0)</f>
        <v>0</v>
      </c>
      <c r="AA113" s="4">
        <f>IF(AA$2='SANDBOX Calc'!$D$6,Data!AD113,0)</f>
        <v>0</v>
      </c>
      <c r="AB113" s="4">
        <f>IF(AB$2='SANDBOX Calc'!$D$6,Data!AE113,0)</f>
        <v>0</v>
      </c>
      <c r="AC113" s="4">
        <f>IF(AC$2='SANDBOX Calc'!$D$6,Data!AF113,0)</f>
        <v>0</v>
      </c>
      <c r="AD113" s="4">
        <f>IF(AD$2='SANDBOX Calc'!$D$6,Data!AG113,0)</f>
        <v>0</v>
      </c>
      <c r="AE113" s="4">
        <f>IF(AE$2='SANDBOX Calc'!$D$6,Data!AH113,0)</f>
        <v>0</v>
      </c>
      <c r="AF113" s="4">
        <f>IF(AF$2='SANDBOX Calc'!$D$6,Data!AI113,0)</f>
        <v>0</v>
      </c>
      <c r="AG113" s="6">
        <f t="shared" si="10"/>
        <v>0</v>
      </c>
      <c r="AH113" s="18">
        <f>IF(AH$2='SANDBOX Calc'!$E$6,0,0)</f>
        <v>0</v>
      </c>
      <c r="AI113" s="4">
        <f>IF(AI$2='SANDBOX Calc'!$E$6,Data!AJ113,0)</f>
        <v>0</v>
      </c>
      <c r="AJ113" s="4">
        <f>IF(AJ$2='SANDBOX Calc'!$E$6,Data!AK113,0)</f>
        <v>0</v>
      </c>
      <c r="AK113" s="4">
        <f>IF(AK$2='SANDBOX Calc'!$E$6,Data!AL113,0)</f>
        <v>0</v>
      </c>
      <c r="AL113" s="4">
        <f>IF(AL$2='SANDBOX Calc'!$E$6,Data!AM113,0)</f>
        <v>0</v>
      </c>
      <c r="AM113" s="4">
        <f>IF(AM$2='SANDBOX Calc'!$E$6,Data!AN113,0)</f>
        <v>0</v>
      </c>
      <c r="AN113" s="4">
        <f>IF(AN$2='SANDBOX Calc'!$E$6,Data!AO113,0)</f>
        <v>0</v>
      </c>
      <c r="AO113" s="4">
        <f>IF(AO$2='SANDBOX Calc'!$E$6,Data!AP113,0)</f>
        <v>0</v>
      </c>
      <c r="AP113" s="6">
        <f t="shared" si="11"/>
        <v>0</v>
      </c>
      <c r="AQ113" s="18">
        <f>IF(AQ$2='SANDBOX Calc'!$F$6,0,0)</f>
        <v>0</v>
      </c>
      <c r="AR113" s="4">
        <f>IF(AR$2='SANDBOX Calc'!$F$6,Data!AQ113,0)</f>
        <v>0</v>
      </c>
      <c r="AS113" s="4">
        <f>IF(AS$2='SANDBOX Calc'!$F$6,Data!AR113,0)</f>
        <v>0</v>
      </c>
      <c r="AT113" s="4">
        <f>IF(AT$2='SANDBOX Calc'!$F$6,Data!AS113,0)</f>
        <v>0</v>
      </c>
      <c r="AU113" s="4">
        <f>IF(AU$2='SANDBOX Calc'!$F$6,Data!AT113,0)</f>
        <v>0</v>
      </c>
      <c r="AV113" s="4">
        <f>IF(AV$2='SANDBOX Calc'!$F$6,Data!AU113,0)</f>
        <v>0</v>
      </c>
      <c r="AW113" s="4">
        <f>IF(AW$2='SANDBOX Calc'!$F$6,Data!AV113,0)</f>
        <v>0</v>
      </c>
      <c r="AX113" s="4">
        <f>IF(AX$2='SANDBOX Calc'!$F$6,Data!AW113,0)</f>
        <v>0</v>
      </c>
      <c r="AY113" s="6">
        <f t="shared" si="12"/>
        <v>0</v>
      </c>
      <c r="AZ113" s="18">
        <f>IF(AZ$2='SANDBOX Calc'!$G$6,0,0)</f>
        <v>0</v>
      </c>
      <c r="BA113" s="4">
        <f>IF(BA$2='SANDBOX Calc'!$G$6,Data!AX113,0)</f>
        <v>0</v>
      </c>
      <c r="BB113" s="4">
        <f>IF(BB$2='SANDBOX Calc'!$G$6,Data!AY113,0)</f>
        <v>0</v>
      </c>
      <c r="BC113" s="4">
        <f>IF(BC$2='SANDBOX Calc'!$G$6,Data!AZ113,0)</f>
        <v>0</v>
      </c>
      <c r="BD113" s="4">
        <f>IF(BD$2='SANDBOX Calc'!$G$6,Data!BA113,0)</f>
        <v>0</v>
      </c>
      <c r="BE113" s="4">
        <f>IF(BE$2='SANDBOX Calc'!$G$6,Data!BB113,0)</f>
        <v>0</v>
      </c>
      <c r="BF113" s="4">
        <f>IF(BF$2='SANDBOX Calc'!$G$6,Data!BC113,0)</f>
        <v>0</v>
      </c>
      <c r="BG113" s="4">
        <f>IF(BG$2='SANDBOX Calc'!$G$6,Data!BD113,0)</f>
        <v>0</v>
      </c>
      <c r="BH113" s="6">
        <f t="shared" si="13"/>
        <v>0</v>
      </c>
      <c r="BI113" s="97">
        <f>IF('SANDBOX Calc'!$H$6="Yes",Data!BE113,0)</f>
        <v>0</v>
      </c>
      <c r="BJ113" s="18">
        <f>IF(BJ$2='SANDBOX Calc'!$L$4,0,0)</f>
        <v>0</v>
      </c>
      <c r="BK113" s="4">
        <f>IF(BK$2='SANDBOX Calc'!$L$4,Data!BV113,0)</f>
        <v>0</v>
      </c>
      <c r="BL113" s="4">
        <f>IF(BL$2='SANDBOX Calc'!$L$4,Data!BW113,0)</f>
        <v>0</v>
      </c>
      <c r="BM113" s="4">
        <f>IF(BM$2='SANDBOX Calc'!$L$4,Data!BX113,0)</f>
        <v>0</v>
      </c>
      <c r="BN113" s="4">
        <f>IF(BN$2='SANDBOX Calc'!$L$4,Data!BY113,0)</f>
        <v>0</v>
      </c>
      <c r="BO113" s="6">
        <f t="shared" si="14"/>
        <v>0</v>
      </c>
      <c r="BP113" s="4">
        <f>IF('SANDBOX Calc'!$J$6='BPA SANDBOX Ref Data'!BP$2,Data!C113,0)</f>
        <v>0</v>
      </c>
      <c r="BQ113" s="4">
        <f>IF('SANDBOX Calc'!$J$6='BPA SANDBOX Ref Data'!BQ$2,Data!D113,0)</f>
        <v>0</v>
      </c>
      <c r="BR113" s="4">
        <f>IF('SANDBOX Calc'!$J$6='BPA SANDBOX Ref Data'!BR$2,Data!E113,0)</f>
        <v>0</v>
      </c>
      <c r="BS113" s="4">
        <f>IF('SANDBOX Calc'!$J$6='BPA SANDBOX Ref Data'!BS$2,Data!F113,0)</f>
        <v>11.032</v>
      </c>
      <c r="BT113" s="99">
        <f t="shared" si="8"/>
        <v>11.032</v>
      </c>
      <c r="BU113" s="102">
        <f>IF('SANDBOX Calc'!$L$6="Yes",'BPA SANDBOX Ref Data'!BO113*'SANDBOX Calc'!$L$5,0)</f>
        <v>0</v>
      </c>
      <c r="BV113" s="102">
        <f>IF('SANDBOX Calc'!$M$6="Yes",IF(('SANDBOX Calc'!I117-'BPA SANDBOX Ref Data'!BT113)&gt;0,('SANDBOX Calc'!I117-'BPA SANDBOX Ref Data'!BT113)*'SANDBOX Calc'!$M$5,0),0)</f>
        <v>5.9897089041095697E-2</v>
      </c>
      <c r="BW113" s="80">
        <f>IF('SANDBOX Calc'!$K$6="Yes",IF(('SANDBOX Calc'!I117)&lt;'SANDBOX Calc'!J117,('SANDBOX Calc'!I117-'SANDBOX Calc'!J117)*'SANDBOX Calc'!$K$5,0),0)</f>
        <v>0</v>
      </c>
      <c r="BX113" s="105">
        <f>IF('SANDBOX Calc'!$N$5='BPA SANDBOX Ref Data'!$BX$2,'BPA SANDBOX Scaling'!D116,0)</f>
        <v>0.46732929632116604</v>
      </c>
      <c r="BY113" s="1">
        <f>IF('SANDBOX Calc'!$N$5='BPA SANDBOX Ref Data'!$BY$2,'BPA SANDBOX Scaling'!H116,0)</f>
        <v>0</v>
      </c>
      <c r="BZ113" s="6">
        <f>IF('SANDBOX Calc'!$N$6="Yes",SUM('BPA SANDBOX Ref Data'!BX113:BY113),0)</f>
        <v>0.46732929632116604</v>
      </c>
      <c r="CA113" s="4"/>
      <c r="CB113" s="4"/>
      <c r="CC113" s="4"/>
      <c r="CD113" s="4"/>
      <c r="CE113" s="4"/>
      <c r="CF113" s="4"/>
      <c r="CG113" s="4"/>
      <c r="CH113" s="4"/>
      <c r="CI113" s="4"/>
      <c r="CJ113" s="4"/>
      <c r="CK113" s="4"/>
      <c r="CL113" s="4"/>
      <c r="CM113" s="4"/>
      <c r="CN113" s="4"/>
      <c r="CO113" s="4"/>
      <c r="CP113" s="4"/>
      <c r="CQ113" s="4" t="e">
        <f>IF('SANDBOX Calc'!#REF!='BPA SANDBOX Ref Data'!CQ$2,Data!G113,0)</f>
        <v>#REF!</v>
      </c>
      <c r="CR113" s="4" t="e">
        <f>IF('SANDBOX Calc'!#REF!='BPA SANDBOX Ref Data'!CR$2,Data!H113,0)</f>
        <v>#REF!</v>
      </c>
      <c r="CS113" s="4" t="e">
        <f>IF('SANDBOX Calc'!#REF!='BPA SANDBOX Ref Data'!CS$2,Data!I113,0)</f>
        <v>#REF!</v>
      </c>
      <c r="CT113" s="4" t="e">
        <f>IF('SANDBOX Calc'!#REF!='BPA SANDBOX Ref Data'!CT$2,Data!J113,0)</f>
        <v>#REF!</v>
      </c>
      <c r="CU113" s="4" t="e">
        <f>IF('SANDBOX Calc'!#REF!='BPA SANDBOX Ref Data'!CU$2,Data!K113,0)</f>
        <v>#REF!</v>
      </c>
      <c r="CV113" s="4" t="e">
        <f>IF('SANDBOX Calc'!#REF!='BPA SANDBOX Ref Data'!CV$2,Data!L113,0)</f>
        <v>#REF!</v>
      </c>
      <c r="CW113" s="4" t="e">
        <f>IF('SANDBOX Calc'!#REF!='BPA SANDBOX Ref Data'!CW$2,Data!M113,0)</f>
        <v>#REF!</v>
      </c>
      <c r="CX113" s="4" t="e">
        <f>IF('SANDBOX Calc'!#REF!='BPA SANDBOX Ref Data'!CX$2,Data!N113,0)</f>
        <v>#REF!</v>
      </c>
      <c r="CY113" s="4" t="e">
        <f>IF('SANDBOX Calc'!#REF!='BPA SANDBOX Ref Data'!CY$2,Data!O113,0)</f>
        <v>#REF!</v>
      </c>
      <c r="CZ113" s="4" t="e">
        <f>IF('SANDBOX Calc'!#REF!='BPA SANDBOX Ref Data'!CZ$2,Data!P113,0)</f>
        <v>#REF!</v>
      </c>
      <c r="DA113" s="4" t="e">
        <f>IF('SANDBOX Calc'!#REF!='BPA SANDBOX Ref Data'!DA$2,Data!Q113,0)</f>
        <v>#REF!</v>
      </c>
      <c r="DB113" s="4" t="e">
        <f>IF('SANDBOX Calc'!#REF!='BPA SANDBOX Ref Data'!DB$2,Data!R113,0)</f>
        <v>#REF!</v>
      </c>
      <c r="DC113" s="4" t="e">
        <f>IF('SANDBOX Calc'!#REF!='BPA SANDBOX Ref Data'!DC$2,Data!S113,0)</f>
        <v>#REF!</v>
      </c>
      <c r="DD113" s="4" t="e">
        <f>IF('SANDBOX Calc'!#REF!='BPA SANDBOX Ref Data'!DD$2,Data!T113,0)</f>
        <v>#REF!</v>
      </c>
      <c r="DE113" s="4" t="e">
        <f>IF('SANDBOX Calc'!#REF!='BPA SANDBOX Ref Data'!DE$2,Data!U113,0)</f>
        <v>#REF!</v>
      </c>
      <c r="DF113" s="22" t="e">
        <f t="shared" si="15"/>
        <v>#REF!</v>
      </c>
    </row>
    <row r="114" spans="1:110" x14ac:dyDescent="0.3">
      <c r="A114" s="12">
        <v>10376</v>
      </c>
      <c r="B114" s="37" t="s">
        <v>121</v>
      </c>
      <c r="C114" s="18">
        <f>IF('SANDBOX Calc'!$C$6='BPA SANDBOX Ref Data'!C$2,Data!G114,0)</f>
        <v>0</v>
      </c>
      <c r="D114" s="4">
        <f>IF('SANDBOX Calc'!$C$6='BPA SANDBOX Ref Data'!D$2,Data!H114,0)</f>
        <v>0</v>
      </c>
      <c r="E114" s="4">
        <f>IF('SANDBOX Calc'!$C$6='BPA SANDBOX Ref Data'!E$2,Data!I114,0)</f>
        <v>55.938610273972607</v>
      </c>
      <c r="F114" s="4">
        <f>IF('SANDBOX Calc'!$C$6='BPA SANDBOX Ref Data'!F$2,Data!J114,0)</f>
        <v>0</v>
      </c>
      <c r="G114" s="4">
        <f>IF('SANDBOX Calc'!$C$6='BPA SANDBOX Ref Data'!G$2,Data!K114,0)</f>
        <v>0</v>
      </c>
      <c r="H114" s="4">
        <f>IF('SANDBOX Calc'!$C$6='BPA SANDBOX Ref Data'!H$2,Data!L114,0)</f>
        <v>0</v>
      </c>
      <c r="I114" s="4">
        <f>IF('SANDBOX Calc'!$C$6='BPA SANDBOX Ref Data'!I$2,Data!M114,0)</f>
        <v>0</v>
      </c>
      <c r="J114" s="4">
        <f>IF('SANDBOX Calc'!$C$6='BPA SANDBOX Ref Data'!J$2,Data!N114,0)</f>
        <v>0</v>
      </c>
      <c r="K114" s="4">
        <f>IF('SANDBOX Calc'!$C$6='BPA SANDBOX Ref Data'!K$2,Data!O114,0)</f>
        <v>0</v>
      </c>
      <c r="L114" s="4">
        <f>IF('SANDBOX Calc'!$C$6='BPA SANDBOX Ref Data'!L$2,Data!P114,0)</f>
        <v>0</v>
      </c>
      <c r="M114" s="4">
        <f>IF('SANDBOX Calc'!$C$6='BPA SANDBOX Ref Data'!M$2,Data!Q114,0)</f>
        <v>0</v>
      </c>
      <c r="N114" s="4">
        <f>IF('SANDBOX Calc'!$C$6='BPA SANDBOX Ref Data'!N$2,Data!R114,0)</f>
        <v>0</v>
      </c>
      <c r="O114" s="4">
        <f>IF('SANDBOX Calc'!$C$6='BPA SANDBOX Ref Data'!O$2,Data!S114,0)</f>
        <v>0</v>
      </c>
      <c r="P114" s="4">
        <f>IF('SANDBOX Calc'!$C$6='BPA SANDBOX Ref Data'!P$2,Data!T114,0)</f>
        <v>0</v>
      </c>
      <c r="Q114" s="4">
        <f>IF('SANDBOX Calc'!$C$6='BPA SANDBOX Ref Data'!Q$2,Data!U114,0)</f>
        <v>0</v>
      </c>
      <c r="R114" s="22">
        <f t="shared" si="9"/>
        <v>55.938610273972607</v>
      </c>
      <c r="S114" s="18">
        <f>IF(S$2='SANDBOX Calc'!$D$6,Data!V114,0)</f>
        <v>0</v>
      </c>
      <c r="T114" s="4">
        <f>IF(T$2='SANDBOX Calc'!$D$6,Data!W114,0)</f>
        <v>0</v>
      </c>
      <c r="U114" s="4">
        <f>IF(U$2='SANDBOX Calc'!$D$6,Data!X114,0)</f>
        <v>0</v>
      </c>
      <c r="V114" s="4">
        <f>IF(V$2='SANDBOX Calc'!$D$6,Data!Y114,0)</f>
        <v>0</v>
      </c>
      <c r="W114" s="4">
        <f>IF(W$2='SANDBOX Calc'!$D$6,Data!Z114,0)</f>
        <v>0</v>
      </c>
      <c r="X114" s="4">
        <f>IF(X$2='SANDBOX Calc'!$D$6,Data!AA114,0)</f>
        <v>0</v>
      </c>
      <c r="Y114" s="4">
        <f>IF(Y$2='SANDBOX Calc'!$D$6,Data!AB114,0)</f>
        <v>0</v>
      </c>
      <c r="Z114" s="4">
        <f>IF(Z$2='SANDBOX Calc'!$D$6,Data!AC114,0)</f>
        <v>0</v>
      </c>
      <c r="AA114" s="4">
        <f>IF(AA$2='SANDBOX Calc'!$D$6,Data!AD114,0)</f>
        <v>0</v>
      </c>
      <c r="AB114" s="4">
        <f>IF(AB$2='SANDBOX Calc'!$D$6,Data!AE114,0)</f>
        <v>0</v>
      </c>
      <c r="AC114" s="4">
        <f>IF(AC$2='SANDBOX Calc'!$D$6,Data!AF114,0)</f>
        <v>0</v>
      </c>
      <c r="AD114" s="4">
        <f>IF(AD$2='SANDBOX Calc'!$D$6,Data!AG114,0)</f>
        <v>0</v>
      </c>
      <c r="AE114" s="4">
        <f>IF(AE$2='SANDBOX Calc'!$D$6,Data!AH114,0)</f>
        <v>0</v>
      </c>
      <c r="AF114" s="4">
        <f>IF(AF$2='SANDBOX Calc'!$D$6,Data!AI114,0)</f>
        <v>0</v>
      </c>
      <c r="AG114" s="6">
        <f t="shared" si="10"/>
        <v>0</v>
      </c>
      <c r="AH114" s="18">
        <f>IF(AH$2='SANDBOX Calc'!$E$6,0,0)</f>
        <v>0</v>
      </c>
      <c r="AI114" s="4">
        <f>IF(AI$2='SANDBOX Calc'!$E$6,Data!AJ114,0)</f>
        <v>0</v>
      </c>
      <c r="AJ114" s="4">
        <f>IF(AJ$2='SANDBOX Calc'!$E$6,Data!AK114,0)</f>
        <v>0</v>
      </c>
      <c r="AK114" s="4">
        <f>IF(AK$2='SANDBOX Calc'!$E$6,Data!AL114,0)</f>
        <v>0</v>
      </c>
      <c r="AL114" s="4">
        <f>IF(AL$2='SANDBOX Calc'!$E$6,Data!AM114,0)</f>
        <v>0</v>
      </c>
      <c r="AM114" s="4">
        <f>IF(AM$2='SANDBOX Calc'!$E$6,Data!AN114,0)</f>
        <v>0</v>
      </c>
      <c r="AN114" s="4">
        <f>IF(AN$2='SANDBOX Calc'!$E$6,Data!AO114,0)</f>
        <v>0</v>
      </c>
      <c r="AO114" s="4">
        <f>IF(AO$2='SANDBOX Calc'!$E$6,Data!AP114,0)</f>
        <v>0</v>
      </c>
      <c r="AP114" s="6">
        <f t="shared" si="11"/>
        <v>0</v>
      </c>
      <c r="AQ114" s="18">
        <f>IF(AQ$2='SANDBOX Calc'!$F$6,0,0)</f>
        <v>0</v>
      </c>
      <c r="AR114" s="4">
        <f>IF(AR$2='SANDBOX Calc'!$F$6,Data!AQ114,0)</f>
        <v>0</v>
      </c>
      <c r="AS114" s="4">
        <f>IF(AS$2='SANDBOX Calc'!$F$6,Data!AR114,0)</f>
        <v>0.69737442922374426</v>
      </c>
      <c r="AT114" s="4">
        <f>IF(AT$2='SANDBOX Calc'!$F$6,Data!AS114,0)</f>
        <v>0</v>
      </c>
      <c r="AU114" s="4">
        <f>IF(AU$2='SANDBOX Calc'!$F$6,Data!AT114,0)</f>
        <v>0</v>
      </c>
      <c r="AV114" s="4">
        <f>IF(AV$2='SANDBOX Calc'!$F$6,Data!AU114,0)</f>
        <v>0</v>
      </c>
      <c r="AW114" s="4">
        <f>IF(AW$2='SANDBOX Calc'!$F$6,Data!AV114,0)</f>
        <v>0</v>
      </c>
      <c r="AX114" s="4">
        <f>IF(AX$2='SANDBOX Calc'!$F$6,Data!AW114,0)</f>
        <v>0</v>
      </c>
      <c r="AY114" s="6">
        <f t="shared" si="12"/>
        <v>0.69737442922374426</v>
      </c>
      <c r="AZ114" s="18">
        <f>IF(AZ$2='SANDBOX Calc'!$G$6,0,0)</f>
        <v>0</v>
      </c>
      <c r="BA114" s="4">
        <f>IF(BA$2='SANDBOX Calc'!$G$6,Data!AX114,0)</f>
        <v>0</v>
      </c>
      <c r="BB114" s="4">
        <f>IF(BB$2='SANDBOX Calc'!$G$6,Data!AY114,0)</f>
        <v>0</v>
      </c>
      <c r="BC114" s="4">
        <f>IF(BC$2='SANDBOX Calc'!$G$6,Data!AZ114,0)</f>
        <v>0</v>
      </c>
      <c r="BD114" s="4">
        <f>IF(BD$2='SANDBOX Calc'!$G$6,Data!BA114,0)</f>
        <v>0</v>
      </c>
      <c r="BE114" s="4">
        <f>IF(BE$2='SANDBOX Calc'!$G$6,Data!BB114,0)</f>
        <v>0</v>
      </c>
      <c r="BF114" s="4">
        <f>IF(BF$2='SANDBOX Calc'!$G$6,Data!BC114,0)</f>
        <v>0</v>
      </c>
      <c r="BG114" s="4">
        <f>IF(BG$2='SANDBOX Calc'!$G$6,Data!BD114,0)</f>
        <v>0</v>
      </c>
      <c r="BH114" s="6">
        <f t="shared" si="13"/>
        <v>0</v>
      </c>
      <c r="BI114" s="97">
        <f>IF('SANDBOX Calc'!$H$6="Yes",Data!BE114,0)</f>
        <v>0</v>
      </c>
      <c r="BJ114" s="18">
        <f>IF(BJ$2='SANDBOX Calc'!$L$4,0,0)</f>
        <v>0</v>
      </c>
      <c r="BK114" s="4">
        <f>IF(BK$2='SANDBOX Calc'!$L$4,Data!BV114,0)</f>
        <v>0</v>
      </c>
      <c r="BL114" s="4">
        <f>IF(BL$2='SANDBOX Calc'!$L$4,Data!BW114,0)</f>
        <v>0.309</v>
      </c>
      <c r="BM114" s="4">
        <f>IF(BM$2='SANDBOX Calc'!$L$4,Data!BX114,0)</f>
        <v>0</v>
      </c>
      <c r="BN114" s="4">
        <f>IF(BN$2='SANDBOX Calc'!$L$4,Data!BY114,0)</f>
        <v>0</v>
      </c>
      <c r="BO114" s="6">
        <f t="shared" si="14"/>
        <v>0.309</v>
      </c>
      <c r="BP114" s="4">
        <f>IF('SANDBOX Calc'!$J$6='BPA SANDBOX Ref Data'!BP$2,Data!C114,0)</f>
        <v>0</v>
      </c>
      <c r="BQ114" s="4">
        <f>IF('SANDBOX Calc'!$J$6='BPA SANDBOX Ref Data'!BQ$2,Data!D114,0)</f>
        <v>0</v>
      </c>
      <c r="BR114" s="4">
        <f>IF('SANDBOX Calc'!$J$6='BPA SANDBOX Ref Data'!BR$2,Data!E114,0)</f>
        <v>0</v>
      </c>
      <c r="BS114" s="4">
        <f>IF('SANDBOX Calc'!$J$6='BPA SANDBOX Ref Data'!BS$2,Data!F114,0)</f>
        <v>56.029000000000003</v>
      </c>
      <c r="BT114" s="99">
        <f t="shared" si="8"/>
        <v>56.029000000000003</v>
      </c>
      <c r="BU114" s="102">
        <f>IF('SANDBOX Calc'!$L$6="Yes",'BPA SANDBOX Ref Data'!BO114*'SANDBOX Calc'!$L$5,0)</f>
        <v>0.1545</v>
      </c>
      <c r="BV114" s="102">
        <f>IF('SANDBOX Calc'!$M$6="Yes",IF(('SANDBOX Calc'!I118-'BPA SANDBOX Ref Data'!BT114)&gt;0,('SANDBOX Calc'!I118-'BPA SANDBOX Ref Data'!BT114)*'SANDBOX Calc'!$M$5,0),0)</f>
        <v>0</v>
      </c>
      <c r="BW114" s="80">
        <f>IF('SANDBOX Calc'!$K$6="Yes",IF(('SANDBOX Calc'!I118)&lt;'SANDBOX Calc'!J118,('SANDBOX Calc'!I118-'SANDBOX Calc'!J118)*'SANDBOX Calc'!$K$5,0),0)</f>
        <v>-0.78776415525113919</v>
      </c>
      <c r="BX114" s="105">
        <f>IF('SANDBOX Calc'!$N$5='BPA SANDBOX Ref Data'!$BX$2,'BPA SANDBOX Scaling'!D117,0)</f>
        <v>2.333960551896693</v>
      </c>
      <c r="BY114" s="1">
        <f>IF('SANDBOX Calc'!$N$5='BPA SANDBOX Ref Data'!$BY$2,'BPA SANDBOX Scaling'!H117,0)</f>
        <v>0</v>
      </c>
      <c r="BZ114" s="6">
        <f>IF('SANDBOX Calc'!$N$6="Yes",SUM('BPA SANDBOX Ref Data'!BX114:BY114),0)</f>
        <v>2.333960551896693</v>
      </c>
      <c r="CA114" s="4"/>
      <c r="CB114" s="4"/>
      <c r="CC114" s="4"/>
      <c r="CD114" s="4"/>
      <c r="CE114" s="4"/>
      <c r="CF114" s="4"/>
      <c r="CG114" s="4"/>
      <c r="CH114" s="4"/>
      <c r="CI114" s="4"/>
      <c r="CJ114" s="4"/>
      <c r="CK114" s="4"/>
      <c r="CL114" s="4"/>
      <c r="CM114" s="4"/>
      <c r="CN114" s="4"/>
      <c r="CO114" s="4"/>
      <c r="CP114" s="4"/>
      <c r="CQ114" s="4" t="e">
        <f>IF('SANDBOX Calc'!#REF!='BPA SANDBOX Ref Data'!CQ$2,Data!G114,0)</f>
        <v>#REF!</v>
      </c>
      <c r="CR114" s="4" t="e">
        <f>IF('SANDBOX Calc'!#REF!='BPA SANDBOX Ref Data'!CR$2,Data!H114,0)</f>
        <v>#REF!</v>
      </c>
      <c r="CS114" s="4" t="e">
        <f>IF('SANDBOX Calc'!#REF!='BPA SANDBOX Ref Data'!CS$2,Data!I114,0)</f>
        <v>#REF!</v>
      </c>
      <c r="CT114" s="4" t="e">
        <f>IF('SANDBOX Calc'!#REF!='BPA SANDBOX Ref Data'!CT$2,Data!J114,0)</f>
        <v>#REF!</v>
      </c>
      <c r="CU114" s="4" t="e">
        <f>IF('SANDBOX Calc'!#REF!='BPA SANDBOX Ref Data'!CU$2,Data!K114,0)</f>
        <v>#REF!</v>
      </c>
      <c r="CV114" s="4" t="e">
        <f>IF('SANDBOX Calc'!#REF!='BPA SANDBOX Ref Data'!CV$2,Data!L114,0)</f>
        <v>#REF!</v>
      </c>
      <c r="CW114" s="4" t="e">
        <f>IF('SANDBOX Calc'!#REF!='BPA SANDBOX Ref Data'!CW$2,Data!M114,0)</f>
        <v>#REF!</v>
      </c>
      <c r="CX114" s="4" t="e">
        <f>IF('SANDBOX Calc'!#REF!='BPA SANDBOX Ref Data'!CX$2,Data!N114,0)</f>
        <v>#REF!</v>
      </c>
      <c r="CY114" s="4" t="e">
        <f>IF('SANDBOX Calc'!#REF!='BPA SANDBOX Ref Data'!CY$2,Data!O114,0)</f>
        <v>#REF!</v>
      </c>
      <c r="CZ114" s="4" t="e">
        <f>IF('SANDBOX Calc'!#REF!='BPA SANDBOX Ref Data'!CZ$2,Data!P114,0)</f>
        <v>#REF!</v>
      </c>
      <c r="DA114" s="4" t="e">
        <f>IF('SANDBOX Calc'!#REF!='BPA SANDBOX Ref Data'!DA$2,Data!Q114,0)</f>
        <v>#REF!</v>
      </c>
      <c r="DB114" s="4" t="e">
        <f>IF('SANDBOX Calc'!#REF!='BPA SANDBOX Ref Data'!DB$2,Data!R114,0)</f>
        <v>#REF!</v>
      </c>
      <c r="DC114" s="4" t="e">
        <f>IF('SANDBOX Calc'!#REF!='BPA SANDBOX Ref Data'!DC$2,Data!S114,0)</f>
        <v>#REF!</v>
      </c>
      <c r="DD114" s="4" t="e">
        <f>IF('SANDBOX Calc'!#REF!='BPA SANDBOX Ref Data'!DD$2,Data!T114,0)</f>
        <v>#REF!</v>
      </c>
      <c r="DE114" s="4" t="e">
        <f>IF('SANDBOX Calc'!#REF!='BPA SANDBOX Ref Data'!DE$2,Data!U114,0)</f>
        <v>#REF!</v>
      </c>
      <c r="DF114" s="22" t="e">
        <f t="shared" si="15"/>
        <v>#REF!</v>
      </c>
    </row>
    <row r="115" spans="1:110" x14ac:dyDescent="0.3">
      <c r="A115" s="12">
        <v>10378</v>
      </c>
      <c r="B115" s="37" t="s">
        <v>122</v>
      </c>
      <c r="C115" s="18">
        <f>IF('SANDBOX Calc'!$C$6='BPA SANDBOX Ref Data'!C$2,Data!G115,0)</f>
        <v>0</v>
      </c>
      <c r="D115" s="4">
        <f>IF('SANDBOX Calc'!$C$6='BPA SANDBOX Ref Data'!D$2,Data!H115,0)</f>
        <v>0</v>
      </c>
      <c r="E115" s="4">
        <f>IF('SANDBOX Calc'!$C$6='BPA SANDBOX Ref Data'!E$2,Data!I115,0)</f>
        <v>2.0274664383561647</v>
      </c>
      <c r="F115" s="4">
        <f>IF('SANDBOX Calc'!$C$6='BPA SANDBOX Ref Data'!F$2,Data!J115,0)</f>
        <v>0</v>
      </c>
      <c r="G115" s="4">
        <f>IF('SANDBOX Calc'!$C$6='BPA SANDBOX Ref Data'!G$2,Data!K115,0)</f>
        <v>0</v>
      </c>
      <c r="H115" s="4">
        <f>IF('SANDBOX Calc'!$C$6='BPA SANDBOX Ref Data'!H$2,Data!L115,0)</f>
        <v>0</v>
      </c>
      <c r="I115" s="4">
        <f>IF('SANDBOX Calc'!$C$6='BPA SANDBOX Ref Data'!I$2,Data!M115,0)</f>
        <v>0</v>
      </c>
      <c r="J115" s="4">
        <f>IF('SANDBOX Calc'!$C$6='BPA SANDBOX Ref Data'!J$2,Data!N115,0)</f>
        <v>0</v>
      </c>
      <c r="K115" s="4">
        <f>IF('SANDBOX Calc'!$C$6='BPA SANDBOX Ref Data'!K$2,Data!O115,0)</f>
        <v>0</v>
      </c>
      <c r="L115" s="4">
        <f>IF('SANDBOX Calc'!$C$6='BPA SANDBOX Ref Data'!L$2,Data!P115,0)</f>
        <v>0</v>
      </c>
      <c r="M115" s="4">
        <f>IF('SANDBOX Calc'!$C$6='BPA SANDBOX Ref Data'!M$2,Data!Q115,0)</f>
        <v>0</v>
      </c>
      <c r="N115" s="4">
        <f>IF('SANDBOX Calc'!$C$6='BPA SANDBOX Ref Data'!N$2,Data!R115,0)</f>
        <v>0</v>
      </c>
      <c r="O115" s="4">
        <f>IF('SANDBOX Calc'!$C$6='BPA SANDBOX Ref Data'!O$2,Data!S115,0)</f>
        <v>0</v>
      </c>
      <c r="P115" s="4">
        <f>IF('SANDBOX Calc'!$C$6='BPA SANDBOX Ref Data'!P$2,Data!T115,0)</f>
        <v>0</v>
      </c>
      <c r="Q115" s="4">
        <f>IF('SANDBOX Calc'!$C$6='BPA SANDBOX Ref Data'!Q$2,Data!U115,0)</f>
        <v>0</v>
      </c>
      <c r="R115" s="22">
        <f t="shared" si="9"/>
        <v>2.0274664383561647</v>
      </c>
      <c r="S115" s="18">
        <f>IF(S$2='SANDBOX Calc'!$D$6,Data!V115,0)</f>
        <v>0</v>
      </c>
      <c r="T115" s="4">
        <f>IF(T$2='SANDBOX Calc'!$D$6,Data!W115,0)</f>
        <v>0</v>
      </c>
      <c r="U115" s="4">
        <f>IF(U$2='SANDBOX Calc'!$D$6,Data!X115,0)</f>
        <v>0</v>
      </c>
      <c r="V115" s="4">
        <f>IF(V$2='SANDBOX Calc'!$D$6,Data!Y115,0)</f>
        <v>0</v>
      </c>
      <c r="W115" s="4">
        <f>IF(W$2='SANDBOX Calc'!$D$6,Data!Z115,0)</f>
        <v>0</v>
      </c>
      <c r="X115" s="4">
        <f>IF(X$2='SANDBOX Calc'!$D$6,Data!AA115,0)</f>
        <v>0</v>
      </c>
      <c r="Y115" s="4">
        <f>IF(Y$2='SANDBOX Calc'!$D$6,Data!AB115,0)</f>
        <v>0</v>
      </c>
      <c r="Z115" s="4">
        <f>IF(Z$2='SANDBOX Calc'!$D$6,Data!AC115,0)</f>
        <v>0</v>
      </c>
      <c r="AA115" s="4">
        <f>IF(AA$2='SANDBOX Calc'!$D$6,Data!AD115,0)</f>
        <v>0</v>
      </c>
      <c r="AB115" s="4">
        <f>IF(AB$2='SANDBOX Calc'!$D$6,Data!AE115,0)</f>
        <v>0</v>
      </c>
      <c r="AC115" s="4">
        <f>IF(AC$2='SANDBOX Calc'!$D$6,Data!AF115,0)</f>
        <v>0</v>
      </c>
      <c r="AD115" s="4">
        <f>IF(AD$2='SANDBOX Calc'!$D$6,Data!AG115,0)</f>
        <v>0</v>
      </c>
      <c r="AE115" s="4">
        <f>IF(AE$2='SANDBOX Calc'!$D$6,Data!AH115,0)</f>
        <v>0</v>
      </c>
      <c r="AF115" s="4">
        <f>IF(AF$2='SANDBOX Calc'!$D$6,Data!AI115,0)</f>
        <v>0</v>
      </c>
      <c r="AG115" s="6">
        <f t="shared" si="10"/>
        <v>0</v>
      </c>
      <c r="AH115" s="18">
        <f>IF(AH$2='SANDBOX Calc'!$E$6,0,0)</f>
        <v>0</v>
      </c>
      <c r="AI115" s="4">
        <f>IF(AI$2='SANDBOX Calc'!$E$6,Data!AJ115,0)</f>
        <v>0</v>
      </c>
      <c r="AJ115" s="4">
        <f>IF(AJ$2='SANDBOX Calc'!$E$6,Data!AK115,0)</f>
        <v>0</v>
      </c>
      <c r="AK115" s="4">
        <f>IF(AK$2='SANDBOX Calc'!$E$6,Data!AL115,0)</f>
        <v>0</v>
      </c>
      <c r="AL115" s="4">
        <f>IF(AL$2='SANDBOX Calc'!$E$6,Data!AM115,0)</f>
        <v>0</v>
      </c>
      <c r="AM115" s="4">
        <f>IF(AM$2='SANDBOX Calc'!$E$6,Data!AN115,0)</f>
        <v>0</v>
      </c>
      <c r="AN115" s="4">
        <f>IF(AN$2='SANDBOX Calc'!$E$6,Data!AO115,0)</f>
        <v>0</v>
      </c>
      <c r="AO115" s="4">
        <f>IF(AO$2='SANDBOX Calc'!$E$6,Data!AP115,0)</f>
        <v>0</v>
      </c>
      <c r="AP115" s="6">
        <f t="shared" si="11"/>
        <v>0</v>
      </c>
      <c r="AQ115" s="18">
        <f>IF(AQ$2='SANDBOX Calc'!$F$6,0,0)</f>
        <v>0</v>
      </c>
      <c r="AR115" s="4">
        <f>IF(AR$2='SANDBOX Calc'!$F$6,Data!AQ115,0)</f>
        <v>0</v>
      </c>
      <c r="AS115" s="4">
        <f>IF(AS$2='SANDBOX Calc'!$F$6,Data!AR115,0)</f>
        <v>0</v>
      </c>
      <c r="AT115" s="4">
        <f>IF(AT$2='SANDBOX Calc'!$F$6,Data!AS115,0)</f>
        <v>0</v>
      </c>
      <c r="AU115" s="4">
        <f>IF(AU$2='SANDBOX Calc'!$F$6,Data!AT115,0)</f>
        <v>0</v>
      </c>
      <c r="AV115" s="4">
        <f>IF(AV$2='SANDBOX Calc'!$F$6,Data!AU115,0)</f>
        <v>0</v>
      </c>
      <c r="AW115" s="4">
        <f>IF(AW$2='SANDBOX Calc'!$F$6,Data!AV115,0)</f>
        <v>0</v>
      </c>
      <c r="AX115" s="4">
        <f>IF(AX$2='SANDBOX Calc'!$F$6,Data!AW115,0)</f>
        <v>0</v>
      </c>
      <c r="AY115" s="6">
        <f t="shared" si="12"/>
        <v>0</v>
      </c>
      <c r="AZ115" s="18">
        <f>IF(AZ$2='SANDBOX Calc'!$G$6,0,0)</f>
        <v>0</v>
      </c>
      <c r="BA115" s="4">
        <f>IF(BA$2='SANDBOX Calc'!$G$6,Data!AX115,0)</f>
        <v>0</v>
      </c>
      <c r="BB115" s="4">
        <f>IF(BB$2='SANDBOX Calc'!$G$6,Data!AY115,0)</f>
        <v>0</v>
      </c>
      <c r="BC115" s="4">
        <f>IF(BC$2='SANDBOX Calc'!$G$6,Data!AZ115,0)</f>
        <v>0</v>
      </c>
      <c r="BD115" s="4">
        <f>IF(BD$2='SANDBOX Calc'!$G$6,Data!BA115,0)</f>
        <v>0</v>
      </c>
      <c r="BE115" s="4">
        <f>IF(BE$2='SANDBOX Calc'!$G$6,Data!BB115,0)</f>
        <v>0</v>
      </c>
      <c r="BF115" s="4">
        <f>IF(BF$2='SANDBOX Calc'!$G$6,Data!BC115,0)</f>
        <v>0</v>
      </c>
      <c r="BG115" s="4">
        <f>IF(BG$2='SANDBOX Calc'!$G$6,Data!BD115,0)</f>
        <v>0</v>
      </c>
      <c r="BH115" s="6">
        <f t="shared" si="13"/>
        <v>0</v>
      </c>
      <c r="BI115" s="97">
        <f>IF('SANDBOX Calc'!$H$6="Yes",Data!BE115,0)</f>
        <v>0</v>
      </c>
      <c r="BJ115" s="18">
        <f>IF(BJ$2='SANDBOX Calc'!$L$4,0,0)</f>
        <v>0</v>
      </c>
      <c r="BK115" s="4">
        <f>IF(BK$2='SANDBOX Calc'!$L$4,Data!BV115,0)</f>
        <v>0</v>
      </c>
      <c r="BL115" s="4">
        <f>IF(BL$2='SANDBOX Calc'!$L$4,Data!BW115,0)</f>
        <v>0</v>
      </c>
      <c r="BM115" s="4">
        <f>IF(BM$2='SANDBOX Calc'!$L$4,Data!BX115,0)</f>
        <v>0</v>
      </c>
      <c r="BN115" s="4">
        <f>IF(BN$2='SANDBOX Calc'!$L$4,Data!BY115,0)</f>
        <v>0</v>
      </c>
      <c r="BO115" s="6">
        <f t="shared" si="14"/>
        <v>0</v>
      </c>
      <c r="BP115" s="4">
        <f>IF('SANDBOX Calc'!$J$6='BPA SANDBOX Ref Data'!BP$2,Data!C115,0)</f>
        <v>0</v>
      </c>
      <c r="BQ115" s="4">
        <f>IF('SANDBOX Calc'!$J$6='BPA SANDBOX Ref Data'!BQ$2,Data!D115,0)</f>
        <v>0</v>
      </c>
      <c r="BR115" s="4">
        <f>IF('SANDBOX Calc'!$J$6='BPA SANDBOX Ref Data'!BR$2,Data!E115,0)</f>
        <v>0</v>
      </c>
      <c r="BS115" s="4">
        <f>IF('SANDBOX Calc'!$J$6='BPA SANDBOX Ref Data'!BS$2,Data!F115,0)</f>
        <v>2.0209999999999999</v>
      </c>
      <c r="BT115" s="99">
        <f t="shared" si="8"/>
        <v>2.0209999999999999</v>
      </c>
      <c r="BU115" s="102">
        <f>IF('SANDBOX Calc'!$L$6="Yes",'BPA SANDBOX Ref Data'!BO115*'SANDBOX Calc'!$L$5,0)</f>
        <v>0</v>
      </c>
      <c r="BV115" s="102">
        <f>IF('SANDBOX Calc'!$M$6="Yes",IF(('SANDBOX Calc'!I119-'BPA SANDBOX Ref Data'!BT115)&gt;0,('SANDBOX Calc'!I119-'BPA SANDBOX Ref Data'!BT115)*'SANDBOX Calc'!$M$5,0),0)</f>
        <v>1.6166095890411958E-3</v>
      </c>
      <c r="BW115" s="80">
        <f>IF('SANDBOX Calc'!$K$6="Yes",IF(('SANDBOX Calc'!I119)&lt;'SANDBOX Calc'!J119,('SANDBOX Calc'!I119-'SANDBOX Calc'!J119)*'SANDBOX Calc'!$K$5,0),0)</f>
        <v>0</v>
      </c>
      <c r="BX115" s="105">
        <f>IF('SANDBOX Calc'!$N$5='BPA SANDBOX Ref Data'!$BX$2,'BPA SANDBOX Scaling'!D118,0)</f>
        <v>8.5217883766758332E-2</v>
      </c>
      <c r="BY115" s="1">
        <f>IF('SANDBOX Calc'!$N$5='BPA SANDBOX Ref Data'!$BY$2,'BPA SANDBOX Scaling'!H118,0)</f>
        <v>0</v>
      </c>
      <c r="BZ115" s="6">
        <f>IF('SANDBOX Calc'!$N$6="Yes",SUM('BPA SANDBOX Ref Data'!BX115:BY115),0)</f>
        <v>8.5217883766758332E-2</v>
      </c>
      <c r="CA115" s="4"/>
      <c r="CB115" s="4"/>
      <c r="CC115" s="4"/>
      <c r="CD115" s="4"/>
      <c r="CE115" s="4"/>
      <c r="CF115" s="4"/>
      <c r="CG115" s="4"/>
      <c r="CH115" s="4"/>
      <c r="CI115" s="4"/>
      <c r="CJ115" s="4"/>
      <c r="CK115" s="4"/>
      <c r="CL115" s="4"/>
      <c r="CM115" s="4"/>
      <c r="CN115" s="4"/>
      <c r="CO115" s="4"/>
      <c r="CP115" s="4"/>
      <c r="CQ115" s="4" t="e">
        <f>IF('SANDBOX Calc'!#REF!='BPA SANDBOX Ref Data'!CQ$2,Data!G115,0)</f>
        <v>#REF!</v>
      </c>
      <c r="CR115" s="4" t="e">
        <f>IF('SANDBOX Calc'!#REF!='BPA SANDBOX Ref Data'!CR$2,Data!H115,0)</f>
        <v>#REF!</v>
      </c>
      <c r="CS115" s="4" t="e">
        <f>IF('SANDBOX Calc'!#REF!='BPA SANDBOX Ref Data'!CS$2,Data!I115,0)</f>
        <v>#REF!</v>
      </c>
      <c r="CT115" s="4" t="e">
        <f>IF('SANDBOX Calc'!#REF!='BPA SANDBOX Ref Data'!CT$2,Data!J115,0)</f>
        <v>#REF!</v>
      </c>
      <c r="CU115" s="4" t="e">
        <f>IF('SANDBOX Calc'!#REF!='BPA SANDBOX Ref Data'!CU$2,Data!K115,0)</f>
        <v>#REF!</v>
      </c>
      <c r="CV115" s="4" t="e">
        <f>IF('SANDBOX Calc'!#REF!='BPA SANDBOX Ref Data'!CV$2,Data!L115,0)</f>
        <v>#REF!</v>
      </c>
      <c r="CW115" s="4" t="e">
        <f>IF('SANDBOX Calc'!#REF!='BPA SANDBOX Ref Data'!CW$2,Data!M115,0)</f>
        <v>#REF!</v>
      </c>
      <c r="CX115" s="4" t="e">
        <f>IF('SANDBOX Calc'!#REF!='BPA SANDBOX Ref Data'!CX$2,Data!N115,0)</f>
        <v>#REF!</v>
      </c>
      <c r="CY115" s="4" t="e">
        <f>IF('SANDBOX Calc'!#REF!='BPA SANDBOX Ref Data'!CY$2,Data!O115,0)</f>
        <v>#REF!</v>
      </c>
      <c r="CZ115" s="4" t="e">
        <f>IF('SANDBOX Calc'!#REF!='BPA SANDBOX Ref Data'!CZ$2,Data!P115,0)</f>
        <v>#REF!</v>
      </c>
      <c r="DA115" s="4" t="e">
        <f>IF('SANDBOX Calc'!#REF!='BPA SANDBOX Ref Data'!DA$2,Data!Q115,0)</f>
        <v>#REF!</v>
      </c>
      <c r="DB115" s="4" t="e">
        <f>IF('SANDBOX Calc'!#REF!='BPA SANDBOX Ref Data'!DB$2,Data!R115,0)</f>
        <v>#REF!</v>
      </c>
      <c r="DC115" s="4" t="e">
        <f>IF('SANDBOX Calc'!#REF!='BPA SANDBOX Ref Data'!DC$2,Data!S115,0)</f>
        <v>#REF!</v>
      </c>
      <c r="DD115" s="4" t="e">
        <f>IF('SANDBOX Calc'!#REF!='BPA SANDBOX Ref Data'!DD$2,Data!T115,0)</f>
        <v>#REF!</v>
      </c>
      <c r="DE115" s="4" t="e">
        <f>IF('SANDBOX Calc'!#REF!='BPA SANDBOX Ref Data'!DE$2,Data!U115,0)</f>
        <v>#REF!</v>
      </c>
      <c r="DF115" s="22" t="e">
        <f t="shared" si="15"/>
        <v>#REF!</v>
      </c>
    </row>
    <row r="116" spans="1:110" x14ac:dyDescent="0.3">
      <c r="A116" s="12">
        <v>10379</v>
      </c>
      <c r="B116" s="37" t="s">
        <v>123</v>
      </c>
      <c r="C116" s="18">
        <f>IF('SANDBOX Calc'!$C$6='BPA SANDBOX Ref Data'!C$2,Data!G116,0)</f>
        <v>0</v>
      </c>
      <c r="D116" s="4">
        <f>IF('SANDBOX Calc'!$C$6='BPA SANDBOX Ref Data'!D$2,Data!H116,0)</f>
        <v>0</v>
      </c>
      <c r="E116" s="4">
        <f>IF('SANDBOX Calc'!$C$6='BPA SANDBOX Ref Data'!E$2,Data!I116,0)</f>
        <v>4.5046874429223731</v>
      </c>
      <c r="F116" s="4">
        <f>IF('SANDBOX Calc'!$C$6='BPA SANDBOX Ref Data'!F$2,Data!J116,0)</f>
        <v>0</v>
      </c>
      <c r="G116" s="4">
        <f>IF('SANDBOX Calc'!$C$6='BPA SANDBOX Ref Data'!G$2,Data!K116,0)</f>
        <v>0</v>
      </c>
      <c r="H116" s="4">
        <f>IF('SANDBOX Calc'!$C$6='BPA SANDBOX Ref Data'!H$2,Data!L116,0)</f>
        <v>0</v>
      </c>
      <c r="I116" s="4">
        <f>IF('SANDBOX Calc'!$C$6='BPA SANDBOX Ref Data'!I$2,Data!M116,0)</f>
        <v>0</v>
      </c>
      <c r="J116" s="4">
        <f>IF('SANDBOX Calc'!$C$6='BPA SANDBOX Ref Data'!J$2,Data!N116,0)</f>
        <v>0</v>
      </c>
      <c r="K116" s="4">
        <f>IF('SANDBOX Calc'!$C$6='BPA SANDBOX Ref Data'!K$2,Data!O116,0)</f>
        <v>0</v>
      </c>
      <c r="L116" s="4">
        <f>IF('SANDBOX Calc'!$C$6='BPA SANDBOX Ref Data'!L$2,Data!P116,0)</f>
        <v>0</v>
      </c>
      <c r="M116" s="4">
        <f>IF('SANDBOX Calc'!$C$6='BPA SANDBOX Ref Data'!M$2,Data!Q116,0)</f>
        <v>0</v>
      </c>
      <c r="N116" s="4">
        <f>IF('SANDBOX Calc'!$C$6='BPA SANDBOX Ref Data'!N$2,Data!R116,0)</f>
        <v>0</v>
      </c>
      <c r="O116" s="4">
        <f>IF('SANDBOX Calc'!$C$6='BPA SANDBOX Ref Data'!O$2,Data!S116,0)</f>
        <v>0</v>
      </c>
      <c r="P116" s="4">
        <f>IF('SANDBOX Calc'!$C$6='BPA SANDBOX Ref Data'!P$2,Data!T116,0)</f>
        <v>0</v>
      </c>
      <c r="Q116" s="4">
        <f>IF('SANDBOX Calc'!$C$6='BPA SANDBOX Ref Data'!Q$2,Data!U116,0)</f>
        <v>0</v>
      </c>
      <c r="R116" s="22">
        <f t="shared" si="9"/>
        <v>4.5046874429223731</v>
      </c>
      <c r="S116" s="18">
        <f>IF(S$2='SANDBOX Calc'!$D$6,Data!V116,0)</f>
        <v>0</v>
      </c>
      <c r="T116" s="4">
        <f>IF(T$2='SANDBOX Calc'!$D$6,Data!W116,0)</f>
        <v>0</v>
      </c>
      <c r="U116" s="4">
        <f>IF(U$2='SANDBOX Calc'!$D$6,Data!X116,0)</f>
        <v>0</v>
      </c>
      <c r="V116" s="4">
        <f>IF(V$2='SANDBOX Calc'!$D$6,Data!Y116,0)</f>
        <v>0</v>
      </c>
      <c r="W116" s="4">
        <f>IF(W$2='SANDBOX Calc'!$D$6,Data!Z116,0)</f>
        <v>0</v>
      </c>
      <c r="X116" s="4">
        <f>IF(X$2='SANDBOX Calc'!$D$6,Data!AA116,0)</f>
        <v>0</v>
      </c>
      <c r="Y116" s="4">
        <f>IF(Y$2='SANDBOX Calc'!$D$6,Data!AB116,0)</f>
        <v>0</v>
      </c>
      <c r="Z116" s="4">
        <f>IF(Z$2='SANDBOX Calc'!$D$6,Data!AC116,0)</f>
        <v>0</v>
      </c>
      <c r="AA116" s="4">
        <f>IF(AA$2='SANDBOX Calc'!$D$6,Data!AD116,0)</f>
        <v>0</v>
      </c>
      <c r="AB116" s="4">
        <f>IF(AB$2='SANDBOX Calc'!$D$6,Data!AE116,0)</f>
        <v>0</v>
      </c>
      <c r="AC116" s="4">
        <f>IF(AC$2='SANDBOX Calc'!$D$6,Data!AF116,0)</f>
        <v>0</v>
      </c>
      <c r="AD116" s="4">
        <f>IF(AD$2='SANDBOX Calc'!$D$6,Data!AG116,0)</f>
        <v>0</v>
      </c>
      <c r="AE116" s="4">
        <f>IF(AE$2='SANDBOX Calc'!$D$6,Data!AH116,0)</f>
        <v>0</v>
      </c>
      <c r="AF116" s="4">
        <f>IF(AF$2='SANDBOX Calc'!$D$6,Data!AI116,0)</f>
        <v>0</v>
      </c>
      <c r="AG116" s="6">
        <f t="shared" si="10"/>
        <v>0</v>
      </c>
      <c r="AH116" s="18">
        <f>IF(AH$2='SANDBOX Calc'!$E$6,0,0)</f>
        <v>0</v>
      </c>
      <c r="AI116" s="4">
        <f>IF(AI$2='SANDBOX Calc'!$E$6,Data!AJ116,0)</f>
        <v>0</v>
      </c>
      <c r="AJ116" s="4">
        <f>IF(AJ$2='SANDBOX Calc'!$E$6,Data!AK116,0)</f>
        <v>0</v>
      </c>
      <c r="AK116" s="4">
        <f>IF(AK$2='SANDBOX Calc'!$E$6,Data!AL116,0)</f>
        <v>0</v>
      </c>
      <c r="AL116" s="4">
        <f>IF(AL$2='SANDBOX Calc'!$E$6,Data!AM116,0)</f>
        <v>0</v>
      </c>
      <c r="AM116" s="4">
        <f>IF(AM$2='SANDBOX Calc'!$E$6,Data!AN116,0)</f>
        <v>0</v>
      </c>
      <c r="AN116" s="4">
        <f>IF(AN$2='SANDBOX Calc'!$E$6,Data!AO116,0)</f>
        <v>0</v>
      </c>
      <c r="AO116" s="4">
        <f>IF(AO$2='SANDBOX Calc'!$E$6,Data!AP116,0)</f>
        <v>0</v>
      </c>
      <c r="AP116" s="6">
        <f t="shared" si="11"/>
        <v>0</v>
      </c>
      <c r="AQ116" s="18">
        <f>IF(AQ$2='SANDBOX Calc'!$F$6,0,0)</f>
        <v>0</v>
      </c>
      <c r="AR116" s="4">
        <f>IF(AR$2='SANDBOX Calc'!$F$6,Data!AQ116,0)</f>
        <v>0</v>
      </c>
      <c r="AS116" s="4">
        <f>IF(AS$2='SANDBOX Calc'!$F$6,Data!AR116,0)</f>
        <v>0</v>
      </c>
      <c r="AT116" s="4">
        <f>IF(AT$2='SANDBOX Calc'!$F$6,Data!AS116,0)</f>
        <v>0</v>
      </c>
      <c r="AU116" s="4">
        <f>IF(AU$2='SANDBOX Calc'!$F$6,Data!AT116,0)</f>
        <v>0</v>
      </c>
      <c r="AV116" s="4">
        <f>IF(AV$2='SANDBOX Calc'!$F$6,Data!AU116,0)</f>
        <v>0</v>
      </c>
      <c r="AW116" s="4">
        <f>IF(AW$2='SANDBOX Calc'!$F$6,Data!AV116,0)</f>
        <v>0</v>
      </c>
      <c r="AX116" s="4">
        <f>IF(AX$2='SANDBOX Calc'!$F$6,Data!AW116,0)</f>
        <v>0</v>
      </c>
      <c r="AY116" s="6">
        <f t="shared" si="12"/>
        <v>0</v>
      </c>
      <c r="AZ116" s="18">
        <f>IF(AZ$2='SANDBOX Calc'!$G$6,0,0)</f>
        <v>0</v>
      </c>
      <c r="BA116" s="4">
        <f>IF(BA$2='SANDBOX Calc'!$G$6,Data!AX116,0)</f>
        <v>0</v>
      </c>
      <c r="BB116" s="4">
        <f>IF(BB$2='SANDBOX Calc'!$G$6,Data!AY116,0)</f>
        <v>0</v>
      </c>
      <c r="BC116" s="4">
        <f>IF(BC$2='SANDBOX Calc'!$G$6,Data!AZ116,0)</f>
        <v>0</v>
      </c>
      <c r="BD116" s="4">
        <f>IF(BD$2='SANDBOX Calc'!$G$6,Data!BA116,0)</f>
        <v>0</v>
      </c>
      <c r="BE116" s="4">
        <f>IF(BE$2='SANDBOX Calc'!$G$6,Data!BB116,0)</f>
        <v>0</v>
      </c>
      <c r="BF116" s="4">
        <f>IF(BF$2='SANDBOX Calc'!$G$6,Data!BC116,0)</f>
        <v>0</v>
      </c>
      <c r="BG116" s="4">
        <f>IF(BG$2='SANDBOX Calc'!$G$6,Data!BD116,0)</f>
        <v>0</v>
      </c>
      <c r="BH116" s="6">
        <f t="shared" si="13"/>
        <v>0</v>
      </c>
      <c r="BI116" s="97">
        <f>IF('SANDBOX Calc'!$H$6="Yes",Data!BE116,0)</f>
        <v>0</v>
      </c>
      <c r="BJ116" s="18">
        <f>IF(BJ$2='SANDBOX Calc'!$L$4,0,0)</f>
        <v>0</v>
      </c>
      <c r="BK116" s="4">
        <f>IF(BK$2='SANDBOX Calc'!$L$4,Data!BV116,0)</f>
        <v>0</v>
      </c>
      <c r="BL116" s="4">
        <f>IF(BL$2='SANDBOX Calc'!$L$4,Data!BW116,0)</f>
        <v>0</v>
      </c>
      <c r="BM116" s="4">
        <f>IF(BM$2='SANDBOX Calc'!$L$4,Data!BX116,0)</f>
        <v>0</v>
      </c>
      <c r="BN116" s="4">
        <f>IF(BN$2='SANDBOX Calc'!$L$4,Data!BY116,0)</f>
        <v>0</v>
      </c>
      <c r="BO116" s="6">
        <f t="shared" si="14"/>
        <v>0</v>
      </c>
      <c r="BP116" s="4">
        <f>IF('SANDBOX Calc'!$J$6='BPA SANDBOX Ref Data'!BP$2,Data!C116,0)</f>
        <v>0</v>
      </c>
      <c r="BQ116" s="4">
        <f>IF('SANDBOX Calc'!$J$6='BPA SANDBOX Ref Data'!BQ$2,Data!D116,0)</f>
        <v>0</v>
      </c>
      <c r="BR116" s="4">
        <f>IF('SANDBOX Calc'!$J$6='BPA SANDBOX Ref Data'!BR$2,Data!E116,0)</f>
        <v>0</v>
      </c>
      <c r="BS116" s="4">
        <f>IF('SANDBOX Calc'!$J$6='BPA SANDBOX Ref Data'!BS$2,Data!F116,0)</f>
        <v>4.8079999999999998</v>
      </c>
      <c r="BT116" s="99">
        <f t="shared" si="8"/>
        <v>4.8079999999999998</v>
      </c>
      <c r="BU116" s="102">
        <f>IF('SANDBOX Calc'!$L$6="Yes",'BPA SANDBOX Ref Data'!BO116*'SANDBOX Calc'!$L$5,0)</f>
        <v>0</v>
      </c>
      <c r="BV116" s="102">
        <f>IF('SANDBOX Calc'!$M$6="Yes",IF(('SANDBOX Calc'!I120-'BPA SANDBOX Ref Data'!BT116)&gt;0,('SANDBOX Calc'!I120-'BPA SANDBOX Ref Data'!BT116)*'SANDBOX Calc'!$M$5,0),0)</f>
        <v>0</v>
      </c>
      <c r="BW116" s="80">
        <f>IF('SANDBOX Calc'!$K$6="Yes",IF(('SANDBOX Calc'!I120)&lt;'SANDBOX Calc'!J120,('SANDBOX Calc'!I120-'SANDBOX Calc'!J120)*'SANDBOX Calc'!$K$5,0),0)</f>
        <v>-0.30331255707762672</v>
      </c>
      <c r="BX116" s="105">
        <f>IF('SANDBOX Calc'!$N$5='BPA SANDBOX Ref Data'!$BX$2,'BPA SANDBOX Scaling'!D119,0)</f>
        <v>0.18979372022191196</v>
      </c>
      <c r="BY116" s="1">
        <f>IF('SANDBOX Calc'!$N$5='BPA SANDBOX Ref Data'!$BY$2,'BPA SANDBOX Scaling'!H119,0)</f>
        <v>0</v>
      </c>
      <c r="BZ116" s="6">
        <f>IF('SANDBOX Calc'!$N$6="Yes",SUM('BPA SANDBOX Ref Data'!BX116:BY116),0)</f>
        <v>0.18979372022191196</v>
      </c>
      <c r="CA116" s="4"/>
      <c r="CB116" s="4"/>
      <c r="CC116" s="4"/>
      <c r="CD116" s="4"/>
      <c r="CE116" s="4"/>
      <c r="CF116" s="4"/>
      <c r="CG116" s="4"/>
      <c r="CH116" s="4"/>
      <c r="CI116" s="4"/>
      <c r="CJ116" s="4"/>
      <c r="CK116" s="4"/>
      <c r="CL116" s="4"/>
      <c r="CM116" s="4"/>
      <c r="CN116" s="4"/>
      <c r="CO116" s="4"/>
      <c r="CP116" s="4"/>
      <c r="CQ116" s="4" t="e">
        <f>IF('SANDBOX Calc'!#REF!='BPA SANDBOX Ref Data'!CQ$2,Data!G116,0)</f>
        <v>#REF!</v>
      </c>
      <c r="CR116" s="4" t="e">
        <f>IF('SANDBOX Calc'!#REF!='BPA SANDBOX Ref Data'!CR$2,Data!H116,0)</f>
        <v>#REF!</v>
      </c>
      <c r="CS116" s="4" t="e">
        <f>IF('SANDBOX Calc'!#REF!='BPA SANDBOX Ref Data'!CS$2,Data!I116,0)</f>
        <v>#REF!</v>
      </c>
      <c r="CT116" s="4" t="e">
        <f>IF('SANDBOX Calc'!#REF!='BPA SANDBOX Ref Data'!CT$2,Data!J116,0)</f>
        <v>#REF!</v>
      </c>
      <c r="CU116" s="4" t="e">
        <f>IF('SANDBOX Calc'!#REF!='BPA SANDBOX Ref Data'!CU$2,Data!K116,0)</f>
        <v>#REF!</v>
      </c>
      <c r="CV116" s="4" t="e">
        <f>IF('SANDBOX Calc'!#REF!='BPA SANDBOX Ref Data'!CV$2,Data!L116,0)</f>
        <v>#REF!</v>
      </c>
      <c r="CW116" s="4" t="e">
        <f>IF('SANDBOX Calc'!#REF!='BPA SANDBOX Ref Data'!CW$2,Data!M116,0)</f>
        <v>#REF!</v>
      </c>
      <c r="CX116" s="4" t="e">
        <f>IF('SANDBOX Calc'!#REF!='BPA SANDBOX Ref Data'!CX$2,Data!N116,0)</f>
        <v>#REF!</v>
      </c>
      <c r="CY116" s="4" t="e">
        <f>IF('SANDBOX Calc'!#REF!='BPA SANDBOX Ref Data'!CY$2,Data!O116,0)</f>
        <v>#REF!</v>
      </c>
      <c r="CZ116" s="4" t="e">
        <f>IF('SANDBOX Calc'!#REF!='BPA SANDBOX Ref Data'!CZ$2,Data!P116,0)</f>
        <v>#REF!</v>
      </c>
      <c r="DA116" s="4" t="e">
        <f>IF('SANDBOX Calc'!#REF!='BPA SANDBOX Ref Data'!DA$2,Data!Q116,0)</f>
        <v>#REF!</v>
      </c>
      <c r="DB116" s="4" t="e">
        <f>IF('SANDBOX Calc'!#REF!='BPA SANDBOX Ref Data'!DB$2,Data!R116,0)</f>
        <v>#REF!</v>
      </c>
      <c r="DC116" s="4" t="e">
        <f>IF('SANDBOX Calc'!#REF!='BPA SANDBOX Ref Data'!DC$2,Data!S116,0)</f>
        <v>#REF!</v>
      </c>
      <c r="DD116" s="4" t="e">
        <f>IF('SANDBOX Calc'!#REF!='BPA SANDBOX Ref Data'!DD$2,Data!T116,0)</f>
        <v>#REF!</v>
      </c>
      <c r="DE116" s="4" t="e">
        <f>IF('SANDBOX Calc'!#REF!='BPA SANDBOX Ref Data'!DE$2,Data!U116,0)</f>
        <v>#REF!</v>
      </c>
      <c r="DF116" s="22" t="e">
        <f t="shared" si="15"/>
        <v>#REF!</v>
      </c>
    </row>
    <row r="117" spans="1:110" x14ac:dyDescent="0.3">
      <c r="A117" s="12">
        <v>10388</v>
      </c>
      <c r="B117" s="37" t="s">
        <v>124</v>
      </c>
      <c r="C117" s="18">
        <f>IF('SANDBOX Calc'!$C$6='BPA SANDBOX Ref Data'!C$2,Data!G117,0)</f>
        <v>0</v>
      </c>
      <c r="D117" s="4">
        <f>IF('SANDBOX Calc'!$C$6='BPA SANDBOX Ref Data'!D$2,Data!H117,0)</f>
        <v>0</v>
      </c>
      <c r="E117" s="4">
        <f>IF('SANDBOX Calc'!$C$6='BPA SANDBOX Ref Data'!E$2,Data!I117,0)</f>
        <v>702.48813721461204</v>
      </c>
      <c r="F117" s="4">
        <f>IF('SANDBOX Calc'!$C$6='BPA SANDBOX Ref Data'!F$2,Data!J117,0)</f>
        <v>0</v>
      </c>
      <c r="G117" s="4">
        <f>IF('SANDBOX Calc'!$C$6='BPA SANDBOX Ref Data'!G$2,Data!K117,0)</f>
        <v>0</v>
      </c>
      <c r="H117" s="4">
        <f>IF('SANDBOX Calc'!$C$6='BPA SANDBOX Ref Data'!H$2,Data!L117,0)</f>
        <v>0</v>
      </c>
      <c r="I117" s="4">
        <f>IF('SANDBOX Calc'!$C$6='BPA SANDBOX Ref Data'!I$2,Data!M117,0)</f>
        <v>0</v>
      </c>
      <c r="J117" s="4">
        <f>IF('SANDBOX Calc'!$C$6='BPA SANDBOX Ref Data'!J$2,Data!N117,0)</f>
        <v>0</v>
      </c>
      <c r="K117" s="4">
        <f>IF('SANDBOX Calc'!$C$6='BPA SANDBOX Ref Data'!K$2,Data!O117,0)</f>
        <v>0</v>
      </c>
      <c r="L117" s="4">
        <f>IF('SANDBOX Calc'!$C$6='BPA SANDBOX Ref Data'!L$2,Data!P117,0)</f>
        <v>0</v>
      </c>
      <c r="M117" s="4">
        <f>IF('SANDBOX Calc'!$C$6='BPA SANDBOX Ref Data'!M$2,Data!Q117,0)</f>
        <v>0</v>
      </c>
      <c r="N117" s="4">
        <f>IF('SANDBOX Calc'!$C$6='BPA SANDBOX Ref Data'!N$2,Data!R117,0)</f>
        <v>0</v>
      </c>
      <c r="O117" s="4">
        <f>IF('SANDBOX Calc'!$C$6='BPA SANDBOX Ref Data'!O$2,Data!S117,0)</f>
        <v>0</v>
      </c>
      <c r="P117" s="4">
        <f>IF('SANDBOX Calc'!$C$6='BPA SANDBOX Ref Data'!P$2,Data!T117,0)</f>
        <v>0</v>
      </c>
      <c r="Q117" s="4">
        <f>IF('SANDBOX Calc'!$C$6='BPA SANDBOX Ref Data'!Q$2,Data!U117,0)</f>
        <v>0</v>
      </c>
      <c r="R117" s="22">
        <f t="shared" si="9"/>
        <v>702.48813721461204</v>
      </c>
      <c r="S117" s="18">
        <f>IF(S$2='SANDBOX Calc'!$D$6,Data!V117,0)</f>
        <v>0</v>
      </c>
      <c r="T117" s="4">
        <f>IF(T$2='SANDBOX Calc'!$D$6,Data!W117,0)</f>
        <v>480.17416312785394</v>
      </c>
      <c r="U117" s="4">
        <f>IF(U$2='SANDBOX Calc'!$D$6,Data!X117,0)</f>
        <v>0</v>
      </c>
      <c r="V117" s="4">
        <f>IF(V$2='SANDBOX Calc'!$D$6,Data!Y117,0)</f>
        <v>0</v>
      </c>
      <c r="W117" s="4">
        <f>IF(W$2='SANDBOX Calc'!$D$6,Data!Z117,0)</f>
        <v>0</v>
      </c>
      <c r="X117" s="4">
        <f>IF(X$2='SANDBOX Calc'!$D$6,Data!AA117,0)</f>
        <v>0</v>
      </c>
      <c r="Y117" s="4">
        <f>IF(Y$2='SANDBOX Calc'!$D$6,Data!AB117,0)</f>
        <v>0</v>
      </c>
      <c r="Z117" s="4">
        <f>IF(Z$2='SANDBOX Calc'!$D$6,Data!AC117,0)</f>
        <v>0</v>
      </c>
      <c r="AA117" s="4">
        <f>IF(AA$2='SANDBOX Calc'!$D$6,Data!AD117,0)</f>
        <v>0</v>
      </c>
      <c r="AB117" s="4">
        <f>IF(AB$2='SANDBOX Calc'!$D$6,Data!AE117,0)</f>
        <v>0</v>
      </c>
      <c r="AC117" s="4">
        <f>IF(AC$2='SANDBOX Calc'!$D$6,Data!AF117,0)</f>
        <v>0</v>
      </c>
      <c r="AD117" s="4">
        <f>IF(AD$2='SANDBOX Calc'!$D$6,Data!AG117,0)</f>
        <v>0</v>
      </c>
      <c r="AE117" s="4">
        <f>IF(AE$2='SANDBOX Calc'!$D$6,Data!AH117,0)</f>
        <v>0</v>
      </c>
      <c r="AF117" s="4">
        <f>IF(AF$2='SANDBOX Calc'!$D$6,Data!AI117,0)</f>
        <v>0</v>
      </c>
      <c r="AG117" s="6">
        <f t="shared" si="10"/>
        <v>480.17416312785394</v>
      </c>
      <c r="AH117" s="18">
        <f>IF(AH$2='SANDBOX Calc'!$E$6,0,0)</f>
        <v>0</v>
      </c>
      <c r="AI117" s="4">
        <f>IF(AI$2='SANDBOX Calc'!$E$6,Data!AJ117,0)</f>
        <v>0</v>
      </c>
      <c r="AJ117" s="4">
        <f>IF(AJ$2='SANDBOX Calc'!$E$6,Data!AK117,0)</f>
        <v>0</v>
      </c>
      <c r="AK117" s="4">
        <f>IF(AK$2='SANDBOX Calc'!$E$6,Data!AL117,0)</f>
        <v>0</v>
      </c>
      <c r="AL117" s="4">
        <f>IF(AL$2='SANDBOX Calc'!$E$6,Data!AM117,0)</f>
        <v>0</v>
      </c>
      <c r="AM117" s="4">
        <f>IF(AM$2='SANDBOX Calc'!$E$6,Data!AN117,0)</f>
        <v>0</v>
      </c>
      <c r="AN117" s="4">
        <f>IF(AN$2='SANDBOX Calc'!$E$6,Data!AO117,0)</f>
        <v>0</v>
      </c>
      <c r="AO117" s="4">
        <f>IF(AO$2='SANDBOX Calc'!$E$6,Data!AP117,0)</f>
        <v>0</v>
      </c>
      <c r="AP117" s="6">
        <f t="shared" si="11"/>
        <v>0</v>
      </c>
      <c r="AQ117" s="18">
        <f>IF(AQ$2='SANDBOX Calc'!$F$6,0,0)</f>
        <v>0</v>
      </c>
      <c r="AR117" s="4">
        <f>IF(AR$2='SANDBOX Calc'!$F$6,Data!AQ117,0)</f>
        <v>0</v>
      </c>
      <c r="AS117" s="4">
        <f>IF(AS$2='SANDBOX Calc'!$F$6,Data!AR117,0)</f>
        <v>0.2321917808219178</v>
      </c>
      <c r="AT117" s="4">
        <f>IF(AT$2='SANDBOX Calc'!$F$6,Data!AS117,0)</f>
        <v>0</v>
      </c>
      <c r="AU117" s="4">
        <f>IF(AU$2='SANDBOX Calc'!$F$6,Data!AT117,0)</f>
        <v>0</v>
      </c>
      <c r="AV117" s="4">
        <f>IF(AV$2='SANDBOX Calc'!$F$6,Data!AU117,0)</f>
        <v>0</v>
      </c>
      <c r="AW117" s="4">
        <f>IF(AW$2='SANDBOX Calc'!$F$6,Data!AV117,0)</f>
        <v>0</v>
      </c>
      <c r="AX117" s="4">
        <f>IF(AX$2='SANDBOX Calc'!$F$6,Data!AW117,0)</f>
        <v>0</v>
      </c>
      <c r="AY117" s="6">
        <f t="shared" si="12"/>
        <v>0.2321917808219178</v>
      </c>
      <c r="AZ117" s="18">
        <f>IF(AZ$2='SANDBOX Calc'!$G$6,0,0)</f>
        <v>0</v>
      </c>
      <c r="BA117" s="4">
        <f>IF(BA$2='SANDBOX Calc'!$G$6,Data!AX117,0)</f>
        <v>0</v>
      </c>
      <c r="BB117" s="4">
        <f>IF(BB$2='SANDBOX Calc'!$G$6,Data!AY117,0)</f>
        <v>0</v>
      </c>
      <c r="BC117" s="4">
        <f>IF(BC$2='SANDBOX Calc'!$G$6,Data!AZ117,0)</f>
        <v>0</v>
      </c>
      <c r="BD117" s="4">
        <f>IF(BD$2='SANDBOX Calc'!$G$6,Data!BA117,0)</f>
        <v>0</v>
      </c>
      <c r="BE117" s="4">
        <f>IF(BE$2='SANDBOX Calc'!$G$6,Data!BB117,0)</f>
        <v>0</v>
      </c>
      <c r="BF117" s="4">
        <f>IF(BF$2='SANDBOX Calc'!$G$6,Data!BC117,0)</f>
        <v>0</v>
      </c>
      <c r="BG117" s="4">
        <f>IF(BG$2='SANDBOX Calc'!$G$6,Data!BD117,0)</f>
        <v>0</v>
      </c>
      <c r="BH117" s="6">
        <f t="shared" si="13"/>
        <v>0</v>
      </c>
      <c r="BI117" s="97">
        <f>IF('SANDBOX Calc'!$H$6="Yes",Data!BE117,0)</f>
        <v>0</v>
      </c>
      <c r="BJ117" s="18">
        <f>IF(BJ$2='SANDBOX Calc'!$L$4,0,0)</f>
        <v>0</v>
      </c>
      <c r="BK117" s="4">
        <f>IF(BK$2='SANDBOX Calc'!$L$4,Data!BV117,0)</f>
        <v>0</v>
      </c>
      <c r="BL117" s="4">
        <f>IF(BL$2='SANDBOX Calc'!$L$4,Data!BW117,0)</f>
        <v>12.324999999999999</v>
      </c>
      <c r="BM117" s="4">
        <f>IF(BM$2='SANDBOX Calc'!$L$4,Data!BX117,0)</f>
        <v>0</v>
      </c>
      <c r="BN117" s="4">
        <f>IF(BN$2='SANDBOX Calc'!$L$4,Data!BY117,0)</f>
        <v>0</v>
      </c>
      <c r="BO117" s="6">
        <f t="shared" si="14"/>
        <v>12.324999999999999</v>
      </c>
      <c r="BP117" s="4">
        <f>IF('SANDBOX Calc'!$J$6='BPA SANDBOX Ref Data'!BP$2,Data!C117,0)</f>
        <v>0</v>
      </c>
      <c r="BQ117" s="4">
        <f>IF('SANDBOX Calc'!$J$6='BPA SANDBOX Ref Data'!BQ$2,Data!D117,0)</f>
        <v>0</v>
      </c>
      <c r="BR117" s="4">
        <f>IF('SANDBOX Calc'!$J$6='BPA SANDBOX Ref Data'!BR$2,Data!E117,0)</f>
        <v>0</v>
      </c>
      <c r="BS117" s="4">
        <f>IF('SANDBOX Calc'!$J$6='BPA SANDBOX Ref Data'!BS$2,Data!F117,0)</f>
        <v>113.223</v>
      </c>
      <c r="BT117" s="99">
        <f t="shared" si="8"/>
        <v>113.223</v>
      </c>
      <c r="BU117" s="102">
        <f>IF('SANDBOX Calc'!$L$6="Yes",'BPA SANDBOX Ref Data'!BO117*'SANDBOX Calc'!$L$5,0)</f>
        <v>6.1624999999999996</v>
      </c>
      <c r="BV117" s="102">
        <f>IF('SANDBOX Calc'!$M$6="Yes",IF(('SANDBOX Calc'!I121-'BPA SANDBOX Ref Data'!BT117)&gt;0,('SANDBOX Calc'!I121-'BPA SANDBOX Ref Data'!BT117)*'SANDBOX Calc'!$M$5,0),0)</f>
        <v>27.214695576484051</v>
      </c>
      <c r="BW117" s="80">
        <f>IF('SANDBOX Calc'!$K$6="Yes",IF(('SANDBOX Calc'!I121)&lt;'SANDBOX Calc'!J121,('SANDBOX Calc'!I121-'SANDBOX Calc'!J121)*'SANDBOX Calc'!$K$5,0),0)</f>
        <v>0</v>
      </c>
      <c r="BX117" s="105">
        <f>IF('SANDBOX Calc'!$N$5='BPA SANDBOX Ref Data'!$BX$2,'BPA SANDBOX Scaling'!D120,0)</f>
        <v>6.176631976417517</v>
      </c>
      <c r="BY117" s="1">
        <f>IF('SANDBOX Calc'!$N$5='BPA SANDBOX Ref Data'!$BY$2,'BPA SANDBOX Scaling'!H120,0)</f>
        <v>0</v>
      </c>
      <c r="BZ117" s="6">
        <f>IF('SANDBOX Calc'!$N$6="Yes",SUM('BPA SANDBOX Ref Data'!BX117:BY117),0)</f>
        <v>6.176631976417517</v>
      </c>
      <c r="CA117" s="4"/>
      <c r="CB117" s="4"/>
      <c r="CC117" s="4"/>
      <c r="CD117" s="4"/>
      <c r="CE117" s="4"/>
      <c r="CF117" s="4"/>
      <c r="CG117" s="4"/>
      <c r="CH117" s="4"/>
      <c r="CI117" s="4"/>
      <c r="CJ117" s="4"/>
      <c r="CK117" s="4"/>
      <c r="CL117" s="4"/>
      <c r="CM117" s="4"/>
      <c r="CN117" s="4"/>
      <c r="CO117" s="4"/>
      <c r="CP117" s="4"/>
      <c r="CQ117" s="4" t="e">
        <f>IF('SANDBOX Calc'!#REF!='BPA SANDBOX Ref Data'!CQ$2,Data!G117,0)</f>
        <v>#REF!</v>
      </c>
      <c r="CR117" s="4" t="e">
        <f>IF('SANDBOX Calc'!#REF!='BPA SANDBOX Ref Data'!CR$2,Data!H117,0)</f>
        <v>#REF!</v>
      </c>
      <c r="CS117" s="4" t="e">
        <f>IF('SANDBOX Calc'!#REF!='BPA SANDBOX Ref Data'!CS$2,Data!I117,0)</f>
        <v>#REF!</v>
      </c>
      <c r="CT117" s="4" t="e">
        <f>IF('SANDBOX Calc'!#REF!='BPA SANDBOX Ref Data'!CT$2,Data!J117,0)</f>
        <v>#REF!</v>
      </c>
      <c r="CU117" s="4" t="e">
        <f>IF('SANDBOX Calc'!#REF!='BPA SANDBOX Ref Data'!CU$2,Data!K117,0)</f>
        <v>#REF!</v>
      </c>
      <c r="CV117" s="4" t="e">
        <f>IF('SANDBOX Calc'!#REF!='BPA SANDBOX Ref Data'!CV$2,Data!L117,0)</f>
        <v>#REF!</v>
      </c>
      <c r="CW117" s="4" t="e">
        <f>IF('SANDBOX Calc'!#REF!='BPA SANDBOX Ref Data'!CW$2,Data!M117,0)</f>
        <v>#REF!</v>
      </c>
      <c r="CX117" s="4" t="e">
        <f>IF('SANDBOX Calc'!#REF!='BPA SANDBOX Ref Data'!CX$2,Data!N117,0)</f>
        <v>#REF!</v>
      </c>
      <c r="CY117" s="4" t="e">
        <f>IF('SANDBOX Calc'!#REF!='BPA SANDBOX Ref Data'!CY$2,Data!O117,0)</f>
        <v>#REF!</v>
      </c>
      <c r="CZ117" s="4" t="e">
        <f>IF('SANDBOX Calc'!#REF!='BPA SANDBOX Ref Data'!CZ$2,Data!P117,0)</f>
        <v>#REF!</v>
      </c>
      <c r="DA117" s="4" t="e">
        <f>IF('SANDBOX Calc'!#REF!='BPA SANDBOX Ref Data'!DA$2,Data!Q117,0)</f>
        <v>#REF!</v>
      </c>
      <c r="DB117" s="4" t="e">
        <f>IF('SANDBOX Calc'!#REF!='BPA SANDBOX Ref Data'!DB$2,Data!R117,0)</f>
        <v>#REF!</v>
      </c>
      <c r="DC117" s="4" t="e">
        <f>IF('SANDBOX Calc'!#REF!='BPA SANDBOX Ref Data'!DC$2,Data!S117,0)</f>
        <v>#REF!</v>
      </c>
      <c r="DD117" s="4" t="e">
        <f>IF('SANDBOX Calc'!#REF!='BPA SANDBOX Ref Data'!DD$2,Data!T117,0)</f>
        <v>#REF!</v>
      </c>
      <c r="DE117" s="4" t="e">
        <f>IF('SANDBOX Calc'!#REF!='BPA SANDBOX Ref Data'!DE$2,Data!U117,0)</f>
        <v>#REF!</v>
      </c>
      <c r="DF117" s="22" t="e">
        <f t="shared" si="15"/>
        <v>#REF!</v>
      </c>
    </row>
    <row r="118" spans="1:110" x14ac:dyDescent="0.3">
      <c r="A118" s="12">
        <v>10391</v>
      </c>
      <c r="B118" s="37" t="s">
        <v>125</v>
      </c>
      <c r="C118" s="18">
        <f>IF('SANDBOX Calc'!$C$6='BPA SANDBOX Ref Data'!C$2,Data!G118,0)</f>
        <v>0</v>
      </c>
      <c r="D118" s="4">
        <f>IF('SANDBOX Calc'!$C$6='BPA SANDBOX Ref Data'!D$2,Data!H118,0)</f>
        <v>0</v>
      </c>
      <c r="E118" s="4">
        <f>IF('SANDBOX Calc'!$C$6='BPA SANDBOX Ref Data'!E$2,Data!I118,0)</f>
        <v>33.017314383561647</v>
      </c>
      <c r="F118" s="4">
        <f>IF('SANDBOX Calc'!$C$6='BPA SANDBOX Ref Data'!F$2,Data!J118,0)</f>
        <v>0</v>
      </c>
      <c r="G118" s="4">
        <f>IF('SANDBOX Calc'!$C$6='BPA SANDBOX Ref Data'!G$2,Data!K118,0)</f>
        <v>0</v>
      </c>
      <c r="H118" s="4">
        <f>IF('SANDBOX Calc'!$C$6='BPA SANDBOX Ref Data'!H$2,Data!L118,0)</f>
        <v>0</v>
      </c>
      <c r="I118" s="4">
        <f>IF('SANDBOX Calc'!$C$6='BPA SANDBOX Ref Data'!I$2,Data!M118,0)</f>
        <v>0</v>
      </c>
      <c r="J118" s="4">
        <f>IF('SANDBOX Calc'!$C$6='BPA SANDBOX Ref Data'!J$2,Data!N118,0)</f>
        <v>0</v>
      </c>
      <c r="K118" s="4">
        <f>IF('SANDBOX Calc'!$C$6='BPA SANDBOX Ref Data'!K$2,Data!O118,0)</f>
        <v>0</v>
      </c>
      <c r="L118" s="4">
        <f>IF('SANDBOX Calc'!$C$6='BPA SANDBOX Ref Data'!L$2,Data!P118,0)</f>
        <v>0</v>
      </c>
      <c r="M118" s="4">
        <f>IF('SANDBOX Calc'!$C$6='BPA SANDBOX Ref Data'!M$2,Data!Q118,0)</f>
        <v>0</v>
      </c>
      <c r="N118" s="4">
        <f>IF('SANDBOX Calc'!$C$6='BPA SANDBOX Ref Data'!N$2,Data!R118,0)</f>
        <v>0</v>
      </c>
      <c r="O118" s="4">
        <f>IF('SANDBOX Calc'!$C$6='BPA SANDBOX Ref Data'!O$2,Data!S118,0)</f>
        <v>0</v>
      </c>
      <c r="P118" s="4">
        <f>IF('SANDBOX Calc'!$C$6='BPA SANDBOX Ref Data'!P$2,Data!T118,0)</f>
        <v>0</v>
      </c>
      <c r="Q118" s="4">
        <f>IF('SANDBOX Calc'!$C$6='BPA SANDBOX Ref Data'!Q$2,Data!U118,0)</f>
        <v>0</v>
      </c>
      <c r="R118" s="22">
        <f t="shared" si="9"/>
        <v>33.017314383561647</v>
      </c>
      <c r="S118" s="18">
        <f>IF(S$2='SANDBOX Calc'!$D$6,Data!V118,0)</f>
        <v>0</v>
      </c>
      <c r="T118" s="4">
        <f>IF(T$2='SANDBOX Calc'!$D$6,Data!W118,0)</f>
        <v>0</v>
      </c>
      <c r="U118" s="4">
        <f>IF(U$2='SANDBOX Calc'!$D$6,Data!X118,0)</f>
        <v>0</v>
      </c>
      <c r="V118" s="4">
        <f>IF(V$2='SANDBOX Calc'!$D$6,Data!Y118,0)</f>
        <v>0</v>
      </c>
      <c r="W118" s="4">
        <f>IF(W$2='SANDBOX Calc'!$D$6,Data!Z118,0)</f>
        <v>0</v>
      </c>
      <c r="X118" s="4">
        <f>IF(X$2='SANDBOX Calc'!$D$6,Data!AA118,0)</f>
        <v>0</v>
      </c>
      <c r="Y118" s="4">
        <f>IF(Y$2='SANDBOX Calc'!$D$6,Data!AB118,0)</f>
        <v>0</v>
      </c>
      <c r="Z118" s="4">
        <f>IF(Z$2='SANDBOX Calc'!$D$6,Data!AC118,0)</f>
        <v>0</v>
      </c>
      <c r="AA118" s="4">
        <f>IF(AA$2='SANDBOX Calc'!$D$6,Data!AD118,0)</f>
        <v>0</v>
      </c>
      <c r="AB118" s="4">
        <f>IF(AB$2='SANDBOX Calc'!$D$6,Data!AE118,0)</f>
        <v>0</v>
      </c>
      <c r="AC118" s="4">
        <f>IF(AC$2='SANDBOX Calc'!$D$6,Data!AF118,0)</f>
        <v>0</v>
      </c>
      <c r="AD118" s="4">
        <f>IF(AD$2='SANDBOX Calc'!$D$6,Data!AG118,0)</f>
        <v>0</v>
      </c>
      <c r="AE118" s="4">
        <f>IF(AE$2='SANDBOX Calc'!$D$6,Data!AH118,0)</f>
        <v>0</v>
      </c>
      <c r="AF118" s="4">
        <f>IF(AF$2='SANDBOX Calc'!$D$6,Data!AI118,0)</f>
        <v>0</v>
      </c>
      <c r="AG118" s="6">
        <f t="shared" si="10"/>
        <v>0</v>
      </c>
      <c r="AH118" s="18">
        <f>IF(AH$2='SANDBOX Calc'!$E$6,0,0)</f>
        <v>0</v>
      </c>
      <c r="AI118" s="4">
        <f>IF(AI$2='SANDBOX Calc'!$E$6,Data!AJ118,0)</f>
        <v>0</v>
      </c>
      <c r="AJ118" s="4">
        <f>IF(AJ$2='SANDBOX Calc'!$E$6,Data!AK118,0)</f>
        <v>0</v>
      </c>
      <c r="AK118" s="4">
        <f>IF(AK$2='SANDBOX Calc'!$E$6,Data!AL118,0)</f>
        <v>0</v>
      </c>
      <c r="AL118" s="4">
        <f>IF(AL$2='SANDBOX Calc'!$E$6,Data!AM118,0)</f>
        <v>0</v>
      </c>
      <c r="AM118" s="4">
        <f>IF(AM$2='SANDBOX Calc'!$E$6,Data!AN118,0)</f>
        <v>0</v>
      </c>
      <c r="AN118" s="4">
        <f>IF(AN$2='SANDBOX Calc'!$E$6,Data!AO118,0)</f>
        <v>0</v>
      </c>
      <c r="AO118" s="4">
        <f>IF(AO$2='SANDBOX Calc'!$E$6,Data!AP118,0)</f>
        <v>0</v>
      </c>
      <c r="AP118" s="6">
        <f t="shared" si="11"/>
        <v>0</v>
      </c>
      <c r="AQ118" s="18">
        <f>IF(AQ$2='SANDBOX Calc'!$F$6,0,0)</f>
        <v>0</v>
      </c>
      <c r="AR118" s="4">
        <f>IF(AR$2='SANDBOX Calc'!$F$6,Data!AQ118,0)</f>
        <v>0</v>
      </c>
      <c r="AS118" s="4">
        <f>IF(AS$2='SANDBOX Calc'!$F$6,Data!AR118,0)</f>
        <v>0</v>
      </c>
      <c r="AT118" s="4">
        <f>IF(AT$2='SANDBOX Calc'!$F$6,Data!AS118,0)</f>
        <v>0</v>
      </c>
      <c r="AU118" s="4">
        <f>IF(AU$2='SANDBOX Calc'!$F$6,Data!AT118,0)</f>
        <v>0</v>
      </c>
      <c r="AV118" s="4">
        <f>IF(AV$2='SANDBOX Calc'!$F$6,Data!AU118,0)</f>
        <v>0</v>
      </c>
      <c r="AW118" s="4">
        <f>IF(AW$2='SANDBOX Calc'!$F$6,Data!AV118,0)</f>
        <v>0</v>
      </c>
      <c r="AX118" s="4">
        <f>IF(AX$2='SANDBOX Calc'!$F$6,Data!AW118,0)</f>
        <v>0</v>
      </c>
      <c r="AY118" s="6">
        <f t="shared" si="12"/>
        <v>0</v>
      </c>
      <c r="AZ118" s="18">
        <f>IF(AZ$2='SANDBOX Calc'!$G$6,0,0)</f>
        <v>0</v>
      </c>
      <c r="BA118" s="4">
        <f>IF(BA$2='SANDBOX Calc'!$G$6,Data!AX118,0)</f>
        <v>0</v>
      </c>
      <c r="BB118" s="4">
        <f>IF(BB$2='SANDBOX Calc'!$G$6,Data!AY118,0)</f>
        <v>0</v>
      </c>
      <c r="BC118" s="4">
        <f>IF(BC$2='SANDBOX Calc'!$G$6,Data!AZ118,0)</f>
        <v>0</v>
      </c>
      <c r="BD118" s="4">
        <f>IF(BD$2='SANDBOX Calc'!$G$6,Data!BA118,0)</f>
        <v>0</v>
      </c>
      <c r="BE118" s="4">
        <f>IF(BE$2='SANDBOX Calc'!$G$6,Data!BB118,0)</f>
        <v>0</v>
      </c>
      <c r="BF118" s="4">
        <f>IF(BF$2='SANDBOX Calc'!$G$6,Data!BC118,0)</f>
        <v>0</v>
      </c>
      <c r="BG118" s="4">
        <f>IF(BG$2='SANDBOX Calc'!$G$6,Data!BD118,0)</f>
        <v>0</v>
      </c>
      <c r="BH118" s="6">
        <f t="shared" si="13"/>
        <v>0</v>
      </c>
      <c r="BI118" s="97">
        <f>IF('SANDBOX Calc'!$H$6="Yes",Data!BE118,0)</f>
        <v>0</v>
      </c>
      <c r="BJ118" s="18">
        <f>IF(BJ$2='SANDBOX Calc'!$L$4,0,0)</f>
        <v>0</v>
      </c>
      <c r="BK118" s="4">
        <f>IF(BK$2='SANDBOX Calc'!$L$4,Data!BV118,0)</f>
        <v>0</v>
      </c>
      <c r="BL118" s="4">
        <f>IF(BL$2='SANDBOX Calc'!$L$4,Data!BW118,0)</f>
        <v>0.312</v>
      </c>
      <c r="BM118" s="4">
        <f>IF(BM$2='SANDBOX Calc'!$L$4,Data!BX118,0)</f>
        <v>0</v>
      </c>
      <c r="BN118" s="4">
        <f>IF(BN$2='SANDBOX Calc'!$L$4,Data!BY118,0)</f>
        <v>0</v>
      </c>
      <c r="BO118" s="6">
        <f t="shared" si="14"/>
        <v>0.312</v>
      </c>
      <c r="BP118" s="4">
        <f>IF('SANDBOX Calc'!$J$6='BPA SANDBOX Ref Data'!BP$2,Data!C118,0)</f>
        <v>0</v>
      </c>
      <c r="BQ118" s="4">
        <f>IF('SANDBOX Calc'!$J$6='BPA SANDBOX Ref Data'!BQ$2,Data!D118,0)</f>
        <v>0</v>
      </c>
      <c r="BR118" s="4">
        <f>IF('SANDBOX Calc'!$J$6='BPA SANDBOX Ref Data'!BR$2,Data!E118,0)</f>
        <v>0</v>
      </c>
      <c r="BS118" s="4">
        <f>IF('SANDBOX Calc'!$J$6='BPA SANDBOX Ref Data'!BS$2,Data!F118,0)</f>
        <v>29.977</v>
      </c>
      <c r="BT118" s="99">
        <f t="shared" si="8"/>
        <v>29.977</v>
      </c>
      <c r="BU118" s="102">
        <f>IF('SANDBOX Calc'!$L$6="Yes",'BPA SANDBOX Ref Data'!BO118*'SANDBOX Calc'!$L$5,0)</f>
        <v>0.156</v>
      </c>
      <c r="BV118" s="102">
        <f>IF('SANDBOX Calc'!$M$6="Yes",IF(('SANDBOX Calc'!I122-'BPA SANDBOX Ref Data'!BT118)&gt;0,('SANDBOX Calc'!I122-'BPA SANDBOX Ref Data'!BT118)*'SANDBOX Calc'!$M$5,0),0)</f>
        <v>0.76007859589041171</v>
      </c>
      <c r="BW118" s="80">
        <f>IF('SANDBOX Calc'!$K$6="Yes",IF(('SANDBOX Calc'!I122)&lt;'SANDBOX Calc'!J122,('SANDBOX Calc'!I122-'SANDBOX Calc'!J122)*'SANDBOX Calc'!$K$5,0),0)</f>
        <v>0</v>
      </c>
      <c r="BX118" s="105">
        <f>IF('SANDBOX Calc'!$N$5='BPA SANDBOX Ref Data'!$BX$2,'BPA SANDBOX Scaling'!D121,0)</f>
        <v>1.301602473004918</v>
      </c>
      <c r="BY118" s="1">
        <f>IF('SANDBOX Calc'!$N$5='BPA SANDBOX Ref Data'!$BY$2,'BPA SANDBOX Scaling'!H121,0)</f>
        <v>0</v>
      </c>
      <c r="BZ118" s="6">
        <f>IF('SANDBOX Calc'!$N$6="Yes",SUM('BPA SANDBOX Ref Data'!BX118:BY118),0)</f>
        <v>1.301602473004918</v>
      </c>
      <c r="CA118" s="4"/>
      <c r="CB118" s="4"/>
      <c r="CC118" s="4"/>
      <c r="CD118" s="4"/>
      <c r="CE118" s="4"/>
      <c r="CF118" s="4"/>
      <c r="CG118" s="4"/>
      <c r="CH118" s="4"/>
      <c r="CI118" s="4"/>
      <c r="CJ118" s="4"/>
      <c r="CK118" s="4"/>
      <c r="CL118" s="4"/>
      <c r="CM118" s="4"/>
      <c r="CN118" s="4"/>
      <c r="CO118" s="4"/>
      <c r="CP118" s="4"/>
      <c r="CQ118" s="4" t="e">
        <f>IF('SANDBOX Calc'!#REF!='BPA SANDBOX Ref Data'!CQ$2,Data!G118,0)</f>
        <v>#REF!</v>
      </c>
      <c r="CR118" s="4" t="e">
        <f>IF('SANDBOX Calc'!#REF!='BPA SANDBOX Ref Data'!CR$2,Data!H118,0)</f>
        <v>#REF!</v>
      </c>
      <c r="CS118" s="4" t="e">
        <f>IF('SANDBOX Calc'!#REF!='BPA SANDBOX Ref Data'!CS$2,Data!I118,0)</f>
        <v>#REF!</v>
      </c>
      <c r="CT118" s="4" t="e">
        <f>IF('SANDBOX Calc'!#REF!='BPA SANDBOX Ref Data'!CT$2,Data!J118,0)</f>
        <v>#REF!</v>
      </c>
      <c r="CU118" s="4" t="e">
        <f>IF('SANDBOX Calc'!#REF!='BPA SANDBOX Ref Data'!CU$2,Data!K118,0)</f>
        <v>#REF!</v>
      </c>
      <c r="CV118" s="4" t="e">
        <f>IF('SANDBOX Calc'!#REF!='BPA SANDBOX Ref Data'!CV$2,Data!L118,0)</f>
        <v>#REF!</v>
      </c>
      <c r="CW118" s="4" t="e">
        <f>IF('SANDBOX Calc'!#REF!='BPA SANDBOX Ref Data'!CW$2,Data!M118,0)</f>
        <v>#REF!</v>
      </c>
      <c r="CX118" s="4" t="e">
        <f>IF('SANDBOX Calc'!#REF!='BPA SANDBOX Ref Data'!CX$2,Data!N118,0)</f>
        <v>#REF!</v>
      </c>
      <c r="CY118" s="4" t="e">
        <f>IF('SANDBOX Calc'!#REF!='BPA SANDBOX Ref Data'!CY$2,Data!O118,0)</f>
        <v>#REF!</v>
      </c>
      <c r="CZ118" s="4" t="e">
        <f>IF('SANDBOX Calc'!#REF!='BPA SANDBOX Ref Data'!CZ$2,Data!P118,0)</f>
        <v>#REF!</v>
      </c>
      <c r="DA118" s="4" t="e">
        <f>IF('SANDBOX Calc'!#REF!='BPA SANDBOX Ref Data'!DA$2,Data!Q118,0)</f>
        <v>#REF!</v>
      </c>
      <c r="DB118" s="4" t="e">
        <f>IF('SANDBOX Calc'!#REF!='BPA SANDBOX Ref Data'!DB$2,Data!R118,0)</f>
        <v>#REF!</v>
      </c>
      <c r="DC118" s="4" t="e">
        <f>IF('SANDBOX Calc'!#REF!='BPA SANDBOX Ref Data'!DC$2,Data!S118,0)</f>
        <v>#REF!</v>
      </c>
      <c r="DD118" s="4" t="e">
        <f>IF('SANDBOX Calc'!#REF!='BPA SANDBOX Ref Data'!DD$2,Data!T118,0)</f>
        <v>#REF!</v>
      </c>
      <c r="DE118" s="4" t="e">
        <f>IF('SANDBOX Calc'!#REF!='BPA SANDBOX Ref Data'!DE$2,Data!U118,0)</f>
        <v>#REF!</v>
      </c>
      <c r="DF118" s="22" t="e">
        <f t="shared" si="15"/>
        <v>#REF!</v>
      </c>
    </row>
    <row r="119" spans="1:110" x14ac:dyDescent="0.3">
      <c r="A119" s="12">
        <v>10406</v>
      </c>
      <c r="B119" s="37" t="s">
        <v>126</v>
      </c>
      <c r="C119" s="18">
        <f>IF('SANDBOX Calc'!$C$6='BPA SANDBOX Ref Data'!C$2,Data!G119,0)</f>
        <v>0</v>
      </c>
      <c r="D119" s="4">
        <f>IF('SANDBOX Calc'!$C$6='BPA SANDBOX Ref Data'!D$2,Data!H119,0)</f>
        <v>0</v>
      </c>
      <c r="E119" s="4">
        <f>IF('SANDBOX Calc'!$C$6='BPA SANDBOX Ref Data'!E$2,Data!I119,0)</f>
        <v>0.71784543378995447</v>
      </c>
      <c r="F119" s="4">
        <f>IF('SANDBOX Calc'!$C$6='BPA SANDBOX Ref Data'!F$2,Data!J119,0)</f>
        <v>0</v>
      </c>
      <c r="G119" s="4">
        <f>IF('SANDBOX Calc'!$C$6='BPA SANDBOX Ref Data'!G$2,Data!K119,0)</f>
        <v>0</v>
      </c>
      <c r="H119" s="4">
        <f>IF('SANDBOX Calc'!$C$6='BPA SANDBOX Ref Data'!H$2,Data!L119,0)</f>
        <v>0</v>
      </c>
      <c r="I119" s="4">
        <f>IF('SANDBOX Calc'!$C$6='BPA SANDBOX Ref Data'!I$2,Data!M119,0)</f>
        <v>0</v>
      </c>
      <c r="J119" s="4">
        <f>IF('SANDBOX Calc'!$C$6='BPA SANDBOX Ref Data'!J$2,Data!N119,0)</f>
        <v>0</v>
      </c>
      <c r="K119" s="4">
        <f>IF('SANDBOX Calc'!$C$6='BPA SANDBOX Ref Data'!K$2,Data!O119,0)</f>
        <v>0</v>
      </c>
      <c r="L119" s="4">
        <f>IF('SANDBOX Calc'!$C$6='BPA SANDBOX Ref Data'!L$2,Data!P119,0)</f>
        <v>0</v>
      </c>
      <c r="M119" s="4">
        <f>IF('SANDBOX Calc'!$C$6='BPA SANDBOX Ref Data'!M$2,Data!Q119,0)</f>
        <v>0</v>
      </c>
      <c r="N119" s="4">
        <f>IF('SANDBOX Calc'!$C$6='BPA SANDBOX Ref Data'!N$2,Data!R119,0)</f>
        <v>0</v>
      </c>
      <c r="O119" s="4">
        <f>IF('SANDBOX Calc'!$C$6='BPA SANDBOX Ref Data'!O$2,Data!S119,0)</f>
        <v>0</v>
      </c>
      <c r="P119" s="4">
        <f>IF('SANDBOX Calc'!$C$6='BPA SANDBOX Ref Data'!P$2,Data!T119,0)</f>
        <v>0</v>
      </c>
      <c r="Q119" s="4">
        <f>IF('SANDBOX Calc'!$C$6='BPA SANDBOX Ref Data'!Q$2,Data!U119,0)</f>
        <v>0</v>
      </c>
      <c r="R119" s="22">
        <f t="shared" si="9"/>
        <v>0.71784543378995447</v>
      </c>
      <c r="S119" s="18">
        <f>IF(S$2='SANDBOX Calc'!$D$6,Data!V119,0)</f>
        <v>0</v>
      </c>
      <c r="T119" s="4">
        <f>IF(T$2='SANDBOX Calc'!$D$6,Data!W119,0)</f>
        <v>0</v>
      </c>
      <c r="U119" s="4">
        <f>IF(U$2='SANDBOX Calc'!$D$6,Data!X119,0)</f>
        <v>0</v>
      </c>
      <c r="V119" s="4">
        <f>IF(V$2='SANDBOX Calc'!$D$6,Data!Y119,0)</f>
        <v>0</v>
      </c>
      <c r="W119" s="4">
        <f>IF(W$2='SANDBOX Calc'!$D$6,Data!Z119,0)</f>
        <v>0</v>
      </c>
      <c r="X119" s="4">
        <f>IF(X$2='SANDBOX Calc'!$D$6,Data!AA119,0)</f>
        <v>0</v>
      </c>
      <c r="Y119" s="4">
        <f>IF(Y$2='SANDBOX Calc'!$D$6,Data!AB119,0)</f>
        <v>0</v>
      </c>
      <c r="Z119" s="4">
        <f>IF(Z$2='SANDBOX Calc'!$D$6,Data!AC119,0)</f>
        <v>0</v>
      </c>
      <c r="AA119" s="4">
        <f>IF(AA$2='SANDBOX Calc'!$D$6,Data!AD119,0)</f>
        <v>0</v>
      </c>
      <c r="AB119" s="4">
        <f>IF(AB$2='SANDBOX Calc'!$D$6,Data!AE119,0)</f>
        <v>0</v>
      </c>
      <c r="AC119" s="4">
        <f>IF(AC$2='SANDBOX Calc'!$D$6,Data!AF119,0)</f>
        <v>0</v>
      </c>
      <c r="AD119" s="4">
        <f>IF(AD$2='SANDBOX Calc'!$D$6,Data!AG119,0)</f>
        <v>0</v>
      </c>
      <c r="AE119" s="4">
        <f>IF(AE$2='SANDBOX Calc'!$D$6,Data!AH119,0)</f>
        <v>0</v>
      </c>
      <c r="AF119" s="4">
        <f>IF(AF$2='SANDBOX Calc'!$D$6,Data!AI119,0)</f>
        <v>0</v>
      </c>
      <c r="AG119" s="6">
        <f t="shared" si="10"/>
        <v>0</v>
      </c>
      <c r="AH119" s="18">
        <f>IF(AH$2='SANDBOX Calc'!$E$6,0,0)</f>
        <v>0</v>
      </c>
      <c r="AI119" s="4">
        <f>IF(AI$2='SANDBOX Calc'!$E$6,Data!AJ119,0)</f>
        <v>0</v>
      </c>
      <c r="AJ119" s="4">
        <f>IF(AJ$2='SANDBOX Calc'!$E$6,Data!AK119,0)</f>
        <v>0</v>
      </c>
      <c r="AK119" s="4">
        <f>IF(AK$2='SANDBOX Calc'!$E$6,Data!AL119,0)</f>
        <v>0</v>
      </c>
      <c r="AL119" s="4">
        <f>IF(AL$2='SANDBOX Calc'!$E$6,Data!AM119,0)</f>
        <v>0</v>
      </c>
      <c r="AM119" s="4">
        <f>IF(AM$2='SANDBOX Calc'!$E$6,Data!AN119,0)</f>
        <v>0</v>
      </c>
      <c r="AN119" s="4">
        <f>IF(AN$2='SANDBOX Calc'!$E$6,Data!AO119,0)</f>
        <v>0</v>
      </c>
      <c r="AO119" s="4">
        <f>IF(AO$2='SANDBOX Calc'!$E$6,Data!AP119,0)</f>
        <v>0</v>
      </c>
      <c r="AP119" s="6">
        <f t="shared" si="11"/>
        <v>0</v>
      </c>
      <c r="AQ119" s="18">
        <f>IF(AQ$2='SANDBOX Calc'!$F$6,0,0)</f>
        <v>0</v>
      </c>
      <c r="AR119" s="4">
        <f>IF(AR$2='SANDBOX Calc'!$F$6,Data!AQ119,0)</f>
        <v>0</v>
      </c>
      <c r="AS119" s="4">
        <f>IF(AS$2='SANDBOX Calc'!$F$6,Data!AR119,0)</f>
        <v>0</v>
      </c>
      <c r="AT119" s="4">
        <f>IF(AT$2='SANDBOX Calc'!$F$6,Data!AS119,0)</f>
        <v>0</v>
      </c>
      <c r="AU119" s="4">
        <f>IF(AU$2='SANDBOX Calc'!$F$6,Data!AT119,0)</f>
        <v>0</v>
      </c>
      <c r="AV119" s="4">
        <f>IF(AV$2='SANDBOX Calc'!$F$6,Data!AU119,0)</f>
        <v>0</v>
      </c>
      <c r="AW119" s="4">
        <f>IF(AW$2='SANDBOX Calc'!$F$6,Data!AV119,0)</f>
        <v>0</v>
      </c>
      <c r="AX119" s="4">
        <f>IF(AX$2='SANDBOX Calc'!$F$6,Data!AW119,0)</f>
        <v>0</v>
      </c>
      <c r="AY119" s="6">
        <f t="shared" si="12"/>
        <v>0</v>
      </c>
      <c r="AZ119" s="18">
        <f>IF(AZ$2='SANDBOX Calc'!$G$6,0,0)</f>
        <v>0</v>
      </c>
      <c r="BA119" s="4">
        <f>IF(BA$2='SANDBOX Calc'!$G$6,Data!AX119,0)</f>
        <v>0</v>
      </c>
      <c r="BB119" s="4">
        <f>IF(BB$2='SANDBOX Calc'!$G$6,Data!AY119,0)</f>
        <v>0</v>
      </c>
      <c r="BC119" s="4">
        <f>IF(BC$2='SANDBOX Calc'!$G$6,Data!AZ119,0)</f>
        <v>0</v>
      </c>
      <c r="BD119" s="4">
        <f>IF(BD$2='SANDBOX Calc'!$G$6,Data!BA119,0)</f>
        <v>0</v>
      </c>
      <c r="BE119" s="4">
        <f>IF(BE$2='SANDBOX Calc'!$G$6,Data!BB119,0)</f>
        <v>0</v>
      </c>
      <c r="BF119" s="4">
        <f>IF(BF$2='SANDBOX Calc'!$G$6,Data!BC119,0)</f>
        <v>0</v>
      </c>
      <c r="BG119" s="4">
        <f>IF(BG$2='SANDBOX Calc'!$G$6,Data!BD119,0)</f>
        <v>0</v>
      </c>
      <c r="BH119" s="6">
        <f t="shared" si="13"/>
        <v>0</v>
      </c>
      <c r="BI119" s="97">
        <f>IF('SANDBOX Calc'!$H$6="Yes",Data!BE119,0)</f>
        <v>0</v>
      </c>
      <c r="BJ119" s="18">
        <f>IF(BJ$2='SANDBOX Calc'!$L$4,0,0)</f>
        <v>0</v>
      </c>
      <c r="BK119" s="4">
        <f>IF(BK$2='SANDBOX Calc'!$L$4,Data!BV119,0)</f>
        <v>0</v>
      </c>
      <c r="BL119" s="4">
        <f>IF(BL$2='SANDBOX Calc'!$L$4,Data!BW119,0)</f>
        <v>0</v>
      </c>
      <c r="BM119" s="4">
        <f>IF(BM$2='SANDBOX Calc'!$L$4,Data!BX119,0)</f>
        <v>0</v>
      </c>
      <c r="BN119" s="4">
        <f>IF(BN$2='SANDBOX Calc'!$L$4,Data!BY119,0)</f>
        <v>0</v>
      </c>
      <c r="BO119" s="6">
        <f t="shared" si="14"/>
        <v>0</v>
      </c>
      <c r="BP119" s="4">
        <f>IF('SANDBOX Calc'!$J$6='BPA SANDBOX Ref Data'!BP$2,Data!C119,0)</f>
        <v>0</v>
      </c>
      <c r="BQ119" s="4">
        <f>IF('SANDBOX Calc'!$J$6='BPA SANDBOX Ref Data'!BQ$2,Data!D119,0)</f>
        <v>0</v>
      </c>
      <c r="BR119" s="4">
        <f>IF('SANDBOX Calc'!$J$6='BPA SANDBOX Ref Data'!BR$2,Data!E119,0)</f>
        <v>0</v>
      </c>
      <c r="BS119" s="4">
        <f>IF('SANDBOX Calc'!$J$6='BPA SANDBOX Ref Data'!BS$2,Data!F119,0)</f>
        <v>0.45800000000000002</v>
      </c>
      <c r="BT119" s="99">
        <f t="shared" si="8"/>
        <v>0.45800000000000002</v>
      </c>
      <c r="BU119" s="102">
        <f>IF('SANDBOX Calc'!$L$6="Yes",'BPA SANDBOX Ref Data'!BO119*'SANDBOX Calc'!$L$5,0)</f>
        <v>0</v>
      </c>
      <c r="BV119" s="102">
        <f>IF('SANDBOX Calc'!$M$6="Yes",IF(('SANDBOX Calc'!I123-'BPA SANDBOX Ref Data'!BT119)&gt;0,('SANDBOX Calc'!I123-'BPA SANDBOX Ref Data'!BT119)*'SANDBOX Calc'!$M$5,0),0)</f>
        <v>6.4961358447488612E-2</v>
      </c>
      <c r="BW119" s="80">
        <f>IF('SANDBOX Calc'!$K$6="Yes",IF(('SANDBOX Calc'!I123)&lt;'SANDBOX Calc'!J123,('SANDBOX Calc'!I123-'SANDBOX Calc'!J123)*'SANDBOX Calc'!$K$5,0),0)</f>
        <v>0</v>
      </c>
      <c r="BX119" s="105">
        <f>IF('SANDBOX Calc'!$N$5='BPA SANDBOX Ref Data'!$BX$2,'BPA SANDBOX Scaling'!D122,0)</f>
        <v>2.203366671043953E-2</v>
      </c>
      <c r="BY119" s="1">
        <f>IF('SANDBOX Calc'!$N$5='BPA SANDBOX Ref Data'!$BY$2,'BPA SANDBOX Scaling'!H122,0)</f>
        <v>0</v>
      </c>
      <c r="BZ119" s="6">
        <f>IF('SANDBOX Calc'!$N$6="Yes",SUM('BPA SANDBOX Ref Data'!BX119:BY119),0)</f>
        <v>2.203366671043953E-2</v>
      </c>
      <c r="CA119" s="4"/>
      <c r="CB119" s="4"/>
      <c r="CC119" s="4"/>
      <c r="CD119" s="4"/>
      <c r="CE119" s="4"/>
      <c r="CF119" s="4"/>
      <c r="CG119" s="4"/>
      <c r="CH119" s="4"/>
      <c r="CI119" s="4"/>
      <c r="CJ119" s="4"/>
      <c r="CK119" s="4"/>
      <c r="CL119" s="4"/>
      <c r="CM119" s="4"/>
      <c r="CN119" s="4"/>
      <c r="CO119" s="4"/>
      <c r="CP119" s="4"/>
      <c r="CQ119" s="4" t="e">
        <f>IF('SANDBOX Calc'!#REF!='BPA SANDBOX Ref Data'!CQ$2,Data!G119,0)</f>
        <v>#REF!</v>
      </c>
      <c r="CR119" s="4" t="e">
        <f>IF('SANDBOX Calc'!#REF!='BPA SANDBOX Ref Data'!CR$2,Data!H119,0)</f>
        <v>#REF!</v>
      </c>
      <c r="CS119" s="4" t="e">
        <f>IF('SANDBOX Calc'!#REF!='BPA SANDBOX Ref Data'!CS$2,Data!I119,0)</f>
        <v>#REF!</v>
      </c>
      <c r="CT119" s="4" t="e">
        <f>IF('SANDBOX Calc'!#REF!='BPA SANDBOX Ref Data'!CT$2,Data!J119,0)</f>
        <v>#REF!</v>
      </c>
      <c r="CU119" s="4" t="e">
        <f>IF('SANDBOX Calc'!#REF!='BPA SANDBOX Ref Data'!CU$2,Data!K119,0)</f>
        <v>#REF!</v>
      </c>
      <c r="CV119" s="4" t="e">
        <f>IF('SANDBOX Calc'!#REF!='BPA SANDBOX Ref Data'!CV$2,Data!L119,0)</f>
        <v>#REF!</v>
      </c>
      <c r="CW119" s="4" t="e">
        <f>IF('SANDBOX Calc'!#REF!='BPA SANDBOX Ref Data'!CW$2,Data!M119,0)</f>
        <v>#REF!</v>
      </c>
      <c r="CX119" s="4" t="e">
        <f>IF('SANDBOX Calc'!#REF!='BPA SANDBOX Ref Data'!CX$2,Data!N119,0)</f>
        <v>#REF!</v>
      </c>
      <c r="CY119" s="4" t="e">
        <f>IF('SANDBOX Calc'!#REF!='BPA SANDBOX Ref Data'!CY$2,Data!O119,0)</f>
        <v>#REF!</v>
      </c>
      <c r="CZ119" s="4" t="e">
        <f>IF('SANDBOX Calc'!#REF!='BPA SANDBOX Ref Data'!CZ$2,Data!P119,0)</f>
        <v>#REF!</v>
      </c>
      <c r="DA119" s="4" t="e">
        <f>IF('SANDBOX Calc'!#REF!='BPA SANDBOX Ref Data'!DA$2,Data!Q119,0)</f>
        <v>#REF!</v>
      </c>
      <c r="DB119" s="4" t="e">
        <f>IF('SANDBOX Calc'!#REF!='BPA SANDBOX Ref Data'!DB$2,Data!R119,0)</f>
        <v>#REF!</v>
      </c>
      <c r="DC119" s="4" t="e">
        <f>IF('SANDBOX Calc'!#REF!='BPA SANDBOX Ref Data'!DC$2,Data!S119,0)</f>
        <v>#REF!</v>
      </c>
      <c r="DD119" s="4" t="e">
        <f>IF('SANDBOX Calc'!#REF!='BPA SANDBOX Ref Data'!DD$2,Data!T119,0)</f>
        <v>#REF!</v>
      </c>
      <c r="DE119" s="4" t="e">
        <f>IF('SANDBOX Calc'!#REF!='BPA SANDBOX Ref Data'!DE$2,Data!U119,0)</f>
        <v>#REF!</v>
      </c>
      <c r="DF119" s="22" t="e">
        <f t="shared" si="15"/>
        <v>#REF!</v>
      </c>
    </row>
    <row r="120" spans="1:110" x14ac:dyDescent="0.3">
      <c r="A120" s="12">
        <v>10408</v>
      </c>
      <c r="B120" s="37" t="s">
        <v>127</v>
      </c>
      <c r="C120" s="18">
        <f>IF('SANDBOX Calc'!$C$6='BPA SANDBOX Ref Data'!C$2,Data!G120,0)</f>
        <v>0</v>
      </c>
      <c r="D120" s="4">
        <f>IF('SANDBOX Calc'!$C$6='BPA SANDBOX Ref Data'!D$2,Data!H120,0)</f>
        <v>0</v>
      </c>
      <c r="E120" s="4">
        <f>IF('SANDBOX Calc'!$C$6='BPA SANDBOX Ref Data'!E$2,Data!I120,0)</f>
        <v>1.6404974885844752</v>
      </c>
      <c r="F120" s="4">
        <f>IF('SANDBOX Calc'!$C$6='BPA SANDBOX Ref Data'!F$2,Data!J120,0)</f>
        <v>0</v>
      </c>
      <c r="G120" s="4">
        <f>IF('SANDBOX Calc'!$C$6='BPA SANDBOX Ref Data'!G$2,Data!K120,0)</f>
        <v>0</v>
      </c>
      <c r="H120" s="4">
        <f>IF('SANDBOX Calc'!$C$6='BPA SANDBOX Ref Data'!H$2,Data!L120,0)</f>
        <v>0</v>
      </c>
      <c r="I120" s="4">
        <f>IF('SANDBOX Calc'!$C$6='BPA SANDBOX Ref Data'!I$2,Data!M120,0)</f>
        <v>0</v>
      </c>
      <c r="J120" s="4">
        <f>IF('SANDBOX Calc'!$C$6='BPA SANDBOX Ref Data'!J$2,Data!N120,0)</f>
        <v>0</v>
      </c>
      <c r="K120" s="4">
        <f>IF('SANDBOX Calc'!$C$6='BPA SANDBOX Ref Data'!K$2,Data!O120,0)</f>
        <v>0</v>
      </c>
      <c r="L120" s="4">
        <f>IF('SANDBOX Calc'!$C$6='BPA SANDBOX Ref Data'!L$2,Data!P120,0)</f>
        <v>0</v>
      </c>
      <c r="M120" s="4">
        <f>IF('SANDBOX Calc'!$C$6='BPA SANDBOX Ref Data'!M$2,Data!Q120,0)</f>
        <v>0</v>
      </c>
      <c r="N120" s="4">
        <f>IF('SANDBOX Calc'!$C$6='BPA SANDBOX Ref Data'!N$2,Data!R120,0)</f>
        <v>0</v>
      </c>
      <c r="O120" s="4">
        <f>IF('SANDBOX Calc'!$C$6='BPA SANDBOX Ref Data'!O$2,Data!S120,0)</f>
        <v>0</v>
      </c>
      <c r="P120" s="4">
        <f>IF('SANDBOX Calc'!$C$6='BPA SANDBOX Ref Data'!P$2,Data!T120,0)</f>
        <v>0</v>
      </c>
      <c r="Q120" s="4">
        <f>IF('SANDBOX Calc'!$C$6='BPA SANDBOX Ref Data'!Q$2,Data!U120,0)</f>
        <v>0</v>
      </c>
      <c r="R120" s="22">
        <f t="shared" si="9"/>
        <v>1.6404974885844752</v>
      </c>
      <c r="S120" s="18">
        <f>IF(S$2='SANDBOX Calc'!$D$6,Data!V120,0)</f>
        <v>0</v>
      </c>
      <c r="T120" s="4">
        <f>IF(T$2='SANDBOX Calc'!$D$6,Data!W120,0)</f>
        <v>0</v>
      </c>
      <c r="U120" s="4">
        <f>IF(U$2='SANDBOX Calc'!$D$6,Data!X120,0)</f>
        <v>0</v>
      </c>
      <c r="V120" s="4">
        <f>IF(V$2='SANDBOX Calc'!$D$6,Data!Y120,0)</f>
        <v>0</v>
      </c>
      <c r="W120" s="4">
        <f>IF(W$2='SANDBOX Calc'!$D$6,Data!Z120,0)</f>
        <v>0</v>
      </c>
      <c r="X120" s="4">
        <f>IF(X$2='SANDBOX Calc'!$D$6,Data!AA120,0)</f>
        <v>0</v>
      </c>
      <c r="Y120" s="4">
        <f>IF(Y$2='SANDBOX Calc'!$D$6,Data!AB120,0)</f>
        <v>0</v>
      </c>
      <c r="Z120" s="4">
        <f>IF(Z$2='SANDBOX Calc'!$D$6,Data!AC120,0)</f>
        <v>0</v>
      </c>
      <c r="AA120" s="4">
        <f>IF(AA$2='SANDBOX Calc'!$D$6,Data!AD120,0)</f>
        <v>0</v>
      </c>
      <c r="AB120" s="4">
        <f>IF(AB$2='SANDBOX Calc'!$D$6,Data!AE120,0)</f>
        <v>0</v>
      </c>
      <c r="AC120" s="4">
        <f>IF(AC$2='SANDBOX Calc'!$D$6,Data!AF120,0)</f>
        <v>0</v>
      </c>
      <c r="AD120" s="4">
        <f>IF(AD$2='SANDBOX Calc'!$D$6,Data!AG120,0)</f>
        <v>0</v>
      </c>
      <c r="AE120" s="4">
        <f>IF(AE$2='SANDBOX Calc'!$D$6,Data!AH120,0)</f>
        <v>0</v>
      </c>
      <c r="AF120" s="4">
        <f>IF(AF$2='SANDBOX Calc'!$D$6,Data!AI120,0)</f>
        <v>0</v>
      </c>
      <c r="AG120" s="6">
        <f t="shared" si="10"/>
        <v>0</v>
      </c>
      <c r="AH120" s="18">
        <f>IF(AH$2='SANDBOX Calc'!$E$6,0,0)</f>
        <v>0</v>
      </c>
      <c r="AI120" s="4">
        <f>IF(AI$2='SANDBOX Calc'!$E$6,Data!AJ120,0)</f>
        <v>0</v>
      </c>
      <c r="AJ120" s="4">
        <f>IF(AJ$2='SANDBOX Calc'!$E$6,Data!AK120,0)</f>
        <v>0</v>
      </c>
      <c r="AK120" s="4">
        <f>IF(AK$2='SANDBOX Calc'!$E$6,Data!AL120,0)</f>
        <v>0</v>
      </c>
      <c r="AL120" s="4">
        <f>IF(AL$2='SANDBOX Calc'!$E$6,Data!AM120,0)</f>
        <v>0</v>
      </c>
      <c r="AM120" s="4">
        <f>IF(AM$2='SANDBOX Calc'!$E$6,Data!AN120,0)</f>
        <v>0</v>
      </c>
      <c r="AN120" s="4">
        <f>IF(AN$2='SANDBOX Calc'!$E$6,Data!AO120,0)</f>
        <v>0</v>
      </c>
      <c r="AO120" s="4">
        <f>IF(AO$2='SANDBOX Calc'!$E$6,Data!AP120,0)</f>
        <v>0</v>
      </c>
      <c r="AP120" s="6">
        <f t="shared" si="11"/>
        <v>0</v>
      </c>
      <c r="AQ120" s="18">
        <f>IF(AQ$2='SANDBOX Calc'!$F$6,0,0)</f>
        <v>0</v>
      </c>
      <c r="AR120" s="4">
        <f>IF(AR$2='SANDBOX Calc'!$F$6,Data!AQ120,0)</f>
        <v>0</v>
      </c>
      <c r="AS120" s="4">
        <f>IF(AS$2='SANDBOX Calc'!$F$6,Data!AR120,0)</f>
        <v>0</v>
      </c>
      <c r="AT120" s="4">
        <f>IF(AT$2='SANDBOX Calc'!$F$6,Data!AS120,0)</f>
        <v>0</v>
      </c>
      <c r="AU120" s="4">
        <f>IF(AU$2='SANDBOX Calc'!$F$6,Data!AT120,0)</f>
        <v>0</v>
      </c>
      <c r="AV120" s="4">
        <f>IF(AV$2='SANDBOX Calc'!$F$6,Data!AU120,0)</f>
        <v>0</v>
      </c>
      <c r="AW120" s="4">
        <f>IF(AW$2='SANDBOX Calc'!$F$6,Data!AV120,0)</f>
        <v>0</v>
      </c>
      <c r="AX120" s="4">
        <f>IF(AX$2='SANDBOX Calc'!$F$6,Data!AW120,0)</f>
        <v>0</v>
      </c>
      <c r="AY120" s="6">
        <f t="shared" si="12"/>
        <v>0</v>
      </c>
      <c r="AZ120" s="18">
        <f>IF(AZ$2='SANDBOX Calc'!$G$6,0,0)</f>
        <v>0</v>
      </c>
      <c r="BA120" s="4">
        <f>IF(BA$2='SANDBOX Calc'!$G$6,Data!AX120,0)</f>
        <v>0</v>
      </c>
      <c r="BB120" s="4">
        <f>IF(BB$2='SANDBOX Calc'!$G$6,Data!AY120,0)</f>
        <v>0</v>
      </c>
      <c r="BC120" s="4">
        <f>IF(BC$2='SANDBOX Calc'!$G$6,Data!AZ120,0)</f>
        <v>0</v>
      </c>
      <c r="BD120" s="4">
        <f>IF(BD$2='SANDBOX Calc'!$G$6,Data!BA120,0)</f>
        <v>0</v>
      </c>
      <c r="BE120" s="4">
        <f>IF(BE$2='SANDBOX Calc'!$G$6,Data!BB120,0)</f>
        <v>0</v>
      </c>
      <c r="BF120" s="4">
        <f>IF(BF$2='SANDBOX Calc'!$G$6,Data!BC120,0)</f>
        <v>0</v>
      </c>
      <c r="BG120" s="4">
        <f>IF(BG$2='SANDBOX Calc'!$G$6,Data!BD120,0)</f>
        <v>0</v>
      </c>
      <c r="BH120" s="6">
        <f t="shared" si="13"/>
        <v>0</v>
      </c>
      <c r="BI120" s="97">
        <f>IF('SANDBOX Calc'!$H$6="Yes",Data!BE120,0)</f>
        <v>0</v>
      </c>
      <c r="BJ120" s="18">
        <f>IF(BJ$2='SANDBOX Calc'!$L$4,0,0)</f>
        <v>0</v>
      </c>
      <c r="BK120" s="4">
        <f>IF(BK$2='SANDBOX Calc'!$L$4,Data!BV120,0)</f>
        <v>0</v>
      </c>
      <c r="BL120" s="4">
        <f>IF(BL$2='SANDBOX Calc'!$L$4,Data!BW120,0)</f>
        <v>0</v>
      </c>
      <c r="BM120" s="4">
        <f>IF(BM$2='SANDBOX Calc'!$L$4,Data!BX120,0)</f>
        <v>0</v>
      </c>
      <c r="BN120" s="4">
        <f>IF(BN$2='SANDBOX Calc'!$L$4,Data!BY120,0)</f>
        <v>0</v>
      </c>
      <c r="BO120" s="6">
        <f t="shared" si="14"/>
        <v>0</v>
      </c>
      <c r="BP120" s="4">
        <f>IF('SANDBOX Calc'!$J$6='BPA SANDBOX Ref Data'!BP$2,Data!C120,0)</f>
        <v>0</v>
      </c>
      <c r="BQ120" s="4">
        <f>IF('SANDBOX Calc'!$J$6='BPA SANDBOX Ref Data'!BQ$2,Data!D120,0)</f>
        <v>0</v>
      </c>
      <c r="BR120" s="4">
        <f>IF('SANDBOX Calc'!$J$6='BPA SANDBOX Ref Data'!BR$2,Data!E120,0)</f>
        <v>0</v>
      </c>
      <c r="BS120" s="4">
        <f>IF('SANDBOX Calc'!$J$6='BPA SANDBOX Ref Data'!BS$2,Data!F120,0)</f>
        <v>1.5269999999999999</v>
      </c>
      <c r="BT120" s="99">
        <f t="shared" si="8"/>
        <v>1.5269999999999999</v>
      </c>
      <c r="BU120" s="102">
        <f>IF('SANDBOX Calc'!$L$6="Yes",'BPA SANDBOX Ref Data'!BO120*'SANDBOX Calc'!$L$5,0)</f>
        <v>0</v>
      </c>
      <c r="BV120" s="102">
        <f>IF('SANDBOX Calc'!$M$6="Yes",IF(('SANDBOX Calc'!I124-'BPA SANDBOX Ref Data'!BT120)&gt;0,('SANDBOX Calc'!I124-'BPA SANDBOX Ref Data'!BT120)*'SANDBOX Calc'!$M$5,0),0)</f>
        <v>2.837437214611882E-2</v>
      </c>
      <c r="BW120" s="80">
        <f>IF('SANDBOX Calc'!$K$6="Yes",IF(('SANDBOX Calc'!I124)&lt;'SANDBOX Calc'!J124,('SANDBOX Calc'!I124-'SANDBOX Calc'!J124)*'SANDBOX Calc'!$K$5,0),0)</f>
        <v>0</v>
      </c>
      <c r="BX120" s="105">
        <f>IF('SANDBOX Calc'!$N$5='BPA SANDBOX Ref Data'!$BX$2,'BPA SANDBOX Scaling'!D123,0)</f>
        <v>6.5531802631776839E-2</v>
      </c>
      <c r="BY120" s="1">
        <f>IF('SANDBOX Calc'!$N$5='BPA SANDBOX Ref Data'!$BY$2,'BPA SANDBOX Scaling'!H123,0)</f>
        <v>0</v>
      </c>
      <c r="BZ120" s="6">
        <f>IF('SANDBOX Calc'!$N$6="Yes",SUM('BPA SANDBOX Ref Data'!BX120:BY120),0)</f>
        <v>6.5531802631776839E-2</v>
      </c>
      <c r="CA120" s="4"/>
      <c r="CB120" s="4"/>
      <c r="CC120" s="4"/>
      <c r="CD120" s="4"/>
      <c r="CE120" s="4"/>
      <c r="CF120" s="4"/>
      <c r="CG120" s="4"/>
      <c r="CH120" s="4"/>
      <c r="CI120" s="4"/>
      <c r="CJ120" s="4"/>
      <c r="CK120" s="4"/>
      <c r="CL120" s="4"/>
      <c r="CM120" s="4"/>
      <c r="CN120" s="4"/>
      <c r="CO120" s="4"/>
      <c r="CP120" s="4"/>
      <c r="CQ120" s="4" t="e">
        <f>IF('SANDBOX Calc'!#REF!='BPA SANDBOX Ref Data'!CQ$2,Data!G120,0)</f>
        <v>#REF!</v>
      </c>
      <c r="CR120" s="4" t="e">
        <f>IF('SANDBOX Calc'!#REF!='BPA SANDBOX Ref Data'!CR$2,Data!H120,0)</f>
        <v>#REF!</v>
      </c>
      <c r="CS120" s="4" t="e">
        <f>IF('SANDBOX Calc'!#REF!='BPA SANDBOX Ref Data'!CS$2,Data!I120,0)</f>
        <v>#REF!</v>
      </c>
      <c r="CT120" s="4" t="e">
        <f>IF('SANDBOX Calc'!#REF!='BPA SANDBOX Ref Data'!CT$2,Data!J120,0)</f>
        <v>#REF!</v>
      </c>
      <c r="CU120" s="4" t="e">
        <f>IF('SANDBOX Calc'!#REF!='BPA SANDBOX Ref Data'!CU$2,Data!K120,0)</f>
        <v>#REF!</v>
      </c>
      <c r="CV120" s="4" t="e">
        <f>IF('SANDBOX Calc'!#REF!='BPA SANDBOX Ref Data'!CV$2,Data!L120,0)</f>
        <v>#REF!</v>
      </c>
      <c r="CW120" s="4" t="e">
        <f>IF('SANDBOX Calc'!#REF!='BPA SANDBOX Ref Data'!CW$2,Data!M120,0)</f>
        <v>#REF!</v>
      </c>
      <c r="CX120" s="4" t="e">
        <f>IF('SANDBOX Calc'!#REF!='BPA SANDBOX Ref Data'!CX$2,Data!N120,0)</f>
        <v>#REF!</v>
      </c>
      <c r="CY120" s="4" t="e">
        <f>IF('SANDBOX Calc'!#REF!='BPA SANDBOX Ref Data'!CY$2,Data!O120,0)</f>
        <v>#REF!</v>
      </c>
      <c r="CZ120" s="4" t="e">
        <f>IF('SANDBOX Calc'!#REF!='BPA SANDBOX Ref Data'!CZ$2,Data!P120,0)</f>
        <v>#REF!</v>
      </c>
      <c r="DA120" s="4" t="e">
        <f>IF('SANDBOX Calc'!#REF!='BPA SANDBOX Ref Data'!DA$2,Data!Q120,0)</f>
        <v>#REF!</v>
      </c>
      <c r="DB120" s="4" t="e">
        <f>IF('SANDBOX Calc'!#REF!='BPA SANDBOX Ref Data'!DB$2,Data!R120,0)</f>
        <v>#REF!</v>
      </c>
      <c r="DC120" s="4" t="e">
        <f>IF('SANDBOX Calc'!#REF!='BPA SANDBOX Ref Data'!DC$2,Data!S120,0)</f>
        <v>#REF!</v>
      </c>
      <c r="DD120" s="4" t="e">
        <f>IF('SANDBOX Calc'!#REF!='BPA SANDBOX Ref Data'!DD$2,Data!T120,0)</f>
        <v>#REF!</v>
      </c>
      <c r="DE120" s="4" t="e">
        <f>IF('SANDBOX Calc'!#REF!='BPA SANDBOX Ref Data'!DE$2,Data!U120,0)</f>
        <v>#REF!</v>
      </c>
      <c r="DF120" s="22" t="e">
        <f t="shared" si="15"/>
        <v>#REF!</v>
      </c>
    </row>
    <row r="121" spans="1:110" x14ac:dyDescent="0.3">
      <c r="A121" s="12">
        <v>10409</v>
      </c>
      <c r="B121" s="37" t="s">
        <v>128</v>
      </c>
      <c r="C121" s="18">
        <f>IF('SANDBOX Calc'!$C$6='BPA SANDBOX Ref Data'!C$2,Data!G121,0)</f>
        <v>0</v>
      </c>
      <c r="D121" s="4">
        <f>IF('SANDBOX Calc'!$C$6='BPA SANDBOX Ref Data'!D$2,Data!H121,0)</f>
        <v>0</v>
      </c>
      <c r="E121" s="4">
        <f>IF('SANDBOX Calc'!$C$6='BPA SANDBOX Ref Data'!E$2,Data!I121,0)</f>
        <v>25.485007305936072</v>
      </c>
      <c r="F121" s="4">
        <f>IF('SANDBOX Calc'!$C$6='BPA SANDBOX Ref Data'!F$2,Data!J121,0)</f>
        <v>0</v>
      </c>
      <c r="G121" s="4">
        <f>IF('SANDBOX Calc'!$C$6='BPA SANDBOX Ref Data'!G$2,Data!K121,0)</f>
        <v>0</v>
      </c>
      <c r="H121" s="4">
        <f>IF('SANDBOX Calc'!$C$6='BPA SANDBOX Ref Data'!H$2,Data!L121,0)</f>
        <v>0</v>
      </c>
      <c r="I121" s="4">
        <f>IF('SANDBOX Calc'!$C$6='BPA SANDBOX Ref Data'!I$2,Data!M121,0)</f>
        <v>0</v>
      </c>
      <c r="J121" s="4">
        <f>IF('SANDBOX Calc'!$C$6='BPA SANDBOX Ref Data'!J$2,Data!N121,0)</f>
        <v>0</v>
      </c>
      <c r="K121" s="4">
        <f>IF('SANDBOX Calc'!$C$6='BPA SANDBOX Ref Data'!K$2,Data!O121,0)</f>
        <v>0</v>
      </c>
      <c r="L121" s="4">
        <f>IF('SANDBOX Calc'!$C$6='BPA SANDBOX Ref Data'!L$2,Data!P121,0)</f>
        <v>0</v>
      </c>
      <c r="M121" s="4">
        <f>IF('SANDBOX Calc'!$C$6='BPA SANDBOX Ref Data'!M$2,Data!Q121,0)</f>
        <v>0</v>
      </c>
      <c r="N121" s="4">
        <f>IF('SANDBOX Calc'!$C$6='BPA SANDBOX Ref Data'!N$2,Data!R121,0)</f>
        <v>0</v>
      </c>
      <c r="O121" s="4">
        <f>IF('SANDBOX Calc'!$C$6='BPA SANDBOX Ref Data'!O$2,Data!S121,0)</f>
        <v>0</v>
      </c>
      <c r="P121" s="4">
        <f>IF('SANDBOX Calc'!$C$6='BPA SANDBOX Ref Data'!P$2,Data!T121,0)</f>
        <v>0</v>
      </c>
      <c r="Q121" s="4">
        <f>IF('SANDBOX Calc'!$C$6='BPA SANDBOX Ref Data'!Q$2,Data!U121,0)</f>
        <v>0</v>
      </c>
      <c r="R121" s="22">
        <f t="shared" si="9"/>
        <v>25.485007305936072</v>
      </c>
      <c r="S121" s="18">
        <f>IF(S$2='SANDBOX Calc'!$D$6,Data!V121,0)</f>
        <v>0</v>
      </c>
      <c r="T121" s="4">
        <f>IF(T$2='SANDBOX Calc'!$D$6,Data!W121,0)</f>
        <v>0</v>
      </c>
      <c r="U121" s="4">
        <f>IF(U$2='SANDBOX Calc'!$D$6,Data!X121,0)</f>
        <v>0</v>
      </c>
      <c r="V121" s="4">
        <f>IF(V$2='SANDBOX Calc'!$D$6,Data!Y121,0)</f>
        <v>0</v>
      </c>
      <c r="W121" s="4">
        <f>IF(W$2='SANDBOX Calc'!$D$6,Data!Z121,0)</f>
        <v>0</v>
      </c>
      <c r="X121" s="4">
        <f>IF(X$2='SANDBOX Calc'!$D$6,Data!AA121,0)</f>
        <v>0</v>
      </c>
      <c r="Y121" s="4">
        <f>IF(Y$2='SANDBOX Calc'!$D$6,Data!AB121,0)</f>
        <v>0</v>
      </c>
      <c r="Z121" s="4">
        <f>IF(Z$2='SANDBOX Calc'!$D$6,Data!AC121,0)</f>
        <v>0</v>
      </c>
      <c r="AA121" s="4">
        <f>IF(AA$2='SANDBOX Calc'!$D$6,Data!AD121,0)</f>
        <v>0</v>
      </c>
      <c r="AB121" s="4">
        <f>IF(AB$2='SANDBOX Calc'!$D$6,Data!AE121,0)</f>
        <v>0</v>
      </c>
      <c r="AC121" s="4">
        <f>IF(AC$2='SANDBOX Calc'!$D$6,Data!AF121,0)</f>
        <v>0</v>
      </c>
      <c r="AD121" s="4">
        <f>IF(AD$2='SANDBOX Calc'!$D$6,Data!AG121,0)</f>
        <v>0</v>
      </c>
      <c r="AE121" s="4">
        <f>IF(AE$2='SANDBOX Calc'!$D$6,Data!AH121,0)</f>
        <v>0</v>
      </c>
      <c r="AF121" s="4">
        <f>IF(AF$2='SANDBOX Calc'!$D$6,Data!AI121,0)</f>
        <v>0</v>
      </c>
      <c r="AG121" s="6">
        <f t="shared" si="10"/>
        <v>0</v>
      </c>
      <c r="AH121" s="18">
        <f>IF(AH$2='SANDBOX Calc'!$E$6,0,0)</f>
        <v>0</v>
      </c>
      <c r="AI121" s="4">
        <f>IF(AI$2='SANDBOX Calc'!$E$6,Data!AJ121,0)</f>
        <v>0</v>
      </c>
      <c r="AJ121" s="4">
        <f>IF(AJ$2='SANDBOX Calc'!$E$6,Data!AK121,0)</f>
        <v>0</v>
      </c>
      <c r="AK121" s="4">
        <f>IF(AK$2='SANDBOX Calc'!$E$6,Data!AL121,0)</f>
        <v>0</v>
      </c>
      <c r="AL121" s="4">
        <f>IF(AL$2='SANDBOX Calc'!$E$6,Data!AM121,0)</f>
        <v>0</v>
      </c>
      <c r="AM121" s="4">
        <f>IF(AM$2='SANDBOX Calc'!$E$6,Data!AN121,0)</f>
        <v>0</v>
      </c>
      <c r="AN121" s="4">
        <f>IF(AN$2='SANDBOX Calc'!$E$6,Data!AO121,0)</f>
        <v>0</v>
      </c>
      <c r="AO121" s="4">
        <f>IF(AO$2='SANDBOX Calc'!$E$6,Data!AP121,0)</f>
        <v>0</v>
      </c>
      <c r="AP121" s="6">
        <f t="shared" si="11"/>
        <v>0</v>
      </c>
      <c r="AQ121" s="18">
        <f>IF(AQ$2='SANDBOX Calc'!$F$6,0,0)</f>
        <v>0</v>
      </c>
      <c r="AR121" s="4">
        <f>IF(AR$2='SANDBOX Calc'!$F$6,Data!AQ121,0)</f>
        <v>0</v>
      </c>
      <c r="AS121" s="4">
        <f>IF(AS$2='SANDBOX Calc'!$F$6,Data!AR121,0)</f>
        <v>0</v>
      </c>
      <c r="AT121" s="4">
        <f>IF(AT$2='SANDBOX Calc'!$F$6,Data!AS121,0)</f>
        <v>0</v>
      </c>
      <c r="AU121" s="4">
        <f>IF(AU$2='SANDBOX Calc'!$F$6,Data!AT121,0)</f>
        <v>0</v>
      </c>
      <c r="AV121" s="4">
        <f>IF(AV$2='SANDBOX Calc'!$F$6,Data!AU121,0)</f>
        <v>0</v>
      </c>
      <c r="AW121" s="4">
        <f>IF(AW$2='SANDBOX Calc'!$F$6,Data!AV121,0)</f>
        <v>0</v>
      </c>
      <c r="AX121" s="4">
        <f>IF(AX$2='SANDBOX Calc'!$F$6,Data!AW121,0)</f>
        <v>0</v>
      </c>
      <c r="AY121" s="6">
        <f t="shared" si="12"/>
        <v>0</v>
      </c>
      <c r="AZ121" s="18">
        <f>IF(AZ$2='SANDBOX Calc'!$G$6,0,0)</f>
        <v>0</v>
      </c>
      <c r="BA121" s="4">
        <f>IF(BA$2='SANDBOX Calc'!$G$6,Data!AX121,0)</f>
        <v>0</v>
      </c>
      <c r="BB121" s="4">
        <f>IF(BB$2='SANDBOX Calc'!$G$6,Data!AY121,0)</f>
        <v>0</v>
      </c>
      <c r="BC121" s="4">
        <f>IF(BC$2='SANDBOX Calc'!$G$6,Data!AZ121,0)</f>
        <v>0</v>
      </c>
      <c r="BD121" s="4">
        <f>IF(BD$2='SANDBOX Calc'!$G$6,Data!BA121,0)</f>
        <v>0</v>
      </c>
      <c r="BE121" s="4">
        <f>IF(BE$2='SANDBOX Calc'!$G$6,Data!BB121,0)</f>
        <v>0</v>
      </c>
      <c r="BF121" s="4">
        <f>IF(BF$2='SANDBOX Calc'!$G$6,Data!BC121,0)</f>
        <v>0</v>
      </c>
      <c r="BG121" s="4">
        <f>IF(BG$2='SANDBOX Calc'!$G$6,Data!BD121,0)</f>
        <v>0</v>
      </c>
      <c r="BH121" s="6">
        <f t="shared" si="13"/>
        <v>0</v>
      </c>
      <c r="BI121" s="97">
        <f>IF('SANDBOX Calc'!$H$6="Yes",Data!BE121,0)</f>
        <v>0</v>
      </c>
      <c r="BJ121" s="18">
        <f>IF(BJ$2='SANDBOX Calc'!$L$4,0,0)</f>
        <v>0</v>
      </c>
      <c r="BK121" s="4">
        <f>IF(BK$2='SANDBOX Calc'!$L$4,Data!BV121,0)</f>
        <v>0</v>
      </c>
      <c r="BL121" s="4">
        <f>IF(BL$2='SANDBOX Calc'!$L$4,Data!BW121,0)</f>
        <v>0</v>
      </c>
      <c r="BM121" s="4">
        <f>IF(BM$2='SANDBOX Calc'!$L$4,Data!BX121,0)</f>
        <v>0</v>
      </c>
      <c r="BN121" s="4">
        <f>IF(BN$2='SANDBOX Calc'!$L$4,Data!BY121,0)</f>
        <v>0</v>
      </c>
      <c r="BO121" s="6">
        <f t="shared" si="14"/>
        <v>0</v>
      </c>
      <c r="BP121" s="4">
        <f>IF('SANDBOX Calc'!$J$6='BPA SANDBOX Ref Data'!BP$2,Data!C121,0)</f>
        <v>0</v>
      </c>
      <c r="BQ121" s="4">
        <f>IF('SANDBOX Calc'!$J$6='BPA SANDBOX Ref Data'!BQ$2,Data!D121,0)</f>
        <v>0</v>
      </c>
      <c r="BR121" s="4">
        <f>IF('SANDBOX Calc'!$J$6='BPA SANDBOX Ref Data'!BR$2,Data!E121,0)</f>
        <v>0</v>
      </c>
      <c r="BS121" s="4">
        <f>IF('SANDBOX Calc'!$J$6='BPA SANDBOX Ref Data'!BS$2,Data!F121,0)</f>
        <v>20.420999999999999</v>
      </c>
      <c r="BT121" s="99">
        <f t="shared" si="8"/>
        <v>20.420999999999999</v>
      </c>
      <c r="BU121" s="102">
        <f>IF('SANDBOX Calc'!$L$6="Yes",'BPA SANDBOX Ref Data'!BO121*'SANDBOX Calc'!$L$5,0)</f>
        <v>0</v>
      </c>
      <c r="BV121" s="102">
        <f>IF('SANDBOX Calc'!$M$6="Yes",IF(('SANDBOX Calc'!I125-'BPA SANDBOX Ref Data'!BT121)&gt;0,('SANDBOX Calc'!I125-'BPA SANDBOX Ref Data'!BT121)*'SANDBOX Calc'!$M$5,0),0)</f>
        <v>1.2660018264840183</v>
      </c>
      <c r="BW121" s="80">
        <f>IF('SANDBOX Calc'!$K$6="Yes",IF(('SANDBOX Calc'!I125)&lt;'SANDBOX Calc'!J125,('SANDBOX Calc'!I125-'SANDBOX Calc'!J125)*'SANDBOX Calc'!$K$5,0),0)</f>
        <v>0</v>
      </c>
      <c r="BX121" s="105">
        <f>IF('SANDBOX Calc'!$N$5='BPA SANDBOX Ref Data'!$BX$2,'BPA SANDBOX Scaling'!D124,0)</f>
        <v>0.91372749147664478</v>
      </c>
      <c r="BY121" s="1">
        <f>IF('SANDBOX Calc'!$N$5='BPA SANDBOX Ref Data'!$BY$2,'BPA SANDBOX Scaling'!H124,0)</f>
        <v>0</v>
      </c>
      <c r="BZ121" s="6">
        <f>IF('SANDBOX Calc'!$N$6="Yes",SUM('BPA SANDBOX Ref Data'!BX121:BY121),0)</f>
        <v>0.91372749147664478</v>
      </c>
      <c r="CA121" s="4"/>
      <c r="CB121" s="4"/>
      <c r="CC121" s="4"/>
      <c r="CD121" s="4"/>
      <c r="CE121" s="4"/>
      <c r="CF121" s="4"/>
      <c r="CG121" s="4"/>
      <c r="CH121" s="4"/>
      <c r="CI121" s="4"/>
      <c r="CJ121" s="4"/>
      <c r="CK121" s="4"/>
      <c r="CL121" s="4"/>
      <c r="CM121" s="4"/>
      <c r="CN121" s="4"/>
      <c r="CO121" s="4"/>
      <c r="CP121" s="4"/>
      <c r="CQ121" s="4" t="e">
        <f>IF('SANDBOX Calc'!#REF!='BPA SANDBOX Ref Data'!CQ$2,Data!G121,0)</f>
        <v>#REF!</v>
      </c>
      <c r="CR121" s="4" t="e">
        <f>IF('SANDBOX Calc'!#REF!='BPA SANDBOX Ref Data'!CR$2,Data!H121,0)</f>
        <v>#REF!</v>
      </c>
      <c r="CS121" s="4" t="e">
        <f>IF('SANDBOX Calc'!#REF!='BPA SANDBOX Ref Data'!CS$2,Data!I121,0)</f>
        <v>#REF!</v>
      </c>
      <c r="CT121" s="4" t="e">
        <f>IF('SANDBOX Calc'!#REF!='BPA SANDBOX Ref Data'!CT$2,Data!J121,0)</f>
        <v>#REF!</v>
      </c>
      <c r="CU121" s="4" t="e">
        <f>IF('SANDBOX Calc'!#REF!='BPA SANDBOX Ref Data'!CU$2,Data!K121,0)</f>
        <v>#REF!</v>
      </c>
      <c r="CV121" s="4" t="e">
        <f>IF('SANDBOX Calc'!#REF!='BPA SANDBOX Ref Data'!CV$2,Data!L121,0)</f>
        <v>#REF!</v>
      </c>
      <c r="CW121" s="4" t="e">
        <f>IF('SANDBOX Calc'!#REF!='BPA SANDBOX Ref Data'!CW$2,Data!M121,0)</f>
        <v>#REF!</v>
      </c>
      <c r="CX121" s="4" t="e">
        <f>IF('SANDBOX Calc'!#REF!='BPA SANDBOX Ref Data'!CX$2,Data!N121,0)</f>
        <v>#REF!</v>
      </c>
      <c r="CY121" s="4" t="e">
        <f>IF('SANDBOX Calc'!#REF!='BPA SANDBOX Ref Data'!CY$2,Data!O121,0)</f>
        <v>#REF!</v>
      </c>
      <c r="CZ121" s="4" t="e">
        <f>IF('SANDBOX Calc'!#REF!='BPA SANDBOX Ref Data'!CZ$2,Data!P121,0)</f>
        <v>#REF!</v>
      </c>
      <c r="DA121" s="4" t="e">
        <f>IF('SANDBOX Calc'!#REF!='BPA SANDBOX Ref Data'!DA$2,Data!Q121,0)</f>
        <v>#REF!</v>
      </c>
      <c r="DB121" s="4" t="e">
        <f>IF('SANDBOX Calc'!#REF!='BPA SANDBOX Ref Data'!DB$2,Data!R121,0)</f>
        <v>#REF!</v>
      </c>
      <c r="DC121" s="4" t="e">
        <f>IF('SANDBOX Calc'!#REF!='BPA SANDBOX Ref Data'!DC$2,Data!S121,0)</f>
        <v>#REF!</v>
      </c>
      <c r="DD121" s="4" t="e">
        <f>IF('SANDBOX Calc'!#REF!='BPA SANDBOX Ref Data'!DD$2,Data!T121,0)</f>
        <v>#REF!</v>
      </c>
      <c r="DE121" s="4" t="e">
        <f>IF('SANDBOX Calc'!#REF!='BPA SANDBOX Ref Data'!DE$2,Data!U121,0)</f>
        <v>#REF!</v>
      </c>
      <c r="DF121" s="22" t="e">
        <f t="shared" si="15"/>
        <v>#REF!</v>
      </c>
    </row>
    <row r="122" spans="1:110" x14ac:dyDescent="0.3">
      <c r="A122" s="12">
        <v>10426</v>
      </c>
      <c r="B122" s="37" t="s">
        <v>129</v>
      </c>
      <c r="C122" s="18">
        <f>IF('SANDBOX Calc'!$C$6='BPA SANDBOX Ref Data'!C$2,Data!G122,0)</f>
        <v>0</v>
      </c>
      <c r="D122" s="4">
        <f>IF('SANDBOX Calc'!$C$6='BPA SANDBOX Ref Data'!D$2,Data!H122,0)</f>
        <v>0</v>
      </c>
      <c r="E122" s="4">
        <f>IF('SANDBOX Calc'!$C$6='BPA SANDBOX Ref Data'!E$2,Data!I122,0)</f>
        <v>15.818367123287665</v>
      </c>
      <c r="F122" s="4">
        <f>IF('SANDBOX Calc'!$C$6='BPA SANDBOX Ref Data'!F$2,Data!J122,0)</f>
        <v>0</v>
      </c>
      <c r="G122" s="4">
        <f>IF('SANDBOX Calc'!$C$6='BPA SANDBOX Ref Data'!G$2,Data!K122,0)</f>
        <v>0</v>
      </c>
      <c r="H122" s="4">
        <f>IF('SANDBOX Calc'!$C$6='BPA SANDBOX Ref Data'!H$2,Data!L122,0)</f>
        <v>0</v>
      </c>
      <c r="I122" s="4">
        <f>IF('SANDBOX Calc'!$C$6='BPA SANDBOX Ref Data'!I$2,Data!M122,0)</f>
        <v>0</v>
      </c>
      <c r="J122" s="4">
        <f>IF('SANDBOX Calc'!$C$6='BPA SANDBOX Ref Data'!J$2,Data!N122,0)</f>
        <v>0</v>
      </c>
      <c r="K122" s="4">
        <f>IF('SANDBOX Calc'!$C$6='BPA SANDBOX Ref Data'!K$2,Data!O122,0)</f>
        <v>0</v>
      </c>
      <c r="L122" s="4">
        <f>IF('SANDBOX Calc'!$C$6='BPA SANDBOX Ref Data'!L$2,Data!P122,0)</f>
        <v>0</v>
      </c>
      <c r="M122" s="4">
        <f>IF('SANDBOX Calc'!$C$6='BPA SANDBOX Ref Data'!M$2,Data!Q122,0)</f>
        <v>0</v>
      </c>
      <c r="N122" s="4">
        <f>IF('SANDBOX Calc'!$C$6='BPA SANDBOX Ref Data'!N$2,Data!R122,0)</f>
        <v>0</v>
      </c>
      <c r="O122" s="4">
        <f>IF('SANDBOX Calc'!$C$6='BPA SANDBOX Ref Data'!O$2,Data!S122,0)</f>
        <v>0</v>
      </c>
      <c r="P122" s="4">
        <f>IF('SANDBOX Calc'!$C$6='BPA SANDBOX Ref Data'!P$2,Data!T122,0)</f>
        <v>0</v>
      </c>
      <c r="Q122" s="4">
        <f>IF('SANDBOX Calc'!$C$6='BPA SANDBOX Ref Data'!Q$2,Data!U122,0)</f>
        <v>0</v>
      </c>
      <c r="R122" s="22">
        <f t="shared" si="9"/>
        <v>15.818367123287665</v>
      </c>
      <c r="S122" s="18">
        <f>IF(S$2='SANDBOX Calc'!$D$6,Data!V122,0)</f>
        <v>0</v>
      </c>
      <c r="T122" s="4">
        <f>IF(T$2='SANDBOX Calc'!$D$6,Data!W122,0)</f>
        <v>0</v>
      </c>
      <c r="U122" s="4">
        <f>IF(U$2='SANDBOX Calc'!$D$6,Data!X122,0)</f>
        <v>0</v>
      </c>
      <c r="V122" s="4">
        <f>IF(V$2='SANDBOX Calc'!$D$6,Data!Y122,0)</f>
        <v>0</v>
      </c>
      <c r="W122" s="4">
        <f>IF(W$2='SANDBOX Calc'!$D$6,Data!Z122,0)</f>
        <v>0</v>
      </c>
      <c r="X122" s="4">
        <f>IF(X$2='SANDBOX Calc'!$D$6,Data!AA122,0)</f>
        <v>0</v>
      </c>
      <c r="Y122" s="4">
        <f>IF(Y$2='SANDBOX Calc'!$D$6,Data!AB122,0)</f>
        <v>0</v>
      </c>
      <c r="Z122" s="4">
        <f>IF(Z$2='SANDBOX Calc'!$D$6,Data!AC122,0)</f>
        <v>0</v>
      </c>
      <c r="AA122" s="4">
        <f>IF(AA$2='SANDBOX Calc'!$D$6,Data!AD122,0)</f>
        <v>0</v>
      </c>
      <c r="AB122" s="4">
        <f>IF(AB$2='SANDBOX Calc'!$D$6,Data!AE122,0)</f>
        <v>0</v>
      </c>
      <c r="AC122" s="4">
        <f>IF(AC$2='SANDBOX Calc'!$D$6,Data!AF122,0)</f>
        <v>0</v>
      </c>
      <c r="AD122" s="4">
        <f>IF(AD$2='SANDBOX Calc'!$D$6,Data!AG122,0)</f>
        <v>0</v>
      </c>
      <c r="AE122" s="4">
        <f>IF(AE$2='SANDBOX Calc'!$D$6,Data!AH122,0)</f>
        <v>0</v>
      </c>
      <c r="AF122" s="4">
        <f>IF(AF$2='SANDBOX Calc'!$D$6,Data!AI122,0)</f>
        <v>0</v>
      </c>
      <c r="AG122" s="6">
        <f t="shared" si="10"/>
        <v>0</v>
      </c>
      <c r="AH122" s="18">
        <f>IF(AH$2='SANDBOX Calc'!$E$6,0,0)</f>
        <v>0</v>
      </c>
      <c r="AI122" s="4">
        <f>IF(AI$2='SANDBOX Calc'!$E$6,Data!AJ122,0)</f>
        <v>0</v>
      </c>
      <c r="AJ122" s="4">
        <f>IF(AJ$2='SANDBOX Calc'!$E$6,Data!AK122,0)</f>
        <v>0</v>
      </c>
      <c r="AK122" s="4">
        <f>IF(AK$2='SANDBOX Calc'!$E$6,Data!AL122,0)</f>
        <v>0</v>
      </c>
      <c r="AL122" s="4">
        <f>IF(AL$2='SANDBOX Calc'!$E$6,Data!AM122,0)</f>
        <v>0</v>
      </c>
      <c r="AM122" s="4">
        <f>IF(AM$2='SANDBOX Calc'!$E$6,Data!AN122,0)</f>
        <v>0</v>
      </c>
      <c r="AN122" s="4">
        <f>IF(AN$2='SANDBOX Calc'!$E$6,Data!AO122,0)</f>
        <v>0</v>
      </c>
      <c r="AO122" s="4">
        <f>IF(AO$2='SANDBOX Calc'!$E$6,Data!AP122,0)</f>
        <v>0</v>
      </c>
      <c r="AP122" s="6">
        <f t="shared" si="11"/>
        <v>0</v>
      </c>
      <c r="AQ122" s="18">
        <f>IF(AQ$2='SANDBOX Calc'!$F$6,0,0)</f>
        <v>0</v>
      </c>
      <c r="AR122" s="4">
        <f>IF(AR$2='SANDBOX Calc'!$F$6,Data!AQ122,0)</f>
        <v>0</v>
      </c>
      <c r="AS122" s="4">
        <f>IF(AS$2='SANDBOX Calc'!$F$6,Data!AR122,0)</f>
        <v>0</v>
      </c>
      <c r="AT122" s="4">
        <f>IF(AT$2='SANDBOX Calc'!$F$6,Data!AS122,0)</f>
        <v>0</v>
      </c>
      <c r="AU122" s="4">
        <f>IF(AU$2='SANDBOX Calc'!$F$6,Data!AT122,0)</f>
        <v>0</v>
      </c>
      <c r="AV122" s="4">
        <f>IF(AV$2='SANDBOX Calc'!$F$6,Data!AU122,0)</f>
        <v>0</v>
      </c>
      <c r="AW122" s="4">
        <f>IF(AW$2='SANDBOX Calc'!$F$6,Data!AV122,0)</f>
        <v>0</v>
      </c>
      <c r="AX122" s="4">
        <f>IF(AX$2='SANDBOX Calc'!$F$6,Data!AW122,0)</f>
        <v>0</v>
      </c>
      <c r="AY122" s="6">
        <f t="shared" si="12"/>
        <v>0</v>
      </c>
      <c r="AZ122" s="18">
        <f>IF(AZ$2='SANDBOX Calc'!$G$6,0,0)</f>
        <v>0</v>
      </c>
      <c r="BA122" s="4">
        <f>IF(BA$2='SANDBOX Calc'!$G$6,Data!AX122,0)</f>
        <v>0</v>
      </c>
      <c r="BB122" s="4">
        <f>IF(BB$2='SANDBOX Calc'!$G$6,Data!AY122,0)</f>
        <v>0</v>
      </c>
      <c r="BC122" s="4">
        <f>IF(BC$2='SANDBOX Calc'!$G$6,Data!AZ122,0)</f>
        <v>0</v>
      </c>
      <c r="BD122" s="4">
        <f>IF(BD$2='SANDBOX Calc'!$G$6,Data!BA122,0)</f>
        <v>0</v>
      </c>
      <c r="BE122" s="4">
        <f>IF(BE$2='SANDBOX Calc'!$G$6,Data!BB122,0)</f>
        <v>0</v>
      </c>
      <c r="BF122" s="4">
        <f>IF(BF$2='SANDBOX Calc'!$G$6,Data!BC122,0)</f>
        <v>0</v>
      </c>
      <c r="BG122" s="4">
        <f>IF(BG$2='SANDBOX Calc'!$G$6,Data!BD122,0)</f>
        <v>0</v>
      </c>
      <c r="BH122" s="6">
        <f t="shared" si="13"/>
        <v>0</v>
      </c>
      <c r="BI122" s="97">
        <f>IF('SANDBOX Calc'!$H$6="Yes",Data!BE122,0)</f>
        <v>0</v>
      </c>
      <c r="BJ122" s="18">
        <f>IF(BJ$2='SANDBOX Calc'!$L$4,0,0)</f>
        <v>0</v>
      </c>
      <c r="BK122" s="4">
        <f>IF(BK$2='SANDBOX Calc'!$L$4,Data!BV122,0)</f>
        <v>0</v>
      </c>
      <c r="BL122" s="4">
        <f>IF(BL$2='SANDBOX Calc'!$L$4,Data!BW122,0)</f>
        <v>0</v>
      </c>
      <c r="BM122" s="4">
        <f>IF(BM$2='SANDBOX Calc'!$L$4,Data!BX122,0)</f>
        <v>0</v>
      </c>
      <c r="BN122" s="4">
        <f>IF(BN$2='SANDBOX Calc'!$L$4,Data!BY122,0)</f>
        <v>0</v>
      </c>
      <c r="BO122" s="6">
        <f t="shared" si="14"/>
        <v>0</v>
      </c>
      <c r="BP122" s="4">
        <f>IF('SANDBOX Calc'!$J$6='BPA SANDBOX Ref Data'!BP$2,Data!C122,0)</f>
        <v>0</v>
      </c>
      <c r="BQ122" s="4">
        <f>IF('SANDBOX Calc'!$J$6='BPA SANDBOX Ref Data'!BQ$2,Data!D122,0)</f>
        <v>0</v>
      </c>
      <c r="BR122" s="4">
        <f>IF('SANDBOX Calc'!$J$6='BPA SANDBOX Ref Data'!BR$2,Data!E122,0)</f>
        <v>0</v>
      </c>
      <c r="BS122" s="4">
        <f>IF('SANDBOX Calc'!$J$6='BPA SANDBOX Ref Data'!BS$2,Data!F122,0)</f>
        <v>36.539000000000001</v>
      </c>
      <c r="BT122" s="99">
        <f t="shared" si="8"/>
        <v>36.539000000000001</v>
      </c>
      <c r="BU122" s="102">
        <f>IF('SANDBOX Calc'!$L$6="Yes",'BPA SANDBOX Ref Data'!BO122*'SANDBOX Calc'!$L$5,0)</f>
        <v>0</v>
      </c>
      <c r="BV122" s="102">
        <f>IF('SANDBOX Calc'!$M$6="Yes",IF(('SANDBOX Calc'!I126-'BPA SANDBOX Ref Data'!BT122)&gt;0,('SANDBOX Calc'!I126-'BPA SANDBOX Ref Data'!BT122)*'SANDBOX Calc'!$M$5,0),0)</f>
        <v>0</v>
      </c>
      <c r="BW122" s="80">
        <f>IF('SANDBOX Calc'!$K$6="Yes",IF(('SANDBOX Calc'!I126)&lt;'SANDBOX Calc'!J126,('SANDBOX Calc'!I126-'SANDBOX Calc'!J126)*'SANDBOX Calc'!$K$5,0),0)</f>
        <v>-20.720632876712337</v>
      </c>
      <c r="BX122" s="105">
        <f>IF('SANDBOX Calc'!$N$5='BPA SANDBOX Ref Data'!$BX$2,'BPA SANDBOX Scaling'!D125,0)</f>
        <v>0.66646727041667586</v>
      </c>
      <c r="BY122" s="1">
        <f>IF('SANDBOX Calc'!$N$5='BPA SANDBOX Ref Data'!$BY$2,'BPA SANDBOX Scaling'!H125,0)</f>
        <v>0</v>
      </c>
      <c r="BZ122" s="6">
        <f>IF('SANDBOX Calc'!$N$6="Yes",SUM('BPA SANDBOX Ref Data'!BX122:BY122),0)</f>
        <v>0.66646727041667586</v>
      </c>
      <c r="CA122" s="4"/>
      <c r="CB122" s="4"/>
      <c r="CC122" s="4"/>
      <c r="CD122" s="4"/>
      <c r="CE122" s="4"/>
      <c r="CF122" s="4"/>
      <c r="CG122" s="4"/>
      <c r="CH122" s="4"/>
      <c r="CI122" s="4"/>
      <c r="CJ122" s="4"/>
      <c r="CK122" s="4"/>
      <c r="CL122" s="4"/>
      <c r="CM122" s="4"/>
      <c r="CN122" s="4"/>
      <c r="CO122" s="4"/>
      <c r="CP122" s="4"/>
      <c r="CQ122" s="4" t="e">
        <f>IF('SANDBOX Calc'!#REF!='BPA SANDBOX Ref Data'!CQ$2,Data!G122,0)</f>
        <v>#REF!</v>
      </c>
      <c r="CR122" s="4" t="e">
        <f>IF('SANDBOX Calc'!#REF!='BPA SANDBOX Ref Data'!CR$2,Data!H122,0)</f>
        <v>#REF!</v>
      </c>
      <c r="CS122" s="4" t="e">
        <f>IF('SANDBOX Calc'!#REF!='BPA SANDBOX Ref Data'!CS$2,Data!I122,0)</f>
        <v>#REF!</v>
      </c>
      <c r="CT122" s="4" t="e">
        <f>IF('SANDBOX Calc'!#REF!='BPA SANDBOX Ref Data'!CT$2,Data!J122,0)</f>
        <v>#REF!</v>
      </c>
      <c r="CU122" s="4" t="e">
        <f>IF('SANDBOX Calc'!#REF!='BPA SANDBOX Ref Data'!CU$2,Data!K122,0)</f>
        <v>#REF!</v>
      </c>
      <c r="CV122" s="4" t="e">
        <f>IF('SANDBOX Calc'!#REF!='BPA SANDBOX Ref Data'!CV$2,Data!L122,0)</f>
        <v>#REF!</v>
      </c>
      <c r="CW122" s="4" t="e">
        <f>IF('SANDBOX Calc'!#REF!='BPA SANDBOX Ref Data'!CW$2,Data!M122,0)</f>
        <v>#REF!</v>
      </c>
      <c r="CX122" s="4" t="e">
        <f>IF('SANDBOX Calc'!#REF!='BPA SANDBOX Ref Data'!CX$2,Data!N122,0)</f>
        <v>#REF!</v>
      </c>
      <c r="CY122" s="4" t="e">
        <f>IF('SANDBOX Calc'!#REF!='BPA SANDBOX Ref Data'!CY$2,Data!O122,0)</f>
        <v>#REF!</v>
      </c>
      <c r="CZ122" s="4" t="e">
        <f>IF('SANDBOX Calc'!#REF!='BPA SANDBOX Ref Data'!CZ$2,Data!P122,0)</f>
        <v>#REF!</v>
      </c>
      <c r="DA122" s="4" t="e">
        <f>IF('SANDBOX Calc'!#REF!='BPA SANDBOX Ref Data'!DA$2,Data!Q122,0)</f>
        <v>#REF!</v>
      </c>
      <c r="DB122" s="4" t="e">
        <f>IF('SANDBOX Calc'!#REF!='BPA SANDBOX Ref Data'!DB$2,Data!R122,0)</f>
        <v>#REF!</v>
      </c>
      <c r="DC122" s="4" t="e">
        <f>IF('SANDBOX Calc'!#REF!='BPA SANDBOX Ref Data'!DC$2,Data!S122,0)</f>
        <v>#REF!</v>
      </c>
      <c r="DD122" s="4" t="e">
        <f>IF('SANDBOX Calc'!#REF!='BPA SANDBOX Ref Data'!DD$2,Data!T122,0)</f>
        <v>#REF!</v>
      </c>
      <c r="DE122" s="4" t="e">
        <f>IF('SANDBOX Calc'!#REF!='BPA SANDBOX Ref Data'!DE$2,Data!U122,0)</f>
        <v>#REF!</v>
      </c>
      <c r="DF122" s="22" t="e">
        <f t="shared" si="15"/>
        <v>#REF!</v>
      </c>
    </row>
    <row r="123" spans="1:110" x14ac:dyDescent="0.3">
      <c r="A123" s="12">
        <v>10434</v>
      </c>
      <c r="B123" s="37" t="s">
        <v>130</v>
      </c>
      <c r="C123" s="18">
        <f>IF('SANDBOX Calc'!$C$6='BPA SANDBOX Ref Data'!C$2,Data!G123,0)</f>
        <v>0</v>
      </c>
      <c r="D123" s="4">
        <f>IF('SANDBOX Calc'!$C$6='BPA SANDBOX Ref Data'!D$2,Data!H123,0)</f>
        <v>0</v>
      </c>
      <c r="E123" s="4">
        <f>IF('SANDBOX Calc'!$C$6='BPA SANDBOX Ref Data'!E$2,Data!I123,0)</f>
        <v>26.469575228310493</v>
      </c>
      <c r="F123" s="4">
        <f>IF('SANDBOX Calc'!$C$6='BPA SANDBOX Ref Data'!F$2,Data!J123,0)</f>
        <v>0</v>
      </c>
      <c r="G123" s="4">
        <f>IF('SANDBOX Calc'!$C$6='BPA SANDBOX Ref Data'!G$2,Data!K123,0)</f>
        <v>0</v>
      </c>
      <c r="H123" s="4">
        <f>IF('SANDBOX Calc'!$C$6='BPA SANDBOX Ref Data'!H$2,Data!L123,0)</f>
        <v>0</v>
      </c>
      <c r="I123" s="4">
        <f>IF('SANDBOX Calc'!$C$6='BPA SANDBOX Ref Data'!I$2,Data!M123,0)</f>
        <v>0</v>
      </c>
      <c r="J123" s="4">
        <f>IF('SANDBOX Calc'!$C$6='BPA SANDBOX Ref Data'!J$2,Data!N123,0)</f>
        <v>0</v>
      </c>
      <c r="K123" s="4">
        <f>IF('SANDBOX Calc'!$C$6='BPA SANDBOX Ref Data'!K$2,Data!O123,0)</f>
        <v>0</v>
      </c>
      <c r="L123" s="4">
        <f>IF('SANDBOX Calc'!$C$6='BPA SANDBOX Ref Data'!L$2,Data!P123,0)</f>
        <v>0</v>
      </c>
      <c r="M123" s="4">
        <f>IF('SANDBOX Calc'!$C$6='BPA SANDBOX Ref Data'!M$2,Data!Q123,0)</f>
        <v>0</v>
      </c>
      <c r="N123" s="4">
        <f>IF('SANDBOX Calc'!$C$6='BPA SANDBOX Ref Data'!N$2,Data!R123,0)</f>
        <v>0</v>
      </c>
      <c r="O123" s="4">
        <f>IF('SANDBOX Calc'!$C$6='BPA SANDBOX Ref Data'!O$2,Data!S123,0)</f>
        <v>0</v>
      </c>
      <c r="P123" s="4">
        <f>IF('SANDBOX Calc'!$C$6='BPA SANDBOX Ref Data'!P$2,Data!T123,0)</f>
        <v>0</v>
      </c>
      <c r="Q123" s="4">
        <f>IF('SANDBOX Calc'!$C$6='BPA SANDBOX Ref Data'!Q$2,Data!U123,0)</f>
        <v>0</v>
      </c>
      <c r="R123" s="22">
        <f t="shared" si="9"/>
        <v>26.469575228310493</v>
      </c>
      <c r="S123" s="18">
        <f>IF(S$2='SANDBOX Calc'!$D$6,Data!V123,0)</f>
        <v>0</v>
      </c>
      <c r="T123" s="4">
        <f>IF(T$2='SANDBOX Calc'!$D$6,Data!W123,0)</f>
        <v>0</v>
      </c>
      <c r="U123" s="4">
        <f>IF(U$2='SANDBOX Calc'!$D$6,Data!X123,0)</f>
        <v>0</v>
      </c>
      <c r="V123" s="4">
        <f>IF(V$2='SANDBOX Calc'!$D$6,Data!Y123,0)</f>
        <v>0</v>
      </c>
      <c r="W123" s="4">
        <f>IF(W$2='SANDBOX Calc'!$D$6,Data!Z123,0)</f>
        <v>0</v>
      </c>
      <c r="X123" s="4">
        <f>IF(X$2='SANDBOX Calc'!$D$6,Data!AA123,0)</f>
        <v>0</v>
      </c>
      <c r="Y123" s="4">
        <f>IF(Y$2='SANDBOX Calc'!$D$6,Data!AB123,0)</f>
        <v>0</v>
      </c>
      <c r="Z123" s="4">
        <f>IF(Z$2='SANDBOX Calc'!$D$6,Data!AC123,0)</f>
        <v>0</v>
      </c>
      <c r="AA123" s="4">
        <f>IF(AA$2='SANDBOX Calc'!$D$6,Data!AD123,0)</f>
        <v>0</v>
      </c>
      <c r="AB123" s="4">
        <f>IF(AB$2='SANDBOX Calc'!$D$6,Data!AE123,0)</f>
        <v>0</v>
      </c>
      <c r="AC123" s="4">
        <f>IF(AC$2='SANDBOX Calc'!$D$6,Data!AF123,0)</f>
        <v>0</v>
      </c>
      <c r="AD123" s="4">
        <f>IF(AD$2='SANDBOX Calc'!$D$6,Data!AG123,0)</f>
        <v>0</v>
      </c>
      <c r="AE123" s="4">
        <f>IF(AE$2='SANDBOX Calc'!$D$6,Data!AH123,0)</f>
        <v>0</v>
      </c>
      <c r="AF123" s="4">
        <f>IF(AF$2='SANDBOX Calc'!$D$6,Data!AI123,0)</f>
        <v>0</v>
      </c>
      <c r="AG123" s="6">
        <f t="shared" si="10"/>
        <v>0</v>
      </c>
      <c r="AH123" s="18">
        <f>IF(AH$2='SANDBOX Calc'!$E$6,0,0)</f>
        <v>0</v>
      </c>
      <c r="AI123" s="4">
        <f>IF(AI$2='SANDBOX Calc'!$E$6,Data!AJ123,0)</f>
        <v>0</v>
      </c>
      <c r="AJ123" s="4">
        <f>IF(AJ$2='SANDBOX Calc'!$E$6,Data!AK123,0)</f>
        <v>0</v>
      </c>
      <c r="AK123" s="4">
        <f>IF(AK$2='SANDBOX Calc'!$E$6,Data!AL123,0)</f>
        <v>0</v>
      </c>
      <c r="AL123" s="4">
        <f>IF(AL$2='SANDBOX Calc'!$E$6,Data!AM123,0)</f>
        <v>0</v>
      </c>
      <c r="AM123" s="4">
        <f>IF(AM$2='SANDBOX Calc'!$E$6,Data!AN123,0)</f>
        <v>0</v>
      </c>
      <c r="AN123" s="4">
        <f>IF(AN$2='SANDBOX Calc'!$E$6,Data!AO123,0)</f>
        <v>0</v>
      </c>
      <c r="AO123" s="4">
        <f>IF(AO$2='SANDBOX Calc'!$E$6,Data!AP123,0)</f>
        <v>0</v>
      </c>
      <c r="AP123" s="6">
        <f t="shared" si="11"/>
        <v>0</v>
      </c>
      <c r="AQ123" s="18">
        <f>IF(AQ$2='SANDBOX Calc'!$F$6,0,0)</f>
        <v>0</v>
      </c>
      <c r="AR123" s="4">
        <f>IF(AR$2='SANDBOX Calc'!$F$6,Data!AQ123,0)</f>
        <v>0</v>
      </c>
      <c r="AS123" s="4">
        <f>IF(AS$2='SANDBOX Calc'!$F$6,Data!AR123,0)</f>
        <v>0</v>
      </c>
      <c r="AT123" s="4">
        <f>IF(AT$2='SANDBOX Calc'!$F$6,Data!AS123,0)</f>
        <v>0</v>
      </c>
      <c r="AU123" s="4">
        <f>IF(AU$2='SANDBOX Calc'!$F$6,Data!AT123,0)</f>
        <v>0</v>
      </c>
      <c r="AV123" s="4">
        <f>IF(AV$2='SANDBOX Calc'!$F$6,Data!AU123,0)</f>
        <v>0</v>
      </c>
      <c r="AW123" s="4">
        <f>IF(AW$2='SANDBOX Calc'!$F$6,Data!AV123,0)</f>
        <v>0</v>
      </c>
      <c r="AX123" s="4">
        <f>IF(AX$2='SANDBOX Calc'!$F$6,Data!AW123,0)</f>
        <v>0</v>
      </c>
      <c r="AY123" s="6">
        <f t="shared" si="12"/>
        <v>0</v>
      </c>
      <c r="AZ123" s="18">
        <f>IF(AZ$2='SANDBOX Calc'!$G$6,0,0)</f>
        <v>0</v>
      </c>
      <c r="BA123" s="4">
        <f>IF(BA$2='SANDBOX Calc'!$G$6,Data!AX123,0)</f>
        <v>0</v>
      </c>
      <c r="BB123" s="4">
        <f>IF(BB$2='SANDBOX Calc'!$G$6,Data!AY123,0)</f>
        <v>0</v>
      </c>
      <c r="BC123" s="4">
        <f>IF(BC$2='SANDBOX Calc'!$G$6,Data!AZ123,0)</f>
        <v>0</v>
      </c>
      <c r="BD123" s="4">
        <f>IF(BD$2='SANDBOX Calc'!$G$6,Data!BA123,0)</f>
        <v>0</v>
      </c>
      <c r="BE123" s="4">
        <f>IF(BE$2='SANDBOX Calc'!$G$6,Data!BB123,0)</f>
        <v>0</v>
      </c>
      <c r="BF123" s="4">
        <f>IF(BF$2='SANDBOX Calc'!$G$6,Data!BC123,0)</f>
        <v>0</v>
      </c>
      <c r="BG123" s="4">
        <f>IF(BG$2='SANDBOX Calc'!$G$6,Data!BD123,0)</f>
        <v>0</v>
      </c>
      <c r="BH123" s="6">
        <f t="shared" si="13"/>
        <v>0</v>
      </c>
      <c r="BI123" s="97">
        <f>IF('SANDBOX Calc'!$H$6="Yes",Data!BE123,0)</f>
        <v>0</v>
      </c>
      <c r="BJ123" s="18">
        <f>IF(BJ$2='SANDBOX Calc'!$L$4,0,0)</f>
        <v>0</v>
      </c>
      <c r="BK123" s="4">
        <f>IF(BK$2='SANDBOX Calc'!$L$4,Data!BV123,0)</f>
        <v>0</v>
      </c>
      <c r="BL123" s="4">
        <f>IF(BL$2='SANDBOX Calc'!$L$4,Data!BW123,0)</f>
        <v>0</v>
      </c>
      <c r="BM123" s="4">
        <f>IF(BM$2='SANDBOX Calc'!$L$4,Data!BX123,0)</f>
        <v>0</v>
      </c>
      <c r="BN123" s="4">
        <f>IF(BN$2='SANDBOX Calc'!$L$4,Data!BY123,0)</f>
        <v>0</v>
      </c>
      <c r="BO123" s="6">
        <f t="shared" si="14"/>
        <v>0</v>
      </c>
      <c r="BP123" s="4">
        <f>IF('SANDBOX Calc'!$J$6='BPA SANDBOX Ref Data'!BP$2,Data!C123,0)</f>
        <v>0</v>
      </c>
      <c r="BQ123" s="4">
        <f>IF('SANDBOX Calc'!$J$6='BPA SANDBOX Ref Data'!BQ$2,Data!D123,0)</f>
        <v>0</v>
      </c>
      <c r="BR123" s="4">
        <f>IF('SANDBOX Calc'!$J$6='BPA SANDBOX Ref Data'!BR$2,Data!E123,0)</f>
        <v>0</v>
      </c>
      <c r="BS123" s="4">
        <f>IF('SANDBOX Calc'!$J$6='BPA SANDBOX Ref Data'!BS$2,Data!F123,0)</f>
        <v>27.157</v>
      </c>
      <c r="BT123" s="99">
        <f t="shared" si="8"/>
        <v>27.157</v>
      </c>
      <c r="BU123" s="102">
        <f>IF('SANDBOX Calc'!$L$6="Yes",'BPA SANDBOX Ref Data'!BO123*'SANDBOX Calc'!$L$5,0)</f>
        <v>0</v>
      </c>
      <c r="BV123" s="102">
        <f>IF('SANDBOX Calc'!$M$6="Yes",IF(('SANDBOX Calc'!I127-'BPA SANDBOX Ref Data'!BT123)&gt;0,('SANDBOX Calc'!I127-'BPA SANDBOX Ref Data'!BT123)*'SANDBOX Calc'!$M$5,0),0)</f>
        <v>0</v>
      </c>
      <c r="BW123" s="80">
        <f>IF('SANDBOX Calc'!$K$6="Yes",IF(('SANDBOX Calc'!I127)&lt;'SANDBOX Calc'!J127,('SANDBOX Calc'!I127-'SANDBOX Calc'!J127)*'SANDBOX Calc'!$K$5,0),0)</f>
        <v>-0.687424771689507</v>
      </c>
      <c r="BX123" s="105">
        <f>IF('SANDBOX Calc'!$N$5='BPA SANDBOX Ref Data'!$BX$2,'BPA SANDBOX Scaling'!D126,0)</f>
        <v>1.1152292404144464</v>
      </c>
      <c r="BY123" s="1">
        <f>IF('SANDBOX Calc'!$N$5='BPA SANDBOX Ref Data'!$BY$2,'BPA SANDBOX Scaling'!H126,0)</f>
        <v>0</v>
      </c>
      <c r="BZ123" s="6">
        <f>IF('SANDBOX Calc'!$N$6="Yes",SUM('BPA SANDBOX Ref Data'!BX123:BY123),0)</f>
        <v>1.1152292404144464</v>
      </c>
      <c r="CA123" s="4"/>
      <c r="CB123" s="4"/>
      <c r="CC123" s="4"/>
      <c r="CD123" s="4"/>
      <c r="CE123" s="4"/>
      <c r="CF123" s="4"/>
      <c r="CG123" s="4"/>
      <c r="CH123" s="4"/>
      <c r="CI123" s="4"/>
      <c r="CJ123" s="4"/>
      <c r="CK123" s="4"/>
      <c r="CL123" s="4"/>
      <c r="CM123" s="4"/>
      <c r="CN123" s="4"/>
      <c r="CO123" s="4"/>
      <c r="CP123" s="4"/>
      <c r="CQ123" s="4" t="e">
        <f>IF('SANDBOX Calc'!#REF!='BPA SANDBOX Ref Data'!CQ$2,Data!G123,0)</f>
        <v>#REF!</v>
      </c>
      <c r="CR123" s="4" t="e">
        <f>IF('SANDBOX Calc'!#REF!='BPA SANDBOX Ref Data'!CR$2,Data!H123,0)</f>
        <v>#REF!</v>
      </c>
      <c r="CS123" s="4" t="e">
        <f>IF('SANDBOX Calc'!#REF!='BPA SANDBOX Ref Data'!CS$2,Data!I123,0)</f>
        <v>#REF!</v>
      </c>
      <c r="CT123" s="4" t="e">
        <f>IF('SANDBOX Calc'!#REF!='BPA SANDBOX Ref Data'!CT$2,Data!J123,0)</f>
        <v>#REF!</v>
      </c>
      <c r="CU123" s="4" t="e">
        <f>IF('SANDBOX Calc'!#REF!='BPA SANDBOX Ref Data'!CU$2,Data!K123,0)</f>
        <v>#REF!</v>
      </c>
      <c r="CV123" s="4" t="e">
        <f>IF('SANDBOX Calc'!#REF!='BPA SANDBOX Ref Data'!CV$2,Data!L123,0)</f>
        <v>#REF!</v>
      </c>
      <c r="CW123" s="4" t="e">
        <f>IF('SANDBOX Calc'!#REF!='BPA SANDBOX Ref Data'!CW$2,Data!M123,0)</f>
        <v>#REF!</v>
      </c>
      <c r="CX123" s="4" t="e">
        <f>IF('SANDBOX Calc'!#REF!='BPA SANDBOX Ref Data'!CX$2,Data!N123,0)</f>
        <v>#REF!</v>
      </c>
      <c r="CY123" s="4" t="e">
        <f>IF('SANDBOX Calc'!#REF!='BPA SANDBOX Ref Data'!CY$2,Data!O123,0)</f>
        <v>#REF!</v>
      </c>
      <c r="CZ123" s="4" t="e">
        <f>IF('SANDBOX Calc'!#REF!='BPA SANDBOX Ref Data'!CZ$2,Data!P123,0)</f>
        <v>#REF!</v>
      </c>
      <c r="DA123" s="4" t="e">
        <f>IF('SANDBOX Calc'!#REF!='BPA SANDBOX Ref Data'!DA$2,Data!Q123,0)</f>
        <v>#REF!</v>
      </c>
      <c r="DB123" s="4" t="e">
        <f>IF('SANDBOX Calc'!#REF!='BPA SANDBOX Ref Data'!DB$2,Data!R123,0)</f>
        <v>#REF!</v>
      </c>
      <c r="DC123" s="4" t="e">
        <f>IF('SANDBOX Calc'!#REF!='BPA SANDBOX Ref Data'!DC$2,Data!S123,0)</f>
        <v>#REF!</v>
      </c>
      <c r="DD123" s="4" t="e">
        <f>IF('SANDBOX Calc'!#REF!='BPA SANDBOX Ref Data'!DD$2,Data!T123,0)</f>
        <v>#REF!</v>
      </c>
      <c r="DE123" s="4" t="e">
        <f>IF('SANDBOX Calc'!#REF!='BPA SANDBOX Ref Data'!DE$2,Data!U123,0)</f>
        <v>#REF!</v>
      </c>
      <c r="DF123" s="22" t="e">
        <f t="shared" si="15"/>
        <v>#REF!</v>
      </c>
    </row>
    <row r="124" spans="1:110" x14ac:dyDescent="0.3">
      <c r="A124" s="12">
        <v>10436</v>
      </c>
      <c r="B124" s="37" t="s">
        <v>131</v>
      </c>
      <c r="C124" s="18">
        <f>IF('SANDBOX Calc'!$C$6='BPA SANDBOX Ref Data'!C$2,Data!G124,0)</f>
        <v>0</v>
      </c>
      <c r="D124" s="4">
        <f>IF('SANDBOX Calc'!$C$6='BPA SANDBOX Ref Data'!D$2,Data!H124,0)</f>
        <v>0</v>
      </c>
      <c r="E124" s="4">
        <f>IF('SANDBOX Calc'!$C$6='BPA SANDBOX Ref Data'!E$2,Data!I124,0)</f>
        <v>23.738132077625568</v>
      </c>
      <c r="F124" s="4">
        <f>IF('SANDBOX Calc'!$C$6='BPA SANDBOX Ref Data'!F$2,Data!J124,0)</f>
        <v>0</v>
      </c>
      <c r="G124" s="4">
        <f>IF('SANDBOX Calc'!$C$6='BPA SANDBOX Ref Data'!G$2,Data!K124,0)</f>
        <v>0</v>
      </c>
      <c r="H124" s="4">
        <f>IF('SANDBOX Calc'!$C$6='BPA SANDBOX Ref Data'!H$2,Data!L124,0)</f>
        <v>0</v>
      </c>
      <c r="I124" s="4">
        <f>IF('SANDBOX Calc'!$C$6='BPA SANDBOX Ref Data'!I$2,Data!M124,0)</f>
        <v>0</v>
      </c>
      <c r="J124" s="4">
        <f>IF('SANDBOX Calc'!$C$6='BPA SANDBOX Ref Data'!J$2,Data!N124,0)</f>
        <v>0</v>
      </c>
      <c r="K124" s="4">
        <f>IF('SANDBOX Calc'!$C$6='BPA SANDBOX Ref Data'!K$2,Data!O124,0)</f>
        <v>0</v>
      </c>
      <c r="L124" s="4">
        <f>IF('SANDBOX Calc'!$C$6='BPA SANDBOX Ref Data'!L$2,Data!P124,0)</f>
        <v>0</v>
      </c>
      <c r="M124" s="4">
        <f>IF('SANDBOX Calc'!$C$6='BPA SANDBOX Ref Data'!M$2,Data!Q124,0)</f>
        <v>0</v>
      </c>
      <c r="N124" s="4">
        <f>IF('SANDBOX Calc'!$C$6='BPA SANDBOX Ref Data'!N$2,Data!R124,0)</f>
        <v>0</v>
      </c>
      <c r="O124" s="4">
        <f>IF('SANDBOX Calc'!$C$6='BPA SANDBOX Ref Data'!O$2,Data!S124,0)</f>
        <v>0</v>
      </c>
      <c r="P124" s="4">
        <f>IF('SANDBOX Calc'!$C$6='BPA SANDBOX Ref Data'!P$2,Data!T124,0)</f>
        <v>0</v>
      </c>
      <c r="Q124" s="4">
        <f>IF('SANDBOX Calc'!$C$6='BPA SANDBOX Ref Data'!Q$2,Data!U124,0)</f>
        <v>0</v>
      </c>
      <c r="R124" s="22">
        <f t="shared" si="9"/>
        <v>23.738132077625568</v>
      </c>
      <c r="S124" s="18">
        <f>IF(S$2='SANDBOX Calc'!$D$6,Data!V124,0)</f>
        <v>0</v>
      </c>
      <c r="T124" s="4">
        <f>IF(T$2='SANDBOX Calc'!$D$6,Data!W124,0)</f>
        <v>0</v>
      </c>
      <c r="U124" s="4">
        <f>IF(U$2='SANDBOX Calc'!$D$6,Data!X124,0)</f>
        <v>0</v>
      </c>
      <c r="V124" s="4">
        <f>IF(V$2='SANDBOX Calc'!$D$6,Data!Y124,0)</f>
        <v>0</v>
      </c>
      <c r="W124" s="4">
        <f>IF(W$2='SANDBOX Calc'!$D$6,Data!Z124,0)</f>
        <v>0</v>
      </c>
      <c r="X124" s="4">
        <f>IF(X$2='SANDBOX Calc'!$D$6,Data!AA124,0)</f>
        <v>0</v>
      </c>
      <c r="Y124" s="4">
        <f>IF(Y$2='SANDBOX Calc'!$D$6,Data!AB124,0)</f>
        <v>0</v>
      </c>
      <c r="Z124" s="4">
        <f>IF(Z$2='SANDBOX Calc'!$D$6,Data!AC124,0)</f>
        <v>0</v>
      </c>
      <c r="AA124" s="4">
        <f>IF(AA$2='SANDBOX Calc'!$D$6,Data!AD124,0)</f>
        <v>0</v>
      </c>
      <c r="AB124" s="4">
        <f>IF(AB$2='SANDBOX Calc'!$D$6,Data!AE124,0)</f>
        <v>0</v>
      </c>
      <c r="AC124" s="4">
        <f>IF(AC$2='SANDBOX Calc'!$D$6,Data!AF124,0)</f>
        <v>0</v>
      </c>
      <c r="AD124" s="4">
        <f>IF(AD$2='SANDBOX Calc'!$D$6,Data!AG124,0)</f>
        <v>0</v>
      </c>
      <c r="AE124" s="4">
        <f>IF(AE$2='SANDBOX Calc'!$D$6,Data!AH124,0)</f>
        <v>0</v>
      </c>
      <c r="AF124" s="4">
        <f>IF(AF$2='SANDBOX Calc'!$D$6,Data!AI124,0)</f>
        <v>0</v>
      </c>
      <c r="AG124" s="6">
        <f t="shared" si="10"/>
        <v>0</v>
      </c>
      <c r="AH124" s="18">
        <f>IF(AH$2='SANDBOX Calc'!$E$6,0,0)</f>
        <v>0</v>
      </c>
      <c r="AI124" s="4">
        <f>IF(AI$2='SANDBOX Calc'!$E$6,Data!AJ124,0)</f>
        <v>0</v>
      </c>
      <c r="AJ124" s="4">
        <f>IF(AJ$2='SANDBOX Calc'!$E$6,Data!AK124,0)</f>
        <v>0</v>
      </c>
      <c r="AK124" s="4">
        <f>IF(AK$2='SANDBOX Calc'!$E$6,Data!AL124,0)</f>
        <v>0</v>
      </c>
      <c r="AL124" s="4">
        <f>IF(AL$2='SANDBOX Calc'!$E$6,Data!AM124,0)</f>
        <v>0</v>
      </c>
      <c r="AM124" s="4">
        <f>IF(AM$2='SANDBOX Calc'!$E$6,Data!AN124,0)</f>
        <v>0</v>
      </c>
      <c r="AN124" s="4">
        <f>IF(AN$2='SANDBOX Calc'!$E$6,Data!AO124,0)</f>
        <v>0</v>
      </c>
      <c r="AO124" s="4">
        <f>IF(AO$2='SANDBOX Calc'!$E$6,Data!AP124,0)</f>
        <v>0</v>
      </c>
      <c r="AP124" s="6">
        <f t="shared" si="11"/>
        <v>0</v>
      </c>
      <c r="AQ124" s="18">
        <f>IF(AQ$2='SANDBOX Calc'!$F$6,0,0)</f>
        <v>0</v>
      </c>
      <c r="AR124" s="4">
        <f>IF(AR$2='SANDBOX Calc'!$F$6,Data!AQ124,0)</f>
        <v>0</v>
      </c>
      <c r="AS124" s="4">
        <f>IF(AS$2='SANDBOX Calc'!$F$6,Data!AR124,0)</f>
        <v>0</v>
      </c>
      <c r="AT124" s="4">
        <f>IF(AT$2='SANDBOX Calc'!$F$6,Data!AS124,0)</f>
        <v>0</v>
      </c>
      <c r="AU124" s="4">
        <f>IF(AU$2='SANDBOX Calc'!$F$6,Data!AT124,0)</f>
        <v>0</v>
      </c>
      <c r="AV124" s="4">
        <f>IF(AV$2='SANDBOX Calc'!$F$6,Data!AU124,0)</f>
        <v>0</v>
      </c>
      <c r="AW124" s="4">
        <f>IF(AW$2='SANDBOX Calc'!$F$6,Data!AV124,0)</f>
        <v>0</v>
      </c>
      <c r="AX124" s="4">
        <f>IF(AX$2='SANDBOX Calc'!$F$6,Data!AW124,0)</f>
        <v>0</v>
      </c>
      <c r="AY124" s="6">
        <f t="shared" si="12"/>
        <v>0</v>
      </c>
      <c r="AZ124" s="18">
        <f>IF(AZ$2='SANDBOX Calc'!$G$6,0,0)</f>
        <v>0</v>
      </c>
      <c r="BA124" s="4">
        <f>IF(BA$2='SANDBOX Calc'!$G$6,Data!AX124,0)</f>
        <v>0</v>
      </c>
      <c r="BB124" s="4">
        <f>IF(BB$2='SANDBOX Calc'!$G$6,Data!AY124,0)</f>
        <v>0</v>
      </c>
      <c r="BC124" s="4">
        <f>IF(BC$2='SANDBOX Calc'!$G$6,Data!AZ124,0)</f>
        <v>0</v>
      </c>
      <c r="BD124" s="4">
        <f>IF(BD$2='SANDBOX Calc'!$G$6,Data!BA124,0)</f>
        <v>0</v>
      </c>
      <c r="BE124" s="4">
        <f>IF(BE$2='SANDBOX Calc'!$G$6,Data!BB124,0)</f>
        <v>0</v>
      </c>
      <c r="BF124" s="4">
        <f>IF(BF$2='SANDBOX Calc'!$G$6,Data!BC124,0)</f>
        <v>0</v>
      </c>
      <c r="BG124" s="4">
        <f>IF(BG$2='SANDBOX Calc'!$G$6,Data!BD124,0)</f>
        <v>0</v>
      </c>
      <c r="BH124" s="6">
        <f t="shared" si="13"/>
        <v>0</v>
      </c>
      <c r="BI124" s="97">
        <f>IF('SANDBOX Calc'!$H$6="Yes",Data!BE124,0)</f>
        <v>0</v>
      </c>
      <c r="BJ124" s="18">
        <f>IF(BJ$2='SANDBOX Calc'!$L$4,0,0)</f>
        <v>0</v>
      </c>
      <c r="BK124" s="4">
        <f>IF(BK$2='SANDBOX Calc'!$L$4,Data!BV124,0)</f>
        <v>0</v>
      </c>
      <c r="BL124" s="4">
        <f>IF(BL$2='SANDBOX Calc'!$L$4,Data!BW124,0)</f>
        <v>6.0000000000000001E-3</v>
      </c>
      <c r="BM124" s="4">
        <f>IF(BM$2='SANDBOX Calc'!$L$4,Data!BX124,0)</f>
        <v>0</v>
      </c>
      <c r="BN124" s="4">
        <f>IF(BN$2='SANDBOX Calc'!$L$4,Data!BY124,0)</f>
        <v>0</v>
      </c>
      <c r="BO124" s="6">
        <f t="shared" si="14"/>
        <v>6.0000000000000001E-3</v>
      </c>
      <c r="BP124" s="4">
        <f>IF('SANDBOX Calc'!$J$6='BPA SANDBOX Ref Data'!BP$2,Data!C124,0)</f>
        <v>0</v>
      </c>
      <c r="BQ124" s="4">
        <f>IF('SANDBOX Calc'!$J$6='BPA SANDBOX Ref Data'!BQ$2,Data!D124,0)</f>
        <v>0</v>
      </c>
      <c r="BR124" s="4">
        <f>IF('SANDBOX Calc'!$J$6='BPA SANDBOX Ref Data'!BR$2,Data!E124,0)</f>
        <v>0</v>
      </c>
      <c r="BS124" s="4">
        <f>IF('SANDBOX Calc'!$J$6='BPA SANDBOX Ref Data'!BS$2,Data!F124,0)</f>
        <v>19.152000000000001</v>
      </c>
      <c r="BT124" s="99">
        <f t="shared" si="8"/>
        <v>19.152000000000001</v>
      </c>
      <c r="BU124" s="102">
        <f>IF('SANDBOX Calc'!$L$6="Yes",'BPA SANDBOX Ref Data'!BO124*'SANDBOX Calc'!$L$5,0)</f>
        <v>3.0000000000000001E-3</v>
      </c>
      <c r="BV124" s="102">
        <f>IF('SANDBOX Calc'!$M$6="Yes",IF(('SANDBOX Calc'!I128-'BPA SANDBOX Ref Data'!BT124)&gt;0,('SANDBOX Calc'!I128-'BPA SANDBOX Ref Data'!BT124)*'SANDBOX Calc'!$M$5,0),0)</f>
        <v>1.1465330194063919</v>
      </c>
      <c r="BW124" s="80">
        <f>IF('SANDBOX Calc'!$K$6="Yes",IF(('SANDBOX Calc'!I128)&lt;'SANDBOX Calc'!J128,('SANDBOX Calc'!I128-'SANDBOX Calc'!J128)*'SANDBOX Calc'!$K$5,0),0)</f>
        <v>0</v>
      </c>
      <c r="BX124" s="105">
        <f>IF('SANDBOX Calc'!$N$5='BPA SANDBOX Ref Data'!$BX$2,'BPA SANDBOX Scaling'!D127,0)</f>
        <v>0.85535423417999901</v>
      </c>
      <c r="BY124" s="1">
        <f>IF('SANDBOX Calc'!$N$5='BPA SANDBOX Ref Data'!$BY$2,'BPA SANDBOX Scaling'!H127,0)</f>
        <v>0</v>
      </c>
      <c r="BZ124" s="6">
        <f>IF('SANDBOX Calc'!$N$6="Yes",SUM('BPA SANDBOX Ref Data'!BX124:BY124),0)</f>
        <v>0.85535423417999901</v>
      </c>
      <c r="CA124" s="4"/>
      <c r="CB124" s="4"/>
      <c r="CC124" s="4"/>
      <c r="CD124" s="4"/>
      <c r="CE124" s="4"/>
      <c r="CF124" s="4"/>
      <c r="CG124" s="4"/>
      <c r="CH124" s="4"/>
      <c r="CI124" s="4"/>
      <c r="CJ124" s="4"/>
      <c r="CK124" s="4"/>
      <c r="CL124" s="4"/>
      <c r="CM124" s="4"/>
      <c r="CN124" s="4"/>
      <c r="CO124" s="4"/>
      <c r="CP124" s="4"/>
      <c r="CQ124" s="4" t="e">
        <f>IF('SANDBOX Calc'!#REF!='BPA SANDBOX Ref Data'!CQ$2,Data!G124,0)</f>
        <v>#REF!</v>
      </c>
      <c r="CR124" s="4" t="e">
        <f>IF('SANDBOX Calc'!#REF!='BPA SANDBOX Ref Data'!CR$2,Data!H124,0)</f>
        <v>#REF!</v>
      </c>
      <c r="CS124" s="4" t="e">
        <f>IF('SANDBOX Calc'!#REF!='BPA SANDBOX Ref Data'!CS$2,Data!I124,0)</f>
        <v>#REF!</v>
      </c>
      <c r="CT124" s="4" t="e">
        <f>IF('SANDBOX Calc'!#REF!='BPA SANDBOX Ref Data'!CT$2,Data!J124,0)</f>
        <v>#REF!</v>
      </c>
      <c r="CU124" s="4" t="e">
        <f>IF('SANDBOX Calc'!#REF!='BPA SANDBOX Ref Data'!CU$2,Data!K124,0)</f>
        <v>#REF!</v>
      </c>
      <c r="CV124" s="4" t="e">
        <f>IF('SANDBOX Calc'!#REF!='BPA SANDBOX Ref Data'!CV$2,Data!L124,0)</f>
        <v>#REF!</v>
      </c>
      <c r="CW124" s="4" t="e">
        <f>IF('SANDBOX Calc'!#REF!='BPA SANDBOX Ref Data'!CW$2,Data!M124,0)</f>
        <v>#REF!</v>
      </c>
      <c r="CX124" s="4" t="e">
        <f>IF('SANDBOX Calc'!#REF!='BPA SANDBOX Ref Data'!CX$2,Data!N124,0)</f>
        <v>#REF!</v>
      </c>
      <c r="CY124" s="4" t="e">
        <f>IF('SANDBOX Calc'!#REF!='BPA SANDBOX Ref Data'!CY$2,Data!O124,0)</f>
        <v>#REF!</v>
      </c>
      <c r="CZ124" s="4" t="e">
        <f>IF('SANDBOX Calc'!#REF!='BPA SANDBOX Ref Data'!CZ$2,Data!P124,0)</f>
        <v>#REF!</v>
      </c>
      <c r="DA124" s="4" t="e">
        <f>IF('SANDBOX Calc'!#REF!='BPA SANDBOX Ref Data'!DA$2,Data!Q124,0)</f>
        <v>#REF!</v>
      </c>
      <c r="DB124" s="4" t="e">
        <f>IF('SANDBOX Calc'!#REF!='BPA SANDBOX Ref Data'!DB$2,Data!R124,0)</f>
        <v>#REF!</v>
      </c>
      <c r="DC124" s="4" t="e">
        <f>IF('SANDBOX Calc'!#REF!='BPA SANDBOX Ref Data'!DC$2,Data!S124,0)</f>
        <v>#REF!</v>
      </c>
      <c r="DD124" s="4" t="e">
        <f>IF('SANDBOX Calc'!#REF!='BPA SANDBOX Ref Data'!DD$2,Data!T124,0)</f>
        <v>#REF!</v>
      </c>
      <c r="DE124" s="4" t="e">
        <f>IF('SANDBOX Calc'!#REF!='BPA SANDBOX Ref Data'!DE$2,Data!U124,0)</f>
        <v>#REF!</v>
      </c>
      <c r="DF124" s="22" t="e">
        <f t="shared" si="15"/>
        <v>#REF!</v>
      </c>
    </row>
    <row r="125" spans="1:110" x14ac:dyDescent="0.3">
      <c r="A125" s="12">
        <v>10440</v>
      </c>
      <c r="B125" s="37" t="s">
        <v>132</v>
      </c>
      <c r="C125" s="18">
        <f>IF('SANDBOX Calc'!$C$6='BPA SANDBOX Ref Data'!C$2,Data!G125,0)</f>
        <v>0</v>
      </c>
      <c r="D125" s="4">
        <f>IF('SANDBOX Calc'!$C$6='BPA SANDBOX Ref Data'!D$2,Data!H125,0)</f>
        <v>0</v>
      </c>
      <c r="E125" s="4">
        <f>IF('SANDBOX Calc'!$C$6='BPA SANDBOX Ref Data'!E$2,Data!I125,0)</f>
        <v>5.1939965753424646</v>
      </c>
      <c r="F125" s="4">
        <f>IF('SANDBOX Calc'!$C$6='BPA SANDBOX Ref Data'!F$2,Data!J125,0)</f>
        <v>0</v>
      </c>
      <c r="G125" s="4">
        <f>IF('SANDBOX Calc'!$C$6='BPA SANDBOX Ref Data'!G$2,Data!K125,0)</f>
        <v>0</v>
      </c>
      <c r="H125" s="4">
        <f>IF('SANDBOX Calc'!$C$6='BPA SANDBOX Ref Data'!H$2,Data!L125,0)</f>
        <v>0</v>
      </c>
      <c r="I125" s="4">
        <f>IF('SANDBOX Calc'!$C$6='BPA SANDBOX Ref Data'!I$2,Data!M125,0)</f>
        <v>0</v>
      </c>
      <c r="J125" s="4">
        <f>IF('SANDBOX Calc'!$C$6='BPA SANDBOX Ref Data'!J$2,Data!N125,0)</f>
        <v>0</v>
      </c>
      <c r="K125" s="4">
        <f>IF('SANDBOX Calc'!$C$6='BPA SANDBOX Ref Data'!K$2,Data!O125,0)</f>
        <v>0</v>
      </c>
      <c r="L125" s="4">
        <f>IF('SANDBOX Calc'!$C$6='BPA SANDBOX Ref Data'!L$2,Data!P125,0)</f>
        <v>0</v>
      </c>
      <c r="M125" s="4">
        <f>IF('SANDBOX Calc'!$C$6='BPA SANDBOX Ref Data'!M$2,Data!Q125,0)</f>
        <v>0</v>
      </c>
      <c r="N125" s="4">
        <f>IF('SANDBOX Calc'!$C$6='BPA SANDBOX Ref Data'!N$2,Data!R125,0)</f>
        <v>0</v>
      </c>
      <c r="O125" s="4">
        <f>IF('SANDBOX Calc'!$C$6='BPA SANDBOX Ref Data'!O$2,Data!S125,0)</f>
        <v>0</v>
      </c>
      <c r="P125" s="4">
        <f>IF('SANDBOX Calc'!$C$6='BPA SANDBOX Ref Data'!P$2,Data!T125,0)</f>
        <v>0</v>
      </c>
      <c r="Q125" s="4">
        <f>IF('SANDBOX Calc'!$C$6='BPA SANDBOX Ref Data'!Q$2,Data!U125,0)</f>
        <v>0</v>
      </c>
      <c r="R125" s="22">
        <f t="shared" si="9"/>
        <v>5.1939965753424646</v>
      </c>
      <c r="S125" s="18">
        <f>IF(S$2='SANDBOX Calc'!$D$6,Data!V125,0)</f>
        <v>0</v>
      </c>
      <c r="T125" s="4">
        <f>IF(T$2='SANDBOX Calc'!$D$6,Data!W125,0)</f>
        <v>0</v>
      </c>
      <c r="U125" s="4">
        <f>IF(U$2='SANDBOX Calc'!$D$6,Data!X125,0)</f>
        <v>0</v>
      </c>
      <c r="V125" s="4">
        <f>IF(V$2='SANDBOX Calc'!$D$6,Data!Y125,0)</f>
        <v>0</v>
      </c>
      <c r="W125" s="4">
        <f>IF(W$2='SANDBOX Calc'!$D$6,Data!Z125,0)</f>
        <v>0</v>
      </c>
      <c r="X125" s="4">
        <f>IF(X$2='SANDBOX Calc'!$D$6,Data!AA125,0)</f>
        <v>0</v>
      </c>
      <c r="Y125" s="4">
        <f>IF(Y$2='SANDBOX Calc'!$D$6,Data!AB125,0)</f>
        <v>0</v>
      </c>
      <c r="Z125" s="4">
        <f>IF(Z$2='SANDBOX Calc'!$D$6,Data!AC125,0)</f>
        <v>0</v>
      </c>
      <c r="AA125" s="4">
        <f>IF(AA$2='SANDBOX Calc'!$D$6,Data!AD125,0)</f>
        <v>0</v>
      </c>
      <c r="AB125" s="4">
        <f>IF(AB$2='SANDBOX Calc'!$D$6,Data!AE125,0)</f>
        <v>0</v>
      </c>
      <c r="AC125" s="4">
        <f>IF(AC$2='SANDBOX Calc'!$D$6,Data!AF125,0)</f>
        <v>0</v>
      </c>
      <c r="AD125" s="4">
        <f>IF(AD$2='SANDBOX Calc'!$D$6,Data!AG125,0)</f>
        <v>0</v>
      </c>
      <c r="AE125" s="4">
        <f>IF(AE$2='SANDBOX Calc'!$D$6,Data!AH125,0)</f>
        <v>0</v>
      </c>
      <c r="AF125" s="4">
        <f>IF(AF$2='SANDBOX Calc'!$D$6,Data!AI125,0)</f>
        <v>0</v>
      </c>
      <c r="AG125" s="6">
        <f t="shared" si="10"/>
        <v>0</v>
      </c>
      <c r="AH125" s="18">
        <f>IF(AH$2='SANDBOX Calc'!$E$6,0,0)</f>
        <v>0</v>
      </c>
      <c r="AI125" s="4">
        <f>IF(AI$2='SANDBOX Calc'!$E$6,Data!AJ125,0)</f>
        <v>0</v>
      </c>
      <c r="AJ125" s="4">
        <f>IF(AJ$2='SANDBOX Calc'!$E$6,Data!AK125,0)</f>
        <v>0</v>
      </c>
      <c r="AK125" s="4">
        <f>IF(AK$2='SANDBOX Calc'!$E$6,Data!AL125,0)</f>
        <v>0</v>
      </c>
      <c r="AL125" s="4">
        <f>IF(AL$2='SANDBOX Calc'!$E$6,Data!AM125,0)</f>
        <v>0</v>
      </c>
      <c r="AM125" s="4">
        <f>IF(AM$2='SANDBOX Calc'!$E$6,Data!AN125,0)</f>
        <v>0</v>
      </c>
      <c r="AN125" s="4">
        <f>IF(AN$2='SANDBOX Calc'!$E$6,Data!AO125,0)</f>
        <v>0</v>
      </c>
      <c r="AO125" s="4">
        <f>IF(AO$2='SANDBOX Calc'!$E$6,Data!AP125,0)</f>
        <v>0</v>
      </c>
      <c r="AP125" s="6">
        <f t="shared" si="11"/>
        <v>0</v>
      </c>
      <c r="AQ125" s="18">
        <f>IF(AQ$2='SANDBOX Calc'!$F$6,0,0)</f>
        <v>0</v>
      </c>
      <c r="AR125" s="4">
        <f>IF(AR$2='SANDBOX Calc'!$F$6,Data!AQ125,0)</f>
        <v>0</v>
      </c>
      <c r="AS125" s="4">
        <f>IF(AS$2='SANDBOX Calc'!$F$6,Data!AR125,0)</f>
        <v>0</v>
      </c>
      <c r="AT125" s="4">
        <f>IF(AT$2='SANDBOX Calc'!$F$6,Data!AS125,0)</f>
        <v>0</v>
      </c>
      <c r="AU125" s="4">
        <f>IF(AU$2='SANDBOX Calc'!$F$6,Data!AT125,0)</f>
        <v>0</v>
      </c>
      <c r="AV125" s="4">
        <f>IF(AV$2='SANDBOX Calc'!$F$6,Data!AU125,0)</f>
        <v>0</v>
      </c>
      <c r="AW125" s="4">
        <f>IF(AW$2='SANDBOX Calc'!$F$6,Data!AV125,0)</f>
        <v>0</v>
      </c>
      <c r="AX125" s="4">
        <f>IF(AX$2='SANDBOX Calc'!$F$6,Data!AW125,0)</f>
        <v>0</v>
      </c>
      <c r="AY125" s="6">
        <f t="shared" si="12"/>
        <v>0</v>
      </c>
      <c r="AZ125" s="18">
        <f>IF(AZ$2='SANDBOX Calc'!$G$6,0,0)</f>
        <v>0</v>
      </c>
      <c r="BA125" s="4">
        <f>IF(BA$2='SANDBOX Calc'!$G$6,Data!AX125,0)</f>
        <v>0</v>
      </c>
      <c r="BB125" s="4">
        <f>IF(BB$2='SANDBOX Calc'!$G$6,Data!AY125,0)</f>
        <v>0</v>
      </c>
      <c r="BC125" s="4">
        <f>IF(BC$2='SANDBOX Calc'!$G$6,Data!AZ125,0)</f>
        <v>0</v>
      </c>
      <c r="BD125" s="4">
        <f>IF(BD$2='SANDBOX Calc'!$G$6,Data!BA125,0)</f>
        <v>0</v>
      </c>
      <c r="BE125" s="4">
        <f>IF(BE$2='SANDBOX Calc'!$G$6,Data!BB125,0)</f>
        <v>0</v>
      </c>
      <c r="BF125" s="4">
        <f>IF(BF$2='SANDBOX Calc'!$G$6,Data!BC125,0)</f>
        <v>0</v>
      </c>
      <c r="BG125" s="4">
        <f>IF(BG$2='SANDBOX Calc'!$G$6,Data!BD125,0)</f>
        <v>0</v>
      </c>
      <c r="BH125" s="6">
        <f t="shared" si="13"/>
        <v>0</v>
      </c>
      <c r="BI125" s="97">
        <f>IF('SANDBOX Calc'!$H$6="Yes",Data!BE125,0)</f>
        <v>0</v>
      </c>
      <c r="BJ125" s="18">
        <f>IF(BJ$2='SANDBOX Calc'!$L$4,0,0)</f>
        <v>0</v>
      </c>
      <c r="BK125" s="4">
        <f>IF(BK$2='SANDBOX Calc'!$L$4,Data!BV125,0)</f>
        <v>0</v>
      </c>
      <c r="BL125" s="4">
        <f>IF(BL$2='SANDBOX Calc'!$L$4,Data!BW125,0)</f>
        <v>0</v>
      </c>
      <c r="BM125" s="4">
        <f>IF(BM$2='SANDBOX Calc'!$L$4,Data!BX125,0)</f>
        <v>0</v>
      </c>
      <c r="BN125" s="4">
        <f>IF(BN$2='SANDBOX Calc'!$L$4,Data!BY125,0)</f>
        <v>0</v>
      </c>
      <c r="BO125" s="6">
        <f t="shared" si="14"/>
        <v>0</v>
      </c>
      <c r="BP125" s="4">
        <f>IF('SANDBOX Calc'!$J$6='BPA SANDBOX Ref Data'!BP$2,Data!C125,0)</f>
        <v>0</v>
      </c>
      <c r="BQ125" s="4">
        <f>IF('SANDBOX Calc'!$J$6='BPA SANDBOX Ref Data'!BQ$2,Data!D125,0)</f>
        <v>0</v>
      </c>
      <c r="BR125" s="4">
        <f>IF('SANDBOX Calc'!$J$6='BPA SANDBOX Ref Data'!BR$2,Data!E125,0)</f>
        <v>0</v>
      </c>
      <c r="BS125" s="4">
        <f>IF('SANDBOX Calc'!$J$6='BPA SANDBOX Ref Data'!BS$2,Data!F125,0)</f>
        <v>5.0049999999999999</v>
      </c>
      <c r="BT125" s="99">
        <f t="shared" si="8"/>
        <v>5.0049999999999999</v>
      </c>
      <c r="BU125" s="102">
        <f>IF('SANDBOX Calc'!$L$6="Yes",'BPA SANDBOX Ref Data'!BO125*'SANDBOX Calc'!$L$5,0)</f>
        <v>0</v>
      </c>
      <c r="BV125" s="102">
        <f>IF('SANDBOX Calc'!$M$6="Yes",IF(('SANDBOX Calc'!I129-'BPA SANDBOX Ref Data'!BT125)&gt;0,('SANDBOX Calc'!I129-'BPA SANDBOX Ref Data'!BT125)*'SANDBOX Calc'!$M$5,0),0)</f>
        <v>4.7249143835616181E-2</v>
      </c>
      <c r="BW125" s="80">
        <f>IF('SANDBOX Calc'!$K$6="Yes",IF(('SANDBOX Calc'!I129)&lt;'SANDBOX Calc'!J129,('SANDBOX Calc'!I129-'SANDBOX Calc'!J129)*'SANDBOX Calc'!$K$5,0),0)</f>
        <v>0</v>
      </c>
      <c r="BX125" s="105">
        <f>IF('SANDBOX Calc'!$N$5='BPA SANDBOX Ref Data'!$BX$2,'BPA SANDBOX Scaling'!D128,0)</f>
        <v>0.21286386073313524</v>
      </c>
      <c r="BY125" s="1">
        <f>IF('SANDBOX Calc'!$N$5='BPA SANDBOX Ref Data'!$BY$2,'BPA SANDBOX Scaling'!H128,0)</f>
        <v>0</v>
      </c>
      <c r="BZ125" s="6">
        <f>IF('SANDBOX Calc'!$N$6="Yes",SUM('BPA SANDBOX Ref Data'!BX125:BY125),0)</f>
        <v>0.21286386073313524</v>
      </c>
      <c r="CA125" s="4"/>
      <c r="CB125" s="4"/>
      <c r="CC125" s="4"/>
      <c r="CD125" s="4"/>
      <c r="CE125" s="4"/>
      <c r="CF125" s="4"/>
      <c r="CG125" s="4"/>
      <c r="CH125" s="4"/>
      <c r="CI125" s="4"/>
      <c r="CJ125" s="4"/>
      <c r="CK125" s="4"/>
      <c r="CL125" s="4"/>
      <c r="CM125" s="4"/>
      <c r="CN125" s="4"/>
      <c r="CO125" s="4"/>
      <c r="CP125" s="4"/>
      <c r="CQ125" s="4" t="e">
        <f>IF('SANDBOX Calc'!#REF!='BPA SANDBOX Ref Data'!CQ$2,Data!G125,0)</f>
        <v>#REF!</v>
      </c>
      <c r="CR125" s="4" t="e">
        <f>IF('SANDBOX Calc'!#REF!='BPA SANDBOX Ref Data'!CR$2,Data!H125,0)</f>
        <v>#REF!</v>
      </c>
      <c r="CS125" s="4" t="e">
        <f>IF('SANDBOX Calc'!#REF!='BPA SANDBOX Ref Data'!CS$2,Data!I125,0)</f>
        <v>#REF!</v>
      </c>
      <c r="CT125" s="4" t="e">
        <f>IF('SANDBOX Calc'!#REF!='BPA SANDBOX Ref Data'!CT$2,Data!J125,0)</f>
        <v>#REF!</v>
      </c>
      <c r="CU125" s="4" t="e">
        <f>IF('SANDBOX Calc'!#REF!='BPA SANDBOX Ref Data'!CU$2,Data!K125,0)</f>
        <v>#REF!</v>
      </c>
      <c r="CV125" s="4" t="e">
        <f>IF('SANDBOX Calc'!#REF!='BPA SANDBOX Ref Data'!CV$2,Data!L125,0)</f>
        <v>#REF!</v>
      </c>
      <c r="CW125" s="4" t="e">
        <f>IF('SANDBOX Calc'!#REF!='BPA SANDBOX Ref Data'!CW$2,Data!M125,0)</f>
        <v>#REF!</v>
      </c>
      <c r="CX125" s="4" t="e">
        <f>IF('SANDBOX Calc'!#REF!='BPA SANDBOX Ref Data'!CX$2,Data!N125,0)</f>
        <v>#REF!</v>
      </c>
      <c r="CY125" s="4" t="e">
        <f>IF('SANDBOX Calc'!#REF!='BPA SANDBOX Ref Data'!CY$2,Data!O125,0)</f>
        <v>#REF!</v>
      </c>
      <c r="CZ125" s="4" t="e">
        <f>IF('SANDBOX Calc'!#REF!='BPA SANDBOX Ref Data'!CZ$2,Data!P125,0)</f>
        <v>#REF!</v>
      </c>
      <c r="DA125" s="4" t="e">
        <f>IF('SANDBOX Calc'!#REF!='BPA SANDBOX Ref Data'!DA$2,Data!Q125,0)</f>
        <v>#REF!</v>
      </c>
      <c r="DB125" s="4" t="e">
        <f>IF('SANDBOX Calc'!#REF!='BPA SANDBOX Ref Data'!DB$2,Data!R125,0)</f>
        <v>#REF!</v>
      </c>
      <c r="DC125" s="4" t="e">
        <f>IF('SANDBOX Calc'!#REF!='BPA SANDBOX Ref Data'!DC$2,Data!S125,0)</f>
        <v>#REF!</v>
      </c>
      <c r="DD125" s="4" t="e">
        <f>IF('SANDBOX Calc'!#REF!='BPA SANDBOX Ref Data'!DD$2,Data!T125,0)</f>
        <v>#REF!</v>
      </c>
      <c r="DE125" s="4" t="e">
        <f>IF('SANDBOX Calc'!#REF!='BPA SANDBOX Ref Data'!DE$2,Data!U125,0)</f>
        <v>#REF!</v>
      </c>
      <c r="DF125" s="22" t="e">
        <f t="shared" si="15"/>
        <v>#REF!</v>
      </c>
    </row>
    <row r="126" spans="1:110" x14ac:dyDescent="0.3">
      <c r="A126" s="12">
        <v>10442</v>
      </c>
      <c r="B126" s="37" t="s">
        <v>133</v>
      </c>
      <c r="C126" s="18">
        <f>IF('SANDBOX Calc'!$C$6='BPA SANDBOX Ref Data'!C$2,Data!G126,0)</f>
        <v>0</v>
      </c>
      <c r="D126" s="4">
        <f>IF('SANDBOX Calc'!$C$6='BPA SANDBOX Ref Data'!D$2,Data!H126,0)</f>
        <v>0</v>
      </c>
      <c r="E126" s="4">
        <f>IF('SANDBOX Calc'!$C$6='BPA SANDBOX Ref Data'!E$2,Data!I126,0)</f>
        <v>11.459271118721457</v>
      </c>
      <c r="F126" s="4">
        <f>IF('SANDBOX Calc'!$C$6='BPA SANDBOX Ref Data'!F$2,Data!J126,0)</f>
        <v>0</v>
      </c>
      <c r="G126" s="4">
        <f>IF('SANDBOX Calc'!$C$6='BPA SANDBOX Ref Data'!G$2,Data!K126,0)</f>
        <v>0</v>
      </c>
      <c r="H126" s="4">
        <f>IF('SANDBOX Calc'!$C$6='BPA SANDBOX Ref Data'!H$2,Data!L126,0)</f>
        <v>0</v>
      </c>
      <c r="I126" s="4">
        <f>IF('SANDBOX Calc'!$C$6='BPA SANDBOX Ref Data'!I$2,Data!M126,0)</f>
        <v>0</v>
      </c>
      <c r="J126" s="4">
        <f>IF('SANDBOX Calc'!$C$6='BPA SANDBOX Ref Data'!J$2,Data!N126,0)</f>
        <v>0</v>
      </c>
      <c r="K126" s="4">
        <f>IF('SANDBOX Calc'!$C$6='BPA SANDBOX Ref Data'!K$2,Data!O126,0)</f>
        <v>0</v>
      </c>
      <c r="L126" s="4">
        <f>IF('SANDBOX Calc'!$C$6='BPA SANDBOX Ref Data'!L$2,Data!P126,0)</f>
        <v>0</v>
      </c>
      <c r="M126" s="4">
        <f>IF('SANDBOX Calc'!$C$6='BPA SANDBOX Ref Data'!M$2,Data!Q126,0)</f>
        <v>0</v>
      </c>
      <c r="N126" s="4">
        <f>IF('SANDBOX Calc'!$C$6='BPA SANDBOX Ref Data'!N$2,Data!R126,0)</f>
        <v>0</v>
      </c>
      <c r="O126" s="4">
        <f>IF('SANDBOX Calc'!$C$6='BPA SANDBOX Ref Data'!O$2,Data!S126,0)</f>
        <v>0</v>
      </c>
      <c r="P126" s="4">
        <f>IF('SANDBOX Calc'!$C$6='BPA SANDBOX Ref Data'!P$2,Data!T126,0)</f>
        <v>0</v>
      </c>
      <c r="Q126" s="4">
        <f>IF('SANDBOX Calc'!$C$6='BPA SANDBOX Ref Data'!Q$2,Data!U126,0)</f>
        <v>0</v>
      </c>
      <c r="R126" s="22">
        <f t="shared" si="9"/>
        <v>11.459271118721457</v>
      </c>
      <c r="S126" s="18">
        <f>IF(S$2='SANDBOX Calc'!$D$6,Data!V126,0)</f>
        <v>0</v>
      </c>
      <c r="T126" s="4">
        <f>IF(T$2='SANDBOX Calc'!$D$6,Data!W126,0)</f>
        <v>0</v>
      </c>
      <c r="U126" s="4">
        <f>IF(U$2='SANDBOX Calc'!$D$6,Data!X126,0)</f>
        <v>0</v>
      </c>
      <c r="V126" s="4">
        <f>IF(V$2='SANDBOX Calc'!$D$6,Data!Y126,0)</f>
        <v>0</v>
      </c>
      <c r="W126" s="4">
        <f>IF(W$2='SANDBOX Calc'!$D$6,Data!Z126,0)</f>
        <v>0</v>
      </c>
      <c r="X126" s="4">
        <f>IF(X$2='SANDBOX Calc'!$D$6,Data!AA126,0)</f>
        <v>0</v>
      </c>
      <c r="Y126" s="4">
        <f>IF(Y$2='SANDBOX Calc'!$D$6,Data!AB126,0)</f>
        <v>0</v>
      </c>
      <c r="Z126" s="4">
        <f>IF(Z$2='SANDBOX Calc'!$D$6,Data!AC126,0)</f>
        <v>0</v>
      </c>
      <c r="AA126" s="4">
        <f>IF(AA$2='SANDBOX Calc'!$D$6,Data!AD126,0)</f>
        <v>0</v>
      </c>
      <c r="AB126" s="4">
        <f>IF(AB$2='SANDBOX Calc'!$D$6,Data!AE126,0)</f>
        <v>0</v>
      </c>
      <c r="AC126" s="4">
        <f>IF(AC$2='SANDBOX Calc'!$D$6,Data!AF126,0)</f>
        <v>0</v>
      </c>
      <c r="AD126" s="4">
        <f>IF(AD$2='SANDBOX Calc'!$D$6,Data!AG126,0)</f>
        <v>0</v>
      </c>
      <c r="AE126" s="4">
        <f>IF(AE$2='SANDBOX Calc'!$D$6,Data!AH126,0)</f>
        <v>0</v>
      </c>
      <c r="AF126" s="4">
        <f>IF(AF$2='SANDBOX Calc'!$D$6,Data!AI126,0)</f>
        <v>0</v>
      </c>
      <c r="AG126" s="6">
        <f t="shared" si="10"/>
        <v>0</v>
      </c>
      <c r="AH126" s="18">
        <f>IF(AH$2='SANDBOX Calc'!$E$6,0,0)</f>
        <v>0</v>
      </c>
      <c r="AI126" s="4">
        <f>IF(AI$2='SANDBOX Calc'!$E$6,Data!AJ126,0)</f>
        <v>0</v>
      </c>
      <c r="AJ126" s="4">
        <f>IF(AJ$2='SANDBOX Calc'!$E$6,Data!AK126,0)</f>
        <v>0</v>
      </c>
      <c r="AK126" s="4">
        <f>IF(AK$2='SANDBOX Calc'!$E$6,Data!AL126,0)</f>
        <v>0</v>
      </c>
      <c r="AL126" s="4">
        <f>IF(AL$2='SANDBOX Calc'!$E$6,Data!AM126,0)</f>
        <v>0</v>
      </c>
      <c r="AM126" s="4">
        <f>IF(AM$2='SANDBOX Calc'!$E$6,Data!AN126,0)</f>
        <v>0</v>
      </c>
      <c r="AN126" s="4">
        <f>IF(AN$2='SANDBOX Calc'!$E$6,Data!AO126,0)</f>
        <v>0</v>
      </c>
      <c r="AO126" s="4">
        <f>IF(AO$2='SANDBOX Calc'!$E$6,Data!AP126,0)</f>
        <v>0</v>
      </c>
      <c r="AP126" s="6">
        <f t="shared" si="11"/>
        <v>0</v>
      </c>
      <c r="AQ126" s="18">
        <f>IF(AQ$2='SANDBOX Calc'!$F$6,0,0)</f>
        <v>0</v>
      </c>
      <c r="AR126" s="4">
        <f>IF(AR$2='SANDBOX Calc'!$F$6,Data!AQ126,0)</f>
        <v>0</v>
      </c>
      <c r="AS126" s="4">
        <f>IF(AS$2='SANDBOX Calc'!$F$6,Data!AR126,0)</f>
        <v>0</v>
      </c>
      <c r="AT126" s="4">
        <f>IF(AT$2='SANDBOX Calc'!$F$6,Data!AS126,0)</f>
        <v>0</v>
      </c>
      <c r="AU126" s="4">
        <f>IF(AU$2='SANDBOX Calc'!$F$6,Data!AT126,0)</f>
        <v>0</v>
      </c>
      <c r="AV126" s="4">
        <f>IF(AV$2='SANDBOX Calc'!$F$6,Data!AU126,0)</f>
        <v>0</v>
      </c>
      <c r="AW126" s="4">
        <f>IF(AW$2='SANDBOX Calc'!$F$6,Data!AV126,0)</f>
        <v>0</v>
      </c>
      <c r="AX126" s="4">
        <f>IF(AX$2='SANDBOX Calc'!$F$6,Data!AW126,0)</f>
        <v>0</v>
      </c>
      <c r="AY126" s="6">
        <f t="shared" si="12"/>
        <v>0</v>
      </c>
      <c r="AZ126" s="18">
        <f>IF(AZ$2='SANDBOX Calc'!$G$6,0,0)</f>
        <v>0</v>
      </c>
      <c r="BA126" s="4">
        <f>IF(BA$2='SANDBOX Calc'!$G$6,Data!AX126,0)</f>
        <v>0</v>
      </c>
      <c r="BB126" s="4">
        <f>IF(BB$2='SANDBOX Calc'!$G$6,Data!AY126,0)</f>
        <v>0</v>
      </c>
      <c r="BC126" s="4">
        <f>IF(BC$2='SANDBOX Calc'!$G$6,Data!AZ126,0)</f>
        <v>0</v>
      </c>
      <c r="BD126" s="4">
        <f>IF(BD$2='SANDBOX Calc'!$G$6,Data!BA126,0)</f>
        <v>0</v>
      </c>
      <c r="BE126" s="4">
        <f>IF(BE$2='SANDBOX Calc'!$G$6,Data!BB126,0)</f>
        <v>0</v>
      </c>
      <c r="BF126" s="4">
        <f>IF(BF$2='SANDBOX Calc'!$G$6,Data!BC126,0)</f>
        <v>0</v>
      </c>
      <c r="BG126" s="4">
        <f>IF(BG$2='SANDBOX Calc'!$G$6,Data!BD126,0)</f>
        <v>0</v>
      </c>
      <c r="BH126" s="6">
        <f t="shared" si="13"/>
        <v>0</v>
      </c>
      <c r="BI126" s="97">
        <f>IF('SANDBOX Calc'!$H$6="Yes",Data!BE126,0)</f>
        <v>0</v>
      </c>
      <c r="BJ126" s="18">
        <f>IF(BJ$2='SANDBOX Calc'!$L$4,0,0)</f>
        <v>0</v>
      </c>
      <c r="BK126" s="4">
        <f>IF(BK$2='SANDBOX Calc'!$L$4,Data!BV126,0)</f>
        <v>0</v>
      </c>
      <c r="BL126" s="4">
        <f>IF(BL$2='SANDBOX Calc'!$L$4,Data!BW126,0)</f>
        <v>5.0000000000000001E-3</v>
      </c>
      <c r="BM126" s="4">
        <f>IF(BM$2='SANDBOX Calc'!$L$4,Data!BX126,0)</f>
        <v>0</v>
      </c>
      <c r="BN126" s="4">
        <f>IF(BN$2='SANDBOX Calc'!$L$4,Data!BY126,0)</f>
        <v>0</v>
      </c>
      <c r="BO126" s="6">
        <f t="shared" si="14"/>
        <v>5.0000000000000001E-3</v>
      </c>
      <c r="BP126" s="4">
        <f>IF('SANDBOX Calc'!$J$6='BPA SANDBOX Ref Data'!BP$2,Data!C126,0)</f>
        <v>0</v>
      </c>
      <c r="BQ126" s="4">
        <f>IF('SANDBOX Calc'!$J$6='BPA SANDBOX Ref Data'!BQ$2,Data!D126,0)</f>
        <v>0</v>
      </c>
      <c r="BR126" s="4">
        <f>IF('SANDBOX Calc'!$J$6='BPA SANDBOX Ref Data'!BR$2,Data!E126,0)</f>
        <v>0</v>
      </c>
      <c r="BS126" s="4">
        <f>IF('SANDBOX Calc'!$J$6='BPA SANDBOX Ref Data'!BS$2,Data!F126,0)</f>
        <v>13.396000000000001</v>
      </c>
      <c r="BT126" s="99">
        <f t="shared" si="8"/>
        <v>13.396000000000001</v>
      </c>
      <c r="BU126" s="102">
        <f>IF('SANDBOX Calc'!$L$6="Yes",'BPA SANDBOX Ref Data'!BO126*'SANDBOX Calc'!$L$5,0)</f>
        <v>2.5000000000000001E-3</v>
      </c>
      <c r="BV126" s="102">
        <f>IF('SANDBOX Calc'!$M$6="Yes",IF(('SANDBOX Calc'!I130-'BPA SANDBOX Ref Data'!BT126)&gt;0,('SANDBOX Calc'!I130-'BPA SANDBOX Ref Data'!BT126)*'SANDBOX Calc'!$M$5,0),0)</f>
        <v>0</v>
      </c>
      <c r="BW126" s="80">
        <f>IF('SANDBOX Calc'!$K$6="Yes",IF(('SANDBOX Calc'!I130)&lt;'SANDBOX Calc'!J130,('SANDBOX Calc'!I130-'SANDBOX Calc'!J130)*'SANDBOX Calc'!$K$5,0),0)</f>
        <v>-1.9367288812785439</v>
      </c>
      <c r="BX126" s="105">
        <f>IF('SANDBOX Calc'!$N$5='BPA SANDBOX Ref Data'!$BX$2,'BPA SANDBOX Scaling'!D129,0)</f>
        <v>0.48291301194982778</v>
      </c>
      <c r="BY126" s="1">
        <f>IF('SANDBOX Calc'!$N$5='BPA SANDBOX Ref Data'!$BY$2,'BPA SANDBOX Scaling'!H129,0)</f>
        <v>0</v>
      </c>
      <c r="BZ126" s="6">
        <f>IF('SANDBOX Calc'!$N$6="Yes",SUM('BPA SANDBOX Ref Data'!BX126:BY126),0)</f>
        <v>0.48291301194982778</v>
      </c>
      <c r="CA126" s="4"/>
      <c r="CB126" s="4"/>
      <c r="CC126" s="4"/>
      <c r="CD126" s="4"/>
      <c r="CE126" s="4"/>
      <c r="CF126" s="4"/>
      <c r="CG126" s="4"/>
      <c r="CH126" s="4"/>
      <c r="CI126" s="4"/>
      <c r="CJ126" s="4"/>
      <c r="CK126" s="4"/>
      <c r="CL126" s="4"/>
      <c r="CM126" s="4"/>
      <c r="CN126" s="4"/>
      <c r="CO126" s="4"/>
      <c r="CP126" s="4"/>
      <c r="CQ126" s="4" t="e">
        <f>IF('SANDBOX Calc'!#REF!='BPA SANDBOX Ref Data'!CQ$2,Data!G126,0)</f>
        <v>#REF!</v>
      </c>
      <c r="CR126" s="4" t="e">
        <f>IF('SANDBOX Calc'!#REF!='BPA SANDBOX Ref Data'!CR$2,Data!H126,0)</f>
        <v>#REF!</v>
      </c>
      <c r="CS126" s="4" t="e">
        <f>IF('SANDBOX Calc'!#REF!='BPA SANDBOX Ref Data'!CS$2,Data!I126,0)</f>
        <v>#REF!</v>
      </c>
      <c r="CT126" s="4" t="e">
        <f>IF('SANDBOX Calc'!#REF!='BPA SANDBOX Ref Data'!CT$2,Data!J126,0)</f>
        <v>#REF!</v>
      </c>
      <c r="CU126" s="4" t="e">
        <f>IF('SANDBOX Calc'!#REF!='BPA SANDBOX Ref Data'!CU$2,Data!K126,0)</f>
        <v>#REF!</v>
      </c>
      <c r="CV126" s="4" t="e">
        <f>IF('SANDBOX Calc'!#REF!='BPA SANDBOX Ref Data'!CV$2,Data!L126,0)</f>
        <v>#REF!</v>
      </c>
      <c r="CW126" s="4" t="e">
        <f>IF('SANDBOX Calc'!#REF!='BPA SANDBOX Ref Data'!CW$2,Data!M126,0)</f>
        <v>#REF!</v>
      </c>
      <c r="CX126" s="4" t="e">
        <f>IF('SANDBOX Calc'!#REF!='BPA SANDBOX Ref Data'!CX$2,Data!N126,0)</f>
        <v>#REF!</v>
      </c>
      <c r="CY126" s="4" t="e">
        <f>IF('SANDBOX Calc'!#REF!='BPA SANDBOX Ref Data'!CY$2,Data!O126,0)</f>
        <v>#REF!</v>
      </c>
      <c r="CZ126" s="4" t="e">
        <f>IF('SANDBOX Calc'!#REF!='BPA SANDBOX Ref Data'!CZ$2,Data!P126,0)</f>
        <v>#REF!</v>
      </c>
      <c r="DA126" s="4" t="e">
        <f>IF('SANDBOX Calc'!#REF!='BPA SANDBOX Ref Data'!DA$2,Data!Q126,0)</f>
        <v>#REF!</v>
      </c>
      <c r="DB126" s="4" t="e">
        <f>IF('SANDBOX Calc'!#REF!='BPA SANDBOX Ref Data'!DB$2,Data!R126,0)</f>
        <v>#REF!</v>
      </c>
      <c r="DC126" s="4" t="e">
        <f>IF('SANDBOX Calc'!#REF!='BPA SANDBOX Ref Data'!DC$2,Data!S126,0)</f>
        <v>#REF!</v>
      </c>
      <c r="DD126" s="4" t="e">
        <f>IF('SANDBOX Calc'!#REF!='BPA SANDBOX Ref Data'!DD$2,Data!T126,0)</f>
        <v>#REF!</v>
      </c>
      <c r="DE126" s="4" t="e">
        <f>IF('SANDBOX Calc'!#REF!='BPA SANDBOX Ref Data'!DE$2,Data!U126,0)</f>
        <v>#REF!</v>
      </c>
      <c r="DF126" s="22" t="e">
        <f t="shared" si="15"/>
        <v>#REF!</v>
      </c>
    </row>
    <row r="127" spans="1:110" x14ac:dyDescent="0.3">
      <c r="A127" s="12">
        <v>10446</v>
      </c>
      <c r="B127" s="37" t="s">
        <v>134</v>
      </c>
      <c r="C127" s="18">
        <f>IF('SANDBOX Calc'!$C$6='BPA SANDBOX Ref Data'!C$2,Data!G127,0)</f>
        <v>0</v>
      </c>
      <c r="D127" s="4">
        <f>IF('SANDBOX Calc'!$C$6='BPA SANDBOX Ref Data'!D$2,Data!H127,0)</f>
        <v>0</v>
      </c>
      <c r="E127" s="4">
        <f>IF('SANDBOX Calc'!$C$6='BPA SANDBOX Ref Data'!E$2,Data!I127,0)</f>
        <v>101.62078401826484</v>
      </c>
      <c r="F127" s="4">
        <f>IF('SANDBOX Calc'!$C$6='BPA SANDBOX Ref Data'!F$2,Data!J127,0)</f>
        <v>0</v>
      </c>
      <c r="G127" s="4">
        <f>IF('SANDBOX Calc'!$C$6='BPA SANDBOX Ref Data'!G$2,Data!K127,0)</f>
        <v>0</v>
      </c>
      <c r="H127" s="4">
        <f>IF('SANDBOX Calc'!$C$6='BPA SANDBOX Ref Data'!H$2,Data!L127,0)</f>
        <v>0</v>
      </c>
      <c r="I127" s="4">
        <f>IF('SANDBOX Calc'!$C$6='BPA SANDBOX Ref Data'!I$2,Data!M127,0)</f>
        <v>0</v>
      </c>
      <c r="J127" s="4">
        <f>IF('SANDBOX Calc'!$C$6='BPA SANDBOX Ref Data'!J$2,Data!N127,0)</f>
        <v>0</v>
      </c>
      <c r="K127" s="4">
        <f>IF('SANDBOX Calc'!$C$6='BPA SANDBOX Ref Data'!K$2,Data!O127,0)</f>
        <v>0</v>
      </c>
      <c r="L127" s="4">
        <f>IF('SANDBOX Calc'!$C$6='BPA SANDBOX Ref Data'!L$2,Data!P127,0)</f>
        <v>0</v>
      </c>
      <c r="M127" s="4">
        <f>IF('SANDBOX Calc'!$C$6='BPA SANDBOX Ref Data'!M$2,Data!Q127,0)</f>
        <v>0</v>
      </c>
      <c r="N127" s="4">
        <f>IF('SANDBOX Calc'!$C$6='BPA SANDBOX Ref Data'!N$2,Data!R127,0)</f>
        <v>0</v>
      </c>
      <c r="O127" s="4">
        <f>IF('SANDBOX Calc'!$C$6='BPA SANDBOX Ref Data'!O$2,Data!S127,0)</f>
        <v>0</v>
      </c>
      <c r="P127" s="4">
        <f>IF('SANDBOX Calc'!$C$6='BPA SANDBOX Ref Data'!P$2,Data!T127,0)</f>
        <v>0</v>
      </c>
      <c r="Q127" s="4">
        <f>IF('SANDBOX Calc'!$C$6='BPA SANDBOX Ref Data'!Q$2,Data!U127,0)</f>
        <v>0</v>
      </c>
      <c r="R127" s="22">
        <f t="shared" si="9"/>
        <v>101.62078401826484</v>
      </c>
      <c r="S127" s="18">
        <f>IF(S$2='SANDBOX Calc'!$D$6,Data!V127,0)</f>
        <v>0</v>
      </c>
      <c r="T127" s="4">
        <f>IF(T$2='SANDBOX Calc'!$D$6,Data!W127,0)</f>
        <v>0</v>
      </c>
      <c r="U127" s="4">
        <f>IF(U$2='SANDBOX Calc'!$D$6,Data!X127,0)</f>
        <v>0</v>
      </c>
      <c r="V127" s="4">
        <f>IF(V$2='SANDBOX Calc'!$D$6,Data!Y127,0)</f>
        <v>0</v>
      </c>
      <c r="W127" s="4">
        <f>IF(W$2='SANDBOX Calc'!$D$6,Data!Z127,0)</f>
        <v>0</v>
      </c>
      <c r="X127" s="4">
        <f>IF(X$2='SANDBOX Calc'!$D$6,Data!AA127,0)</f>
        <v>0</v>
      </c>
      <c r="Y127" s="4">
        <f>IF(Y$2='SANDBOX Calc'!$D$6,Data!AB127,0)</f>
        <v>0</v>
      </c>
      <c r="Z127" s="4">
        <f>IF(Z$2='SANDBOX Calc'!$D$6,Data!AC127,0)</f>
        <v>0</v>
      </c>
      <c r="AA127" s="4">
        <f>IF(AA$2='SANDBOX Calc'!$D$6,Data!AD127,0)</f>
        <v>0</v>
      </c>
      <c r="AB127" s="4">
        <f>IF(AB$2='SANDBOX Calc'!$D$6,Data!AE127,0)</f>
        <v>0</v>
      </c>
      <c r="AC127" s="4">
        <f>IF(AC$2='SANDBOX Calc'!$D$6,Data!AF127,0)</f>
        <v>0</v>
      </c>
      <c r="AD127" s="4">
        <f>IF(AD$2='SANDBOX Calc'!$D$6,Data!AG127,0)</f>
        <v>0</v>
      </c>
      <c r="AE127" s="4">
        <f>IF(AE$2='SANDBOX Calc'!$D$6,Data!AH127,0)</f>
        <v>0</v>
      </c>
      <c r="AF127" s="4">
        <f>IF(AF$2='SANDBOX Calc'!$D$6,Data!AI127,0)</f>
        <v>0</v>
      </c>
      <c r="AG127" s="6">
        <f t="shared" si="10"/>
        <v>0</v>
      </c>
      <c r="AH127" s="18">
        <f>IF(AH$2='SANDBOX Calc'!$E$6,0,0)</f>
        <v>0</v>
      </c>
      <c r="AI127" s="4">
        <f>IF(AI$2='SANDBOX Calc'!$E$6,Data!AJ127,0)</f>
        <v>0</v>
      </c>
      <c r="AJ127" s="4">
        <f>IF(AJ$2='SANDBOX Calc'!$E$6,Data!AK127,0)</f>
        <v>0</v>
      </c>
      <c r="AK127" s="4">
        <f>IF(AK$2='SANDBOX Calc'!$E$6,Data!AL127,0)</f>
        <v>0</v>
      </c>
      <c r="AL127" s="4">
        <f>IF(AL$2='SANDBOX Calc'!$E$6,Data!AM127,0)</f>
        <v>0</v>
      </c>
      <c r="AM127" s="4">
        <f>IF(AM$2='SANDBOX Calc'!$E$6,Data!AN127,0)</f>
        <v>0</v>
      </c>
      <c r="AN127" s="4">
        <f>IF(AN$2='SANDBOX Calc'!$E$6,Data!AO127,0)</f>
        <v>0</v>
      </c>
      <c r="AO127" s="4">
        <f>IF(AO$2='SANDBOX Calc'!$E$6,Data!AP127,0)</f>
        <v>0</v>
      </c>
      <c r="AP127" s="6">
        <f t="shared" si="11"/>
        <v>0</v>
      </c>
      <c r="AQ127" s="18">
        <f>IF(AQ$2='SANDBOX Calc'!$F$6,0,0)</f>
        <v>0</v>
      </c>
      <c r="AR127" s="4">
        <f>IF(AR$2='SANDBOX Calc'!$F$6,Data!AQ127,0)</f>
        <v>0</v>
      </c>
      <c r="AS127" s="4">
        <f>IF(AS$2='SANDBOX Calc'!$F$6,Data!AR127,0)</f>
        <v>0</v>
      </c>
      <c r="AT127" s="4">
        <f>IF(AT$2='SANDBOX Calc'!$F$6,Data!AS127,0)</f>
        <v>0</v>
      </c>
      <c r="AU127" s="4">
        <f>IF(AU$2='SANDBOX Calc'!$F$6,Data!AT127,0)</f>
        <v>0</v>
      </c>
      <c r="AV127" s="4">
        <f>IF(AV$2='SANDBOX Calc'!$F$6,Data!AU127,0)</f>
        <v>0</v>
      </c>
      <c r="AW127" s="4">
        <f>IF(AW$2='SANDBOX Calc'!$F$6,Data!AV127,0)</f>
        <v>0</v>
      </c>
      <c r="AX127" s="4">
        <f>IF(AX$2='SANDBOX Calc'!$F$6,Data!AW127,0)</f>
        <v>0</v>
      </c>
      <c r="AY127" s="6">
        <f t="shared" si="12"/>
        <v>0</v>
      </c>
      <c r="AZ127" s="18">
        <f>IF(AZ$2='SANDBOX Calc'!$G$6,0,0)</f>
        <v>0</v>
      </c>
      <c r="BA127" s="4">
        <f>IF(BA$2='SANDBOX Calc'!$G$6,Data!AX127,0)</f>
        <v>0</v>
      </c>
      <c r="BB127" s="4">
        <f>IF(BB$2='SANDBOX Calc'!$G$6,Data!AY127,0)</f>
        <v>0</v>
      </c>
      <c r="BC127" s="4">
        <f>IF(BC$2='SANDBOX Calc'!$G$6,Data!AZ127,0)</f>
        <v>0</v>
      </c>
      <c r="BD127" s="4">
        <f>IF(BD$2='SANDBOX Calc'!$G$6,Data!BA127,0)</f>
        <v>0</v>
      </c>
      <c r="BE127" s="4">
        <f>IF(BE$2='SANDBOX Calc'!$G$6,Data!BB127,0)</f>
        <v>0</v>
      </c>
      <c r="BF127" s="4">
        <f>IF(BF$2='SANDBOX Calc'!$G$6,Data!BC127,0)</f>
        <v>0</v>
      </c>
      <c r="BG127" s="4">
        <f>IF(BG$2='SANDBOX Calc'!$G$6,Data!BD127,0)</f>
        <v>0</v>
      </c>
      <c r="BH127" s="6">
        <f t="shared" si="13"/>
        <v>0</v>
      </c>
      <c r="BI127" s="97">
        <f>IF('SANDBOX Calc'!$H$6="Yes",Data!BE127,0)</f>
        <v>0</v>
      </c>
      <c r="BJ127" s="18">
        <f>IF(BJ$2='SANDBOX Calc'!$L$4,0,0)</f>
        <v>0</v>
      </c>
      <c r="BK127" s="4">
        <f>IF(BK$2='SANDBOX Calc'!$L$4,Data!BV127,0)</f>
        <v>0</v>
      </c>
      <c r="BL127" s="4">
        <f>IF(BL$2='SANDBOX Calc'!$L$4,Data!BW127,0)</f>
        <v>0</v>
      </c>
      <c r="BM127" s="4">
        <f>IF(BM$2='SANDBOX Calc'!$L$4,Data!BX127,0)</f>
        <v>0</v>
      </c>
      <c r="BN127" s="4">
        <f>IF(BN$2='SANDBOX Calc'!$L$4,Data!BY127,0)</f>
        <v>0</v>
      </c>
      <c r="BO127" s="6">
        <f t="shared" si="14"/>
        <v>0</v>
      </c>
      <c r="BP127" s="4">
        <f>IF('SANDBOX Calc'!$J$6='BPA SANDBOX Ref Data'!BP$2,Data!C127,0)</f>
        <v>0</v>
      </c>
      <c r="BQ127" s="4">
        <f>IF('SANDBOX Calc'!$J$6='BPA SANDBOX Ref Data'!BQ$2,Data!D127,0)</f>
        <v>0</v>
      </c>
      <c r="BR127" s="4">
        <f>IF('SANDBOX Calc'!$J$6='BPA SANDBOX Ref Data'!BR$2,Data!E127,0)</f>
        <v>0</v>
      </c>
      <c r="BS127" s="4">
        <f>IF('SANDBOX Calc'!$J$6='BPA SANDBOX Ref Data'!BS$2,Data!F127,0)</f>
        <v>95.771000000000001</v>
      </c>
      <c r="BT127" s="99">
        <f t="shared" si="8"/>
        <v>95.771000000000001</v>
      </c>
      <c r="BU127" s="102">
        <f>IF('SANDBOX Calc'!$L$6="Yes",'BPA SANDBOX Ref Data'!BO127*'SANDBOX Calc'!$L$5,0)</f>
        <v>0</v>
      </c>
      <c r="BV127" s="102">
        <f>IF('SANDBOX Calc'!$M$6="Yes",IF(('SANDBOX Calc'!I131-'BPA SANDBOX Ref Data'!BT127)&gt;0,('SANDBOX Calc'!I131-'BPA SANDBOX Ref Data'!BT127)*'SANDBOX Calc'!$M$5,0),0)</f>
        <v>1.4624460045662104</v>
      </c>
      <c r="BW127" s="80">
        <f>IF('SANDBOX Calc'!$K$6="Yes",IF(('SANDBOX Calc'!I131)&lt;'SANDBOX Calc'!J131,('SANDBOX Calc'!I131-'SANDBOX Calc'!J131)*'SANDBOX Calc'!$K$5,0),0)</f>
        <v>0</v>
      </c>
      <c r="BX127" s="105">
        <f>IF('SANDBOX Calc'!$N$5='BPA SANDBOX Ref Data'!$BX$2,'BPA SANDBOX Scaling'!D130,0)</f>
        <v>4.0966876572530797</v>
      </c>
      <c r="BY127" s="1">
        <f>IF('SANDBOX Calc'!$N$5='BPA SANDBOX Ref Data'!$BY$2,'BPA SANDBOX Scaling'!H130,0)</f>
        <v>0</v>
      </c>
      <c r="BZ127" s="6">
        <f>IF('SANDBOX Calc'!$N$6="Yes",SUM('BPA SANDBOX Ref Data'!BX127:BY127),0)</f>
        <v>4.0966876572530797</v>
      </c>
      <c r="CA127" s="4"/>
      <c r="CB127" s="4"/>
      <c r="CC127" s="4"/>
      <c r="CD127" s="4"/>
      <c r="CE127" s="4"/>
      <c r="CF127" s="4"/>
      <c r="CG127" s="4"/>
      <c r="CH127" s="4"/>
      <c r="CI127" s="4"/>
      <c r="CJ127" s="4"/>
      <c r="CK127" s="4"/>
      <c r="CL127" s="4"/>
      <c r="CM127" s="4"/>
      <c r="CN127" s="4"/>
      <c r="CO127" s="4"/>
      <c r="CP127" s="4"/>
      <c r="CQ127" s="4" t="e">
        <f>IF('SANDBOX Calc'!#REF!='BPA SANDBOX Ref Data'!CQ$2,Data!G127,0)</f>
        <v>#REF!</v>
      </c>
      <c r="CR127" s="4" t="e">
        <f>IF('SANDBOX Calc'!#REF!='BPA SANDBOX Ref Data'!CR$2,Data!H127,0)</f>
        <v>#REF!</v>
      </c>
      <c r="CS127" s="4" t="e">
        <f>IF('SANDBOX Calc'!#REF!='BPA SANDBOX Ref Data'!CS$2,Data!I127,0)</f>
        <v>#REF!</v>
      </c>
      <c r="CT127" s="4" t="e">
        <f>IF('SANDBOX Calc'!#REF!='BPA SANDBOX Ref Data'!CT$2,Data!J127,0)</f>
        <v>#REF!</v>
      </c>
      <c r="CU127" s="4" t="e">
        <f>IF('SANDBOX Calc'!#REF!='BPA SANDBOX Ref Data'!CU$2,Data!K127,0)</f>
        <v>#REF!</v>
      </c>
      <c r="CV127" s="4" t="e">
        <f>IF('SANDBOX Calc'!#REF!='BPA SANDBOX Ref Data'!CV$2,Data!L127,0)</f>
        <v>#REF!</v>
      </c>
      <c r="CW127" s="4" t="e">
        <f>IF('SANDBOX Calc'!#REF!='BPA SANDBOX Ref Data'!CW$2,Data!M127,0)</f>
        <v>#REF!</v>
      </c>
      <c r="CX127" s="4" t="e">
        <f>IF('SANDBOX Calc'!#REF!='BPA SANDBOX Ref Data'!CX$2,Data!N127,0)</f>
        <v>#REF!</v>
      </c>
      <c r="CY127" s="4" t="e">
        <f>IF('SANDBOX Calc'!#REF!='BPA SANDBOX Ref Data'!CY$2,Data!O127,0)</f>
        <v>#REF!</v>
      </c>
      <c r="CZ127" s="4" t="e">
        <f>IF('SANDBOX Calc'!#REF!='BPA SANDBOX Ref Data'!CZ$2,Data!P127,0)</f>
        <v>#REF!</v>
      </c>
      <c r="DA127" s="4" t="e">
        <f>IF('SANDBOX Calc'!#REF!='BPA SANDBOX Ref Data'!DA$2,Data!Q127,0)</f>
        <v>#REF!</v>
      </c>
      <c r="DB127" s="4" t="e">
        <f>IF('SANDBOX Calc'!#REF!='BPA SANDBOX Ref Data'!DB$2,Data!R127,0)</f>
        <v>#REF!</v>
      </c>
      <c r="DC127" s="4" t="e">
        <f>IF('SANDBOX Calc'!#REF!='BPA SANDBOX Ref Data'!DC$2,Data!S127,0)</f>
        <v>#REF!</v>
      </c>
      <c r="DD127" s="4" t="e">
        <f>IF('SANDBOX Calc'!#REF!='BPA SANDBOX Ref Data'!DD$2,Data!T127,0)</f>
        <v>#REF!</v>
      </c>
      <c r="DE127" s="4" t="e">
        <f>IF('SANDBOX Calc'!#REF!='BPA SANDBOX Ref Data'!DE$2,Data!U127,0)</f>
        <v>#REF!</v>
      </c>
      <c r="DF127" s="22" t="e">
        <f t="shared" si="15"/>
        <v>#REF!</v>
      </c>
    </row>
    <row r="128" spans="1:110" x14ac:dyDescent="0.3">
      <c r="A128" s="12">
        <v>10448</v>
      </c>
      <c r="B128" s="37" t="s">
        <v>135</v>
      </c>
      <c r="C128" s="18">
        <f>IF('SANDBOX Calc'!$C$6='BPA SANDBOX Ref Data'!C$2,Data!G128,0)</f>
        <v>0</v>
      </c>
      <c r="D128" s="4">
        <f>IF('SANDBOX Calc'!$C$6='BPA SANDBOX Ref Data'!D$2,Data!H128,0)</f>
        <v>0</v>
      </c>
      <c r="E128" s="4">
        <f>IF('SANDBOX Calc'!$C$6='BPA SANDBOX Ref Data'!E$2,Data!I128,0)</f>
        <v>8.2358578767123287</v>
      </c>
      <c r="F128" s="4">
        <f>IF('SANDBOX Calc'!$C$6='BPA SANDBOX Ref Data'!F$2,Data!J128,0)</f>
        <v>0</v>
      </c>
      <c r="G128" s="4">
        <f>IF('SANDBOX Calc'!$C$6='BPA SANDBOX Ref Data'!G$2,Data!K128,0)</f>
        <v>0</v>
      </c>
      <c r="H128" s="4">
        <f>IF('SANDBOX Calc'!$C$6='BPA SANDBOX Ref Data'!H$2,Data!L128,0)</f>
        <v>0</v>
      </c>
      <c r="I128" s="4">
        <f>IF('SANDBOX Calc'!$C$6='BPA SANDBOX Ref Data'!I$2,Data!M128,0)</f>
        <v>0</v>
      </c>
      <c r="J128" s="4">
        <f>IF('SANDBOX Calc'!$C$6='BPA SANDBOX Ref Data'!J$2,Data!N128,0)</f>
        <v>0</v>
      </c>
      <c r="K128" s="4">
        <f>IF('SANDBOX Calc'!$C$6='BPA SANDBOX Ref Data'!K$2,Data!O128,0)</f>
        <v>0</v>
      </c>
      <c r="L128" s="4">
        <f>IF('SANDBOX Calc'!$C$6='BPA SANDBOX Ref Data'!L$2,Data!P128,0)</f>
        <v>0</v>
      </c>
      <c r="M128" s="4">
        <f>IF('SANDBOX Calc'!$C$6='BPA SANDBOX Ref Data'!M$2,Data!Q128,0)</f>
        <v>0</v>
      </c>
      <c r="N128" s="4">
        <f>IF('SANDBOX Calc'!$C$6='BPA SANDBOX Ref Data'!N$2,Data!R128,0)</f>
        <v>0</v>
      </c>
      <c r="O128" s="4">
        <f>IF('SANDBOX Calc'!$C$6='BPA SANDBOX Ref Data'!O$2,Data!S128,0)</f>
        <v>0</v>
      </c>
      <c r="P128" s="4">
        <f>IF('SANDBOX Calc'!$C$6='BPA SANDBOX Ref Data'!P$2,Data!T128,0)</f>
        <v>0</v>
      </c>
      <c r="Q128" s="4">
        <f>IF('SANDBOX Calc'!$C$6='BPA SANDBOX Ref Data'!Q$2,Data!U128,0)</f>
        <v>0</v>
      </c>
      <c r="R128" s="22">
        <f t="shared" si="9"/>
        <v>8.2358578767123287</v>
      </c>
      <c r="S128" s="18">
        <f>IF(S$2='SANDBOX Calc'!$D$6,Data!V128,0)</f>
        <v>0</v>
      </c>
      <c r="T128" s="4">
        <f>IF(T$2='SANDBOX Calc'!$D$6,Data!W128,0)</f>
        <v>0</v>
      </c>
      <c r="U128" s="4">
        <f>IF(U$2='SANDBOX Calc'!$D$6,Data!X128,0)</f>
        <v>0</v>
      </c>
      <c r="V128" s="4">
        <f>IF(V$2='SANDBOX Calc'!$D$6,Data!Y128,0)</f>
        <v>0</v>
      </c>
      <c r="W128" s="4">
        <f>IF(W$2='SANDBOX Calc'!$D$6,Data!Z128,0)</f>
        <v>0</v>
      </c>
      <c r="X128" s="4">
        <f>IF(X$2='SANDBOX Calc'!$D$6,Data!AA128,0)</f>
        <v>0</v>
      </c>
      <c r="Y128" s="4">
        <f>IF(Y$2='SANDBOX Calc'!$D$6,Data!AB128,0)</f>
        <v>0</v>
      </c>
      <c r="Z128" s="4">
        <f>IF(Z$2='SANDBOX Calc'!$D$6,Data!AC128,0)</f>
        <v>0</v>
      </c>
      <c r="AA128" s="4">
        <f>IF(AA$2='SANDBOX Calc'!$D$6,Data!AD128,0)</f>
        <v>0</v>
      </c>
      <c r="AB128" s="4">
        <f>IF(AB$2='SANDBOX Calc'!$D$6,Data!AE128,0)</f>
        <v>0</v>
      </c>
      <c r="AC128" s="4">
        <f>IF(AC$2='SANDBOX Calc'!$D$6,Data!AF128,0)</f>
        <v>0</v>
      </c>
      <c r="AD128" s="4">
        <f>IF(AD$2='SANDBOX Calc'!$D$6,Data!AG128,0)</f>
        <v>0</v>
      </c>
      <c r="AE128" s="4">
        <f>IF(AE$2='SANDBOX Calc'!$D$6,Data!AH128,0)</f>
        <v>0</v>
      </c>
      <c r="AF128" s="4">
        <f>IF(AF$2='SANDBOX Calc'!$D$6,Data!AI128,0)</f>
        <v>0</v>
      </c>
      <c r="AG128" s="6">
        <f t="shared" si="10"/>
        <v>0</v>
      </c>
      <c r="AH128" s="18">
        <f>IF(AH$2='SANDBOX Calc'!$E$6,0,0)</f>
        <v>0</v>
      </c>
      <c r="AI128" s="4">
        <f>IF(AI$2='SANDBOX Calc'!$E$6,Data!AJ128,0)</f>
        <v>0</v>
      </c>
      <c r="AJ128" s="4">
        <f>IF(AJ$2='SANDBOX Calc'!$E$6,Data!AK128,0)</f>
        <v>0</v>
      </c>
      <c r="AK128" s="4">
        <f>IF(AK$2='SANDBOX Calc'!$E$6,Data!AL128,0)</f>
        <v>0</v>
      </c>
      <c r="AL128" s="4">
        <f>IF(AL$2='SANDBOX Calc'!$E$6,Data!AM128,0)</f>
        <v>0</v>
      </c>
      <c r="AM128" s="4">
        <f>IF(AM$2='SANDBOX Calc'!$E$6,Data!AN128,0)</f>
        <v>0</v>
      </c>
      <c r="AN128" s="4">
        <f>IF(AN$2='SANDBOX Calc'!$E$6,Data!AO128,0)</f>
        <v>0</v>
      </c>
      <c r="AO128" s="4">
        <f>IF(AO$2='SANDBOX Calc'!$E$6,Data!AP128,0)</f>
        <v>0</v>
      </c>
      <c r="AP128" s="6">
        <f t="shared" si="11"/>
        <v>0</v>
      </c>
      <c r="AQ128" s="18">
        <f>IF(AQ$2='SANDBOX Calc'!$F$6,0,0)</f>
        <v>0</v>
      </c>
      <c r="AR128" s="4">
        <f>IF(AR$2='SANDBOX Calc'!$F$6,Data!AQ128,0)</f>
        <v>0</v>
      </c>
      <c r="AS128" s="4">
        <f>IF(AS$2='SANDBOX Calc'!$F$6,Data!AR128,0)</f>
        <v>0</v>
      </c>
      <c r="AT128" s="4">
        <f>IF(AT$2='SANDBOX Calc'!$F$6,Data!AS128,0)</f>
        <v>0</v>
      </c>
      <c r="AU128" s="4">
        <f>IF(AU$2='SANDBOX Calc'!$F$6,Data!AT128,0)</f>
        <v>0</v>
      </c>
      <c r="AV128" s="4">
        <f>IF(AV$2='SANDBOX Calc'!$F$6,Data!AU128,0)</f>
        <v>0</v>
      </c>
      <c r="AW128" s="4">
        <f>IF(AW$2='SANDBOX Calc'!$F$6,Data!AV128,0)</f>
        <v>0</v>
      </c>
      <c r="AX128" s="4">
        <f>IF(AX$2='SANDBOX Calc'!$F$6,Data!AW128,0)</f>
        <v>0</v>
      </c>
      <c r="AY128" s="6">
        <f t="shared" si="12"/>
        <v>0</v>
      </c>
      <c r="AZ128" s="18">
        <f>IF(AZ$2='SANDBOX Calc'!$G$6,0,0)</f>
        <v>0</v>
      </c>
      <c r="BA128" s="4">
        <f>IF(BA$2='SANDBOX Calc'!$G$6,Data!AX128,0)</f>
        <v>0</v>
      </c>
      <c r="BB128" s="4">
        <f>IF(BB$2='SANDBOX Calc'!$G$6,Data!AY128,0)</f>
        <v>0</v>
      </c>
      <c r="BC128" s="4">
        <f>IF(BC$2='SANDBOX Calc'!$G$6,Data!AZ128,0)</f>
        <v>0</v>
      </c>
      <c r="BD128" s="4">
        <f>IF(BD$2='SANDBOX Calc'!$G$6,Data!BA128,0)</f>
        <v>0</v>
      </c>
      <c r="BE128" s="4">
        <f>IF(BE$2='SANDBOX Calc'!$G$6,Data!BB128,0)</f>
        <v>0</v>
      </c>
      <c r="BF128" s="4">
        <f>IF(BF$2='SANDBOX Calc'!$G$6,Data!BC128,0)</f>
        <v>0</v>
      </c>
      <c r="BG128" s="4">
        <f>IF(BG$2='SANDBOX Calc'!$G$6,Data!BD128,0)</f>
        <v>0</v>
      </c>
      <c r="BH128" s="6">
        <f t="shared" si="13"/>
        <v>0</v>
      </c>
      <c r="BI128" s="97">
        <f>IF('SANDBOX Calc'!$H$6="Yes",Data!BE128,0)</f>
        <v>0</v>
      </c>
      <c r="BJ128" s="18">
        <f>IF(BJ$2='SANDBOX Calc'!$L$4,0,0)</f>
        <v>0</v>
      </c>
      <c r="BK128" s="4">
        <f>IF(BK$2='SANDBOX Calc'!$L$4,Data!BV128,0)</f>
        <v>0</v>
      </c>
      <c r="BL128" s="4">
        <f>IF(BL$2='SANDBOX Calc'!$L$4,Data!BW128,0)</f>
        <v>0</v>
      </c>
      <c r="BM128" s="4">
        <f>IF(BM$2='SANDBOX Calc'!$L$4,Data!BX128,0)</f>
        <v>0</v>
      </c>
      <c r="BN128" s="4">
        <f>IF(BN$2='SANDBOX Calc'!$L$4,Data!BY128,0)</f>
        <v>0</v>
      </c>
      <c r="BO128" s="6">
        <f t="shared" si="14"/>
        <v>0</v>
      </c>
      <c r="BP128" s="4">
        <f>IF('SANDBOX Calc'!$J$6='BPA SANDBOX Ref Data'!BP$2,Data!C128,0)</f>
        <v>0</v>
      </c>
      <c r="BQ128" s="4">
        <f>IF('SANDBOX Calc'!$J$6='BPA SANDBOX Ref Data'!BQ$2,Data!D128,0)</f>
        <v>0</v>
      </c>
      <c r="BR128" s="4">
        <f>IF('SANDBOX Calc'!$J$6='BPA SANDBOX Ref Data'!BR$2,Data!E128,0)</f>
        <v>0</v>
      </c>
      <c r="BS128" s="4">
        <f>IF('SANDBOX Calc'!$J$6='BPA SANDBOX Ref Data'!BS$2,Data!F128,0)</f>
        <v>8.4809999999999999</v>
      </c>
      <c r="BT128" s="99">
        <f t="shared" si="8"/>
        <v>8.4809999999999999</v>
      </c>
      <c r="BU128" s="102">
        <f>IF('SANDBOX Calc'!$L$6="Yes",'BPA SANDBOX Ref Data'!BO128*'SANDBOX Calc'!$L$5,0)</f>
        <v>0</v>
      </c>
      <c r="BV128" s="102">
        <f>IF('SANDBOX Calc'!$M$6="Yes",IF(('SANDBOX Calc'!I132-'BPA SANDBOX Ref Data'!BT128)&gt;0,('SANDBOX Calc'!I132-'BPA SANDBOX Ref Data'!BT128)*'SANDBOX Calc'!$M$5,0),0)</f>
        <v>0</v>
      </c>
      <c r="BW128" s="80">
        <f>IF('SANDBOX Calc'!$K$6="Yes",IF(('SANDBOX Calc'!I132)&lt;'SANDBOX Calc'!J132,('SANDBOX Calc'!I132-'SANDBOX Calc'!J132)*'SANDBOX Calc'!$K$5,0),0)</f>
        <v>-0.24514212328767115</v>
      </c>
      <c r="BX128" s="105">
        <f>IF('SANDBOX Calc'!$N$5='BPA SANDBOX Ref Data'!$BX$2,'BPA SANDBOX Scaling'!D131,0)</f>
        <v>0.3469972390861627</v>
      </c>
      <c r="BY128" s="1">
        <f>IF('SANDBOX Calc'!$N$5='BPA SANDBOX Ref Data'!$BY$2,'BPA SANDBOX Scaling'!H131,0)</f>
        <v>0</v>
      </c>
      <c r="BZ128" s="6">
        <f>IF('SANDBOX Calc'!$N$6="Yes",SUM('BPA SANDBOX Ref Data'!BX128:BY128),0)</f>
        <v>0.3469972390861627</v>
      </c>
      <c r="CA128" s="4"/>
      <c r="CB128" s="4"/>
      <c r="CC128" s="4"/>
      <c r="CD128" s="4"/>
      <c r="CE128" s="4"/>
      <c r="CF128" s="4"/>
      <c r="CG128" s="4"/>
      <c r="CH128" s="4"/>
      <c r="CI128" s="4"/>
      <c r="CJ128" s="4"/>
      <c r="CK128" s="4"/>
      <c r="CL128" s="4"/>
      <c r="CM128" s="4"/>
      <c r="CN128" s="4"/>
      <c r="CO128" s="4"/>
      <c r="CP128" s="4"/>
      <c r="CQ128" s="4" t="e">
        <f>IF('SANDBOX Calc'!#REF!='BPA SANDBOX Ref Data'!CQ$2,Data!G128,0)</f>
        <v>#REF!</v>
      </c>
      <c r="CR128" s="4" t="e">
        <f>IF('SANDBOX Calc'!#REF!='BPA SANDBOX Ref Data'!CR$2,Data!H128,0)</f>
        <v>#REF!</v>
      </c>
      <c r="CS128" s="4" t="e">
        <f>IF('SANDBOX Calc'!#REF!='BPA SANDBOX Ref Data'!CS$2,Data!I128,0)</f>
        <v>#REF!</v>
      </c>
      <c r="CT128" s="4" t="e">
        <f>IF('SANDBOX Calc'!#REF!='BPA SANDBOX Ref Data'!CT$2,Data!J128,0)</f>
        <v>#REF!</v>
      </c>
      <c r="CU128" s="4" t="e">
        <f>IF('SANDBOX Calc'!#REF!='BPA SANDBOX Ref Data'!CU$2,Data!K128,0)</f>
        <v>#REF!</v>
      </c>
      <c r="CV128" s="4" t="e">
        <f>IF('SANDBOX Calc'!#REF!='BPA SANDBOX Ref Data'!CV$2,Data!L128,0)</f>
        <v>#REF!</v>
      </c>
      <c r="CW128" s="4" t="e">
        <f>IF('SANDBOX Calc'!#REF!='BPA SANDBOX Ref Data'!CW$2,Data!M128,0)</f>
        <v>#REF!</v>
      </c>
      <c r="CX128" s="4" t="e">
        <f>IF('SANDBOX Calc'!#REF!='BPA SANDBOX Ref Data'!CX$2,Data!N128,0)</f>
        <v>#REF!</v>
      </c>
      <c r="CY128" s="4" t="e">
        <f>IF('SANDBOX Calc'!#REF!='BPA SANDBOX Ref Data'!CY$2,Data!O128,0)</f>
        <v>#REF!</v>
      </c>
      <c r="CZ128" s="4" t="e">
        <f>IF('SANDBOX Calc'!#REF!='BPA SANDBOX Ref Data'!CZ$2,Data!P128,0)</f>
        <v>#REF!</v>
      </c>
      <c r="DA128" s="4" t="e">
        <f>IF('SANDBOX Calc'!#REF!='BPA SANDBOX Ref Data'!DA$2,Data!Q128,0)</f>
        <v>#REF!</v>
      </c>
      <c r="DB128" s="4" t="e">
        <f>IF('SANDBOX Calc'!#REF!='BPA SANDBOX Ref Data'!DB$2,Data!R128,0)</f>
        <v>#REF!</v>
      </c>
      <c r="DC128" s="4" t="e">
        <f>IF('SANDBOX Calc'!#REF!='BPA SANDBOX Ref Data'!DC$2,Data!S128,0)</f>
        <v>#REF!</v>
      </c>
      <c r="DD128" s="4" t="e">
        <f>IF('SANDBOX Calc'!#REF!='BPA SANDBOX Ref Data'!DD$2,Data!T128,0)</f>
        <v>#REF!</v>
      </c>
      <c r="DE128" s="4" t="e">
        <f>IF('SANDBOX Calc'!#REF!='BPA SANDBOX Ref Data'!DE$2,Data!U128,0)</f>
        <v>#REF!</v>
      </c>
      <c r="DF128" s="22" t="e">
        <f t="shared" si="15"/>
        <v>#REF!</v>
      </c>
    </row>
    <row r="129" spans="1:110" x14ac:dyDescent="0.3">
      <c r="A129" s="12">
        <v>10451</v>
      </c>
      <c r="B129" s="37" t="s">
        <v>136</v>
      </c>
      <c r="C129" s="18">
        <f>IF('SANDBOX Calc'!$C$6='BPA SANDBOX Ref Data'!C$2,Data!G129,0)</f>
        <v>0</v>
      </c>
      <c r="D129" s="4">
        <f>IF('SANDBOX Calc'!$C$6='BPA SANDBOX Ref Data'!D$2,Data!H129,0)</f>
        <v>0</v>
      </c>
      <c r="E129" s="4">
        <f>IF('SANDBOX Calc'!$C$6='BPA SANDBOX Ref Data'!E$2,Data!I129,0)</f>
        <v>31.108805593607304</v>
      </c>
      <c r="F129" s="4">
        <f>IF('SANDBOX Calc'!$C$6='BPA SANDBOX Ref Data'!F$2,Data!J129,0)</f>
        <v>0</v>
      </c>
      <c r="G129" s="4">
        <f>IF('SANDBOX Calc'!$C$6='BPA SANDBOX Ref Data'!G$2,Data!K129,0)</f>
        <v>0</v>
      </c>
      <c r="H129" s="4">
        <f>IF('SANDBOX Calc'!$C$6='BPA SANDBOX Ref Data'!H$2,Data!L129,0)</f>
        <v>0</v>
      </c>
      <c r="I129" s="4">
        <f>IF('SANDBOX Calc'!$C$6='BPA SANDBOX Ref Data'!I$2,Data!M129,0)</f>
        <v>0</v>
      </c>
      <c r="J129" s="4">
        <f>IF('SANDBOX Calc'!$C$6='BPA SANDBOX Ref Data'!J$2,Data!N129,0)</f>
        <v>0</v>
      </c>
      <c r="K129" s="4">
        <f>IF('SANDBOX Calc'!$C$6='BPA SANDBOX Ref Data'!K$2,Data!O129,0)</f>
        <v>0</v>
      </c>
      <c r="L129" s="4">
        <f>IF('SANDBOX Calc'!$C$6='BPA SANDBOX Ref Data'!L$2,Data!P129,0)</f>
        <v>0</v>
      </c>
      <c r="M129" s="4">
        <f>IF('SANDBOX Calc'!$C$6='BPA SANDBOX Ref Data'!M$2,Data!Q129,0)</f>
        <v>0</v>
      </c>
      <c r="N129" s="4">
        <f>IF('SANDBOX Calc'!$C$6='BPA SANDBOX Ref Data'!N$2,Data!R129,0)</f>
        <v>0</v>
      </c>
      <c r="O129" s="4">
        <f>IF('SANDBOX Calc'!$C$6='BPA SANDBOX Ref Data'!O$2,Data!S129,0)</f>
        <v>0</v>
      </c>
      <c r="P129" s="4">
        <f>IF('SANDBOX Calc'!$C$6='BPA SANDBOX Ref Data'!P$2,Data!T129,0)</f>
        <v>0</v>
      </c>
      <c r="Q129" s="4">
        <f>IF('SANDBOX Calc'!$C$6='BPA SANDBOX Ref Data'!Q$2,Data!U129,0)</f>
        <v>0</v>
      </c>
      <c r="R129" s="22">
        <f t="shared" si="9"/>
        <v>31.108805593607304</v>
      </c>
      <c r="S129" s="18">
        <f>IF(S$2='SANDBOX Calc'!$D$6,Data!V129,0)</f>
        <v>0</v>
      </c>
      <c r="T129" s="4">
        <f>IF(T$2='SANDBOX Calc'!$D$6,Data!W129,0)</f>
        <v>0</v>
      </c>
      <c r="U129" s="4">
        <f>IF(U$2='SANDBOX Calc'!$D$6,Data!X129,0)</f>
        <v>0</v>
      </c>
      <c r="V129" s="4">
        <f>IF(V$2='SANDBOX Calc'!$D$6,Data!Y129,0)</f>
        <v>0</v>
      </c>
      <c r="W129" s="4">
        <f>IF(W$2='SANDBOX Calc'!$D$6,Data!Z129,0)</f>
        <v>0</v>
      </c>
      <c r="X129" s="4">
        <f>IF(X$2='SANDBOX Calc'!$D$6,Data!AA129,0)</f>
        <v>0</v>
      </c>
      <c r="Y129" s="4">
        <f>IF(Y$2='SANDBOX Calc'!$D$6,Data!AB129,0)</f>
        <v>0</v>
      </c>
      <c r="Z129" s="4">
        <f>IF(Z$2='SANDBOX Calc'!$D$6,Data!AC129,0)</f>
        <v>0</v>
      </c>
      <c r="AA129" s="4">
        <f>IF(AA$2='SANDBOX Calc'!$D$6,Data!AD129,0)</f>
        <v>0</v>
      </c>
      <c r="AB129" s="4">
        <f>IF(AB$2='SANDBOX Calc'!$D$6,Data!AE129,0)</f>
        <v>0</v>
      </c>
      <c r="AC129" s="4">
        <f>IF(AC$2='SANDBOX Calc'!$D$6,Data!AF129,0)</f>
        <v>0</v>
      </c>
      <c r="AD129" s="4">
        <f>IF(AD$2='SANDBOX Calc'!$D$6,Data!AG129,0)</f>
        <v>0</v>
      </c>
      <c r="AE129" s="4">
        <f>IF(AE$2='SANDBOX Calc'!$D$6,Data!AH129,0)</f>
        <v>0</v>
      </c>
      <c r="AF129" s="4">
        <f>IF(AF$2='SANDBOX Calc'!$D$6,Data!AI129,0)</f>
        <v>0</v>
      </c>
      <c r="AG129" s="6">
        <f t="shared" si="10"/>
        <v>0</v>
      </c>
      <c r="AH129" s="18">
        <f>IF(AH$2='SANDBOX Calc'!$E$6,0,0)</f>
        <v>0</v>
      </c>
      <c r="AI129" s="4">
        <f>IF(AI$2='SANDBOX Calc'!$E$6,Data!AJ129,0)</f>
        <v>0</v>
      </c>
      <c r="AJ129" s="4">
        <f>IF(AJ$2='SANDBOX Calc'!$E$6,Data!AK129,0)</f>
        <v>0</v>
      </c>
      <c r="AK129" s="4">
        <f>IF(AK$2='SANDBOX Calc'!$E$6,Data!AL129,0)</f>
        <v>0</v>
      </c>
      <c r="AL129" s="4">
        <f>IF(AL$2='SANDBOX Calc'!$E$6,Data!AM129,0)</f>
        <v>0</v>
      </c>
      <c r="AM129" s="4">
        <f>IF(AM$2='SANDBOX Calc'!$E$6,Data!AN129,0)</f>
        <v>0</v>
      </c>
      <c r="AN129" s="4">
        <f>IF(AN$2='SANDBOX Calc'!$E$6,Data!AO129,0)</f>
        <v>0</v>
      </c>
      <c r="AO129" s="4">
        <f>IF(AO$2='SANDBOX Calc'!$E$6,Data!AP129,0)</f>
        <v>0</v>
      </c>
      <c r="AP129" s="6">
        <f t="shared" si="11"/>
        <v>0</v>
      </c>
      <c r="AQ129" s="18">
        <f>IF(AQ$2='SANDBOX Calc'!$F$6,0,0)</f>
        <v>0</v>
      </c>
      <c r="AR129" s="4">
        <f>IF(AR$2='SANDBOX Calc'!$F$6,Data!AQ129,0)</f>
        <v>0</v>
      </c>
      <c r="AS129" s="4">
        <f>IF(AS$2='SANDBOX Calc'!$F$6,Data!AR129,0)</f>
        <v>0</v>
      </c>
      <c r="AT129" s="4">
        <f>IF(AT$2='SANDBOX Calc'!$F$6,Data!AS129,0)</f>
        <v>0</v>
      </c>
      <c r="AU129" s="4">
        <f>IF(AU$2='SANDBOX Calc'!$F$6,Data!AT129,0)</f>
        <v>0</v>
      </c>
      <c r="AV129" s="4">
        <f>IF(AV$2='SANDBOX Calc'!$F$6,Data!AU129,0)</f>
        <v>0</v>
      </c>
      <c r="AW129" s="4">
        <f>IF(AW$2='SANDBOX Calc'!$F$6,Data!AV129,0)</f>
        <v>0</v>
      </c>
      <c r="AX129" s="4">
        <f>IF(AX$2='SANDBOX Calc'!$F$6,Data!AW129,0)</f>
        <v>0</v>
      </c>
      <c r="AY129" s="6">
        <f t="shared" si="12"/>
        <v>0</v>
      </c>
      <c r="AZ129" s="18">
        <f>IF(AZ$2='SANDBOX Calc'!$G$6,0,0)</f>
        <v>0</v>
      </c>
      <c r="BA129" s="4">
        <f>IF(BA$2='SANDBOX Calc'!$G$6,Data!AX129,0)</f>
        <v>0</v>
      </c>
      <c r="BB129" s="4">
        <f>IF(BB$2='SANDBOX Calc'!$G$6,Data!AY129,0)</f>
        <v>0</v>
      </c>
      <c r="BC129" s="4">
        <f>IF(BC$2='SANDBOX Calc'!$G$6,Data!AZ129,0)</f>
        <v>0</v>
      </c>
      <c r="BD129" s="4">
        <f>IF(BD$2='SANDBOX Calc'!$G$6,Data!BA129,0)</f>
        <v>0</v>
      </c>
      <c r="BE129" s="4">
        <f>IF(BE$2='SANDBOX Calc'!$G$6,Data!BB129,0)</f>
        <v>0</v>
      </c>
      <c r="BF129" s="4">
        <f>IF(BF$2='SANDBOX Calc'!$G$6,Data!BC129,0)</f>
        <v>0</v>
      </c>
      <c r="BG129" s="4">
        <f>IF(BG$2='SANDBOX Calc'!$G$6,Data!BD129,0)</f>
        <v>0</v>
      </c>
      <c r="BH129" s="6">
        <f t="shared" si="13"/>
        <v>0</v>
      </c>
      <c r="BI129" s="97">
        <f>IF('SANDBOX Calc'!$H$6="Yes",Data!BE129,0)</f>
        <v>0</v>
      </c>
      <c r="BJ129" s="18">
        <f>IF(BJ$2='SANDBOX Calc'!$L$4,0,0)</f>
        <v>0</v>
      </c>
      <c r="BK129" s="4">
        <f>IF(BK$2='SANDBOX Calc'!$L$4,Data!BV129,0)</f>
        <v>0</v>
      </c>
      <c r="BL129" s="4">
        <f>IF(BL$2='SANDBOX Calc'!$L$4,Data!BW129,0)</f>
        <v>0</v>
      </c>
      <c r="BM129" s="4">
        <f>IF(BM$2='SANDBOX Calc'!$L$4,Data!BX129,0)</f>
        <v>0</v>
      </c>
      <c r="BN129" s="4">
        <f>IF(BN$2='SANDBOX Calc'!$L$4,Data!BY129,0)</f>
        <v>0</v>
      </c>
      <c r="BO129" s="6">
        <f t="shared" si="14"/>
        <v>0</v>
      </c>
      <c r="BP129" s="4">
        <f>IF('SANDBOX Calc'!$J$6='BPA SANDBOX Ref Data'!BP$2,Data!C129,0)</f>
        <v>0</v>
      </c>
      <c r="BQ129" s="4">
        <f>IF('SANDBOX Calc'!$J$6='BPA SANDBOX Ref Data'!BQ$2,Data!D129,0)</f>
        <v>0</v>
      </c>
      <c r="BR129" s="4">
        <f>IF('SANDBOX Calc'!$J$6='BPA SANDBOX Ref Data'!BR$2,Data!E129,0)</f>
        <v>0</v>
      </c>
      <c r="BS129" s="4">
        <f>IF('SANDBOX Calc'!$J$6='BPA SANDBOX Ref Data'!BS$2,Data!F129,0)</f>
        <v>26.832999999999998</v>
      </c>
      <c r="BT129" s="99">
        <f t="shared" si="8"/>
        <v>26.832999999999998</v>
      </c>
      <c r="BU129" s="102">
        <f>IF('SANDBOX Calc'!$L$6="Yes",'BPA SANDBOX Ref Data'!BO129*'SANDBOX Calc'!$L$5,0)</f>
        <v>0</v>
      </c>
      <c r="BV129" s="102">
        <f>IF('SANDBOX Calc'!$M$6="Yes",IF(('SANDBOX Calc'!I133-'BPA SANDBOX Ref Data'!BT129)&gt;0,('SANDBOX Calc'!I133-'BPA SANDBOX Ref Data'!BT129)*'SANDBOX Calc'!$M$5,0),0)</f>
        <v>1.0689513984018264</v>
      </c>
      <c r="BW129" s="80">
        <f>IF('SANDBOX Calc'!$K$6="Yes",IF(('SANDBOX Calc'!I133)&lt;'SANDBOX Calc'!J133,('SANDBOX Calc'!I133-'SANDBOX Calc'!J133)*'SANDBOX Calc'!$K$5,0),0)</f>
        <v>0</v>
      </c>
      <c r="BX129" s="105">
        <f>IF('SANDBOX Calc'!$N$5='BPA SANDBOX Ref Data'!$BX$2,'BPA SANDBOX Scaling'!D132,0)</f>
        <v>1.1755788219389047</v>
      </c>
      <c r="BY129" s="1">
        <f>IF('SANDBOX Calc'!$N$5='BPA SANDBOX Ref Data'!$BY$2,'BPA SANDBOX Scaling'!H132,0)</f>
        <v>0</v>
      </c>
      <c r="BZ129" s="6">
        <f>IF('SANDBOX Calc'!$N$6="Yes",SUM('BPA SANDBOX Ref Data'!BX129:BY129),0)</f>
        <v>1.1755788219389047</v>
      </c>
      <c r="CA129" s="4"/>
      <c r="CB129" s="4"/>
      <c r="CC129" s="4"/>
      <c r="CD129" s="4"/>
      <c r="CE129" s="4"/>
      <c r="CF129" s="4"/>
      <c r="CG129" s="4"/>
      <c r="CH129" s="4"/>
      <c r="CI129" s="4"/>
      <c r="CJ129" s="4"/>
      <c r="CK129" s="4"/>
      <c r="CL129" s="4"/>
      <c r="CM129" s="4"/>
      <c r="CN129" s="4"/>
      <c r="CO129" s="4"/>
      <c r="CP129" s="4"/>
      <c r="CQ129" s="4" t="e">
        <f>IF('SANDBOX Calc'!#REF!='BPA SANDBOX Ref Data'!CQ$2,Data!G129,0)</f>
        <v>#REF!</v>
      </c>
      <c r="CR129" s="4" t="e">
        <f>IF('SANDBOX Calc'!#REF!='BPA SANDBOX Ref Data'!CR$2,Data!H129,0)</f>
        <v>#REF!</v>
      </c>
      <c r="CS129" s="4" t="e">
        <f>IF('SANDBOX Calc'!#REF!='BPA SANDBOX Ref Data'!CS$2,Data!I129,0)</f>
        <v>#REF!</v>
      </c>
      <c r="CT129" s="4" t="e">
        <f>IF('SANDBOX Calc'!#REF!='BPA SANDBOX Ref Data'!CT$2,Data!J129,0)</f>
        <v>#REF!</v>
      </c>
      <c r="CU129" s="4" t="e">
        <f>IF('SANDBOX Calc'!#REF!='BPA SANDBOX Ref Data'!CU$2,Data!K129,0)</f>
        <v>#REF!</v>
      </c>
      <c r="CV129" s="4" t="e">
        <f>IF('SANDBOX Calc'!#REF!='BPA SANDBOX Ref Data'!CV$2,Data!L129,0)</f>
        <v>#REF!</v>
      </c>
      <c r="CW129" s="4" t="e">
        <f>IF('SANDBOX Calc'!#REF!='BPA SANDBOX Ref Data'!CW$2,Data!M129,0)</f>
        <v>#REF!</v>
      </c>
      <c r="CX129" s="4" t="e">
        <f>IF('SANDBOX Calc'!#REF!='BPA SANDBOX Ref Data'!CX$2,Data!N129,0)</f>
        <v>#REF!</v>
      </c>
      <c r="CY129" s="4" t="e">
        <f>IF('SANDBOX Calc'!#REF!='BPA SANDBOX Ref Data'!CY$2,Data!O129,0)</f>
        <v>#REF!</v>
      </c>
      <c r="CZ129" s="4" t="e">
        <f>IF('SANDBOX Calc'!#REF!='BPA SANDBOX Ref Data'!CZ$2,Data!P129,0)</f>
        <v>#REF!</v>
      </c>
      <c r="DA129" s="4" t="e">
        <f>IF('SANDBOX Calc'!#REF!='BPA SANDBOX Ref Data'!DA$2,Data!Q129,0)</f>
        <v>#REF!</v>
      </c>
      <c r="DB129" s="4" t="e">
        <f>IF('SANDBOX Calc'!#REF!='BPA SANDBOX Ref Data'!DB$2,Data!R129,0)</f>
        <v>#REF!</v>
      </c>
      <c r="DC129" s="4" t="e">
        <f>IF('SANDBOX Calc'!#REF!='BPA SANDBOX Ref Data'!DC$2,Data!S129,0)</f>
        <v>#REF!</v>
      </c>
      <c r="DD129" s="4" t="e">
        <f>IF('SANDBOX Calc'!#REF!='BPA SANDBOX Ref Data'!DD$2,Data!T129,0)</f>
        <v>#REF!</v>
      </c>
      <c r="DE129" s="4" t="e">
        <f>IF('SANDBOX Calc'!#REF!='BPA SANDBOX Ref Data'!DE$2,Data!U129,0)</f>
        <v>#REF!</v>
      </c>
      <c r="DF129" s="22" t="e">
        <f t="shared" si="15"/>
        <v>#REF!</v>
      </c>
    </row>
    <row r="130" spans="1:110" x14ac:dyDescent="0.3">
      <c r="A130" s="12">
        <v>10482</v>
      </c>
      <c r="B130" s="37" t="s">
        <v>137</v>
      </c>
      <c r="C130" s="18">
        <f>IF('SANDBOX Calc'!$C$6='BPA SANDBOX Ref Data'!C$2,Data!G130,0)</f>
        <v>0</v>
      </c>
      <c r="D130" s="4">
        <f>IF('SANDBOX Calc'!$C$6='BPA SANDBOX Ref Data'!D$2,Data!H130,0)</f>
        <v>0</v>
      </c>
      <c r="E130" s="4">
        <f>IF('SANDBOX Calc'!$C$6='BPA SANDBOX Ref Data'!E$2,Data!I130,0)</f>
        <v>2.8096676940639269</v>
      </c>
      <c r="F130" s="4">
        <f>IF('SANDBOX Calc'!$C$6='BPA SANDBOX Ref Data'!F$2,Data!J130,0)</f>
        <v>0</v>
      </c>
      <c r="G130" s="4">
        <f>IF('SANDBOX Calc'!$C$6='BPA SANDBOX Ref Data'!G$2,Data!K130,0)</f>
        <v>0</v>
      </c>
      <c r="H130" s="4">
        <f>IF('SANDBOX Calc'!$C$6='BPA SANDBOX Ref Data'!H$2,Data!L130,0)</f>
        <v>0</v>
      </c>
      <c r="I130" s="4">
        <f>IF('SANDBOX Calc'!$C$6='BPA SANDBOX Ref Data'!I$2,Data!M130,0)</f>
        <v>0</v>
      </c>
      <c r="J130" s="4">
        <f>IF('SANDBOX Calc'!$C$6='BPA SANDBOX Ref Data'!J$2,Data!N130,0)</f>
        <v>0</v>
      </c>
      <c r="K130" s="4">
        <f>IF('SANDBOX Calc'!$C$6='BPA SANDBOX Ref Data'!K$2,Data!O130,0)</f>
        <v>0</v>
      </c>
      <c r="L130" s="4">
        <f>IF('SANDBOX Calc'!$C$6='BPA SANDBOX Ref Data'!L$2,Data!P130,0)</f>
        <v>0</v>
      </c>
      <c r="M130" s="4">
        <f>IF('SANDBOX Calc'!$C$6='BPA SANDBOX Ref Data'!M$2,Data!Q130,0)</f>
        <v>0</v>
      </c>
      <c r="N130" s="4">
        <f>IF('SANDBOX Calc'!$C$6='BPA SANDBOX Ref Data'!N$2,Data!R130,0)</f>
        <v>0</v>
      </c>
      <c r="O130" s="4">
        <f>IF('SANDBOX Calc'!$C$6='BPA SANDBOX Ref Data'!O$2,Data!S130,0)</f>
        <v>0</v>
      </c>
      <c r="P130" s="4">
        <f>IF('SANDBOX Calc'!$C$6='BPA SANDBOX Ref Data'!P$2,Data!T130,0)</f>
        <v>0</v>
      </c>
      <c r="Q130" s="4">
        <f>IF('SANDBOX Calc'!$C$6='BPA SANDBOX Ref Data'!Q$2,Data!U130,0)</f>
        <v>0</v>
      </c>
      <c r="R130" s="22">
        <f t="shared" si="9"/>
        <v>2.8096676940639269</v>
      </c>
      <c r="S130" s="18">
        <f>IF(S$2='SANDBOX Calc'!$D$6,Data!V130,0)</f>
        <v>0</v>
      </c>
      <c r="T130" s="4">
        <f>IF(T$2='SANDBOX Calc'!$D$6,Data!W130,0)</f>
        <v>0</v>
      </c>
      <c r="U130" s="4">
        <f>IF(U$2='SANDBOX Calc'!$D$6,Data!X130,0)</f>
        <v>0</v>
      </c>
      <c r="V130" s="4">
        <f>IF(V$2='SANDBOX Calc'!$D$6,Data!Y130,0)</f>
        <v>0</v>
      </c>
      <c r="W130" s="4">
        <f>IF(W$2='SANDBOX Calc'!$D$6,Data!Z130,0)</f>
        <v>0</v>
      </c>
      <c r="X130" s="4">
        <f>IF(X$2='SANDBOX Calc'!$D$6,Data!AA130,0)</f>
        <v>0</v>
      </c>
      <c r="Y130" s="4">
        <f>IF(Y$2='SANDBOX Calc'!$D$6,Data!AB130,0)</f>
        <v>0</v>
      </c>
      <c r="Z130" s="4">
        <f>IF(Z$2='SANDBOX Calc'!$D$6,Data!AC130,0)</f>
        <v>0</v>
      </c>
      <c r="AA130" s="4">
        <f>IF(AA$2='SANDBOX Calc'!$D$6,Data!AD130,0)</f>
        <v>0</v>
      </c>
      <c r="AB130" s="4">
        <f>IF(AB$2='SANDBOX Calc'!$D$6,Data!AE130,0)</f>
        <v>0</v>
      </c>
      <c r="AC130" s="4">
        <f>IF(AC$2='SANDBOX Calc'!$D$6,Data!AF130,0)</f>
        <v>0</v>
      </c>
      <c r="AD130" s="4">
        <f>IF(AD$2='SANDBOX Calc'!$D$6,Data!AG130,0)</f>
        <v>0</v>
      </c>
      <c r="AE130" s="4">
        <f>IF(AE$2='SANDBOX Calc'!$D$6,Data!AH130,0)</f>
        <v>0</v>
      </c>
      <c r="AF130" s="4">
        <f>IF(AF$2='SANDBOX Calc'!$D$6,Data!AI130,0)</f>
        <v>0</v>
      </c>
      <c r="AG130" s="6">
        <f t="shared" si="10"/>
        <v>0</v>
      </c>
      <c r="AH130" s="18">
        <f>IF(AH$2='SANDBOX Calc'!$E$6,0,0)</f>
        <v>0</v>
      </c>
      <c r="AI130" s="4">
        <f>IF(AI$2='SANDBOX Calc'!$E$6,Data!AJ130,0)</f>
        <v>0</v>
      </c>
      <c r="AJ130" s="4">
        <f>IF(AJ$2='SANDBOX Calc'!$E$6,Data!AK130,0)</f>
        <v>0</v>
      </c>
      <c r="AK130" s="4">
        <f>IF(AK$2='SANDBOX Calc'!$E$6,Data!AL130,0)</f>
        <v>0</v>
      </c>
      <c r="AL130" s="4">
        <f>IF(AL$2='SANDBOX Calc'!$E$6,Data!AM130,0)</f>
        <v>0</v>
      </c>
      <c r="AM130" s="4">
        <f>IF(AM$2='SANDBOX Calc'!$E$6,Data!AN130,0)</f>
        <v>0</v>
      </c>
      <c r="AN130" s="4">
        <f>IF(AN$2='SANDBOX Calc'!$E$6,Data!AO130,0)</f>
        <v>0</v>
      </c>
      <c r="AO130" s="4">
        <f>IF(AO$2='SANDBOX Calc'!$E$6,Data!AP130,0)</f>
        <v>0</v>
      </c>
      <c r="AP130" s="6">
        <f t="shared" si="11"/>
        <v>0</v>
      </c>
      <c r="AQ130" s="18">
        <f>IF(AQ$2='SANDBOX Calc'!$F$6,0,0)</f>
        <v>0</v>
      </c>
      <c r="AR130" s="4">
        <f>IF(AR$2='SANDBOX Calc'!$F$6,Data!AQ130,0)</f>
        <v>0</v>
      </c>
      <c r="AS130" s="4">
        <f>IF(AS$2='SANDBOX Calc'!$F$6,Data!AR130,0)</f>
        <v>0</v>
      </c>
      <c r="AT130" s="4">
        <f>IF(AT$2='SANDBOX Calc'!$F$6,Data!AS130,0)</f>
        <v>0</v>
      </c>
      <c r="AU130" s="4">
        <f>IF(AU$2='SANDBOX Calc'!$F$6,Data!AT130,0)</f>
        <v>0</v>
      </c>
      <c r="AV130" s="4">
        <f>IF(AV$2='SANDBOX Calc'!$F$6,Data!AU130,0)</f>
        <v>0</v>
      </c>
      <c r="AW130" s="4">
        <f>IF(AW$2='SANDBOX Calc'!$F$6,Data!AV130,0)</f>
        <v>0</v>
      </c>
      <c r="AX130" s="4">
        <f>IF(AX$2='SANDBOX Calc'!$F$6,Data!AW130,0)</f>
        <v>0</v>
      </c>
      <c r="AY130" s="6">
        <f t="shared" si="12"/>
        <v>0</v>
      </c>
      <c r="AZ130" s="18">
        <f>IF(AZ$2='SANDBOX Calc'!$G$6,0,0)</f>
        <v>0</v>
      </c>
      <c r="BA130" s="4">
        <f>IF(BA$2='SANDBOX Calc'!$G$6,Data!AX130,0)</f>
        <v>0</v>
      </c>
      <c r="BB130" s="4">
        <f>IF(BB$2='SANDBOX Calc'!$G$6,Data!AY130,0)</f>
        <v>0</v>
      </c>
      <c r="BC130" s="4">
        <f>IF(BC$2='SANDBOX Calc'!$G$6,Data!AZ130,0)</f>
        <v>0</v>
      </c>
      <c r="BD130" s="4">
        <f>IF(BD$2='SANDBOX Calc'!$G$6,Data!BA130,0)</f>
        <v>0</v>
      </c>
      <c r="BE130" s="4">
        <f>IF(BE$2='SANDBOX Calc'!$G$6,Data!BB130,0)</f>
        <v>0</v>
      </c>
      <c r="BF130" s="4">
        <f>IF(BF$2='SANDBOX Calc'!$G$6,Data!BC130,0)</f>
        <v>0</v>
      </c>
      <c r="BG130" s="4">
        <f>IF(BG$2='SANDBOX Calc'!$G$6,Data!BD130,0)</f>
        <v>0</v>
      </c>
      <c r="BH130" s="6">
        <f t="shared" si="13"/>
        <v>0</v>
      </c>
      <c r="BI130" s="97">
        <f>IF('SANDBOX Calc'!$H$6="Yes",Data!BE130,0)</f>
        <v>0</v>
      </c>
      <c r="BJ130" s="18">
        <f>IF(BJ$2='SANDBOX Calc'!$L$4,0,0)</f>
        <v>0</v>
      </c>
      <c r="BK130" s="4">
        <f>IF(BK$2='SANDBOX Calc'!$L$4,Data!BV130,0)</f>
        <v>0</v>
      </c>
      <c r="BL130" s="4">
        <f>IF(BL$2='SANDBOX Calc'!$L$4,Data!BW130,0)</f>
        <v>0</v>
      </c>
      <c r="BM130" s="4">
        <f>IF(BM$2='SANDBOX Calc'!$L$4,Data!BX130,0)</f>
        <v>0</v>
      </c>
      <c r="BN130" s="4">
        <f>IF(BN$2='SANDBOX Calc'!$L$4,Data!BY130,0)</f>
        <v>0</v>
      </c>
      <c r="BO130" s="6">
        <f t="shared" si="14"/>
        <v>0</v>
      </c>
      <c r="BP130" s="4">
        <f>IF('SANDBOX Calc'!$J$6='BPA SANDBOX Ref Data'!BP$2,Data!C130,0)</f>
        <v>0</v>
      </c>
      <c r="BQ130" s="4">
        <f>IF('SANDBOX Calc'!$J$6='BPA SANDBOX Ref Data'!BQ$2,Data!D130,0)</f>
        <v>0</v>
      </c>
      <c r="BR130" s="4">
        <f>IF('SANDBOX Calc'!$J$6='BPA SANDBOX Ref Data'!BR$2,Data!E130,0)</f>
        <v>0</v>
      </c>
      <c r="BS130" s="4">
        <f>IF('SANDBOX Calc'!$J$6='BPA SANDBOX Ref Data'!BS$2,Data!F130,0)</f>
        <v>4.1139999999999999</v>
      </c>
      <c r="BT130" s="99">
        <f t="shared" si="8"/>
        <v>4.1139999999999999</v>
      </c>
      <c r="BU130" s="102">
        <f>IF('SANDBOX Calc'!$L$6="Yes",'BPA SANDBOX Ref Data'!BO130*'SANDBOX Calc'!$L$5,0)</f>
        <v>0</v>
      </c>
      <c r="BV130" s="102">
        <f>IF('SANDBOX Calc'!$M$6="Yes",IF(('SANDBOX Calc'!I134-'BPA SANDBOX Ref Data'!BT130)&gt;0,('SANDBOX Calc'!I134-'BPA SANDBOX Ref Data'!BT130)*'SANDBOX Calc'!$M$5,0),0)</f>
        <v>0</v>
      </c>
      <c r="BW130" s="80">
        <f>IF('SANDBOX Calc'!$K$6="Yes",IF(('SANDBOX Calc'!I134)&lt;'SANDBOX Calc'!J134,('SANDBOX Calc'!I134-'SANDBOX Calc'!J134)*'SANDBOX Calc'!$K$5,0),0)</f>
        <v>-1.304332305936073</v>
      </c>
      <c r="BX130" s="105">
        <f>IF('SANDBOX Calc'!$N$5='BPA SANDBOX Ref Data'!$BX$2,'BPA SANDBOX Scaling'!D133,0)</f>
        <v>0.11837830948328079</v>
      </c>
      <c r="BY130" s="1">
        <f>IF('SANDBOX Calc'!$N$5='BPA SANDBOX Ref Data'!$BY$2,'BPA SANDBOX Scaling'!H133,0)</f>
        <v>0</v>
      </c>
      <c r="BZ130" s="6">
        <f>IF('SANDBOX Calc'!$N$6="Yes",SUM('BPA SANDBOX Ref Data'!BX130:BY130),0)</f>
        <v>0.11837830948328079</v>
      </c>
      <c r="CA130" s="4"/>
      <c r="CB130" s="4"/>
      <c r="CC130" s="4"/>
      <c r="CD130" s="4"/>
      <c r="CE130" s="4"/>
      <c r="CF130" s="4"/>
      <c r="CG130" s="4"/>
      <c r="CH130" s="4"/>
      <c r="CI130" s="4"/>
      <c r="CJ130" s="4"/>
      <c r="CK130" s="4"/>
      <c r="CL130" s="4"/>
      <c r="CM130" s="4"/>
      <c r="CN130" s="4"/>
      <c r="CO130" s="4"/>
      <c r="CP130" s="4"/>
      <c r="CQ130" s="4" t="e">
        <f>IF('SANDBOX Calc'!#REF!='BPA SANDBOX Ref Data'!CQ$2,Data!G130,0)</f>
        <v>#REF!</v>
      </c>
      <c r="CR130" s="4" t="e">
        <f>IF('SANDBOX Calc'!#REF!='BPA SANDBOX Ref Data'!CR$2,Data!H130,0)</f>
        <v>#REF!</v>
      </c>
      <c r="CS130" s="4" t="e">
        <f>IF('SANDBOX Calc'!#REF!='BPA SANDBOX Ref Data'!CS$2,Data!I130,0)</f>
        <v>#REF!</v>
      </c>
      <c r="CT130" s="4" t="e">
        <f>IF('SANDBOX Calc'!#REF!='BPA SANDBOX Ref Data'!CT$2,Data!J130,0)</f>
        <v>#REF!</v>
      </c>
      <c r="CU130" s="4" t="e">
        <f>IF('SANDBOX Calc'!#REF!='BPA SANDBOX Ref Data'!CU$2,Data!K130,0)</f>
        <v>#REF!</v>
      </c>
      <c r="CV130" s="4" t="e">
        <f>IF('SANDBOX Calc'!#REF!='BPA SANDBOX Ref Data'!CV$2,Data!L130,0)</f>
        <v>#REF!</v>
      </c>
      <c r="CW130" s="4" t="e">
        <f>IF('SANDBOX Calc'!#REF!='BPA SANDBOX Ref Data'!CW$2,Data!M130,0)</f>
        <v>#REF!</v>
      </c>
      <c r="CX130" s="4" t="e">
        <f>IF('SANDBOX Calc'!#REF!='BPA SANDBOX Ref Data'!CX$2,Data!N130,0)</f>
        <v>#REF!</v>
      </c>
      <c r="CY130" s="4" t="e">
        <f>IF('SANDBOX Calc'!#REF!='BPA SANDBOX Ref Data'!CY$2,Data!O130,0)</f>
        <v>#REF!</v>
      </c>
      <c r="CZ130" s="4" t="e">
        <f>IF('SANDBOX Calc'!#REF!='BPA SANDBOX Ref Data'!CZ$2,Data!P130,0)</f>
        <v>#REF!</v>
      </c>
      <c r="DA130" s="4" t="e">
        <f>IF('SANDBOX Calc'!#REF!='BPA SANDBOX Ref Data'!DA$2,Data!Q130,0)</f>
        <v>#REF!</v>
      </c>
      <c r="DB130" s="4" t="e">
        <f>IF('SANDBOX Calc'!#REF!='BPA SANDBOX Ref Data'!DB$2,Data!R130,0)</f>
        <v>#REF!</v>
      </c>
      <c r="DC130" s="4" t="e">
        <f>IF('SANDBOX Calc'!#REF!='BPA SANDBOX Ref Data'!DC$2,Data!S130,0)</f>
        <v>#REF!</v>
      </c>
      <c r="DD130" s="4" t="e">
        <f>IF('SANDBOX Calc'!#REF!='BPA SANDBOX Ref Data'!DD$2,Data!T130,0)</f>
        <v>#REF!</v>
      </c>
      <c r="DE130" s="4" t="e">
        <f>IF('SANDBOX Calc'!#REF!='BPA SANDBOX Ref Data'!DE$2,Data!U130,0)</f>
        <v>#REF!</v>
      </c>
      <c r="DF130" s="22" t="e">
        <f t="shared" si="15"/>
        <v>#REF!</v>
      </c>
    </row>
    <row r="131" spans="1:110" x14ac:dyDescent="0.3">
      <c r="A131" s="12">
        <v>10502</v>
      </c>
      <c r="B131" s="37" t="s">
        <v>138</v>
      </c>
      <c r="C131" s="18">
        <f>IF('SANDBOX Calc'!$C$6='BPA SANDBOX Ref Data'!C$2,Data!G131,0)</f>
        <v>0</v>
      </c>
      <c r="D131" s="4">
        <f>IF('SANDBOX Calc'!$C$6='BPA SANDBOX Ref Data'!D$2,Data!H131,0)</f>
        <v>0</v>
      </c>
      <c r="E131" s="4">
        <f>IF('SANDBOX Calc'!$C$6='BPA SANDBOX Ref Data'!E$2,Data!I131,0)</f>
        <v>18.845553082191781</v>
      </c>
      <c r="F131" s="4">
        <f>IF('SANDBOX Calc'!$C$6='BPA SANDBOX Ref Data'!F$2,Data!J131,0)</f>
        <v>0</v>
      </c>
      <c r="G131" s="4">
        <f>IF('SANDBOX Calc'!$C$6='BPA SANDBOX Ref Data'!G$2,Data!K131,0)</f>
        <v>0</v>
      </c>
      <c r="H131" s="4">
        <f>IF('SANDBOX Calc'!$C$6='BPA SANDBOX Ref Data'!H$2,Data!L131,0)</f>
        <v>0</v>
      </c>
      <c r="I131" s="4">
        <f>IF('SANDBOX Calc'!$C$6='BPA SANDBOX Ref Data'!I$2,Data!M131,0)</f>
        <v>0</v>
      </c>
      <c r="J131" s="4">
        <f>IF('SANDBOX Calc'!$C$6='BPA SANDBOX Ref Data'!J$2,Data!N131,0)</f>
        <v>0</v>
      </c>
      <c r="K131" s="4">
        <f>IF('SANDBOX Calc'!$C$6='BPA SANDBOX Ref Data'!K$2,Data!O131,0)</f>
        <v>0</v>
      </c>
      <c r="L131" s="4">
        <f>IF('SANDBOX Calc'!$C$6='BPA SANDBOX Ref Data'!L$2,Data!P131,0)</f>
        <v>0</v>
      </c>
      <c r="M131" s="4">
        <f>IF('SANDBOX Calc'!$C$6='BPA SANDBOX Ref Data'!M$2,Data!Q131,0)</f>
        <v>0</v>
      </c>
      <c r="N131" s="4">
        <f>IF('SANDBOX Calc'!$C$6='BPA SANDBOX Ref Data'!N$2,Data!R131,0)</f>
        <v>0</v>
      </c>
      <c r="O131" s="4">
        <f>IF('SANDBOX Calc'!$C$6='BPA SANDBOX Ref Data'!O$2,Data!S131,0)</f>
        <v>0</v>
      </c>
      <c r="P131" s="4">
        <f>IF('SANDBOX Calc'!$C$6='BPA SANDBOX Ref Data'!P$2,Data!T131,0)</f>
        <v>0</v>
      </c>
      <c r="Q131" s="4">
        <f>IF('SANDBOX Calc'!$C$6='BPA SANDBOX Ref Data'!Q$2,Data!U131,0)</f>
        <v>0</v>
      </c>
      <c r="R131" s="22">
        <f t="shared" si="9"/>
        <v>18.845553082191781</v>
      </c>
      <c r="S131" s="18">
        <f>IF(S$2='SANDBOX Calc'!$D$6,Data!V131,0)</f>
        <v>0</v>
      </c>
      <c r="T131" s="4">
        <f>IF(T$2='SANDBOX Calc'!$D$6,Data!W131,0)</f>
        <v>0</v>
      </c>
      <c r="U131" s="4">
        <f>IF(U$2='SANDBOX Calc'!$D$6,Data!X131,0)</f>
        <v>0</v>
      </c>
      <c r="V131" s="4">
        <f>IF(V$2='SANDBOX Calc'!$D$6,Data!Y131,0)</f>
        <v>0</v>
      </c>
      <c r="W131" s="4">
        <f>IF(W$2='SANDBOX Calc'!$D$6,Data!Z131,0)</f>
        <v>0</v>
      </c>
      <c r="X131" s="4">
        <f>IF(X$2='SANDBOX Calc'!$D$6,Data!AA131,0)</f>
        <v>0</v>
      </c>
      <c r="Y131" s="4">
        <f>IF(Y$2='SANDBOX Calc'!$D$6,Data!AB131,0)</f>
        <v>0</v>
      </c>
      <c r="Z131" s="4">
        <f>IF(Z$2='SANDBOX Calc'!$D$6,Data!AC131,0)</f>
        <v>0</v>
      </c>
      <c r="AA131" s="4">
        <f>IF(AA$2='SANDBOX Calc'!$D$6,Data!AD131,0)</f>
        <v>0</v>
      </c>
      <c r="AB131" s="4">
        <f>IF(AB$2='SANDBOX Calc'!$D$6,Data!AE131,0)</f>
        <v>0</v>
      </c>
      <c r="AC131" s="4">
        <f>IF(AC$2='SANDBOX Calc'!$D$6,Data!AF131,0)</f>
        <v>0</v>
      </c>
      <c r="AD131" s="4">
        <f>IF(AD$2='SANDBOX Calc'!$D$6,Data!AG131,0)</f>
        <v>0</v>
      </c>
      <c r="AE131" s="4">
        <f>IF(AE$2='SANDBOX Calc'!$D$6,Data!AH131,0)</f>
        <v>0</v>
      </c>
      <c r="AF131" s="4">
        <f>IF(AF$2='SANDBOX Calc'!$D$6,Data!AI131,0)</f>
        <v>0</v>
      </c>
      <c r="AG131" s="6">
        <f t="shared" si="10"/>
        <v>0</v>
      </c>
      <c r="AH131" s="18">
        <f>IF(AH$2='SANDBOX Calc'!$E$6,0,0)</f>
        <v>0</v>
      </c>
      <c r="AI131" s="4">
        <f>IF(AI$2='SANDBOX Calc'!$E$6,Data!AJ131,0)</f>
        <v>0</v>
      </c>
      <c r="AJ131" s="4">
        <f>IF(AJ$2='SANDBOX Calc'!$E$6,Data!AK131,0)</f>
        <v>0</v>
      </c>
      <c r="AK131" s="4">
        <f>IF(AK$2='SANDBOX Calc'!$E$6,Data!AL131,0)</f>
        <v>0</v>
      </c>
      <c r="AL131" s="4">
        <f>IF(AL$2='SANDBOX Calc'!$E$6,Data!AM131,0)</f>
        <v>0</v>
      </c>
      <c r="AM131" s="4">
        <f>IF(AM$2='SANDBOX Calc'!$E$6,Data!AN131,0)</f>
        <v>0</v>
      </c>
      <c r="AN131" s="4">
        <f>IF(AN$2='SANDBOX Calc'!$E$6,Data!AO131,0)</f>
        <v>0</v>
      </c>
      <c r="AO131" s="4">
        <f>IF(AO$2='SANDBOX Calc'!$E$6,Data!AP131,0)</f>
        <v>0</v>
      </c>
      <c r="AP131" s="6">
        <f t="shared" si="11"/>
        <v>0</v>
      </c>
      <c r="AQ131" s="18">
        <f>IF(AQ$2='SANDBOX Calc'!$F$6,0,0)</f>
        <v>0</v>
      </c>
      <c r="AR131" s="4">
        <f>IF(AR$2='SANDBOX Calc'!$F$6,Data!AQ131,0)</f>
        <v>0</v>
      </c>
      <c r="AS131" s="4">
        <f>IF(AS$2='SANDBOX Calc'!$F$6,Data!AR131,0)</f>
        <v>0</v>
      </c>
      <c r="AT131" s="4">
        <f>IF(AT$2='SANDBOX Calc'!$F$6,Data!AS131,0)</f>
        <v>0</v>
      </c>
      <c r="AU131" s="4">
        <f>IF(AU$2='SANDBOX Calc'!$F$6,Data!AT131,0)</f>
        <v>0</v>
      </c>
      <c r="AV131" s="4">
        <f>IF(AV$2='SANDBOX Calc'!$F$6,Data!AU131,0)</f>
        <v>0</v>
      </c>
      <c r="AW131" s="4">
        <f>IF(AW$2='SANDBOX Calc'!$F$6,Data!AV131,0)</f>
        <v>0</v>
      </c>
      <c r="AX131" s="4">
        <f>IF(AX$2='SANDBOX Calc'!$F$6,Data!AW131,0)</f>
        <v>0</v>
      </c>
      <c r="AY131" s="6">
        <f t="shared" si="12"/>
        <v>0</v>
      </c>
      <c r="AZ131" s="18">
        <f>IF(AZ$2='SANDBOX Calc'!$G$6,0,0)</f>
        <v>0</v>
      </c>
      <c r="BA131" s="4">
        <f>IF(BA$2='SANDBOX Calc'!$G$6,Data!AX131,0)</f>
        <v>0</v>
      </c>
      <c r="BB131" s="4">
        <f>IF(BB$2='SANDBOX Calc'!$G$6,Data!AY131,0)</f>
        <v>0</v>
      </c>
      <c r="BC131" s="4">
        <f>IF(BC$2='SANDBOX Calc'!$G$6,Data!AZ131,0)</f>
        <v>0</v>
      </c>
      <c r="BD131" s="4">
        <f>IF(BD$2='SANDBOX Calc'!$G$6,Data!BA131,0)</f>
        <v>0</v>
      </c>
      <c r="BE131" s="4">
        <f>IF(BE$2='SANDBOX Calc'!$G$6,Data!BB131,0)</f>
        <v>0</v>
      </c>
      <c r="BF131" s="4">
        <f>IF(BF$2='SANDBOX Calc'!$G$6,Data!BC131,0)</f>
        <v>0</v>
      </c>
      <c r="BG131" s="4">
        <f>IF(BG$2='SANDBOX Calc'!$G$6,Data!BD131,0)</f>
        <v>0</v>
      </c>
      <c r="BH131" s="6">
        <f t="shared" si="13"/>
        <v>0</v>
      </c>
      <c r="BI131" s="97">
        <f>IF('SANDBOX Calc'!$H$6="Yes",Data!BE131,0)</f>
        <v>0</v>
      </c>
      <c r="BJ131" s="18">
        <f>IF(BJ$2='SANDBOX Calc'!$L$4,0,0)</f>
        <v>0</v>
      </c>
      <c r="BK131" s="4">
        <f>IF(BK$2='SANDBOX Calc'!$L$4,Data!BV131,0)</f>
        <v>0</v>
      </c>
      <c r="BL131" s="4">
        <f>IF(BL$2='SANDBOX Calc'!$L$4,Data!BW131,0)</f>
        <v>0</v>
      </c>
      <c r="BM131" s="4">
        <f>IF(BM$2='SANDBOX Calc'!$L$4,Data!BX131,0)</f>
        <v>0</v>
      </c>
      <c r="BN131" s="4">
        <f>IF(BN$2='SANDBOX Calc'!$L$4,Data!BY131,0)</f>
        <v>0</v>
      </c>
      <c r="BO131" s="6">
        <f t="shared" si="14"/>
        <v>0</v>
      </c>
      <c r="BP131" s="4">
        <f>IF('SANDBOX Calc'!$J$6='BPA SANDBOX Ref Data'!BP$2,Data!C131,0)</f>
        <v>0</v>
      </c>
      <c r="BQ131" s="4">
        <f>IF('SANDBOX Calc'!$J$6='BPA SANDBOX Ref Data'!BQ$2,Data!D131,0)</f>
        <v>0</v>
      </c>
      <c r="BR131" s="4">
        <f>IF('SANDBOX Calc'!$J$6='BPA SANDBOX Ref Data'!BR$2,Data!E131,0)</f>
        <v>0</v>
      </c>
      <c r="BS131" s="4">
        <f>IF('SANDBOX Calc'!$J$6='BPA SANDBOX Ref Data'!BS$2,Data!F131,0)</f>
        <v>18.707000000000001</v>
      </c>
      <c r="BT131" s="99">
        <f t="shared" ref="BT131:BT136" si="16">SUM(BP131:BS131)</f>
        <v>18.707000000000001</v>
      </c>
      <c r="BU131" s="102">
        <f>IF('SANDBOX Calc'!$L$6="Yes",'BPA SANDBOX Ref Data'!BO131*'SANDBOX Calc'!$L$5,0)</f>
        <v>0</v>
      </c>
      <c r="BV131" s="102">
        <f>IF('SANDBOX Calc'!$M$6="Yes",IF(('SANDBOX Calc'!I135-'BPA SANDBOX Ref Data'!BT131)&gt;0,('SANDBOX Calc'!I135-'BPA SANDBOX Ref Data'!BT131)*'SANDBOX Calc'!$M$5,0),0)</f>
        <v>3.4638270547945105E-2</v>
      </c>
      <c r="BW131" s="80">
        <f>IF('SANDBOX Calc'!$K$6="Yes",IF(('SANDBOX Calc'!I135)&lt;'SANDBOX Calc'!J135,('SANDBOX Calc'!I135-'SANDBOX Calc'!J135)*'SANDBOX Calc'!$K$5,0),0)</f>
        <v>0</v>
      </c>
      <c r="BX131" s="105">
        <f>IF('SANDBOX Calc'!$N$5='BPA SANDBOX Ref Data'!$BX$2,'BPA SANDBOX Scaling'!D134,0)</f>
        <v>0.78963197679993868</v>
      </c>
      <c r="BY131" s="1">
        <f>IF('SANDBOX Calc'!$N$5='BPA SANDBOX Ref Data'!$BY$2,'BPA SANDBOX Scaling'!H134,0)</f>
        <v>0</v>
      </c>
      <c r="BZ131" s="6">
        <f>IF('SANDBOX Calc'!$N$6="Yes",SUM('BPA SANDBOX Ref Data'!BX131:BY131),0)</f>
        <v>0.78963197679993868</v>
      </c>
      <c r="CA131" s="4"/>
      <c r="CB131" s="4"/>
      <c r="CC131" s="4"/>
      <c r="CD131" s="4"/>
      <c r="CE131" s="4"/>
      <c r="CF131" s="4"/>
      <c r="CG131" s="4"/>
      <c r="CH131" s="4"/>
      <c r="CI131" s="4"/>
      <c r="CJ131" s="4"/>
      <c r="CK131" s="4"/>
      <c r="CL131" s="4"/>
      <c r="CM131" s="4"/>
      <c r="CN131" s="4"/>
      <c r="CO131" s="4"/>
      <c r="CP131" s="4"/>
      <c r="CQ131" s="4" t="e">
        <f>IF('SANDBOX Calc'!#REF!='BPA SANDBOX Ref Data'!CQ$2,Data!G131,0)</f>
        <v>#REF!</v>
      </c>
      <c r="CR131" s="4" t="e">
        <f>IF('SANDBOX Calc'!#REF!='BPA SANDBOX Ref Data'!CR$2,Data!H131,0)</f>
        <v>#REF!</v>
      </c>
      <c r="CS131" s="4" t="e">
        <f>IF('SANDBOX Calc'!#REF!='BPA SANDBOX Ref Data'!CS$2,Data!I131,0)</f>
        <v>#REF!</v>
      </c>
      <c r="CT131" s="4" t="e">
        <f>IF('SANDBOX Calc'!#REF!='BPA SANDBOX Ref Data'!CT$2,Data!J131,0)</f>
        <v>#REF!</v>
      </c>
      <c r="CU131" s="4" t="e">
        <f>IF('SANDBOX Calc'!#REF!='BPA SANDBOX Ref Data'!CU$2,Data!K131,0)</f>
        <v>#REF!</v>
      </c>
      <c r="CV131" s="4" t="e">
        <f>IF('SANDBOX Calc'!#REF!='BPA SANDBOX Ref Data'!CV$2,Data!L131,0)</f>
        <v>#REF!</v>
      </c>
      <c r="CW131" s="4" t="e">
        <f>IF('SANDBOX Calc'!#REF!='BPA SANDBOX Ref Data'!CW$2,Data!M131,0)</f>
        <v>#REF!</v>
      </c>
      <c r="CX131" s="4" t="e">
        <f>IF('SANDBOX Calc'!#REF!='BPA SANDBOX Ref Data'!CX$2,Data!N131,0)</f>
        <v>#REF!</v>
      </c>
      <c r="CY131" s="4" t="e">
        <f>IF('SANDBOX Calc'!#REF!='BPA SANDBOX Ref Data'!CY$2,Data!O131,0)</f>
        <v>#REF!</v>
      </c>
      <c r="CZ131" s="4" t="e">
        <f>IF('SANDBOX Calc'!#REF!='BPA SANDBOX Ref Data'!CZ$2,Data!P131,0)</f>
        <v>#REF!</v>
      </c>
      <c r="DA131" s="4" t="e">
        <f>IF('SANDBOX Calc'!#REF!='BPA SANDBOX Ref Data'!DA$2,Data!Q131,0)</f>
        <v>#REF!</v>
      </c>
      <c r="DB131" s="4" t="e">
        <f>IF('SANDBOX Calc'!#REF!='BPA SANDBOX Ref Data'!DB$2,Data!R131,0)</f>
        <v>#REF!</v>
      </c>
      <c r="DC131" s="4" t="e">
        <f>IF('SANDBOX Calc'!#REF!='BPA SANDBOX Ref Data'!DC$2,Data!S131,0)</f>
        <v>#REF!</v>
      </c>
      <c r="DD131" s="4" t="e">
        <f>IF('SANDBOX Calc'!#REF!='BPA SANDBOX Ref Data'!DD$2,Data!T131,0)</f>
        <v>#REF!</v>
      </c>
      <c r="DE131" s="4" t="e">
        <f>IF('SANDBOX Calc'!#REF!='BPA SANDBOX Ref Data'!DE$2,Data!U131,0)</f>
        <v>#REF!</v>
      </c>
      <c r="DF131" s="22" t="e">
        <f t="shared" si="15"/>
        <v>#REF!</v>
      </c>
    </row>
    <row r="132" spans="1:110" x14ac:dyDescent="0.3">
      <c r="A132" s="12">
        <v>13927</v>
      </c>
      <c r="B132" s="37" t="s">
        <v>139</v>
      </c>
      <c r="C132" s="18">
        <f>IF('SANDBOX Calc'!$C$6='BPA SANDBOX Ref Data'!C$2,Data!G132,0)</f>
        <v>0</v>
      </c>
      <c r="D132" s="4">
        <f>IF('SANDBOX Calc'!$C$6='BPA SANDBOX Ref Data'!D$2,Data!H132,0)</f>
        <v>0</v>
      </c>
      <c r="E132" s="4">
        <f>IF('SANDBOX Calc'!$C$6='BPA SANDBOX Ref Data'!E$2,Data!I132,0)</f>
        <v>3.4731445205479456</v>
      </c>
      <c r="F132" s="4">
        <f>IF('SANDBOX Calc'!$C$6='BPA SANDBOX Ref Data'!F$2,Data!J132,0)</f>
        <v>0</v>
      </c>
      <c r="G132" s="4">
        <f>IF('SANDBOX Calc'!$C$6='BPA SANDBOX Ref Data'!G$2,Data!K132,0)</f>
        <v>0</v>
      </c>
      <c r="H132" s="4">
        <f>IF('SANDBOX Calc'!$C$6='BPA SANDBOX Ref Data'!H$2,Data!L132,0)</f>
        <v>0</v>
      </c>
      <c r="I132" s="4">
        <f>IF('SANDBOX Calc'!$C$6='BPA SANDBOX Ref Data'!I$2,Data!M132,0)</f>
        <v>0</v>
      </c>
      <c r="J132" s="4">
        <f>IF('SANDBOX Calc'!$C$6='BPA SANDBOX Ref Data'!J$2,Data!N132,0)</f>
        <v>0</v>
      </c>
      <c r="K132" s="4">
        <f>IF('SANDBOX Calc'!$C$6='BPA SANDBOX Ref Data'!K$2,Data!O132,0)</f>
        <v>0</v>
      </c>
      <c r="L132" s="4">
        <f>IF('SANDBOX Calc'!$C$6='BPA SANDBOX Ref Data'!L$2,Data!P132,0)</f>
        <v>0</v>
      </c>
      <c r="M132" s="4">
        <f>IF('SANDBOX Calc'!$C$6='BPA SANDBOX Ref Data'!M$2,Data!Q132,0)</f>
        <v>0</v>
      </c>
      <c r="N132" s="4">
        <f>IF('SANDBOX Calc'!$C$6='BPA SANDBOX Ref Data'!N$2,Data!R132,0)</f>
        <v>0</v>
      </c>
      <c r="O132" s="4">
        <f>IF('SANDBOX Calc'!$C$6='BPA SANDBOX Ref Data'!O$2,Data!S132,0)</f>
        <v>0</v>
      </c>
      <c r="P132" s="4">
        <f>IF('SANDBOX Calc'!$C$6='BPA SANDBOX Ref Data'!P$2,Data!T132,0)</f>
        <v>0</v>
      </c>
      <c r="Q132" s="4">
        <f>IF('SANDBOX Calc'!$C$6='BPA SANDBOX Ref Data'!Q$2,Data!U132,0)</f>
        <v>0</v>
      </c>
      <c r="R132" s="22">
        <f t="shared" ref="R132:R136" si="17">SUM(C132:Q132)</f>
        <v>3.4731445205479456</v>
      </c>
      <c r="S132" s="18">
        <f>IF(S$2='SANDBOX Calc'!$D$6,Data!V132,0)</f>
        <v>0</v>
      </c>
      <c r="T132" s="4">
        <f>IF(T$2='SANDBOX Calc'!$D$6,Data!W132,0)</f>
        <v>0</v>
      </c>
      <c r="U132" s="4">
        <f>IF(U$2='SANDBOX Calc'!$D$6,Data!X132,0)</f>
        <v>0</v>
      </c>
      <c r="V132" s="4">
        <f>IF(V$2='SANDBOX Calc'!$D$6,Data!Y132,0)</f>
        <v>0</v>
      </c>
      <c r="W132" s="4">
        <f>IF(W$2='SANDBOX Calc'!$D$6,Data!Z132,0)</f>
        <v>0</v>
      </c>
      <c r="X132" s="4">
        <f>IF(X$2='SANDBOX Calc'!$D$6,Data!AA132,0)</f>
        <v>0</v>
      </c>
      <c r="Y132" s="4">
        <f>IF(Y$2='SANDBOX Calc'!$D$6,Data!AB132,0)</f>
        <v>0</v>
      </c>
      <c r="Z132" s="4">
        <f>IF(Z$2='SANDBOX Calc'!$D$6,Data!AC132,0)</f>
        <v>0</v>
      </c>
      <c r="AA132" s="4">
        <f>IF(AA$2='SANDBOX Calc'!$D$6,Data!AD132,0)</f>
        <v>0</v>
      </c>
      <c r="AB132" s="4">
        <f>IF(AB$2='SANDBOX Calc'!$D$6,Data!AE132,0)</f>
        <v>0</v>
      </c>
      <c r="AC132" s="4">
        <f>IF(AC$2='SANDBOX Calc'!$D$6,Data!AF132,0)</f>
        <v>0</v>
      </c>
      <c r="AD132" s="4">
        <f>IF(AD$2='SANDBOX Calc'!$D$6,Data!AG132,0)</f>
        <v>0</v>
      </c>
      <c r="AE132" s="4">
        <f>IF(AE$2='SANDBOX Calc'!$D$6,Data!AH132,0)</f>
        <v>0</v>
      </c>
      <c r="AF132" s="4">
        <f>IF(AF$2='SANDBOX Calc'!$D$6,Data!AI132,0)</f>
        <v>0</v>
      </c>
      <c r="AG132" s="6">
        <f t="shared" ref="AG132:AG136" si="18">SUM(S132:AF132)</f>
        <v>0</v>
      </c>
      <c r="AH132" s="18">
        <f>IF(AH$2='SANDBOX Calc'!$E$6,0,0)</f>
        <v>0</v>
      </c>
      <c r="AI132" s="4">
        <f>IF(AI$2='SANDBOX Calc'!$E$6,Data!AJ132,0)</f>
        <v>0</v>
      </c>
      <c r="AJ132" s="4">
        <f>IF(AJ$2='SANDBOX Calc'!$E$6,Data!AK132,0)</f>
        <v>0</v>
      </c>
      <c r="AK132" s="4">
        <f>IF(AK$2='SANDBOX Calc'!$E$6,Data!AL132,0)</f>
        <v>0</v>
      </c>
      <c r="AL132" s="4">
        <f>IF(AL$2='SANDBOX Calc'!$E$6,Data!AM132,0)</f>
        <v>0</v>
      </c>
      <c r="AM132" s="4">
        <f>IF(AM$2='SANDBOX Calc'!$E$6,Data!AN132,0)</f>
        <v>0</v>
      </c>
      <c r="AN132" s="4">
        <f>IF(AN$2='SANDBOX Calc'!$E$6,Data!AO132,0)</f>
        <v>0</v>
      </c>
      <c r="AO132" s="4">
        <f>IF(AO$2='SANDBOX Calc'!$E$6,Data!AP132,0)</f>
        <v>0</v>
      </c>
      <c r="AP132" s="6">
        <f t="shared" ref="AP132:AP136" si="19">SUM(AH132:AO132)</f>
        <v>0</v>
      </c>
      <c r="AQ132" s="18">
        <f>IF(AQ$2='SANDBOX Calc'!$F$6,0,0)</f>
        <v>0</v>
      </c>
      <c r="AR132" s="4">
        <f>IF(AR$2='SANDBOX Calc'!$F$6,Data!AQ132,0)</f>
        <v>0</v>
      </c>
      <c r="AS132" s="4">
        <f>IF(AS$2='SANDBOX Calc'!$F$6,Data!AR132,0)</f>
        <v>0</v>
      </c>
      <c r="AT132" s="4">
        <f>IF(AT$2='SANDBOX Calc'!$F$6,Data!AS132,0)</f>
        <v>0</v>
      </c>
      <c r="AU132" s="4">
        <f>IF(AU$2='SANDBOX Calc'!$F$6,Data!AT132,0)</f>
        <v>0</v>
      </c>
      <c r="AV132" s="4">
        <f>IF(AV$2='SANDBOX Calc'!$F$6,Data!AU132,0)</f>
        <v>0</v>
      </c>
      <c r="AW132" s="4">
        <f>IF(AW$2='SANDBOX Calc'!$F$6,Data!AV132,0)</f>
        <v>0</v>
      </c>
      <c r="AX132" s="4">
        <f>IF(AX$2='SANDBOX Calc'!$F$6,Data!AW132,0)</f>
        <v>0</v>
      </c>
      <c r="AY132" s="6">
        <f t="shared" ref="AY132:AY136" si="20">SUM(AQ132:AX132)</f>
        <v>0</v>
      </c>
      <c r="AZ132" s="18">
        <f>IF(AZ$2='SANDBOX Calc'!$G$6,0,0)</f>
        <v>0</v>
      </c>
      <c r="BA132" s="4">
        <f>IF(BA$2='SANDBOX Calc'!$G$6,Data!AX132,0)</f>
        <v>0</v>
      </c>
      <c r="BB132" s="4">
        <f>IF(BB$2='SANDBOX Calc'!$G$6,Data!AY132,0)</f>
        <v>0</v>
      </c>
      <c r="BC132" s="4">
        <f>IF(BC$2='SANDBOX Calc'!$G$6,Data!AZ132,0)</f>
        <v>0</v>
      </c>
      <c r="BD132" s="4">
        <f>IF(BD$2='SANDBOX Calc'!$G$6,Data!BA132,0)</f>
        <v>0</v>
      </c>
      <c r="BE132" s="4">
        <f>IF(BE$2='SANDBOX Calc'!$G$6,Data!BB132,0)</f>
        <v>0</v>
      </c>
      <c r="BF132" s="4">
        <f>IF(BF$2='SANDBOX Calc'!$G$6,Data!BC132,0)</f>
        <v>0</v>
      </c>
      <c r="BG132" s="4">
        <f>IF(BG$2='SANDBOX Calc'!$G$6,Data!BD132,0)</f>
        <v>0</v>
      </c>
      <c r="BH132" s="6">
        <f t="shared" ref="BH132:BH136" si="21">SUM(AZ132:BG132)</f>
        <v>0</v>
      </c>
      <c r="BI132" s="97">
        <f>IF('SANDBOX Calc'!$H$6="Yes",Data!BE132,0)</f>
        <v>0</v>
      </c>
      <c r="BJ132" s="18">
        <f>IF(BJ$2='SANDBOX Calc'!$L$4,0,0)</f>
        <v>0</v>
      </c>
      <c r="BK132" s="4">
        <f>IF(BK$2='SANDBOX Calc'!$L$4,Data!BV132,0)</f>
        <v>0</v>
      </c>
      <c r="BL132" s="4">
        <f>IF(BL$2='SANDBOX Calc'!$L$4,Data!BW132,0)</f>
        <v>0</v>
      </c>
      <c r="BM132" s="4">
        <f>IF(BM$2='SANDBOX Calc'!$L$4,Data!BX132,0)</f>
        <v>0</v>
      </c>
      <c r="BN132" s="4">
        <f>IF(BN$2='SANDBOX Calc'!$L$4,Data!BY132,0)</f>
        <v>0</v>
      </c>
      <c r="BO132" s="6">
        <f t="shared" ref="BO132:BO136" si="22">SUM(BJ132:BN132)</f>
        <v>0</v>
      </c>
      <c r="BP132" s="4">
        <f>IF('SANDBOX Calc'!$J$6='BPA SANDBOX Ref Data'!BP$2,Data!C132,0)</f>
        <v>0</v>
      </c>
      <c r="BQ132" s="4">
        <f>IF('SANDBOX Calc'!$J$6='BPA SANDBOX Ref Data'!BQ$2,Data!D132,0)</f>
        <v>0</v>
      </c>
      <c r="BR132" s="4">
        <f>IF('SANDBOX Calc'!$J$6='BPA SANDBOX Ref Data'!BR$2,Data!E132,0)</f>
        <v>0</v>
      </c>
      <c r="BS132" s="4">
        <f>IF('SANDBOX Calc'!$J$6='BPA SANDBOX Ref Data'!BS$2,Data!F132,0)</f>
        <v>4.0730000000000004</v>
      </c>
      <c r="BT132" s="99">
        <f t="shared" si="16"/>
        <v>4.0730000000000004</v>
      </c>
      <c r="BU132" s="102">
        <f>IF('SANDBOX Calc'!$L$6="Yes",'BPA SANDBOX Ref Data'!BO132*'SANDBOX Calc'!$L$5,0)</f>
        <v>0</v>
      </c>
      <c r="BV132" s="102">
        <f>IF('SANDBOX Calc'!$M$6="Yes",IF(('SANDBOX Calc'!I136-'BPA SANDBOX Ref Data'!BT132)&gt;0,('SANDBOX Calc'!I136-'BPA SANDBOX Ref Data'!BT132)*'SANDBOX Calc'!$M$5,0),0)</f>
        <v>0</v>
      </c>
      <c r="BW132" s="80">
        <f>IF('SANDBOX Calc'!$K$6="Yes",IF(('SANDBOX Calc'!I136)&lt;'SANDBOX Calc'!J136,('SANDBOX Calc'!I136-'SANDBOX Calc'!J136)*'SANDBOX Calc'!$K$5,0),0)</f>
        <v>-0.59985547945205475</v>
      </c>
      <c r="BX132" s="105">
        <f>IF('SANDBOX Calc'!$N$5='BPA SANDBOX Ref Data'!$BX$2,'BPA SANDBOX Scaling'!D135,0)</f>
        <v>0.14633224341875892</v>
      </c>
      <c r="BY132" s="1">
        <f>IF('SANDBOX Calc'!$N$5='BPA SANDBOX Ref Data'!$BY$2,'BPA SANDBOX Scaling'!H135,0)</f>
        <v>0</v>
      </c>
      <c r="BZ132" s="6">
        <f>IF('SANDBOX Calc'!$N$6="Yes",SUM('BPA SANDBOX Ref Data'!BX132:BY132),0)</f>
        <v>0.14633224341875892</v>
      </c>
      <c r="CA132" s="4"/>
      <c r="CB132" s="4"/>
      <c r="CC132" s="4"/>
      <c r="CD132" s="4"/>
      <c r="CE132" s="4"/>
      <c r="CF132" s="4"/>
      <c r="CG132" s="4"/>
      <c r="CH132" s="4"/>
      <c r="CI132" s="4"/>
      <c r="CJ132" s="4"/>
      <c r="CK132" s="4"/>
      <c r="CL132" s="4"/>
      <c r="CM132" s="4"/>
      <c r="CN132" s="4"/>
      <c r="CO132" s="4"/>
      <c r="CP132" s="4"/>
      <c r="CQ132" s="4" t="e">
        <f>IF('SANDBOX Calc'!#REF!='BPA SANDBOX Ref Data'!CQ$2,Data!G132,0)</f>
        <v>#REF!</v>
      </c>
      <c r="CR132" s="4" t="e">
        <f>IF('SANDBOX Calc'!#REF!='BPA SANDBOX Ref Data'!CR$2,Data!H132,0)</f>
        <v>#REF!</v>
      </c>
      <c r="CS132" s="4" t="e">
        <f>IF('SANDBOX Calc'!#REF!='BPA SANDBOX Ref Data'!CS$2,Data!I132,0)</f>
        <v>#REF!</v>
      </c>
      <c r="CT132" s="4" t="e">
        <f>IF('SANDBOX Calc'!#REF!='BPA SANDBOX Ref Data'!CT$2,Data!J132,0)</f>
        <v>#REF!</v>
      </c>
      <c r="CU132" s="4" t="e">
        <f>IF('SANDBOX Calc'!#REF!='BPA SANDBOX Ref Data'!CU$2,Data!K132,0)</f>
        <v>#REF!</v>
      </c>
      <c r="CV132" s="4" t="e">
        <f>IF('SANDBOX Calc'!#REF!='BPA SANDBOX Ref Data'!CV$2,Data!L132,0)</f>
        <v>#REF!</v>
      </c>
      <c r="CW132" s="4" t="e">
        <f>IF('SANDBOX Calc'!#REF!='BPA SANDBOX Ref Data'!CW$2,Data!M132,0)</f>
        <v>#REF!</v>
      </c>
      <c r="CX132" s="4" t="e">
        <f>IF('SANDBOX Calc'!#REF!='BPA SANDBOX Ref Data'!CX$2,Data!N132,0)</f>
        <v>#REF!</v>
      </c>
      <c r="CY132" s="4" t="e">
        <f>IF('SANDBOX Calc'!#REF!='BPA SANDBOX Ref Data'!CY$2,Data!O132,0)</f>
        <v>#REF!</v>
      </c>
      <c r="CZ132" s="4" t="e">
        <f>IF('SANDBOX Calc'!#REF!='BPA SANDBOX Ref Data'!CZ$2,Data!P132,0)</f>
        <v>#REF!</v>
      </c>
      <c r="DA132" s="4" t="e">
        <f>IF('SANDBOX Calc'!#REF!='BPA SANDBOX Ref Data'!DA$2,Data!Q132,0)</f>
        <v>#REF!</v>
      </c>
      <c r="DB132" s="4" t="e">
        <f>IF('SANDBOX Calc'!#REF!='BPA SANDBOX Ref Data'!DB$2,Data!R132,0)</f>
        <v>#REF!</v>
      </c>
      <c r="DC132" s="4" t="e">
        <f>IF('SANDBOX Calc'!#REF!='BPA SANDBOX Ref Data'!DC$2,Data!S132,0)</f>
        <v>#REF!</v>
      </c>
      <c r="DD132" s="4" t="e">
        <f>IF('SANDBOX Calc'!#REF!='BPA SANDBOX Ref Data'!DD$2,Data!T132,0)</f>
        <v>#REF!</v>
      </c>
      <c r="DE132" s="4" t="e">
        <f>IF('SANDBOX Calc'!#REF!='BPA SANDBOX Ref Data'!DE$2,Data!U132,0)</f>
        <v>#REF!</v>
      </c>
      <c r="DF132" s="22" t="e">
        <f t="shared" ref="DF132:DF136" si="23">SUM(CQ132:DE132)</f>
        <v>#REF!</v>
      </c>
    </row>
    <row r="133" spans="1:110" x14ac:dyDescent="0.3">
      <c r="A133" s="12">
        <v>10597</v>
      </c>
      <c r="B133" s="37" t="s">
        <v>140</v>
      </c>
      <c r="C133" s="18">
        <f>IF('SANDBOX Calc'!$C$6='BPA SANDBOX Ref Data'!C$2,Data!G133,0)</f>
        <v>0</v>
      </c>
      <c r="D133" s="4">
        <f>IF('SANDBOX Calc'!$C$6='BPA SANDBOX Ref Data'!D$2,Data!H133,0)</f>
        <v>0</v>
      </c>
      <c r="E133" s="4">
        <f>IF('SANDBOX Calc'!$C$6='BPA SANDBOX Ref Data'!E$2,Data!I133,0)</f>
        <v>12.313948287671234</v>
      </c>
      <c r="F133" s="4">
        <f>IF('SANDBOX Calc'!$C$6='BPA SANDBOX Ref Data'!F$2,Data!J133,0)</f>
        <v>0</v>
      </c>
      <c r="G133" s="4">
        <f>IF('SANDBOX Calc'!$C$6='BPA SANDBOX Ref Data'!G$2,Data!K133,0)</f>
        <v>0</v>
      </c>
      <c r="H133" s="4">
        <f>IF('SANDBOX Calc'!$C$6='BPA SANDBOX Ref Data'!H$2,Data!L133,0)</f>
        <v>0</v>
      </c>
      <c r="I133" s="4">
        <f>IF('SANDBOX Calc'!$C$6='BPA SANDBOX Ref Data'!I$2,Data!M133,0)</f>
        <v>0</v>
      </c>
      <c r="J133" s="4">
        <f>IF('SANDBOX Calc'!$C$6='BPA SANDBOX Ref Data'!J$2,Data!N133,0)</f>
        <v>0</v>
      </c>
      <c r="K133" s="4">
        <f>IF('SANDBOX Calc'!$C$6='BPA SANDBOX Ref Data'!K$2,Data!O133,0)</f>
        <v>0</v>
      </c>
      <c r="L133" s="4">
        <f>IF('SANDBOX Calc'!$C$6='BPA SANDBOX Ref Data'!L$2,Data!P133,0)</f>
        <v>0</v>
      </c>
      <c r="M133" s="4">
        <f>IF('SANDBOX Calc'!$C$6='BPA SANDBOX Ref Data'!M$2,Data!Q133,0)</f>
        <v>0</v>
      </c>
      <c r="N133" s="4">
        <f>IF('SANDBOX Calc'!$C$6='BPA SANDBOX Ref Data'!N$2,Data!R133,0)</f>
        <v>0</v>
      </c>
      <c r="O133" s="4">
        <f>IF('SANDBOX Calc'!$C$6='BPA SANDBOX Ref Data'!O$2,Data!S133,0)</f>
        <v>0</v>
      </c>
      <c r="P133" s="4">
        <f>IF('SANDBOX Calc'!$C$6='BPA SANDBOX Ref Data'!P$2,Data!T133,0)</f>
        <v>0</v>
      </c>
      <c r="Q133" s="4">
        <f>IF('SANDBOX Calc'!$C$6='BPA SANDBOX Ref Data'!Q$2,Data!U133,0)</f>
        <v>0</v>
      </c>
      <c r="R133" s="22">
        <f t="shared" si="17"/>
        <v>12.313948287671234</v>
      </c>
      <c r="S133" s="18">
        <f>IF(S$2='SANDBOX Calc'!$D$6,Data!V133,0)</f>
        <v>0</v>
      </c>
      <c r="T133" s="4">
        <f>IF(T$2='SANDBOX Calc'!$D$6,Data!W133,0)</f>
        <v>0</v>
      </c>
      <c r="U133" s="4">
        <f>IF(U$2='SANDBOX Calc'!$D$6,Data!X133,0)</f>
        <v>0</v>
      </c>
      <c r="V133" s="4">
        <f>IF(V$2='SANDBOX Calc'!$D$6,Data!Y133,0)</f>
        <v>0</v>
      </c>
      <c r="W133" s="4">
        <f>IF(W$2='SANDBOX Calc'!$D$6,Data!Z133,0)</f>
        <v>0</v>
      </c>
      <c r="X133" s="4">
        <f>IF(X$2='SANDBOX Calc'!$D$6,Data!AA133,0)</f>
        <v>0</v>
      </c>
      <c r="Y133" s="4">
        <f>IF(Y$2='SANDBOX Calc'!$D$6,Data!AB133,0)</f>
        <v>0</v>
      </c>
      <c r="Z133" s="4">
        <f>IF(Z$2='SANDBOX Calc'!$D$6,Data!AC133,0)</f>
        <v>0</v>
      </c>
      <c r="AA133" s="4">
        <f>IF(AA$2='SANDBOX Calc'!$D$6,Data!AD133,0)</f>
        <v>0</v>
      </c>
      <c r="AB133" s="4">
        <f>IF(AB$2='SANDBOX Calc'!$D$6,Data!AE133,0)</f>
        <v>0</v>
      </c>
      <c r="AC133" s="4">
        <f>IF(AC$2='SANDBOX Calc'!$D$6,Data!AF133,0)</f>
        <v>0</v>
      </c>
      <c r="AD133" s="4">
        <f>IF(AD$2='SANDBOX Calc'!$D$6,Data!AG133,0)</f>
        <v>0</v>
      </c>
      <c r="AE133" s="4">
        <f>IF(AE$2='SANDBOX Calc'!$D$6,Data!AH133,0)</f>
        <v>0</v>
      </c>
      <c r="AF133" s="4">
        <f>IF(AF$2='SANDBOX Calc'!$D$6,Data!AI133,0)</f>
        <v>0</v>
      </c>
      <c r="AG133" s="6">
        <f t="shared" si="18"/>
        <v>0</v>
      </c>
      <c r="AH133" s="18">
        <f>IF(AH$2='SANDBOX Calc'!$E$6,0,0)</f>
        <v>0</v>
      </c>
      <c r="AI133" s="4">
        <f>IF(AI$2='SANDBOX Calc'!$E$6,Data!AJ133,0)</f>
        <v>0</v>
      </c>
      <c r="AJ133" s="4">
        <f>IF(AJ$2='SANDBOX Calc'!$E$6,Data!AK133,0)</f>
        <v>0</v>
      </c>
      <c r="AK133" s="4">
        <f>IF(AK$2='SANDBOX Calc'!$E$6,Data!AL133,0)</f>
        <v>0</v>
      </c>
      <c r="AL133" s="4">
        <f>IF(AL$2='SANDBOX Calc'!$E$6,Data!AM133,0)</f>
        <v>0</v>
      </c>
      <c r="AM133" s="4">
        <f>IF(AM$2='SANDBOX Calc'!$E$6,Data!AN133,0)</f>
        <v>0</v>
      </c>
      <c r="AN133" s="4">
        <f>IF(AN$2='SANDBOX Calc'!$E$6,Data!AO133,0)</f>
        <v>0</v>
      </c>
      <c r="AO133" s="4">
        <f>IF(AO$2='SANDBOX Calc'!$E$6,Data!AP133,0)</f>
        <v>0</v>
      </c>
      <c r="AP133" s="6">
        <f t="shared" si="19"/>
        <v>0</v>
      </c>
      <c r="AQ133" s="18">
        <f>IF(AQ$2='SANDBOX Calc'!$F$6,0,0)</f>
        <v>0</v>
      </c>
      <c r="AR133" s="4">
        <f>IF(AR$2='SANDBOX Calc'!$F$6,Data!AQ133,0)</f>
        <v>0</v>
      </c>
      <c r="AS133" s="4">
        <f>IF(AS$2='SANDBOX Calc'!$F$6,Data!AR133,0)</f>
        <v>0</v>
      </c>
      <c r="AT133" s="4">
        <f>IF(AT$2='SANDBOX Calc'!$F$6,Data!AS133,0)</f>
        <v>0</v>
      </c>
      <c r="AU133" s="4">
        <f>IF(AU$2='SANDBOX Calc'!$F$6,Data!AT133,0)</f>
        <v>0</v>
      </c>
      <c r="AV133" s="4">
        <f>IF(AV$2='SANDBOX Calc'!$F$6,Data!AU133,0)</f>
        <v>0</v>
      </c>
      <c r="AW133" s="4">
        <f>IF(AW$2='SANDBOX Calc'!$F$6,Data!AV133,0)</f>
        <v>0</v>
      </c>
      <c r="AX133" s="4">
        <f>IF(AX$2='SANDBOX Calc'!$F$6,Data!AW133,0)</f>
        <v>0</v>
      </c>
      <c r="AY133" s="6">
        <f t="shared" si="20"/>
        <v>0</v>
      </c>
      <c r="AZ133" s="18">
        <f>IF(AZ$2='SANDBOX Calc'!$G$6,0,0)</f>
        <v>0</v>
      </c>
      <c r="BA133" s="4">
        <f>IF(BA$2='SANDBOX Calc'!$G$6,Data!AX133,0)</f>
        <v>0</v>
      </c>
      <c r="BB133" s="4">
        <f>IF(BB$2='SANDBOX Calc'!$G$6,Data!AY133,0)</f>
        <v>0</v>
      </c>
      <c r="BC133" s="4">
        <f>IF(BC$2='SANDBOX Calc'!$G$6,Data!AZ133,0)</f>
        <v>0</v>
      </c>
      <c r="BD133" s="4">
        <f>IF(BD$2='SANDBOX Calc'!$G$6,Data!BA133,0)</f>
        <v>0</v>
      </c>
      <c r="BE133" s="4">
        <f>IF(BE$2='SANDBOX Calc'!$G$6,Data!BB133,0)</f>
        <v>0</v>
      </c>
      <c r="BF133" s="4">
        <f>IF(BF$2='SANDBOX Calc'!$G$6,Data!BC133,0)</f>
        <v>0</v>
      </c>
      <c r="BG133" s="4">
        <f>IF(BG$2='SANDBOX Calc'!$G$6,Data!BD133,0)</f>
        <v>0</v>
      </c>
      <c r="BH133" s="6">
        <f t="shared" si="21"/>
        <v>0</v>
      </c>
      <c r="BI133" s="97">
        <f>IF('SANDBOX Calc'!$H$6="Yes",Data!BE133,0)</f>
        <v>0</v>
      </c>
      <c r="BJ133" s="18">
        <f>IF(BJ$2='SANDBOX Calc'!$L$4,0,0)</f>
        <v>0</v>
      </c>
      <c r="BK133" s="4">
        <f>IF(BK$2='SANDBOX Calc'!$L$4,Data!BV133,0)</f>
        <v>0</v>
      </c>
      <c r="BL133" s="4">
        <f>IF(BL$2='SANDBOX Calc'!$L$4,Data!BW133,0)</f>
        <v>7.400000000000001E-2</v>
      </c>
      <c r="BM133" s="4">
        <f>IF(BM$2='SANDBOX Calc'!$L$4,Data!BX133,0)</f>
        <v>0</v>
      </c>
      <c r="BN133" s="4">
        <f>IF(BN$2='SANDBOX Calc'!$L$4,Data!BY133,0)</f>
        <v>0</v>
      </c>
      <c r="BO133" s="6">
        <f t="shared" si="22"/>
        <v>7.400000000000001E-2</v>
      </c>
      <c r="BP133" s="4">
        <f>IF('SANDBOX Calc'!$J$6='BPA SANDBOX Ref Data'!BP$2,Data!C133,0)</f>
        <v>0</v>
      </c>
      <c r="BQ133" s="4">
        <f>IF('SANDBOX Calc'!$J$6='BPA SANDBOX Ref Data'!BQ$2,Data!D133,0)</f>
        <v>0</v>
      </c>
      <c r="BR133" s="4">
        <f>IF('SANDBOX Calc'!$J$6='BPA SANDBOX Ref Data'!BR$2,Data!E133,0)</f>
        <v>0</v>
      </c>
      <c r="BS133" s="4">
        <f>IF('SANDBOX Calc'!$J$6='BPA SANDBOX Ref Data'!BS$2,Data!F133,0)</f>
        <v>12.936999999999999</v>
      </c>
      <c r="BT133" s="99">
        <f t="shared" si="16"/>
        <v>12.936999999999999</v>
      </c>
      <c r="BU133" s="102">
        <f>IF('SANDBOX Calc'!$L$6="Yes",'BPA SANDBOX Ref Data'!BO133*'SANDBOX Calc'!$L$5,0)</f>
        <v>3.7000000000000005E-2</v>
      </c>
      <c r="BV133" s="102">
        <f>IF('SANDBOX Calc'!$M$6="Yes",IF(('SANDBOX Calc'!I137-'BPA SANDBOX Ref Data'!BT133)&gt;0,('SANDBOX Calc'!I137-'BPA SANDBOX Ref Data'!BT133)*'SANDBOX Calc'!$M$5,0),0)</f>
        <v>0</v>
      </c>
      <c r="BW133" s="80">
        <f>IF('SANDBOX Calc'!$K$6="Yes",IF(('SANDBOX Calc'!I137)&lt;'SANDBOX Calc'!J137,('SANDBOX Calc'!I137-'SANDBOX Calc'!J137)*'SANDBOX Calc'!$K$5,0),0)</f>
        <v>-0.62305171232876511</v>
      </c>
      <c r="BX133" s="105">
        <f>IF('SANDBOX Calc'!$N$5='BPA SANDBOX Ref Data'!$BX$2,'BPA SANDBOX Scaling'!D136,0)</f>
        <v>0.52037626438846629</v>
      </c>
      <c r="BY133" s="1">
        <f>IF('SANDBOX Calc'!$N$5='BPA SANDBOX Ref Data'!$BY$2,'BPA SANDBOX Scaling'!H136,0)</f>
        <v>0</v>
      </c>
      <c r="BZ133" s="6">
        <f>IF('SANDBOX Calc'!$N$6="Yes",SUM('BPA SANDBOX Ref Data'!BX133:BY133),0)</f>
        <v>0.52037626438846629</v>
      </c>
      <c r="CA133" s="4"/>
      <c r="CB133" s="4"/>
      <c r="CC133" s="4"/>
      <c r="CD133" s="4"/>
      <c r="CE133" s="4"/>
      <c r="CF133" s="4"/>
      <c r="CG133" s="4"/>
      <c r="CH133" s="4"/>
      <c r="CI133" s="4"/>
      <c r="CJ133" s="4"/>
      <c r="CK133" s="4"/>
      <c r="CL133" s="4"/>
      <c r="CM133" s="4"/>
      <c r="CN133" s="4"/>
      <c r="CO133" s="4"/>
      <c r="CP133" s="4"/>
      <c r="CQ133" s="4" t="e">
        <f>IF('SANDBOX Calc'!#REF!='BPA SANDBOX Ref Data'!CQ$2,Data!G133,0)</f>
        <v>#REF!</v>
      </c>
      <c r="CR133" s="4" t="e">
        <f>IF('SANDBOX Calc'!#REF!='BPA SANDBOX Ref Data'!CR$2,Data!H133,0)</f>
        <v>#REF!</v>
      </c>
      <c r="CS133" s="4" t="e">
        <f>IF('SANDBOX Calc'!#REF!='BPA SANDBOX Ref Data'!CS$2,Data!I133,0)</f>
        <v>#REF!</v>
      </c>
      <c r="CT133" s="4" t="e">
        <f>IF('SANDBOX Calc'!#REF!='BPA SANDBOX Ref Data'!CT$2,Data!J133,0)</f>
        <v>#REF!</v>
      </c>
      <c r="CU133" s="4" t="e">
        <f>IF('SANDBOX Calc'!#REF!='BPA SANDBOX Ref Data'!CU$2,Data!K133,0)</f>
        <v>#REF!</v>
      </c>
      <c r="CV133" s="4" t="e">
        <f>IF('SANDBOX Calc'!#REF!='BPA SANDBOX Ref Data'!CV$2,Data!L133,0)</f>
        <v>#REF!</v>
      </c>
      <c r="CW133" s="4" t="e">
        <f>IF('SANDBOX Calc'!#REF!='BPA SANDBOX Ref Data'!CW$2,Data!M133,0)</f>
        <v>#REF!</v>
      </c>
      <c r="CX133" s="4" t="e">
        <f>IF('SANDBOX Calc'!#REF!='BPA SANDBOX Ref Data'!CX$2,Data!N133,0)</f>
        <v>#REF!</v>
      </c>
      <c r="CY133" s="4" t="e">
        <f>IF('SANDBOX Calc'!#REF!='BPA SANDBOX Ref Data'!CY$2,Data!O133,0)</f>
        <v>#REF!</v>
      </c>
      <c r="CZ133" s="4" t="e">
        <f>IF('SANDBOX Calc'!#REF!='BPA SANDBOX Ref Data'!CZ$2,Data!P133,0)</f>
        <v>#REF!</v>
      </c>
      <c r="DA133" s="4" t="e">
        <f>IF('SANDBOX Calc'!#REF!='BPA SANDBOX Ref Data'!DA$2,Data!Q133,0)</f>
        <v>#REF!</v>
      </c>
      <c r="DB133" s="4" t="e">
        <f>IF('SANDBOX Calc'!#REF!='BPA SANDBOX Ref Data'!DB$2,Data!R133,0)</f>
        <v>#REF!</v>
      </c>
      <c r="DC133" s="4" t="e">
        <f>IF('SANDBOX Calc'!#REF!='BPA SANDBOX Ref Data'!DC$2,Data!S133,0)</f>
        <v>#REF!</v>
      </c>
      <c r="DD133" s="4" t="e">
        <f>IF('SANDBOX Calc'!#REF!='BPA SANDBOX Ref Data'!DD$2,Data!T133,0)</f>
        <v>#REF!</v>
      </c>
      <c r="DE133" s="4" t="e">
        <f>IF('SANDBOX Calc'!#REF!='BPA SANDBOX Ref Data'!DE$2,Data!U133,0)</f>
        <v>#REF!</v>
      </c>
      <c r="DF133" s="22" t="e">
        <f t="shared" si="23"/>
        <v>#REF!</v>
      </c>
    </row>
    <row r="134" spans="1:110" x14ac:dyDescent="0.3">
      <c r="A134" s="12">
        <v>10706</v>
      </c>
      <c r="B134" s="37" t="s">
        <v>141</v>
      </c>
      <c r="C134" s="18">
        <f>IF('SANDBOX Calc'!$C$6='BPA SANDBOX Ref Data'!C$2,Data!G134,0)</f>
        <v>0</v>
      </c>
      <c r="D134" s="4">
        <f>IF('SANDBOX Calc'!$C$6='BPA SANDBOX Ref Data'!D$2,Data!H134,0)</f>
        <v>0</v>
      </c>
      <c r="E134" s="4">
        <f>IF('SANDBOX Calc'!$C$6='BPA SANDBOX Ref Data'!E$2,Data!I134,0)</f>
        <v>16.208503082191779</v>
      </c>
      <c r="F134" s="4">
        <f>IF('SANDBOX Calc'!$C$6='BPA SANDBOX Ref Data'!F$2,Data!J134,0)</f>
        <v>0</v>
      </c>
      <c r="G134" s="4">
        <f>IF('SANDBOX Calc'!$C$6='BPA SANDBOX Ref Data'!G$2,Data!K134,0)</f>
        <v>0</v>
      </c>
      <c r="H134" s="4">
        <f>IF('SANDBOX Calc'!$C$6='BPA SANDBOX Ref Data'!H$2,Data!L134,0)</f>
        <v>0</v>
      </c>
      <c r="I134" s="4">
        <f>IF('SANDBOX Calc'!$C$6='BPA SANDBOX Ref Data'!I$2,Data!M134,0)</f>
        <v>0</v>
      </c>
      <c r="J134" s="4">
        <f>IF('SANDBOX Calc'!$C$6='BPA SANDBOX Ref Data'!J$2,Data!N134,0)</f>
        <v>0</v>
      </c>
      <c r="K134" s="4">
        <f>IF('SANDBOX Calc'!$C$6='BPA SANDBOX Ref Data'!K$2,Data!O134,0)</f>
        <v>0</v>
      </c>
      <c r="L134" s="4">
        <f>IF('SANDBOX Calc'!$C$6='BPA SANDBOX Ref Data'!L$2,Data!P134,0)</f>
        <v>0</v>
      </c>
      <c r="M134" s="4">
        <f>IF('SANDBOX Calc'!$C$6='BPA SANDBOX Ref Data'!M$2,Data!Q134,0)</f>
        <v>0</v>
      </c>
      <c r="N134" s="4">
        <f>IF('SANDBOX Calc'!$C$6='BPA SANDBOX Ref Data'!N$2,Data!R134,0)</f>
        <v>0</v>
      </c>
      <c r="O134" s="4">
        <f>IF('SANDBOX Calc'!$C$6='BPA SANDBOX Ref Data'!O$2,Data!S134,0)</f>
        <v>0</v>
      </c>
      <c r="P134" s="4">
        <f>IF('SANDBOX Calc'!$C$6='BPA SANDBOX Ref Data'!P$2,Data!T134,0)</f>
        <v>0</v>
      </c>
      <c r="Q134" s="4">
        <f>IF('SANDBOX Calc'!$C$6='BPA SANDBOX Ref Data'!Q$2,Data!U134,0)</f>
        <v>0</v>
      </c>
      <c r="R134" s="22">
        <f t="shared" si="17"/>
        <v>16.208503082191779</v>
      </c>
      <c r="S134" s="18">
        <f>IF(S$2='SANDBOX Calc'!$D$6,Data!V134,0)</f>
        <v>0</v>
      </c>
      <c r="T134" s="4">
        <f>IF(T$2='SANDBOX Calc'!$D$6,Data!W134,0)</f>
        <v>0</v>
      </c>
      <c r="U134" s="4">
        <f>IF(U$2='SANDBOX Calc'!$D$6,Data!X134,0)</f>
        <v>0</v>
      </c>
      <c r="V134" s="4">
        <f>IF(V$2='SANDBOX Calc'!$D$6,Data!Y134,0)</f>
        <v>0</v>
      </c>
      <c r="W134" s="4">
        <f>IF(W$2='SANDBOX Calc'!$D$6,Data!Z134,0)</f>
        <v>0</v>
      </c>
      <c r="X134" s="4">
        <f>IF(X$2='SANDBOX Calc'!$D$6,Data!AA134,0)</f>
        <v>0</v>
      </c>
      <c r="Y134" s="4">
        <f>IF(Y$2='SANDBOX Calc'!$D$6,Data!AB134,0)</f>
        <v>0</v>
      </c>
      <c r="Z134" s="4">
        <f>IF(Z$2='SANDBOX Calc'!$D$6,Data!AC134,0)</f>
        <v>0</v>
      </c>
      <c r="AA134" s="4">
        <f>IF(AA$2='SANDBOX Calc'!$D$6,Data!AD134,0)</f>
        <v>0</v>
      </c>
      <c r="AB134" s="4">
        <f>IF(AB$2='SANDBOX Calc'!$D$6,Data!AE134,0)</f>
        <v>0</v>
      </c>
      <c r="AC134" s="4">
        <f>IF(AC$2='SANDBOX Calc'!$D$6,Data!AF134,0)</f>
        <v>0</v>
      </c>
      <c r="AD134" s="4">
        <f>IF(AD$2='SANDBOX Calc'!$D$6,Data!AG134,0)</f>
        <v>0</v>
      </c>
      <c r="AE134" s="4">
        <f>IF(AE$2='SANDBOX Calc'!$D$6,Data!AH134,0)</f>
        <v>0</v>
      </c>
      <c r="AF134" s="4">
        <f>IF(AF$2='SANDBOX Calc'!$D$6,Data!AI134,0)</f>
        <v>0</v>
      </c>
      <c r="AG134" s="6">
        <f t="shared" si="18"/>
        <v>0</v>
      </c>
      <c r="AH134" s="18">
        <f>IF(AH$2='SANDBOX Calc'!$E$6,0,0)</f>
        <v>0</v>
      </c>
      <c r="AI134" s="4">
        <f>IF(AI$2='SANDBOX Calc'!$E$6,Data!AJ134,0)</f>
        <v>0</v>
      </c>
      <c r="AJ134" s="4">
        <f>IF(AJ$2='SANDBOX Calc'!$E$6,Data!AK134,0)</f>
        <v>0</v>
      </c>
      <c r="AK134" s="4">
        <f>IF(AK$2='SANDBOX Calc'!$E$6,Data!AL134,0)</f>
        <v>0</v>
      </c>
      <c r="AL134" s="4">
        <f>IF(AL$2='SANDBOX Calc'!$E$6,Data!AM134,0)</f>
        <v>0</v>
      </c>
      <c r="AM134" s="4">
        <f>IF(AM$2='SANDBOX Calc'!$E$6,Data!AN134,0)</f>
        <v>0</v>
      </c>
      <c r="AN134" s="4">
        <f>IF(AN$2='SANDBOX Calc'!$E$6,Data!AO134,0)</f>
        <v>0</v>
      </c>
      <c r="AO134" s="4">
        <f>IF(AO$2='SANDBOX Calc'!$E$6,Data!AP134,0)</f>
        <v>0</v>
      </c>
      <c r="AP134" s="6">
        <f t="shared" si="19"/>
        <v>0</v>
      </c>
      <c r="AQ134" s="18">
        <f>IF(AQ$2='SANDBOX Calc'!$F$6,0,0)</f>
        <v>0</v>
      </c>
      <c r="AR134" s="4">
        <f>IF(AR$2='SANDBOX Calc'!$F$6,Data!AQ134,0)</f>
        <v>0</v>
      </c>
      <c r="AS134" s="4">
        <f>IF(AS$2='SANDBOX Calc'!$F$6,Data!AR134,0)</f>
        <v>0</v>
      </c>
      <c r="AT134" s="4">
        <f>IF(AT$2='SANDBOX Calc'!$F$6,Data!AS134,0)</f>
        <v>0</v>
      </c>
      <c r="AU134" s="4">
        <f>IF(AU$2='SANDBOX Calc'!$F$6,Data!AT134,0)</f>
        <v>0</v>
      </c>
      <c r="AV134" s="4">
        <f>IF(AV$2='SANDBOX Calc'!$F$6,Data!AU134,0)</f>
        <v>0</v>
      </c>
      <c r="AW134" s="4">
        <f>IF(AW$2='SANDBOX Calc'!$F$6,Data!AV134,0)</f>
        <v>0</v>
      </c>
      <c r="AX134" s="4">
        <f>IF(AX$2='SANDBOX Calc'!$F$6,Data!AW134,0)</f>
        <v>0</v>
      </c>
      <c r="AY134" s="6">
        <f t="shared" si="20"/>
        <v>0</v>
      </c>
      <c r="AZ134" s="18">
        <f>IF(AZ$2='SANDBOX Calc'!$G$6,0,0)</f>
        <v>0</v>
      </c>
      <c r="BA134" s="4">
        <f>IF(BA$2='SANDBOX Calc'!$G$6,Data!AX134,0)</f>
        <v>0</v>
      </c>
      <c r="BB134" s="4">
        <f>IF(BB$2='SANDBOX Calc'!$G$6,Data!AY134,0)</f>
        <v>0</v>
      </c>
      <c r="BC134" s="4">
        <f>IF(BC$2='SANDBOX Calc'!$G$6,Data!AZ134,0)</f>
        <v>0</v>
      </c>
      <c r="BD134" s="4">
        <f>IF(BD$2='SANDBOX Calc'!$G$6,Data!BA134,0)</f>
        <v>0</v>
      </c>
      <c r="BE134" s="4">
        <f>IF(BE$2='SANDBOX Calc'!$G$6,Data!BB134,0)</f>
        <v>0</v>
      </c>
      <c r="BF134" s="4">
        <f>IF(BF$2='SANDBOX Calc'!$G$6,Data!BC134,0)</f>
        <v>0</v>
      </c>
      <c r="BG134" s="4">
        <f>IF(BG$2='SANDBOX Calc'!$G$6,Data!BD134,0)</f>
        <v>0</v>
      </c>
      <c r="BH134" s="6">
        <f t="shared" si="21"/>
        <v>0</v>
      </c>
      <c r="BI134" s="97">
        <f>IF('SANDBOX Calc'!$H$6="Yes",Data!BE134,0)</f>
        <v>0</v>
      </c>
      <c r="BJ134" s="18">
        <f>IF(BJ$2='SANDBOX Calc'!$L$4,0,0)</f>
        <v>0</v>
      </c>
      <c r="BK134" s="4">
        <f>IF(BK$2='SANDBOX Calc'!$L$4,Data!BV134,0)</f>
        <v>0</v>
      </c>
      <c r="BL134" s="4">
        <f>IF(BL$2='SANDBOX Calc'!$L$4,Data!BW134,0)</f>
        <v>0.33900000000000002</v>
      </c>
      <c r="BM134" s="4">
        <f>IF(BM$2='SANDBOX Calc'!$L$4,Data!BX134,0)</f>
        <v>0</v>
      </c>
      <c r="BN134" s="4">
        <f>IF(BN$2='SANDBOX Calc'!$L$4,Data!BY134,0)</f>
        <v>0</v>
      </c>
      <c r="BO134" s="6">
        <f t="shared" si="22"/>
        <v>0.33900000000000002</v>
      </c>
      <c r="BP134" s="4">
        <f>IF('SANDBOX Calc'!$J$6='BPA SANDBOX Ref Data'!BP$2,Data!C134,0)</f>
        <v>0</v>
      </c>
      <c r="BQ134" s="4">
        <f>IF('SANDBOX Calc'!$J$6='BPA SANDBOX Ref Data'!BQ$2,Data!D134,0)</f>
        <v>0</v>
      </c>
      <c r="BR134" s="4">
        <f>IF('SANDBOX Calc'!$J$6='BPA SANDBOX Ref Data'!BR$2,Data!E134,0)</f>
        <v>0</v>
      </c>
      <c r="BS134" s="4">
        <f>IF('SANDBOX Calc'!$J$6='BPA SANDBOX Ref Data'!BS$2,Data!F134,0)</f>
        <v>17.277999999999999</v>
      </c>
      <c r="BT134" s="99">
        <f t="shared" si="16"/>
        <v>17.277999999999999</v>
      </c>
      <c r="BU134" s="102">
        <f>IF('SANDBOX Calc'!$L$6="Yes",'BPA SANDBOX Ref Data'!BO134*'SANDBOX Calc'!$L$5,0)</f>
        <v>0.16950000000000001</v>
      </c>
      <c r="BV134" s="102">
        <f>IF('SANDBOX Calc'!$M$6="Yes",IF(('SANDBOX Calc'!I138-'BPA SANDBOX Ref Data'!BT134)&gt;0,('SANDBOX Calc'!I138-'BPA SANDBOX Ref Data'!BT134)*'SANDBOX Calc'!$M$5,0),0)</f>
        <v>0</v>
      </c>
      <c r="BW134" s="80">
        <f>IF('SANDBOX Calc'!$K$6="Yes",IF(('SANDBOX Calc'!I138)&lt;'SANDBOX Calc'!J138,('SANDBOX Calc'!I138-'SANDBOX Calc'!J138)*'SANDBOX Calc'!$K$5,0),0)</f>
        <v>-1.0694969178082196</v>
      </c>
      <c r="BX134" s="105">
        <f>IF('SANDBOX Calc'!$N$5='BPA SANDBOX Ref Data'!$BX$2,'BPA SANDBOX Scaling'!D137,0)</f>
        <v>0.69004612953979905</v>
      </c>
      <c r="BY134" s="1">
        <f>IF('SANDBOX Calc'!$N$5='BPA SANDBOX Ref Data'!$BY$2,'BPA SANDBOX Scaling'!H137,0)</f>
        <v>0</v>
      </c>
      <c r="BZ134" s="6">
        <f>IF('SANDBOX Calc'!$N$6="Yes",SUM('BPA SANDBOX Ref Data'!BX134:BY134),0)</f>
        <v>0.69004612953979905</v>
      </c>
      <c r="CA134" s="4"/>
      <c r="CB134" s="4"/>
      <c r="CC134" s="4"/>
      <c r="CD134" s="4"/>
      <c r="CE134" s="4"/>
      <c r="CF134" s="4"/>
      <c r="CG134" s="4"/>
      <c r="CH134" s="4"/>
      <c r="CI134" s="4"/>
      <c r="CJ134" s="4"/>
      <c r="CK134" s="4"/>
      <c r="CL134" s="4"/>
      <c r="CM134" s="4"/>
      <c r="CN134" s="4"/>
      <c r="CO134" s="4"/>
      <c r="CP134" s="4"/>
      <c r="CQ134" s="4" t="e">
        <f>IF('SANDBOX Calc'!#REF!='BPA SANDBOX Ref Data'!CQ$2,Data!G134,0)</f>
        <v>#REF!</v>
      </c>
      <c r="CR134" s="4" t="e">
        <f>IF('SANDBOX Calc'!#REF!='BPA SANDBOX Ref Data'!CR$2,Data!H134,0)</f>
        <v>#REF!</v>
      </c>
      <c r="CS134" s="4" t="e">
        <f>IF('SANDBOX Calc'!#REF!='BPA SANDBOX Ref Data'!CS$2,Data!I134,0)</f>
        <v>#REF!</v>
      </c>
      <c r="CT134" s="4" t="e">
        <f>IF('SANDBOX Calc'!#REF!='BPA SANDBOX Ref Data'!CT$2,Data!J134,0)</f>
        <v>#REF!</v>
      </c>
      <c r="CU134" s="4" t="e">
        <f>IF('SANDBOX Calc'!#REF!='BPA SANDBOX Ref Data'!CU$2,Data!K134,0)</f>
        <v>#REF!</v>
      </c>
      <c r="CV134" s="4" t="e">
        <f>IF('SANDBOX Calc'!#REF!='BPA SANDBOX Ref Data'!CV$2,Data!L134,0)</f>
        <v>#REF!</v>
      </c>
      <c r="CW134" s="4" t="e">
        <f>IF('SANDBOX Calc'!#REF!='BPA SANDBOX Ref Data'!CW$2,Data!M134,0)</f>
        <v>#REF!</v>
      </c>
      <c r="CX134" s="4" t="e">
        <f>IF('SANDBOX Calc'!#REF!='BPA SANDBOX Ref Data'!CX$2,Data!N134,0)</f>
        <v>#REF!</v>
      </c>
      <c r="CY134" s="4" t="e">
        <f>IF('SANDBOX Calc'!#REF!='BPA SANDBOX Ref Data'!CY$2,Data!O134,0)</f>
        <v>#REF!</v>
      </c>
      <c r="CZ134" s="4" t="e">
        <f>IF('SANDBOX Calc'!#REF!='BPA SANDBOX Ref Data'!CZ$2,Data!P134,0)</f>
        <v>#REF!</v>
      </c>
      <c r="DA134" s="4" t="e">
        <f>IF('SANDBOX Calc'!#REF!='BPA SANDBOX Ref Data'!DA$2,Data!Q134,0)</f>
        <v>#REF!</v>
      </c>
      <c r="DB134" s="4" t="e">
        <f>IF('SANDBOX Calc'!#REF!='BPA SANDBOX Ref Data'!DB$2,Data!R134,0)</f>
        <v>#REF!</v>
      </c>
      <c r="DC134" s="4" t="e">
        <f>IF('SANDBOX Calc'!#REF!='BPA SANDBOX Ref Data'!DC$2,Data!S134,0)</f>
        <v>#REF!</v>
      </c>
      <c r="DD134" s="4" t="e">
        <f>IF('SANDBOX Calc'!#REF!='BPA SANDBOX Ref Data'!DD$2,Data!T134,0)</f>
        <v>#REF!</v>
      </c>
      <c r="DE134" s="4" t="e">
        <f>IF('SANDBOX Calc'!#REF!='BPA SANDBOX Ref Data'!DE$2,Data!U134,0)</f>
        <v>#REF!</v>
      </c>
      <c r="DF134" s="22" t="e">
        <f t="shared" si="23"/>
        <v>#REF!</v>
      </c>
    </row>
    <row r="135" spans="1:110" x14ac:dyDescent="0.3">
      <c r="A135" s="12">
        <v>11680</v>
      </c>
      <c r="B135" s="37" t="s">
        <v>142</v>
      </c>
      <c r="C135" s="18">
        <f>IF('SANDBOX Calc'!$C$6='BPA SANDBOX Ref Data'!C$2,Data!G135,0)</f>
        <v>0</v>
      </c>
      <c r="D135" s="4">
        <f>IF('SANDBOX Calc'!$C$6='BPA SANDBOX Ref Data'!D$2,Data!H135,0)</f>
        <v>0</v>
      </c>
      <c r="E135" s="4">
        <f>IF('SANDBOX Calc'!$C$6='BPA SANDBOX Ref Data'!E$2,Data!I135,0)</f>
        <v>6.4221215753424667</v>
      </c>
      <c r="F135" s="4">
        <f>IF('SANDBOX Calc'!$C$6='BPA SANDBOX Ref Data'!F$2,Data!J135,0)</f>
        <v>0</v>
      </c>
      <c r="G135" s="4">
        <f>IF('SANDBOX Calc'!$C$6='BPA SANDBOX Ref Data'!G$2,Data!K135,0)</f>
        <v>0</v>
      </c>
      <c r="H135" s="4">
        <f>IF('SANDBOX Calc'!$C$6='BPA SANDBOX Ref Data'!H$2,Data!L135,0)</f>
        <v>0</v>
      </c>
      <c r="I135" s="4">
        <f>IF('SANDBOX Calc'!$C$6='BPA SANDBOX Ref Data'!I$2,Data!M135,0)</f>
        <v>0</v>
      </c>
      <c r="J135" s="4">
        <f>IF('SANDBOX Calc'!$C$6='BPA SANDBOX Ref Data'!J$2,Data!N135,0)</f>
        <v>0</v>
      </c>
      <c r="K135" s="4">
        <f>IF('SANDBOX Calc'!$C$6='BPA SANDBOX Ref Data'!K$2,Data!O135,0)</f>
        <v>0</v>
      </c>
      <c r="L135" s="4">
        <f>IF('SANDBOX Calc'!$C$6='BPA SANDBOX Ref Data'!L$2,Data!P135,0)</f>
        <v>0</v>
      </c>
      <c r="M135" s="4">
        <f>IF('SANDBOX Calc'!$C$6='BPA SANDBOX Ref Data'!M$2,Data!Q135,0)</f>
        <v>0</v>
      </c>
      <c r="N135" s="4">
        <f>IF('SANDBOX Calc'!$C$6='BPA SANDBOX Ref Data'!N$2,Data!R135,0)</f>
        <v>0</v>
      </c>
      <c r="O135" s="4">
        <f>IF('SANDBOX Calc'!$C$6='BPA SANDBOX Ref Data'!O$2,Data!S135,0)</f>
        <v>0</v>
      </c>
      <c r="P135" s="4">
        <f>IF('SANDBOX Calc'!$C$6='BPA SANDBOX Ref Data'!P$2,Data!T135,0)</f>
        <v>0</v>
      </c>
      <c r="Q135" s="4">
        <f>IF('SANDBOX Calc'!$C$6='BPA SANDBOX Ref Data'!Q$2,Data!U135,0)</f>
        <v>0</v>
      </c>
      <c r="R135" s="22">
        <f t="shared" si="17"/>
        <v>6.4221215753424667</v>
      </c>
      <c r="S135" s="18">
        <f>IF(S$2='SANDBOX Calc'!$D$6,Data!V135,0)</f>
        <v>0</v>
      </c>
      <c r="T135" s="4">
        <f>IF(T$2='SANDBOX Calc'!$D$6,Data!W135,0)</f>
        <v>0</v>
      </c>
      <c r="U135" s="4">
        <f>IF(U$2='SANDBOX Calc'!$D$6,Data!X135,0)</f>
        <v>0</v>
      </c>
      <c r="V135" s="4">
        <f>IF(V$2='SANDBOX Calc'!$D$6,Data!Y135,0)</f>
        <v>0</v>
      </c>
      <c r="W135" s="4">
        <f>IF(W$2='SANDBOX Calc'!$D$6,Data!Z135,0)</f>
        <v>0</v>
      </c>
      <c r="X135" s="4">
        <f>IF(X$2='SANDBOX Calc'!$D$6,Data!AA135,0)</f>
        <v>0</v>
      </c>
      <c r="Y135" s="4">
        <f>IF(Y$2='SANDBOX Calc'!$D$6,Data!AB135,0)</f>
        <v>0</v>
      </c>
      <c r="Z135" s="4">
        <f>IF(Z$2='SANDBOX Calc'!$D$6,Data!AC135,0)</f>
        <v>0</v>
      </c>
      <c r="AA135" s="4">
        <f>IF(AA$2='SANDBOX Calc'!$D$6,Data!AD135,0)</f>
        <v>0</v>
      </c>
      <c r="AB135" s="4">
        <f>IF(AB$2='SANDBOX Calc'!$D$6,Data!AE135,0)</f>
        <v>0</v>
      </c>
      <c r="AC135" s="4">
        <f>IF(AC$2='SANDBOX Calc'!$D$6,Data!AF135,0)</f>
        <v>0</v>
      </c>
      <c r="AD135" s="4">
        <f>IF(AD$2='SANDBOX Calc'!$D$6,Data!AG135,0)</f>
        <v>0</v>
      </c>
      <c r="AE135" s="4">
        <f>IF(AE$2='SANDBOX Calc'!$D$6,Data!AH135,0)</f>
        <v>0</v>
      </c>
      <c r="AF135" s="4">
        <f>IF(AF$2='SANDBOX Calc'!$D$6,Data!AI135,0)</f>
        <v>0</v>
      </c>
      <c r="AG135" s="6">
        <f t="shared" si="18"/>
        <v>0</v>
      </c>
      <c r="AH135" s="18">
        <f>IF(AH$2='SANDBOX Calc'!$E$6,0,0)</f>
        <v>0</v>
      </c>
      <c r="AI135" s="4">
        <f>IF(AI$2='SANDBOX Calc'!$E$6,Data!AJ135,0)</f>
        <v>0</v>
      </c>
      <c r="AJ135" s="4">
        <f>IF(AJ$2='SANDBOX Calc'!$E$6,Data!AK135,0)</f>
        <v>0</v>
      </c>
      <c r="AK135" s="4">
        <f>IF(AK$2='SANDBOX Calc'!$E$6,Data!AL135,0)</f>
        <v>0</v>
      </c>
      <c r="AL135" s="4">
        <f>IF(AL$2='SANDBOX Calc'!$E$6,Data!AM135,0)</f>
        <v>0</v>
      </c>
      <c r="AM135" s="4">
        <f>IF(AM$2='SANDBOX Calc'!$E$6,Data!AN135,0)</f>
        <v>0</v>
      </c>
      <c r="AN135" s="4">
        <f>IF(AN$2='SANDBOX Calc'!$E$6,Data!AO135,0)</f>
        <v>0</v>
      </c>
      <c r="AO135" s="4">
        <f>IF(AO$2='SANDBOX Calc'!$E$6,Data!AP135,0)</f>
        <v>0</v>
      </c>
      <c r="AP135" s="6">
        <f t="shared" si="19"/>
        <v>0</v>
      </c>
      <c r="AQ135" s="18">
        <f>IF(AQ$2='SANDBOX Calc'!$F$6,0,0)</f>
        <v>0</v>
      </c>
      <c r="AR135" s="4">
        <f>IF(AR$2='SANDBOX Calc'!$F$6,Data!AQ135,0)</f>
        <v>0</v>
      </c>
      <c r="AS135" s="4">
        <f>IF(AS$2='SANDBOX Calc'!$F$6,Data!AR135,0)</f>
        <v>0</v>
      </c>
      <c r="AT135" s="4">
        <f>IF(AT$2='SANDBOX Calc'!$F$6,Data!AS135,0)</f>
        <v>0</v>
      </c>
      <c r="AU135" s="4">
        <f>IF(AU$2='SANDBOX Calc'!$F$6,Data!AT135,0)</f>
        <v>0</v>
      </c>
      <c r="AV135" s="4">
        <f>IF(AV$2='SANDBOX Calc'!$F$6,Data!AU135,0)</f>
        <v>0</v>
      </c>
      <c r="AW135" s="4">
        <f>IF(AW$2='SANDBOX Calc'!$F$6,Data!AV135,0)</f>
        <v>0</v>
      </c>
      <c r="AX135" s="4">
        <f>IF(AX$2='SANDBOX Calc'!$F$6,Data!AW135,0)</f>
        <v>0</v>
      </c>
      <c r="AY135" s="6">
        <f t="shared" si="20"/>
        <v>0</v>
      </c>
      <c r="AZ135" s="18">
        <f>IF(AZ$2='SANDBOX Calc'!$G$6,0,0)</f>
        <v>0</v>
      </c>
      <c r="BA135" s="4">
        <f>IF(BA$2='SANDBOX Calc'!$G$6,Data!AX135,0)</f>
        <v>0</v>
      </c>
      <c r="BB135" s="4">
        <f>IF(BB$2='SANDBOX Calc'!$G$6,Data!AY135,0)</f>
        <v>0</v>
      </c>
      <c r="BC135" s="4">
        <f>IF(BC$2='SANDBOX Calc'!$G$6,Data!AZ135,0)</f>
        <v>0</v>
      </c>
      <c r="BD135" s="4">
        <f>IF(BD$2='SANDBOX Calc'!$G$6,Data!BA135,0)</f>
        <v>0</v>
      </c>
      <c r="BE135" s="4">
        <f>IF(BE$2='SANDBOX Calc'!$G$6,Data!BB135,0)</f>
        <v>0</v>
      </c>
      <c r="BF135" s="4">
        <f>IF(BF$2='SANDBOX Calc'!$G$6,Data!BC135,0)</f>
        <v>0</v>
      </c>
      <c r="BG135" s="4">
        <f>IF(BG$2='SANDBOX Calc'!$G$6,Data!BD135,0)</f>
        <v>0</v>
      </c>
      <c r="BH135" s="6">
        <f t="shared" si="21"/>
        <v>0</v>
      </c>
      <c r="BI135" s="97">
        <f>IF('SANDBOX Calc'!$H$6="Yes",Data!BE135,0)</f>
        <v>0</v>
      </c>
      <c r="BJ135" s="18">
        <f>IF(BJ$2='SANDBOX Calc'!$L$4,0,0)</f>
        <v>0</v>
      </c>
      <c r="BK135" s="4">
        <f>IF(BK$2='SANDBOX Calc'!$L$4,Data!BV135,0)</f>
        <v>0</v>
      </c>
      <c r="BL135" s="4">
        <f>IF(BL$2='SANDBOX Calc'!$L$4,Data!BW135,0)</f>
        <v>0</v>
      </c>
      <c r="BM135" s="4">
        <f>IF(BM$2='SANDBOX Calc'!$L$4,Data!BX135,0)</f>
        <v>0</v>
      </c>
      <c r="BN135" s="4">
        <f>IF(BN$2='SANDBOX Calc'!$L$4,Data!BY135,0)</f>
        <v>0</v>
      </c>
      <c r="BO135" s="6">
        <f t="shared" si="22"/>
        <v>0</v>
      </c>
      <c r="BP135" s="4">
        <f>IF('SANDBOX Calc'!$J$6='BPA SANDBOX Ref Data'!BP$2,Data!C135,0)</f>
        <v>0</v>
      </c>
      <c r="BQ135" s="4">
        <f>IF('SANDBOX Calc'!$J$6='BPA SANDBOX Ref Data'!BQ$2,Data!D135,0)</f>
        <v>0</v>
      </c>
      <c r="BR135" s="4">
        <f>IF('SANDBOX Calc'!$J$6='BPA SANDBOX Ref Data'!BR$2,Data!E135,0)</f>
        <v>0</v>
      </c>
      <c r="BS135" s="4">
        <f>IF('SANDBOX Calc'!$J$6='BPA SANDBOX Ref Data'!BS$2,Data!F135,0)</f>
        <v>6.3289999999999997</v>
      </c>
      <c r="BT135" s="99">
        <f t="shared" si="16"/>
        <v>6.3289999999999997</v>
      </c>
      <c r="BU135" s="102">
        <f>IF('SANDBOX Calc'!$L$6="Yes",'BPA SANDBOX Ref Data'!BO135*'SANDBOX Calc'!$L$5,0)</f>
        <v>0</v>
      </c>
      <c r="BV135" s="102">
        <f>IF('SANDBOX Calc'!$M$6="Yes",IF(('SANDBOX Calc'!I139-'BPA SANDBOX Ref Data'!BT135)&gt;0,('SANDBOX Calc'!I139-'BPA SANDBOX Ref Data'!BT135)*'SANDBOX Calc'!$M$5,0),0)</f>
        <v>2.3280393835616753E-2</v>
      </c>
      <c r="BW135" s="80">
        <f>IF('SANDBOX Calc'!$K$6="Yes",IF(('SANDBOX Calc'!I139)&lt;'SANDBOX Calc'!J139,('SANDBOX Calc'!I139-'SANDBOX Calc'!J139)*'SANDBOX Calc'!$K$5,0),0)</f>
        <v>0</v>
      </c>
      <c r="BX135" s="105">
        <f>IF('SANDBOX Calc'!$N$5='BPA SANDBOX Ref Data'!$BX$2,'BPA SANDBOX Scaling'!D138,0)</f>
        <v>0.26763742060129203</v>
      </c>
      <c r="BY135" s="1">
        <f>IF('SANDBOX Calc'!$N$5='BPA SANDBOX Ref Data'!$BY$2,'BPA SANDBOX Scaling'!H138,0)</f>
        <v>0</v>
      </c>
      <c r="BZ135" s="6">
        <f>IF('SANDBOX Calc'!$N$6="Yes",SUM('BPA SANDBOX Ref Data'!BX135:BY135),0)</f>
        <v>0.26763742060129203</v>
      </c>
      <c r="CA135" s="4"/>
      <c r="CB135" s="4"/>
      <c r="CC135" s="4"/>
      <c r="CD135" s="4"/>
      <c r="CE135" s="4"/>
      <c r="CF135" s="4"/>
      <c r="CG135" s="4"/>
      <c r="CH135" s="4"/>
      <c r="CI135" s="4"/>
      <c r="CJ135" s="4"/>
      <c r="CK135" s="4"/>
      <c r="CL135" s="4"/>
      <c r="CM135" s="4"/>
      <c r="CN135" s="4"/>
      <c r="CO135" s="4"/>
      <c r="CP135" s="4"/>
      <c r="CQ135" s="4" t="e">
        <f>IF('SANDBOX Calc'!#REF!='BPA SANDBOX Ref Data'!CQ$2,Data!G135,0)</f>
        <v>#REF!</v>
      </c>
      <c r="CR135" s="4" t="e">
        <f>IF('SANDBOX Calc'!#REF!='BPA SANDBOX Ref Data'!CR$2,Data!H135,0)</f>
        <v>#REF!</v>
      </c>
      <c r="CS135" s="4" t="e">
        <f>IF('SANDBOX Calc'!#REF!='BPA SANDBOX Ref Data'!CS$2,Data!I135,0)</f>
        <v>#REF!</v>
      </c>
      <c r="CT135" s="4" t="e">
        <f>IF('SANDBOX Calc'!#REF!='BPA SANDBOX Ref Data'!CT$2,Data!J135,0)</f>
        <v>#REF!</v>
      </c>
      <c r="CU135" s="4" t="e">
        <f>IF('SANDBOX Calc'!#REF!='BPA SANDBOX Ref Data'!CU$2,Data!K135,0)</f>
        <v>#REF!</v>
      </c>
      <c r="CV135" s="4" t="e">
        <f>IF('SANDBOX Calc'!#REF!='BPA SANDBOX Ref Data'!CV$2,Data!L135,0)</f>
        <v>#REF!</v>
      </c>
      <c r="CW135" s="4" t="e">
        <f>IF('SANDBOX Calc'!#REF!='BPA SANDBOX Ref Data'!CW$2,Data!M135,0)</f>
        <v>#REF!</v>
      </c>
      <c r="CX135" s="4" t="e">
        <f>IF('SANDBOX Calc'!#REF!='BPA SANDBOX Ref Data'!CX$2,Data!N135,0)</f>
        <v>#REF!</v>
      </c>
      <c r="CY135" s="4" t="e">
        <f>IF('SANDBOX Calc'!#REF!='BPA SANDBOX Ref Data'!CY$2,Data!O135,0)</f>
        <v>#REF!</v>
      </c>
      <c r="CZ135" s="4" t="e">
        <f>IF('SANDBOX Calc'!#REF!='BPA SANDBOX Ref Data'!CZ$2,Data!P135,0)</f>
        <v>#REF!</v>
      </c>
      <c r="DA135" s="4" t="e">
        <f>IF('SANDBOX Calc'!#REF!='BPA SANDBOX Ref Data'!DA$2,Data!Q135,0)</f>
        <v>#REF!</v>
      </c>
      <c r="DB135" s="4" t="e">
        <f>IF('SANDBOX Calc'!#REF!='BPA SANDBOX Ref Data'!DB$2,Data!R135,0)</f>
        <v>#REF!</v>
      </c>
      <c r="DC135" s="4" t="e">
        <f>IF('SANDBOX Calc'!#REF!='BPA SANDBOX Ref Data'!DC$2,Data!S135,0)</f>
        <v>#REF!</v>
      </c>
      <c r="DD135" s="4" t="e">
        <f>IF('SANDBOX Calc'!#REF!='BPA SANDBOX Ref Data'!DD$2,Data!T135,0)</f>
        <v>#REF!</v>
      </c>
      <c r="DE135" s="4" t="e">
        <f>IF('SANDBOX Calc'!#REF!='BPA SANDBOX Ref Data'!DE$2,Data!U135,0)</f>
        <v>#REF!</v>
      </c>
      <c r="DF135" s="22" t="e">
        <f t="shared" si="23"/>
        <v>#REF!</v>
      </c>
    </row>
    <row r="136" spans="1:110" x14ac:dyDescent="0.3">
      <c r="A136" s="12">
        <v>12026</v>
      </c>
      <c r="B136" s="37" t="s">
        <v>143</v>
      </c>
      <c r="C136" s="18">
        <f>IF('SANDBOX Calc'!$C$6='BPA SANDBOX Ref Data'!C$2,Data!G136,0)</f>
        <v>0</v>
      </c>
      <c r="D136" s="4">
        <f>IF('SANDBOX Calc'!$C$6='BPA SANDBOX Ref Data'!D$2,Data!H136,0)</f>
        <v>0</v>
      </c>
      <c r="E136" s="4">
        <f>IF('SANDBOX Calc'!$C$6='BPA SANDBOX Ref Data'!E$2,Data!I136,0)</f>
        <v>45.611939383561634</v>
      </c>
      <c r="F136" s="4">
        <f>IF('SANDBOX Calc'!$C$6='BPA SANDBOX Ref Data'!F$2,Data!J136,0)</f>
        <v>0</v>
      </c>
      <c r="G136" s="4">
        <f>IF('SANDBOX Calc'!$C$6='BPA SANDBOX Ref Data'!G$2,Data!K136,0)</f>
        <v>0</v>
      </c>
      <c r="H136" s="4">
        <f>IF('SANDBOX Calc'!$C$6='BPA SANDBOX Ref Data'!H$2,Data!L136,0)</f>
        <v>0</v>
      </c>
      <c r="I136" s="4">
        <f>IF('SANDBOX Calc'!$C$6='BPA SANDBOX Ref Data'!I$2,Data!M136,0)</f>
        <v>0</v>
      </c>
      <c r="J136" s="4">
        <f>IF('SANDBOX Calc'!$C$6='BPA SANDBOX Ref Data'!J$2,Data!N136,0)</f>
        <v>0</v>
      </c>
      <c r="K136" s="4">
        <f>IF('SANDBOX Calc'!$C$6='BPA SANDBOX Ref Data'!K$2,Data!O136,0)</f>
        <v>0</v>
      </c>
      <c r="L136" s="4">
        <f>IF('SANDBOX Calc'!$C$6='BPA SANDBOX Ref Data'!L$2,Data!P136,0)</f>
        <v>0</v>
      </c>
      <c r="M136" s="4">
        <f>IF('SANDBOX Calc'!$C$6='BPA SANDBOX Ref Data'!M$2,Data!Q136,0)</f>
        <v>0</v>
      </c>
      <c r="N136" s="4">
        <f>IF('SANDBOX Calc'!$C$6='BPA SANDBOX Ref Data'!N$2,Data!R136,0)</f>
        <v>0</v>
      </c>
      <c r="O136" s="4">
        <f>IF('SANDBOX Calc'!$C$6='BPA SANDBOX Ref Data'!O$2,Data!S136,0)</f>
        <v>0</v>
      </c>
      <c r="P136" s="4">
        <f>IF('SANDBOX Calc'!$C$6='BPA SANDBOX Ref Data'!P$2,Data!T136,0)</f>
        <v>0</v>
      </c>
      <c r="Q136" s="4">
        <f>IF('SANDBOX Calc'!$C$6='BPA SANDBOX Ref Data'!Q$2,Data!U136,0)</f>
        <v>0</v>
      </c>
      <c r="R136" s="22">
        <f t="shared" si="17"/>
        <v>45.611939383561634</v>
      </c>
      <c r="S136" s="18">
        <f>IF(S$2='SANDBOX Calc'!$D$6,Data!V136,0)</f>
        <v>0</v>
      </c>
      <c r="T136" s="4">
        <f>IF(T$2='SANDBOX Calc'!$D$6,Data!W136,0)</f>
        <v>0</v>
      </c>
      <c r="U136" s="4">
        <f>IF(U$2='SANDBOX Calc'!$D$6,Data!X136,0)</f>
        <v>0</v>
      </c>
      <c r="V136" s="4">
        <f>IF(V$2='SANDBOX Calc'!$D$6,Data!Y136,0)</f>
        <v>0</v>
      </c>
      <c r="W136" s="4">
        <f>IF(W$2='SANDBOX Calc'!$D$6,Data!Z136,0)</f>
        <v>0</v>
      </c>
      <c r="X136" s="4">
        <f>IF(X$2='SANDBOX Calc'!$D$6,Data!AA136,0)</f>
        <v>0</v>
      </c>
      <c r="Y136" s="4">
        <f>IF(Y$2='SANDBOX Calc'!$D$6,Data!AB136,0)</f>
        <v>0</v>
      </c>
      <c r="Z136" s="4">
        <f>IF(Z$2='SANDBOX Calc'!$D$6,Data!AC136,0)</f>
        <v>0</v>
      </c>
      <c r="AA136" s="4">
        <f>IF(AA$2='SANDBOX Calc'!$D$6,Data!AD136,0)</f>
        <v>0</v>
      </c>
      <c r="AB136" s="4">
        <f>IF(AB$2='SANDBOX Calc'!$D$6,Data!AE136,0)</f>
        <v>0</v>
      </c>
      <c r="AC136" s="4">
        <f>IF(AC$2='SANDBOX Calc'!$D$6,Data!AF136,0)</f>
        <v>0</v>
      </c>
      <c r="AD136" s="4">
        <f>IF(AD$2='SANDBOX Calc'!$D$6,Data!AG136,0)</f>
        <v>0</v>
      </c>
      <c r="AE136" s="4">
        <f>IF(AE$2='SANDBOX Calc'!$D$6,Data!AH136,0)</f>
        <v>0</v>
      </c>
      <c r="AF136" s="4">
        <f>IF(AF$2='SANDBOX Calc'!$D$6,Data!AI136,0)</f>
        <v>0</v>
      </c>
      <c r="AG136" s="6">
        <f t="shared" si="18"/>
        <v>0</v>
      </c>
      <c r="AH136" s="18">
        <f>IF(AH$2='SANDBOX Calc'!$E$6,0,0)</f>
        <v>0</v>
      </c>
      <c r="AI136" s="4">
        <f>IF(AI$2='SANDBOX Calc'!$E$6,Data!AJ136,0)</f>
        <v>0</v>
      </c>
      <c r="AJ136" s="4">
        <f>IF(AJ$2='SANDBOX Calc'!$E$6,Data!AK136,0)</f>
        <v>0</v>
      </c>
      <c r="AK136" s="4">
        <f>IF(AK$2='SANDBOX Calc'!$E$6,Data!AL136,0)</f>
        <v>0</v>
      </c>
      <c r="AL136" s="4">
        <f>IF(AL$2='SANDBOX Calc'!$E$6,Data!AM136,0)</f>
        <v>0</v>
      </c>
      <c r="AM136" s="4">
        <f>IF(AM$2='SANDBOX Calc'!$E$6,Data!AN136,0)</f>
        <v>0</v>
      </c>
      <c r="AN136" s="4">
        <f>IF(AN$2='SANDBOX Calc'!$E$6,Data!AO136,0)</f>
        <v>0</v>
      </c>
      <c r="AO136" s="4">
        <f>IF(AO$2='SANDBOX Calc'!$E$6,Data!AP136,0)</f>
        <v>0</v>
      </c>
      <c r="AP136" s="6">
        <f t="shared" si="19"/>
        <v>0</v>
      </c>
      <c r="AQ136" s="18">
        <f>IF(AQ$2='SANDBOX Calc'!$F$6,0,0)</f>
        <v>0</v>
      </c>
      <c r="AR136" s="4">
        <f>IF(AR$2='SANDBOX Calc'!$F$6,Data!AQ136,0)</f>
        <v>0</v>
      </c>
      <c r="AS136" s="4">
        <f>IF(AS$2='SANDBOX Calc'!$F$6,Data!AR136,0)</f>
        <v>0</v>
      </c>
      <c r="AT136" s="4">
        <f>IF(AT$2='SANDBOX Calc'!$F$6,Data!AS136,0)</f>
        <v>0</v>
      </c>
      <c r="AU136" s="4">
        <f>IF(AU$2='SANDBOX Calc'!$F$6,Data!AT136,0)</f>
        <v>0</v>
      </c>
      <c r="AV136" s="4">
        <f>IF(AV$2='SANDBOX Calc'!$F$6,Data!AU136,0)</f>
        <v>0</v>
      </c>
      <c r="AW136" s="4">
        <f>IF(AW$2='SANDBOX Calc'!$F$6,Data!AV136,0)</f>
        <v>0</v>
      </c>
      <c r="AX136" s="4">
        <f>IF(AX$2='SANDBOX Calc'!$F$6,Data!AW136,0)</f>
        <v>0</v>
      </c>
      <c r="AY136" s="6">
        <f t="shared" si="20"/>
        <v>0</v>
      </c>
      <c r="AZ136" s="18">
        <f>IF(AZ$2='SANDBOX Calc'!$G$6,0,0)</f>
        <v>0</v>
      </c>
      <c r="BA136" s="4">
        <f>IF(BA$2='SANDBOX Calc'!$G$6,Data!AX136,0)</f>
        <v>0</v>
      </c>
      <c r="BB136" s="4">
        <f>IF(BB$2='SANDBOX Calc'!$G$6,Data!AY136,0)</f>
        <v>0</v>
      </c>
      <c r="BC136" s="4">
        <f>IF(BC$2='SANDBOX Calc'!$G$6,Data!AZ136,0)</f>
        <v>0</v>
      </c>
      <c r="BD136" s="4">
        <f>IF(BD$2='SANDBOX Calc'!$G$6,Data!BA136,0)</f>
        <v>0</v>
      </c>
      <c r="BE136" s="4">
        <f>IF(BE$2='SANDBOX Calc'!$G$6,Data!BB136,0)</f>
        <v>0</v>
      </c>
      <c r="BF136" s="4">
        <f>IF(BF$2='SANDBOX Calc'!$G$6,Data!BC136,0)</f>
        <v>0</v>
      </c>
      <c r="BG136" s="4">
        <f>IF(BG$2='SANDBOX Calc'!$G$6,Data!BD136,0)</f>
        <v>0</v>
      </c>
      <c r="BH136" s="6">
        <f t="shared" si="21"/>
        <v>0</v>
      </c>
      <c r="BI136" s="97">
        <f>IF('SANDBOX Calc'!$H$6="Yes",Data!BE136,0)</f>
        <v>0</v>
      </c>
      <c r="BJ136" s="18">
        <f>IF(BJ$2='SANDBOX Calc'!$L$4,0,0)</f>
        <v>0</v>
      </c>
      <c r="BK136" s="4">
        <f>IF(BK$2='SANDBOX Calc'!$L$4,Data!BV136,0)</f>
        <v>0</v>
      </c>
      <c r="BL136" s="4">
        <f>IF(BL$2='SANDBOX Calc'!$L$4,Data!BW136,0)</f>
        <v>0.3705</v>
      </c>
      <c r="BM136" s="4">
        <f>IF(BM$2='SANDBOX Calc'!$L$4,Data!BX136,0)</f>
        <v>0</v>
      </c>
      <c r="BN136" s="4">
        <f>IF(BN$2='SANDBOX Calc'!$L$4,Data!BY136,0)</f>
        <v>0</v>
      </c>
      <c r="BO136" s="6">
        <f t="shared" si="22"/>
        <v>0.3705</v>
      </c>
      <c r="BP136" s="4">
        <f>IF('SANDBOX Calc'!$J$6='BPA SANDBOX Ref Data'!BP$2,Data!C136,0)</f>
        <v>0</v>
      </c>
      <c r="BQ136" s="4">
        <f>IF('SANDBOX Calc'!$J$6='BPA SANDBOX Ref Data'!BQ$2,Data!D136,0)</f>
        <v>0</v>
      </c>
      <c r="BR136" s="4">
        <f>IF('SANDBOX Calc'!$J$6='BPA SANDBOX Ref Data'!BR$2,Data!E136,0)</f>
        <v>0</v>
      </c>
      <c r="BS136" s="4">
        <f>IF('SANDBOX Calc'!$J$6='BPA SANDBOX Ref Data'!BS$2,Data!F136,0)</f>
        <v>45.173000000000002</v>
      </c>
      <c r="BT136" s="99">
        <f t="shared" si="16"/>
        <v>45.173000000000002</v>
      </c>
      <c r="BU136" s="102">
        <f>IF('SANDBOX Calc'!$L$6="Yes",'BPA SANDBOX Ref Data'!BO136*'SANDBOX Calc'!$L$5,0)</f>
        <v>0.18525</v>
      </c>
      <c r="BV136" s="102">
        <f>IF('SANDBOX Calc'!$M$6="Yes",IF(('SANDBOX Calc'!I140-'BPA SANDBOX Ref Data'!BT136)&gt;0,('SANDBOX Calc'!I140-'BPA SANDBOX Ref Data'!BT136)*'SANDBOX Calc'!$M$5,0),0)</f>
        <v>0.10973484589040794</v>
      </c>
      <c r="BW136" s="80">
        <f>IF('SANDBOX Calc'!$K$6="Yes",IF(('SANDBOX Calc'!I140)&lt;'SANDBOX Calc'!J140,('SANDBOX Calc'!I140-'SANDBOX Calc'!J140)*'SANDBOX Calc'!$K$5,0),0)</f>
        <v>0</v>
      </c>
      <c r="BX136" s="105">
        <f>IF('SANDBOX Calc'!$N$5='BPA SANDBOX Ref Data'!$BX$2,'BPA SANDBOX Scaling'!D139,0)</f>
        <v>1.9156796346555682</v>
      </c>
      <c r="BY136" s="1">
        <f>IF('SANDBOX Calc'!$N$5='BPA SANDBOX Ref Data'!$BY$2,'BPA SANDBOX Scaling'!H139,0)</f>
        <v>0</v>
      </c>
      <c r="BZ136" s="6">
        <f>IF('SANDBOX Calc'!$N$6="Yes",SUM('BPA SANDBOX Ref Data'!BX136:BY136),0)</f>
        <v>1.9156796346555682</v>
      </c>
      <c r="CA136" s="4"/>
      <c r="CB136" s="4"/>
      <c r="CC136" s="4"/>
      <c r="CD136" s="4"/>
      <c r="CE136" s="4"/>
      <c r="CF136" s="4"/>
      <c r="CG136" s="4"/>
      <c r="CH136" s="4"/>
      <c r="CI136" s="4"/>
      <c r="CJ136" s="4"/>
      <c r="CK136" s="4"/>
      <c r="CL136" s="4"/>
      <c r="CM136" s="4"/>
      <c r="CN136" s="4"/>
      <c r="CO136" s="4"/>
      <c r="CP136" s="4"/>
      <c r="CQ136" s="4" t="e">
        <f>IF('SANDBOX Calc'!#REF!='BPA SANDBOX Ref Data'!CQ$2,Data!G136,0)</f>
        <v>#REF!</v>
      </c>
      <c r="CR136" s="4" t="e">
        <f>IF('SANDBOX Calc'!#REF!='BPA SANDBOX Ref Data'!CR$2,Data!H136,0)</f>
        <v>#REF!</v>
      </c>
      <c r="CS136" s="4" t="e">
        <f>IF('SANDBOX Calc'!#REF!='BPA SANDBOX Ref Data'!CS$2,Data!I136,0)</f>
        <v>#REF!</v>
      </c>
      <c r="CT136" s="4" t="e">
        <f>IF('SANDBOX Calc'!#REF!='BPA SANDBOX Ref Data'!CT$2,Data!J136,0)</f>
        <v>#REF!</v>
      </c>
      <c r="CU136" s="4" t="e">
        <f>IF('SANDBOX Calc'!#REF!='BPA SANDBOX Ref Data'!CU$2,Data!K136,0)</f>
        <v>#REF!</v>
      </c>
      <c r="CV136" s="4" t="e">
        <f>IF('SANDBOX Calc'!#REF!='BPA SANDBOX Ref Data'!CV$2,Data!L136,0)</f>
        <v>#REF!</v>
      </c>
      <c r="CW136" s="4" t="e">
        <f>IF('SANDBOX Calc'!#REF!='BPA SANDBOX Ref Data'!CW$2,Data!M136,0)</f>
        <v>#REF!</v>
      </c>
      <c r="CX136" s="4" t="e">
        <f>IF('SANDBOX Calc'!#REF!='BPA SANDBOX Ref Data'!CX$2,Data!N136,0)</f>
        <v>#REF!</v>
      </c>
      <c r="CY136" s="4" t="e">
        <f>IF('SANDBOX Calc'!#REF!='BPA SANDBOX Ref Data'!CY$2,Data!O136,0)</f>
        <v>#REF!</v>
      </c>
      <c r="CZ136" s="4" t="e">
        <f>IF('SANDBOX Calc'!#REF!='BPA SANDBOX Ref Data'!CZ$2,Data!P136,0)</f>
        <v>#REF!</v>
      </c>
      <c r="DA136" s="4" t="e">
        <f>IF('SANDBOX Calc'!#REF!='BPA SANDBOX Ref Data'!DA$2,Data!Q136,0)</f>
        <v>#REF!</v>
      </c>
      <c r="DB136" s="4" t="e">
        <f>IF('SANDBOX Calc'!#REF!='BPA SANDBOX Ref Data'!DB$2,Data!R136,0)</f>
        <v>#REF!</v>
      </c>
      <c r="DC136" s="4" t="e">
        <f>IF('SANDBOX Calc'!#REF!='BPA SANDBOX Ref Data'!DC$2,Data!S136,0)</f>
        <v>#REF!</v>
      </c>
      <c r="DD136" s="4" t="e">
        <f>IF('SANDBOX Calc'!#REF!='BPA SANDBOX Ref Data'!DD$2,Data!T136,0)</f>
        <v>#REF!</v>
      </c>
      <c r="DE136" s="4" t="e">
        <f>IF('SANDBOX Calc'!#REF!='BPA SANDBOX Ref Data'!DE$2,Data!U136,0)</f>
        <v>#REF!</v>
      </c>
      <c r="DF136" s="22" t="e">
        <f t="shared" si="23"/>
        <v>#REF!</v>
      </c>
    </row>
    <row r="137" spans="1:110" ht="14.5" thickBot="1" x14ac:dyDescent="0.35">
      <c r="A137" s="13" t="s">
        <v>144</v>
      </c>
      <c r="B137" s="38" t="s">
        <v>0</v>
      </c>
      <c r="C137" s="81">
        <f>IF('SANDBOX Calc'!$C$6='BPA SANDBOX Ref Data'!C$2,Data!G137,0)</f>
        <v>0</v>
      </c>
      <c r="D137" s="82">
        <f>IF('SANDBOX Calc'!$C$6='BPA SANDBOX Ref Data'!D$2,Data!H137,0)</f>
        <v>0</v>
      </c>
      <c r="E137" s="82">
        <f>IF('SANDBOX Calc'!$C$6='BPA SANDBOX Ref Data'!E$2,Data!I137,0)</f>
        <v>100</v>
      </c>
      <c r="F137" s="82">
        <f>IF('SANDBOX Calc'!$C$6='BPA SANDBOX Ref Data'!F$2,Data!J137,0)</f>
        <v>0</v>
      </c>
      <c r="G137" s="82">
        <f>IF('SANDBOX Calc'!$C$6='BPA SANDBOX Ref Data'!G$2,Data!K137,0)</f>
        <v>0</v>
      </c>
      <c r="H137" s="82">
        <f>IF('SANDBOX Calc'!$C$6='BPA SANDBOX Ref Data'!H$2,Data!L137,0)</f>
        <v>0</v>
      </c>
      <c r="I137" s="82">
        <f>IF('SANDBOX Calc'!$C$6='BPA SANDBOX Ref Data'!I$2,Data!M137,0)</f>
        <v>0</v>
      </c>
      <c r="J137" s="82">
        <f>IF('SANDBOX Calc'!$C$6='BPA SANDBOX Ref Data'!J$2,Data!N137,0)</f>
        <v>0</v>
      </c>
      <c r="K137" s="82">
        <f>IF('SANDBOX Calc'!$C$6='BPA SANDBOX Ref Data'!K$2,Data!O137,0)</f>
        <v>0</v>
      </c>
      <c r="L137" s="82">
        <f>IF('SANDBOX Calc'!$C$6='BPA SANDBOX Ref Data'!L$2,Data!P137,0)</f>
        <v>0</v>
      </c>
      <c r="M137" s="82">
        <f>IF('SANDBOX Calc'!$C$6='BPA SANDBOX Ref Data'!M$2,Data!Q137,0)</f>
        <v>0</v>
      </c>
      <c r="N137" s="82">
        <f>IF('SANDBOX Calc'!$C$6='BPA SANDBOX Ref Data'!N$2,Data!R137,0)</f>
        <v>0</v>
      </c>
      <c r="O137" s="82">
        <f>IF('SANDBOX Calc'!$C$6='BPA SANDBOX Ref Data'!O$2,Data!S137,0)</f>
        <v>0</v>
      </c>
      <c r="P137" s="82">
        <f>IF('SANDBOX Calc'!$C$6='BPA SANDBOX Ref Data'!P$2,Data!T137,0)</f>
        <v>0</v>
      </c>
      <c r="Q137" s="82">
        <f>IF('SANDBOX Calc'!$C$6='BPA SANDBOX Ref Data'!Q$2,Data!U137,0)</f>
        <v>0</v>
      </c>
      <c r="R137" s="95">
        <f>IF('SANDBOX Calc'!A2="Yes",SUM(C137:Q137),0)</f>
        <v>0</v>
      </c>
      <c r="S137" s="81">
        <f>IF(S$2='SANDBOX Calc'!$D$6,Data!V137,0)</f>
        <v>0</v>
      </c>
      <c r="T137" s="82">
        <f>IF(T$2='SANDBOX Calc'!$D$6,Data!W137,0)</f>
        <v>0</v>
      </c>
      <c r="U137" s="82">
        <f>IF(U$2='SANDBOX Calc'!$D$6,Data!X137,0)</f>
        <v>0</v>
      </c>
      <c r="V137" s="82">
        <f>IF(V$2='SANDBOX Calc'!$D$6,Data!Y137,0)</f>
        <v>0</v>
      </c>
      <c r="W137" s="82">
        <f>IF(W$2='SANDBOX Calc'!$D$6,Data!Z137,0)</f>
        <v>0</v>
      </c>
      <c r="X137" s="82">
        <f>IF(X$2='SANDBOX Calc'!$D$6,Data!AA137,0)</f>
        <v>0</v>
      </c>
      <c r="Y137" s="82">
        <f>IF(Y$2='SANDBOX Calc'!$D$6,Data!AB137,0)</f>
        <v>0</v>
      </c>
      <c r="Z137" s="82">
        <f>IF(Z$2='SANDBOX Calc'!$D$6,Data!AC137,0)</f>
        <v>0</v>
      </c>
      <c r="AA137" s="82">
        <f>IF(AA$2='SANDBOX Calc'!$D$6,Data!AD137,0)</f>
        <v>0</v>
      </c>
      <c r="AB137" s="82">
        <f>IF(AB$2='SANDBOX Calc'!$D$6,Data!AE137,0)</f>
        <v>0</v>
      </c>
      <c r="AC137" s="82">
        <f>IF(AC$2='SANDBOX Calc'!$D$6,Data!AF137,0)</f>
        <v>0</v>
      </c>
      <c r="AD137" s="82">
        <f>IF(AD$2='SANDBOX Calc'!$D$6,Data!AG137,0)</f>
        <v>0</v>
      </c>
      <c r="AE137" s="82">
        <f>IF(AE$2='SANDBOX Calc'!$D$6,Data!AH137,0)</f>
        <v>0</v>
      </c>
      <c r="AF137" s="82">
        <f>IF(AF$2='SANDBOX Calc'!$D$6,Data!AI137,0)</f>
        <v>0</v>
      </c>
      <c r="AG137" s="84">
        <f>IF('SANDBOX Calc'!A2="Yes",SUM(S137:AF137),0)</f>
        <v>0</v>
      </c>
      <c r="AH137" s="81">
        <f>IF(AH$2='SANDBOX Calc'!$E$6,0,0)</f>
        <v>0</v>
      </c>
      <c r="AI137" s="82">
        <f>IF(AI$2='SANDBOX Calc'!$E$6,Data!AJ137,0)</f>
        <v>0</v>
      </c>
      <c r="AJ137" s="82">
        <f>IF(AJ$2='SANDBOX Calc'!$E$6,Data!AK137,0)</f>
        <v>0</v>
      </c>
      <c r="AK137" s="82">
        <f>IF(AK$2='SANDBOX Calc'!$E$6,Data!AL137,0)</f>
        <v>0</v>
      </c>
      <c r="AL137" s="82">
        <f>IF(AL$2='SANDBOX Calc'!$E$6,Data!AM137,0)</f>
        <v>0</v>
      </c>
      <c r="AM137" s="82">
        <f>IF(AM$2='SANDBOX Calc'!$E$6,Data!AN137,0)</f>
        <v>0</v>
      </c>
      <c r="AN137" s="82">
        <f>IF(AN$2='SANDBOX Calc'!$E$6,Data!AO137,0)</f>
        <v>0</v>
      </c>
      <c r="AO137" s="82">
        <f>IF(AO$2='SANDBOX Calc'!$E$6,Data!AP137,0)</f>
        <v>0</v>
      </c>
      <c r="AP137" s="84">
        <f>IF('SANDBOX Calc'!A2="Yes",SUM(AH137:AO137),0)</f>
        <v>0</v>
      </c>
      <c r="AQ137" s="81">
        <f>IF(AQ$2='SANDBOX Calc'!$F$6,0,0)</f>
        <v>0</v>
      </c>
      <c r="AR137" s="82">
        <f>IF(AR$2='SANDBOX Calc'!$F$6,Data!AQ137,0)</f>
        <v>0</v>
      </c>
      <c r="AS137" s="82">
        <f>IF(AS$2='SANDBOX Calc'!$F$6,Data!AR137,0)</f>
        <v>0</v>
      </c>
      <c r="AT137" s="82">
        <f>IF(AT$2='SANDBOX Calc'!$F$6,Data!AS137,0)</f>
        <v>0</v>
      </c>
      <c r="AU137" s="82">
        <f>IF(AU$2='SANDBOX Calc'!$F$6,Data!AT137,0)</f>
        <v>0</v>
      </c>
      <c r="AV137" s="82">
        <f>IF(AV$2='SANDBOX Calc'!$F$6,Data!AU137,0)</f>
        <v>0</v>
      </c>
      <c r="AW137" s="82">
        <f>IF(AW$2='SANDBOX Calc'!$F$6,Data!AV137,0)</f>
        <v>0</v>
      </c>
      <c r="AX137" s="82">
        <f>IF(AX$2='SANDBOX Calc'!$F$6,Data!AW137,0)</f>
        <v>0</v>
      </c>
      <c r="AY137" s="84">
        <f>IF('SANDBOX Calc'!A2="Yes",SUM(AQ137:AX137),0)</f>
        <v>0</v>
      </c>
      <c r="AZ137" s="81">
        <f>IF(AZ$2='SANDBOX Calc'!$G$6,0,0)</f>
        <v>0</v>
      </c>
      <c r="BA137" s="82">
        <f>IF(BA$2='SANDBOX Calc'!$G$6,Data!AX137,0)</f>
        <v>0</v>
      </c>
      <c r="BB137" s="82">
        <f>IF(BB$2='SANDBOX Calc'!$G$6,Data!AY137,0)</f>
        <v>0</v>
      </c>
      <c r="BC137" s="82">
        <f>IF(BC$2='SANDBOX Calc'!$G$6,Data!AZ137,0)</f>
        <v>0</v>
      </c>
      <c r="BD137" s="82">
        <f>IF(BD$2='SANDBOX Calc'!$G$6,Data!BA137,0)</f>
        <v>0</v>
      </c>
      <c r="BE137" s="82">
        <f>IF(BE$2='SANDBOX Calc'!$G$6,Data!BB137,0)</f>
        <v>0</v>
      </c>
      <c r="BF137" s="82">
        <f>IF(BF$2='SANDBOX Calc'!$G$6,Data!BC137,0)</f>
        <v>0</v>
      </c>
      <c r="BG137" s="82">
        <f>IF(BG$2='SANDBOX Calc'!$G$6,Data!BD137,0)</f>
        <v>0</v>
      </c>
      <c r="BH137" s="84">
        <f>IF('SANDBOX Calc'!A2="Yes",SUM(AZ137:BG137),0)</f>
        <v>0</v>
      </c>
      <c r="BI137" s="98">
        <f>IF('SANDBOX Calc'!A2="Yes",IF('SANDBOX Calc'!$H$6="Yes",Data!BE137,0),0)</f>
        <v>0</v>
      </c>
      <c r="BJ137" s="81">
        <f>IF(BJ$2='SANDBOX Calc'!$L$4,0,0)</f>
        <v>0</v>
      </c>
      <c r="BK137" s="82">
        <f>IF(BK$2='SANDBOX Calc'!$L$4,Data!BV137,0)</f>
        <v>0</v>
      </c>
      <c r="BL137" s="82">
        <f>IF(BL$2='SANDBOX Calc'!$L$4,Data!BW137,0)</f>
        <v>0</v>
      </c>
      <c r="BM137" s="82">
        <f>IF(BM$2='SANDBOX Calc'!$L$4,Data!BX137,0)</f>
        <v>0</v>
      </c>
      <c r="BN137" s="82">
        <f>IF(BN$2='SANDBOX Calc'!$L$4,Data!BY137,0)</f>
        <v>0</v>
      </c>
      <c r="BO137" s="84">
        <f>IF('SANDBOX Calc'!A2="Yes",SUM(BJ137:BN137),0)</f>
        <v>0</v>
      </c>
      <c r="BP137" s="82">
        <f>IF('SANDBOX Calc'!$J$6='BPA SANDBOX Ref Data'!BP$2,Data!C137,0)</f>
        <v>0</v>
      </c>
      <c r="BQ137" s="82">
        <f>IF('SANDBOX Calc'!$J$6='BPA SANDBOX Ref Data'!BQ$2,Data!D137,0)</f>
        <v>0</v>
      </c>
      <c r="BR137" s="82">
        <f>IF('SANDBOX Calc'!$J$6='BPA SANDBOX Ref Data'!BR$2,Data!E137,0)</f>
        <v>0</v>
      </c>
      <c r="BS137" s="82">
        <f>IF('SANDBOX Calc'!$J$6='BPA SANDBOX Ref Data'!BS$2,Data!F137,0)</f>
        <v>0</v>
      </c>
      <c r="BT137" s="100">
        <f>IF('SANDBOX Calc'!A2="Yes",SUM(BP137:BS137),0)</f>
        <v>0</v>
      </c>
      <c r="BU137" s="103">
        <f>IF('SANDBOX Calc'!A2="Yes",IF('SANDBOX Calc'!$L$6="Yes",'BPA SANDBOX Ref Data'!BO137*'SANDBOX Calc'!$L$5,0),0)</f>
        <v>0</v>
      </c>
      <c r="BV137" s="102">
        <f>IF('SANDBOX Calc'!$M$6="Yes",IF(('SANDBOX Calc'!I141-'BPA SANDBOX Ref Data'!BT137)&gt;0,('SANDBOX Calc'!I141-'BPA SANDBOX Ref Data'!BT137)*'SANDBOX Calc'!$M$5,0),0)</f>
        <v>0</v>
      </c>
      <c r="BW137" s="80">
        <f>IF('SANDBOX Calc'!$K$6="Yes",IF(('SANDBOX Calc'!I141)&lt;'SANDBOX Calc'!J141,('SANDBOX Calc'!I141-'SANDBOX Calc'!J141)*'SANDBOX Calc'!$K$5,0),0)</f>
        <v>0</v>
      </c>
      <c r="BX137" s="106">
        <f>IF('SANDBOX Calc'!$N$5='BPA SANDBOX Ref Data'!$BX$2,'BPA SANDBOX Scaling'!D140,0)</f>
        <v>0</v>
      </c>
      <c r="BY137" s="107">
        <f>IF('SANDBOX Calc'!$N$5='BPA SANDBOX Ref Data'!$BY$2,'BPA SANDBOX Scaling'!H140,0)</f>
        <v>0</v>
      </c>
      <c r="BZ137" s="84">
        <f>IF('SANDBOX Calc'!A2="Yes",IF('SANDBOX Calc'!$N$6="Yes",SUM('BPA SANDBOX Ref Data'!BX137:BY137),0),0)</f>
        <v>0</v>
      </c>
      <c r="CA137" s="4"/>
      <c r="CB137" s="4"/>
      <c r="CC137" s="4"/>
      <c r="CD137" s="4"/>
      <c r="CE137" s="4"/>
      <c r="CF137" s="4"/>
      <c r="CG137" s="4"/>
      <c r="CH137" s="4"/>
      <c r="CI137" s="4"/>
      <c r="CJ137" s="4"/>
      <c r="CK137" s="4"/>
      <c r="CL137" s="4"/>
      <c r="CM137" s="4"/>
      <c r="CN137" s="4"/>
      <c r="CO137" s="4"/>
      <c r="CP137" s="4"/>
      <c r="CQ137" s="4" t="e">
        <f>IF('SANDBOX Calc'!#REF!='BPA SANDBOX Ref Data'!CQ$2,Data!G137,0)</f>
        <v>#REF!</v>
      </c>
      <c r="CR137" s="4" t="e">
        <f>IF('SANDBOX Calc'!#REF!='BPA SANDBOX Ref Data'!CR$2,Data!H137,0)</f>
        <v>#REF!</v>
      </c>
      <c r="CS137" s="4" t="e">
        <f>IF('SANDBOX Calc'!#REF!='BPA SANDBOX Ref Data'!CS$2,Data!I137,0)</f>
        <v>#REF!</v>
      </c>
      <c r="CT137" s="4" t="e">
        <f>IF('SANDBOX Calc'!#REF!='BPA SANDBOX Ref Data'!CT$2,Data!J137,0)</f>
        <v>#REF!</v>
      </c>
      <c r="CU137" s="4" t="e">
        <f>IF('SANDBOX Calc'!#REF!='BPA SANDBOX Ref Data'!CU$2,Data!K137,0)</f>
        <v>#REF!</v>
      </c>
      <c r="CV137" s="4" t="e">
        <f>IF('SANDBOX Calc'!#REF!='BPA SANDBOX Ref Data'!CV$2,Data!L137,0)</f>
        <v>#REF!</v>
      </c>
      <c r="CW137" s="4" t="e">
        <f>IF('SANDBOX Calc'!#REF!='BPA SANDBOX Ref Data'!CW$2,Data!M137,0)</f>
        <v>#REF!</v>
      </c>
      <c r="CX137" s="4" t="e">
        <f>IF('SANDBOX Calc'!#REF!='BPA SANDBOX Ref Data'!CX$2,Data!N137,0)</f>
        <v>#REF!</v>
      </c>
      <c r="CY137" s="4" t="e">
        <f>IF('SANDBOX Calc'!#REF!='BPA SANDBOX Ref Data'!CY$2,Data!O137,0)</f>
        <v>#REF!</v>
      </c>
      <c r="CZ137" s="4" t="e">
        <f>IF('SANDBOX Calc'!#REF!='BPA SANDBOX Ref Data'!CZ$2,Data!P137,0)</f>
        <v>#REF!</v>
      </c>
      <c r="DA137" s="4" t="e">
        <f>IF('SANDBOX Calc'!#REF!='BPA SANDBOX Ref Data'!DA$2,Data!Q137,0)</f>
        <v>#REF!</v>
      </c>
      <c r="DB137" s="4" t="e">
        <f>IF('SANDBOX Calc'!#REF!='BPA SANDBOX Ref Data'!DB$2,Data!R137,0)</f>
        <v>#REF!</v>
      </c>
      <c r="DC137" s="4" t="e">
        <f>IF('SANDBOX Calc'!#REF!='BPA SANDBOX Ref Data'!DC$2,Data!S137,0)</f>
        <v>#REF!</v>
      </c>
      <c r="DD137" s="4" t="e">
        <f>IF('SANDBOX Calc'!#REF!='BPA SANDBOX Ref Data'!DD$2,Data!T137,0)</f>
        <v>#REF!</v>
      </c>
      <c r="DE137" s="4" t="e">
        <f>IF('SANDBOX Calc'!#REF!='BPA SANDBOX Ref Data'!DE$2,Data!U137,0)</f>
        <v>#REF!</v>
      </c>
      <c r="DF137" s="95" t="e">
        <f>IF('SANDBOX Calc'!#REF!="Yes",SUM(CQ137:DE137),0)</f>
        <v>#REF!</v>
      </c>
    </row>
  </sheetData>
  <mergeCells count="10">
    <mergeCell ref="BJ1:BO1"/>
    <mergeCell ref="BP1:BT1"/>
    <mergeCell ref="BX1:BZ1"/>
    <mergeCell ref="CQ1:DF1"/>
    <mergeCell ref="A1:B1"/>
    <mergeCell ref="C1:R1"/>
    <mergeCell ref="S1:AG1"/>
    <mergeCell ref="AH1:AP1"/>
    <mergeCell ref="AQ1:AY1"/>
    <mergeCell ref="AZ1:B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F153-E7F0-4028-99B4-BBAEE5D33968}">
  <sheetPr>
    <tabColor rgb="FFFFFF00"/>
  </sheetPr>
  <dimension ref="A1:I140"/>
  <sheetViews>
    <sheetView workbookViewId="0">
      <pane xSplit="2" ySplit="5" topLeftCell="C6" activePane="bottomRight" state="frozen"/>
      <selection activeCell="N6" sqref="N6"/>
      <selection pane="topRight" activeCell="N6" sqref="N6"/>
      <selection pane="bottomLeft" activeCell="N6" sqref="N6"/>
      <selection pane="bottomRight" activeCell="N6" sqref="N6"/>
    </sheetView>
  </sheetViews>
  <sheetFormatPr defaultColWidth="9.1796875" defaultRowHeight="14" x14ac:dyDescent="0.3"/>
  <cols>
    <col min="1" max="1" width="8.81640625" style="1" bestFit="1" customWidth="1"/>
    <col min="2" max="2" width="34.1796875" style="1" customWidth="1"/>
    <col min="3" max="8" width="14.81640625" style="1" customWidth="1"/>
    <col min="9" max="16384" width="9.1796875" style="1"/>
  </cols>
  <sheetData>
    <row r="1" spans="1:9" x14ac:dyDescent="0.3">
      <c r="B1" s="1" t="s">
        <v>205</v>
      </c>
      <c r="C1" s="21">
        <f>SUM('SANDBOX Calc'!J142:M142)</f>
        <v>6956.8889140696356</v>
      </c>
    </row>
    <row r="2" spans="1:9" x14ac:dyDescent="0.3">
      <c r="B2" s="1" t="s">
        <v>154</v>
      </c>
      <c r="C2" s="77">
        <f>IF('SANDBOX Calc'!$A$1&lt;'BPA SANDBOX Scaling'!$C$1,('SANDBOX Calc'!$A$1-'BPA SANDBOX Scaling'!$C$1)/'SANDBOX Calc'!$A$1,('SANDBOX Calc'!$A$1-'BPA SANDBOX Scaling'!$C$1)/'BPA SANDBOX Scaling'!$C$1)</f>
        <v>4.2132494790534256E-2</v>
      </c>
      <c r="E2" s="176"/>
    </row>
    <row r="3" spans="1:9" ht="14.5" thickBot="1" x14ac:dyDescent="0.35">
      <c r="B3" s="1" t="s">
        <v>255</v>
      </c>
      <c r="C3" s="77">
        <f>IF('SANDBOX Calc'!$A$1&lt;'BPA SANDBOX Scaling'!$C$1,('SANDBOX Calc'!$A$1-'BPA SANDBOX Scaling'!$C$1)/SUM(G$6:G$140),0)</f>
        <v>0</v>
      </c>
    </row>
    <row r="4" spans="1:9" ht="28.5" thickBot="1" x14ac:dyDescent="0.35">
      <c r="A4" s="461" t="s">
        <v>2</v>
      </c>
      <c r="B4" s="462"/>
      <c r="C4" s="89" t="s">
        <v>206</v>
      </c>
      <c r="D4" s="8" t="s">
        <v>198</v>
      </c>
      <c r="E4" s="463" t="s">
        <v>255</v>
      </c>
      <c r="F4" s="464"/>
      <c r="G4" s="464"/>
      <c r="H4" s="465"/>
    </row>
    <row r="5" spans="1:9" ht="28.5" thickBot="1" x14ac:dyDescent="0.35">
      <c r="A5" s="8" t="s">
        <v>7</v>
      </c>
      <c r="B5" s="9" t="s">
        <v>8</v>
      </c>
      <c r="C5" s="90" t="s">
        <v>207</v>
      </c>
      <c r="D5" s="93" t="s">
        <v>201</v>
      </c>
      <c r="E5" s="17" t="s">
        <v>287</v>
      </c>
      <c r="F5" s="14" t="s">
        <v>256</v>
      </c>
      <c r="G5" s="14" t="s">
        <v>204</v>
      </c>
      <c r="H5" s="88" t="s">
        <v>201</v>
      </c>
      <c r="I5" s="76"/>
    </row>
    <row r="6" spans="1:9" x14ac:dyDescent="0.3">
      <c r="A6" s="12">
        <v>10005</v>
      </c>
      <c r="B6" s="37" t="s">
        <v>10</v>
      </c>
      <c r="C6" s="91">
        <f>SUM('SANDBOX Calc'!J7:M7)</f>
        <v>0.57411729452054794</v>
      </c>
      <c r="D6" s="80">
        <f>C6*C$2</f>
        <v>2.4188993920542606E-2</v>
      </c>
      <c r="E6" s="18">
        <f>'SANDBOX Calc'!J7</f>
        <v>0.54800000000000004</v>
      </c>
      <c r="F6" s="4">
        <f t="shared" ref="F6:F69" si="0">IF((C6-E6)&gt;0,1,0)</f>
        <v>1</v>
      </c>
      <c r="G6" s="4">
        <f>($C6-$E6)*F6</f>
        <v>2.6117294520547896E-2</v>
      </c>
      <c r="H6" s="6">
        <f>IF(F6=1,G6*$C$3,0)</f>
        <v>0</v>
      </c>
    </row>
    <row r="7" spans="1:9" x14ac:dyDescent="0.3">
      <c r="A7" s="12">
        <v>10015</v>
      </c>
      <c r="B7" s="37" t="s">
        <v>11</v>
      </c>
      <c r="C7" s="91">
        <f>SUM('SANDBOX Calc'!J8:M8)</f>
        <v>0.57558692922374421</v>
      </c>
      <c r="D7" s="80">
        <f t="shared" ref="D7:D70" si="1">C7*C$2</f>
        <v>2.4250913297019012E-2</v>
      </c>
      <c r="E7" s="18">
        <f>'SANDBOX Calc'!J8</f>
        <v>0.57299999999999995</v>
      </c>
      <c r="F7" s="4">
        <f t="shared" si="0"/>
        <v>1</v>
      </c>
      <c r="G7" s="4">
        <f t="shared" ref="G7:G70" si="2">(C7-E7)*F7</f>
        <v>2.5869292237442609E-3</v>
      </c>
      <c r="H7" s="6">
        <f t="shared" ref="H7:H70" si="3">IF(F7=1,G7*$C$3,0)</f>
        <v>0</v>
      </c>
    </row>
    <row r="8" spans="1:9" x14ac:dyDescent="0.3">
      <c r="A8" s="12">
        <v>10024</v>
      </c>
      <c r="B8" s="37" t="s">
        <v>12</v>
      </c>
      <c r="C8" s="91">
        <f>SUM('SANDBOX Calc'!J9:M9)</f>
        <v>204.46772802511418</v>
      </c>
      <c r="D8" s="80">
        <f t="shared" si="1"/>
        <v>8.614735485850499</v>
      </c>
      <c r="E8" s="18">
        <f>'SANDBOX Calc'!J9</f>
        <v>200.923</v>
      </c>
      <c r="F8" s="4">
        <f t="shared" si="0"/>
        <v>1</v>
      </c>
      <c r="G8" s="4">
        <f t="shared" si="2"/>
        <v>3.5447280251141819</v>
      </c>
      <c r="H8" s="6">
        <f t="shared" si="3"/>
        <v>0</v>
      </c>
    </row>
    <row r="9" spans="1:9" x14ac:dyDescent="0.3">
      <c r="A9" s="12">
        <v>10025</v>
      </c>
      <c r="B9" s="37" t="s">
        <v>13</v>
      </c>
      <c r="C9" s="91">
        <f>SUM('SANDBOX Calc'!J10:M10)</f>
        <v>62.145495547945202</v>
      </c>
      <c r="D9" s="80">
        <f t="shared" si="1"/>
        <v>2.618344767428971</v>
      </c>
      <c r="E9" s="18">
        <f>'SANDBOX Calc'!J10</f>
        <v>59.658999999999999</v>
      </c>
      <c r="F9" s="4">
        <f t="shared" si="0"/>
        <v>1</v>
      </c>
      <c r="G9" s="4">
        <f t="shared" si="2"/>
        <v>2.4864955479452036</v>
      </c>
      <c r="H9" s="6">
        <f t="shared" si="3"/>
        <v>0</v>
      </c>
    </row>
    <row r="10" spans="1:9" x14ac:dyDescent="0.3">
      <c r="A10" s="12">
        <v>10027</v>
      </c>
      <c r="B10" s="37" t="s">
        <v>14</v>
      </c>
      <c r="C10" s="91">
        <f>SUM('SANDBOX Calc'!J11:M11)</f>
        <v>62.544936986301373</v>
      </c>
      <c r="D10" s="80">
        <f t="shared" si="1"/>
        <v>2.6351742317496361</v>
      </c>
      <c r="E10" s="18">
        <f>'SANDBOX Calc'!J11</f>
        <v>61.194000000000003</v>
      </c>
      <c r="F10" s="4">
        <f t="shared" si="0"/>
        <v>1</v>
      </c>
      <c r="G10" s="4">
        <f t="shared" si="2"/>
        <v>1.3509369863013703</v>
      </c>
      <c r="H10" s="6">
        <f t="shared" si="3"/>
        <v>0</v>
      </c>
    </row>
    <row r="11" spans="1:9" x14ac:dyDescent="0.3">
      <c r="A11" s="12">
        <v>10029</v>
      </c>
      <c r="B11" s="37" t="s">
        <v>15</v>
      </c>
      <c r="C11" s="91">
        <f>SUM('SANDBOX Calc'!J12:M12)</f>
        <v>18.299526940639268</v>
      </c>
      <c r="D11" s="80">
        <f t="shared" si="1"/>
        <v>0.77100472349572524</v>
      </c>
      <c r="E11" s="18">
        <f>'SANDBOX Calc'!J12</f>
        <v>17.616</v>
      </c>
      <c r="F11" s="4">
        <f t="shared" si="0"/>
        <v>1</v>
      </c>
      <c r="G11" s="4">
        <f t="shared" si="2"/>
        <v>0.68352694063926833</v>
      </c>
      <c r="H11" s="6">
        <f t="shared" si="3"/>
        <v>0</v>
      </c>
    </row>
    <row r="12" spans="1:9" x14ac:dyDescent="0.3">
      <c r="A12" s="12">
        <v>10044</v>
      </c>
      <c r="B12" s="37" t="s">
        <v>16</v>
      </c>
      <c r="C12" s="91">
        <f>SUM('SANDBOX Calc'!J13:M13)</f>
        <v>20.727772288812787</v>
      </c>
      <c r="D12" s="80">
        <f t="shared" si="1"/>
        <v>0.87331275797778507</v>
      </c>
      <c r="E12" s="18">
        <f>'SANDBOX Calc'!J13</f>
        <v>20.309000000000001</v>
      </c>
      <c r="F12" s="4">
        <f t="shared" si="0"/>
        <v>1</v>
      </c>
      <c r="G12" s="4">
        <f t="shared" si="2"/>
        <v>0.41877228881278583</v>
      </c>
      <c r="H12" s="6">
        <f t="shared" si="3"/>
        <v>0</v>
      </c>
    </row>
    <row r="13" spans="1:9" x14ac:dyDescent="0.3">
      <c r="A13" s="12">
        <v>10046</v>
      </c>
      <c r="B13" s="37" t="s">
        <v>17</v>
      </c>
      <c r="C13" s="91">
        <f>SUM('SANDBOX Calc'!J14:M14)</f>
        <v>85.948159103881267</v>
      </c>
      <c r="D13" s="80">
        <f t="shared" si="1"/>
        <v>3.621210365700287</v>
      </c>
      <c r="E13" s="18">
        <f>'SANDBOX Calc'!J14</f>
        <v>81.850999999999999</v>
      </c>
      <c r="F13" s="4">
        <f t="shared" si="0"/>
        <v>1</v>
      </c>
      <c r="G13" s="4">
        <f t="shared" si="2"/>
        <v>4.0971591038812676</v>
      </c>
      <c r="H13" s="6">
        <f t="shared" si="3"/>
        <v>0</v>
      </c>
    </row>
    <row r="14" spans="1:9" x14ac:dyDescent="0.3">
      <c r="A14" s="12">
        <v>10047</v>
      </c>
      <c r="B14" s="37" t="s">
        <v>18</v>
      </c>
      <c r="C14" s="91">
        <f>SUM('SANDBOX Calc'!J15:M15)</f>
        <v>150.3551770547945</v>
      </c>
      <c r="D14" s="80">
        <f t="shared" si="1"/>
        <v>6.334838713990985</v>
      </c>
      <c r="E14" s="18">
        <f>'SANDBOX Calc'!J15</f>
        <v>156.673</v>
      </c>
      <c r="F14" s="4">
        <f t="shared" si="0"/>
        <v>0</v>
      </c>
      <c r="G14" s="4">
        <f t="shared" si="2"/>
        <v>0</v>
      </c>
      <c r="H14" s="6">
        <f t="shared" si="3"/>
        <v>0</v>
      </c>
    </row>
    <row r="15" spans="1:9" x14ac:dyDescent="0.3">
      <c r="A15" s="12">
        <v>10055</v>
      </c>
      <c r="B15" s="37" t="s">
        <v>19</v>
      </c>
      <c r="C15" s="91">
        <f>SUM('SANDBOX Calc'!J16:M16)</f>
        <v>0.38418984018264846</v>
      </c>
      <c r="D15" s="80">
        <f t="shared" si="1"/>
        <v>1.6186876440071624E-2</v>
      </c>
      <c r="E15" s="18">
        <f>'SANDBOX Calc'!J16</f>
        <v>0.39800000000000002</v>
      </c>
      <c r="F15" s="4">
        <f t="shared" si="0"/>
        <v>0</v>
      </c>
      <c r="G15" s="4">
        <f t="shared" si="2"/>
        <v>0</v>
      </c>
      <c r="H15" s="6">
        <f t="shared" si="3"/>
        <v>0</v>
      </c>
    </row>
    <row r="16" spans="1:9" x14ac:dyDescent="0.3">
      <c r="A16" s="12">
        <v>10057</v>
      </c>
      <c r="B16" s="37" t="s">
        <v>20</v>
      </c>
      <c r="C16" s="91">
        <f>SUM('SANDBOX Calc'!J17:M17)</f>
        <v>19.975708219178077</v>
      </c>
      <c r="D16" s="80">
        <f t="shared" si="1"/>
        <v>0.84162642248175268</v>
      </c>
      <c r="E16" s="18">
        <f>'SANDBOX Calc'!J17</f>
        <v>21.068999999999999</v>
      </c>
      <c r="F16" s="4">
        <f t="shared" si="0"/>
        <v>0</v>
      </c>
      <c r="G16" s="4">
        <f t="shared" si="2"/>
        <v>0</v>
      </c>
      <c r="H16" s="6">
        <f t="shared" si="3"/>
        <v>0</v>
      </c>
    </row>
    <row r="17" spans="1:8" x14ac:dyDescent="0.3">
      <c r="A17" s="12">
        <v>10059</v>
      </c>
      <c r="B17" s="37" t="s">
        <v>21</v>
      </c>
      <c r="C17" s="91">
        <f>SUM('SANDBOX Calc'!J18:M18)</f>
        <v>7.5985666666666685</v>
      </c>
      <c r="D17" s="80">
        <f t="shared" si="1"/>
        <v>0.32014657049886064</v>
      </c>
      <c r="E17" s="18">
        <f>'SANDBOX Calc'!J18</f>
        <v>7.6390000000000002</v>
      </c>
      <c r="F17" s="4">
        <f t="shared" si="0"/>
        <v>0</v>
      </c>
      <c r="G17" s="4">
        <f t="shared" si="2"/>
        <v>0</v>
      </c>
      <c r="H17" s="6">
        <f t="shared" si="3"/>
        <v>0</v>
      </c>
    </row>
    <row r="18" spans="1:8" x14ac:dyDescent="0.3">
      <c r="A18" s="12">
        <v>10061</v>
      </c>
      <c r="B18" s="37" t="s">
        <v>22</v>
      </c>
      <c r="C18" s="91">
        <f>SUM('SANDBOX Calc'!J19:M19)</f>
        <v>8.900000599315069</v>
      </c>
      <c r="D18" s="80">
        <f t="shared" si="1"/>
        <v>0.3749792288863939</v>
      </c>
      <c r="E18" s="18">
        <f>'SANDBOX Calc'!J19</f>
        <v>8.7469999999999999</v>
      </c>
      <c r="F18" s="4">
        <f t="shared" si="0"/>
        <v>1</v>
      </c>
      <c r="G18" s="4">
        <f t="shared" si="2"/>
        <v>0.15300059931506915</v>
      </c>
      <c r="H18" s="6">
        <f t="shared" si="3"/>
        <v>0</v>
      </c>
    </row>
    <row r="19" spans="1:8" x14ac:dyDescent="0.3">
      <c r="A19" s="12">
        <v>10062</v>
      </c>
      <c r="B19" s="37" t="s">
        <v>23</v>
      </c>
      <c r="C19" s="91">
        <f>SUM('SANDBOX Calc'!J20:M20)</f>
        <v>5.8063587328767126</v>
      </c>
      <c r="D19" s="80">
        <f t="shared" si="1"/>
        <v>0.24463637906490118</v>
      </c>
      <c r="E19" s="18">
        <f>'SANDBOX Calc'!J20</f>
        <v>5.32</v>
      </c>
      <c r="F19" s="4">
        <f t="shared" si="0"/>
        <v>1</v>
      </c>
      <c r="G19" s="4">
        <f t="shared" si="2"/>
        <v>0.48635873287671227</v>
      </c>
      <c r="H19" s="6">
        <f t="shared" si="3"/>
        <v>0</v>
      </c>
    </row>
    <row r="20" spans="1:8" x14ac:dyDescent="0.3">
      <c r="A20" s="12">
        <v>10064</v>
      </c>
      <c r="B20" s="37" t="s">
        <v>24</v>
      </c>
      <c r="C20" s="91">
        <f>SUM('SANDBOX Calc'!J21:M21)</f>
        <v>13.773583219178082</v>
      </c>
      <c r="D20" s="80">
        <f t="shared" si="1"/>
        <v>0.58031542322901064</v>
      </c>
      <c r="E20" s="18">
        <f>'SANDBOX Calc'!J21</f>
        <v>14.064</v>
      </c>
      <c r="F20" s="4">
        <f t="shared" si="0"/>
        <v>0</v>
      </c>
      <c r="G20" s="4">
        <f t="shared" si="2"/>
        <v>0</v>
      </c>
      <c r="H20" s="6">
        <f t="shared" si="3"/>
        <v>0</v>
      </c>
    </row>
    <row r="21" spans="1:8" x14ac:dyDescent="0.3">
      <c r="A21" s="12">
        <v>10065</v>
      </c>
      <c r="B21" s="37" t="s">
        <v>25</v>
      </c>
      <c r="C21" s="91">
        <f>SUM('SANDBOX Calc'!J22:M22)</f>
        <v>3.0569197773972601</v>
      </c>
      <c r="D21" s="80">
        <f t="shared" si="1"/>
        <v>0.12879565659627121</v>
      </c>
      <c r="E21" s="18">
        <f>'SANDBOX Calc'!J22</f>
        <v>2.3780000000000001</v>
      </c>
      <c r="F21" s="4">
        <f t="shared" si="0"/>
        <v>1</v>
      </c>
      <c r="G21" s="4">
        <f t="shared" si="2"/>
        <v>0.67891977739725995</v>
      </c>
      <c r="H21" s="6">
        <f t="shared" si="3"/>
        <v>0</v>
      </c>
    </row>
    <row r="22" spans="1:8" x14ac:dyDescent="0.3">
      <c r="A22" s="12">
        <v>10066</v>
      </c>
      <c r="B22" s="37" t="s">
        <v>26</v>
      </c>
      <c r="C22" s="91">
        <f>SUM('SANDBOX Calc'!J23:M23)</f>
        <v>24.575003053652971</v>
      </c>
      <c r="D22" s="80">
        <f t="shared" si="1"/>
        <v>1.0354061881353973</v>
      </c>
      <c r="E22" s="18">
        <f>'SANDBOX Calc'!J23</f>
        <v>24.370999999999999</v>
      </c>
      <c r="F22" s="4">
        <f t="shared" si="0"/>
        <v>1</v>
      </c>
      <c r="G22" s="4">
        <f t="shared" si="2"/>
        <v>0.204003053652972</v>
      </c>
      <c r="H22" s="6">
        <f t="shared" si="3"/>
        <v>0</v>
      </c>
    </row>
    <row r="23" spans="1:8" x14ac:dyDescent="0.3">
      <c r="A23" s="12">
        <v>10067</v>
      </c>
      <c r="B23" s="37" t="s">
        <v>27</v>
      </c>
      <c r="C23" s="91">
        <f>SUM('SANDBOX Calc'!J24:M24)</f>
        <v>16.034091638127855</v>
      </c>
      <c r="D23" s="80">
        <f t="shared" si="1"/>
        <v>0.67555628241437071</v>
      </c>
      <c r="E23" s="18">
        <f>'SANDBOX Calc'!J24</f>
        <v>15.817</v>
      </c>
      <c r="F23" s="4">
        <f t="shared" si="0"/>
        <v>1</v>
      </c>
      <c r="G23" s="4">
        <f t="shared" si="2"/>
        <v>0.21709163812785448</v>
      </c>
      <c r="H23" s="6">
        <f t="shared" si="3"/>
        <v>0</v>
      </c>
    </row>
    <row r="24" spans="1:8" x14ac:dyDescent="0.3">
      <c r="A24" s="12">
        <v>10068</v>
      </c>
      <c r="B24" s="37" t="s">
        <v>28</v>
      </c>
      <c r="C24" s="91">
        <f>SUM('SANDBOX Calc'!J25:M25)</f>
        <v>2.5076860730593613</v>
      </c>
      <c r="D24" s="80">
        <f t="shared" si="1"/>
        <v>0.10565507040946885</v>
      </c>
      <c r="E24" s="18">
        <f>'SANDBOX Calc'!J25</f>
        <v>2.77</v>
      </c>
      <c r="F24" s="4">
        <f t="shared" si="0"/>
        <v>0</v>
      </c>
      <c r="G24" s="4">
        <f t="shared" si="2"/>
        <v>0</v>
      </c>
      <c r="H24" s="6">
        <f t="shared" si="3"/>
        <v>0</v>
      </c>
    </row>
    <row r="25" spans="1:8" x14ac:dyDescent="0.3">
      <c r="A25" s="12">
        <v>10070</v>
      </c>
      <c r="B25" s="37" t="s">
        <v>29</v>
      </c>
      <c r="C25" s="91">
        <f>SUM('SANDBOX Calc'!J26:M26)</f>
        <v>0.36375248287671236</v>
      </c>
      <c r="D25" s="80">
        <f t="shared" si="1"/>
        <v>1.5325799589846985E-2</v>
      </c>
      <c r="E25" s="18">
        <f>'SANDBOX Calc'!J26</f>
        <v>0.35899999999999999</v>
      </c>
      <c r="F25" s="4">
        <f t="shared" si="0"/>
        <v>1</v>
      </c>
      <c r="G25" s="4">
        <f t="shared" si="2"/>
        <v>4.7524828767123717E-3</v>
      </c>
      <c r="H25" s="6">
        <f t="shared" si="3"/>
        <v>0</v>
      </c>
    </row>
    <row r="26" spans="1:8" x14ac:dyDescent="0.3">
      <c r="A26" s="12">
        <v>10071</v>
      </c>
      <c r="B26" s="37" t="s">
        <v>30</v>
      </c>
      <c r="C26" s="91">
        <f>SUM('SANDBOX Calc'!J27:M27)</f>
        <v>1.8623764840182646</v>
      </c>
      <c r="D26" s="80">
        <f t="shared" si="1"/>
        <v>7.8466567510913035E-2</v>
      </c>
      <c r="E26" s="18">
        <f>'SANDBOX Calc'!J27</f>
        <v>1.9139999999999999</v>
      </c>
      <c r="F26" s="4">
        <f t="shared" si="0"/>
        <v>0</v>
      </c>
      <c r="G26" s="4">
        <f t="shared" si="2"/>
        <v>0</v>
      </c>
      <c r="H26" s="6">
        <f t="shared" si="3"/>
        <v>0</v>
      </c>
    </row>
    <row r="27" spans="1:8" x14ac:dyDescent="0.3">
      <c r="A27" s="12">
        <v>10072</v>
      </c>
      <c r="B27" s="37" t="s">
        <v>31</v>
      </c>
      <c r="C27" s="91">
        <f>SUM('SANDBOX Calc'!J28:M28)</f>
        <v>24.088667751141553</v>
      </c>
      <c r="D27" s="80">
        <f t="shared" si="1"/>
        <v>1.014915668535882</v>
      </c>
      <c r="E27" s="18">
        <f>'SANDBOX Calc'!J28</f>
        <v>23.981999999999999</v>
      </c>
      <c r="F27" s="4">
        <f t="shared" si="0"/>
        <v>1</v>
      </c>
      <c r="G27" s="4">
        <f t="shared" si="2"/>
        <v>0.10666775114155413</v>
      </c>
      <c r="H27" s="6">
        <f t="shared" si="3"/>
        <v>0</v>
      </c>
    </row>
    <row r="28" spans="1:8" x14ac:dyDescent="0.3">
      <c r="A28" s="12">
        <v>10074</v>
      </c>
      <c r="B28" s="37" t="s">
        <v>32</v>
      </c>
      <c r="C28" s="91">
        <f>SUM('SANDBOX Calc'!J29:M29)</f>
        <v>26.964743550228306</v>
      </c>
      <c r="D28" s="80">
        <f t="shared" si="1"/>
        <v>1.1360919171580863</v>
      </c>
      <c r="E28" s="18">
        <f>'SANDBOX Calc'!J29</f>
        <v>26.681999999999999</v>
      </c>
      <c r="F28" s="4">
        <f t="shared" si="0"/>
        <v>1</v>
      </c>
      <c r="G28" s="4">
        <f t="shared" si="2"/>
        <v>0.28274355022830733</v>
      </c>
      <c r="H28" s="6">
        <f t="shared" si="3"/>
        <v>0</v>
      </c>
    </row>
    <row r="29" spans="1:8" x14ac:dyDescent="0.3">
      <c r="A29" s="12">
        <v>10076</v>
      </c>
      <c r="B29" s="37" t="s">
        <v>33</v>
      </c>
      <c r="C29" s="91">
        <f>SUM('SANDBOX Calc'!J30:M30)</f>
        <v>5.5792230593607304</v>
      </c>
      <c r="D29" s="80">
        <f t="shared" si="1"/>
        <v>0.23506658648374457</v>
      </c>
      <c r="E29" s="18">
        <f>'SANDBOX Calc'!J30</f>
        <v>4.8170000000000002</v>
      </c>
      <c r="F29" s="4">
        <f t="shared" si="0"/>
        <v>1</v>
      </c>
      <c r="G29" s="4">
        <f t="shared" si="2"/>
        <v>0.7622230593607302</v>
      </c>
      <c r="H29" s="6">
        <f t="shared" si="3"/>
        <v>0</v>
      </c>
    </row>
    <row r="30" spans="1:8" x14ac:dyDescent="0.3">
      <c r="A30" s="12">
        <v>10078</v>
      </c>
      <c r="B30" s="37" t="s">
        <v>34</v>
      </c>
      <c r="C30" s="91">
        <f>SUM('SANDBOX Calc'!J31:M31)</f>
        <v>3.7124555936073063</v>
      </c>
      <c r="D30" s="80">
        <f t="shared" si="1"/>
        <v>0.15641501595774959</v>
      </c>
      <c r="E30" s="18">
        <f>'SANDBOX Calc'!J31</f>
        <v>3.718</v>
      </c>
      <c r="F30" s="4">
        <f t="shared" si="0"/>
        <v>0</v>
      </c>
      <c r="G30" s="4">
        <f t="shared" si="2"/>
        <v>0</v>
      </c>
      <c r="H30" s="6">
        <f t="shared" si="3"/>
        <v>0</v>
      </c>
    </row>
    <row r="31" spans="1:8" x14ac:dyDescent="0.3">
      <c r="A31" s="12">
        <v>10079</v>
      </c>
      <c r="B31" s="37" t="s">
        <v>35</v>
      </c>
      <c r="C31" s="91">
        <f>SUM('SANDBOX Calc'!J32:M32)</f>
        <v>77.398719406392686</v>
      </c>
      <c r="D31" s="80">
        <f t="shared" si="1"/>
        <v>3.2610011421838623</v>
      </c>
      <c r="E31" s="18">
        <f>'SANDBOX Calc'!J32</f>
        <v>88.179000000000002</v>
      </c>
      <c r="F31" s="4">
        <f t="shared" si="0"/>
        <v>0</v>
      </c>
      <c r="G31" s="4">
        <f t="shared" si="2"/>
        <v>0</v>
      </c>
      <c r="H31" s="6">
        <f t="shared" si="3"/>
        <v>0</v>
      </c>
    </row>
    <row r="32" spans="1:8" x14ac:dyDescent="0.3">
      <c r="A32" s="12">
        <v>10080</v>
      </c>
      <c r="B32" s="37" t="s">
        <v>36</v>
      </c>
      <c r="C32" s="91">
        <f>SUM('SANDBOX Calc'!J33:M33)</f>
        <v>6.6036856164383568</v>
      </c>
      <c r="D32" s="80">
        <f t="shared" si="1"/>
        <v>0.27822974983291504</v>
      </c>
      <c r="E32" s="18">
        <f>'SANDBOX Calc'!J33</f>
        <v>7.4370000000000003</v>
      </c>
      <c r="F32" s="4">
        <f t="shared" si="0"/>
        <v>0</v>
      </c>
      <c r="G32" s="4">
        <f t="shared" si="2"/>
        <v>0</v>
      </c>
      <c r="H32" s="6">
        <f t="shared" si="3"/>
        <v>0</v>
      </c>
    </row>
    <row r="33" spans="1:8" x14ac:dyDescent="0.3">
      <c r="A33" s="12">
        <v>10081</v>
      </c>
      <c r="B33" s="37" t="s">
        <v>37</v>
      </c>
      <c r="C33" s="91">
        <f>SUM('SANDBOX Calc'!J34:M34)</f>
        <v>9.1186602739725995</v>
      </c>
      <c r="D33" s="80">
        <f t="shared" si="1"/>
        <v>0.38419190648980223</v>
      </c>
      <c r="E33" s="18">
        <f>'SANDBOX Calc'!J34</f>
        <v>10.455</v>
      </c>
      <c r="F33" s="4">
        <f t="shared" si="0"/>
        <v>0</v>
      </c>
      <c r="G33" s="4">
        <f t="shared" si="2"/>
        <v>0</v>
      </c>
      <c r="H33" s="6">
        <f t="shared" si="3"/>
        <v>0</v>
      </c>
    </row>
    <row r="34" spans="1:8" x14ac:dyDescent="0.3">
      <c r="A34" s="12">
        <v>10082</v>
      </c>
      <c r="B34" s="37" t="s">
        <v>38</v>
      </c>
      <c r="C34" s="91">
        <f>SUM('SANDBOX Calc'!J35:M35)</f>
        <v>9.5016095890410976E-2</v>
      </c>
      <c r="D34" s="80">
        <f t="shared" si="1"/>
        <v>4.0032651651196434E-3</v>
      </c>
      <c r="E34" s="18">
        <f>'SANDBOX Calc'!J35</f>
        <v>0.11799999999999999</v>
      </c>
      <c r="F34" s="4">
        <f t="shared" si="0"/>
        <v>0</v>
      </c>
      <c r="G34" s="4">
        <f t="shared" si="2"/>
        <v>0</v>
      </c>
      <c r="H34" s="6">
        <f t="shared" si="3"/>
        <v>0</v>
      </c>
    </row>
    <row r="35" spans="1:8" x14ac:dyDescent="0.3">
      <c r="A35" s="12">
        <v>10083</v>
      </c>
      <c r="B35" s="37" t="s">
        <v>39</v>
      </c>
      <c r="C35" s="91">
        <f>SUM('SANDBOX Calc'!J36:M36)</f>
        <v>8.4632241152968035</v>
      </c>
      <c r="D35" s="80">
        <f t="shared" si="1"/>
        <v>0.35657674594886646</v>
      </c>
      <c r="E35" s="18">
        <f>'SANDBOX Calc'!J36</f>
        <v>8.3629999999999995</v>
      </c>
      <c r="F35" s="4">
        <f t="shared" si="0"/>
        <v>1</v>
      </c>
      <c r="G35" s="4">
        <f t="shared" si="2"/>
        <v>0.10022411529680397</v>
      </c>
      <c r="H35" s="6">
        <f t="shared" si="3"/>
        <v>0</v>
      </c>
    </row>
    <row r="36" spans="1:8" x14ac:dyDescent="0.3">
      <c r="A36" s="12">
        <v>10086</v>
      </c>
      <c r="B36" s="37" t="s">
        <v>40</v>
      </c>
      <c r="C36" s="91">
        <f>SUM('SANDBOX Calc'!J37:M37)</f>
        <v>3.8474228310502281</v>
      </c>
      <c r="D36" s="80">
        <f t="shared" si="1"/>
        <v>0.16210152238620629</v>
      </c>
      <c r="E36" s="18">
        <f>'SANDBOX Calc'!J37</f>
        <v>3.9449999999999998</v>
      </c>
      <c r="F36" s="4">
        <f t="shared" si="0"/>
        <v>0</v>
      </c>
      <c r="G36" s="4">
        <f t="shared" si="2"/>
        <v>0</v>
      </c>
      <c r="H36" s="6">
        <f t="shared" si="3"/>
        <v>0</v>
      </c>
    </row>
    <row r="37" spans="1:8" x14ac:dyDescent="0.3">
      <c r="A37" s="12">
        <v>10087</v>
      </c>
      <c r="B37" s="37" t="s">
        <v>41</v>
      </c>
      <c r="C37" s="91">
        <f>SUM('SANDBOX Calc'!J38:M38)</f>
        <v>43.410819977168948</v>
      </c>
      <c r="D37" s="80">
        <f t="shared" si="1"/>
        <v>1.8290061465408911</v>
      </c>
      <c r="E37" s="18">
        <f>'SANDBOX Calc'!J38</f>
        <v>85.48</v>
      </c>
      <c r="F37" s="4">
        <f t="shared" si="0"/>
        <v>0</v>
      </c>
      <c r="G37" s="4">
        <f t="shared" si="2"/>
        <v>0</v>
      </c>
      <c r="H37" s="6">
        <f t="shared" si="3"/>
        <v>0</v>
      </c>
    </row>
    <row r="38" spans="1:8" x14ac:dyDescent="0.3">
      <c r="A38" s="12">
        <v>10089</v>
      </c>
      <c r="B38" s="37" t="s">
        <v>42</v>
      </c>
      <c r="C38" s="91">
        <f>SUM('SANDBOX Calc'!J39:M39)</f>
        <v>106.54053515981734</v>
      </c>
      <c r="D38" s="80">
        <f t="shared" si="1"/>
        <v>4.4888185426017353</v>
      </c>
      <c r="E38" s="18">
        <f>'SANDBOX Calc'!J39</f>
        <v>104.21299999999999</v>
      </c>
      <c r="F38" s="4">
        <f t="shared" si="0"/>
        <v>1</v>
      </c>
      <c r="G38" s="4">
        <f t="shared" si="2"/>
        <v>2.3275351598173444</v>
      </c>
      <c r="H38" s="6">
        <f t="shared" si="3"/>
        <v>0</v>
      </c>
    </row>
    <row r="39" spans="1:8" x14ac:dyDescent="0.3">
      <c r="A39" s="12">
        <v>10091</v>
      </c>
      <c r="B39" s="37" t="s">
        <v>43</v>
      </c>
      <c r="C39" s="91">
        <f>SUM('SANDBOX Calc'!J40:M40)</f>
        <v>9.1218541095890409</v>
      </c>
      <c r="D39" s="80">
        <f t="shared" si="1"/>
        <v>0.38432647075227377</v>
      </c>
      <c r="E39" s="18">
        <f>'SANDBOX Calc'!J40</f>
        <v>9.4220000000000006</v>
      </c>
      <c r="F39" s="4">
        <f t="shared" si="0"/>
        <v>0</v>
      </c>
      <c r="G39" s="4">
        <f t="shared" si="2"/>
        <v>0</v>
      </c>
      <c r="H39" s="6">
        <f t="shared" si="3"/>
        <v>0</v>
      </c>
    </row>
    <row r="40" spans="1:8" x14ac:dyDescent="0.3">
      <c r="A40" s="12">
        <v>10094</v>
      </c>
      <c r="B40" s="37" t="s">
        <v>44</v>
      </c>
      <c r="C40" s="91">
        <f>SUM('SANDBOX Calc'!J41:M41)</f>
        <v>3.0317642694063922</v>
      </c>
      <c r="D40" s="80">
        <f t="shared" si="1"/>
        <v>0.12773579228689272</v>
      </c>
      <c r="E40" s="18">
        <f>'SANDBOX Calc'!J41</f>
        <v>3.0369999999999999</v>
      </c>
      <c r="F40" s="4">
        <f t="shared" si="0"/>
        <v>0</v>
      </c>
      <c r="G40" s="4">
        <f t="shared" si="2"/>
        <v>0</v>
      </c>
      <c r="H40" s="6">
        <f t="shared" si="3"/>
        <v>0</v>
      </c>
    </row>
    <row r="41" spans="1:8" x14ac:dyDescent="0.3">
      <c r="A41" s="12">
        <v>10095</v>
      </c>
      <c r="B41" s="37" t="s">
        <v>45</v>
      </c>
      <c r="C41" s="91">
        <f>SUM('SANDBOX Calc'!J42:M42)</f>
        <v>3.6742098173515978</v>
      </c>
      <c r="D41" s="80">
        <f t="shared" si="1"/>
        <v>0.15480362598889602</v>
      </c>
      <c r="E41" s="18">
        <f>'SANDBOX Calc'!J42</f>
        <v>3.6429999999999998</v>
      </c>
      <c r="F41" s="4">
        <f t="shared" si="0"/>
        <v>1</v>
      </c>
      <c r="G41" s="4">
        <f t="shared" si="2"/>
        <v>3.1209817351598002E-2</v>
      </c>
      <c r="H41" s="6">
        <f t="shared" si="3"/>
        <v>0</v>
      </c>
    </row>
    <row r="42" spans="1:8" x14ac:dyDescent="0.3">
      <c r="A42" s="12">
        <v>10097</v>
      </c>
      <c r="B42" s="37" t="s">
        <v>46</v>
      </c>
      <c r="C42" s="91">
        <f>SUM('SANDBOX Calc'!J43:M43)</f>
        <v>1.9894253424657535</v>
      </c>
      <c r="D42" s="80">
        <f t="shared" si="1"/>
        <v>8.3819452877595194E-2</v>
      </c>
      <c r="E42" s="18">
        <f>'SANDBOX Calc'!J43</f>
        <v>2.0379999999999998</v>
      </c>
      <c r="F42" s="4">
        <f t="shared" si="0"/>
        <v>0</v>
      </c>
      <c r="G42" s="4">
        <f t="shared" si="2"/>
        <v>0</v>
      </c>
      <c r="H42" s="6">
        <f t="shared" si="3"/>
        <v>0</v>
      </c>
    </row>
    <row r="43" spans="1:8" x14ac:dyDescent="0.3">
      <c r="A43" s="12">
        <v>10101</v>
      </c>
      <c r="B43" s="37" t="s">
        <v>47</v>
      </c>
      <c r="C43" s="91">
        <f>SUM('SANDBOX Calc'!J44:M44)</f>
        <v>77.309912043379001</v>
      </c>
      <c r="D43" s="80">
        <f t="shared" si="1"/>
        <v>3.2572594664243271</v>
      </c>
      <c r="E43" s="18">
        <f>'SANDBOX Calc'!J44</f>
        <v>76.028000000000006</v>
      </c>
      <c r="F43" s="4">
        <f t="shared" si="0"/>
        <v>1</v>
      </c>
      <c r="G43" s="4">
        <f t="shared" si="2"/>
        <v>1.2819120433789948</v>
      </c>
      <c r="H43" s="6">
        <f t="shared" si="3"/>
        <v>0</v>
      </c>
    </row>
    <row r="44" spans="1:8" x14ac:dyDescent="0.3">
      <c r="A44" s="12">
        <v>10103</v>
      </c>
      <c r="B44" s="37" t="s">
        <v>48</v>
      </c>
      <c r="C44" s="91">
        <f>SUM('SANDBOX Calc'!J45:M45)</f>
        <v>367.61623692922376</v>
      </c>
      <c r="D44" s="80">
        <f t="shared" si="1"/>
        <v>15.488589187336327</v>
      </c>
      <c r="E44" s="18">
        <f>'SANDBOX Calc'!J45</f>
        <v>318.49400000000003</v>
      </c>
      <c r="F44" s="4">
        <f t="shared" si="0"/>
        <v>1</v>
      </c>
      <c r="G44" s="4">
        <f t="shared" si="2"/>
        <v>49.122236929223732</v>
      </c>
      <c r="H44" s="6">
        <f t="shared" si="3"/>
        <v>0</v>
      </c>
    </row>
    <row r="45" spans="1:8" x14ac:dyDescent="0.3">
      <c r="A45" s="12">
        <v>10105</v>
      </c>
      <c r="B45" s="37" t="s">
        <v>49</v>
      </c>
      <c r="C45" s="91">
        <f>SUM('SANDBOX Calc'!J46:M46)</f>
        <v>83.237930365296805</v>
      </c>
      <c r="D45" s="80">
        <f t="shared" si="1"/>
        <v>3.5070216674907209</v>
      </c>
      <c r="E45" s="18">
        <f>'SANDBOX Calc'!J46</f>
        <v>92.837999999999994</v>
      </c>
      <c r="F45" s="4">
        <f t="shared" si="0"/>
        <v>0</v>
      </c>
      <c r="G45" s="4">
        <f t="shared" si="2"/>
        <v>0</v>
      </c>
      <c r="H45" s="6">
        <f t="shared" si="3"/>
        <v>0</v>
      </c>
    </row>
    <row r="46" spans="1:8" x14ac:dyDescent="0.3">
      <c r="A46" s="12">
        <v>10106</v>
      </c>
      <c r="B46" s="37" t="s">
        <v>50</v>
      </c>
      <c r="C46" s="91">
        <f>SUM('SANDBOX Calc'!J47:M47)</f>
        <v>23.794894520547945</v>
      </c>
      <c r="D46" s="80">
        <f t="shared" si="1"/>
        <v>1.0025382694282985</v>
      </c>
      <c r="E46" s="18">
        <f>'SANDBOX Calc'!J47</f>
        <v>23.879000000000001</v>
      </c>
      <c r="F46" s="4">
        <f t="shared" si="0"/>
        <v>0</v>
      </c>
      <c r="G46" s="4">
        <f t="shared" si="2"/>
        <v>0</v>
      </c>
      <c r="H46" s="6">
        <f t="shared" si="3"/>
        <v>0</v>
      </c>
    </row>
    <row r="47" spans="1:8" x14ac:dyDescent="0.3">
      <c r="A47" s="12">
        <v>10109</v>
      </c>
      <c r="B47" s="37" t="s">
        <v>51</v>
      </c>
      <c r="C47" s="91">
        <f>SUM('SANDBOX Calc'!J48:M48)</f>
        <v>12.627680821917806</v>
      </c>
      <c r="D47" s="80">
        <f t="shared" si="1"/>
        <v>0.53203569644598125</v>
      </c>
      <c r="E47" s="18">
        <f>'SANDBOX Calc'!J48</f>
        <v>12.118</v>
      </c>
      <c r="F47" s="4">
        <f t="shared" si="0"/>
        <v>1</v>
      </c>
      <c r="G47" s="4">
        <f t="shared" si="2"/>
        <v>0.50968082191780617</v>
      </c>
      <c r="H47" s="6">
        <f t="shared" si="3"/>
        <v>0</v>
      </c>
    </row>
    <row r="48" spans="1:8" x14ac:dyDescent="0.3">
      <c r="A48" s="12">
        <v>10111</v>
      </c>
      <c r="B48" s="37" t="s">
        <v>52</v>
      </c>
      <c r="C48" s="91">
        <f>SUM('SANDBOX Calc'!J49:M49)</f>
        <v>3.0337641552511418</v>
      </c>
      <c r="D48" s="80">
        <f t="shared" si="1"/>
        <v>0.12782005246682829</v>
      </c>
      <c r="E48" s="18">
        <f>'SANDBOX Calc'!J49</f>
        <v>3.2349999999999999</v>
      </c>
      <c r="F48" s="4">
        <f t="shared" si="0"/>
        <v>0</v>
      </c>
      <c r="G48" s="4">
        <f t="shared" si="2"/>
        <v>0</v>
      </c>
      <c r="H48" s="6">
        <f t="shared" si="3"/>
        <v>0</v>
      </c>
    </row>
    <row r="49" spans="1:8" x14ac:dyDescent="0.3">
      <c r="A49" s="12">
        <v>10112</v>
      </c>
      <c r="B49" s="37" t="s">
        <v>53</v>
      </c>
      <c r="C49" s="91">
        <f>SUM('SANDBOX Calc'!J50:M50)</f>
        <v>58.869667094748856</v>
      </c>
      <c r="D49" s="80">
        <f t="shared" si="1"/>
        <v>2.4803259421899919</v>
      </c>
      <c r="E49" s="18">
        <f>'SANDBOX Calc'!J50</f>
        <v>58.25</v>
      </c>
      <c r="F49" s="4">
        <f t="shared" si="0"/>
        <v>1</v>
      </c>
      <c r="G49" s="4">
        <f t="shared" si="2"/>
        <v>0.61966709474885562</v>
      </c>
      <c r="H49" s="6">
        <f t="shared" si="3"/>
        <v>0</v>
      </c>
    </row>
    <row r="50" spans="1:8" x14ac:dyDescent="0.3">
      <c r="A50" s="12">
        <v>10113</v>
      </c>
      <c r="B50" s="37" t="s">
        <v>54</v>
      </c>
      <c r="C50" s="91">
        <f>SUM('SANDBOX Calc'!J51:M51)</f>
        <v>38.849717836757989</v>
      </c>
      <c r="D50" s="80">
        <f t="shared" si="1"/>
        <v>1.6368355343709318</v>
      </c>
      <c r="E50" s="18">
        <f>'SANDBOX Calc'!J51</f>
        <v>37.692999999999998</v>
      </c>
      <c r="F50" s="4">
        <f t="shared" si="0"/>
        <v>1</v>
      </c>
      <c r="G50" s="4">
        <f t="shared" si="2"/>
        <v>1.1567178367579913</v>
      </c>
      <c r="H50" s="6">
        <f t="shared" si="3"/>
        <v>0</v>
      </c>
    </row>
    <row r="51" spans="1:8" x14ac:dyDescent="0.3">
      <c r="A51" s="12">
        <v>10116</v>
      </c>
      <c r="B51" s="37" t="s">
        <v>55</v>
      </c>
      <c r="C51" s="91">
        <f>SUM('SANDBOX Calc'!J52:M52)</f>
        <v>0.23182554223744292</v>
      </c>
      <c r="D51" s="80">
        <f t="shared" si="1"/>
        <v>9.7673884506318427E-3</v>
      </c>
      <c r="E51" s="18">
        <f>'SANDBOX Calc'!J52</f>
        <v>0.22800000000000001</v>
      </c>
      <c r="F51" s="4">
        <f t="shared" si="0"/>
        <v>1</v>
      </c>
      <c r="G51" s="4">
        <f t="shared" si="2"/>
        <v>3.8255422374429138E-3</v>
      </c>
      <c r="H51" s="6">
        <f t="shared" si="3"/>
        <v>0</v>
      </c>
    </row>
    <row r="52" spans="1:8" x14ac:dyDescent="0.3">
      <c r="A52" s="12">
        <v>10118</v>
      </c>
      <c r="B52" s="37" t="s">
        <v>56</v>
      </c>
      <c r="C52" s="91">
        <f>SUM('SANDBOX Calc'!J53:M53)</f>
        <v>46.492389754566204</v>
      </c>
      <c r="D52" s="80">
        <f t="shared" si="1"/>
        <v>1.9588403691337488</v>
      </c>
      <c r="E52" s="18">
        <f>'SANDBOX Calc'!J53</f>
        <v>45.673999999999999</v>
      </c>
      <c r="F52" s="4">
        <f t="shared" si="0"/>
        <v>1</v>
      </c>
      <c r="G52" s="4">
        <f t="shared" si="2"/>
        <v>0.81838975456620489</v>
      </c>
      <c r="H52" s="6">
        <f t="shared" si="3"/>
        <v>0</v>
      </c>
    </row>
    <row r="53" spans="1:8" x14ac:dyDescent="0.3">
      <c r="A53" s="12">
        <v>10121</v>
      </c>
      <c r="B53" s="37" t="s">
        <v>57</v>
      </c>
      <c r="C53" s="91">
        <f>SUM('SANDBOX Calc'!J54:M54)</f>
        <v>39.242356506849319</v>
      </c>
      <c r="D53" s="80">
        <f t="shared" si="1"/>
        <v>1.6533783810931171</v>
      </c>
      <c r="E53" s="18">
        <f>'SANDBOX Calc'!J54</f>
        <v>40.875</v>
      </c>
      <c r="F53" s="4">
        <f t="shared" si="0"/>
        <v>0</v>
      </c>
      <c r="G53" s="4">
        <f t="shared" si="2"/>
        <v>0</v>
      </c>
      <c r="H53" s="6">
        <f t="shared" si="3"/>
        <v>0</v>
      </c>
    </row>
    <row r="54" spans="1:8" x14ac:dyDescent="0.3">
      <c r="A54" s="12">
        <v>10123</v>
      </c>
      <c r="B54" s="37" t="s">
        <v>58</v>
      </c>
      <c r="C54" s="91">
        <f>SUM('SANDBOX Calc'!J55:M55)</f>
        <v>481.74911152968042</v>
      </c>
      <c r="D54" s="80">
        <f t="shared" si="1"/>
        <v>20.297291931868767</v>
      </c>
      <c r="E54" s="18">
        <f>'SANDBOX Calc'!J55</f>
        <v>549.19899999999996</v>
      </c>
      <c r="F54" s="4">
        <f t="shared" si="0"/>
        <v>0</v>
      </c>
      <c r="G54" s="4">
        <f t="shared" si="2"/>
        <v>0</v>
      </c>
      <c r="H54" s="6">
        <f t="shared" si="3"/>
        <v>0</v>
      </c>
    </row>
    <row r="55" spans="1:8" x14ac:dyDescent="0.3">
      <c r="A55" s="12">
        <v>10136</v>
      </c>
      <c r="B55" s="37" t="s">
        <v>59</v>
      </c>
      <c r="C55" s="91">
        <f>SUM('SANDBOX Calc'!J56:M56)</f>
        <v>18.343232305936066</v>
      </c>
      <c r="D55" s="80">
        <f t="shared" si="1"/>
        <v>0.77284613957141102</v>
      </c>
      <c r="E55" s="18">
        <f>'SANDBOX Calc'!J56</f>
        <v>18.536999999999999</v>
      </c>
      <c r="F55" s="4">
        <f t="shared" si="0"/>
        <v>0</v>
      </c>
      <c r="G55" s="4">
        <f t="shared" si="2"/>
        <v>0</v>
      </c>
      <c r="H55" s="6">
        <f t="shared" si="3"/>
        <v>0</v>
      </c>
    </row>
    <row r="56" spans="1:8" x14ac:dyDescent="0.3">
      <c r="A56" s="12">
        <v>10142</v>
      </c>
      <c r="B56" s="37" t="s">
        <v>60</v>
      </c>
      <c r="C56" s="91">
        <f>SUM('SANDBOX Calc'!J57:M57)</f>
        <v>2.8260454052511417</v>
      </c>
      <c r="D56" s="80">
        <f t="shared" si="1"/>
        <v>0.119068343314557</v>
      </c>
      <c r="E56" s="18">
        <f>'SANDBOX Calc'!J57</f>
        <v>2.6869999999999998</v>
      </c>
      <c r="F56" s="4">
        <f t="shared" si="0"/>
        <v>1</v>
      </c>
      <c r="G56" s="4">
        <f t="shared" si="2"/>
        <v>0.13904540525114184</v>
      </c>
      <c r="H56" s="6">
        <f t="shared" si="3"/>
        <v>0</v>
      </c>
    </row>
    <row r="57" spans="1:8" x14ac:dyDescent="0.3">
      <c r="A57" s="12">
        <v>10144</v>
      </c>
      <c r="B57" s="37" t="s">
        <v>61</v>
      </c>
      <c r="C57" s="91">
        <f>SUM('SANDBOX Calc'!J58:M58)</f>
        <v>3.2988320776255713</v>
      </c>
      <c r="D57" s="80">
        <f t="shared" si="1"/>
        <v>0.13898802532540669</v>
      </c>
      <c r="E57" s="18">
        <f>'SANDBOX Calc'!J58</f>
        <v>3.3679999999999999</v>
      </c>
      <c r="F57" s="4">
        <f t="shared" si="0"/>
        <v>0</v>
      </c>
      <c r="G57" s="4">
        <f t="shared" si="2"/>
        <v>0</v>
      </c>
      <c r="H57" s="6">
        <f t="shared" si="3"/>
        <v>0</v>
      </c>
    </row>
    <row r="58" spans="1:8" x14ac:dyDescent="0.3">
      <c r="A58" s="12">
        <v>10156</v>
      </c>
      <c r="B58" s="37" t="s">
        <v>62</v>
      </c>
      <c r="C58" s="91">
        <f>SUM('SANDBOX Calc'!J59:M59)</f>
        <v>32.331417437214611</v>
      </c>
      <c r="D58" s="80">
        <f t="shared" si="1"/>
        <v>1.3622032767440331</v>
      </c>
      <c r="E58" s="18">
        <f>'SANDBOX Calc'!J59</f>
        <v>32.238</v>
      </c>
      <c r="F58" s="4">
        <f t="shared" si="0"/>
        <v>1</v>
      </c>
      <c r="G58" s="4">
        <f t="shared" si="2"/>
        <v>9.3417437214611709E-2</v>
      </c>
      <c r="H58" s="6">
        <f t="shared" si="3"/>
        <v>0</v>
      </c>
    </row>
    <row r="59" spans="1:8" x14ac:dyDescent="0.3">
      <c r="A59" s="12">
        <v>10157</v>
      </c>
      <c r="B59" s="37" t="s">
        <v>63</v>
      </c>
      <c r="C59" s="91">
        <f>SUM('SANDBOX Calc'!J60:M60)</f>
        <v>50.332893065068497</v>
      </c>
      <c r="D59" s="80">
        <f t="shared" si="1"/>
        <v>2.1206503548565161</v>
      </c>
      <c r="E59" s="18">
        <f>'SANDBOX Calc'!J60</f>
        <v>49.957999999999998</v>
      </c>
      <c r="F59" s="4">
        <f t="shared" si="0"/>
        <v>1</v>
      </c>
      <c r="G59" s="4">
        <f t="shared" si="2"/>
        <v>0.37489306506849829</v>
      </c>
      <c r="H59" s="6">
        <f t="shared" si="3"/>
        <v>0</v>
      </c>
    </row>
    <row r="60" spans="1:8" x14ac:dyDescent="0.3">
      <c r="A60" s="12">
        <v>10158</v>
      </c>
      <c r="B60" s="37" t="s">
        <v>64</v>
      </c>
      <c r="C60" s="91">
        <f>SUM('SANDBOX Calc'!J61:M61)</f>
        <v>2.2678702054794524</v>
      </c>
      <c r="D60" s="80">
        <f t="shared" si="1"/>
        <v>9.5551029617970878E-2</v>
      </c>
      <c r="E60" s="18">
        <f>'SANDBOX Calc'!J61</f>
        <v>2.7909999999999999</v>
      </c>
      <c r="F60" s="4">
        <f t="shared" si="0"/>
        <v>0</v>
      </c>
      <c r="G60" s="4">
        <f t="shared" si="2"/>
        <v>0</v>
      </c>
      <c r="H60" s="6">
        <f t="shared" si="3"/>
        <v>0</v>
      </c>
    </row>
    <row r="61" spans="1:8" x14ac:dyDescent="0.3">
      <c r="A61" s="12">
        <v>10170</v>
      </c>
      <c r="B61" s="37" t="s">
        <v>65</v>
      </c>
      <c r="C61" s="91">
        <f>SUM('SANDBOX Calc'!J62:M62)</f>
        <v>229.56555194063935</v>
      </c>
      <c r="D61" s="80">
        <f t="shared" si="1"/>
        <v>9.6721694212251084</v>
      </c>
      <c r="E61" s="18">
        <f>'SANDBOX Calc'!J62</f>
        <v>251.09700000000001</v>
      </c>
      <c r="F61" s="4">
        <f t="shared" si="0"/>
        <v>0</v>
      </c>
      <c r="G61" s="4">
        <f t="shared" si="2"/>
        <v>0</v>
      </c>
      <c r="H61" s="6">
        <f t="shared" si="3"/>
        <v>0</v>
      </c>
    </row>
    <row r="62" spans="1:8" x14ac:dyDescent="0.3">
      <c r="A62" s="12">
        <v>10172</v>
      </c>
      <c r="B62" s="37" t="s">
        <v>66</v>
      </c>
      <c r="C62" s="91">
        <f>SUM('SANDBOX Calc'!J63:M63)</f>
        <v>5.2763498858447493</v>
      </c>
      <c r="D62" s="80">
        <f t="shared" si="1"/>
        <v>0.22230578407838991</v>
      </c>
      <c r="E62" s="18">
        <f>'SANDBOX Calc'!J63</f>
        <v>6.1020000000000003</v>
      </c>
      <c r="F62" s="4">
        <f t="shared" si="0"/>
        <v>0</v>
      </c>
      <c r="G62" s="4">
        <f t="shared" si="2"/>
        <v>0</v>
      </c>
      <c r="H62" s="6">
        <f t="shared" si="3"/>
        <v>0</v>
      </c>
    </row>
    <row r="63" spans="1:8" x14ac:dyDescent="0.3">
      <c r="A63" s="12">
        <v>10173</v>
      </c>
      <c r="B63" s="37" t="s">
        <v>67</v>
      </c>
      <c r="C63" s="91">
        <f>SUM('SANDBOX Calc'!J64:M64)</f>
        <v>34.738390154109595</v>
      </c>
      <c r="D63" s="80">
        <f t="shared" si="1"/>
        <v>1.4636150421995691</v>
      </c>
      <c r="E63" s="18">
        <f>'SANDBOX Calc'!J64</f>
        <v>33.130000000000003</v>
      </c>
      <c r="F63" s="4">
        <f t="shared" si="0"/>
        <v>1</v>
      </c>
      <c r="G63" s="4">
        <f t="shared" si="2"/>
        <v>1.6083901541095926</v>
      </c>
      <c r="H63" s="6">
        <f t="shared" si="3"/>
        <v>0</v>
      </c>
    </row>
    <row r="64" spans="1:8" x14ac:dyDescent="0.3">
      <c r="A64" s="12">
        <v>10174</v>
      </c>
      <c r="B64" s="37" t="s">
        <v>68</v>
      </c>
      <c r="C64" s="91">
        <f>SUM('SANDBOX Calc'!J65:M65)</f>
        <v>0.49262568493150671</v>
      </c>
      <c r="D64" s="80">
        <f t="shared" si="1"/>
        <v>2.0755549104060075E-2</v>
      </c>
      <c r="E64" s="18">
        <f>'SANDBOX Calc'!J65</f>
        <v>0.50700000000000001</v>
      </c>
      <c r="F64" s="4">
        <f t="shared" si="0"/>
        <v>0</v>
      </c>
      <c r="G64" s="4">
        <f t="shared" si="2"/>
        <v>0</v>
      </c>
      <c r="H64" s="6">
        <f t="shared" si="3"/>
        <v>0</v>
      </c>
    </row>
    <row r="65" spans="1:8" x14ac:dyDescent="0.3">
      <c r="A65" s="12">
        <v>10177</v>
      </c>
      <c r="B65" s="37" t="s">
        <v>69</v>
      </c>
      <c r="C65" s="91">
        <f>SUM('SANDBOX Calc'!J66:M66)</f>
        <v>8.2642351598173516</v>
      </c>
      <c r="D65" s="80">
        <f t="shared" si="1"/>
        <v>0.34819284481875462</v>
      </c>
      <c r="E65" s="18">
        <f>'SANDBOX Calc'!J66</f>
        <v>11.664999999999999</v>
      </c>
      <c r="F65" s="4">
        <f t="shared" si="0"/>
        <v>0</v>
      </c>
      <c r="G65" s="4">
        <f t="shared" si="2"/>
        <v>0</v>
      </c>
      <c r="H65" s="6">
        <f t="shared" si="3"/>
        <v>0</v>
      </c>
    </row>
    <row r="66" spans="1:8" x14ac:dyDescent="0.3">
      <c r="A66" s="12">
        <v>10179</v>
      </c>
      <c r="B66" s="37" t="s">
        <v>70</v>
      </c>
      <c r="C66" s="91">
        <f>SUM('SANDBOX Calc'!J67:M67)</f>
        <v>170.86232768264841</v>
      </c>
      <c r="D66" s="80">
        <f t="shared" si="1"/>
        <v>7.1988561309877408</v>
      </c>
      <c r="E66" s="18">
        <f>'SANDBOX Calc'!J67</f>
        <v>166.822</v>
      </c>
      <c r="F66" s="4">
        <f t="shared" si="0"/>
        <v>1</v>
      </c>
      <c r="G66" s="4">
        <f t="shared" si="2"/>
        <v>4.0403276826484102</v>
      </c>
      <c r="H66" s="6">
        <f t="shared" si="3"/>
        <v>0</v>
      </c>
    </row>
    <row r="67" spans="1:8" x14ac:dyDescent="0.3">
      <c r="A67" s="12">
        <v>10183</v>
      </c>
      <c r="B67" s="37" t="s">
        <v>71</v>
      </c>
      <c r="C67" s="91">
        <f>SUM('SANDBOX Calc'!J68:M68)</f>
        <v>120.36974768835616</v>
      </c>
      <c r="D67" s="80">
        <f t="shared" si="1"/>
        <v>5.0714777674175888</v>
      </c>
      <c r="E67" s="18">
        <f>'SANDBOX Calc'!J68</f>
        <v>117.351</v>
      </c>
      <c r="F67" s="4">
        <f t="shared" si="0"/>
        <v>1</v>
      </c>
      <c r="G67" s="4">
        <f t="shared" si="2"/>
        <v>3.0187476883561573</v>
      </c>
      <c r="H67" s="6">
        <f t="shared" si="3"/>
        <v>0</v>
      </c>
    </row>
    <row r="68" spans="1:8" x14ac:dyDescent="0.3">
      <c r="A68" s="12">
        <v>10186</v>
      </c>
      <c r="B68" s="37" t="s">
        <v>72</v>
      </c>
      <c r="C68" s="91">
        <f>SUM('SANDBOX Calc'!J69:M69)</f>
        <v>17.556053995433793</v>
      </c>
      <c r="D68" s="80">
        <f t="shared" si="1"/>
        <v>0.73968035350495243</v>
      </c>
      <c r="E68" s="18">
        <f>'SANDBOX Calc'!J69</f>
        <v>21.317</v>
      </c>
      <c r="F68" s="4">
        <f t="shared" si="0"/>
        <v>0</v>
      </c>
      <c r="G68" s="4">
        <f t="shared" si="2"/>
        <v>0</v>
      </c>
      <c r="H68" s="6">
        <f t="shared" si="3"/>
        <v>0</v>
      </c>
    </row>
    <row r="69" spans="1:8" x14ac:dyDescent="0.3">
      <c r="A69" s="12">
        <v>10190</v>
      </c>
      <c r="B69" s="37" t="s">
        <v>73</v>
      </c>
      <c r="C69" s="91">
        <f>SUM('SANDBOX Calc'!J70:M70)</f>
        <v>203.62074999999999</v>
      </c>
      <c r="D69" s="80">
        <f t="shared" si="1"/>
        <v>8.5790501886196768</v>
      </c>
      <c r="E69" s="18">
        <f>'SANDBOX Calc'!J70</f>
        <v>187.059</v>
      </c>
      <c r="F69" s="4">
        <f t="shared" si="0"/>
        <v>1</v>
      </c>
      <c r="G69" s="4">
        <f t="shared" si="2"/>
        <v>16.561749999999989</v>
      </c>
      <c r="H69" s="6">
        <f t="shared" si="3"/>
        <v>0</v>
      </c>
    </row>
    <row r="70" spans="1:8" x14ac:dyDescent="0.3">
      <c r="A70" s="12">
        <v>10191</v>
      </c>
      <c r="B70" s="37" t="s">
        <v>74</v>
      </c>
      <c r="C70" s="91">
        <f>SUM('SANDBOX Calc'!J71:M71)</f>
        <v>129.29165650684931</v>
      </c>
      <c r="D70" s="80">
        <f t="shared" si="1"/>
        <v>5.4473800442343725</v>
      </c>
      <c r="E70" s="18">
        <f>'SANDBOX Calc'!J71</f>
        <v>131.21700000000001</v>
      </c>
      <c r="F70" s="4">
        <f t="shared" ref="F70:F133" si="4">IF((C70-E70)&gt;0,1,0)</f>
        <v>0</v>
      </c>
      <c r="G70" s="4">
        <f t="shared" si="2"/>
        <v>0</v>
      </c>
      <c r="H70" s="6">
        <f t="shared" si="3"/>
        <v>0</v>
      </c>
    </row>
    <row r="71" spans="1:8" x14ac:dyDescent="0.3">
      <c r="A71" s="12">
        <v>10197</v>
      </c>
      <c r="B71" s="37" t="s">
        <v>75</v>
      </c>
      <c r="C71" s="91">
        <f>SUM('SANDBOX Calc'!J72:M72)</f>
        <v>23.703910245433789</v>
      </c>
      <c r="D71" s="80">
        <f t="shared" ref="D71:D134" si="5">C71*C$2</f>
        <v>0.99870487493103066</v>
      </c>
      <c r="E71" s="18">
        <f>'SANDBOX Calc'!J72</f>
        <v>22.753</v>
      </c>
      <c r="F71" s="4">
        <f t="shared" si="4"/>
        <v>1</v>
      </c>
      <c r="G71" s="4">
        <f t="shared" ref="G71:G134" si="6">(C71-E71)*F71</f>
        <v>0.95091024543378921</v>
      </c>
      <c r="H71" s="6">
        <f t="shared" ref="H71:H134" si="7">IF(F71=1,G71*$C$3,0)</f>
        <v>0</v>
      </c>
    </row>
    <row r="72" spans="1:8" x14ac:dyDescent="0.3">
      <c r="A72" s="12">
        <v>10202</v>
      </c>
      <c r="B72" s="37" t="s">
        <v>76</v>
      </c>
      <c r="C72" s="91">
        <f>SUM('SANDBOX Calc'!J73:M73)</f>
        <v>13.980714897260274</v>
      </c>
      <c r="D72" s="80">
        <f t="shared" si="5"/>
        <v>0.58904239757676313</v>
      </c>
      <c r="E72" s="18">
        <f>'SANDBOX Calc'!J73</f>
        <v>13.099</v>
      </c>
      <c r="F72" s="4">
        <f t="shared" si="4"/>
        <v>1</v>
      </c>
      <c r="G72" s="4">
        <f t="shared" si="6"/>
        <v>0.88171489726027374</v>
      </c>
      <c r="H72" s="6">
        <f t="shared" si="7"/>
        <v>0</v>
      </c>
    </row>
    <row r="73" spans="1:8" x14ac:dyDescent="0.3">
      <c r="A73" s="12">
        <v>10203</v>
      </c>
      <c r="B73" s="37" t="s">
        <v>77</v>
      </c>
      <c r="C73" s="91">
        <f>SUM('SANDBOX Calc'!J74:M74)</f>
        <v>6.2848309931506856</v>
      </c>
      <c r="D73" s="80">
        <f t="shared" si="5"/>
        <v>0.26479560907830951</v>
      </c>
      <c r="E73" s="18">
        <f>'SANDBOX Calc'!J74</f>
        <v>6.2130000000000001</v>
      </c>
      <c r="F73" s="4">
        <f t="shared" si="4"/>
        <v>1</v>
      </c>
      <c r="G73" s="4">
        <f t="shared" si="6"/>
        <v>7.1830993150685529E-2</v>
      </c>
      <c r="H73" s="6">
        <f t="shared" si="7"/>
        <v>0</v>
      </c>
    </row>
    <row r="74" spans="1:8" x14ac:dyDescent="0.3">
      <c r="A74" s="12">
        <v>10204</v>
      </c>
      <c r="B74" s="37" t="s">
        <v>78</v>
      </c>
      <c r="C74" s="91">
        <f>SUM('SANDBOX Calc'!J75:M75)</f>
        <v>62.937145433789958</v>
      </c>
      <c r="D74" s="80">
        <f t="shared" si="5"/>
        <v>2.6516989521202521</v>
      </c>
      <c r="E74" s="18">
        <f>'SANDBOX Calc'!J75</f>
        <v>79.555999999999997</v>
      </c>
      <c r="F74" s="4">
        <f t="shared" si="4"/>
        <v>0</v>
      </c>
      <c r="G74" s="4">
        <f t="shared" si="6"/>
        <v>0</v>
      </c>
      <c r="H74" s="6">
        <f t="shared" si="7"/>
        <v>0</v>
      </c>
    </row>
    <row r="75" spans="1:8" x14ac:dyDescent="0.3">
      <c r="A75" s="12">
        <v>10209</v>
      </c>
      <c r="B75" s="37" t="s">
        <v>79</v>
      </c>
      <c r="C75" s="91">
        <f>SUM('SANDBOX Calc'!J76:M76)</f>
        <v>109.84374657534246</v>
      </c>
      <c r="D75" s="80">
        <f t="shared" si="5"/>
        <v>4.627991080358381</v>
      </c>
      <c r="E75" s="18">
        <f>'SANDBOX Calc'!J76</f>
        <v>104.89</v>
      </c>
      <c r="F75" s="4">
        <f t="shared" si="4"/>
        <v>1</v>
      </c>
      <c r="G75" s="4">
        <f t="shared" si="6"/>
        <v>4.9537465753424641</v>
      </c>
      <c r="H75" s="6">
        <f t="shared" si="7"/>
        <v>0</v>
      </c>
    </row>
    <row r="76" spans="1:8" x14ac:dyDescent="0.3">
      <c r="A76" s="12">
        <v>10230</v>
      </c>
      <c r="B76" s="37" t="s">
        <v>80</v>
      </c>
      <c r="C76" s="91">
        <f>SUM('SANDBOX Calc'!J77:M77)</f>
        <v>10.253024686073061</v>
      </c>
      <c r="D76" s="80">
        <f t="shared" si="5"/>
        <v>0.43198550917319239</v>
      </c>
      <c r="E76" s="18">
        <f>'SANDBOX Calc'!J77</f>
        <v>9.702</v>
      </c>
      <c r="F76" s="4">
        <f t="shared" si="4"/>
        <v>1</v>
      </c>
      <c r="G76" s="4">
        <f t="shared" si="6"/>
        <v>0.55102468607306143</v>
      </c>
      <c r="H76" s="6">
        <f t="shared" si="7"/>
        <v>0</v>
      </c>
    </row>
    <row r="77" spans="1:8" x14ac:dyDescent="0.3">
      <c r="A77" s="12">
        <v>10231</v>
      </c>
      <c r="B77" s="37" t="s">
        <v>81</v>
      </c>
      <c r="C77" s="91">
        <f>SUM('SANDBOX Calc'!J78:M78)</f>
        <v>41.182376455479449</v>
      </c>
      <c r="D77" s="80">
        <f t="shared" si="5"/>
        <v>1.7351162614723086</v>
      </c>
      <c r="E77" s="18">
        <f>'SANDBOX Calc'!J78</f>
        <v>36.658999999999999</v>
      </c>
      <c r="F77" s="4">
        <f t="shared" si="4"/>
        <v>1</v>
      </c>
      <c r="G77" s="4">
        <f t="shared" si="6"/>
        <v>4.5233764554794504</v>
      </c>
      <c r="H77" s="6">
        <f t="shared" si="7"/>
        <v>0</v>
      </c>
    </row>
    <row r="78" spans="1:8" x14ac:dyDescent="0.3">
      <c r="A78" s="12">
        <v>10234</v>
      </c>
      <c r="B78" s="37" t="s">
        <v>82</v>
      </c>
      <c r="C78" s="91">
        <f>SUM('SANDBOX Calc'!J79:M79)</f>
        <v>54.287939925799094</v>
      </c>
      <c r="D78" s="80">
        <f t="shared" si="5"/>
        <v>2.287286346112567</v>
      </c>
      <c r="E78" s="18">
        <f>'SANDBOX Calc'!J79</f>
        <v>50.999000000000002</v>
      </c>
      <c r="F78" s="4">
        <f t="shared" si="4"/>
        <v>1</v>
      </c>
      <c r="G78" s="4">
        <f t="shared" si="6"/>
        <v>3.2889399257990917</v>
      </c>
      <c r="H78" s="6">
        <f t="shared" si="7"/>
        <v>0</v>
      </c>
    </row>
    <row r="79" spans="1:8" x14ac:dyDescent="0.3">
      <c r="A79" s="12">
        <v>10235</v>
      </c>
      <c r="B79" s="37" t="s">
        <v>83</v>
      </c>
      <c r="C79" s="91">
        <f>SUM('SANDBOX Calc'!J80:M80)</f>
        <v>30.154643949771689</v>
      </c>
      <c r="D79" s="80">
        <f t="shared" si="5"/>
        <v>1.2704903791241711</v>
      </c>
      <c r="E79" s="18">
        <f>'SANDBOX Calc'!J80</f>
        <v>33.113</v>
      </c>
      <c r="F79" s="4">
        <f t="shared" si="4"/>
        <v>0</v>
      </c>
      <c r="G79" s="4">
        <f t="shared" si="6"/>
        <v>0</v>
      </c>
      <c r="H79" s="6">
        <f t="shared" si="7"/>
        <v>0</v>
      </c>
    </row>
    <row r="80" spans="1:8" x14ac:dyDescent="0.3">
      <c r="A80" s="12">
        <v>10236</v>
      </c>
      <c r="B80" s="37" t="s">
        <v>84</v>
      </c>
      <c r="C80" s="91">
        <f>SUM('SANDBOX Calc'!J81:M81)</f>
        <v>28.055985730593605</v>
      </c>
      <c r="D80" s="80">
        <f t="shared" si="5"/>
        <v>1.1820686726375385</v>
      </c>
      <c r="E80" s="18">
        <f>'SANDBOX Calc'!J81</f>
        <v>29.103000000000002</v>
      </c>
      <c r="F80" s="4">
        <f t="shared" si="4"/>
        <v>0</v>
      </c>
      <c r="G80" s="4">
        <f t="shared" si="6"/>
        <v>0</v>
      </c>
      <c r="H80" s="6">
        <f t="shared" si="7"/>
        <v>0</v>
      </c>
    </row>
    <row r="81" spans="1:8" x14ac:dyDescent="0.3">
      <c r="A81" s="12">
        <v>10237</v>
      </c>
      <c r="B81" s="37" t="s">
        <v>85</v>
      </c>
      <c r="C81" s="91">
        <f>SUM('SANDBOX Calc'!J82:M82)</f>
        <v>105.05029360730593</v>
      </c>
      <c r="D81" s="80">
        <f t="shared" si="5"/>
        <v>4.4260309481539108</v>
      </c>
      <c r="E81" s="18">
        <f>'SANDBOX Calc'!J82</f>
        <v>113.732</v>
      </c>
      <c r="F81" s="4">
        <f t="shared" si="4"/>
        <v>0</v>
      </c>
      <c r="G81" s="4">
        <f t="shared" si="6"/>
        <v>0</v>
      </c>
      <c r="H81" s="6">
        <f t="shared" si="7"/>
        <v>0</v>
      </c>
    </row>
    <row r="82" spans="1:8" x14ac:dyDescent="0.3">
      <c r="A82" s="12">
        <v>10239</v>
      </c>
      <c r="B82" s="37" t="s">
        <v>86</v>
      </c>
      <c r="C82" s="91">
        <f>SUM('SANDBOX Calc'!J83:M83)</f>
        <v>14.107240353881277</v>
      </c>
      <c r="D82" s="80">
        <f t="shared" si="5"/>
        <v>0.5943732307187175</v>
      </c>
      <c r="E82" s="18">
        <f>'SANDBOX Calc'!J83</f>
        <v>14</v>
      </c>
      <c r="F82" s="4">
        <f t="shared" si="4"/>
        <v>1</v>
      </c>
      <c r="G82" s="4">
        <f t="shared" si="6"/>
        <v>0.10724035388127717</v>
      </c>
      <c r="H82" s="6">
        <f t="shared" si="7"/>
        <v>0</v>
      </c>
    </row>
    <row r="83" spans="1:8" x14ac:dyDescent="0.3">
      <c r="A83" s="12">
        <v>10242</v>
      </c>
      <c r="B83" s="37" t="s">
        <v>87</v>
      </c>
      <c r="C83" s="91">
        <f>SUM('SANDBOX Calc'!J84:M84)</f>
        <v>9.6628684931506843</v>
      </c>
      <c r="D83" s="80">
        <f t="shared" si="5"/>
        <v>0.4071207564492888</v>
      </c>
      <c r="E83" s="18">
        <f>'SANDBOX Calc'!J84</f>
        <v>9.5259999999999998</v>
      </c>
      <c r="F83" s="4">
        <f t="shared" si="4"/>
        <v>1</v>
      </c>
      <c r="G83" s="4">
        <f t="shared" si="6"/>
        <v>0.1368684931506845</v>
      </c>
      <c r="H83" s="6">
        <f t="shared" si="7"/>
        <v>0</v>
      </c>
    </row>
    <row r="84" spans="1:8" x14ac:dyDescent="0.3">
      <c r="A84" s="12">
        <v>10244</v>
      </c>
      <c r="B84" s="37" t="s">
        <v>88</v>
      </c>
      <c r="C84" s="91">
        <f>SUM('SANDBOX Calc'!J85:M85)</f>
        <v>88.805140639269396</v>
      </c>
      <c r="D84" s="80">
        <f t="shared" si="5"/>
        <v>3.7415821253566799</v>
      </c>
      <c r="E84" s="18">
        <f>'SANDBOX Calc'!J85</f>
        <v>86.037999999999997</v>
      </c>
      <c r="F84" s="4">
        <f t="shared" si="4"/>
        <v>1</v>
      </c>
      <c r="G84" s="4">
        <f t="shared" si="6"/>
        <v>2.7671406392693996</v>
      </c>
      <c r="H84" s="6">
        <f t="shared" si="7"/>
        <v>0</v>
      </c>
    </row>
    <row r="85" spans="1:8" x14ac:dyDescent="0.3">
      <c r="A85" s="12">
        <v>10246</v>
      </c>
      <c r="B85" s="37" t="s">
        <v>89</v>
      </c>
      <c r="C85" s="91">
        <f>SUM('SANDBOX Calc'!J86:M86)</f>
        <v>8.8431726027397257</v>
      </c>
      <c r="D85" s="80">
        <f t="shared" si="5"/>
        <v>0.37258492361672674</v>
      </c>
      <c r="E85" s="18">
        <f>'SANDBOX Calc'!J86</f>
        <v>8.9870000000000001</v>
      </c>
      <c r="F85" s="4">
        <f t="shared" si="4"/>
        <v>0</v>
      </c>
      <c r="G85" s="4">
        <f t="shared" si="6"/>
        <v>0</v>
      </c>
      <c r="H85" s="6">
        <f t="shared" si="7"/>
        <v>0</v>
      </c>
    </row>
    <row r="86" spans="1:8" x14ac:dyDescent="0.3">
      <c r="A86" s="12">
        <v>10247</v>
      </c>
      <c r="B86" s="37" t="s">
        <v>90</v>
      </c>
      <c r="C86" s="91">
        <f>SUM('SANDBOX Calc'!J87:M87)</f>
        <v>78.159107876712341</v>
      </c>
      <c r="D86" s="80">
        <f t="shared" si="5"/>
        <v>3.2930382054483878</v>
      </c>
      <c r="E86" s="18">
        <f>'SANDBOX Calc'!J87</f>
        <v>79.929000000000002</v>
      </c>
      <c r="F86" s="4">
        <f t="shared" si="4"/>
        <v>0</v>
      </c>
      <c r="G86" s="4">
        <f t="shared" si="6"/>
        <v>0</v>
      </c>
      <c r="H86" s="6">
        <f t="shared" si="7"/>
        <v>0</v>
      </c>
    </row>
    <row r="87" spans="1:8" x14ac:dyDescent="0.3">
      <c r="A87" s="12">
        <v>10256</v>
      </c>
      <c r="B87" s="37" t="s">
        <v>91</v>
      </c>
      <c r="C87" s="91">
        <f>SUM('SANDBOX Calc'!J88:M88)</f>
        <v>47.973604680365298</v>
      </c>
      <c r="D87" s="80">
        <f t="shared" si="5"/>
        <v>2.0212476492786409</v>
      </c>
      <c r="E87" s="18">
        <f>'SANDBOX Calc'!J88</f>
        <v>46.746000000000002</v>
      </c>
      <c r="F87" s="4">
        <f t="shared" si="4"/>
        <v>1</v>
      </c>
      <c r="G87" s="4">
        <f t="shared" si="6"/>
        <v>1.227604680365296</v>
      </c>
      <c r="H87" s="6">
        <f t="shared" si="7"/>
        <v>0</v>
      </c>
    </row>
    <row r="88" spans="1:8" x14ac:dyDescent="0.3">
      <c r="A88" s="12">
        <v>10258</v>
      </c>
      <c r="B88" s="37" t="s">
        <v>92</v>
      </c>
      <c r="C88" s="91">
        <f>SUM('SANDBOX Calc'!J89:M89)</f>
        <v>38.201579023972599</v>
      </c>
      <c r="D88" s="80">
        <f t="shared" si="5"/>
        <v>1.6095278292177082</v>
      </c>
      <c r="E88" s="18">
        <f>'SANDBOX Calc'!J89</f>
        <v>37.951999999999998</v>
      </c>
      <c r="F88" s="4">
        <f t="shared" si="4"/>
        <v>1</v>
      </c>
      <c r="G88" s="4">
        <f t="shared" si="6"/>
        <v>0.24957902397260057</v>
      </c>
      <c r="H88" s="6">
        <f t="shared" si="7"/>
        <v>0</v>
      </c>
    </row>
    <row r="89" spans="1:8" x14ac:dyDescent="0.3">
      <c r="A89" s="12">
        <v>10259</v>
      </c>
      <c r="B89" s="37" t="s">
        <v>93</v>
      </c>
      <c r="C89" s="91">
        <f>SUM('SANDBOX Calc'!J90:M90)</f>
        <v>27.773873744292239</v>
      </c>
      <c r="D89" s="80">
        <f t="shared" si="5"/>
        <v>1.1701825908443488</v>
      </c>
      <c r="E89" s="18">
        <f>'SANDBOX Calc'!J90</f>
        <v>26.984999999999999</v>
      </c>
      <c r="F89" s="4">
        <f t="shared" si="4"/>
        <v>1</v>
      </c>
      <c r="G89" s="4">
        <f t="shared" si="6"/>
        <v>0.78887374429223911</v>
      </c>
      <c r="H89" s="6">
        <f t="shared" si="7"/>
        <v>0</v>
      </c>
    </row>
    <row r="90" spans="1:8" x14ac:dyDescent="0.3">
      <c r="A90" s="12">
        <v>10260</v>
      </c>
      <c r="B90" s="37" t="s">
        <v>94</v>
      </c>
      <c r="C90" s="91">
        <f>SUM('SANDBOX Calc'!J91:M91)</f>
        <v>26.412211957762558</v>
      </c>
      <c r="D90" s="80">
        <f t="shared" si="5"/>
        <v>1.1128123827169176</v>
      </c>
      <c r="E90" s="18">
        <f>'SANDBOX Calc'!J91</f>
        <v>26.285</v>
      </c>
      <c r="F90" s="4">
        <f t="shared" si="4"/>
        <v>1</v>
      </c>
      <c r="G90" s="4">
        <f t="shared" si="6"/>
        <v>0.12721195776255811</v>
      </c>
      <c r="H90" s="6">
        <f t="shared" si="7"/>
        <v>0</v>
      </c>
    </row>
    <row r="91" spans="1:8" x14ac:dyDescent="0.3">
      <c r="A91" s="12">
        <v>10273</v>
      </c>
      <c r="B91" s="37" t="s">
        <v>95</v>
      </c>
      <c r="C91" s="91">
        <f>SUM('SANDBOX Calc'!J92:M92)</f>
        <v>6.5584865582191778</v>
      </c>
      <c r="D91" s="80">
        <f t="shared" si="5"/>
        <v>0.27632540074795847</v>
      </c>
      <c r="E91" s="18">
        <f>'SANDBOX Calc'!J92</f>
        <v>5.8810000000000002</v>
      </c>
      <c r="F91" s="4">
        <f t="shared" si="4"/>
        <v>1</v>
      </c>
      <c r="G91" s="4">
        <f t="shared" si="6"/>
        <v>0.67748655821917758</v>
      </c>
      <c r="H91" s="6">
        <f t="shared" si="7"/>
        <v>0</v>
      </c>
    </row>
    <row r="92" spans="1:8" x14ac:dyDescent="0.3">
      <c r="A92" s="12">
        <v>10278</v>
      </c>
      <c r="B92" s="37" t="s">
        <v>96</v>
      </c>
      <c r="C92" s="91">
        <f>SUM('SANDBOX Calc'!J93:M93)</f>
        <v>36.734578909817351</v>
      </c>
      <c r="D92" s="80">
        <f t="shared" si="5"/>
        <v>1.547719454550349</v>
      </c>
      <c r="E92" s="18">
        <f>'SANDBOX Calc'!J93</f>
        <v>35.927999999999997</v>
      </c>
      <c r="F92" s="4">
        <f t="shared" si="4"/>
        <v>1</v>
      </c>
      <c r="G92" s="4">
        <f t="shared" si="6"/>
        <v>0.80657890981735392</v>
      </c>
      <c r="H92" s="6">
        <f t="shared" si="7"/>
        <v>0</v>
      </c>
    </row>
    <row r="93" spans="1:8" x14ac:dyDescent="0.3">
      <c r="A93" s="12">
        <v>10279</v>
      </c>
      <c r="B93" s="37" t="s">
        <v>97</v>
      </c>
      <c r="C93" s="91">
        <f>SUM('SANDBOX Calc'!J94:M94)</f>
        <v>66.620770376712329</v>
      </c>
      <c r="D93" s="80">
        <f t="shared" si="5"/>
        <v>2.8068992608382111</v>
      </c>
      <c r="E93" s="18">
        <f>'SANDBOX Calc'!J94</f>
        <v>64.765000000000001</v>
      </c>
      <c r="F93" s="4">
        <f t="shared" si="4"/>
        <v>1</v>
      </c>
      <c r="G93" s="4">
        <f t="shared" si="6"/>
        <v>1.8557703767123286</v>
      </c>
      <c r="H93" s="6">
        <f t="shared" si="7"/>
        <v>0</v>
      </c>
    </row>
    <row r="94" spans="1:8" x14ac:dyDescent="0.3">
      <c r="A94" s="12">
        <v>10284</v>
      </c>
      <c r="B94" s="37" t="s">
        <v>98</v>
      </c>
      <c r="C94" s="91">
        <f>SUM('SANDBOX Calc'!J95:M95)</f>
        <v>10.285239497716894</v>
      </c>
      <c r="D94" s="80">
        <f t="shared" si="5"/>
        <v>0.43334279955695421</v>
      </c>
      <c r="E94" s="18">
        <f>'SANDBOX Calc'!J95</f>
        <v>10.157999999999999</v>
      </c>
      <c r="F94" s="4">
        <f t="shared" si="4"/>
        <v>1</v>
      </c>
      <c r="G94" s="4">
        <f t="shared" si="6"/>
        <v>0.12723949771689469</v>
      </c>
      <c r="H94" s="6">
        <f t="shared" si="7"/>
        <v>0</v>
      </c>
    </row>
    <row r="95" spans="1:8" x14ac:dyDescent="0.3">
      <c r="A95" s="12">
        <v>10285</v>
      </c>
      <c r="B95" s="37" t="s">
        <v>99</v>
      </c>
      <c r="C95" s="91">
        <f>SUM('SANDBOX Calc'!J96:M96)</f>
        <v>6.775502625570776</v>
      </c>
      <c r="D95" s="80">
        <f t="shared" si="5"/>
        <v>0.2854688290751119</v>
      </c>
      <c r="E95" s="18">
        <f>'SANDBOX Calc'!J96</f>
        <v>6.5289999999999999</v>
      </c>
      <c r="F95" s="4">
        <f t="shared" si="4"/>
        <v>1</v>
      </c>
      <c r="G95" s="4">
        <f t="shared" si="6"/>
        <v>0.24650262557077607</v>
      </c>
      <c r="H95" s="6">
        <f t="shared" si="7"/>
        <v>0</v>
      </c>
    </row>
    <row r="96" spans="1:8" x14ac:dyDescent="0.3">
      <c r="A96" s="12">
        <v>10286</v>
      </c>
      <c r="B96" s="37" t="s">
        <v>100</v>
      </c>
      <c r="C96" s="91">
        <f>SUM('SANDBOX Calc'!J97:M97)</f>
        <v>46.842882220319638</v>
      </c>
      <c r="D96" s="80">
        <f t="shared" si="5"/>
        <v>1.9736074911212269</v>
      </c>
      <c r="E96" s="18">
        <f>'SANDBOX Calc'!J97</f>
        <v>45.911000000000001</v>
      </c>
      <c r="F96" s="4">
        <f t="shared" si="4"/>
        <v>1</v>
      </c>
      <c r="G96" s="4">
        <f t="shared" si="6"/>
        <v>0.93188222031963619</v>
      </c>
      <c r="H96" s="6">
        <f t="shared" si="7"/>
        <v>0</v>
      </c>
    </row>
    <row r="97" spans="1:8" x14ac:dyDescent="0.3">
      <c r="A97" s="12">
        <v>10288</v>
      </c>
      <c r="B97" s="37" t="s">
        <v>101</v>
      </c>
      <c r="C97" s="91">
        <f>SUM('SANDBOX Calc'!J98:M98)</f>
        <v>25.451626341324204</v>
      </c>
      <c r="D97" s="80">
        <f t="shared" si="5"/>
        <v>1.0723405142364664</v>
      </c>
      <c r="E97" s="18">
        <f>'SANDBOX Calc'!J98</f>
        <v>24.734000000000002</v>
      </c>
      <c r="F97" s="4">
        <f t="shared" si="4"/>
        <v>1</v>
      </c>
      <c r="G97" s="4">
        <f t="shared" si="6"/>
        <v>0.71762634132420189</v>
      </c>
      <c r="H97" s="6">
        <f t="shared" si="7"/>
        <v>0</v>
      </c>
    </row>
    <row r="98" spans="1:8" x14ac:dyDescent="0.3">
      <c r="A98" s="12">
        <v>10291</v>
      </c>
      <c r="B98" s="37" t="s">
        <v>102</v>
      </c>
      <c r="C98" s="91">
        <f>SUM('SANDBOX Calc'!J99:M99)</f>
        <v>76.837270433789968</v>
      </c>
      <c r="D98" s="80">
        <f t="shared" si="5"/>
        <v>3.2373458962705275</v>
      </c>
      <c r="E98" s="18">
        <f>'SANDBOX Calc'!J99</f>
        <v>79.182000000000002</v>
      </c>
      <c r="F98" s="4">
        <f t="shared" si="4"/>
        <v>0</v>
      </c>
      <c r="G98" s="4">
        <f t="shared" si="6"/>
        <v>0</v>
      </c>
      <c r="H98" s="6">
        <f t="shared" si="7"/>
        <v>0</v>
      </c>
    </row>
    <row r="99" spans="1:8" x14ac:dyDescent="0.3">
      <c r="A99" s="12">
        <v>10294</v>
      </c>
      <c r="B99" s="37" t="s">
        <v>103</v>
      </c>
      <c r="C99" s="91">
        <f>SUM('SANDBOX Calc'!J100:M100)</f>
        <v>36.109265753424658</v>
      </c>
      <c r="D99" s="80">
        <f t="shared" si="5"/>
        <v>1.5213734512461814</v>
      </c>
      <c r="E99" s="18">
        <f>'SANDBOX Calc'!J100</f>
        <v>36.326999999999998</v>
      </c>
      <c r="F99" s="4">
        <f t="shared" si="4"/>
        <v>0</v>
      </c>
      <c r="G99" s="4">
        <f t="shared" si="6"/>
        <v>0</v>
      </c>
      <c r="H99" s="6">
        <f t="shared" si="7"/>
        <v>0</v>
      </c>
    </row>
    <row r="100" spans="1:8" x14ac:dyDescent="0.3">
      <c r="A100" s="12">
        <v>10304</v>
      </c>
      <c r="B100" s="37" t="s">
        <v>104</v>
      </c>
      <c r="C100" s="91">
        <f>SUM('SANDBOX Calc'!J101:M101)</f>
        <v>13.38260799086758</v>
      </c>
      <c r="D100" s="80">
        <f t="shared" si="5"/>
        <v>0.56384266145899042</v>
      </c>
      <c r="E100" s="18">
        <f>'SANDBOX Calc'!J101</f>
        <v>14.068</v>
      </c>
      <c r="F100" s="4">
        <f t="shared" si="4"/>
        <v>0</v>
      </c>
      <c r="G100" s="4">
        <f t="shared" si="6"/>
        <v>0</v>
      </c>
      <c r="H100" s="6">
        <f t="shared" si="7"/>
        <v>0</v>
      </c>
    </row>
    <row r="101" spans="1:8" x14ac:dyDescent="0.3">
      <c r="A101" s="12">
        <v>10306</v>
      </c>
      <c r="B101" s="37" t="s">
        <v>105</v>
      </c>
      <c r="C101" s="91">
        <f>SUM('SANDBOX Calc'!J102:M102)</f>
        <v>3.0000000000000001E-3</v>
      </c>
      <c r="D101" s="80">
        <f t="shared" si="5"/>
        <v>1.2639748437160277E-4</v>
      </c>
      <c r="E101" s="18">
        <f>'SANDBOX Calc'!J102</f>
        <v>25.768999999999998</v>
      </c>
      <c r="F101" s="4">
        <f t="shared" si="4"/>
        <v>0</v>
      </c>
      <c r="G101" s="4">
        <f t="shared" si="6"/>
        <v>0</v>
      </c>
      <c r="H101" s="6">
        <f t="shared" si="7"/>
        <v>0</v>
      </c>
    </row>
    <row r="102" spans="1:8" x14ac:dyDescent="0.3">
      <c r="A102" s="12">
        <v>10307</v>
      </c>
      <c r="B102" s="37" t="s">
        <v>106</v>
      </c>
      <c r="C102" s="91">
        <f>SUM('SANDBOX Calc'!J103:M103)</f>
        <v>68.589675</v>
      </c>
      <c r="D102" s="80">
        <f t="shared" si="5"/>
        <v>2.8898541246219378</v>
      </c>
      <c r="E102" s="18">
        <f>'SANDBOX Calc'!J103</f>
        <v>71.984999999999999</v>
      </c>
      <c r="F102" s="4">
        <f t="shared" si="4"/>
        <v>0</v>
      </c>
      <c r="G102" s="4">
        <f t="shared" si="6"/>
        <v>0</v>
      </c>
      <c r="H102" s="6">
        <f t="shared" si="7"/>
        <v>0</v>
      </c>
    </row>
    <row r="103" spans="1:8" x14ac:dyDescent="0.3">
      <c r="A103" s="12">
        <v>10326</v>
      </c>
      <c r="B103" s="37" t="s">
        <v>107</v>
      </c>
      <c r="C103" s="91">
        <f>SUM('SANDBOX Calc'!J104:M104)</f>
        <v>27.848501027397258</v>
      </c>
      <c r="D103" s="80">
        <f t="shared" si="5"/>
        <v>1.1733268244610029</v>
      </c>
      <c r="E103" s="18">
        <f>'SANDBOX Calc'!J104</f>
        <v>30.46</v>
      </c>
      <c r="F103" s="4">
        <f t="shared" si="4"/>
        <v>0</v>
      </c>
      <c r="G103" s="4">
        <f t="shared" si="6"/>
        <v>0</v>
      </c>
      <c r="H103" s="6">
        <f t="shared" si="7"/>
        <v>0</v>
      </c>
    </row>
    <row r="104" spans="1:8" x14ac:dyDescent="0.3">
      <c r="A104" s="12">
        <v>10331</v>
      </c>
      <c r="B104" s="37" t="s">
        <v>108</v>
      </c>
      <c r="C104" s="91">
        <f>SUM('SANDBOX Calc'!J105:M105)</f>
        <v>35.484541210045663</v>
      </c>
      <c r="D104" s="80">
        <f t="shared" si="5"/>
        <v>1.4950522476767469</v>
      </c>
      <c r="E104" s="18">
        <f>'SANDBOX Calc'!J105</f>
        <v>36.601999999999997</v>
      </c>
      <c r="F104" s="4">
        <f t="shared" si="4"/>
        <v>0</v>
      </c>
      <c r="G104" s="4">
        <f t="shared" si="6"/>
        <v>0</v>
      </c>
      <c r="H104" s="6">
        <f t="shared" si="7"/>
        <v>0</v>
      </c>
    </row>
    <row r="105" spans="1:8" x14ac:dyDescent="0.3">
      <c r="A105" s="12">
        <v>10333</v>
      </c>
      <c r="B105" s="37" t="s">
        <v>109</v>
      </c>
      <c r="C105" s="91">
        <f>SUM('SANDBOX Calc'!J106:M106)</f>
        <v>18.9449122716895</v>
      </c>
      <c r="D105" s="80">
        <f t="shared" si="5"/>
        <v>0.79819641759408633</v>
      </c>
      <c r="E105" s="18">
        <f>'SANDBOX Calc'!J106</f>
        <v>18.515000000000001</v>
      </c>
      <c r="F105" s="4">
        <f t="shared" si="4"/>
        <v>1</v>
      </c>
      <c r="G105" s="4">
        <f t="shared" si="6"/>
        <v>0.42991227168949919</v>
      </c>
      <c r="H105" s="6">
        <f t="shared" si="7"/>
        <v>0</v>
      </c>
    </row>
    <row r="106" spans="1:8" x14ac:dyDescent="0.3">
      <c r="A106" s="12">
        <v>10338</v>
      </c>
      <c r="B106" s="37" t="s">
        <v>110</v>
      </c>
      <c r="C106" s="91">
        <f>SUM('SANDBOX Calc'!J107:M107)</f>
        <v>2.4278259988584479</v>
      </c>
      <c r="D106" s="80">
        <f t="shared" si="5"/>
        <v>0.10229036624922717</v>
      </c>
      <c r="E106" s="18">
        <f>'SANDBOX Calc'!J107</f>
        <v>2.3730000000000002</v>
      </c>
      <c r="F106" s="4">
        <f t="shared" si="4"/>
        <v>1</v>
      </c>
      <c r="G106" s="4">
        <f t="shared" si="6"/>
        <v>5.4825998858447633E-2</v>
      </c>
      <c r="H106" s="6">
        <f t="shared" si="7"/>
        <v>0</v>
      </c>
    </row>
    <row r="107" spans="1:8" x14ac:dyDescent="0.3">
      <c r="A107" s="12">
        <v>10342</v>
      </c>
      <c r="B107" s="37" t="s">
        <v>111</v>
      </c>
      <c r="C107" s="91">
        <f>SUM('SANDBOX Calc'!J108:M108)</f>
        <v>38.132675114155248</v>
      </c>
      <c r="D107" s="80">
        <f t="shared" si="5"/>
        <v>1.6066247355962813</v>
      </c>
      <c r="E107" s="18">
        <f>'SANDBOX Calc'!J108</f>
        <v>38.691000000000003</v>
      </c>
      <c r="F107" s="4">
        <f t="shared" si="4"/>
        <v>0</v>
      </c>
      <c r="G107" s="4">
        <f t="shared" si="6"/>
        <v>0</v>
      </c>
      <c r="H107" s="6">
        <f t="shared" si="7"/>
        <v>0</v>
      </c>
    </row>
    <row r="108" spans="1:8" x14ac:dyDescent="0.3">
      <c r="A108" s="12">
        <v>10343</v>
      </c>
      <c r="B108" s="37" t="s">
        <v>112</v>
      </c>
      <c r="C108" s="91">
        <f>SUM('SANDBOX Calc'!J109:M109)</f>
        <v>11.952629680365295</v>
      </c>
      <c r="D108" s="80">
        <f t="shared" si="5"/>
        <v>0.50359410774117586</v>
      </c>
      <c r="E108" s="18">
        <f>'SANDBOX Calc'!J109</f>
        <v>31.388999999999999</v>
      </c>
      <c r="F108" s="4">
        <f t="shared" si="4"/>
        <v>0</v>
      </c>
      <c r="G108" s="4">
        <f t="shared" si="6"/>
        <v>0</v>
      </c>
      <c r="H108" s="6">
        <f t="shared" si="7"/>
        <v>0</v>
      </c>
    </row>
    <row r="109" spans="1:8" x14ac:dyDescent="0.3">
      <c r="A109" s="12">
        <v>10349</v>
      </c>
      <c r="B109" s="37" t="s">
        <v>113</v>
      </c>
      <c r="C109" s="91">
        <f>SUM('SANDBOX Calc'!J110:M110)</f>
        <v>488.39778344748862</v>
      </c>
      <c r="D109" s="80">
        <f t="shared" si="5"/>
        <v>20.57741706680979</v>
      </c>
      <c r="E109" s="18">
        <f>'SANDBOX Calc'!J110</f>
        <v>523.91099999999994</v>
      </c>
      <c r="F109" s="4">
        <f t="shared" si="4"/>
        <v>0</v>
      </c>
      <c r="G109" s="4">
        <f t="shared" si="6"/>
        <v>0</v>
      </c>
      <c r="H109" s="6">
        <f t="shared" si="7"/>
        <v>0</v>
      </c>
    </row>
    <row r="110" spans="1:8" x14ac:dyDescent="0.3">
      <c r="A110" s="12">
        <v>10352</v>
      </c>
      <c r="B110" s="37" t="s">
        <v>114</v>
      </c>
      <c r="C110" s="91">
        <f>SUM('SANDBOX Calc'!J111:M111)</f>
        <v>16.131402796803656</v>
      </c>
      <c r="D110" s="80">
        <f t="shared" si="5"/>
        <v>0.67965624430033977</v>
      </c>
      <c r="E110" s="18">
        <f>'SANDBOX Calc'!J111</f>
        <v>15.907</v>
      </c>
      <c r="F110" s="4">
        <f t="shared" si="4"/>
        <v>1</v>
      </c>
      <c r="G110" s="4">
        <f t="shared" si="6"/>
        <v>0.22440279680365549</v>
      </c>
      <c r="H110" s="6">
        <f t="shared" si="7"/>
        <v>0</v>
      </c>
    </row>
    <row r="111" spans="1:8" x14ac:dyDescent="0.3">
      <c r="A111" s="12">
        <v>10354</v>
      </c>
      <c r="B111" s="37" t="s">
        <v>115</v>
      </c>
      <c r="C111" s="91">
        <f>SUM('SANDBOX Calc'!J112:M112)</f>
        <v>705.10555821917796</v>
      </c>
      <c r="D111" s="80">
        <f t="shared" si="5"/>
        <v>29.707856258446263</v>
      </c>
      <c r="E111" s="18">
        <f>'SANDBOX Calc'!J112</f>
        <v>799.07</v>
      </c>
      <c r="F111" s="4">
        <f t="shared" si="4"/>
        <v>0</v>
      </c>
      <c r="G111" s="4">
        <f t="shared" si="6"/>
        <v>0</v>
      </c>
      <c r="H111" s="6">
        <f t="shared" si="7"/>
        <v>0</v>
      </c>
    </row>
    <row r="112" spans="1:8" x14ac:dyDescent="0.3">
      <c r="A112" s="12">
        <v>10360</v>
      </c>
      <c r="B112" s="37" t="s">
        <v>116</v>
      </c>
      <c r="C112" s="91">
        <f>SUM('SANDBOX Calc'!J113:M113)</f>
        <v>6.8727263984018263</v>
      </c>
      <c r="D112" s="80">
        <f t="shared" si="5"/>
        <v>0.28956510917743222</v>
      </c>
      <c r="E112" s="18">
        <f>'SANDBOX Calc'!J113</f>
        <v>6.7649999999999997</v>
      </c>
      <c r="F112" s="4">
        <f t="shared" si="4"/>
        <v>1</v>
      </c>
      <c r="G112" s="4">
        <f t="shared" si="6"/>
        <v>0.10772639840182663</v>
      </c>
      <c r="H112" s="6">
        <f t="shared" si="7"/>
        <v>0</v>
      </c>
    </row>
    <row r="113" spans="1:8" x14ac:dyDescent="0.3">
      <c r="A113" s="12">
        <v>10363</v>
      </c>
      <c r="B113" s="37" t="s">
        <v>117</v>
      </c>
      <c r="C113" s="91">
        <f>SUM('SANDBOX Calc'!J114:M114)</f>
        <v>91.005119634703206</v>
      </c>
      <c r="D113" s="80">
        <f t="shared" si="5"/>
        <v>3.8342727289210794</v>
      </c>
      <c r="E113" s="18">
        <f>'SANDBOX Calc'!J114</f>
        <v>100.706</v>
      </c>
      <c r="F113" s="4">
        <f t="shared" si="4"/>
        <v>0</v>
      </c>
      <c r="G113" s="4">
        <f t="shared" si="6"/>
        <v>0</v>
      </c>
      <c r="H113" s="6">
        <f t="shared" si="7"/>
        <v>0</v>
      </c>
    </row>
    <row r="114" spans="1:8" x14ac:dyDescent="0.3">
      <c r="A114" s="12">
        <v>10369</v>
      </c>
      <c r="B114" s="37" t="s">
        <v>118</v>
      </c>
      <c r="C114" s="91">
        <f>SUM('SANDBOX Calc'!J115:M115)</f>
        <v>16.651692579908676</v>
      </c>
      <c r="D114" s="80">
        <f t="shared" si="5"/>
        <v>0.70157735087658024</v>
      </c>
      <c r="E114" s="18">
        <f>'SANDBOX Calc'!J115</f>
        <v>16.431999999999999</v>
      </c>
      <c r="F114" s="4">
        <f t="shared" si="4"/>
        <v>1</v>
      </c>
      <c r="G114" s="4">
        <f t="shared" si="6"/>
        <v>0.21969257990867774</v>
      </c>
      <c r="H114" s="6">
        <f t="shared" si="7"/>
        <v>0</v>
      </c>
    </row>
    <row r="115" spans="1:8" x14ac:dyDescent="0.3">
      <c r="A115" s="12">
        <v>10370</v>
      </c>
      <c r="B115" s="37" t="s">
        <v>119</v>
      </c>
      <c r="C115" s="91">
        <f>SUM('SANDBOX Calc'!J116:M116)</f>
        <v>379.13663116438363</v>
      </c>
      <c r="D115" s="80">
        <f t="shared" si="5"/>
        <v>15.973972137434101</v>
      </c>
      <c r="E115" s="18">
        <f>'SANDBOX Calc'!J116</f>
        <v>402.39</v>
      </c>
      <c r="F115" s="4">
        <f t="shared" si="4"/>
        <v>0</v>
      </c>
      <c r="G115" s="4">
        <f t="shared" si="6"/>
        <v>0</v>
      </c>
      <c r="H115" s="6">
        <f t="shared" si="7"/>
        <v>0</v>
      </c>
    </row>
    <row r="116" spans="1:8" x14ac:dyDescent="0.3">
      <c r="A116" s="12">
        <v>10371</v>
      </c>
      <c r="B116" s="37" t="s">
        <v>120</v>
      </c>
      <c r="C116" s="91">
        <f>SUM('SANDBOX Calc'!J117:M117)</f>
        <v>11.091897089041096</v>
      </c>
      <c r="D116" s="80">
        <f t="shared" si="5"/>
        <v>0.46732929632116604</v>
      </c>
      <c r="E116" s="18">
        <f>'SANDBOX Calc'!J117</f>
        <v>11.032</v>
      </c>
      <c r="F116" s="4">
        <f t="shared" si="4"/>
        <v>1</v>
      </c>
      <c r="G116" s="4">
        <f t="shared" si="6"/>
        <v>5.9897089041095697E-2</v>
      </c>
      <c r="H116" s="6">
        <f t="shared" si="7"/>
        <v>0</v>
      </c>
    </row>
    <row r="117" spans="1:8" x14ac:dyDescent="0.3">
      <c r="A117" s="12">
        <v>10376</v>
      </c>
      <c r="B117" s="37" t="s">
        <v>121</v>
      </c>
      <c r="C117" s="91">
        <f>SUM('SANDBOX Calc'!J118:M118)</f>
        <v>55.395735844748863</v>
      </c>
      <c r="D117" s="80">
        <f t="shared" si="5"/>
        <v>2.333960551896693</v>
      </c>
      <c r="E117" s="18">
        <f>'SANDBOX Calc'!J118</f>
        <v>56.029000000000003</v>
      </c>
      <c r="F117" s="4">
        <f t="shared" si="4"/>
        <v>0</v>
      </c>
      <c r="G117" s="4">
        <f t="shared" si="6"/>
        <v>0</v>
      </c>
      <c r="H117" s="6">
        <f t="shared" si="7"/>
        <v>0</v>
      </c>
    </row>
    <row r="118" spans="1:8" x14ac:dyDescent="0.3">
      <c r="A118" s="12">
        <v>10378</v>
      </c>
      <c r="B118" s="37" t="s">
        <v>122</v>
      </c>
      <c r="C118" s="91">
        <f>SUM('SANDBOX Calc'!J119:M119)</f>
        <v>2.0226166095890412</v>
      </c>
      <c r="D118" s="80">
        <f t="shared" si="5"/>
        <v>8.5217883766758332E-2</v>
      </c>
      <c r="E118" s="18">
        <f>'SANDBOX Calc'!J119</f>
        <v>2.0209999999999999</v>
      </c>
      <c r="F118" s="4">
        <f t="shared" si="4"/>
        <v>1</v>
      </c>
      <c r="G118" s="4">
        <f t="shared" si="6"/>
        <v>1.6166095890413068E-3</v>
      </c>
      <c r="H118" s="6">
        <f t="shared" si="7"/>
        <v>0</v>
      </c>
    </row>
    <row r="119" spans="1:8" x14ac:dyDescent="0.3">
      <c r="A119" s="12">
        <v>10379</v>
      </c>
      <c r="B119" s="37" t="s">
        <v>123</v>
      </c>
      <c r="C119" s="91">
        <f>SUM('SANDBOX Calc'!J120:M120)</f>
        <v>4.5046874429223731</v>
      </c>
      <c r="D119" s="80">
        <f t="shared" si="5"/>
        <v>0.18979372022191196</v>
      </c>
      <c r="E119" s="18">
        <f>'SANDBOX Calc'!J120</f>
        <v>4.8079999999999998</v>
      </c>
      <c r="F119" s="4">
        <f t="shared" si="4"/>
        <v>0</v>
      </c>
      <c r="G119" s="4">
        <f t="shared" si="6"/>
        <v>0</v>
      </c>
      <c r="H119" s="6">
        <f t="shared" si="7"/>
        <v>0</v>
      </c>
    </row>
    <row r="120" spans="1:8" x14ac:dyDescent="0.3">
      <c r="A120" s="12">
        <v>10388</v>
      </c>
      <c r="B120" s="37" t="s">
        <v>124</v>
      </c>
      <c r="C120" s="91">
        <f>SUM('SANDBOX Calc'!J121:M121)</f>
        <v>146.60019557648405</v>
      </c>
      <c r="D120" s="80">
        <f t="shared" si="5"/>
        <v>6.176631976417517</v>
      </c>
      <c r="E120" s="18">
        <f>'SANDBOX Calc'!J121</f>
        <v>113.223</v>
      </c>
      <c r="F120" s="4">
        <f t="shared" si="4"/>
        <v>1</v>
      </c>
      <c r="G120" s="4">
        <f t="shared" si="6"/>
        <v>33.377195576484056</v>
      </c>
      <c r="H120" s="6">
        <f t="shared" si="7"/>
        <v>0</v>
      </c>
    </row>
    <row r="121" spans="1:8" x14ac:dyDescent="0.3">
      <c r="A121" s="12">
        <v>10391</v>
      </c>
      <c r="B121" s="37" t="s">
        <v>125</v>
      </c>
      <c r="C121" s="91">
        <f>SUM('SANDBOX Calc'!J122:M122)</f>
        <v>30.893078595890412</v>
      </c>
      <c r="D121" s="80">
        <f t="shared" si="5"/>
        <v>1.301602473004918</v>
      </c>
      <c r="E121" s="18">
        <f>'SANDBOX Calc'!J122</f>
        <v>29.977</v>
      </c>
      <c r="F121" s="4">
        <f t="shared" si="4"/>
        <v>1</v>
      </c>
      <c r="G121" s="4">
        <f t="shared" si="6"/>
        <v>0.91607859589041141</v>
      </c>
      <c r="H121" s="6">
        <f t="shared" si="7"/>
        <v>0</v>
      </c>
    </row>
    <row r="122" spans="1:8" x14ac:dyDescent="0.3">
      <c r="A122" s="12">
        <v>10406</v>
      </c>
      <c r="B122" s="37" t="s">
        <v>126</v>
      </c>
      <c r="C122" s="91">
        <f>SUM('SANDBOX Calc'!J123:M123)</f>
        <v>0.52296135844748859</v>
      </c>
      <c r="D122" s="80">
        <f t="shared" si="5"/>
        <v>2.203366671043953E-2</v>
      </c>
      <c r="E122" s="18">
        <f>'SANDBOX Calc'!J123</f>
        <v>0.45800000000000002</v>
      </c>
      <c r="F122" s="4">
        <f t="shared" si="4"/>
        <v>1</v>
      </c>
      <c r="G122" s="4">
        <f t="shared" si="6"/>
        <v>6.4961358447488571E-2</v>
      </c>
      <c r="H122" s="6">
        <f t="shared" si="7"/>
        <v>0</v>
      </c>
    </row>
    <row r="123" spans="1:8" x14ac:dyDescent="0.3">
      <c r="A123" s="12">
        <v>10408</v>
      </c>
      <c r="B123" s="37" t="s">
        <v>127</v>
      </c>
      <c r="C123" s="91">
        <f>SUM('SANDBOX Calc'!J124:M124)</f>
        <v>1.5553743721461188</v>
      </c>
      <c r="D123" s="80">
        <f t="shared" si="5"/>
        <v>6.5531802631776839E-2</v>
      </c>
      <c r="E123" s="18">
        <f>'SANDBOX Calc'!J124</f>
        <v>1.5269999999999999</v>
      </c>
      <c r="F123" s="4">
        <f t="shared" si="4"/>
        <v>1</v>
      </c>
      <c r="G123" s="4">
        <f t="shared" si="6"/>
        <v>2.8374372146118931E-2</v>
      </c>
      <c r="H123" s="6">
        <f t="shared" si="7"/>
        <v>0</v>
      </c>
    </row>
    <row r="124" spans="1:8" x14ac:dyDescent="0.3">
      <c r="A124" s="12">
        <v>10409</v>
      </c>
      <c r="B124" s="37" t="s">
        <v>128</v>
      </c>
      <c r="C124" s="91">
        <f>SUM('SANDBOX Calc'!J125:M125)</f>
        <v>21.687001826484018</v>
      </c>
      <c r="D124" s="80">
        <f t="shared" si="5"/>
        <v>0.91372749147664478</v>
      </c>
      <c r="E124" s="18">
        <f>'SANDBOX Calc'!J125</f>
        <v>20.420999999999999</v>
      </c>
      <c r="F124" s="4">
        <f t="shared" si="4"/>
        <v>1</v>
      </c>
      <c r="G124" s="4">
        <f t="shared" si="6"/>
        <v>1.2660018264840183</v>
      </c>
      <c r="H124" s="6">
        <f t="shared" si="7"/>
        <v>0</v>
      </c>
    </row>
    <row r="125" spans="1:8" x14ac:dyDescent="0.3">
      <c r="A125" s="12">
        <v>10426</v>
      </c>
      <c r="B125" s="37" t="s">
        <v>129</v>
      </c>
      <c r="C125" s="91">
        <f>SUM('SANDBOX Calc'!J126:M126)</f>
        <v>15.818367123287665</v>
      </c>
      <c r="D125" s="80">
        <f t="shared" si="5"/>
        <v>0.66646727041667586</v>
      </c>
      <c r="E125" s="18">
        <f>'SANDBOX Calc'!J126</f>
        <v>36.539000000000001</v>
      </c>
      <c r="F125" s="4">
        <f t="shared" si="4"/>
        <v>0</v>
      </c>
      <c r="G125" s="4">
        <f t="shared" si="6"/>
        <v>0</v>
      </c>
      <c r="H125" s="6">
        <f t="shared" si="7"/>
        <v>0</v>
      </c>
    </row>
    <row r="126" spans="1:8" x14ac:dyDescent="0.3">
      <c r="A126" s="12">
        <v>10434</v>
      </c>
      <c r="B126" s="37" t="s">
        <v>130</v>
      </c>
      <c r="C126" s="91">
        <f>SUM('SANDBOX Calc'!J127:M127)</f>
        <v>26.469575228310493</v>
      </c>
      <c r="D126" s="80">
        <f t="shared" si="5"/>
        <v>1.1152292404144464</v>
      </c>
      <c r="E126" s="18">
        <f>'SANDBOX Calc'!J127</f>
        <v>27.157</v>
      </c>
      <c r="F126" s="4">
        <f t="shared" si="4"/>
        <v>0</v>
      </c>
      <c r="G126" s="4">
        <f t="shared" si="6"/>
        <v>0</v>
      </c>
      <c r="H126" s="6">
        <f t="shared" si="7"/>
        <v>0</v>
      </c>
    </row>
    <row r="127" spans="1:8" x14ac:dyDescent="0.3">
      <c r="A127" s="12">
        <v>10436</v>
      </c>
      <c r="B127" s="37" t="s">
        <v>131</v>
      </c>
      <c r="C127" s="91">
        <f>SUM('SANDBOX Calc'!J128:M128)</f>
        <v>20.301533019406392</v>
      </c>
      <c r="D127" s="80">
        <f t="shared" si="5"/>
        <v>0.85535423417999901</v>
      </c>
      <c r="E127" s="18">
        <f>'SANDBOX Calc'!J128</f>
        <v>19.152000000000001</v>
      </c>
      <c r="F127" s="4">
        <f t="shared" si="4"/>
        <v>1</v>
      </c>
      <c r="G127" s="4">
        <f t="shared" si="6"/>
        <v>1.1495330194063911</v>
      </c>
      <c r="H127" s="6">
        <f t="shared" si="7"/>
        <v>0</v>
      </c>
    </row>
    <row r="128" spans="1:8" x14ac:dyDescent="0.3">
      <c r="A128" s="12">
        <v>10440</v>
      </c>
      <c r="B128" s="37" t="s">
        <v>132</v>
      </c>
      <c r="C128" s="91">
        <f>SUM('SANDBOX Calc'!J129:M129)</f>
        <v>5.0522491438356161</v>
      </c>
      <c r="D128" s="80">
        <f t="shared" si="5"/>
        <v>0.21286386073313524</v>
      </c>
      <c r="E128" s="18">
        <f>'SANDBOX Calc'!J129</f>
        <v>5.0049999999999999</v>
      </c>
      <c r="F128" s="4">
        <f t="shared" si="4"/>
        <v>1</v>
      </c>
      <c r="G128" s="4">
        <f t="shared" si="6"/>
        <v>4.7249143835616181E-2</v>
      </c>
      <c r="H128" s="6">
        <f t="shared" si="7"/>
        <v>0</v>
      </c>
    </row>
    <row r="129" spans="1:8" x14ac:dyDescent="0.3">
      <c r="A129" s="12">
        <v>10442</v>
      </c>
      <c r="B129" s="37" t="s">
        <v>133</v>
      </c>
      <c r="C129" s="91">
        <f>SUM('SANDBOX Calc'!J130:M130)</f>
        <v>11.461771118721456</v>
      </c>
      <c r="D129" s="80">
        <f t="shared" si="5"/>
        <v>0.48291301194982778</v>
      </c>
      <c r="E129" s="18">
        <f>'SANDBOX Calc'!J130</f>
        <v>13.396000000000001</v>
      </c>
      <c r="F129" s="4">
        <f t="shared" si="4"/>
        <v>0</v>
      </c>
      <c r="G129" s="4">
        <f t="shared" si="6"/>
        <v>0</v>
      </c>
      <c r="H129" s="6">
        <f t="shared" si="7"/>
        <v>0</v>
      </c>
    </row>
    <row r="130" spans="1:8" x14ac:dyDescent="0.3">
      <c r="A130" s="12">
        <v>10446</v>
      </c>
      <c r="B130" s="37" t="s">
        <v>134</v>
      </c>
      <c r="C130" s="91">
        <f>SUM('SANDBOX Calc'!J131:M131)</f>
        <v>97.233446004566218</v>
      </c>
      <c r="D130" s="80">
        <f t="shared" si="5"/>
        <v>4.0966876572530797</v>
      </c>
      <c r="E130" s="18">
        <f>'SANDBOX Calc'!J131</f>
        <v>95.771000000000001</v>
      </c>
      <c r="F130" s="4">
        <f t="shared" si="4"/>
        <v>1</v>
      </c>
      <c r="G130" s="4">
        <f t="shared" si="6"/>
        <v>1.4624460045662175</v>
      </c>
      <c r="H130" s="6">
        <f t="shared" si="7"/>
        <v>0</v>
      </c>
    </row>
    <row r="131" spans="1:8" x14ac:dyDescent="0.3">
      <c r="A131" s="12">
        <v>10448</v>
      </c>
      <c r="B131" s="37" t="s">
        <v>135</v>
      </c>
      <c r="C131" s="91">
        <f>SUM('SANDBOX Calc'!J132:M132)</f>
        <v>8.2358578767123287</v>
      </c>
      <c r="D131" s="80">
        <f t="shared" si="5"/>
        <v>0.3469972390861627</v>
      </c>
      <c r="E131" s="18">
        <f>'SANDBOX Calc'!J132</f>
        <v>8.4809999999999999</v>
      </c>
      <c r="F131" s="4">
        <f t="shared" si="4"/>
        <v>0</v>
      </c>
      <c r="G131" s="4">
        <f t="shared" si="6"/>
        <v>0</v>
      </c>
      <c r="H131" s="6">
        <f t="shared" si="7"/>
        <v>0</v>
      </c>
    </row>
    <row r="132" spans="1:8" x14ac:dyDescent="0.3">
      <c r="A132" s="12">
        <v>10451</v>
      </c>
      <c r="B132" s="37" t="s">
        <v>136</v>
      </c>
      <c r="C132" s="91">
        <f>SUM('SANDBOX Calc'!J133:M133)</f>
        <v>27.901951398401824</v>
      </c>
      <c r="D132" s="80">
        <f t="shared" si="5"/>
        <v>1.1755788219389047</v>
      </c>
      <c r="E132" s="18">
        <f>'SANDBOX Calc'!J133</f>
        <v>26.832999999999998</v>
      </c>
      <c r="F132" s="4">
        <f t="shared" si="4"/>
        <v>1</v>
      </c>
      <c r="G132" s="4">
        <f t="shared" si="6"/>
        <v>1.0689513984018255</v>
      </c>
      <c r="H132" s="6">
        <f t="shared" si="7"/>
        <v>0</v>
      </c>
    </row>
    <row r="133" spans="1:8" x14ac:dyDescent="0.3">
      <c r="A133" s="12">
        <v>10482</v>
      </c>
      <c r="B133" s="37" t="s">
        <v>137</v>
      </c>
      <c r="C133" s="91">
        <f>SUM('SANDBOX Calc'!J134:M134)</f>
        <v>2.8096676940639269</v>
      </c>
      <c r="D133" s="80">
        <f t="shared" si="5"/>
        <v>0.11837830948328079</v>
      </c>
      <c r="E133" s="18">
        <f>'SANDBOX Calc'!J134</f>
        <v>4.1139999999999999</v>
      </c>
      <c r="F133" s="4">
        <f t="shared" si="4"/>
        <v>0</v>
      </c>
      <c r="G133" s="4">
        <f t="shared" si="6"/>
        <v>0</v>
      </c>
      <c r="H133" s="6">
        <f t="shared" si="7"/>
        <v>0</v>
      </c>
    </row>
    <row r="134" spans="1:8" x14ac:dyDescent="0.3">
      <c r="A134" s="12">
        <v>10502</v>
      </c>
      <c r="B134" s="37" t="s">
        <v>138</v>
      </c>
      <c r="C134" s="91">
        <f>SUM('SANDBOX Calc'!J135:M135)</f>
        <v>18.741638270547945</v>
      </c>
      <c r="D134" s="80">
        <f t="shared" si="5"/>
        <v>0.78963197679993868</v>
      </c>
      <c r="E134" s="18">
        <f>'SANDBOX Calc'!J135</f>
        <v>18.707000000000001</v>
      </c>
      <c r="F134" s="4">
        <f t="shared" ref="F134:F140" si="8">IF((C134-E134)&gt;0,1,0)</f>
        <v>1</v>
      </c>
      <c r="G134" s="4">
        <f t="shared" si="6"/>
        <v>3.4638270547944217E-2</v>
      </c>
      <c r="H134" s="6">
        <f t="shared" si="7"/>
        <v>0</v>
      </c>
    </row>
    <row r="135" spans="1:8" x14ac:dyDescent="0.3">
      <c r="A135" s="12">
        <v>13927</v>
      </c>
      <c r="B135" s="37" t="s">
        <v>139</v>
      </c>
      <c r="C135" s="91">
        <f>SUM('SANDBOX Calc'!J136:M136)</f>
        <v>3.4731445205479456</v>
      </c>
      <c r="D135" s="80">
        <f t="shared" ref="D135:D140" si="9">C135*C$2</f>
        <v>0.14633224341875892</v>
      </c>
      <c r="E135" s="18">
        <f>'SANDBOX Calc'!J136</f>
        <v>4.0730000000000004</v>
      </c>
      <c r="F135" s="4">
        <f t="shared" si="8"/>
        <v>0</v>
      </c>
      <c r="G135" s="4">
        <f t="shared" ref="G135:G140" si="10">(C135-E135)*F135</f>
        <v>0</v>
      </c>
      <c r="H135" s="6">
        <f t="shared" ref="H135:H140" si="11">IF(F135=1,G135*$C$3,0)</f>
        <v>0</v>
      </c>
    </row>
    <row r="136" spans="1:8" x14ac:dyDescent="0.3">
      <c r="A136" s="12">
        <v>10597</v>
      </c>
      <c r="B136" s="37" t="s">
        <v>140</v>
      </c>
      <c r="C136" s="91">
        <f>SUM('SANDBOX Calc'!J137:M137)</f>
        <v>12.350948287671235</v>
      </c>
      <c r="D136" s="80">
        <f t="shared" si="9"/>
        <v>0.52037626438846629</v>
      </c>
      <c r="E136" s="18">
        <f>'SANDBOX Calc'!J137</f>
        <v>12.936999999999999</v>
      </c>
      <c r="F136" s="4">
        <f t="shared" si="8"/>
        <v>0</v>
      </c>
      <c r="G136" s="4">
        <f t="shared" si="10"/>
        <v>0</v>
      </c>
      <c r="H136" s="6">
        <f t="shared" si="11"/>
        <v>0</v>
      </c>
    </row>
    <row r="137" spans="1:8" x14ac:dyDescent="0.3">
      <c r="A137" s="12">
        <v>10706</v>
      </c>
      <c r="B137" s="37" t="s">
        <v>141</v>
      </c>
      <c r="C137" s="91">
        <f>SUM('SANDBOX Calc'!J138:M138)</f>
        <v>16.378003082191778</v>
      </c>
      <c r="D137" s="80">
        <f t="shared" si="9"/>
        <v>0.69004612953979905</v>
      </c>
      <c r="E137" s="18">
        <f>'SANDBOX Calc'!J138</f>
        <v>17.277999999999999</v>
      </c>
      <c r="F137" s="4">
        <f t="shared" si="8"/>
        <v>0</v>
      </c>
      <c r="G137" s="4">
        <f t="shared" si="10"/>
        <v>0</v>
      </c>
      <c r="H137" s="6">
        <f t="shared" si="11"/>
        <v>0</v>
      </c>
    </row>
    <row r="138" spans="1:8" x14ac:dyDescent="0.3">
      <c r="A138" s="12">
        <v>11680</v>
      </c>
      <c r="B138" s="37" t="s">
        <v>142</v>
      </c>
      <c r="C138" s="91">
        <f>SUM('SANDBOX Calc'!J139:M139)</f>
        <v>6.3522803938356169</v>
      </c>
      <c r="D138" s="80">
        <f t="shared" si="9"/>
        <v>0.26763742060129203</v>
      </c>
      <c r="E138" s="18">
        <f>'SANDBOX Calc'!J139</f>
        <v>6.3289999999999997</v>
      </c>
      <c r="F138" s="4">
        <f t="shared" si="8"/>
        <v>1</v>
      </c>
      <c r="G138" s="4">
        <f t="shared" si="10"/>
        <v>2.3280393835617197E-2</v>
      </c>
      <c r="H138" s="6">
        <f t="shared" si="11"/>
        <v>0</v>
      </c>
    </row>
    <row r="139" spans="1:8" x14ac:dyDescent="0.3">
      <c r="A139" s="12">
        <v>12026</v>
      </c>
      <c r="B139" s="37" t="s">
        <v>143</v>
      </c>
      <c r="C139" s="91">
        <f>SUM('SANDBOX Calc'!J140:M140)</f>
        <v>45.467984845890413</v>
      </c>
      <c r="D139" s="80">
        <f t="shared" si="9"/>
        <v>1.9156796346555682</v>
      </c>
      <c r="E139" s="18">
        <f>'SANDBOX Calc'!J140</f>
        <v>45.173000000000002</v>
      </c>
      <c r="F139" s="4">
        <f t="shared" si="8"/>
        <v>1</v>
      </c>
      <c r="G139" s="4">
        <f t="shared" si="10"/>
        <v>0.29498484589041141</v>
      </c>
      <c r="H139" s="6">
        <f t="shared" si="11"/>
        <v>0</v>
      </c>
    </row>
    <row r="140" spans="1:8" ht="14.5" thickBot="1" x14ac:dyDescent="0.35">
      <c r="A140" s="13" t="s">
        <v>144</v>
      </c>
      <c r="B140" s="38" t="s">
        <v>0</v>
      </c>
      <c r="C140" s="92">
        <f>SUM('SANDBOX Calc'!J141:M141)</f>
        <v>0</v>
      </c>
      <c r="D140" s="83">
        <f t="shared" si="9"/>
        <v>0</v>
      </c>
      <c r="E140" s="18">
        <f>'SANDBOX Calc'!J141</f>
        <v>0</v>
      </c>
      <c r="F140" s="82">
        <f t="shared" si="8"/>
        <v>0</v>
      </c>
      <c r="G140" s="82">
        <f t="shared" si="10"/>
        <v>0</v>
      </c>
      <c r="H140" s="84">
        <f t="shared" si="11"/>
        <v>0</v>
      </c>
    </row>
  </sheetData>
  <mergeCells count="2">
    <mergeCell ref="A4:B4"/>
    <mergeCell ref="E4:H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1ABE9-0A88-45A3-9894-C3850466B734}">
  <sheetPr>
    <tabColor rgb="FFFFFF00"/>
  </sheetPr>
  <dimension ref="A1:DF137"/>
  <sheetViews>
    <sheetView zoomScale="110" zoomScaleNormal="110" workbookViewId="0">
      <pane xSplit="2" ySplit="2" topLeftCell="BM93" activePane="bottomRight" state="frozen"/>
      <selection activeCell="AT147" sqref="AT147"/>
      <selection pane="topRight" activeCell="AT147" sqref="AT147"/>
      <selection pane="bottomLeft" activeCell="AT147" sqref="AT147"/>
      <selection pane="bottomRight" activeCell="CC136" sqref="CC136"/>
    </sheetView>
  </sheetViews>
  <sheetFormatPr defaultColWidth="8.81640625" defaultRowHeight="14" x14ac:dyDescent="0.3"/>
  <cols>
    <col min="1" max="1" width="8.81640625" style="1" bestFit="1" customWidth="1"/>
    <col min="2" max="2" width="32.453125" style="1" bestFit="1" customWidth="1"/>
    <col min="3" max="60" width="9.453125" style="1" customWidth="1"/>
    <col min="61" max="61" width="9.453125" style="52" customWidth="1"/>
    <col min="62" max="62" width="9.453125" style="24" customWidth="1"/>
    <col min="63" max="67" width="16.453125" style="1" customWidth="1"/>
    <col min="68" max="74" width="9.453125" style="1" customWidth="1"/>
    <col min="75" max="75" width="11.453125" style="1" customWidth="1"/>
    <col min="76" max="77" width="8.81640625" style="1"/>
    <col min="78" max="78" width="11.81640625" style="1" bestFit="1" customWidth="1"/>
    <col min="79" max="94" width="11.81640625" style="1" customWidth="1"/>
    <col min="95" max="110" width="9.453125" style="1" customWidth="1"/>
    <col min="111" max="16384" width="8.81640625" style="1"/>
  </cols>
  <sheetData>
    <row r="1" spans="1:110" ht="43.4" customHeight="1" thickBot="1" x14ac:dyDescent="0.35">
      <c r="A1" s="454" t="s">
        <v>2</v>
      </c>
      <c r="B1" s="455"/>
      <c r="C1" s="451" t="s">
        <v>4</v>
      </c>
      <c r="D1" s="452"/>
      <c r="E1" s="452"/>
      <c r="F1" s="452"/>
      <c r="G1" s="452"/>
      <c r="H1" s="452"/>
      <c r="I1" s="452"/>
      <c r="J1" s="452"/>
      <c r="K1" s="452"/>
      <c r="L1" s="452"/>
      <c r="M1" s="452"/>
      <c r="N1" s="452"/>
      <c r="O1" s="452"/>
      <c r="P1" s="452"/>
      <c r="Q1" s="452"/>
      <c r="R1" s="453"/>
      <c r="S1" s="451" t="s">
        <v>5</v>
      </c>
      <c r="T1" s="452"/>
      <c r="U1" s="452"/>
      <c r="V1" s="452"/>
      <c r="W1" s="452"/>
      <c r="X1" s="452"/>
      <c r="Y1" s="452"/>
      <c r="Z1" s="452"/>
      <c r="AA1" s="452"/>
      <c r="AB1" s="452"/>
      <c r="AC1" s="452"/>
      <c r="AD1" s="452"/>
      <c r="AE1" s="452"/>
      <c r="AF1" s="452"/>
      <c r="AG1" s="453"/>
      <c r="AH1" s="451" t="s">
        <v>165</v>
      </c>
      <c r="AI1" s="452"/>
      <c r="AJ1" s="452"/>
      <c r="AK1" s="452"/>
      <c r="AL1" s="452"/>
      <c r="AM1" s="452"/>
      <c r="AN1" s="452"/>
      <c r="AO1" s="452"/>
      <c r="AP1" s="453"/>
      <c r="AQ1" s="451" t="s">
        <v>176</v>
      </c>
      <c r="AR1" s="452"/>
      <c r="AS1" s="452"/>
      <c r="AT1" s="452"/>
      <c r="AU1" s="452"/>
      <c r="AV1" s="452"/>
      <c r="AW1" s="452"/>
      <c r="AX1" s="452"/>
      <c r="AY1" s="453"/>
      <c r="AZ1" s="451" t="s">
        <v>166</v>
      </c>
      <c r="BA1" s="452"/>
      <c r="BB1" s="452"/>
      <c r="BC1" s="452"/>
      <c r="BD1" s="452"/>
      <c r="BE1" s="452"/>
      <c r="BF1" s="452"/>
      <c r="BG1" s="452"/>
      <c r="BH1" s="453"/>
      <c r="BI1" s="96" t="s">
        <v>153</v>
      </c>
      <c r="BJ1" s="458" t="s">
        <v>181</v>
      </c>
      <c r="BK1" s="459"/>
      <c r="BL1" s="459"/>
      <c r="BM1" s="459"/>
      <c r="BN1" s="459"/>
      <c r="BO1" s="460"/>
      <c r="BP1" s="456" t="s">
        <v>287</v>
      </c>
      <c r="BQ1" s="456"/>
      <c r="BR1" s="456"/>
      <c r="BS1" s="456"/>
      <c r="BT1" s="457"/>
      <c r="BU1" s="101" t="s">
        <v>1</v>
      </c>
      <c r="BV1" s="101" t="s">
        <v>200</v>
      </c>
      <c r="BW1" s="104" t="s">
        <v>197</v>
      </c>
      <c r="BX1" s="451" t="s">
        <v>201</v>
      </c>
      <c r="BY1" s="452"/>
      <c r="BZ1" s="453"/>
      <c r="CA1" s="94"/>
      <c r="CB1" s="94"/>
      <c r="CC1" s="94"/>
      <c r="CD1" s="94"/>
      <c r="CE1" s="94"/>
      <c r="CF1" s="94"/>
      <c r="CG1" s="94"/>
      <c r="CH1" s="94"/>
      <c r="CI1" s="94"/>
      <c r="CJ1" s="94"/>
      <c r="CK1" s="94"/>
      <c r="CL1" s="94"/>
      <c r="CM1" s="94"/>
      <c r="CN1" s="94"/>
      <c r="CO1" s="94"/>
      <c r="CP1" s="94"/>
      <c r="CQ1" s="451" t="s">
        <v>4</v>
      </c>
      <c r="CR1" s="452"/>
      <c r="CS1" s="452"/>
      <c r="CT1" s="452"/>
      <c r="CU1" s="452"/>
      <c r="CV1" s="452"/>
      <c r="CW1" s="452"/>
      <c r="CX1" s="452"/>
      <c r="CY1" s="452"/>
      <c r="CZ1" s="452"/>
      <c r="DA1" s="452"/>
      <c r="DB1" s="452"/>
      <c r="DC1" s="452"/>
      <c r="DD1" s="452"/>
      <c r="DE1" s="452"/>
      <c r="DF1" s="453"/>
    </row>
    <row r="2" spans="1:110" ht="56.5" thickBot="1" x14ac:dyDescent="0.35">
      <c r="A2" s="8" t="s">
        <v>7</v>
      </c>
      <c r="B2" s="9" t="s">
        <v>8</v>
      </c>
      <c r="C2" s="85" t="s">
        <v>147</v>
      </c>
      <c r="D2" s="86" t="s">
        <v>156</v>
      </c>
      <c r="E2" s="86" t="s">
        <v>157</v>
      </c>
      <c r="F2" s="86" t="s">
        <v>158</v>
      </c>
      <c r="G2" s="86" t="s">
        <v>155</v>
      </c>
      <c r="H2" s="86" t="s">
        <v>6</v>
      </c>
      <c r="I2" s="86" t="s">
        <v>148</v>
      </c>
      <c r="J2" s="86" t="s">
        <v>149</v>
      </c>
      <c r="K2" s="86" t="s">
        <v>150</v>
      </c>
      <c r="L2" s="86" t="s">
        <v>159</v>
      </c>
      <c r="M2" s="86" t="s">
        <v>160</v>
      </c>
      <c r="N2" s="86" t="s">
        <v>161</v>
      </c>
      <c r="O2" s="86" t="s">
        <v>162</v>
      </c>
      <c r="P2" s="86" t="s">
        <v>163</v>
      </c>
      <c r="Q2" s="86" t="s">
        <v>164</v>
      </c>
      <c r="R2" s="87" t="s">
        <v>152</v>
      </c>
      <c r="S2" s="85" t="s">
        <v>156</v>
      </c>
      <c r="T2" s="86" t="s">
        <v>157</v>
      </c>
      <c r="U2" s="86" t="s">
        <v>158</v>
      </c>
      <c r="V2" s="86" t="s">
        <v>155</v>
      </c>
      <c r="W2" s="86" t="s">
        <v>6</v>
      </c>
      <c r="X2" s="86" t="s">
        <v>148</v>
      </c>
      <c r="Y2" s="86" t="s">
        <v>149</v>
      </c>
      <c r="Z2" s="86" t="s">
        <v>150</v>
      </c>
      <c r="AA2" s="86" t="s">
        <v>159</v>
      </c>
      <c r="AB2" s="86" t="s">
        <v>160</v>
      </c>
      <c r="AC2" s="86" t="s">
        <v>161</v>
      </c>
      <c r="AD2" s="86" t="s">
        <v>162</v>
      </c>
      <c r="AE2" s="86" t="s">
        <v>163</v>
      </c>
      <c r="AF2" s="86" t="s">
        <v>164</v>
      </c>
      <c r="AG2" s="87" t="s">
        <v>152</v>
      </c>
      <c r="AH2" s="85" t="s">
        <v>3</v>
      </c>
      <c r="AI2" s="86" t="s">
        <v>156</v>
      </c>
      <c r="AJ2" s="86" t="s">
        <v>157</v>
      </c>
      <c r="AK2" s="86" t="s">
        <v>158</v>
      </c>
      <c r="AL2" s="86" t="s">
        <v>155</v>
      </c>
      <c r="AM2" s="86" t="s">
        <v>6</v>
      </c>
      <c r="AN2" s="86" t="s">
        <v>148</v>
      </c>
      <c r="AO2" s="86" t="s">
        <v>149</v>
      </c>
      <c r="AP2" s="87" t="s">
        <v>152</v>
      </c>
      <c r="AQ2" s="85" t="s">
        <v>3</v>
      </c>
      <c r="AR2" s="86" t="s">
        <v>156</v>
      </c>
      <c r="AS2" s="86" t="s">
        <v>157</v>
      </c>
      <c r="AT2" s="86" t="s">
        <v>158</v>
      </c>
      <c r="AU2" s="86" t="s">
        <v>155</v>
      </c>
      <c r="AV2" s="86" t="s">
        <v>6</v>
      </c>
      <c r="AW2" s="86" t="s">
        <v>148</v>
      </c>
      <c r="AX2" s="86" t="s">
        <v>149</v>
      </c>
      <c r="AY2" s="87" t="s">
        <v>152</v>
      </c>
      <c r="AZ2" s="85" t="s">
        <v>3</v>
      </c>
      <c r="BA2" s="86" t="s">
        <v>156</v>
      </c>
      <c r="BB2" s="86" t="s">
        <v>157</v>
      </c>
      <c r="BC2" s="86" t="s">
        <v>158</v>
      </c>
      <c r="BD2" s="86" t="s">
        <v>155</v>
      </c>
      <c r="BE2" s="86" t="s">
        <v>6</v>
      </c>
      <c r="BF2" s="86" t="s">
        <v>148</v>
      </c>
      <c r="BG2" s="86" t="s">
        <v>149</v>
      </c>
      <c r="BH2" s="87" t="s">
        <v>152</v>
      </c>
      <c r="BI2" s="89" t="s">
        <v>152</v>
      </c>
      <c r="BJ2" s="25" t="s">
        <v>3</v>
      </c>
      <c r="BK2" s="26" t="s">
        <v>179</v>
      </c>
      <c r="BL2" s="26" t="s">
        <v>178</v>
      </c>
      <c r="BM2" s="26" t="s">
        <v>180</v>
      </c>
      <c r="BN2" s="26" t="s">
        <v>182</v>
      </c>
      <c r="BO2" s="31" t="s">
        <v>152</v>
      </c>
      <c r="BP2" s="79" t="s">
        <v>195</v>
      </c>
      <c r="BQ2" s="79" t="s">
        <v>196</v>
      </c>
      <c r="BR2" s="79" t="s">
        <v>190</v>
      </c>
      <c r="BS2" s="79" t="s">
        <v>191</v>
      </c>
      <c r="BT2" s="78" t="s">
        <v>152</v>
      </c>
      <c r="BU2" s="8" t="s">
        <v>152</v>
      </c>
      <c r="BV2" s="8" t="s">
        <v>152</v>
      </c>
      <c r="BW2" s="8" t="s">
        <v>152</v>
      </c>
      <c r="BX2" s="9" t="s">
        <v>154</v>
      </c>
      <c r="BY2" s="79" t="s">
        <v>255</v>
      </c>
      <c r="BZ2" s="78" t="s">
        <v>152</v>
      </c>
      <c r="CA2" s="115"/>
      <c r="CB2" s="115"/>
      <c r="CC2" s="115"/>
      <c r="CD2" s="115"/>
      <c r="CE2" s="115"/>
      <c r="CF2" s="115"/>
      <c r="CG2" s="115"/>
      <c r="CH2" s="115"/>
      <c r="CI2" s="115"/>
      <c r="CJ2" s="115"/>
      <c r="CK2" s="115"/>
      <c r="CL2" s="115"/>
      <c r="CM2" s="115"/>
      <c r="CN2" s="115"/>
      <c r="CO2" s="115"/>
      <c r="CP2" s="115"/>
      <c r="CQ2" s="113" t="s">
        <v>147</v>
      </c>
      <c r="CR2" s="114" t="s">
        <v>156</v>
      </c>
      <c r="CS2" s="114" t="s">
        <v>157</v>
      </c>
      <c r="CT2" s="114" t="s">
        <v>158</v>
      </c>
      <c r="CU2" s="114" t="s">
        <v>155</v>
      </c>
      <c r="CV2" s="114" t="s">
        <v>6</v>
      </c>
      <c r="CW2" s="114" t="s">
        <v>148</v>
      </c>
      <c r="CX2" s="114" t="s">
        <v>149</v>
      </c>
      <c r="CY2" s="114" t="s">
        <v>150</v>
      </c>
      <c r="CZ2" s="114" t="s">
        <v>159</v>
      </c>
      <c r="DA2" s="114" t="s">
        <v>160</v>
      </c>
      <c r="DB2" s="114" t="s">
        <v>161</v>
      </c>
      <c r="DC2" s="114" t="s">
        <v>162</v>
      </c>
      <c r="DD2" s="114" t="s">
        <v>163</v>
      </c>
      <c r="DE2" s="114" t="s">
        <v>164</v>
      </c>
      <c r="DF2" s="87" t="s">
        <v>152</v>
      </c>
    </row>
    <row r="3" spans="1:110" x14ac:dyDescent="0.3">
      <c r="A3" s="12">
        <v>10005</v>
      </c>
      <c r="B3" s="37" t="s">
        <v>10</v>
      </c>
      <c r="C3" s="18">
        <f>IF('No Worse Off Calc'!$C$6='No Worse Off Ref Data'!C$2,Data!G3,0)</f>
        <v>0</v>
      </c>
      <c r="D3" s="4">
        <f>IF('No Worse Off Calc'!$C$6='No Worse Off Ref Data'!D$2,Data!H3,0)</f>
        <v>0</v>
      </c>
      <c r="E3" s="4">
        <f>IF('No Worse Off Calc'!$C$6='No Worse Off Ref Data'!E$2,Data!I3,0)</f>
        <v>0.65246917808219185</v>
      </c>
      <c r="F3" s="4">
        <f>IF('No Worse Off Calc'!$C$6='No Worse Off Ref Data'!F$2,Data!J3,0)</f>
        <v>0</v>
      </c>
      <c r="G3" s="4">
        <f>IF('No Worse Off Calc'!$C$6='No Worse Off Ref Data'!G$2,Data!K3,0)</f>
        <v>0</v>
      </c>
      <c r="H3" s="4">
        <f>IF('No Worse Off Calc'!$C$6='No Worse Off Ref Data'!H$2,Data!L3,0)</f>
        <v>0</v>
      </c>
      <c r="I3" s="4">
        <f>IF('No Worse Off Calc'!$C$6='No Worse Off Ref Data'!I$2,Data!M3,0)</f>
        <v>0</v>
      </c>
      <c r="J3" s="4">
        <f>IF('No Worse Off Calc'!$C$6='No Worse Off Ref Data'!J$2,Data!N3,0)</f>
        <v>0</v>
      </c>
      <c r="K3" s="4">
        <f>IF('No Worse Off Calc'!$C$6='No Worse Off Ref Data'!K$2,Data!O3,0)</f>
        <v>0</v>
      </c>
      <c r="L3" s="4">
        <f>IF('No Worse Off Calc'!$C$6='No Worse Off Ref Data'!L$2,Data!P3,0)</f>
        <v>0</v>
      </c>
      <c r="M3" s="4">
        <f>IF('No Worse Off Calc'!$C$6='No Worse Off Ref Data'!M$2,Data!Q3,0)</f>
        <v>0</v>
      </c>
      <c r="N3" s="4">
        <f>IF('No Worse Off Calc'!$C$6='No Worse Off Ref Data'!N$2,Data!R3,0)</f>
        <v>0</v>
      </c>
      <c r="O3" s="4">
        <f>IF('No Worse Off Calc'!$C$6='No Worse Off Ref Data'!O$2,Data!S3,0)</f>
        <v>0</v>
      </c>
      <c r="P3" s="4">
        <f>IF('No Worse Off Calc'!$C$6='No Worse Off Ref Data'!P$2,Data!T3,0)</f>
        <v>0</v>
      </c>
      <c r="Q3" s="4">
        <f>IF('No Worse Off Calc'!$C$6='No Worse Off Ref Data'!Q$2,Data!U3,0)</f>
        <v>0</v>
      </c>
      <c r="R3" s="22">
        <f>SUM(C3:Q3)</f>
        <v>0.65246917808219185</v>
      </c>
      <c r="S3" s="18">
        <f>IF(S$2='No Worse Off Calc'!$D$6,Data!V3,0)</f>
        <v>0</v>
      </c>
      <c r="T3" s="4">
        <f>IF(T$2='No Worse Off Calc'!$D$6,Data!W3,0)</f>
        <v>0</v>
      </c>
      <c r="U3" s="4">
        <f>IF(U$2='No Worse Off Calc'!$D$6,Data!X3,0)</f>
        <v>0</v>
      </c>
      <c r="V3" s="4">
        <f>IF(V$2='No Worse Off Calc'!$D$6,Data!Y3,0)</f>
        <v>0</v>
      </c>
      <c r="W3" s="4">
        <f>IF(W$2='No Worse Off Calc'!$D$6,Data!Z3,0)</f>
        <v>0</v>
      </c>
      <c r="X3" s="4">
        <f>IF(X$2='No Worse Off Calc'!$D$6,Data!AA3,0)</f>
        <v>0</v>
      </c>
      <c r="Y3" s="4">
        <f>IF(Y$2='No Worse Off Calc'!$D$6,Data!AB3,0)</f>
        <v>0</v>
      </c>
      <c r="Z3" s="4">
        <f>IF(Z$2='No Worse Off Calc'!$D$6,Data!AC3,0)</f>
        <v>0</v>
      </c>
      <c r="AA3" s="4">
        <f>IF(AA$2='No Worse Off Calc'!$D$6,Data!AD3,0)</f>
        <v>0</v>
      </c>
      <c r="AB3" s="4">
        <f>IF(AB$2='No Worse Off Calc'!$D$6,Data!AE3,0)</f>
        <v>0</v>
      </c>
      <c r="AC3" s="4">
        <f>IF(AC$2='No Worse Off Calc'!$D$6,Data!AF3,0)</f>
        <v>0</v>
      </c>
      <c r="AD3" s="4">
        <f>IF(AD$2='No Worse Off Calc'!$D$6,Data!AG3,0)</f>
        <v>0</v>
      </c>
      <c r="AE3" s="4">
        <f>IF(AE$2='No Worse Off Calc'!$D$6,Data!AH3,0)</f>
        <v>0</v>
      </c>
      <c r="AF3" s="4">
        <f>IF(AF$2='No Worse Off Calc'!$D$6,Data!AI3,0)</f>
        <v>0</v>
      </c>
      <c r="AG3" s="6">
        <f>SUM(S3:AF3)</f>
        <v>0</v>
      </c>
      <c r="AH3" s="18">
        <f>IF(AH$2='No Worse Off Calc'!$E$6,0,0)</f>
        <v>0</v>
      </c>
      <c r="AI3" s="4">
        <f>IF(AI$2='No Worse Off Calc'!$E$6,Data!AJ3,0)</f>
        <v>0</v>
      </c>
      <c r="AJ3" s="4">
        <f>IF(AJ$2='No Worse Off Calc'!$E$6,Data!AK3,0)</f>
        <v>0</v>
      </c>
      <c r="AK3" s="4">
        <f>IF(AK$2='No Worse Off Calc'!$E$6,Data!AL3,0)</f>
        <v>0</v>
      </c>
      <c r="AL3" s="4">
        <f>IF(AL$2='No Worse Off Calc'!$E$6,Data!AM3,0)</f>
        <v>0</v>
      </c>
      <c r="AM3" s="4">
        <f>IF(AM$2='No Worse Off Calc'!$E$6,Data!AN3,0)</f>
        <v>0</v>
      </c>
      <c r="AN3" s="4">
        <f>IF(AN$2='No Worse Off Calc'!$E$6,Data!AO3,0)</f>
        <v>0</v>
      </c>
      <c r="AO3" s="4">
        <f>IF(AO$2='No Worse Off Calc'!$E$6,Data!AP3,0)</f>
        <v>0</v>
      </c>
      <c r="AP3" s="6">
        <f>SUM(AH3:AO3)</f>
        <v>0</v>
      </c>
      <c r="AQ3" s="18">
        <f>IF(AQ$2='No Worse Off Calc'!$F$6,0,0)</f>
        <v>0</v>
      </c>
      <c r="AR3" s="4">
        <f>IF(AR$2='No Worse Off Calc'!$F$6,Data!AQ3,0)</f>
        <v>0</v>
      </c>
      <c r="AS3" s="4">
        <f>IF(AS$2='No Worse Off Calc'!$F$6,Data!AR3,0)</f>
        <v>0</v>
      </c>
      <c r="AT3" s="4">
        <f>IF(AT$2='No Worse Off Calc'!$F$6,Data!AS3,0)</f>
        <v>0</v>
      </c>
      <c r="AU3" s="4">
        <f>IF(AU$2='No Worse Off Calc'!$F$6,Data!AT3,0)</f>
        <v>0</v>
      </c>
      <c r="AV3" s="4">
        <f>IF(AV$2='No Worse Off Calc'!$F$6,Data!AU3,0)</f>
        <v>0</v>
      </c>
      <c r="AW3" s="4">
        <f>IF(AW$2='No Worse Off Calc'!$F$6,Data!AV3,0)</f>
        <v>0</v>
      </c>
      <c r="AX3" s="4">
        <f>IF(AX$2='No Worse Off Calc'!$F$6,Data!AW3,0)</f>
        <v>0</v>
      </c>
      <c r="AY3" s="6">
        <f>SUM(AQ3:AX3)</f>
        <v>0</v>
      </c>
      <c r="AZ3" s="18">
        <f>IF(AZ$2='No Worse Off Calc'!$G$6,0,0)</f>
        <v>0</v>
      </c>
      <c r="BA3" s="4">
        <f>IF(BA$2='No Worse Off Calc'!$G$6,Data!AX3,0)</f>
        <v>0</v>
      </c>
      <c r="BB3" s="4">
        <f>IF(BB$2='No Worse Off Calc'!$G$6,Data!AY3,0)</f>
        <v>0</v>
      </c>
      <c r="BC3" s="4">
        <f>IF(BC$2='No Worse Off Calc'!$G$6,Data!AZ3,0)</f>
        <v>0</v>
      </c>
      <c r="BD3" s="4">
        <f>IF(BD$2='No Worse Off Calc'!$G$6,Data!BA3,0)</f>
        <v>0</v>
      </c>
      <c r="BE3" s="4">
        <f>IF(BE$2='No Worse Off Calc'!$G$6,Data!BB3,0)</f>
        <v>0</v>
      </c>
      <c r="BF3" s="4">
        <f>IF(BF$2='No Worse Off Calc'!$G$6,Data!BC3,0)</f>
        <v>0</v>
      </c>
      <c r="BG3" s="4">
        <f>IF(BG$2='No Worse Off Calc'!$G$6,Data!BD3,0)</f>
        <v>0</v>
      </c>
      <c r="BH3" s="6">
        <f>SUM(AZ3:BG3)</f>
        <v>0</v>
      </c>
      <c r="BI3" s="97">
        <f>IF('No Worse Off Calc'!$H$6="Yes",Data!BE3,0)</f>
        <v>0</v>
      </c>
      <c r="BJ3" s="18">
        <f>IF(BJ$2='No Worse Off Calc'!$L$4,0,0)</f>
        <v>0</v>
      </c>
      <c r="BK3" s="4">
        <f>IF(BK$2='No Worse Off Calc'!$L$4,Data!BV3,0)</f>
        <v>0</v>
      </c>
      <c r="BL3" s="4">
        <f>IF(BL$2='No Worse Off Calc'!$L$4,Data!BW3,0)</f>
        <v>0</v>
      </c>
      <c r="BM3" s="4">
        <f>IF(BM$2='No Worse Off Calc'!$L$4,Data!BX3,0)</f>
        <v>0</v>
      </c>
      <c r="BN3" s="4">
        <f>IF(BN$2='No Worse Off Calc'!$L$4,Data!BY3,0)</f>
        <v>0</v>
      </c>
      <c r="BO3" s="6">
        <f>SUM(BJ3:BN3)</f>
        <v>0</v>
      </c>
      <c r="BP3" s="4">
        <f>IF('No Worse Off Calc'!$J$6='No Worse Off Ref Data'!BP$2,Data!C3,0)</f>
        <v>0</v>
      </c>
      <c r="BQ3" s="4">
        <f>IF('No Worse Off Calc'!$J$6='No Worse Off Ref Data'!BQ$2,Data!D3,0)</f>
        <v>0</v>
      </c>
      <c r="BR3" s="4">
        <f>IF('No Worse Off Calc'!$J$6='No Worse Off Ref Data'!BR$2,Data!E3,0)</f>
        <v>0</v>
      </c>
      <c r="BS3" s="4">
        <f>IF('No Worse Off Calc'!$J$6='No Worse Off Ref Data'!BS$2,Data!F3,0)</f>
        <v>0.54800000000000004</v>
      </c>
      <c r="BT3" s="99">
        <f t="shared" ref="BT3:BT66" si="0">SUM(BP3:BS3)</f>
        <v>0.54800000000000004</v>
      </c>
      <c r="BU3" s="102">
        <f>IF('No Worse Off Calc'!$L$6="Yes",'No Worse Off Ref Data'!BO3*'No Worse Off Calc'!$L$5,0)</f>
        <v>0</v>
      </c>
      <c r="BV3" s="102">
        <f>IF('No Worse Off Calc'!$M$6="Yes",IF(('No Worse Off Calc'!I7-'No Worse Off Ref Data'!BT3)&gt;0,('No Worse Off Calc'!I7-'No Worse Off Ref Data'!BT3)*'No Worse Off Calc'!$M$5,0),0)</f>
        <v>0.1044691780821918</v>
      </c>
      <c r="BW3" s="80">
        <f>IF('No Worse Off Calc'!$K$6="Yes",IF(('No Worse Off Calc'!I7)&lt;'No Worse Off Calc'!J7,('No Worse Off Calc'!I7-'No Worse Off Calc'!J7)*'No Worse Off Calc'!$K$5,0),0)</f>
        <v>0</v>
      </c>
      <c r="BX3" s="105">
        <f>IF('No Worse Off Calc'!$N$5='No Worse Off Ref Data'!$BX$2,'No Worse Off Scaling'!D6,0)</f>
        <v>0</v>
      </c>
      <c r="BY3" s="1">
        <f>IF('No Worse Off Calc'!$N$5='No Worse Off Ref Data'!$BY$2,'No Worse Off Scaling'!H6,0)</f>
        <v>-5.8646740726137257E-2</v>
      </c>
      <c r="BZ3" s="6">
        <f>IF('No Worse Off Calc'!$N$6="Yes",SUM('No Worse Off Ref Data'!BX3:BY3),0)</f>
        <v>-5.8646740726137257E-2</v>
      </c>
      <c r="CA3" s="4"/>
      <c r="CB3" s="4"/>
      <c r="CC3" s="4"/>
      <c r="CD3" s="4"/>
      <c r="CE3" s="4"/>
      <c r="CF3" s="4"/>
      <c r="CG3" s="4"/>
      <c r="CH3" s="4"/>
      <c r="CI3" s="4"/>
      <c r="CJ3" s="4"/>
      <c r="CK3" s="4"/>
      <c r="CL3" s="4"/>
      <c r="CM3" s="4"/>
      <c r="CN3" s="4"/>
      <c r="CO3" s="4"/>
      <c r="CP3" s="4"/>
      <c r="CQ3" s="4" t="e">
        <f>IF('No Worse Off Calc'!#REF!='No Worse Off Ref Data'!CQ$2,Data!G3,0)</f>
        <v>#REF!</v>
      </c>
      <c r="CR3" s="4" t="e">
        <f>IF('No Worse Off Calc'!#REF!='No Worse Off Ref Data'!CR$2,Data!H3,0)</f>
        <v>#REF!</v>
      </c>
      <c r="CS3" s="4" t="e">
        <f>IF('No Worse Off Calc'!#REF!='No Worse Off Ref Data'!CS$2,Data!I3,0)</f>
        <v>#REF!</v>
      </c>
      <c r="CT3" s="4" t="e">
        <f>IF('No Worse Off Calc'!#REF!='No Worse Off Ref Data'!CT$2,Data!J3,0)</f>
        <v>#REF!</v>
      </c>
      <c r="CU3" s="4" t="e">
        <f>IF('No Worse Off Calc'!#REF!='No Worse Off Ref Data'!CU$2,Data!K3,0)</f>
        <v>#REF!</v>
      </c>
      <c r="CV3" s="4" t="e">
        <f>IF('No Worse Off Calc'!#REF!='No Worse Off Ref Data'!CV$2,Data!L3,0)</f>
        <v>#REF!</v>
      </c>
      <c r="CW3" s="4" t="e">
        <f>IF('No Worse Off Calc'!#REF!='No Worse Off Ref Data'!CW$2,Data!M3,0)</f>
        <v>#REF!</v>
      </c>
      <c r="CX3" s="4" t="e">
        <f>IF('No Worse Off Calc'!#REF!='No Worse Off Ref Data'!CX$2,Data!N3,0)</f>
        <v>#REF!</v>
      </c>
      <c r="CY3" s="4" t="e">
        <f>IF('No Worse Off Calc'!#REF!='No Worse Off Ref Data'!CY$2,Data!O3,0)</f>
        <v>#REF!</v>
      </c>
      <c r="CZ3" s="4" t="e">
        <f>IF('No Worse Off Calc'!#REF!='No Worse Off Ref Data'!CZ$2,Data!P3,0)</f>
        <v>#REF!</v>
      </c>
      <c r="DA3" s="4" t="e">
        <f>IF('No Worse Off Calc'!#REF!='No Worse Off Ref Data'!DA$2,Data!Q3,0)</f>
        <v>#REF!</v>
      </c>
      <c r="DB3" s="4" t="e">
        <f>IF('No Worse Off Calc'!#REF!='No Worse Off Ref Data'!DB$2,Data!R3,0)</f>
        <v>#REF!</v>
      </c>
      <c r="DC3" s="4" t="e">
        <f>IF('No Worse Off Calc'!#REF!='No Worse Off Ref Data'!DC$2,Data!S3,0)</f>
        <v>#REF!</v>
      </c>
      <c r="DD3" s="4" t="e">
        <f>IF('No Worse Off Calc'!#REF!='No Worse Off Ref Data'!DD$2,Data!T3,0)</f>
        <v>#REF!</v>
      </c>
      <c r="DE3" s="4" t="e">
        <f>IF('No Worse Off Calc'!#REF!='No Worse Off Ref Data'!DE$2,Data!U3,0)</f>
        <v>#REF!</v>
      </c>
      <c r="DF3" s="22" t="e">
        <f>SUM(CQ3:DE3)</f>
        <v>#REF!</v>
      </c>
    </row>
    <row r="4" spans="1:110" x14ac:dyDescent="0.3">
      <c r="A4" s="12">
        <v>10015</v>
      </c>
      <c r="B4" s="37" t="s">
        <v>11</v>
      </c>
      <c r="C4" s="18">
        <f>IF('No Worse Off Calc'!$C$6='No Worse Off Ref Data'!C$2,Data!G4,0)</f>
        <v>0</v>
      </c>
      <c r="D4" s="4">
        <f>IF('No Worse Off Calc'!$C$6='No Worse Off Ref Data'!D$2,Data!H4,0)</f>
        <v>0</v>
      </c>
      <c r="E4" s="4">
        <f>IF('No Worse Off Calc'!$C$6='No Worse Off Ref Data'!E$2,Data!I4,0)</f>
        <v>0.58334771689497711</v>
      </c>
      <c r="F4" s="4">
        <f>IF('No Worse Off Calc'!$C$6='No Worse Off Ref Data'!F$2,Data!J4,0)</f>
        <v>0</v>
      </c>
      <c r="G4" s="4">
        <f>IF('No Worse Off Calc'!$C$6='No Worse Off Ref Data'!G$2,Data!K4,0)</f>
        <v>0</v>
      </c>
      <c r="H4" s="4">
        <f>IF('No Worse Off Calc'!$C$6='No Worse Off Ref Data'!H$2,Data!L4,0)</f>
        <v>0</v>
      </c>
      <c r="I4" s="4">
        <f>IF('No Worse Off Calc'!$C$6='No Worse Off Ref Data'!I$2,Data!M4,0)</f>
        <v>0</v>
      </c>
      <c r="J4" s="4">
        <f>IF('No Worse Off Calc'!$C$6='No Worse Off Ref Data'!J$2,Data!N4,0)</f>
        <v>0</v>
      </c>
      <c r="K4" s="4">
        <f>IF('No Worse Off Calc'!$C$6='No Worse Off Ref Data'!K$2,Data!O4,0)</f>
        <v>0</v>
      </c>
      <c r="L4" s="4">
        <f>IF('No Worse Off Calc'!$C$6='No Worse Off Ref Data'!L$2,Data!P4,0)</f>
        <v>0</v>
      </c>
      <c r="M4" s="4">
        <f>IF('No Worse Off Calc'!$C$6='No Worse Off Ref Data'!M$2,Data!Q4,0)</f>
        <v>0</v>
      </c>
      <c r="N4" s="4">
        <f>IF('No Worse Off Calc'!$C$6='No Worse Off Ref Data'!N$2,Data!R4,0)</f>
        <v>0</v>
      </c>
      <c r="O4" s="4">
        <f>IF('No Worse Off Calc'!$C$6='No Worse Off Ref Data'!O$2,Data!S4,0)</f>
        <v>0</v>
      </c>
      <c r="P4" s="4">
        <f>IF('No Worse Off Calc'!$C$6='No Worse Off Ref Data'!P$2,Data!T4,0)</f>
        <v>0</v>
      </c>
      <c r="Q4" s="4">
        <f>IF('No Worse Off Calc'!$C$6='No Worse Off Ref Data'!Q$2,Data!U4,0)</f>
        <v>0</v>
      </c>
      <c r="R4" s="22">
        <f t="shared" ref="R4:R67" si="1">SUM(C4:Q4)</f>
        <v>0.58334771689497711</v>
      </c>
      <c r="S4" s="18">
        <f>IF(S$2='No Worse Off Calc'!$D$6,Data!V4,0)</f>
        <v>0</v>
      </c>
      <c r="T4" s="4">
        <f>IF(T$2='No Worse Off Calc'!$D$6,Data!W4,0)</f>
        <v>0</v>
      </c>
      <c r="U4" s="4">
        <f>IF(U$2='No Worse Off Calc'!$D$6,Data!X4,0)</f>
        <v>0</v>
      </c>
      <c r="V4" s="4">
        <f>IF(V$2='No Worse Off Calc'!$D$6,Data!Y4,0)</f>
        <v>0</v>
      </c>
      <c r="W4" s="4">
        <f>IF(W$2='No Worse Off Calc'!$D$6,Data!Z4,0)</f>
        <v>0</v>
      </c>
      <c r="X4" s="4">
        <f>IF(X$2='No Worse Off Calc'!$D$6,Data!AA4,0)</f>
        <v>0</v>
      </c>
      <c r="Y4" s="4">
        <f>IF(Y$2='No Worse Off Calc'!$D$6,Data!AB4,0)</f>
        <v>0</v>
      </c>
      <c r="Z4" s="4">
        <f>IF(Z$2='No Worse Off Calc'!$D$6,Data!AC4,0)</f>
        <v>0</v>
      </c>
      <c r="AA4" s="4">
        <f>IF(AA$2='No Worse Off Calc'!$D$6,Data!AD4,0)</f>
        <v>0</v>
      </c>
      <c r="AB4" s="4">
        <f>IF(AB$2='No Worse Off Calc'!$D$6,Data!AE4,0)</f>
        <v>0</v>
      </c>
      <c r="AC4" s="4">
        <f>IF(AC$2='No Worse Off Calc'!$D$6,Data!AF4,0)</f>
        <v>0</v>
      </c>
      <c r="AD4" s="4">
        <f>IF(AD$2='No Worse Off Calc'!$D$6,Data!AG4,0)</f>
        <v>0</v>
      </c>
      <c r="AE4" s="4">
        <f>IF(AE$2='No Worse Off Calc'!$D$6,Data!AH4,0)</f>
        <v>0</v>
      </c>
      <c r="AF4" s="4">
        <f>IF(AF$2='No Worse Off Calc'!$D$6,Data!AI4,0)</f>
        <v>0</v>
      </c>
      <c r="AG4" s="6">
        <f t="shared" ref="AG4:AG67" si="2">SUM(S4:AF4)</f>
        <v>0</v>
      </c>
      <c r="AH4" s="18">
        <f>IF(AH$2='No Worse Off Calc'!$E$6,0,0)</f>
        <v>0</v>
      </c>
      <c r="AI4" s="4">
        <f>IF(AI$2='No Worse Off Calc'!$E$6,Data!AJ4,0)</f>
        <v>0</v>
      </c>
      <c r="AJ4" s="4">
        <f>IF(AJ$2='No Worse Off Calc'!$E$6,Data!AK4,0)</f>
        <v>0</v>
      </c>
      <c r="AK4" s="4">
        <f>IF(AK$2='No Worse Off Calc'!$E$6,Data!AL4,0)</f>
        <v>0</v>
      </c>
      <c r="AL4" s="4">
        <f>IF(AL$2='No Worse Off Calc'!$E$6,Data!AM4,0)</f>
        <v>0</v>
      </c>
      <c r="AM4" s="4">
        <f>IF(AM$2='No Worse Off Calc'!$E$6,Data!AN4,0)</f>
        <v>0</v>
      </c>
      <c r="AN4" s="4">
        <f>IF(AN$2='No Worse Off Calc'!$E$6,Data!AO4,0)</f>
        <v>0</v>
      </c>
      <c r="AO4" s="4">
        <f>IF(AO$2='No Worse Off Calc'!$E$6,Data!AP4,0)</f>
        <v>0</v>
      </c>
      <c r="AP4" s="6">
        <f t="shared" ref="AP4:AP67" si="3">SUM(AH4:AO4)</f>
        <v>0</v>
      </c>
      <c r="AQ4" s="18">
        <f>IF(AQ$2='No Worse Off Calc'!$F$6,0,0)</f>
        <v>0</v>
      </c>
      <c r="AR4" s="4">
        <f>IF(AR$2='No Worse Off Calc'!$F$6,Data!AQ4,0)</f>
        <v>0</v>
      </c>
      <c r="AS4" s="4">
        <f>IF(AS$2='No Worse Off Calc'!$F$6,Data!AR4,0)</f>
        <v>0</v>
      </c>
      <c r="AT4" s="4">
        <f>IF(AT$2='No Worse Off Calc'!$F$6,Data!AS4,0)</f>
        <v>0</v>
      </c>
      <c r="AU4" s="4">
        <f>IF(AU$2='No Worse Off Calc'!$F$6,Data!AT4,0)</f>
        <v>0</v>
      </c>
      <c r="AV4" s="4">
        <f>IF(AV$2='No Worse Off Calc'!$F$6,Data!AU4,0)</f>
        <v>0</v>
      </c>
      <c r="AW4" s="4">
        <f>IF(AW$2='No Worse Off Calc'!$F$6,Data!AV4,0)</f>
        <v>0</v>
      </c>
      <c r="AX4" s="4">
        <f>IF(AX$2='No Worse Off Calc'!$F$6,Data!AW4,0)</f>
        <v>0</v>
      </c>
      <c r="AY4" s="6">
        <f t="shared" ref="AY4:AY67" si="4">SUM(AQ4:AX4)</f>
        <v>0</v>
      </c>
      <c r="AZ4" s="18">
        <f>IF(AZ$2='No Worse Off Calc'!$G$6,0,0)</f>
        <v>0</v>
      </c>
      <c r="BA4" s="4">
        <f>IF(BA$2='No Worse Off Calc'!$G$6,Data!AX4,0)</f>
        <v>0</v>
      </c>
      <c r="BB4" s="4">
        <f>IF(BB$2='No Worse Off Calc'!$G$6,Data!AY4,0)</f>
        <v>0</v>
      </c>
      <c r="BC4" s="4">
        <f>IF(BC$2='No Worse Off Calc'!$G$6,Data!AZ4,0)</f>
        <v>0</v>
      </c>
      <c r="BD4" s="4">
        <f>IF(BD$2='No Worse Off Calc'!$G$6,Data!BA4,0)</f>
        <v>0</v>
      </c>
      <c r="BE4" s="4">
        <f>IF(BE$2='No Worse Off Calc'!$G$6,Data!BB4,0)</f>
        <v>0</v>
      </c>
      <c r="BF4" s="4">
        <f>IF(BF$2='No Worse Off Calc'!$G$6,Data!BC4,0)</f>
        <v>0</v>
      </c>
      <c r="BG4" s="4">
        <f>IF(BG$2='No Worse Off Calc'!$G$6,Data!BD4,0)</f>
        <v>0</v>
      </c>
      <c r="BH4" s="6">
        <f t="shared" ref="BH4:BH67" si="5">SUM(AZ4:BG4)</f>
        <v>0</v>
      </c>
      <c r="BI4" s="97">
        <f>IF('No Worse Off Calc'!$H$6="Yes",Data!BE4,0)</f>
        <v>0</v>
      </c>
      <c r="BJ4" s="18">
        <f>IF(BJ$2='No Worse Off Calc'!$L$4,0,0)</f>
        <v>0</v>
      </c>
      <c r="BK4" s="4">
        <f>IF(BK$2='No Worse Off Calc'!$L$4,Data!BV4,0)</f>
        <v>0</v>
      </c>
      <c r="BL4" s="4">
        <f>IF(BL$2='No Worse Off Calc'!$L$4,Data!BW4,0)</f>
        <v>0</v>
      </c>
      <c r="BM4" s="4">
        <f>IF(BM$2='No Worse Off Calc'!$L$4,Data!BX4,0)</f>
        <v>0</v>
      </c>
      <c r="BN4" s="4">
        <f>IF(BN$2='No Worse Off Calc'!$L$4,Data!BY4,0)</f>
        <v>0</v>
      </c>
      <c r="BO4" s="6">
        <f t="shared" ref="BO4:BO67" si="6">SUM(BJ4:BN4)</f>
        <v>0</v>
      </c>
      <c r="BP4" s="4">
        <f>IF('No Worse Off Calc'!$J$6='No Worse Off Ref Data'!BP$2,Data!C4,0)</f>
        <v>0</v>
      </c>
      <c r="BQ4" s="4">
        <f>IF('No Worse Off Calc'!$J$6='No Worse Off Ref Data'!BQ$2,Data!D4,0)</f>
        <v>0</v>
      </c>
      <c r="BR4" s="4">
        <f>IF('No Worse Off Calc'!$J$6='No Worse Off Ref Data'!BR$2,Data!E4,0)</f>
        <v>0</v>
      </c>
      <c r="BS4" s="4">
        <f>IF('No Worse Off Calc'!$J$6='No Worse Off Ref Data'!BS$2,Data!F4,0)</f>
        <v>0.57299999999999995</v>
      </c>
      <c r="BT4" s="99">
        <f t="shared" si="0"/>
        <v>0.57299999999999995</v>
      </c>
      <c r="BU4" s="102">
        <f>IF('No Worse Off Calc'!$L$6="Yes",'No Worse Off Ref Data'!BO4*'No Worse Off Calc'!$L$5,0)</f>
        <v>0</v>
      </c>
      <c r="BV4" s="102">
        <f>IF('No Worse Off Calc'!$M$6="Yes",IF(('No Worse Off Calc'!I8-'No Worse Off Ref Data'!BT4)&gt;0,('No Worse Off Calc'!I8-'No Worse Off Ref Data'!BT4)*'No Worse Off Calc'!$M$5,0),0)</f>
        <v>1.0347716894977155E-2</v>
      </c>
      <c r="BW4" s="80">
        <f>IF('No Worse Off Calc'!$K$6="Yes",IF(('No Worse Off Calc'!I8)&lt;'No Worse Off Calc'!J8,('No Worse Off Calc'!I8-'No Worse Off Calc'!J8)*'No Worse Off Calc'!$K$5,0),0)</f>
        <v>0</v>
      </c>
      <c r="BX4" s="105">
        <f>IF('No Worse Off Calc'!$N$5='No Worse Off Ref Data'!$BX$2,'No Worse Off Scaling'!D7,0)</f>
        <v>0</v>
      </c>
      <c r="BY4" s="1">
        <f>IF('No Worse Off Calc'!$N$5='No Worse Off Ref Data'!$BY$2,'No Worse Off Scaling'!H7,0)</f>
        <v>-5.8089848220088834E-3</v>
      </c>
      <c r="BZ4" s="6">
        <f>IF('No Worse Off Calc'!$N$6="Yes",SUM('No Worse Off Ref Data'!BX4:BY4),0)</f>
        <v>-5.8089848220088834E-3</v>
      </c>
      <c r="CA4" s="4"/>
      <c r="CB4" s="4"/>
      <c r="CC4" s="4"/>
      <c r="CD4" s="4"/>
      <c r="CE4" s="4"/>
      <c r="CF4" s="4"/>
      <c r="CG4" s="4"/>
      <c r="CH4" s="4"/>
      <c r="CI4" s="4"/>
      <c r="CJ4" s="4"/>
      <c r="CK4" s="4"/>
      <c r="CL4" s="4"/>
      <c r="CM4" s="4"/>
      <c r="CN4" s="4"/>
      <c r="CO4" s="4"/>
      <c r="CP4" s="4"/>
      <c r="CQ4" s="4" t="e">
        <f>IF('No Worse Off Calc'!#REF!='No Worse Off Ref Data'!CQ$2,Data!G4,0)</f>
        <v>#REF!</v>
      </c>
      <c r="CR4" s="4" t="e">
        <f>IF('No Worse Off Calc'!#REF!='No Worse Off Ref Data'!CR$2,Data!H4,0)</f>
        <v>#REF!</v>
      </c>
      <c r="CS4" s="4" t="e">
        <f>IF('No Worse Off Calc'!#REF!='No Worse Off Ref Data'!CS$2,Data!I4,0)</f>
        <v>#REF!</v>
      </c>
      <c r="CT4" s="4" t="e">
        <f>IF('No Worse Off Calc'!#REF!='No Worse Off Ref Data'!CT$2,Data!J4,0)</f>
        <v>#REF!</v>
      </c>
      <c r="CU4" s="4" t="e">
        <f>IF('No Worse Off Calc'!#REF!='No Worse Off Ref Data'!CU$2,Data!K4,0)</f>
        <v>#REF!</v>
      </c>
      <c r="CV4" s="4" t="e">
        <f>IF('No Worse Off Calc'!#REF!='No Worse Off Ref Data'!CV$2,Data!L4,0)</f>
        <v>#REF!</v>
      </c>
      <c r="CW4" s="4" t="e">
        <f>IF('No Worse Off Calc'!#REF!='No Worse Off Ref Data'!CW$2,Data!M4,0)</f>
        <v>#REF!</v>
      </c>
      <c r="CX4" s="4" t="e">
        <f>IF('No Worse Off Calc'!#REF!='No Worse Off Ref Data'!CX$2,Data!N4,0)</f>
        <v>#REF!</v>
      </c>
      <c r="CY4" s="4" t="e">
        <f>IF('No Worse Off Calc'!#REF!='No Worse Off Ref Data'!CY$2,Data!O4,0)</f>
        <v>#REF!</v>
      </c>
      <c r="CZ4" s="4" t="e">
        <f>IF('No Worse Off Calc'!#REF!='No Worse Off Ref Data'!CZ$2,Data!P4,0)</f>
        <v>#REF!</v>
      </c>
      <c r="DA4" s="4" t="e">
        <f>IF('No Worse Off Calc'!#REF!='No Worse Off Ref Data'!DA$2,Data!Q4,0)</f>
        <v>#REF!</v>
      </c>
      <c r="DB4" s="4" t="e">
        <f>IF('No Worse Off Calc'!#REF!='No Worse Off Ref Data'!DB$2,Data!R4,0)</f>
        <v>#REF!</v>
      </c>
      <c r="DC4" s="4" t="e">
        <f>IF('No Worse Off Calc'!#REF!='No Worse Off Ref Data'!DC$2,Data!S4,0)</f>
        <v>#REF!</v>
      </c>
      <c r="DD4" s="4" t="e">
        <f>IF('No Worse Off Calc'!#REF!='No Worse Off Ref Data'!DD$2,Data!T4,0)</f>
        <v>#REF!</v>
      </c>
      <c r="DE4" s="4" t="e">
        <f>IF('No Worse Off Calc'!#REF!='No Worse Off Ref Data'!DE$2,Data!U4,0)</f>
        <v>#REF!</v>
      </c>
      <c r="DF4" s="22" t="e">
        <f t="shared" ref="DF4:DF67" si="7">SUM(CQ4:DE4)</f>
        <v>#REF!</v>
      </c>
    </row>
    <row r="5" spans="1:110" x14ac:dyDescent="0.3">
      <c r="A5" s="12">
        <v>10024</v>
      </c>
      <c r="B5" s="37" t="s">
        <v>12</v>
      </c>
      <c r="C5" s="18">
        <f>IF('No Worse Off Calc'!$C$6='No Worse Off Ref Data'!C$2,Data!G5,0)</f>
        <v>0</v>
      </c>
      <c r="D5" s="4">
        <f>IF('No Worse Off Calc'!$C$6='No Worse Off Ref Data'!D$2,Data!H5,0)</f>
        <v>0</v>
      </c>
      <c r="E5" s="4">
        <f>IF('No Worse Off Calc'!$C$6='No Worse Off Ref Data'!E$2,Data!I5,0)</f>
        <v>209.98174771689503</v>
      </c>
      <c r="F5" s="4">
        <f>IF('No Worse Off Calc'!$C$6='No Worse Off Ref Data'!F$2,Data!J5,0)</f>
        <v>0</v>
      </c>
      <c r="G5" s="4">
        <f>IF('No Worse Off Calc'!$C$6='No Worse Off Ref Data'!G$2,Data!K5,0)</f>
        <v>0</v>
      </c>
      <c r="H5" s="4">
        <f>IF('No Worse Off Calc'!$C$6='No Worse Off Ref Data'!H$2,Data!L5,0)</f>
        <v>0</v>
      </c>
      <c r="I5" s="4">
        <f>IF('No Worse Off Calc'!$C$6='No Worse Off Ref Data'!I$2,Data!M5,0)</f>
        <v>0</v>
      </c>
      <c r="J5" s="4">
        <f>IF('No Worse Off Calc'!$C$6='No Worse Off Ref Data'!J$2,Data!N5,0)</f>
        <v>0</v>
      </c>
      <c r="K5" s="4">
        <f>IF('No Worse Off Calc'!$C$6='No Worse Off Ref Data'!K$2,Data!O5,0)</f>
        <v>0</v>
      </c>
      <c r="L5" s="4">
        <f>IF('No Worse Off Calc'!$C$6='No Worse Off Ref Data'!L$2,Data!P5,0)</f>
        <v>0</v>
      </c>
      <c r="M5" s="4">
        <f>IF('No Worse Off Calc'!$C$6='No Worse Off Ref Data'!M$2,Data!Q5,0)</f>
        <v>0</v>
      </c>
      <c r="N5" s="4">
        <f>IF('No Worse Off Calc'!$C$6='No Worse Off Ref Data'!N$2,Data!R5,0)</f>
        <v>0</v>
      </c>
      <c r="O5" s="4">
        <f>IF('No Worse Off Calc'!$C$6='No Worse Off Ref Data'!O$2,Data!S5,0)</f>
        <v>0</v>
      </c>
      <c r="P5" s="4">
        <f>IF('No Worse Off Calc'!$C$6='No Worse Off Ref Data'!P$2,Data!T5,0)</f>
        <v>0</v>
      </c>
      <c r="Q5" s="4">
        <f>IF('No Worse Off Calc'!$C$6='No Worse Off Ref Data'!Q$2,Data!U5,0)</f>
        <v>0</v>
      </c>
      <c r="R5" s="22">
        <f t="shared" si="1"/>
        <v>209.98174771689503</v>
      </c>
      <c r="S5" s="18">
        <f>IF(S$2='No Worse Off Calc'!$D$6,Data!V5,0)</f>
        <v>0</v>
      </c>
      <c r="T5" s="4">
        <f>IF(T$2='No Worse Off Calc'!$D$6,Data!W5,0)</f>
        <v>0</v>
      </c>
      <c r="U5" s="4">
        <f>IF(U$2='No Worse Off Calc'!$D$6,Data!X5,0)</f>
        <v>0</v>
      </c>
      <c r="V5" s="4">
        <f>IF(V$2='No Worse Off Calc'!$D$6,Data!Y5,0)</f>
        <v>0</v>
      </c>
      <c r="W5" s="4">
        <f>IF(W$2='No Worse Off Calc'!$D$6,Data!Z5,0)</f>
        <v>0</v>
      </c>
      <c r="X5" s="4">
        <f>IF(X$2='No Worse Off Calc'!$D$6,Data!AA5,0)</f>
        <v>0</v>
      </c>
      <c r="Y5" s="4">
        <f>IF(Y$2='No Worse Off Calc'!$D$6,Data!AB5,0)</f>
        <v>0</v>
      </c>
      <c r="Z5" s="4">
        <f>IF(Z$2='No Worse Off Calc'!$D$6,Data!AC5,0)</f>
        <v>0</v>
      </c>
      <c r="AA5" s="4">
        <f>IF(AA$2='No Worse Off Calc'!$D$6,Data!AD5,0)</f>
        <v>0</v>
      </c>
      <c r="AB5" s="4">
        <f>IF(AB$2='No Worse Off Calc'!$D$6,Data!AE5,0)</f>
        <v>0</v>
      </c>
      <c r="AC5" s="4">
        <f>IF(AC$2='No Worse Off Calc'!$D$6,Data!AF5,0)</f>
        <v>0</v>
      </c>
      <c r="AD5" s="4">
        <f>IF(AD$2='No Worse Off Calc'!$D$6,Data!AG5,0)</f>
        <v>0</v>
      </c>
      <c r="AE5" s="4">
        <f>IF(AE$2='No Worse Off Calc'!$D$6,Data!AH5,0)</f>
        <v>0</v>
      </c>
      <c r="AF5" s="4">
        <f>IF(AF$2='No Worse Off Calc'!$D$6,Data!AI5,0)</f>
        <v>0</v>
      </c>
      <c r="AG5" s="6">
        <f t="shared" si="2"/>
        <v>0</v>
      </c>
      <c r="AH5" s="18">
        <f>IF(AH$2='No Worse Off Calc'!$E$6,0,0)</f>
        <v>0</v>
      </c>
      <c r="AI5" s="4">
        <f>IF(AI$2='No Worse Off Calc'!$E$6,Data!AJ5,0)</f>
        <v>0</v>
      </c>
      <c r="AJ5" s="4">
        <f>IF(AJ$2='No Worse Off Calc'!$E$6,Data!AK5,0)</f>
        <v>0.91883561643835621</v>
      </c>
      <c r="AK5" s="4">
        <f>IF(AK$2='No Worse Off Calc'!$E$6,Data!AL5,0)</f>
        <v>0</v>
      </c>
      <c r="AL5" s="4">
        <f>IF(AL$2='No Worse Off Calc'!$E$6,Data!AM5,0)</f>
        <v>0</v>
      </c>
      <c r="AM5" s="4">
        <f>IF(AM$2='No Worse Off Calc'!$E$6,Data!AN5,0)</f>
        <v>0</v>
      </c>
      <c r="AN5" s="4">
        <f>IF(AN$2='No Worse Off Calc'!$E$6,Data!AO5,0)</f>
        <v>0</v>
      </c>
      <c r="AO5" s="4">
        <f>IF(AO$2='No Worse Off Calc'!$E$6,Data!AP5,0)</f>
        <v>0</v>
      </c>
      <c r="AP5" s="6">
        <f t="shared" si="3"/>
        <v>0.91883561643835621</v>
      </c>
      <c r="AQ5" s="18">
        <f>IF(AQ$2='No Worse Off Calc'!$F$6,0,0)</f>
        <v>0</v>
      </c>
      <c r="AR5" s="4">
        <f>IF(AR$2='No Worse Off Calc'!$F$6,Data!AQ5,0)</f>
        <v>0</v>
      </c>
      <c r="AS5" s="4">
        <f>IF(AS$2='No Worse Off Calc'!$F$6,Data!AR5,0)</f>
        <v>0</v>
      </c>
      <c r="AT5" s="4">
        <f>IF(AT$2='No Worse Off Calc'!$F$6,Data!AS5,0)</f>
        <v>0</v>
      </c>
      <c r="AU5" s="4">
        <f>IF(AU$2='No Worse Off Calc'!$F$6,Data!AT5,0)</f>
        <v>0</v>
      </c>
      <c r="AV5" s="4">
        <f>IF(AV$2='No Worse Off Calc'!$F$6,Data!AU5,0)</f>
        <v>0</v>
      </c>
      <c r="AW5" s="4">
        <f>IF(AW$2='No Worse Off Calc'!$F$6,Data!AV5,0)</f>
        <v>0</v>
      </c>
      <c r="AX5" s="4">
        <f>IF(AX$2='No Worse Off Calc'!$F$6,Data!AW5,0)</f>
        <v>0</v>
      </c>
      <c r="AY5" s="6">
        <f t="shared" si="4"/>
        <v>0</v>
      </c>
      <c r="AZ5" s="18">
        <f>IF(AZ$2='No Worse Off Calc'!$G$6,0,0)</f>
        <v>0</v>
      </c>
      <c r="BA5" s="4">
        <f>IF(BA$2='No Worse Off Calc'!$G$6,Data!AX5,0)</f>
        <v>0</v>
      </c>
      <c r="BB5" s="4">
        <f>IF(BB$2='No Worse Off Calc'!$G$6,Data!AY5,0)</f>
        <v>0</v>
      </c>
      <c r="BC5" s="4">
        <f>IF(BC$2='No Worse Off Calc'!$G$6,Data!AZ5,0)</f>
        <v>0</v>
      </c>
      <c r="BD5" s="4">
        <f>IF(BD$2='No Worse Off Calc'!$G$6,Data!BA5,0)</f>
        <v>0</v>
      </c>
      <c r="BE5" s="4">
        <f>IF(BE$2='No Worse Off Calc'!$G$6,Data!BB5,0)</f>
        <v>0</v>
      </c>
      <c r="BF5" s="4">
        <f>IF(BF$2='No Worse Off Calc'!$G$6,Data!BC5,0)</f>
        <v>0</v>
      </c>
      <c r="BG5" s="4">
        <f>IF(BG$2='No Worse Off Calc'!$G$6,Data!BD5,0)</f>
        <v>0</v>
      </c>
      <c r="BH5" s="6">
        <f t="shared" si="5"/>
        <v>0</v>
      </c>
      <c r="BI5" s="97">
        <f>IF('No Worse Off Calc'!$H$6="Yes",Data!BE5,0)</f>
        <v>0</v>
      </c>
      <c r="BJ5" s="18">
        <f>IF(BJ$2='No Worse Off Calc'!$L$4,0,0)</f>
        <v>0</v>
      </c>
      <c r="BK5" s="4">
        <f>IF(BK$2='No Worse Off Calc'!$L$4,Data!BV5,0)</f>
        <v>0</v>
      </c>
      <c r="BL5" s="4">
        <f>IF(BL$2='No Worse Off Calc'!$L$4,Data!BW5,0)</f>
        <v>0</v>
      </c>
      <c r="BM5" s="4">
        <f>IF(BM$2='No Worse Off Calc'!$L$4,Data!BX5,0)</f>
        <v>0</v>
      </c>
      <c r="BN5" s="4">
        <f>IF(BN$2='No Worse Off Calc'!$L$4,Data!BY5,0)</f>
        <v>0.42125000000000001</v>
      </c>
      <c r="BO5" s="6">
        <f t="shared" si="6"/>
        <v>0.42125000000000001</v>
      </c>
      <c r="BP5" s="4">
        <f>IF('No Worse Off Calc'!$J$6='No Worse Off Ref Data'!BP$2,Data!C5,0)</f>
        <v>0</v>
      </c>
      <c r="BQ5" s="4">
        <f>IF('No Worse Off Calc'!$J$6='No Worse Off Ref Data'!BQ$2,Data!D5,0)</f>
        <v>0</v>
      </c>
      <c r="BR5" s="4">
        <f>IF('No Worse Off Calc'!$J$6='No Worse Off Ref Data'!BR$2,Data!E5,0)</f>
        <v>0</v>
      </c>
      <c r="BS5" s="4">
        <f>IF('No Worse Off Calc'!$J$6='No Worse Off Ref Data'!BS$2,Data!F5,0)</f>
        <v>200.923</v>
      </c>
      <c r="BT5" s="99">
        <f t="shared" si="0"/>
        <v>200.923</v>
      </c>
      <c r="BU5" s="102">
        <f>IF('No Worse Off Calc'!$L$6="Yes",'No Worse Off Ref Data'!BO5*'No Worse Off Calc'!$L$5,0)</f>
        <v>0.42125000000000001</v>
      </c>
      <c r="BV5" s="102">
        <f>IF('No Worse Off Calc'!$M$6="Yes",IF(('No Worse Off Calc'!I9-'No Worse Off Ref Data'!BT5)&gt;0,('No Worse Off Calc'!I9-'No Worse Off Ref Data'!BT5)*'No Worse Off Calc'!$M$5,0),0)</f>
        <v>8.1399121004566837</v>
      </c>
      <c r="BW5" s="80">
        <f>IF('No Worse Off Calc'!$K$6="Yes",IF(('No Worse Off Calc'!I9)&lt;'No Worse Off Calc'!J9,('No Worse Off Calc'!I9-'No Worse Off Calc'!J9)*'No Worse Off Calc'!$K$5,0),0)</f>
        <v>0</v>
      </c>
      <c r="BX5" s="105">
        <f>IF('No Worse Off Calc'!$N$5='No Worse Off Ref Data'!$BX$2,'No Worse Off Scaling'!D8,0)</f>
        <v>0</v>
      </c>
      <c r="BY5" s="1">
        <f>IF('No Worse Off Calc'!$N$5='No Worse Off Ref Data'!$BY$2,'No Worse Off Scaling'!H8,0)</f>
        <v>-4.8060515382335725</v>
      </c>
      <c r="BZ5" s="6">
        <f>IF('No Worse Off Calc'!$N$6="Yes",SUM('No Worse Off Ref Data'!BX5:BY5),0)</f>
        <v>-4.8060515382335725</v>
      </c>
      <c r="CA5" s="4"/>
      <c r="CB5" s="4"/>
      <c r="CC5" s="4"/>
      <c r="CD5" s="4"/>
      <c r="CE5" s="4"/>
      <c r="CF5" s="4"/>
      <c r="CG5" s="4"/>
      <c r="CH5" s="4"/>
      <c r="CI5" s="4"/>
      <c r="CJ5" s="4"/>
      <c r="CK5" s="4"/>
      <c r="CL5" s="4"/>
      <c r="CM5" s="4"/>
      <c r="CN5" s="4"/>
      <c r="CO5" s="4"/>
      <c r="CP5" s="4"/>
      <c r="CQ5" s="4" t="e">
        <f>IF('No Worse Off Calc'!#REF!='No Worse Off Ref Data'!CQ$2,Data!G5,0)</f>
        <v>#REF!</v>
      </c>
      <c r="CR5" s="4" t="e">
        <f>IF('No Worse Off Calc'!#REF!='No Worse Off Ref Data'!CR$2,Data!H5,0)</f>
        <v>#REF!</v>
      </c>
      <c r="CS5" s="4" t="e">
        <f>IF('No Worse Off Calc'!#REF!='No Worse Off Ref Data'!CS$2,Data!I5,0)</f>
        <v>#REF!</v>
      </c>
      <c r="CT5" s="4" t="e">
        <f>IF('No Worse Off Calc'!#REF!='No Worse Off Ref Data'!CT$2,Data!J5,0)</f>
        <v>#REF!</v>
      </c>
      <c r="CU5" s="4" t="e">
        <f>IF('No Worse Off Calc'!#REF!='No Worse Off Ref Data'!CU$2,Data!K5,0)</f>
        <v>#REF!</v>
      </c>
      <c r="CV5" s="4" t="e">
        <f>IF('No Worse Off Calc'!#REF!='No Worse Off Ref Data'!CV$2,Data!L5,0)</f>
        <v>#REF!</v>
      </c>
      <c r="CW5" s="4" t="e">
        <f>IF('No Worse Off Calc'!#REF!='No Worse Off Ref Data'!CW$2,Data!M5,0)</f>
        <v>#REF!</v>
      </c>
      <c r="CX5" s="4" t="e">
        <f>IF('No Worse Off Calc'!#REF!='No Worse Off Ref Data'!CX$2,Data!N5,0)</f>
        <v>#REF!</v>
      </c>
      <c r="CY5" s="4" t="e">
        <f>IF('No Worse Off Calc'!#REF!='No Worse Off Ref Data'!CY$2,Data!O5,0)</f>
        <v>#REF!</v>
      </c>
      <c r="CZ5" s="4" t="e">
        <f>IF('No Worse Off Calc'!#REF!='No Worse Off Ref Data'!CZ$2,Data!P5,0)</f>
        <v>#REF!</v>
      </c>
      <c r="DA5" s="4" t="e">
        <f>IF('No Worse Off Calc'!#REF!='No Worse Off Ref Data'!DA$2,Data!Q5,0)</f>
        <v>#REF!</v>
      </c>
      <c r="DB5" s="4" t="e">
        <f>IF('No Worse Off Calc'!#REF!='No Worse Off Ref Data'!DB$2,Data!R5,0)</f>
        <v>#REF!</v>
      </c>
      <c r="DC5" s="4" t="e">
        <f>IF('No Worse Off Calc'!#REF!='No Worse Off Ref Data'!DC$2,Data!S5,0)</f>
        <v>#REF!</v>
      </c>
      <c r="DD5" s="4" t="e">
        <f>IF('No Worse Off Calc'!#REF!='No Worse Off Ref Data'!DD$2,Data!T5,0)</f>
        <v>#REF!</v>
      </c>
      <c r="DE5" s="4" t="e">
        <f>IF('No Worse Off Calc'!#REF!='No Worse Off Ref Data'!DE$2,Data!U5,0)</f>
        <v>#REF!</v>
      </c>
      <c r="DF5" s="22" t="e">
        <f t="shared" si="7"/>
        <v>#REF!</v>
      </c>
    </row>
    <row r="6" spans="1:110" x14ac:dyDescent="0.3">
      <c r="A6" s="12">
        <v>10025</v>
      </c>
      <c r="B6" s="37" t="s">
        <v>13</v>
      </c>
      <c r="C6" s="18">
        <f>IF('No Worse Off Calc'!$C$6='No Worse Off Ref Data'!C$2,Data!G6,0)</f>
        <v>0</v>
      </c>
      <c r="D6" s="4">
        <f>IF('No Worse Off Calc'!$C$6='No Worse Off Ref Data'!D$2,Data!H6,0)</f>
        <v>0</v>
      </c>
      <c r="E6" s="4">
        <f>IF('No Worse Off Calc'!$C$6='No Worse Off Ref Data'!E$2,Data!I6,0)</f>
        <v>67.884982191780807</v>
      </c>
      <c r="F6" s="4">
        <f>IF('No Worse Off Calc'!$C$6='No Worse Off Ref Data'!F$2,Data!J6,0)</f>
        <v>0</v>
      </c>
      <c r="G6" s="4">
        <f>IF('No Worse Off Calc'!$C$6='No Worse Off Ref Data'!G$2,Data!K6,0)</f>
        <v>0</v>
      </c>
      <c r="H6" s="4">
        <f>IF('No Worse Off Calc'!$C$6='No Worse Off Ref Data'!H$2,Data!L6,0)</f>
        <v>0</v>
      </c>
      <c r="I6" s="4">
        <f>IF('No Worse Off Calc'!$C$6='No Worse Off Ref Data'!I$2,Data!M6,0)</f>
        <v>0</v>
      </c>
      <c r="J6" s="4">
        <f>IF('No Worse Off Calc'!$C$6='No Worse Off Ref Data'!J$2,Data!N6,0)</f>
        <v>0</v>
      </c>
      <c r="K6" s="4">
        <f>IF('No Worse Off Calc'!$C$6='No Worse Off Ref Data'!K$2,Data!O6,0)</f>
        <v>0</v>
      </c>
      <c r="L6" s="4">
        <f>IF('No Worse Off Calc'!$C$6='No Worse Off Ref Data'!L$2,Data!P6,0)</f>
        <v>0</v>
      </c>
      <c r="M6" s="4">
        <f>IF('No Worse Off Calc'!$C$6='No Worse Off Ref Data'!M$2,Data!Q6,0)</f>
        <v>0</v>
      </c>
      <c r="N6" s="4">
        <f>IF('No Worse Off Calc'!$C$6='No Worse Off Ref Data'!N$2,Data!R6,0)</f>
        <v>0</v>
      </c>
      <c r="O6" s="4">
        <f>IF('No Worse Off Calc'!$C$6='No Worse Off Ref Data'!O$2,Data!S6,0)</f>
        <v>0</v>
      </c>
      <c r="P6" s="4">
        <f>IF('No Worse Off Calc'!$C$6='No Worse Off Ref Data'!P$2,Data!T6,0)</f>
        <v>0</v>
      </c>
      <c r="Q6" s="4">
        <f>IF('No Worse Off Calc'!$C$6='No Worse Off Ref Data'!Q$2,Data!U6,0)</f>
        <v>0</v>
      </c>
      <c r="R6" s="22">
        <f t="shared" si="1"/>
        <v>67.884982191780807</v>
      </c>
      <c r="S6" s="18">
        <f>IF(S$2='No Worse Off Calc'!$D$6,Data!V6,0)</f>
        <v>0</v>
      </c>
      <c r="T6" s="4">
        <f>IF(T$2='No Worse Off Calc'!$D$6,Data!W6,0)</f>
        <v>0</v>
      </c>
      <c r="U6" s="4">
        <f>IF(U$2='No Worse Off Calc'!$D$6,Data!X6,0)</f>
        <v>0</v>
      </c>
      <c r="V6" s="4">
        <f>IF(V$2='No Worse Off Calc'!$D$6,Data!Y6,0)</f>
        <v>0</v>
      </c>
      <c r="W6" s="4">
        <f>IF(W$2='No Worse Off Calc'!$D$6,Data!Z6,0)</f>
        <v>0</v>
      </c>
      <c r="X6" s="4">
        <f>IF(X$2='No Worse Off Calc'!$D$6,Data!AA6,0)</f>
        <v>0</v>
      </c>
      <c r="Y6" s="4">
        <f>IF(Y$2='No Worse Off Calc'!$D$6,Data!AB6,0)</f>
        <v>0</v>
      </c>
      <c r="Z6" s="4">
        <f>IF(Z$2='No Worse Off Calc'!$D$6,Data!AC6,0)</f>
        <v>0</v>
      </c>
      <c r="AA6" s="4">
        <f>IF(AA$2='No Worse Off Calc'!$D$6,Data!AD6,0)</f>
        <v>0</v>
      </c>
      <c r="AB6" s="4">
        <f>IF(AB$2='No Worse Off Calc'!$D$6,Data!AE6,0)</f>
        <v>0</v>
      </c>
      <c r="AC6" s="4">
        <f>IF(AC$2='No Worse Off Calc'!$D$6,Data!AF6,0)</f>
        <v>0</v>
      </c>
      <c r="AD6" s="4">
        <f>IF(AD$2='No Worse Off Calc'!$D$6,Data!AG6,0)</f>
        <v>0</v>
      </c>
      <c r="AE6" s="4">
        <f>IF(AE$2='No Worse Off Calc'!$D$6,Data!AH6,0)</f>
        <v>0</v>
      </c>
      <c r="AF6" s="4">
        <f>IF(AF$2='No Worse Off Calc'!$D$6,Data!AI6,0)</f>
        <v>0</v>
      </c>
      <c r="AG6" s="6">
        <f t="shared" si="2"/>
        <v>0</v>
      </c>
      <c r="AH6" s="18">
        <f>IF(AH$2='No Worse Off Calc'!$E$6,0,0)</f>
        <v>0</v>
      </c>
      <c r="AI6" s="4">
        <f>IF(AI$2='No Worse Off Calc'!$E$6,Data!AJ6,0)</f>
        <v>0</v>
      </c>
      <c r="AJ6" s="4">
        <f>IF(AJ$2='No Worse Off Calc'!$E$6,Data!AK6,0)</f>
        <v>0</v>
      </c>
      <c r="AK6" s="4">
        <f>IF(AK$2='No Worse Off Calc'!$E$6,Data!AL6,0)</f>
        <v>0</v>
      </c>
      <c r="AL6" s="4">
        <f>IF(AL$2='No Worse Off Calc'!$E$6,Data!AM6,0)</f>
        <v>0</v>
      </c>
      <c r="AM6" s="4">
        <f>IF(AM$2='No Worse Off Calc'!$E$6,Data!AN6,0)</f>
        <v>0</v>
      </c>
      <c r="AN6" s="4">
        <f>IF(AN$2='No Worse Off Calc'!$E$6,Data!AO6,0)</f>
        <v>0</v>
      </c>
      <c r="AO6" s="4">
        <f>IF(AO$2='No Worse Off Calc'!$E$6,Data!AP6,0)</f>
        <v>0</v>
      </c>
      <c r="AP6" s="6">
        <f t="shared" si="3"/>
        <v>0</v>
      </c>
      <c r="AQ6" s="18">
        <f>IF(AQ$2='No Worse Off Calc'!$F$6,0,0)</f>
        <v>0</v>
      </c>
      <c r="AR6" s="4">
        <f>IF(AR$2='No Worse Off Calc'!$F$6,Data!AQ6,0)</f>
        <v>0</v>
      </c>
      <c r="AS6" s="4">
        <f>IF(AS$2='No Worse Off Calc'!$F$6,Data!AR6,0)</f>
        <v>0</v>
      </c>
      <c r="AT6" s="4">
        <f>IF(AT$2='No Worse Off Calc'!$F$6,Data!AS6,0)</f>
        <v>0</v>
      </c>
      <c r="AU6" s="4">
        <f>IF(AU$2='No Worse Off Calc'!$F$6,Data!AT6,0)</f>
        <v>0</v>
      </c>
      <c r="AV6" s="4">
        <f>IF(AV$2='No Worse Off Calc'!$F$6,Data!AU6,0)</f>
        <v>0</v>
      </c>
      <c r="AW6" s="4">
        <f>IF(AW$2='No Worse Off Calc'!$F$6,Data!AV6,0)</f>
        <v>0</v>
      </c>
      <c r="AX6" s="4">
        <f>IF(AX$2='No Worse Off Calc'!$F$6,Data!AW6,0)</f>
        <v>0</v>
      </c>
      <c r="AY6" s="6">
        <f t="shared" si="4"/>
        <v>0</v>
      </c>
      <c r="AZ6" s="18">
        <f>IF(AZ$2='No Worse Off Calc'!$G$6,0,0)</f>
        <v>0</v>
      </c>
      <c r="BA6" s="4">
        <f>IF(BA$2='No Worse Off Calc'!$G$6,Data!AX6,0)</f>
        <v>0</v>
      </c>
      <c r="BB6" s="4">
        <f>IF(BB$2='No Worse Off Calc'!$G$6,Data!AY6,0)</f>
        <v>0</v>
      </c>
      <c r="BC6" s="4">
        <f>IF(BC$2='No Worse Off Calc'!$G$6,Data!AZ6,0)</f>
        <v>0</v>
      </c>
      <c r="BD6" s="4">
        <f>IF(BD$2='No Worse Off Calc'!$G$6,Data!BA6,0)</f>
        <v>0</v>
      </c>
      <c r="BE6" s="4">
        <f>IF(BE$2='No Worse Off Calc'!$G$6,Data!BB6,0)</f>
        <v>0</v>
      </c>
      <c r="BF6" s="4">
        <f>IF(BF$2='No Worse Off Calc'!$G$6,Data!BC6,0)</f>
        <v>0</v>
      </c>
      <c r="BG6" s="4">
        <f>IF(BG$2='No Worse Off Calc'!$G$6,Data!BD6,0)</f>
        <v>0</v>
      </c>
      <c r="BH6" s="6">
        <f t="shared" si="5"/>
        <v>0</v>
      </c>
      <c r="BI6" s="97">
        <f>IF('No Worse Off Calc'!$H$6="Yes",Data!BE6,0)</f>
        <v>0</v>
      </c>
      <c r="BJ6" s="18">
        <f>IF(BJ$2='No Worse Off Calc'!$L$4,0,0)</f>
        <v>0</v>
      </c>
      <c r="BK6" s="4">
        <f>IF(BK$2='No Worse Off Calc'!$L$4,Data!BV6,0)</f>
        <v>0</v>
      </c>
      <c r="BL6" s="4">
        <f>IF(BL$2='No Worse Off Calc'!$L$4,Data!BW6,0)</f>
        <v>0</v>
      </c>
      <c r="BM6" s="4">
        <f>IF(BM$2='No Worse Off Calc'!$L$4,Data!BX6,0)</f>
        <v>0</v>
      </c>
      <c r="BN6" s="4">
        <f>IF(BN$2='No Worse Off Calc'!$L$4,Data!BY6,0)</f>
        <v>0.66500000000000004</v>
      </c>
      <c r="BO6" s="6">
        <f t="shared" si="6"/>
        <v>0.66500000000000004</v>
      </c>
      <c r="BP6" s="4">
        <f>IF('No Worse Off Calc'!$J$6='No Worse Off Ref Data'!BP$2,Data!C6,0)</f>
        <v>0</v>
      </c>
      <c r="BQ6" s="4">
        <f>IF('No Worse Off Calc'!$J$6='No Worse Off Ref Data'!BQ$2,Data!D6,0)</f>
        <v>0</v>
      </c>
      <c r="BR6" s="4">
        <f>IF('No Worse Off Calc'!$J$6='No Worse Off Ref Data'!BR$2,Data!E6,0)</f>
        <v>0</v>
      </c>
      <c r="BS6" s="4">
        <f>IF('No Worse Off Calc'!$J$6='No Worse Off Ref Data'!BS$2,Data!F6,0)</f>
        <v>59.658999999999999</v>
      </c>
      <c r="BT6" s="99">
        <f t="shared" si="0"/>
        <v>59.658999999999999</v>
      </c>
      <c r="BU6" s="102">
        <f>IF('No Worse Off Calc'!$L$6="Yes",'No Worse Off Ref Data'!BO6*'No Worse Off Calc'!$L$5,0)</f>
        <v>0.66500000000000004</v>
      </c>
      <c r="BV6" s="102">
        <f>IF('No Worse Off Calc'!$M$6="Yes",IF(('No Worse Off Calc'!I10-'No Worse Off Ref Data'!BT6)&gt;0,('No Worse Off Calc'!I10-'No Worse Off Ref Data'!BT6)*'No Worse Off Calc'!$M$5,0),0)</f>
        <v>8.2259821917808083</v>
      </c>
      <c r="BW6" s="80">
        <f>IF('No Worse Off Calc'!$K$6="Yes",IF(('No Worse Off Calc'!I10)&lt;'No Worse Off Calc'!J10,('No Worse Off Calc'!I10-'No Worse Off Calc'!J10)*'No Worse Off Calc'!$K$5,0),0)</f>
        <v>0</v>
      </c>
      <c r="BX6" s="105">
        <f>IF('No Worse Off Calc'!$N$5='No Worse Off Ref Data'!$BX$2,'No Worse Off Scaling'!D9,0)</f>
        <v>0</v>
      </c>
      <c r="BY6" s="1">
        <f>IF('No Worse Off Calc'!$N$5='No Worse Off Ref Data'!$BY$2,'No Worse Off Scaling'!H9,0)</f>
        <v>-4.9912054155517138</v>
      </c>
      <c r="BZ6" s="6">
        <f>IF('No Worse Off Calc'!$N$6="Yes",SUM('No Worse Off Ref Data'!BX6:BY6),0)</f>
        <v>-4.9912054155517138</v>
      </c>
      <c r="CA6" s="4"/>
      <c r="CB6" s="4"/>
      <c r="CC6" s="4"/>
      <c r="CD6" s="4"/>
      <c r="CE6" s="4"/>
      <c r="CF6" s="4"/>
      <c r="CG6" s="4"/>
      <c r="CH6" s="4"/>
      <c r="CI6" s="4"/>
      <c r="CJ6" s="4"/>
      <c r="CK6" s="4"/>
      <c r="CL6" s="4"/>
      <c r="CM6" s="4"/>
      <c r="CN6" s="4"/>
      <c r="CO6" s="4"/>
      <c r="CP6" s="4"/>
      <c r="CQ6" s="4" t="e">
        <f>IF('No Worse Off Calc'!#REF!='No Worse Off Ref Data'!CQ$2,Data!G6,0)</f>
        <v>#REF!</v>
      </c>
      <c r="CR6" s="4" t="e">
        <f>IF('No Worse Off Calc'!#REF!='No Worse Off Ref Data'!CR$2,Data!H6,0)</f>
        <v>#REF!</v>
      </c>
      <c r="CS6" s="4" t="e">
        <f>IF('No Worse Off Calc'!#REF!='No Worse Off Ref Data'!CS$2,Data!I6,0)</f>
        <v>#REF!</v>
      </c>
      <c r="CT6" s="4" t="e">
        <f>IF('No Worse Off Calc'!#REF!='No Worse Off Ref Data'!CT$2,Data!J6,0)</f>
        <v>#REF!</v>
      </c>
      <c r="CU6" s="4" t="e">
        <f>IF('No Worse Off Calc'!#REF!='No Worse Off Ref Data'!CU$2,Data!K6,0)</f>
        <v>#REF!</v>
      </c>
      <c r="CV6" s="4" t="e">
        <f>IF('No Worse Off Calc'!#REF!='No Worse Off Ref Data'!CV$2,Data!L6,0)</f>
        <v>#REF!</v>
      </c>
      <c r="CW6" s="4" t="e">
        <f>IF('No Worse Off Calc'!#REF!='No Worse Off Ref Data'!CW$2,Data!M6,0)</f>
        <v>#REF!</v>
      </c>
      <c r="CX6" s="4" t="e">
        <f>IF('No Worse Off Calc'!#REF!='No Worse Off Ref Data'!CX$2,Data!N6,0)</f>
        <v>#REF!</v>
      </c>
      <c r="CY6" s="4" t="e">
        <f>IF('No Worse Off Calc'!#REF!='No Worse Off Ref Data'!CY$2,Data!O6,0)</f>
        <v>#REF!</v>
      </c>
      <c r="CZ6" s="4" t="e">
        <f>IF('No Worse Off Calc'!#REF!='No Worse Off Ref Data'!CZ$2,Data!P6,0)</f>
        <v>#REF!</v>
      </c>
      <c r="DA6" s="4" t="e">
        <f>IF('No Worse Off Calc'!#REF!='No Worse Off Ref Data'!DA$2,Data!Q6,0)</f>
        <v>#REF!</v>
      </c>
      <c r="DB6" s="4" t="e">
        <f>IF('No Worse Off Calc'!#REF!='No Worse Off Ref Data'!DB$2,Data!R6,0)</f>
        <v>#REF!</v>
      </c>
      <c r="DC6" s="4" t="e">
        <f>IF('No Worse Off Calc'!#REF!='No Worse Off Ref Data'!DC$2,Data!S6,0)</f>
        <v>#REF!</v>
      </c>
      <c r="DD6" s="4" t="e">
        <f>IF('No Worse Off Calc'!#REF!='No Worse Off Ref Data'!DD$2,Data!T6,0)</f>
        <v>#REF!</v>
      </c>
      <c r="DE6" s="4" t="e">
        <f>IF('No Worse Off Calc'!#REF!='No Worse Off Ref Data'!DE$2,Data!U6,0)</f>
        <v>#REF!</v>
      </c>
      <c r="DF6" s="22" t="e">
        <f t="shared" si="7"/>
        <v>#REF!</v>
      </c>
    </row>
    <row r="7" spans="1:110" x14ac:dyDescent="0.3">
      <c r="A7" s="12">
        <v>10027</v>
      </c>
      <c r="B7" s="37" t="s">
        <v>14</v>
      </c>
      <c r="C7" s="18">
        <f>IF('No Worse Off Calc'!$C$6='No Worse Off Ref Data'!C$2,Data!G7,0)</f>
        <v>0</v>
      </c>
      <c r="D7" s="4">
        <f>IF('No Worse Off Calc'!$C$6='No Worse Off Ref Data'!D$2,Data!H7,0)</f>
        <v>0</v>
      </c>
      <c r="E7" s="4">
        <f>IF('No Worse Off Calc'!$C$6='No Worse Off Ref Data'!E$2,Data!I7,0)</f>
        <v>66.585747945205483</v>
      </c>
      <c r="F7" s="4">
        <f>IF('No Worse Off Calc'!$C$6='No Worse Off Ref Data'!F$2,Data!J7,0)</f>
        <v>0</v>
      </c>
      <c r="G7" s="4">
        <f>IF('No Worse Off Calc'!$C$6='No Worse Off Ref Data'!G$2,Data!K7,0)</f>
        <v>0</v>
      </c>
      <c r="H7" s="4">
        <f>IF('No Worse Off Calc'!$C$6='No Worse Off Ref Data'!H$2,Data!L7,0)</f>
        <v>0</v>
      </c>
      <c r="I7" s="4">
        <f>IF('No Worse Off Calc'!$C$6='No Worse Off Ref Data'!I$2,Data!M7,0)</f>
        <v>0</v>
      </c>
      <c r="J7" s="4">
        <f>IF('No Worse Off Calc'!$C$6='No Worse Off Ref Data'!J$2,Data!N7,0)</f>
        <v>0</v>
      </c>
      <c r="K7" s="4">
        <f>IF('No Worse Off Calc'!$C$6='No Worse Off Ref Data'!K$2,Data!O7,0)</f>
        <v>0</v>
      </c>
      <c r="L7" s="4">
        <f>IF('No Worse Off Calc'!$C$6='No Worse Off Ref Data'!L$2,Data!P7,0)</f>
        <v>0</v>
      </c>
      <c r="M7" s="4">
        <f>IF('No Worse Off Calc'!$C$6='No Worse Off Ref Data'!M$2,Data!Q7,0)</f>
        <v>0</v>
      </c>
      <c r="N7" s="4">
        <f>IF('No Worse Off Calc'!$C$6='No Worse Off Ref Data'!N$2,Data!R7,0)</f>
        <v>0</v>
      </c>
      <c r="O7" s="4">
        <f>IF('No Worse Off Calc'!$C$6='No Worse Off Ref Data'!O$2,Data!S7,0)</f>
        <v>0</v>
      </c>
      <c r="P7" s="4">
        <f>IF('No Worse Off Calc'!$C$6='No Worse Off Ref Data'!P$2,Data!T7,0)</f>
        <v>0</v>
      </c>
      <c r="Q7" s="4">
        <f>IF('No Worse Off Calc'!$C$6='No Worse Off Ref Data'!Q$2,Data!U7,0)</f>
        <v>0</v>
      </c>
      <c r="R7" s="22">
        <f t="shared" si="1"/>
        <v>66.585747945205483</v>
      </c>
      <c r="S7" s="18">
        <f>IF(S$2='No Worse Off Calc'!$D$6,Data!V7,0)</f>
        <v>0</v>
      </c>
      <c r="T7" s="4">
        <f>IF(T$2='No Worse Off Calc'!$D$6,Data!W7,0)</f>
        <v>0</v>
      </c>
      <c r="U7" s="4">
        <f>IF(U$2='No Worse Off Calc'!$D$6,Data!X7,0)</f>
        <v>0</v>
      </c>
      <c r="V7" s="4">
        <f>IF(V$2='No Worse Off Calc'!$D$6,Data!Y7,0)</f>
        <v>0</v>
      </c>
      <c r="W7" s="4">
        <f>IF(W$2='No Worse Off Calc'!$D$6,Data!Z7,0)</f>
        <v>0</v>
      </c>
      <c r="X7" s="4">
        <f>IF(X$2='No Worse Off Calc'!$D$6,Data!AA7,0)</f>
        <v>0</v>
      </c>
      <c r="Y7" s="4">
        <f>IF(Y$2='No Worse Off Calc'!$D$6,Data!AB7,0)</f>
        <v>0</v>
      </c>
      <c r="Z7" s="4">
        <f>IF(Z$2='No Worse Off Calc'!$D$6,Data!AC7,0)</f>
        <v>0</v>
      </c>
      <c r="AA7" s="4">
        <f>IF(AA$2='No Worse Off Calc'!$D$6,Data!AD7,0)</f>
        <v>0</v>
      </c>
      <c r="AB7" s="4">
        <f>IF(AB$2='No Worse Off Calc'!$D$6,Data!AE7,0)</f>
        <v>0</v>
      </c>
      <c r="AC7" s="4">
        <f>IF(AC$2='No Worse Off Calc'!$D$6,Data!AF7,0)</f>
        <v>0</v>
      </c>
      <c r="AD7" s="4">
        <f>IF(AD$2='No Worse Off Calc'!$D$6,Data!AG7,0)</f>
        <v>0</v>
      </c>
      <c r="AE7" s="4">
        <f>IF(AE$2='No Worse Off Calc'!$D$6,Data!AH7,0)</f>
        <v>0</v>
      </c>
      <c r="AF7" s="4">
        <f>IF(AF$2='No Worse Off Calc'!$D$6,Data!AI7,0)</f>
        <v>0</v>
      </c>
      <c r="AG7" s="6">
        <f t="shared" si="2"/>
        <v>0</v>
      </c>
      <c r="AH7" s="18">
        <f>IF(AH$2='No Worse Off Calc'!$E$6,0,0)</f>
        <v>0</v>
      </c>
      <c r="AI7" s="4">
        <f>IF(AI$2='No Worse Off Calc'!$E$6,Data!AJ7,0)</f>
        <v>0</v>
      </c>
      <c r="AJ7" s="4">
        <f>IF(AJ$2='No Worse Off Calc'!$E$6,Data!AK7,0)</f>
        <v>0</v>
      </c>
      <c r="AK7" s="4">
        <f>IF(AK$2='No Worse Off Calc'!$E$6,Data!AL7,0)</f>
        <v>0</v>
      </c>
      <c r="AL7" s="4">
        <f>IF(AL$2='No Worse Off Calc'!$E$6,Data!AM7,0)</f>
        <v>0</v>
      </c>
      <c r="AM7" s="4">
        <f>IF(AM$2='No Worse Off Calc'!$E$6,Data!AN7,0)</f>
        <v>0</v>
      </c>
      <c r="AN7" s="4">
        <f>IF(AN$2='No Worse Off Calc'!$E$6,Data!AO7,0)</f>
        <v>0</v>
      </c>
      <c r="AO7" s="4">
        <f>IF(AO$2='No Worse Off Calc'!$E$6,Data!AP7,0)</f>
        <v>0</v>
      </c>
      <c r="AP7" s="6">
        <f t="shared" si="3"/>
        <v>0</v>
      </c>
      <c r="AQ7" s="18">
        <f>IF(AQ$2='No Worse Off Calc'!$F$6,0,0)</f>
        <v>0</v>
      </c>
      <c r="AR7" s="4">
        <f>IF(AR$2='No Worse Off Calc'!$F$6,Data!AQ7,0)</f>
        <v>0</v>
      </c>
      <c r="AS7" s="4">
        <f>IF(AS$2='No Worse Off Calc'!$F$6,Data!AR7,0)</f>
        <v>0</v>
      </c>
      <c r="AT7" s="4">
        <f>IF(AT$2='No Worse Off Calc'!$F$6,Data!AS7,0)</f>
        <v>0</v>
      </c>
      <c r="AU7" s="4">
        <f>IF(AU$2='No Worse Off Calc'!$F$6,Data!AT7,0)</f>
        <v>0</v>
      </c>
      <c r="AV7" s="4">
        <f>IF(AV$2='No Worse Off Calc'!$F$6,Data!AU7,0)</f>
        <v>0</v>
      </c>
      <c r="AW7" s="4">
        <f>IF(AW$2='No Worse Off Calc'!$F$6,Data!AV7,0)</f>
        <v>0</v>
      </c>
      <c r="AX7" s="4">
        <f>IF(AX$2='No Worse Off Calc'!$F$6,Data!AW7,0)</f>
        <v>0</v>
      </c>
      <c r="AY7" s="6">
        <f t="shared" si="4"/>
        <v>0</v>
      </c>
      <c r="AZ7" s="18">
        <f>IF(AZ$2='No Worse Off Calc'!$G$6,0,0)</f>
        <v>0</v>
      </c>
      <c r="BA7" s="4">
        <f>IF(BA$2='No Worse Off Calc'!$G$6,Data!AX7,0)</f>
        <v>0</v>
      </c>
      <c r="BB7" s="4">
        <f>IF(BB$2='No Worse Off Calc'!$G$6,Data!AY7,0)</f>
        <v>0</v>
      </c>
      <c r="BC7" s="4">
        <f>IF(BC$2='No Worse Off Calc'!$G$6,Data!AZ7,0)</f>
        <v>0</v>
      </c>
      <c r="BD7" s="4">
        <f>IF(BD$2='No Worse Off Calc'!$G$6,Data!BA7,0)</f>
        <v>0</v>
      </c>
      <c r="BE7" s="4">
        <f>IF(BE$2='No Worse Off Calc'!$G$6,Data!BB7,0)</f>
        <v>0</v>
      </c>
      <c r="BF7" s="4">
        <f>IF(BF$2='No Worse Off Calc'!$G$6,Data!BC7,0)</f>
        <v>0</v>
      </c>
      <c r="BG7" s="4">
        <f>IF(BG$2='No Worse Off Calc'!$G$6,Data!BD7,0)</f>
        <v>0</v>
      </c>
      <c r="BH7" s="6">
        <f t="shared" si="5"/>
        <v>0</v>
      </c>
      <c r="BI7" s="97">
        <f>IF('No Worse Off Calc'!$H$6="Yes",Data!BE7,0)</f>
        <v>0</v>
      </c>
      <c r="BJ7" s="18">
        <f>IF(BJ$2='No Worse Off Calc'!$L$4,0,0)</f>
        <v>0</v>
      </c>
      <c r="BK7" s="4">
        <f>IF(BK$2='No Worse Off Calc'!$L$4,Data!BV7,0)</f>
        <v>0</v>
      </c>
      <c r="BL7" s="4">
        <f>IF(BL$2='No Worse Off Calc'!$L$4,Data!BW7,0)</f>
        <v>0</v>
      </c>
      <c r="BM7" s="4">
        <f>IF(BM$2='No Worse Off Calc'!$L$4,Data!BX7,0)</f>
        <v>0</v>
      </c>
      <c r="BN7" s="4">
        <f>IF(BN$2='No Worse Off Calc'!$L$4,Data!BY7,0)</f>
        <v>0</v>
      </c>
      <c r="BO7" s="6">
        <f t="shared" si="6"/>
        <v>0</v>
      </c>
      <c r="BP7" s="4">
        <f>IF('No Worse Off Calc'!$J$6='No Worse Off Ref Data'!BP$2,Data!C7,0)</f>
        <v>0</v>
      </c>
      <c r="BQ7" s="4">
        <f>IF('No Worse Off Calc'!$J$6='No Worse Off Ref Data'!BQ$2,Data!D7,0)</f>
        <v>0</v>
      </c>
      <c r="BR7" s="4">
        <f>IF('No Worse Off Calc'!$J$6='No Worse Off Ref Data'!BR$2,Data!E7,0)</f>
        <v>0</v>
      </c>
      <c r="BS7" s="4">
        <f>IF('No Worse Off Calc'!$J$6='No Worse Off Ref Data'!BS$2,Data!F7,0)</f>
        <v>61.194000000000003</v>
      </c>
      <c r="BT7" s="99">
        <f t="shared" si="0"/>
        <v>61.194000000000003</v>
      </c>
      <c r="BU7" s="102">
        <f>IF('No Worse Off Calc'!$L$6="Yes",'No Worse Off Ref Data'!BO7*'No Worse Off Calc'!$L$5,0)</f>
        <v>0</v>
      </c>
      <c r="BV7" s="102">
        <f>IF('No Worse Off Calc'!$M$6="Yes",IF(('No Worse Off Calc'!I11-'No Worse Off Ref Data'!BT7)&gt;0,('No Worse Off Calc'!I11-'No Worse Off Ref Data'!BT7)*'No Worse Off Calc'!$M$5,0),0)</f>
        <v>5.3917479452054806</v>
      </c>
      <c r="BW7" s="80">
        <f>IF('No Worse Off Calc'!$K$6="Yes",IF(('No Worse Off Calc'!I11)&lt;'No Worse Off Calc'!J11,('No Worse Off Calc'!I11-'No Worse Off Calc'!J11)*'No Worse Off Calc'!$K$5,0),0)</f>
        <v>0</v>
      </c>
      <c r="BX7" s="105">
        <f>IF('No Worse Off Calc'!$N$5='No Worse Off Ref Data'!$BX$2,'No Worse Off Scaling'!D10,0)</f>
        <v>0</v>
      </c>
      <c r="BY7" s="1">
        <f>IF('No Worse Off Calc'!$N$5='No Worse Off Ref Data'!$BY$2,'No Worse Off Scaling'!H10,0)</f>
        <v>-3.0268108700383389</v>
      </c>
      <c r="BZ7" s="6">
        <f>IF('No Worse Off Calc'!$N$6="Yes",SUM('No Worse Off Ref Data'!BX7:BY7),0)</f>
        <v>-3.0268108700383389</v>
      </c>
      <c r="CA7" s="4"/>
      <c r="CB7" s="4"/>
      <c r="CC7" s="4"/>
      <c r="CD7" s="4"/>
      <c r="CE7" s="4"/>
      <c r="CF7" s="4"/>
      <c r="CG7" s="4"/>
      <c r="CH7" s="4"/>
      <c r="CI7" s="4"/>
      <c r="CJ7" s="4"/>
      <c r="CK7" s="4"/>
      <c r="CL7" s="4"/>
      <c r="CM7" s="4"/>
      <c r="CN7" s="4"/>
      <c r="CO7" s="4"/>
      <c r="CP7" s="4"/>
      <c r="CQ7" s="4" t="e">
        <f>IF('No Worse Off Calc'!#REF!='No Worse Off Ref Data'!CQ$2,Data!G7,0)</f>
        <v>#REF!</v>
      </c>
      <c r="CR7" s="4" t="e">
        <f>IF('No Worse Off Calc'!#REF!='No Worse Off Ref Data'!CR$2,Data!H7,0)</f>
        <v>#REF!</v>
      </c>
      <c r="CS7" s="4" t="e">
        <f>IF('No Worse Off Calc'!#REF!='No Worse Off Ref Data'!CS$2,Data!I7,0)</f>
        <v>#REF!</v>
      </c>
      <c r="CT7" s="4" t="e">
        <f>IF('No Worse Off Calc'!#REF!='No Worse Off Ref Data'!CT$2,Data!J7,0)</f>
        <v>#REF!</v>
      </c>
      <c r="CU7" s="4" t="e">
        <f>IF('No Worse Off Calc'!#REF!='No Worse Off Ref Data'!CU$2,Data!K7,0)</f>
        <v>#REF!</v>
      </c>
      <c r="CV7" s="4" t="e">
        <f>IF('No Worse Off Calc'!#REF!='No Worse Off Ref Data'!CV$2,Data!L7,0)</f>
        <v>#REF!</v>
      </c>
      <c r="CW7" s="4" t="e">
        <f>IF('No Worse Off Calc'!#REF!='No Worse Off Ref Data'!CW$2,Data!M7,0)</f>
        <v>#REF!</v>
      </c>
      <c r="CX7" s="4" t="e">
        <f>IF('No Worse Off Calc'!#REF!='No Worse Off Ref Data'!CX$2,Data!N7,0)</f>
        <v>#REF!</v>
      </c>
      <c r="CY7" s="4" t="e">
        <f>IF('No Worse Off Calc'!#REF!='No Worse Off Ref Data'!CY$2,Data!O7,0)</f>
        <v>#REF!</v>
      </c>
      <c r="CZ7" s="4" t="e">
        <f>IF('No Worse Off Calc'!#REF!='No Worse Off Ref Data'!CZ$2,Data!P7,0)</f>
        <v>#REF!</v>
      </c>
      <c r="DA7" s="4" t="e">
        <f>IF('No Worse Off Calc'!#REF!='No Worse Off Ref Data'!DA$2,Data!Q7,0)</f>
        <v>#REF!</v>
      </c>
      <c r="DB7" s="4" t="e">
        <f>IF('No Worse Off Calc'!#REF!='No Worse Off Ref Data'!DB$2,Data!R7,0)</f>
        <v>#REF!</v>
      </c>
      <c r="DC7" s="4" t="e">
        <f>IF('No Worse Off Calc'!#REF!='No Worse Off Ref Data'!DC$2,Data!S7,0)</f>
        <v>#REF!</v>
      </c>
      <c r="DD7" s="4" t="e">
        <f>IF('No Worse Off Calc'!#REF!='No Worse Off Ref Data'!DD$2,Data!T7,0)</f>
        <v>#REF!</v>
      </c>
      <c r="DE7" s="4" t="e">
        <f>IF('No Worse Off Calc'!#REF!='No Worse Off Ref Data'!DE$2,Data!U7,0)</f>
        <v>#REF!</v>
      </c>
      <c r="DF7" s="22" t="e">
        <f t="shared" si="7"/>
        <v>#REF!</v>
      </c>
    </row>
    <row r="8" spans="1:110" x14ac:dyDescent="0.3">
      <c r="A8" s="12">
        <v>10029</v>
      </c>
      <c r="B8" s="37" t="s">
        <v>15</v>
      </c>
      <c r="C8" s="18">
        <f>IF('No Worse Off Calc'!$C$6='No Worse Off Ref Data'!C$2,Data!G8,0)</f>
        <v>0</v>
      </c>
      <c r="D8" s="4">
        <f>IF('No Worse Off Calc'!$C$6='No Worse Off Ref Data'!D$2,Data!H8,0)</f>
        <v>0</v>
      </c>
      <c r="E8" s="4">
        <f>IF('No Worse Off Calc'!$C$6='No Worse Off Ref Data'!E$2,Data!I8,0)</f>
        <v>20.350107762557077</v>
      </c>
      <c r="F8" s="4">
        <f>IF('No Worse Off Calc'!$C$6='No Worse Off Ref Data'!F$2,Data!J8,0)</f>
        <v>0</v>
      </c>
      <c r="G8" s="4">
        <f>IF('No Worse Off Calc'!$C$6='No Worse Off Ref Data'!G$2,Data!K8,0)</f>
        <v>0</v>
      </c>
      <c r="H8" s="4">
        <f>IF('No Worse Off Calc'!$C$6='No Worse Off Ref Data'!H$2,Data!L8,0)</f>
        <v>0</v>
      </c>
      <c r="I8" s="4">
        <f>IF('No Worse Off Calc'!$C$6='No Worse Off Ref Data'!I$2,Data!M8,0)</f>
        <v>0</v>
      </c>
      <c r="J8" s="4">
        <f>IF('No Worse Off Calc'!$C$6='No Worse Off Ref Data'!J$2,Data!N8,0)</f>
        <v>0</v>
      </c>
      <c r="K8" s="4">
        <f>IF('No Worse Off Calc'!$C$6='No Worse Off Ref Data'!K$2,Data!O8,0)</f>
        <v>0</v>
      </c>
      <c r="L8" s="4">
        <f>IF('No Worse Off Calc'!$C$6='No Worse Off Ref Data'!L$2,Data!P8,0)</f>
        <v>0</v>
      </c>
      <c r="M8" s="4">
        <f>IF('No Worse Off Calc'!$C$6='No Worse Off Ref Data'!M$2,Data!Q8,0)</f>
        <v>0</v>
      </c>
      <c r="N8" s="4">
        <f>IF('No Worse Off Calc'!$C$6='No Worse Off Ref Data'!N$2,Data!R8,0)</f>
        <v>0</v>
      </c>
      <c r="O8" s="4">
        <f>IF('No Worse Off Calc'!$C$6='No Worse Off Ref Data'!O$2,Data!S8,0)</f>
        <v>0</v>
      </c>
      <c r="P8" s="4">
        <f>IF('No Worse Off Calc'!$C$6='No Worse Off Ref Data'!P$2,Data!T8,0)</f>
        <v>0</v>
      </c>
      <c r="Q8" s="4">
        <f>IF('No Worse Off Calc'!$C$6='No Worse Off Ref Data'!Q$2,Data!U8,0)</f>
        <v>0</v>
      </c>
      <c r="R8" s="22">
        <f t="shared" si="1"/>
        <v>20.350107762557077</v>
      </c>
      <c r="S8" s="18">
        <f>IF(S$2='No Worse Off Calc'!$D$6,Data!V8,0)</f>
        <v>0</v>
      </c>
      <c r="T8" s="4">
        <f>IF(T$2='No Worse Off Calc'!$D$6,Data!W8,0)</f>
        <v>0</v>
      </c>
      <c r="U8" s="4">
        <f>IF(U$2='No Worse Off Calc'!$D$6,Data!X8,0)</f>
        <v>0</v>
      </c>
      <c r="V8" s="4">
        <f>IF(V$2='No Worse Off Calc'!$D$6,Data!Y8,0)</f>
        <v>0</v>
      </c>
      <c r="W8" s="4">
        <f>IF(W$2='No Worse Off Calc'!$D$6,Data!Z8,0)</f>
        <v>0</v>
      </c>
      <c r="X8" s="4">
        <f>IF(X$2='No Worse Off Calc'!$D$6,Data!AA8,0)</f>
        <v>0</v>
      </c>
      <c r="Y8" s="4">
        <f>IF(Y$2='No Worse Off Calc'!$D$6,Data!AB8,0)</f>
        <v>0</v>
      </c>
      <c r="Z8" s="4">
        <f>IF(Z$2='No Worse Off Calc'!$D$6,Data!AC8,0)</f>
        <v>0</v>
      </c>
      <c r="AA8" s="4">
        <f>IF(AA$2='No Worse Off Calc'!$D$6,Data!AD8,0)</f>
        <v>0</v>
      </c>
      <c r="AB8" s="4">
        <f>IF(AB$2='No Worse Off Calc'!$D$6,Data!AE8,0)</f>
        <v>0</v>
      </c>
      <c r="AC8" s="4">
        <f>IF(AC$2='No Worse Off Calc'!$D$6,Data!AF8,0)</f>
        <v>0</v>
      </c>
      <c r="AD8" s="4">
        <f>IF(AD$2='No Worse Off Calc'!$D$6,Data!AG8,0)</f>
        <v>0</v>
      </c>
      <c r="AE8" s="4">
        <f>IF(AE$2='No Worse Off Calc'!$D$6,Data!AH8,0)</f>
        <v>0</v>
      </c>
      <c r="AF8" s="4">
        <f>IF(AF$2='No Worse Off Calc'!$D$6,Data!AI8,0)</f>
        <v>0</v>
      </c>
      <c r="AG8" s="6">
        <f t="shared" si="2"/>
        <v>0</v>
      </c>
      <c r="AH8" s="18">
        <f>IF(AH$2='No Worse Off Calc'!$E$6,0,0)</f>
        <v>0</v>
      </c>
      <c r="AI8" s="4">
        <f>IF(AI$2='No Worse Off Calc'!$E$6,Data!AJ8,0)</f>
        <v>0</v>
      </c>
      <c r="AJ8" s="4">
        <f>IF(AJ$2='No Worse Off Calc'!$E$6,Data!AK8,0)</f>
        <v>0</v>
      </c>
      <c r="AK8" s="4">
        <f>IF(AK$2='No Worse Off Calc'!$E$6,Data!AL8,0)</f>
        <v>0</v>
      </c>
      <c r="AL8" s="4">
        <f>IF(AL$2='No Worse Off Calc'!$E$6,Data!AM8,0)</f>
        <v>0</v>
      </c>
      <c r="AM8" s="4">
        <f>IF(AM$2='No Worse Off Calc'!$E$6,Data!AN8,0)</f>
        <v>0</v>
      </c>
      <c r="AN8" s="4">
        <f>IF(AN$2='No Worse Off Calc'!$E$6,Data!AO8,0)</f>
        <v>0</v>
      </c>
      <c r="AO8" s="4">
        <f>IF(AO$2='No Worse Off Calc'!$E$6,Data!AP8,0)</f>
        <v>0</v>
      </c>
      <c r="AP8" s="6">
        <f t="shared" si="3"/>
        <v>0</v>
      </c>
      <c r="AQ8" s="18">
        <f>IF(AQ$2='No Worse Off Calc'!$F$6,0,0)</f>
        <v>0</v>
      </c>
      <c r="AR8" s="4">
        <f>IF(AR$2='No Worse Off Calc'!$F$6,Data!AQ8,0)</f>
        <v>0</v>
      </c>
      <c r="AS8" s="4">
        <f>IF(AS$2='No Worse Off Calc'!$F$6,Data!AR8,0)</f>
        <v>0</v>
      </c>
      <c r="AT8" s="4">
        <f>IF(AT$2='No Worse Off Calc'!$F$6,Data!AS8,0)</f>
        <v>0</v>
      </c>
      <c r="AU8" s="4">
        <f>IF(AU$2='No Worse Off Calc'!$F$6,Data!AT8,0)</f>
        <v>0</v>
      </c>
      <c r="AV8" s="4">
        <f>IF(AV$2='No Worse Off Calc'!$F$6,Data!AU8,0)</f>
        <v>0</v>
      </c>
      <c r="AW8" s="4">
        <f>IF(AW$2='No Worse Off Calc'!$F$6,Data!AV8,0)</f>
        <v>0</v>
      </c>
      <c r="AX8" s="4">
        <f>IF(AX$2='No Worse Off Calc'!$F$6,Data!AW8,0)</f>
        <v>0</v>
      </c>
      <c r="AY8" s="6">
        <f t="shared" si="4"/>
        <v>0</v>
      </c>
      <c r="AZ8" s="18">
        <f>IF(AZ$2='No Worse Off Calc'!$G$6,0,0)</f>
        <v>0</v>
      </c>
      <c r="BA8" s="4">
        <f>IF(BA$2='No Worse Off Calc'!$G$6,Data!AX8,0)</f>
        <v>0</v>
      </c>
      <c r="BB8" s="4">
        <f>IF(BB$2='No Worse Off Calc'!$G$6,Data!AY8,0)</f>
        <v>0</v>
      </c>
      <c r="BC8" s="4">
        <f>IF(BC$2='No Worse Off Calc'!$G$6,Data!AZ8,0)</f>
        <v>0</v>
      </c>
      <c r="BD8" s="4">
        <f>IF(BD$2='No Worse Off Calc'!$G$6,Data!BA8,0)</f>
        <v>0</v>
      </c>
      <c r="BE8" s="4">
        <f>IF(BE$2='No Worse Off Calc'!$G$6,Data!BB8,0)</f>
        <v>0</v>
      </c>
      <c r="BF8" s="4">
        <f>IF(BF$2='No Worse Off Calc'!$G$6,Data!BC8,0)</f>
        <v>0</v>
      </c>
      <c r="BG8" s="4">
        <f>IF(BG$2='No Worse Off Calc'!$G$6,Data!BD8,0)</f>
        <v>0</v>
      </c>
      <c r="BH8" s="6">
        <f t="shared" si="5"/>
        <v>0</v>
      </c>
      <c r="BI8" s="97">
        <f>IF('No Worse Off Calc'!$H$6="Yes",Data!BE8,0)</f>
        <v>0</v>
      </c>
      <c r="BJ8" s="18">
        <f>IF(BJ$2='No Worse Off Calc'!$L$4,0,0)</f>
        <v>0</v>
      </c>
      <c r="BK8" s="4">
        <f>IF(BK$2='No Worse Off Calc'!$L$4,Data!BV8,0)</f>
        <v>0</v>
      </c>
      <c r="BL8" s="4">
        <f>IF(BL$2='No Worse Off Calc'!$L$4,Data!BW8,0)</f>
        <v>0</v>
      </c>
      <c r="BM8" s="4">
        <f>IF(BM$2='No Worse Off Calc'!$L$4,Data!BX8,0)</f>
        <v>0</v>
      </c>
      <c r="BN8" s="4">
        <f>IF(BN$2='No Worse Off Calc'!$L$4,Data!BY8,0)</f>
        <v>0</v>
      </c>
      <c r="BO8" s="6">
        <f t="shared" si="6"/>
        <v>0</v>
      </c>
      <c r="BP8" s="4">
        <f>IF('No Worse Off Calc'!$J$6='No Worse Off Ref Data'!BP$2,Data!C8,0)</f>
        <v>0</v>
      </c>
      <c r="BQ8" s="4">
        <f>IF('No Worse Off Calc'!$J$6='No Worse Off Ref Data'!BQ$2,Data!D8,0)</f>
        <v>0</v>
      </c>
      <c r="BR8" s="4">
        <f>IF('No Worse Off Calc'!$J$6='No Worse Off Ref Data'!BR$2,Data!E8,0)</f>
        <v>0</v>
      </c>
      <c r="BS8" s="4">
        <f>IF('No Worse Off Calc'!$J$6='No Worse Off Ref Data'!BS$2,Data!F8,0)</f>
        <v>17.616</v>
      </c>
      <c r="BT8" s="99">
        <f t="shared" si="0"/>
        <v>17.616</v>
      </c>
      <c r="BU8" s="102">
        <f>IF('No Worse Off Calc'!$L$6="Yes",'No Worse Off Ref Data'!BO8*'No Worse Off Calc'!$L$5,0)</f>
        <v>0</v>
      </c>
      <c r="BV8" s="102">
        <f>IF('No Worse Off Calc'!$M$6="Yes",IF(('No Worse Off Calc'!I12-'No Worse Off Ref Data'!BT8)&gt;0,('No Worse Off Calc'!I12-'No Worse Off Ref Data'!BT8)*'No Worse Off Calc'!$M$5,0),0)</f>
        <v>2.7341077625570769</v>
      </c>
      <c r="BW8" s="80">
        <f>IF('No Worse Off Calc'!$K$6="Yes",IF(('No Worse Off Calc'!I12)&lt;'No Worse Off Calc'!J12,('No Worse Off Calc'!I12-'No Worse Off Calc'!J12)*'No Worse Off Calc'!$K$5,0),0)</f>
        <v>0</v>
      </c>
      <c r="BX8" s="105">
        <f>IF('No Worse Off Calc'!$N$5='No Worse Off Ref Data'!$BX$2,'No Worse Off Scaling'!D11,0)</f>
        <v>0</v>
      </c>
      <c r="BY8" s="1">
        <f>IF('No Worse Off Calc'!$N$5='No Worse Off Ref Data'!$BY$2,'No Worse Off Scaling'!H11,0)</f>
        <v>-1.5348690591003835</v>
      </c>
      <c r="BZ8" s="6">
        <f>IF('No Worse Off Calc'!$N$6="Yes",SUM('No Worse Off Ref Data'!BX8:BY8),0)</f>
        <v>-1.5348690591003835</v>
      </c>
      <c r="CA8" s="4"/>
      <c r="CB8" s="4"/>
      <c r="CC8" s="4"/>
      <c r="CD8" s="4"/>
      <c r="CE8" s="4"/>
      <c r="CF8" s="4"/>
      <c r="CG8" s="4"/>
      <c r="CH8" s="4"/>
      <c r="CI8" s="4"/>
      <c r="CJ8" s="4"/>
      <c r="CK8" s="4"/>
      <c r="CL8" s="4"/>
      <c r="CM8" s="4"/>
      <c r="CN8" s="4"/>
      <c r="CO8" s="4"/>
      <c r="CP8" s="4"/>
      <c r="CQ8" s="4" t="e">
        <f>IF('No Worse Off Calc'!#REF!='No Worse Off Ref Data'!CQ$2,Data!G8,0)</f>
        <v>#REF!</v>
      </c>
      <c r="CR8" s="4" t="e">
        <f>IF('No Worse Off Calc'!#REF!='No Worse Off Ref Data'!CR$2,Data!H8,0)</f>
        <v>#REF!</v>
      </c>
      <c r="CS8" s="4" t="e">
        <f>IF('No Worse Off Calc'!#REF!='No Worse Off Ref Data'!CS$2,Data!I8,0)</f>
        <v>#REF!</v>
      </c>
      <c r="CT8" s="4" t="e">
        <f>IF('No Worse Off Calc'!#REF!='No Worse Off Ref Data'!CT$2,Data!J8,0)</f>
        <v>#REF!</v>
      </c>
      <c r="CU8" s="4" t="e">
        <f>IF('No Worse Off Calc'!#REF!='No Worse Off Ref Data'!CU$2,Data!K8,0)</f>
        <v>#REF!</v>
      </c>
      <c r="CV8" s="4" t="e">
        <f>IF('No Worse Off Calc'!#REF!='No Worse Off Ref Data'!CV$2,Data!L8,0)</f>
        <v>#REF!</v>
      </c>
      <c r="CW8" s="4" t="e">
        <f>IF('No Worse Off Calc'!#REF!='No Worse Off Ref Data'!CW$2,Data!M8,0)</f>
        <v>#REF!</v>
      </c>
      <c r="CX8" s="4" t="e">
        <f>IF('No Worse Off Calc'!#REF!='No Worse Off Ref Data'!CX$2,Data!N8,0)</f>
        <v>#REF!</v>
      </c>
      <c r="CY8" s="4" t="e">
        <f>IF('No Worse Off Calc'!#REF!='No Worse Off Ref Data'!CY$2,Data!O8,0)</f>
        <v>#REF!</v>
      </c>
      <c r="CZ8" s="4" t="e">
        <f>IF('No Worse Off Calc'!#REF!='No Worse Off Ref Data'!CZ$2,Data!P8,0)</f>
        <v>#REF!</v>
      </c>
      <c r="DA8" s="4" t="e">
        <f>IF('No Worse Off Calc'!#REF!='No Worse Off Ref Data'!DA$2,Data!Q8,0)</f>
        <v>#REF!</v>
      </c>
      <c r="DB8" s="4" t="e">
        <f>IF('No Worse Off Calc'!#REF!='No Worse Off Ref Data'!DB$2,Data!R8,0)</f>
        <v>#REF!</v>
      </c>
      <c r="DC8" s="4" t="e">
        <f>IF('No Worse Off Calc'!#REF!='No Worse Off Ref Data'!DC$2,Data!S8,0)</f>
        <v>#REF!</v>
      </c>
      <c r="DD8" s="4" t="e">
        <f>IF('No Worse Off Calc'!#REF!='No Worse Off Ref Data'!DD$2,Data!T8,0)</f>
        <v>#REF!</v>
      </c>
      <c r="DE8" s="4" t="e">
        <f>IF('No Worse Off Calc'!#REF!='No Worse Off Ref Data'!DE$2,Data!U8,0)</f>
        <v>#REF!</v>
      </c>
      <c r="DF8" s="22" t="e">
        <f t="shared" si="7"/>
        <v>#REF!</v>
      </c>
    </row>
    <row r="9" spans="1:110" x14ac:dyDescent="0.3">
      <c r="A9" s="12">
        <v>10044</v>
      </c>
      <c r="B9" s="37" t="s">
        <v>16</v>
      </c>
      <c r="C9" s="18">
        <f>IF('No Worse Off Calc'!$C$6='No Worse Off Ref Data'!C$2,Data!G9,0)</f>
        <v>0</v>
      </c>
      <c r="D9" s="4">
        <f>IF('No Worse Off Calc'!$C$6='No Worse Off Ref Data'!D$2,Data!H9,0)</f>
        <v>0</v>
      </c>
      <c r="E9" s="4">
        <f>IF('No Worse Off Calc'!$C$6='No Worse Off Ref Data'!E$2,Data!I9,0)</f>
        <v>21.984089155251144</v>
      </c>
      <c r="F9" s="4">
        <f>IF('No Worse Off Calc'!$C$6='No Worse Off Ref Data'!F$2,Data!J9,0)</f>
        <v>0</v>
      </c>
      <c r="G9" s="4">
        <f>IF('No Worse Off Calc'!$C$6='No Worse Off Ref Data'!G$2,Data!K9,0)</f>
        <v>0</v>
      </c>
      <c r="H9" s="4">
        <f>IF('No Worse Off Calc'!$C$6='No Worse Off Ref Data'!H$2,Data!L9,0)</f>
        <v>0</v>
      </c>
      <c r="I9" s="4">
        <f>IF('No Worse Off Calc'!$C$6='No Worse Off Ref Data'!I$2,Data!M9,0)</f>
        <v>0</v>
      </c>
      <c r="J9" s="4">
        <f>IF('No Worse Off Calc'!$C$6='No Worse Off Ref Data'!J$2,Data!N9,0)</f>
        <v>0</v>
      </c>
      <c r="K9" s="4">
        <f>IF('No Worse Off Calc'!$C$6='No Worse Off Ref Data'!K$2,Data!O9,0)</f>
        <v>0</v>
      </c>
      <c r="L9" s="4">
        <f>IF('No Worse Off Calc'!$C$6='No Worse Off Ref Data'!L$2,Data!P9,0)</f>
        <v>0</v>
      </c>
      <c r="M9" s="4">
        <f>IF('No Worse Off Calc'!$C$6='No Worse Off Ref Data'!M$2,Data!Q9,0)</f>
        <v>0</v>
      </c>
      <c r="N9" s="4">
        <f>IF('No Worse Off Calc'!$C$6='No Worse Off Ref Data'!N$2,Data!R9,0)</f>
        <v>0</v>
      </c>
      <c r="O9" s="4">
        <f>IF('No Worse Off Calc'!$C$6='No Worse Off Ref Data'!O$2,Data!S9,0)</f>
        <v>0</v>
      </c>
      <c r="P9" s="4">
        <f>IF('No Worse Off Calc'!$C$6='No Worse Off Ref Data'!P$2,Data!T9,0)</f>
        <v>0</v>
      </c>
      <c r="Q9" s="4">
        <f>IF('No Worse Off Calc'!$C$6='No Worse Off Ref Data'!Q$2,Data!U9,0)</f>
        <v>0</v>
      </c>
      <c r="R9" s="22">
        <f t="shared" si="1"/>
        <v>21.984089155251144</v>
      </c>
      <c r="S9" s="18">
        <f>IF(S$2='No Worse Off Calc'!$D$6,Data!V9,0)</f>
        <v>0</v>
      </c>
      <c r="T9" s="4">
        <f>IF(T$2='No Worse Off Calc'!$D$6,Data!W9,0)</f>
        <v>0</v>
      </c>
      <c r="U9" s="4">
        <f>IF(U$2='No Worse Off Calc'!$D$6,Data!X9,0)</f>
        <v>0</v>
      </c>
      <c r="V9" s="4">
        <f>IF(V$2='No Worse Off Calc'!$D$6,Data!Y9,0)</f>
        <v>0</v>
      </c>
      <c r="W9" s="4">
        <f>IF(W$2='No Worse Off Calc'!$D$6,Data!Z9,0)</f>
        <v>0</v>
      </c>
      <c r="X9" s="4">
        <f>IF(X$2='No Worse Off Calc'!$D$6,Data!AA9,0)</f>
        <v>0</v>
      </c>
      <c r="Y9" s="4">
        <f>IF(Y$2='No Worse Off Calc'!$D$6,Data!AB9,0)</f>
        <v>0</v>
      </c>
      <c r="Z9" s="4">
        <f>IF(Z$2='No Worse Off Calc'!$D$6,Data!AC9,0)</f>
        <v>0</v>
      </c>
      <c r="AA9" s="4">
        <f>IF(AA$2='No Worse Off Calc'!$D$6,Data!AD9,0)</f>
        <v>0</v>
      </c>
      <c r="AB9" s="4">
        <f>IF(AB$2='No Worse Off Calc'!$D$6,Data!AE9,0)</f>
        <v>0</v>
      </c>
      <c r="AC9" s="4">
        <f>IF(AC$2='No Worse Off Calc'!$D$6,Data!AF9,0)</f>
        <v>0</v>
      </c>
      <c r="AD9" s="4">
        <f>IF(AD$2='No Worse Off Calc'!$D$6,Data!AG9,0)</f>
        <v>0</v>
      </c>
      <c r="AE9" s="4">
        <f>IF(AE$2='No Worse Off Calc'!$D$6,Data!AH9,0)</f>
        <v>0</v>
      </c>
      <c r="AF9" s="4">
        <f>IF(AF$2='No Worse Off Calc'!$D$6,Data!AI9,0)</f>
        <v>0</v>
      </c>
      <c r="AG9" s="6">
        <f t="shared" si="2"/>
        <v>0</v>
      </c>
      <c r="AH9" s="18">
        <f>IF(AH$2='No Worse Off Calc'!$E$6,0,0)</f>
        <v>0</v>
      </c>
      <c r="AI9" s="4">
        <f>IF(AI$2='No Worse Off Calc'!$E$6,Data!AJ9,0)</f>
        <v>0</v>
      </c>
      <c r="AJ9" s="4">
        <f>IF(AJ$2='No Worse Off Calc'!$E$6,Data!AK9,0)</f>
        <v>0</v>
      </c>
      <c r="AK9" s="4">
        <f>IF(AK$2='No Worse Off Calc'!$E$6,Data!AL9,0)</f>
        <v>0</v>
      </c>
      <c r="AL9" s="4">
        <f>IF(AL$2='No Worse Off Calc'!$E$6,Data!AM9,0)</f>
        <v>0</v>
      </c>
      <c r="AM9" s="4">
        <f>IF(AM$2='No Worse Off Calc'!$E$6,Data!AN9,0)</f>
        <v>0</v>
      </c>
      <c r="AN9" s="4">
        <f>IF(AN$2='No Worse Off Calc'!$E$6,Data!AO9,0)</f>
        <v>0</v>
      </c>
      <c r="AO9" s="4">
        <f>IF(AO$2='No Worse Off Calc'!$E$6,Data!AP9,0)</f>
        <v>0</v>
      </c>
      <c r="AP9" s="6">
        <f t="shared" si="3"/>
        <v>0</v>
      </c>
      <c r="AQ9" s="18">
        <f>IF(AQ$2='No Worse Off Calc'!$F$6,0,0)</f>
        <v>0</v>
      </c>
      <c r="AR9" s="4">
        <f>IF(AR$2='No Worse Off Calc'!$F$6,Data!AQ9,0)</f>
        <v>0</v>
      </c>
      <c r="AS9" s="4">
        <f>IF(AS$2='No Worse Off Calc'!$F$6,Data!AR9,0)</f>
        <v>0</v>
      </c>
      <c r="AT9" s="4">
        <f>IF(AT$2='No Worse Off Calc'!$F$6,Data!AS9,0)</f>
        <v>0</v>
      </c>
      <c r="AU9" s="4">
        <f>IF(AU$2='No Worse Off Calc'!$F$6,Data!AT9,0)</f>
        <v>0</v>
      </c>
      <c r="AV9" s="4">
        <f>IF(AV$2='No Worse Off Calc'!$F$6,Data!AU9,0)</f>
        <v>0</v>
      </c>
      <c r="AW9" s="4">
        <f>IF(AW$2='No Worse Off Calc'!$F$6,Data!AV9,0)</f>
        <v>0</v>
      </c>
      <c r="AX9" s="4">
        <f>IF(AX$2='No Worse Off Calc'!$F$6,Data!AW9,0)</f>
        <v>0</v>
      </c>
      <c r="AY9" s="6">
        <f t="shared" si="4"/>
        <v>0</v>
      </c>
      <c r="AZ9" s="18">
        <f>IF(AZ$2='No Worse Off Calc'!$G$6,0,0)</f>
        <v>0</v>
      </c>
      <c r="BA9" s="4">
        <f>IF(BA$2='No Worse Off Calc'!$G$6,Data!AX9,0)</f>
        <v>0</v>
      </c>
      <c r="BB9" s="4">
        <f>IF(BB$2='No Worse Off Calc'!$G$6,Data!AY9,0)</f>
        <v>0</v>
      </c>
      <c r="BC9" s="4">
        <f>IF(BC$2='No Worse Off Calc'!$G$6,Data!AZ9,0)</f>
        <v>0</v>
      </c>
      <c r="BD9" s="4">
        <f>IF(BD$2='No Worse Off Calc'!$G$6,Data!BA9,0)</f>
        <v>0</v>
      </c>
      <c r="BE9" s="4">
        <f>IF(BE$2='No Worse Off Calc'!$G$6,Data!BB9,0)</f>
        <v>0</v>
      </c>
      <c r="BF9" s="4">
        <f>IF(BF$2='No Worse Off Calc'!$G$6,Data!BC9,0)</f>
        <v>0</v>
      </c>
      <c r="BG9" s="4">
        <f>IF(BG$2='No Worse Off Calc'!$G$6,Data!BD9,0)</f>
        <v>0</v>
      </c>
      <c r="BH9" s="6">
        <f t="shared" si="5"/>
        <v>0</v>
      </c>
      <c r="BI9" s="97">
        <f>IF('No Worse Off Calc'!$H$6="Yes",Data!BE9,0)</f>
        <v>0</v>
      </c>
      <c r="BJ9" s="18">
        <f>IF(BJ$2='No Worse Off Calc'!$L$4,0,0)</f>
        <v>0</v>
      </c>
      <c r="BK9" s="4">
        <f>IF(BK$2='No Worse Off Calc'!$L$4,Data!BV9,0)</f>
        <v>0</v>
      </c>
      <c r="BL9" s="4">
        <f>IF(BL$2='No Worse Off Calc'!$L$4,Data!BW9,0)</f>
        <v>0</v>
      </c>
      <c r="BM9" s="4">
        <f>IF(BM$2='No Worse Off Calc'!$L$4,Data!BX9,0)</f>
        <v>0</v>
      </c>
      <c r="BN9" s="4">
        <f>IF(BN$2='No Worse Off Calc'!$L$4,Data!BY9,0)</f>
        <v>0</v>
      </c>
      <c r="BO9" s="6">
        <f t="shared" si="6"/>
        <v>0</v>
      </c>
      <c r="BP9" s="4">
        <f>IF('No Worse Off Calc'!$J$6='No Worse Off Ref Data'!BP$2,Data!C9,0)</f>
        <v>0</v>
      </c>
      <c r="BQ9" s="4">
        <f>IF('No Worse Off Calc'!$J$6='No Worse Off Ref Data'!BQ$2,Data!D9,0)</f>
        <v>0</v>
      </c>
      <c r="BR9" s="4">
        <f>IF('No Worse Off Calc'!$J$6='No Worse Off Ref Data'!BR$2,Data!E9,0)</f>
        <v>0</v>
      </c>
      <c r="BS9" s="4">
        <f>IF('No Worse Off Calc'!$J$6='No Worse Off Ref Data'!BS$2,Data!F9,0)</f>
        <v>20.309000000000001</v>
      </c>
      <c r="BT9" s="99">
        <f t="shared" si="0"/>
        <v>20.309000000000001</v>
      </c>
      <c r="BU9" s="102">
        <f>IF('No Worse Off Calc'!$L$6="Yes",'No Worse Off Ref Data'!BO9*'No Worse Off Calc'!$L$5,0)</f>
        <v>0</v>
      </c>
      <c r="BV9" s="102">
        <f>IF('No Worse Off Calc'!$M$6="Yes",IF(('No Worse Off Calc'!I13-'No Worse Off Ref Data'!BT9)&gt;0,('No Worse Off Calc'!I13-'No Worse Off Ref Data'!BT9)*'No Worse Off Calc'!$M$5,0),0)</f>
        <v>1.6750891552511433</v>
      </c>
      <c r="BW9" s="80">
        <f>IF('No Worse Off Calc'!$K$6="Yes",IF(('No Worse Off Calc'!I13)&lt;'No Worse Off Calc'!J13,('No Worse Off Calc'!I13-'No Worse Off Calc'!J13)*'No Worse Off Calc'!$K$5,0),0)</f>
        <v>0</v>
      </c>
      <c r="BX9" s="105">
        <f>IF('No Worse Off Calc'!$N$5='No Worse Off Ref Data'!$BX$2,'No Worse Off Scaling'!D12,0)</f>
        <v>0</v>
      </c>
      <c r="BY9" s="1">
        <f>IF('No Worse Off Calc'!$N$5='No Worse Off Ref Data'!$BY$2,'No Worse Off Scaling'!H12,0)</f>
        <v>-0.94035888081639052</v>
      </c>
      <c r="BZ9" s="6">
        <f>IF('No Worse Off Calc'!$N$6="Yes",SUM('No Worse Off Ref Data'!BX9:BY9),0)</f>
        <v>-0.94035888081639052</v>
      </c>
      <c r="CA9" s="4"/>
      <c r="CB9" s="4"/>
      <c r="CC9" s="4"/>
      <c r="CD9" s="4"/>
      <c r="CE9" s="4"/>
      <c r="CF9" s="4"/>
      <c r="CG9" s="4"/>
      <c r="CH9" s="4"/>
      <c r="CI9" s="4"/>
      <c r="CJ9" s="4"/>
      <c r="CK9" s="4"/>
      <c r="CL9" s="4"/>
      <c r="CM9" s="4"/>
      <c r="CN9" s="4"/>
      <c r="CO9" s="4"/>
      <c r="CP9" s="4"/>
      <c r="CQ9" s="4" t="e">
        <f>IF('No Worse Off Calc'!#REF!='No Worse Off Ref Data'!CQ$2,Data!G9,0)</f>
        <v>#REF!</v>
      </c>
      <c r="CR9" s="4" t="e">
        <f>IF('No Worse Off Calc'!#REF!='No Worse Off Ref Data'!CR$2,Data!H9,0)</f>
        <v>#REF!</v>
      </c>
      <c r="CS9" s="4" t="e">
        <f>IF('No Worse Off Calc'!#REF!='No Worse Off Ref Data'!CS$2,Data!I9,0)</f>
        <v>#REF!</v>
      </c>
      <c r="CT9" s="4" t="e">
        <f>IF('No Worse Off Calc'!#REF!='No Worse Off Ref Data'!CT$2,Data!J9,0)</f>
        <v>#REF!</v>
      </c>
      <c r="CU9" s="4" t="e">
        <f>IF('No Worse Off Calc'!#REF!='No Worse Off Ref Data'!CU$2,Data!K9,0)</f>
        <v>#REF!</v>
      </c>
      <c r="CV9" s="4" t="e">
        <f>IF('No Worse Off Calc'!#REF!='No Worse Off Ref Data'!CV$2,Data!L9,0)</f>
        <v>#REF!</v>
      </c>
      <c r="CW9" s="4" t="e">
        <f>IF('No Worse Off Calc'!#REF!='No Worse Off Ref Data'!CW$2,Data!M9,0)</f>
        <v>#REF!</v>
      </c>
      <c r="CX9" s="4" t="e">
        <f>IF('No Worse Off Calc'!#REF!='No Worse Off Ref Data'!CX$2,Data!N9,0)</f>
        <v>#REF!</v>
      </c>
      <c r="CY9" s="4" t="e">
        <f>IF('No Worse Off Calc'!#REF!='No Worse Off Ref Data'!CY$2,Data!O9,0)</f>
        <v>#REF!</v>
      </c>
      <c r="CZ9" s="4" t="e">
        <f>IF('No Worse Off Calc'!#REF!='No Worse Off Ref Data'!CZ$2,Data!P9,0)</f>
        <v>#REF!</v>
      </c>
      <c r="DA9" s="4" t="e">
        <f>IF('No Worse Off Calc'!#REF!='No Worse Off Ref Data'!DA$2,Data!Q9,0)</f>
        <v>#REF!</v>
      </c>
      <c r="DB9" s="4" t="e">
        <f>IF('No Worse Off Calc'!#REF!='No Worse Off Ref Data'!DB$2,Data!R9,0)</f>
        <v>#REF!</v>
      </c>
      <c r="DC9" s="4" t="e">
        <f>IF('No Worse Off Calc'!#REF!='No Worse Off Ref Data'!DC$2,Data!S9,0)</f>
        <v>#REF!</v>
      </c>
      <c r="DD9" s="4" t="e">
        <f>IF('No Worse Off Calc'!#REF!='No Worse Off Ref Data'!DD$2,Data!T9,0)</f>
        <v>#REF!</v>
      </c>
      <c r="DE9" s="4" t="e">
        <f>IF('No Worse Off Calc'!#REF!='No Worse Off Ref Data'!DE$2,Data!U9,0)</f>
        <v>#REF!</v>
      </c>
      <c r="DF9" s="22" t="e">
        <f t="shared" si="7"/>
        <v>#REF!</v>
      </c>
    </row>
    <row r="10" spans="1:110" x14ac:dyDescent="0.3">
      <c r="A10" s="12">
        <v>10046</v>
      </c>
      <c r="B10" s="37" t="s">
        <v>17</v>
      </c>
      <c r="C10" s="18">
        <f>IF('No Worse Off Calc'!$C$6='No Worse Off Ref Data'!C$2,Data!G10,0)</f>
        <v>0</v>
      </c>
      <c r="D10" s="4">
        <f>IF('No Worse Off Calc'!$C$6='No Worse Off Ref Data'!D$2,Data!H10,0)</f>
        <v>0</v>
      </c>
      <c r="E10" s="4">
        <f>IF('No Worse Off Calc'!$C$6='No Worse Off Ref Data'!E$2,Data!I10,0)</f>
        <v>97.423636415525124</v>
      </c>
      <c r="F10" s="4">
        <f>IF('No Worse Off Calc'!$C$6='No Worse Off Ref Data'!F$2,Data!J10,0)</f>
        <v>0</v>
      </c>
      <c r="G10" s="4">
        <f>IF('No Worse Off Calc'!$C$6='No Worse Off Ref Data'!G$2,Data!K10,0)</f>
        <v>0</v>
      </c>
      <c r="H10" s="4">
        <f>IF('No Worse Off Calc'!$C$6='No Worse Off Ref Data'!H$2,Data!L10,0)</f>
        <v>0</v>
      </c>
      <c r="I10" s="4">
        <f>IF('No Worse Off Calc'!$C$6='No Worse Off Ref Data'!I$2,Data!M10,0)</f>
        <v>0</v>
      </c>
      <c r="J10" s="4">
        <f>IF('No Worse Off Calc'!$C$6='No Worse Off Ref Data'!J$2,Data!N10,0)</f>
        <v>0</v>
      </c>
      <c r="K10" s="4">
        <f>IF('No Worse Off Calc'!$C$6='No Worse Off Ref Data'!K$2,Data!O10,0)</f>
        <v>0</v>
      </c>
      <c r="L10" s="4">
        <f>IF('No Worse Off Calc'!$C$6='No Worse Off Ref Data'!L$2,Data!P10,0)</f>
        <v>0</v>
      </c>
      <c r="M10" s="4">
        <f>IF('No Worse Off Calc'!$C$6='No Worse Off Ref Data'!M$2,Data!Q10,0)</f>
        <v>0</v>
      </c>
      <c r="N10" s="4">
        <f>IF('No Worse Off Calc'!$C$6='No Worse Off Ref Data'!N$2,Data!R10,0)</f>
        <v>0</v>
      </c>
      <c r="O10" s="4">
        <f>IF('No Worse Off Calc'!$C$6='No Worse Off Ref Data'!O$2,Data!S10,0)</f>
        <v>0</v>
      </c>
      <c r="P10" s="4">
        <f>IF('No Worse Off Calc'!$C$6='No Worse Off Ref Data'!P$2,Data!T10,0)</f>
        <v>0</v>
      </c>
      <c r="Q10" s="4">
        <f>IF('No Worse Off Calc'!$C$6='No Worse Off Ref Data'!Q$2,Data!U10,0)</f>
        <v>0</v>
      </c>
      <c r="R10" s="22">
        <f t="shared" si="1"/>
        <v>97.423636415525124</v>
      </c>
      <c r="S10" s="18">
        <f>IF(S$2='No Worse Off Calc'!$D$6,Data!V10,0)</f>
        <v>0</v>
      </c>
      <c r="T10" s="4">
        <f>IF(T$2='No Worse Off Calc'!$D$6,Data!W10,0)</f>
        <v>0</v>
      </c>
      <c r="U10" s="4">
        <f>IF(U$2='No Worse Off Calc'!$D$6,Data!X10,0)</f>
        <v>0</v>
      </c>
      <c r="V10" s="4">
        <f>IF(V$2='No Worse Off Calc'!$D$6,Data!Y10,0)</f>
        <v>0</v>
      </c>
      <c r="W10" s="4">
        <f>IF(W$2='No Worse Off Calc'!$D$6,Data!Z10,0)</f>
        <v>0</v>
      </c>
      <c r="X10" s="4">
        <f>IF(X$2='No Worse Off Calc'!$D$6,Data!AA10,0)</f>
        <v>0</v>
      </c>
      <c r="Y10" s="4">
        <f>IF(Y$2='No Worse Off Calc'!$D$6,Data!AB10,0)</f>
        <v>0</v>
      </c>
      <c r="Z10" s="4">
        <f>IF(Z$2='No Worse Off Calc'!$D$6,Data!AC10,0)</f>
        <v>0</v>
      </c>
      <c r="AA10" s="4">
        <f>IF(AA$2='No Worse Off Calc'!$D$6,Data!AD10,0)</f>
        <v>0</v>
      </c>
      <c r="AB10" s="4">
        <f>IF(AB$2='No Worse Off Calc'!$D$6,Data!AE10,0)</f>
        <v>0</v>
      </c>
      <c r="AC10" s="4">
        <f>IF(AC$2='No Worse Off Calc'!$D$6,Data!AF10,0)</f>
        <v>0</v>
      </c>
      <c r="AD10" s="4">
        <f>IF(AD$2='No Worse Off Calc'!$D$6,Data!AG10,0)</f>
        <v>0</v>
      </c>
      <c r="AE10" s="4">
        <f>IF(AE$2='No Worse Off Calc'!$D$6,Data!AH10,0)</f>
        <v>0</v>
      </c>
      <c r="AF10" s="4">
        <f>IF(AF$2='No Worse Off Calc'!$D$6,Data!AI10,0)</f>
        <v>0</v>
      </c>
      <c r="AG10" s="6">
        <f t="shared" si="2"/>
        <v>0</v>
      </c>
      <c r="AH10" s="18">
        <f>IF(AH$2='No Worse Off Calc'!$E$6,0,0)</f>
        <v>0</v>
      </c>
      <c r="AI10" s="4">
        <f>IF(AI$2='No Worse Off Calc'!$E$6,Data!AJ10,0)</f>
        <v>0</v>
      </c>
      <c r="AJ10" s="4">
        <f>IF(AJ$2='No Worse Off Calc'!$E$6,Data!AK10,0)</f>
        <v>0</v>
      </c>
      <c r="AK10" s="4">
        <f>IF(AK$2='No Worse Off Calc'!$E$6,Data!AL10,0)</f>
        <v>0</v>
      </c>
      <c r="AL10" s="4">
        <f>IF(AL$2='No Worse Off Calc'!$E$6,Data!AM10,0)</f>
        <v>0</v>
      </c>
      <c r="AM10" s="4">
        <f>IF(AM$2='No Worse Off Calc'!$E$6,Data!AN10,0)</f>
        <v>0</v>
      </c>
      <c r="AN10" s="4">
        <f>IF(AN$2='No Worse Off Calc'!$E$6,Data!AO10,0)</f>
        <v>0</v>
      </c>
      <c r="AO10" s="4">
        <f>IF(AO$2='No Worse Off Calc'!$E$6,Data!AP10,0)</f>
        <v>0</v>
      </c>
      <c r="AP10" s="6">
        <f t="shared" si="3"/>
        <v>0</v>
      </c>
      <c r="AQ10" s="18">
        <f>IF(AQ$2='No Worse Off Calc'!$F$6,0,0)</f>
        <v>0</v>
      </c>
      <c r="AR10" s="4">
        <f>IF(AR$2='No Worse Off Calc'!$F$6,Data!AQ10,0)</f>
        <v>0</v>
      </c>
      <c r="AS10" s="4">
        <f>IF(AS$2='No Worse Off Calc'!$F$6,Data!AR10,0)</f>
        <v>0</v>
      </c>
      <c r="AT10" s="4">
        <f>IF(AT$2='No Worse Off Calc'!$F$6,Data!AS10,0)</f>
        <v>0</v>
      </c>
      <c r="AU10" s="4">
        <f>IF(AU$2='No Worse Off Calc'!$F$6,Data!AT10,0)</f>
        <v>0</v>
      </c>
      <c r="AV10" s="4">
        <f>IF(AV$2='No Worse Off Calc'!$F$6,Data!AU10,0)</f>
        <v>0</v>
      </c>
      <c r="AW10" s="4">
        <f>IF(AW$2='No Worse Off Calc'!$F$6,Data!AV10,0)</f>
        <v>0</v>
      </c>
      <c r="AX10" s="4">
        <f>IF(AX$2='No Worse Off Calc'!$F$6,Data!AW10,0)</f>
        <v>0</v>
      </c>
      <c r="AY10" s="6">
        <f t="shared" si="4"/>
        <v>0</v>
      </c>
      <c r="AZ10" s="18">
        <f>IF(AZ$2='No Worse Off Calc'!$G$6,0,0)</f>
        <v>0</v>
      </c>
      <c r="BA10" s="4">
        <f>IF(BA$2='No Worse Off Calc'!$G$6,Data!AX10,0)</f>
        <v>0</v>
      </c>
      <c r="BB10" s="4">
        <f>IF(BB$2='No Worse Off Calc'!$G$6,Data!AY10,0)</f>
        <v>0</v>
      </c>
      <c r="BC10" s="4">
        <f>IF(BC$2='No Worse Off Calc'!$G$6,Data!AZ10,0)</f>
        <v>0</v>
      </c>
      <c r="BD10" s="4">
        <f>IF(BD$2='No Worse Off Calc'!$G$6,Data!BA10,0)</f>
        <v>0</v>
      </c>
      <c r="BE10" s="4">
        <f>IF(BE$2='No Worse Off Calc'!$G$6,Data!BB10,0)</f>
        <v>0</v>
      </c>
      <c r="BF10" s="4">
        <f>IF(BF$2='No Worse Off Calc'!$G$6,Data!BC10,0)</f>
        <v>0</v>
      </c>
      <c r="BG10" s="4">
        <f>IF(BG$2='No Worse Off Calc'!$G$6,Data!BD10,0)</f>
        <v>0</v>
      </c>
      <c r="BH10" s="6">
        <f t="shared" si="5"/>
        <v>0</v>
      </c>
      <c r="BI10" s="97">
        <f>IF('No Worse Off Calc'!$H$6="Yes",Data!BE10,0)</f>
        <v>0</v>
      </c>
      <c r="BJ10" s="18">
        <f>IF(BJ$2='No Worse Off Calc'!$L$4,0,0)</f>
        <v>0</v>
      </c>
      <c r="BK10" s="4">
        <f>IF(BK$2='No Worse Off Calc'!$L$4,Data!BV10,0)</f>
        <v>0</v>
      </c>
      <c r="BL10" s="4">
        <f>IF(BL$2='No Worse Off Calc'!$L$4,Data!BW10,0)</f>
        <v>0</v>
      </c>
      <c r="BM10" s="4">
        <f>IF(BM$2='No Worse Off Calc'!$L$4,Data!BX10,0)</f>
        <v>0</v>
      </c>
      <c r="BN10" s="4">
        <f>IF(BN$2='No Worse Off Calc'!$L$4,Data!BY10,0)</f>
        <v>0.28749999999999998</v>
      </c>
      <c r="BO10" s="6">
        <f t="shared" si="6"/>
        <v>0.28749999999999998</v>
      </c>
      <c r="BP10" s="4">
        <f>IF('No Worse Off Calc'!$J$6='No Worse Off Ref Data'!BP$2,Data!C10,0)</f>
        <v>0</v>
      </c>
      <c r="BQ10" s="4">
        <f>IF('No Worse Off Calc'!$J$6='No Worse Off Ref Data'!BQ$2,Data!D10,0)</f>
        <v>0</v>
      </c>
      <c r="BR10" s="4">
        <f>IF('No Worse Off Calc'!$J$6='No Worse Off Ref Data'!BR$2,Data!E10,0)</f>
        <v>0</v>
      </c>
      <c r="BS10" s="4">
        <f>IF('No Worse Off Calc'!$J$6='No Worse Off Ref Data'!BS$2,Data!F10,0)</f>
        <v>81.850999999999999</v>
      </c>
      <c r="BT10" s="99">
        <f t="shared" si="0"/>
        <v>81.850999999999999</v>
      </c>
      <c r="BU10" s="102">
        <f>IF('No Worse Off Calc'!$L$6="Yes",'No Worse Off Ref Data'!BO10*'No Worse Off Calc'!$L$5,0)</f>
        <v>0.28749999999999998</v>
      </c>
      <c r="BV10" s="102">
        <f>IF('No Worse Off Calc'!$M$6="Yes",IF(('No Worse Off Calc'!I14-'No Worse Off Ref Data'!BT10)&gt;0,('No Worse Off Calc'!I14-'No Worse Off Ref Data'!BT10)*'No Worse Off Calc'!$M$5,0),0)</f>
        <v>15.572636415525125</v>
      </c>
      <c r="BW10" s="80">
        <f>IF('No Worse Off Calc'!$K$6="Yes",IF(('No Worse Off Calc'!I14)&lt;'No Worse Off Calc'!J14,('No Worse Off Calc'!I14-'No Worse Off Calc'!J14)*'No Worse Off Calc'!$K$5,0),0)</f>
        <v>0</v>
      </c>
      <c r="BX10" s="105">
        <f>IF('No Worse Off Calc'!$N$5='No Worse Off Ref Data'!$BX$2,'No Worse Off Scaling'!D13,0)</f>
        <v>0</v>
      </c>
      <c r="BY10" s="1">
        <f>IF('No Worse Off Calc'!$N$5='No Worse Off Ref Data'!$BY$2,'No Worse Off Scaling'!H13,0)</f>
        <v>-8.9035381087297516</v>
      </c>
      <c r="BZ10" s="6">
        <f>IF('No Worse Off Calc'!$N$6="Yes",SUM('No Worse Off Ref Data'!BX10:BY10),0)</f>
        <v>-8.9035381087297516</v>
      </c>
      <c r="CA10" s="4"/>
      <c r="CB10" s="4"/>
      <c r="CC10" s="4"/>
      <c r="CD10" s="4"/>
      <c r="CE10" s="4"/>
      <c r="CF10" s="4"/>
      <c r="CG10" s="4"/>
      <c r="CH10" s="4"/>
      <c r="CI10" s="4"/>
      <c r="CJ10" s="4"/>
      <c r="CK10" s="4"/>
      <c r="CL10" s="4"/>
      <c r="CM10" s="4"/>
      <c r="CN10" s="4"/>
      <c r="CO10" s="4"/>
      <c r="CP10" s="4"/>
      <c r="CQ10" s="4" t="e">
        <f>IF('No Worse Off Calc'!#REF!='No Worse Off Ref Data'!CQ$2,Data!G10,0)</f>
        <v>#REF!</v>
      </c>
      <c r="CR10" s="4" t="e">
        <f>IF('No Worse Off Calc'!#REF!='No Worse Off Ref Data'!CR$2,Data!H10,0)</f>
        <v>#REF!</v>
      </c>
      <c r="CS10" s="4" t="e">
        <f>IF('No Worse Off Calc'!#REF!='No Worse Off Ref Data'!CS$2,Data!I10,0)</f>
        <v>#REF!</v>
      </c>
      <c r="CT10" s="4" t="e">
        <f>IF('No Worse Off Calc'!#REF!='No Worse Off Ref Data'!CT$2,Data!J10,0)</f>
        <v>#REF!</v>
      </c>
      <c r="CU10" s="4" t="e">
        <f>IF('No Worse Off Calc'!#REF!='No Worse Off Ref Data'!CU$2,Data!K10,0)</f>
        <v>#REF!</v>
      </c>
      <c r="CV10" s="4" t="e">
        <f>IF('No Worse Off Calc'!#REF!='No Worse Off Ref Data'!CV$2,Data!L10,0)</f>
        <v>#REF!</v>
      </c>
      <c r="CW10" s="4" t="e">
        <f>IF('No Worse Off Calc'!#REF!='No Worse Off Ref Data'!CW$2,Data!M10,0)</f>
        <v>#REF!</v>
      </c>
      <c r="CX10" s="4" t="e">
        <f>IF('No Worse Off Calc'!#REF!='No Worse Off Ref Data'!CX$2,Data!N10,0)</f>
        <v>#REF!</v>
      </c>
      <c r="CY10" s="4" t="e">
        <f>IF('No Worse Off Calc'!#REF!='No Worse Off Ref Data'!CY$2,Data!O10,0)</f>
        <v>#REF!</v>
      </c>
      <c r="CZ10" s="4" t="e">
        <f>IF('No Worse Off Calc'!#REF!='No Worse Off Ref Data'!CZ$2,Data!P10,0)</f>
        <v>#REF!</v>
      </c>
      <c r="DA10" s="4" t="e">
        <f>IF('No Worse Off Calc'!#REF!='No Worse Off Ref Data'!DA$2,Data!Q10,0)</f>
        <v>#REF!</v>
      </c>
      <c r="DB10" s="4" t="e">
        <f>IF('No Worse Off Calc'!#REF!='No Worse Off Ref Data'!DB$2,Data!R10,0)</f>
        <v>#REF!</v>
      </c>
      <c r="DC10" s="4" t="e">
        <f>IF('No Worse Off Calc'!#REF!='No Worse Off Ref Data'!DC$2,Data!S10,0)</f>
        <v>#REF!</v>
      </c>
      <c r="DD10" s="4" t="e">
        <f>IF('No Worse Off Calc'!#REF!='No Worse Off Ref Data'!DD$2,Data!T10,0)</f>
        <v>#REF!</v>
      </c>
      <c r="DE10" s="4" t="e">
        <f>IF('No Worse Off Calc'!#REF!='No Worse Off Ref Data'!DE$2,Data!U10,0)</f>
        <v>#REF!</v>
      </c>
      <c r="DF10" s="22" t="e">
        <f t="shared" si="7"/>
        <v>#REF!</v>
      </c>
    </row>
    <row r="11" spans="1:110" x14ac:dyDescent="0.3">
      <c r="A11" s="12">
        <v>10047</v>
      </c>
      <c r="B11" s="37" t="s">
        <v>18</v>
      </c>
      <c r="C11" s="18">
        <f>IF('No Worse Off Calc'!$C$6='No Worse Off Ref Data'!C$2,Data!G11,0)</f>
        <v>0</v>
      </c>
      <c r="D11" s="4">
        <f>IF('No Worse Off Calc'!$C$6='No Worse Off Ref Data'!D$2,Data!H11,0)</f>
        <v>0</v>
      </c>
      <c r="E11" s="4">
        <f>IF('No Worse Off Calc'!$C$6='No Worse Off Ref Data'!E$2,Data!I11,0)</f>
        <v>150.24467705479449</v>
      </c>
      <c r="F11" s="4">
        <f>IF('No Worse Off Calc'!$C$6='No Worse Off Ref Data'!F$2,Data!J11,0)</f>
        <v>0</v>
      </c>
      <c r="G11" s="4">
        <f>IF('No Worse Off Calc'!$C$6='No Worse Off Ref Data'!G$2,Data!K11,0)</f>
        <v>0</v>
      </c>
      <c r="H11" s="4">
        <f>IF('No Worse Off Calc'!$C$6='No Worse Off Ref Data'!H$2,Data!L11,0)</f>
        <v>0</v>
      </c>
      <c r="I11" s="4">
        <f>IF('No Worse Off Calc'!$C$6='No Worse Off Ref Data'!I$2,Data!M11,0)</f>
        <v>0</v>
      </c>
      <c r="J11" s="4">
        <f>IF('No Worse Off Calc'!$C$6='No Worse Off Ref Data'!J$2,Data!N11,0)</f>
        <v>0</v>
      </c>
      <c r="K11" s="4">
        <f>IF('No Worse Off Calc'!$C$6='No Worse Off Ref Data'!K$2,Data!O11,0)</f>
        <v>0</v>
      </c>
      <c r="L11" s="4">
        <f>IF('No Worse Off Calc'!$C$6='No Worse Off Ref Data'!L$2,Data!P11,0)</f>
        <v>0</v>
      </c>
      <c r="M11" s="4">
        <f>IF('No Worse Off Calc'!$C$6='No Worse Off Ref Data'!M$2,Data!Q11,0)</f>
        <v>0</v>
      </c>
      <c r="N11" s="4">
        <f>IF('No Worse Off Calc'!$C$6='No Worse Off Ref Data'!N$2,Data!R11,0)</f>
        <v>0</v>
      </c>
      <c r="O11" s="4">
        <f>IF('No Worse Off Calc'!$C$6='No Worse Off Ref Data'!O$2,Data!S11,0)</f>
        <v>0</v>
      </c>
      <c r="P11" s="4">
        <f>IF('No Worse Off Calc'!$C$6='No Worse Off Ref Data'!P$2,Data!T11,0)</f>
        <v>0</v>
      </c>
      <c r="Q11" s="4">
        <f>IF('No Worse Off Calc'!$C$6='No Worse Off Ref Data'!Q$2,Data!U11,0)</f>
        <v>0</v>
      </c>
      <c r="R11" s="22">
        <f t="shared" si="1"/>
        <v>150.24467705479449</v>
      </c>
      <c r="S11" s="18">
        <f>IF(S$2='No Worse Off Calc'!$D$6,Data!V11,0)</f>
        <v>0</v>
      </c>
      <c r="T11" s="4">
        <f>IF(T$2='No Worse Off Calc'!$D$6,Data!W11,0)</f>
        <v>0</v>
      </c>
      <c r="U11" s="4">
        <f>IF(U$2='No Worse Off Calc'!$D$6,Data!X11,0)</f>
        <v>0</v>
      </c>
      <c r="V11" s="4">
        <f>IF(V$2='No Worse Off Calc'!$D$6,Data!Y11,0)</f>
        <v>0</v>
      </c>
      <c r="W11" s="4">
        <f>IF(W$2='No Worse Off Calc'!$D$6,Data!Z11,0)</f>
        <v>0</v>
      </c>
      <c r="X11" s="4">
        <f>IF(X$2='No Worse Off Calc'!$D$6,Data!AA11,0)</f>
        <v>0</v>
      </c>
      <c r="Y11" s="4">
        <f>IF(Y$2='No Worse Off Calc'!$D$6,Data!AB11,0)</f>
        <v>0</v>
      </c>
      <c r="Z11" s="4">
        <f>IF(Z$2='No Worse Off Calc'!$D$6,Data!AC11,0)</f>
        <v>0</v>
      </c>
      <c r="AA11" s="4">
        <f>IF(AA$2='No Worse Off Calc'!$D$6,Data!AD11,0)</f>
        <v>0</v>
      </c>
      <c r="AB11" s="4">
        <f>IF(AB$2='No Worse Off Calc'!$D$6,Data!AE11,0)</f>
        <v>0</v>
      </c>
      <c r="AC11" s="4">
        <f>IF(AC$2='No Worse Off Calc'!$D$6,Data!AF11,0)</f>
        <v>0</v>
      </c>
      <c r="AD11" s="4">
        <f>IF(AD$2='No Worse Off Calc'!$D$6,Data!AG11,0)</f>
        <v>0</v>
      </c>
      <c r="AE11" s="4">
        <f>IF(AE$2='No Worse Off Calc'!$D$6,Data!AH11,0)</f>
        <v>0</v>
      </c>
      <c r="AF11" s="4">
        <f>IF(AF$2='No Worse Off Calc'!$D$6,Data!AI11,0)</f>
        <v>0</v>
      </c>
      <c r="AG11" s="6">
        <f t="shared" si="2"/>
        <v>0</v>
      </c>
      <c r="AH11" s="18">
        <f>IF(AH$2='No Worse Off Calc'!$E$6,0,0)</f>
        <v>0</v>
      </c>
      <c r="AI11" s="4">
        <f>IF(AI$2='No Worse Off Calc'!$E$6,Data!AJ11,0)</f>
        <v>0</v>
      </c>
      <c r="AJ11" s="4">
        <f>IF(AJ$2='No Worse Off Calc'!$E$6,Data!AK11,0)</f>
        <v>0</v>
      </c>
      <c r="AK11" s="4">
        <f>IF(AK$2='No Worse Off Calc'!$E$6,Data!AL11,0)</f>
        <v>0</v>
      </c>
      <c r="AL11" s="4">
        <f>IF(AL$2='No Worse Off Calc'!$E$6,Data!AM11,0)</f>
        <v>0</v>
      </c>
      <c r="AM11" s="4">
        <f>IF(AM$2='No Worse Off Calc'!$E$6,Data!AN11,0)</f>
        <v>0</v>
      </c>
      <c r="AN11" s="4">
        <f>IF(AN$2='No Worse Off Calc'!$E$6,Data!AO11,0)</f>
        <v>0</v>
      </c>
      <c r="AO11" s="4">
        <f>IF(AO$2='No Worse Off Calc'!$E$6,Data!AP11,0)</f>
        <v>0</v>
      </c>
      <c r="AP11" s="6">
        <f t="shared" si="3"/>
        <v>0</v>
      </c>
      <c r="AQ11" s="18">
        <f>IF(AQ$2='No Worse Off Calc'!$F$6,0,0)</f>
        <v>0</v>
      </c>
      <c r="AR11" s="4">
        <f>IF(AR$2='No Worse Off Calc'!$F$6,Data!AQ11,0)</f>
        <v>0</v>
      </c>
      <c r="AS11" s="4">
        <f>IF(AS$2='No Worse Off Calc'!$F$6,Data!AR11,0)</f>
        <v>0</v>
      </c>
      <c r="AT11" s="4">
        <f>IF(AT$2='No Worse Off Calc'!$F$6,Data!AS11,0)</f>
        <v>0</v>
      </c>
      <c r="AU11" s="4">
        <f>IF(AU$2='No Worse Off Calc'!$F$6,Data!AT11,0)</f>
        <v>0</v>
      </c>
      <c r="AV11" s="4">
        <f>IF(AV$2='No Worse Off Calc'!$F$6,Data!AU11,0)</f>
        <v>0</v>
      </c>
      <c r="AW11" s="4">
        <f>IF(AW$2='No Worse Off Calc'!$F$6,Data!AV11,0)</f>
        <v>0</v>
      </c>
      <c r="AX11" s="4">
        <f>IF(AX$2='No Worse Off Calc'!$F$6,Data!AW11,0)</f>
        <v>0</v>
      </c>
      <c r="AY11" s="6">
        <f t="shared" si="4"/>
        <v>0</v>
      </c>
      <c r="AZ11" s="18">
        <f>IF(AZ$2='No Worse Off Calc'!$G$6,0,0)</f>
        <v>0</v>
      </c>
      <c r="BA11" s="4">
        <f>IF(BA$2='No Worse Off Calc'!$G$6,Data!AX11,0)</f>
        <v>0</v>
      </c>
      <c r="BB11" s="4">
        <f>IF(BB$2='No Worse Off Calc'!$G$6,Data!AY11,0)</f>
        <v>0</v>
      </c>
      <c r="BC11" s="4">
        <f>IF(BC$2='No Worse Off Calc'!$G$6,Data!AZ11,0)</f>
        <v>0</v>
      </c>
      <c r="BD11" s="4">
        <f>IF(BD$2='No Worse Off Calc'!$G$6,Data!BA11,0)</f>
        <v>0</v>
      </c>
      <c r="BE11" s="4">
        <f>IF(BE$2='No Worse Off Calc'!$G$6,Data!BB11,0)</f>
        <v>0</v>
      </c>
      <c r="BF11" s="4">
        <f>IF(BF$2='No Worse Off Calc'!$G$6,Data!BC11,0)</f>
        <v>0</v>
      </c>
      <c r="BG11" s="4">
        <f>IF(BG$2='No Worse Off Calc'!$G$6,Data!BD11,0)</f>
        <v>0</v>
      </c>
      <c r="BH11" s="6">
        <f t="shared" si="5"/>
        <v>0</v>
      </c>
      <c r="BI11" s="97">
        <f>IF('No Worse Off Calc'!$H$6="Yes",Data!BE11,0)</f>
        <v>0</v>
      </c>
      <c r="BJ11" s="18">
        <f>IF(BJ$2='No Worse Off Calc'!$L$4,0,0)</f>
        <v>0</v>
      </c>
      <c r="BK11" s="4">
        <f>IF(BK$2='No Worse Off Calc'!$L$4,Data!BV11,0)</f>
        <v>0</v>
      </c>
      <c r="BL11" s="4">
        <f>IF(BL$2='No Worse Off Calc'!$L$4,Data!BW11,0)</f>
        <v>0</v>
      </c>
      <c r="BM11" s="4">
        <f>IF(BM$2='No Worse Off Calc'!$L$4,Data!BX11,0)</f>
        <v>0</v>
      </c>
      <c r="BN11" s="4">
        <f>IF(BN$2='No Worse Off Calc'!$L$4,Data!BY11,0)</f>
        <v>0.1825</v>
      </c>
      <c r="BO11" s="6">
        <f t="shared" si="6"/>
        <v>0.1825</v>
      </c>
      <c r="BP11" s="4">
        <f>IF('No Worse Off Calc'!$J$6='No Worse Off Ref Data'!BP$2,Data!C11,0)</f>
        <v>0</v>
      </c>
      <c r="BQ11" s="4">
        <f>IF('No Worse Off Calc'!$J$6='No Worse Off Ref Data'!BQ$2,Data!D11,0)</f>
        <v>0</v>
      </c>
      <c r="BR11" s="4">
        <f>IF('No Worse Off Calc'!$J$6='No Worse Off Ref Data'!BR$2,Data!E11,0)</f>
        <v>0</v>
      </c>
      <c r="BS11" s="4">
        <f>IF('No Worse Off Calc'!$J$6='No Worse Off Ref Data'!BS$2,Data!F11,0)</f>
        <v>156.673</v>
      </c>
      <c r="BT11" s="99">
        <f t="shared" si="0"/>
        <v>156.673</v>
      </c>
      <c r="BU11" s="102">
        <f>IF('No Worse Off Calc'!$L$6="Yes",'No Worse Off Ref Data'!BO11*'No Worse Off Calc'!$L$5,0)</f>
        <v>0.1825</v>
      </c>
      <c r="BV11" s="102">
        <f>IF('No Worse Off Calc'!$M$6="Yes",IF(('No Worse Off Calc'!I15-'No Worse Off Ref Data'!BT11)&gt;0,('No Worse Off Calc'!I15-'No Worse Off Ref Data'!BT11)*'No Worse Off Calc'!$M$5,0),0)</f>
        <v>0</v>
      </c>
      <c r="BW11" s="80">
        <f>IF('No Worse Off Calc'!$K$6="Yes",IF(('No Worse Off Calc'!I15)&lt;'No Worse Off Calc'!J15,('No Worse Off Calc'!I15-'No Worse Off Calc'!J15)*'No Worse Off Calc'!$K$5,0),0)</f>
        <v>-6.4283229452055082</v>
      </c>
      <c r="BX11" s="105">
        <f>IF('No Worse Off Calc'!$N$5='No Worse Off Ref Data'!$BX$2,'No Worse Off Scaling'!D14,0)</f>
        <v>0</v>
      </c>
      <c r="BY11" s="1">
        <f>IF('No Worse Off Calc'!$N$5='No Worse Off Ref Data'!$BY$2,'No Worse Off Scaling'!H14,0)</f>
        <v>0</v>
      </c>
      <c r="BZ11" s="6">
        <f>IF('No Worse Off Calc'!$N$6="Yes",SUM('No Worse Off Ref Data'!BX11:BY11),0)</f>
        <v>0</v>
      </c>
      <c r="CA11" s="4"/>
      <c r="CB11" s="4"/>
      <c r="CC11" s="4"/>
      <c r="CD11" s="4"/>
      <c r="CE11" s="4"/>
      <c r="CF11" s="4"/>
      <c r="CG11" s="4"/>
      <c r="CH11" s="4"/>
      <c r="CI11" s="4"/>
      <c r="CJ11" s="4"/>
      <c r="CK11" s="4"/>
      <c r="CL11" s="4"/>
      <c r="CM11" s="4"/>
      <c r="CN11" s="4"/>
      <c r="CO11" s="4"/>
      <c r="CP11" s="4"/>
      <c r="CQ11" s="4" t="e">
        <f>IF('No Worse Off Calc'!#REF!='No Worse Off Ref Data'!CQ$2,Data!G11,0)</f>
        <v>#REF!</v>
      </c>
      <c r="CR11" s="4" t="e">
        <f>IF('No Worse Off Calc'!#REF!='No Worse Off Ref Data'!CR$2,Data!H11,0)</f>
        <v>#REF!</v>
      </c>
      <c r="CS11" s="4" t="e">
        <f>IF('No Worse Off Calc'!#REF!='No Worse Off Ref Data'!CS$2,Data!I11,0)</f>
        <v>#REF!</v>
      </c>
      <c r="CT11" s="4" t="e">
        <f>IF('No Worse Off Calc'!#REF!='No Worse Off Ref Data'!CT$2,Data!J11,0)</f>
        <v>#REF!</v>
      </c>
      <c r="CU11" s="4" t="e">
        <f>IF('No Worse Off Calc'!#REF!='No Worse Off Ref Data'!CU$2,Data!K11,0)</f>
        <v>#REF!</v>
      </c>
      <c r="CV11" s="4" t="e">
        <f>IF('No Worse Off Calc'!#REF!='No Worse Off Ref Data'!CV$2,Data!L11,0)</f>
        <v>#REF!</v>
      </c>
      <c r="CW11" s="4" t="e">
        <f>IF('No Worse Off Calc'!#REF!='No Worse Off Ref Data'!CW$2,Data!M11,0)</f>
        <v>#REF!</v>
      </c>
      <c r="CX11" s="4" t="e">
        <f>IF('No Worse Off Calc'!#REF!='No Worse Off Ref Data'!CX$2,Data!N11,0)</f>
        <v>#REF!</v>
      </c>
      <c r="CY11" s="4" t="e">
        <f>IF('No Worse Off Calc'!#REF!='No Worse Off Ref Data'!CY$2,Data!O11,0)</f>
        <v>#REF!</v>
      </c>
      <c r="CZ11" s="4" t="e">
        <f>IF('No Worse Off Calc'!#REF!='No Worse Off Ref Data'!CZ$2,Data!P11,0)</f>
        <v>#REF!</v>
      </c>
      <c r="DA11" s="4" t="e">
        <f>IF('No Worse Off Calc'!#REF!='No Worse Off Ref Data'!DA$2,Data!Q11,0)</f>
        <v>#REF!</v>
      </c>
      <c r="DB11" s="4" t="e">
        <f>IF('No Worse Off Calc'!#REF!='No Worse Off Ref Data'!DB$2,Data!R11,0)</f>
        <v>#REF!</v>
      </c>
      <c r="DC11" s="4" t="e">
        <f>IF('No Worse Off Calc'!#REF!='No Worse Off Ref Data'!DC$2,Data!S11,0)</f>
        <v>#REF!</v>
      </c>
      <c r="DD11" s="4" t="e">
        <f>IF('No Worse Off Calc'!#REF!='No Worse Off Ref Data'!DD$2,Data!T11,0)</f>
        <v>#REF!</v>
      </c>
      <c r="DE11" s="4" t="e">
        <f>IF('No Worse Off Calc'!#REF!='No Worse Off Ref Data'!DE$2,Data!U11,0)</f>
        <v>#REF!</v>
      </c>
      <c r="DF11" s="22" t="e">
        <f t="shared" si="7"/>
        <v>#REF!</v>
      </c>
    </row>
    <row r="12" spans="1:110" x14ac:dyDescent="0.3">
      <c r="A12" s="12">
        <v>10055</v>
      </c>
      <c r="B12" s="37" t="s">
        <v>19</v>
      </c>
      <c r="C12" s="18">
        <f>IF('No Worse Off Calc'!$C$6='No Worse Off Ref Data'!C$2,Data!G12,0)</f>
        <v>0</v>
      </c>
      <c r="D12" s="4">
        <f>IF('No Worse Off Calc'!$C$6='No Worse Off Ref Data'!D$2,Data!H12,0)</f>
        <v>0</v>
      </c>
      <c r="E12" s="4">
        <f>IF('No Worse Off Calc'!$C$6='No Worse Off Ref Data'!E$2,Data!I12,0)</f>
        <v>0.38418984018264846</v>
      </c>
      <c r="F12" s="4">
        <f>IF('No Worse Off Calc'!$C$6='No Worse Off Ref Data'!F$2,Data!J12,0)</f>
        <v>0</v>
      </c>
      <c r="G12" s="4">
        <f>IF('No Worse Off Calc'!$C$6='No Worse Off Ref Data'!G$2,Data!K12,0)</f>
        <v>0</v>
      </c>
      <c r="H12" s="4">
        <f>IF('No Worse Off Calc'!$C$6='No Worse Off Ref Data'!H$2,Data!L12,0)</f>
        <v>0</v>
      </c>
      <c r="I12" s="4">
        <f>IF('No Worse Off Calc'!$C$6='No Worse Off Ref Data'!I$2,Data!M12,0)</f>
        <v>0</v>
      </c>
      <c r="J12" s="4">
        <f>IF('No Worse Off Calc'!$C$6='No Worse Off Ref Data'!J$2,Data!N12,0)</f>
        <v>0</v>
      </c>
      <c r="K12" s="4">
        <f>IF('No Worse Off Calc'!$C$6='No Worse Off Ref Data'!K$2,Data!O12,0)</f>
        <v>0</v>
      </c>
      <c r="L12" s="4">
        <f>IF('No Worse Off Calc'!$C$6='No Worse Off Ref Data'!L$2,Data!P12,0)</f>
        <v>0</v>
      </c>
      <c r="M12" s="4">
        <f>IF('No Worse Off Calc'!$C$6='No Worse Off Ref Data'!M$2,Data!Q12,0)</f>
        <v>0</v>
      </c>
      <c r="N12" s="4">
        <f>IF('No Worse Off Calc'!$C$6='No Worse Off Ref Data'!N$2,Data!R12,0)</f>
        <v>0</v>
      </c>
      <c r="O12" s="4">
        <f>IF('No Worse Off Calc'!$C$6='No Worse Off Ref Data'!O$2,Data!S12,0)</f>
        <v>0</v>
      </c>
      <c r="P12" s="4">
        <f>IF('No Worse Off Calc'!$C$6='No Worse Off Ref Data'!P$2,Data!T12,0)</f>
        <v>0</v>
      </c>
      <c r="Q12" s="4">
        <f>IF('No Worse Off Calc'!$C$6='No Worse Off Ref Data'!Q$2,Data!U12,0)</f>
        <v>0</v>
      </c>
      <c r="R12" s="22">
        <f t="shared" si="1"/>
        <v>0.38418984018264846</v>
      </c>
      <c r="S12" s="18">
        <f>IF(S$2='No Worse Off Calc'!$D$6,Data!V12,0)</f>
        <v>0</v>
      </c>
      <c r="T12" s="4">
        <f>IF(T$2='No Worse Off Calc'!$D$6,Data!W12,0)</f>
        <v>0</v>
      </c>
      <c r="U12" s="4">
        <f>IF(U$2='No Worse Off Calc'!$D$6,Data!X12,0)</f>
        <v>0</v>
      </c>
      <c r="V12" s="4">
        <f>IF(V$2='No Worse Off Calc'!$D$6,Data!Y12,0)</f>
        <v>0</v>
      </c>
      <c r="W12" s="4">
        <f>IF(W$2='No Worse Off Calc'!$D$6,Data!Z12,0)</f>
        <v>0</v>
      </c>
      <c r="X12" s="4">
        <f>IF(X$2='No Worse Off Calc'!$D$6,Data!AA12,0)</f>
        <v>0</v>
      </c>
      <c r="Y12" s="4">
        <f>IF(Y$2='No Worse Off Calc'!$D$6,Data!AB12,0)</f>
        <v>0</v>
      </c>
      <c r="Z12" s="4">
        <f>IF(Z$2='No Worse Off Calc'!$D$6,Data!AC12,0)</f>
        <v>0</v>
      </c>
      <c r="AA12" s="4">
        <f>IF(AA$2='No Worse Off Calc'!$D$6,Data!AD12,0)</f>
        <v>0</v>
      </c>
      <c r="AB12" s="4">
        <f>IF(AB$2='No Worse Off Calc'!$D$6,Data!AE12,0)</f>
        <v>0</v>
      </c>
      <c r="AC12" s="4">
        <f>IF(AC$2='No Worse Off Calc'!$D$6,Data!AF12,0)</f>
        <v>0</v>
      </c>
      <c r="AD12" s="4">
        <f>IF(AD$2='No Worse Off Calc'!$D$6,Data!AG12,0)</f>
        <v>0</v>
      </c>
      <c r="AE12" s="4">
        <f>IF(AE$2='No Worse Off Calc'!$D$6,Data!AH12,0)</f>
        <v>0</v>
      </c>
      <c r="AF12" s="4">
        <f>IF(AF$2='No Worse Off Calc'!$D$6,Data!AI12,0)</f>
        <v>0</v>
      </c>
      <c r="AG12" s="6">
        <f t="shared" si="2"/>
        <v>0</v>
      </c>
      <c r="AH12" s="18">
        <f>IF(AH$2='No Worse Off Calc'!$E$6,0,0)</f>
        <v>0</v>
      </c>
      <c r="AI12" s="4">
        <f>IF(AI$2='No Worse Off Calc'!$E$6,Data!AJ12,0)</f>
        <v>0</v>
      </c>
      <c r="AJ12" s="4">
        <f>IF(AJ$2='No Worse Off Calc'!$E$6,Data!AK12,0)</f>
        <v>0</v>
      </c>
      <c r="AK12" s="4">
        <f>IF(AK$2='No Worse Off Calc'!$E$6,Data!AL12,0)</f>
        <v>0</v>
      </c>
      <c r="AL12" s="4">
        <f>IF(AL$2='No Worse Off Calc'!$E$6,Data!AM12,0)</f>
        <v>0</v>
      </c>
      <c r="AM12" s="4">
        <f>IF(AM$2='No Worse Off Calc'!$E$6,Data!AN12,0)</f>
        <v>0</v>
      </c>
      <c r="AN12" s="4">
        <f>IF(AN$2='No Worse Off Calc'!$E$6,Data!AO12,0)</f>
        <v>0</v>
      </c>
      <c r="AO12" s="4">
        <f>IF(AO$2='No Worse Off Calc'!$E$6,Data!AP12,0)</f>
        <v>0</v>
      </c>
      <c r="AP12" s="6">
        <f t="shared" si="3"/>
        <v>0</v>
      </c>
      <c r="AQ12" s="18">
        <f>IF(AQ$2='No Worse Off Calc'!$F$6,0,0)</f>
        <v>0</v>
      </c>
      <c r="AR12" s="4">
        <f>IF(AR$2='No Worse Off Calc'!$F$6,Data!AQ12,0)</f>
        <v>0</v>
      </c>
      <c r="AS12" s="4">
        <f>IF(AS$2='No Worse Off Calc'!$F$6,Data!AR12,0)</f>
        <v>0</v>
      </c>
      <c r="AT12" s="4">
        <f>IF(AT$2='No Worse Off Calc'!$F$6,Data!AS12,0)</f>
        <v>0</v>
      </c>
      <c r="AU12" s="4">
        <f>IF(AU$2='No Worse Off Calc'!$F$6,Data!AT12,0)</f>
        <v>0</v>
      </c>
      <c r="AV12" s="4">
        <f>IF(AV$2='No Worse Off Calc'!$F$6,Data!AU12,0)</f>
        <v>0</v>
      </c>
      <c r="AW12" s="4">
        <f>IF(AW$2='No Worse Off Calc'!$F$6,Data!AV12,0)</f>
        <v>0</v>
      </c>
      <c r="AX12" s="4">
        <f>IF(AX$2='No Worse Off Calc'!$F$6,Data!AW12,0)</f>
        <v>0</v>
      </c>
      <c r="AY12" s="6">
        <f t="shared" si="4"/>
        <v>0</v>
      </c>
      <c r="AZ12" s="18">
        <f>IF(AZ$2='No Worse Off Calc'!$G$6,0,0)</f>
        <v>0</v>
      </c>
      <c r="BA12" s="4">
        <f>IF(BA$2='No Worse Off Calc'!$G$6,Data!AX12,0)</f>
        <v>0</v>
      </c>
      <c r="BB12" s="4">
        <f>IF(BB$2='No Worse Off Calc'!$G$6,Data!AY12,0)</f>
        <v>0</v>
      </c>
      <c r="BC12" s="4">
        <f>IF(BC$2='No Worse Off Calc'!$G$6,Data!AZ12,0)</f>
        <v>0</v>
      </c>
      <c r="BD12" s="4">
        <f>IF(BD$2='No Worse Off Calc'!$G$6,Data!BA12,0)</f>
        <v>0</v>
      </c>
      <c r="BE12" s="4">
        <f>IF(BE$2='No Worse Off Calc'!$G$6,Data!BB12,0)</f>
        <v>0</v>
      </c>
      <c r="BF12" s="4">
        <f>IF(BF$2='No Worse Off Calc'!$G$6,Data!BC12,0)</f>
        <v>0</v>
      </c>
      <c r="BG12" s="4">
        <f>IF(BG$2='No Worse Off Calc'!$G$6,Data!BD12,0)</f>
        <v>0</v>
      </c>
      <c r="BH12" s="6">
        <f t="shared" si="5"/>
        <v>0</v>
      </c>
      <c r="BI12" s="97">
        <f>IF('No Worse Off Calc'!$H$6="Yes",Data!BE12,0)</f>
        <v>0</v>
      </c>
      <c r="BJ12" s="18">
        <f>IF(BJ$2='No Worse Off Calc'!$L$4,0,0)</f>
        <v>0</v>
      </c>
      <c r="BK12" s="4">
        <f>IF(BK$2='No Worse Off Calc'!$L$4,Data!BV12,0)</f>
        <v>0</v>
      </c>
      <c r="BL12" s="4">
        <f>IF(BL$2='No Worse Off Calc'!$L$4,Data!BW12,0)</f>
        <v>0</v>
      </c>
      <c r="BM12" s="4">
        <f>IF(BM$2='No Worse Off Calc'!$L$4,Data!BX12,0)</f>
        <v>0</v>
      </c>
      <c r="BN12" s="4">
        <f>IF(BN$2='No Worse Off Calc'!$L$4,Data!BY12,0)</f>
        <v>0</v>
      </c>
      <c r="BO12" s="6">
        <f t="shared" si="6"/>
        <v>0</v>
      </c>
      <c r="BP12" s="4">
        <f>IF('No Worse Off Calc'!$J$6='No Worse Off Ref Data'!BP$2,Data!C12,0)</f>
        <v>0</v>
      </c>
      <c r="BQ12" s="4">
        <f>IF('No Worse Off Calc'!$J$6='No Worse Off Ref Data'!BQ$2,Data!D12,0)</f>
        <v>0</v>
      </c>
      <c r="BR12" s="4">
        <f>IF('No Worse Off Calc'!$J$6='No Worse Off Ref Data'!BR$2,Data!E12,0)</f>
        <v>0</v>
      </c>
      <c r="BS12" s="4">
        <f>IF('No Worse Off Calc'!$J$6='No Worse Off Ref Data'!BS$2,Data!F12,0)</f>
        <v>0.39800000000000002</v>
      </c>
      <c r="BT12" s="99">
        <f t="shared" si="0"/>
        <v>0.39800000000000002</v>
      </c>
      <c r="BU12" s="102">
        <f>IF('No Worse Off Calc'!$L$6="Yes",'No Worse Off Ref Data'!BO12*'No Worse Off Calc'!$L$5,0)</f>
        <v>0</v>
      </c>
      <c r="BV12" s="102">
        <f>IF('No Worse Off Calc'!$M$6="Yes",IF(('No Worse Off Calc'!I16-'No Worse Off Ref Data'!BT12)&gt;0,('No Worse Off Calc'!I16-'No Worse Off Ref Data'!BT12)*'No Worse Off Calc'!$M$5,0),0)</f>
        <v>0</v>
      </c>
      <c r="BW12" s="80">
        <f>IF('No Worse Off Calc'!$K$6="Yes",IF(('No Worse Off Calc'!I16)&lt;'No Worse Off Calc'!J16,('No Worse Off Calc'!I16-'No Worse Off Calc'!J16)*'No Worse Off Calc'!$K$5,0),0)</f>
        <v>-1.3810159817351564E-2</v>
      </c>
      <c r="BX12" s="105">
        <f>IF('No Worse Off Calc'!$N$5='No Worse Off Ref Data'!$BX$2,'No Worse Off Scaling'!D15,0)</f>
        <v>0</v>
      </c>
      <c r="BY12" s="1">
        <f>IF('No Worse Off Calc'!$N$5='No Worse Off Ref Data'!$BY$2,'No Worse Off Scaling'!H15,0)</f>
        <v>0</v>
      </c>
      <c r="BZ12" s="6">
        <f>IF('No Worse Off Calc'!$N$6="Yes",SUM('No Worse Off Ref Data'!BX12:BY12),0)</f>
        <v>0</v>
      </c>
      <c r="CA12" s="4"/>
      <c r="CB12" s="4"/>
      <c r="CC12" s="4"/>
      <c r="CD12" s="4"/>
      <c r="CE12" s="4"/>
      <c r="CF12" s="4"/>
      <c r="CG12" s="4"/>
      <c r="CH12" s="4"/>
      <c r="CI12" s="4"/>
      <c r="CJ12" s="4"/>
      <c r="CK12" s="4"/>
      <c r="CL12" s="4"/>
      <c r="CM12" s="4"/>
      <c r="CN12" s="4"/>
      <c r="CO12" s="4"/>
      <c r="CP12" s="4"/>
      <c r="CQ12" s="4" t="e">
        <f>IF('No Worse Off Calc'!#REF!='No Worse Off Ref Data'!CQ$2,Data!G12,0)</f>
        <v>#REF!</v>
      </c>
      <c r="CR12" s="4" t="e">
        <f>IF('No Worse Off Calc'!#REF!='No Worse Off Ref Data'!CR$2,Data!H12,0)</f>
        <v>#REF!</v>
      </c>
      <c r="CS12" s="4" t="e">
        <f>IF('No Worse Off Calc'!#REF!='No Worse Off Ref Data'!CS$2,Data!I12,0)</f>
        <v>#REF!</v>
      </c>
      <c r="CT12" s="4" t="e">
        <f>IF('No Worse Off Calc'!#REF!='No Worse Off Ref Data'!CT$2,Data!J12,0)</f>
        <v>#REF!</v>
      </c>
      <c r="CU12" s="4" t="e">
        <f>IF('No Worse Off Calc'!#REF!='No Worse Off Ref Data'!CU$2,Data!K12,0)</f>
        <v>#REF!</v>
      </c>
      <c r="CV12" s="4" t="e">
        <f>IF('No Worse Off Calc'!#REF!='No Worse Off Ref Data'!CV$2,Data!L12,0)</f>
        <v>#REF!</v>
      </c>
      <c r="CW12" s="4" t="e">
        <f>IF('No Worse Off Calc'!#REF!='No Worse Off Ref Data'!CW$2,Data!M12,0)</f>
        <v>#REF!</v>
      </c>
      <c r="CX12" s="4" t="e">
        <f>IF('No Worse Off Calc'!#REF!='No Worse Off Ref Data'!CX$2,Data!N12,0)</f>
        <v>#REF!</v>
      </c>
      <c r="CY12" s="4" t="e">
        <f>IF('No Worse Off Calc'!#REF!='No Worse Off Ref Data'!CY$2,Data!O12,0)</f>
        <v>#REF!</v>
      </c>
      <c r="CZ12" s="4" t="e">
        <f>IF('No Worse Off Calc'!#REF!='No Worse Off Ref Data'!CZ$2,Data!P12,0)</f>
        <v>#REF!</v>
      </c>
      <c r="DA12" s="4" t="e">
        <f>IF('No Worse Off Calc'!#REF!='No Worse Off Ref Data'!DA$2,Data!Q12,0)</f>
        <v>#REF!</v>
      </c>
      <c r="DB12" s="4" t="e">
        <f>IF('No Worse Off Calc'!#REF!='No Worse Off Ref Data'!DB$2,Data!R12,0)</f>
        <v>#REF!</v>
      </c>
      <c r="DC12" s="4" t="e">
        <f>IF('No Worse Off Calc'!#REF!='No Worse Off Ref Data'!DC$2,Data!S12,0)</f>
        <v>#REF!</v>
      </c>
      <c r="DD12" s="4" t="e">
        <f>IF('No Worse Off Calc'!#REF!='No Worse Off Ref Data'!DD$2,Data!T12,0)</f>
        <v>#REF!</v>
      </c>
      <c r="DE12" s="4" t="e">
        <f>IF('No Worse Off Calc'!#REF!='No Worse Off Ref Data'!DE$2,Data!U12,0)</f>
        <v>#REF!</v>
      </c>
      <c r="DF12" s="22" t="e">
        <f t="shared" si="7"/>
        <v>#REF!</v>
      </c>
    </row>
    <row r="13" spans="1:110" x14ac:dyDescent="0.3">
      <c r="A13" s="12">
        <v>10057</v>
      </c>
      <c r="B13" s="37" t="s">
        <v>20</v>
      </c>
      <c r="C13" s="18">
        <f>IF('No Worse Off Calc'!$C$6='No Worse Off Ref Data'!C$2,Data!G13,0)</f>
        <v>0</v>
      </c>
      <c r="D13" s="4">
        <f>IF('No Worse Off Calc'!$C$6='No Worse Off Ref Data'!D$2,Data!H13,0)</f>
        <v>0</v>
      </c>
      <c r="E13" s="4">
        <f>IF('No Worse Off Calc'!$C$6='No Worse Off Ref Data'!E$2,Data!I13,0)</f>
        <v>20.133813242009129</v>
      </c>
      <c r="F13" s="4">
        <f>IF('No Worse Off Calc'!$C$6='No Worse Off Ref Data'!F$2,Data!J13,0)</f>
        <v>0</v>
      </c>
      <c r="G13" s="4">
        <f>IF('No Worse Off Calc'!$C$6='No Worse Off Ref Data'!G$2,Data!K13,0)</f>
        <v>0</v>
      </c>
      <c r="H13" s="4">
        <f>IF('No Worse Off Calc'!$C$6='No Worse Off Ref Data'!H$2,Data!L13,0)</f>
        <v>0</v>
      </c>
      <c r="I13" s="4">
        <f>IF('No Worse Off Calc'!$C$6='No Worse Off Ref Data'!I$2,Data!M13,0)</f>
        <v>0</v>
      </c>
      <c r="J13" s="4">
        <f>IF('No Worse Off Calc'!$C$6='No Worse Off Ref Data'!J$2,Data!N13,0)</f>
        <v>0</v>
      </c>
      <c r="K13" s="4">
        <f>IF('No Worse Off Calc'!$C$6='No Worse Off Ref Data'!K$2,Data!O13,0)</f>
        <v>0</v>
      </c>
      <c r="L13" s="4">
        <f>IF('No Worse Off Calc'!$C$6='No Worse Off Ref Data'!L$2,Data!P13,0)</f>
        <v>0</v>
      </c>
      <c r="M13" s="4">
        <f>IF('No Worse Off Calc'!$C$6='No Worse Off Ref Data'!M$2,Data!Q13,0)</f>
        <v>0</v>
      </c>
      <c r="N13" s="4">
        <f>IF('No Worse Off Calc'!$C$6='No Worse Off Ref Data'!N$2,Data!R13,0)</f>
        <v>0</v>
      </c>
      <c r="O13" s="4">
        <f>IF('No Worse Off Calc'!$C$6='No Worse Off Ref Data'!O$2,Data!S13,0)</f>
        <v>0</v>
      </c>
      <c r="P13" s="4">
        <f>IF('No Worse Off Calc'!$C$6='No Worse Off Ref Data'!P$2,Data!T13,0)</f>
        <v>0</v>
      </c>
      <c r="Q13" s="4">
        <f>IF('No Worse Off Calc'!$C$6='No Worse Off Ref Data'!Q$2,Data!U13,0)</f>
        <v>0</v>
      </c>
      <c r="R13" s="22">
        <f t="shared" si="1"/>
        <v>20.133813242009129</v>
      </c>
      <c r="S13" s="18">
        <f>IF(S$2='No Worse Off Calc'!$D$6,Data!V13,0)</f>
        <v>0</v>
      </c>
      <c r="T13" s="4">
        <f>IF(T$2='No Worse Off Calc'!$D$6,Data!W13,0)</f>
        <v>0</v>
      </c>
      <c r="U13" s="4">
        <f>IF(U$2='No Worse Off Calc'!$D$6,Data!X13,0)</f>
        <v>0</v>
      </c>
      <c r="V13" s="4">
        <f>IF(V$2='No Worse Off Calc'!$D$6,Data!Y13,0)</f>
        <v>0</v>
      </c>
      <c r="W13" s="4">
        <f>IF(W$2='No Worse Off Calc'!$D$6,Data!Z13,0)</f>
        <v>0</v>
      </c>
      <c r="X13" s="4">
        <f>IF(X$2='No Worse Off Calc'!$D$6,Data!AA13,0)</f>
        <v>0</v>
      </c>
      <c r="Y13" s="4">
        <f>IF(Y$2='No Worse Off Calc'!$D$6,Data!AB13,0)</f>
        <v>0</v>
      </c>
      <c r="Z13" s="4">
        <f>IF(Z$2='No Worse Off Calc'!$D$6,Data!AC13,0)</f>
        <v>0</v>
      </c>
      <c r="AA13" s="4">
        <f>IF(AA$2='No Worse Off Calc'!$D$6,Data!AD13,0)</f>
        <v>0</v>
      </c>
      <c r="AB13" s="4">
        <f>IF(AB$2='No Worse Off Calc'!$D$6,Data!AE13,0)</f>
        <v>0</v>
      </c>
      <c r="AC13" s="4">
        <f>IF(AC$2='No Worse Off Calc'!$D$6,Data!AF13,0)</f>
        <v>0</v>
      </c>
      <c r="AD13" s="4">
        <f>IF(AD$2='No Worse Off Calc'!$D$6,Data!AG13,0)</f>
        <v>0</v>
      </c>
      <c r="AE13" s="4">
        <f>IF(AE$2='No Worse Off Calc'!$D$6,Data!AH13,0)</f>
        <v>0</v>
      </c>
      <c r="AF13" s="4">
        <f>IF(AF$2='No Worse Off Calc'!$D$6,Data!AI13,0)</f>
        <v>0</v>
      </c>
      <c r="AG13" s="6">
        <f t="shared" si="2"/>
        <v>0</v>
      </c>
      <c r="AH13" s="18">
        <f>IF(AH$2='No Worse Off Calc'!$E$6,0,0)</f>
        <v>0</v>
      </c>
      <c r="AI13" s="4">
        <f>IF(AI$2='No Worse Off Calc'!$E$6,Data!AJ13,0)</f>
        <v>0</v>
      </c>
      <c r="AJ13" s="4">
        <f>IF(AJ$2='No Worse Off Calc'!$E$6,Data!AK13,0)</f>
        <v>0.15810502283105024</v>
      </c>
      <c r="AK13" s="4">
        <f>IF(AK$2='No Worse Off Calc'!$E$6,Data!AL13,0)</f>
        <v>0</v>
      </c>
      <c r="AL13" s="4">
        <f>IF(AL$2='No Worse Off Calc'!$E$6,Data!AM13,0)</f>
        <v>0</v>
      </c>
      <c r="AM13" s="4">
        <f>IF(AM$2='No Worse Off Calc'!$E$6,Data!AN13,0)</f>
        <v>0</v>
      </c>
      <c r="AN13" s="4">
        <f>IF(AN$2='No Worse Off Calc'!$E$6,Data!AO13,0)</f>
        <v>0</v>
      </c>
      <c r="AO13" s="4">
        <f>IF(AO$2='No Worse Off Calc'!$E$6,Data!AP13,0)</f>
        <v>0</v>
      </c>
      <c r="AP13" s="6">
        <f t="shared" si="3"/>
        <v>0.15810502283105024</v>
      </c>
      <c r="AQ13" s="18">
        <f>IF(AQ$2='No Worse Off Calc'!$F$6,0,0)</f>
        <v>0</v>
      </c>
      <c r="AR13" s="4">
        <f>IF(AR$2='No Worse Off Calc'!$F$6,Data!AQ13,0)</f>
        <v>0</v>
      </c>
      <c r="AS13" s="4">
        <f>IF(AS$2='No Worse Off Calc'!$F$6,Data!AR13,0)</f>
        <v>0</v>
      </c>
      <c r="AT13" s="4">
        <f>IF(AT$2='No Worse Off Calc'!$F$6,Data!AS13,0)</f>
        <v>0</v>
      </c>
      <c r="AU13" s="4">
        <f>IF(AU$2='No Worse Off Calc'!$F$6,Data!AT13,0)</f>
        <v>0</v>
      </c>
      <c r="AV13" s="4">
        <f>IF(AV$2='No Worse Off Calc'!$F$6,Data!AU13,0)</f>
        <v>0</v>
      </c>
      <c r="AW13" s="4">
        <f>IF(AW$2='No Worse Off Calc'!$F$6,Data!AV13,0)</f>
        <v>0</v>
      </c>
      <c r="AX13" s="4">
        <f>IF(AX$2='No Worse Off Calc'!$F$6,Data!AW13,0)</f>
        <v>0</v>
      </c>
      <c r="AY13" s="6">
        <f t="shared" si="4"/>
        <v>0</v>
      </c>
      <c r="AZ13" s="18">
        <f>IF(AZ$2='No Worse Off Calc'!$G$6,0,0)</f>
        <v>0</v>
      </c>
      <c r="BA13" s="4">
        <f>IF(BA$2='No Worse Off Calc'!$G$6,Data!AX13,0)</f>
        <v>0</v>
      </c>
      <c r="BB13" s="4">
        <f>IF(BB$2='No Worse Off Calc'!$G$6,Data!AY13,0)</f>
        <v>0</v>
      </c>
      <c r="BC13" s="4">
        <f>IF(BC$2='No Worse Off Calc'!$G$6,Data!AZ13,0)</f>
        <v>0</v>
      </c>
      <c r="BD13" s="4">
        <f>IF(BD$2='No Worse Off Calc'!$G$6,Data!BA13,0)</f>
        <v>0</v>
      </c>
      <c r="BE13" s="4">
        <f>IF(BE$2='No Worse Off Calc'!$G$6,Data!BB13,0)</f>
        <v>0</v>
      </c>
      <c r="BF13" s="4">
        <f>IF(BF$2='No Worse Off Calc'!$G$6,Data!BC13,0)</f>
        <v>0</v>
      </c>
      <c r="BG13" s="4">
        <f>IF(BG$2='No Worse Off Calc'!$G$6,Data!BD13,0)</f>
        <v>0</v>
      </c>
      <c r="BH13" s="6">
        <f t="shared" si="5"/>
        <v>0</v>
      </c>
      <c r="BI13" s="97">
        <f>IF('No Worse Off Calc'!$H$6="Yes",Data!BE13,0)</f>
        <v>0</v>
      </c>
      <c r="BJ13" s="18">
        <f>IF(BJ$2='No Worse Off Calc'!$L$4,0,0)</f>
        <v>0</v>
      </c>
      <c r="BK13" s="4">
        <f>IF(BK$2='No Worse Off Calc'!$L$4,Data!BV13,0)</f>
        <v>0</v>
      </c>
      <c r="BL13" s="4">
        <f>IF(BL$2='No Worse Off Calc'!$L$4,Data!BW13,0)</f>
        <v>0</v>
      </c>
      <c r="BM13" s="4">
        <f>IF(BM$2='No Worse Off Calc'!$L$4,Data!BX13,0)</f>
        <v>0</v>
      </c>
      <c r="BN13" s="4">
        <f>IF(BN$2='No Worse Off Calc'!$L$4,Data!BY13,0)</f>
        <v>0</v>
      </c>
      <c r="BO13" s="6">
        <f t="shared" si="6"/>
        <v>0</v>
      </c>
      <c r="BP13" s="4">
        <f>IF('No Worse Off Calc'!$J$6='No Worse Off Ref Data'!BP$2,Data!C13,0)</f>
        <v>0</v>
      </c>
      <c r="BQ13" s="4">
        <f>IF('No Worse Off Calc'!$J$6='No Worse Off Ref Data'!BQ$2,Data!D13,0)</f>
        <v>0</v>
      </c>
      <c r="BR13" s="4">
        <f>IF('No Worse Off Calc'!$J$6='No Worse Off Ref Data'!BR$2,Data!E13,0)</f>
        <v>0</v>
      </c>
      <c r="BS13" s="4">
        <f>IF('No Worse Off Calc'!$J$6='No Worse Off Ref Data'!BS$2,Data!F13,0)</f>
        <v>21.068999999999999</v>
      </c>
      <c r="BT13" s="99">
        <f t="shared" si="0"/>
        <v>21.068999999999999</v>
      </c>
      <c r="BU13" s="102">
        <f>IF('No Worse Off Calc'!$L$6="Yes",'No Worse Off Ref Data'!BO13*'No Worse Off Calc'!$L$5,0)</f>
        <v>0</v>
      </c>
      <c r="BV13" s="102">
        <f>IF('No Worse Off Calc'!$M$6="Yes",IF(('No Worse Off Calc'!I17-'No Worse Off Ref Data'!BT13)&gt;0,('No Worse Off Calc'!I17-'No Worse Off Ref Data'!BT13)*'No Worse Off Calc'!$M$5,0),0)</f>
        <v>0</v>
      </c>
      <c r="BW13" s="80">
        <f>IF('No Worse Off Calc'!$K$6="Yes",IF(('No Worse Off Calc'!I17)&lt;'No Worse Off Calc'!J17,('No Worse Off Calc'!I17-'No Worse Off Calc'!J17)*'No Worse Off Calc'!$K$5,0),0)</f>
        <v>-1.0932917808219216</v>
      </c>
      <c r="BX13" s="105">
        <f>IF('No Worse Off Calc'!$N$5='No Worse Off Ref Data'!$BX$2,'No Worse Off Scaling'!D16,0)</f>
        <v>0</v>
      </c>
      <c r="BY13" s="1">
        <f>IF('No Worse Off Calc'!$N$5='No Worse Off Ref Data'!$BY$2,'No Worse Off Scaling'!H16,0)</f>
        <v>0</v>
      </c>
      <c r="BZ13" s="6">
        <f>IF('No Worse Off Calc'!$N$6="Yes",SUM('No Worse Off Ref Data'!BX13:BY13),0)</f>
        <v>0</v>
      </c>
      <c r="CA13" s="4"/>
      <c r="CB13" s="4"/>
      <c r="CC13" s="4"/>
      <c r="CD13" s="4"/>
      <c r="CE13" s="4"/>
      <c r="CF13" s="4"/>
      <c r="CG13" s="4"/>
      <c r="CH13" s="4"/>
      <c r="CI13" s="4"/>
      <c r="CJ13" s="4"/>
      <c r="CK13" s="4"/>
      <c r="CL13" s="4"/>
      <c r="CM13" s="4"/>
      <c r="CN13" s="4"/>
      <c r="CO13" s="4"/>
      <c r="CP13" s="4"/>
      <c r="CQ13" s="4" t="e">
        <f>IF('No Worse Off Calc'!#REF!='No Worse Off Ref Data'!CQ$2,Data!G13,0)</f>
        <v>#REF!</v>
      </c>
      <c r="CR13" s="4" t="e">
        <f>IF('No Worse Off Calc'!#REF!='No Worse Off Ref Data'!CR$2,Data!H13,0)</f>
        <v>#REF!</v>
      </c>
      <c r="CS13" s="4" t="e">
        <f>IF('No Worse Off Calc'!#REF!='No Worse Off Ref Data'!CS$2,Data!I13,0)</f>
        <v>#REF!</v>
      </c>
      <c r="CT13" s="4" t="e">
        <f>IF('No Worse Off Calc'!#REF!='No Worse Off Ref Data'!CT$2,Data!J13,0)</f>
        <v>#REF!</v>
      </c>
      <c r="CU13" s="4" t="e">
        <f>IF('No Worse Off Calc'!#REF!='No Worse Off Ref Data'!CU$2,Data!K13,0)</f>
        <v>#REF!</v>
      </c>
      <c r="CV13" s="4" t="e">
        <f>IF('No Worse Off Calc'!#REF!='No Worse Off Ref Data'!CV$2,Data!L13,0)</f>
        <v>#REF!</v>
      </c>
      <c r="CW13" s="4" t="e">
        <f>IF('No Worse Off Calc'!#REF!='No Worse Off Ref Data'!CW$2,Data!M13,0)</f>
        <v>#REF!</v>
      </c>
      <c r="CX13" s="4" t="e">
        <f>IF('No Worse Off Calc'!#REF!='No Worse Off Ref Data'!CX$2,Data!N13,0)</f>
        <v>#REF!</v>
      </c>
      <c r="CY13" s="4" t="e">
        <f>IF('No Worse Off Calc'!#REF!='No Worse Off Ref Data'!CY$2,Data!O13,0)</f>
        <v>#REF!</v>
      </c>
      <c r="CZ13" s="4" t="e">
        <f>IF('No Worse Off Calc'!#REF!='No Worse Off Ref Data'!CZ$2,Data!P13,0)</f>
        <v>#REF!</v>
      </c>
      <c r="DA13" s="4" t="e">
        <f>IF('No Worse Off Calc'!#REF!='No Worse Off Ref Data'!DA$2,Data!Q13,0)</f>
        <v>#REF!</v>
      </c>
      <c r="DB13" s="4" t="e">
        <f>IF('No Worse Off Calc'!#REF!='No Worse Off Ref Data'!DB$2,Data!R13,0)</f>
        <v>#REF!</v>
      </c>
      <c r="DC13" s="4" t="e">
        <f>IF('No Worse Off Calc'!#REF!='No Worse Off Ref Data'!DC$2,Data!S13,0)</f>
        <v>#REF!</v>
      </c>
      <c r="DD13" s="4" t="e">
        <f>IF('No Worse Off Calc'!#REF!='No Worse Off Ref Data'!DD$2,Data!T13,0)</f>
        <v>#REF!</v>
      </c>
      <c r="DE13" s="4" t="e">
        <f>IF('No Worse Off Calc'!#REF!='No Worse Off Ref Data'!DE$2,Data!U13,0)</f>
        <v>#REF!</v>
      </c>
      <c r="DF13" s="22" t="e">
        <f t="shared" si="7"/>
        <v>#REF!</v>
      </c>
    </row>
    <row r="14" spans="1:110" x14ac:dyDescent="0.3">
      <c r="A14" s="12">
        <v>10059</v>
      </c>
      <c r="B14" s="37" t="s">
        <v>21</v>
      </c>
      <c r="C14" s="18">
        <f>IF('No Worse Off Calc'!$C$6='No Worse Off Ref Data'!C$2,Data!G14,0)</f>
        <v>0</v>
      </c>
      <c r="D14" s="4">
        <f>IF('No Worse Off Calc'!$C$6='No Worse Off Ref Data'!D$2,Data!H14,0)</f>
        <v>0</v>
      </c>
      <c r="E14" s="4">
        <f>IF('No Worse Off Calc'!$C$6='No Worse Off Ref Data'!E$2,Data!I14,0)</f>
        <v>7.5985666666666685</v>
      </c>
      <c r="F14" s="4">
        <f>IF('No Worse Off Calc'!$C$6='No Worse Off Ref Data'!F$2,Data!J14,0)</f>
        <v>0</v>
      </c>
      <c r="G14" s="4">
        <f>IF('No Worse Off Calc'!$C$6='No Worse Off Ref Data'!G$2,Data!K14,0)</f>
        <v>0</v>
      </c>
      <c r="H14" s="4">
        <f>IF('No Worse Off Calc'!$C$6='No Worse Off Ref Data'!H$2,Data!L14,0)</f>
        <v>0</v>
      </c>
      <c r="I14" s="4">
        <f>IF('No Worse Off Calc'!$C$6='No Worse Off Ref Data'!I$2,Data!M14,0)</f>
        <v>0</v>
      </c>
      <c r="J14" s="4">
        <f>IF('No Worse Off Calc'!$C$6='No Worse Off Ref Data'!J$2,Data!N14,0)</f>
        <v>0</v>
      </c>
      <c r="K14" s="4">
        <f>IF('No Worse Off Calc'!$C$6='No Worse Off Ref Data'!K$2,Data!O14,0)</f>
        <v>0</v>
      </c>
      <c r="L14" s="4">
        <f>IF('No Worse Off Calc'!$C$6='No Worse Off Ref Data'!L$2,Data!P14,0)</f>
        <v>0</v>
      </c>
      <c r="M14" s="4">
        <f>IF('No Worse Off Calc'!$C$6='No Worse Off Ref Data'!M$2,Data!Q14,0)</f>
        <v>0</v>
      </c>
      <c r="N14" s="4">
        <f>IF('No Worse Off Calc'!$C$6='No Worse Off Ref Data'!N$2,Data!R14,0)</f>
        <v>0</v>
      </c>
      <c r="O14" s="4">
        <f>IF('No Worse Off Calc'!$C$6='No Worse Off Ref Data'!O$2,Data!S14,0)</f>
        <v>0</v>
      </c>
      <c r="P14" s="4">
        <f>IF('No Worse Off Calc'!$C$6='No Worse Off Ref Data'!P$2,Data!T14,0)</f>
        <v>0</v>
      </c>
      <c r="Q14" s="4">
        <f>IF('No Worse Off Calc'!$C$6='No Worse Off Ref Data'!Q$2,Data!U14,0)</f>
        <v>0</v>
      </c>
      <c r="R14" s="22">
        <f t="shared" si="1"/>
        <v>7.5985666666666685</v>
      </c>
      <c r="S14" s="18">
        <f>IF(S$2='No Worse Off Calc'!$D$6,Data!V14,0)</f>
        <v>0</v>
      </c>
      <c r="T14" s="4">
        <f>IF(T$2='No Worse Off Calc'!$D$6,Data!W14,0)</f>
        <v>0</v>
      </c>
      <c r="U14" s="4">
        <f>IF(U$2='No Worse Off Calc'!$D$6,Data!X14,0)</f>
        <v>0</v>
      </c>
      <c r="V14" s="4">
        <f>IF(V$2='No Worse Off Calc'!$D$6,Data!Y14,0)</f>
        <v>0</v>
      </c>
      <c r="W14" s="4">
        <f>IF(W$2='No Worse Off Calc'!$D$6,Data!Z14,0)</f>
        <v>0</v>
      </c>
      <c r="X14" s="4">
        <f>IF(X$2='No Worse Off Calc'!$D$6,Data!AA14,0)</f>
        <v>0</v>
      </c>
      <c r="Y14" s="4">
        <f>IF(Y$2='No Worse Off Calc'!$D$6,Data!AB14,0)</f>
        <v>0</v>
      </c>
      <c r="Z14" s="4">
        <f>IF(Z$2='No Worse Off Calc'!$D$6,Data!AC14,0)</f>
        <v>0</v>
      </c>
      <c r="AA14" s="4">
        <f>IF(AA$2='No Worse Off Calc'!$D$6,Data!AD14,0)</f>
        <v>0</v>
      </c>
      <c r="AB14" s="4">
        <f>IF(AB$2='No Worse Off Calc'!$D$6,Data!AE14,0)</f>
        <v>0</v>
      </c>
      <c r="AC14" s="4">
        <f>IF(AC$2='No Worse Off Calc'!$D$6,Data!AF14,0)</f>
        <v>0</v>
      </c>
      <c r="AD14" s="4">
        <f>IF(AD$2='No Worse Off Calc'!$D$6,Data!AG14,0)</f>
        <v>0</v>
      </c>
      <c r="AE14" s="4">
        <f>IF(AE$2='No Worse Off Calc'!$D$6,Data!AH14,0)</f>
        <v>0</v>
      </c>
      <c r="AF14" s="4">
        <f>IF(AF$2='No Worse Off Calc'!$D$6,Data!AI14,0)</f>
        <v>0</v>
      </c>
      <c r="AG14" s="6">
        <f t="shared" si="2"/>
        <v>0</v>
      </c>
      <c r="AH14" s="18">
        <f>IF(AH$2='No Worse Off Calc'!$E$6,0,0)</f>
        <v>0</v>
      </c>
      <c r="AI14" s="4">
        <f>IF(AI$2='No Worse Off Calc'!$E$6,Data!AJ14,0)</f>
        <v>0</v>
      </c>
      <c r="AJ14" s="4">
        <f>IF(AJ$2='No Worse Off Calc'!$E$6,Data!AK14,0)</f>
        <v>0</v>
      </c>
      <c r="AK14" s="4">
        <f>IF(AK$2='No Worse Off Calc'!$E$6,Data!AL14,0)</f>
        <v>0</v>
      </c>
      <c r="AL14" s="4">
        <f>IF(AL$2='No Worse Off Calc'!$E$6,Data!AM14,0)</f>
        <v>0</v>
      </c>
      <c r="AM14" s="4">
        <f>IF(AM$2='No Worse Off Calc'!$E$6,Data!AN14,0)</f>
        <v>0</v>
      </c>
      <c r="AN14" s="4">
        <f>IF(AN$2='No Worse Off Calc'!$E$6,Data!AO14,0)</f>
        <v>0</v>
      </c>
      <c r="AO14" s="4">
        <f>IF(AO$2='No Worse Off Calc'!$E$6,Data!AP14,0)</f>
        <v>0</v>
      </c>
      <c r="AP14" s="6">
        <f t="shared" si="3"/>
        <v>0</v>
      </c>
      <c r="AQ14" s="18">
        <f>IF(AQ$2='No Worse Off Calc'!$F$6,0,0)</f>
        <v>0</v>
      </c>
      <c r="AR14" s="4">
        <f>IF(AR$2='No Worse Off Calc'!$F$6,Data!AQ14,0)</f>
        <v>0</v>
      </c>
      <c r="AS14" s="4">
        <f>IF(AS$2='No Worse Off Calc'!$F$6,Data!AR14,0)</f>
        <v>0</v>
      </c>
      <c r="AT14" s="4">
        <f>IF(AT$2='No Worse Off Calc'!$F$6,Data!AS14,0)</f>
        <v>0</v>
      </c>
      <c r="AU14" s="4">
        <f>IF(AU$2='No Worse Off Calc'!$F$6,Data!AT14,0)</f>
        <v>0</v>
      </c>
      <c r="AV14" s="4">
        <f>IF(AV$2='No Worse Off Calc'!$F$6,Data!AU14,0)</f>
        <v>0</v>
      </c>
      <c r="AW14" s="4">
        <f>IF(AW$2='No Worse Off Calc'!$F$6,Data!AV14,0)</f>
        <v>0</v>
      </c>
      <c r="AX14" s="4">
        <f>IF(AX$2='No Worse Off Calc'!$F$6,Data!AW14,0)</f>
        <v>0</v>
      </c>
      <c r="AY14" s="6">
        <f t="shared" si="4"/>
        <v>0</v>
      </c>
      <c r="AZ14" s="18">
        <f>IF(AZ$2='No Worse Off Calc'!$G$6,0,0)</f>
        <v>0</v>
      </c>
      <c r="BA14" s="4">
        <f>IF(BA$2='No Worse Off Calc'!$G$6,Data!AX14,0)</f>
        <v>0</v>
      </c>
      <c r="BB14" s="4">
        <f>IF(BB$2='No Worse Off Calc'!$G$6,Data!AY14,0)</f>
        <v>0</v>
      </c>
      <c r="BC14" s="4">
        <f>IF(BC$2='No Worse Off Calc'!$G$6,Data!AZ14,0)</f>
        <v>0</v>
      </c>
      <c r="BD14" s="4">
        <f>IF(BD$2='No Worse Off Calc'!$G$6,Data!BA14,0)</f>
        <v>0</v>
      </c>
      <c r="BE14" s="4">
        <f>IF(BE$2='No Worse Off Calc'!$G$6,Data!BB14,0)</f>
        <v>0</v>
      </c>
      <c r="BF14" s="4">
        <f>IF(BF$2='No Worse Off Calc'!$G$6,Data!BC14,0)</f>
        <v>0</v>
      </c>
      <c r="BG14" s="4">
        <f>IF(BG$2='No Worse Off Calc'!$G$6,Data!BD14,0)</f>
        <v>0</v>
      </c>
      <c r="BH14" s="6">
        <f t="shared" si="5"/>
        <v>0</v>
      </c>
      <c r="BI14" s="97">
        <f>IF('No Worse Off Calc'!$H$6="Yes",Data!BE14,0)</f>
        <v>0</v>
      </c>
      <c r="BJ14" s="18">
        <f>IF(BJ$2='No Worse Off Calc'!$L$4,0,0)</f>
        <v>0</v>
      </c>
      <c r="BK14" s="4">
        <f>IF(BK$2='No Worse Off Calc'!$L$4,Data!BV14,0)</f>
        <v>0</v>
      </c>
      <c r="BL14" s="4">
        <f>IF(BL$2='No Worse Off Calc'!$L$4,Data!BW14,0)</f>
        <v>0</v>
      </c>
      <c r="BM14" s="4">
        <f>IF(BM$2='No Worse Off Calc'!$L$4,Data!BX14,0)</f>
        <v>0</v>
      </c>
      <c r="BN14" s="4">
        <f>IF(BN$2='No Worse Off Calc'!$L$4,Data!BY14,0)</f>
        <v>0</v>
      </c>
      <c r="BO14" s="6">
        <f t="shared" si="6"/>
        <v>0</v>
      </c>
      <c r="BP14" s="4">
        <f>IF('No Worse Off Calc'!$J$6='No Worse Off Ref Data'!BP$2,Data!C14,0)</f>
        <v>0</v>
      </c>
      <c r="BQ14" s="4">
        <f>IF('No Worse Off Calc'!$J$6='No Worse Off Ref Data'!BQ$2,Data!D14,0)</f>
        <v>0</v>
      </c>
      <c r="BR14" s="4">
        <f>IF('No Worse Off Calc'!$J$6='No Worse Off Ref Data'!BR$2,Data!E14,0)</f>
        <v>0</v>
      </c>
      <c r="BS14" s="4">
        <f>IF('No Worse Off Calc'!$J$6='No Worse Off Ref Data'!BS$2,Data!F14,0)</f>
        <v>7.6390000000000002</v>
      </c>
      <c r="BT14" s="99">
        <f t="shared" si="0"/>
        <v>7.6390000000000002</v>
      </c>
      <c r="BU14" s="102">
        <f>IF('No Worse Off Calc'!$L$6="Yes",'No Worse Off Ref Data'!BO14*'No Worse Off Calc'!$L$5,0)</f>
        <v>0</v>
      </c>
      <c r="BV14" s="102">
        <f>IF('No Worse Off Calc'!$M$6="Yes",IF(('No Worse Off Calc'!I18-'No Worse Off Ref Data'!BT14)&gt;0,('No Worse Off Calc'!I18-'No Worse Off Ref Data'!BT14)*'No Worse Off Calc'!$M$5,0),0)</f>
        <v>0</v>
      </c>
      <c r="BW14" s="80">
        <f>IF('No Worse Off Calc'!$K$6="Yes",IF(('No Worse Off Calc'!I18)&lt;'No Worse Off Calc'!J18,('No Worse Off Calc'!I18-'No Worse Off Calc'!J18)*'No Worse Off Calc'!$K$5,0),0)</f>
        <v>-4.0433333333331767E-2</v>
      </c>
      <c r="BX14" s="105">
        <f>IF('No Worse Off Calc'!$N$5='No Worse Off Ref Data'!$BX$2,'No Worse Off Scaling'!D17,0)</f>
        <v>0</v>
      </c>
      <c r="BY14" s="1">
        <f>IF('No Worse Off Calc'!$N$5='No Worse Off Ref Data'!$BY$2,'No Worse Off Scaling'!H17,0)</f>
        <v>0</v>
      </c>
      <c r="BZ14" s="6">
        <f>IF('No Worse Off Calc'!$N$6="Yes",SUM('No Worse Off Ref Data'!BX14:BY14),0)</f>
        <v>0</v>
      </c>
      <c r="CA14" s="4"/>
      <c r="CB14" s="4"/>
      <c r="CC14" s="4"/>
      <c r="CD14" s="4"/>
      <c r="CE14" s="4"/>
      <c r="CF14" s="4"/>
      <c r="CG14" s="4"/>
      <c r="CH14" s="4"/>
      <c r="CI14" s="4"/>
      <c r="CJ14" s="4"/>
      <c r="CK14" s="4"/>
      <c r="CL14" s="4"/>
      <c r="CM14" s="4"/>
      <c r="CN14" s="4"/>
      <c r="CO14" s="4"/>
      <c r="CP14" s="4"/>
      <c r="CQ14" s="4" t="e">
        <f>IF('No Worse Off Calc'!#REF!='No Worse Off Ref Data'!CQ$2,Data!G14,0)</f>
        <v>#REF!</v>
      </c>
      <c r="CR14" s="4" t="e">
        <f>IF('No Worse Off Calc'!#REF!='No Worse Off Ref Data'!CR$2,Data!H14,0)</f>
        <v>#REF!</v>
      </c>
      <c r="CS14" s="4" t="e">
        <f>IF('No Worse Off Calc'!#REF!='No Worse Off Ref Data'!CS$2,Data!I14,0)</f>
        <v>#REF!</v>
      </c>
      <c r="CT14" s="4" t="e">
        <f>IF('No Worse Off Calc'!#REF!='No Worse Off Ref Data'!CT$2,Data!J14,0)</f>
        <v>#REF!</v>
      </c>
      <c r="CU14" s="4" t="e">
        <f>IF('No Worse Off Calc'!#REF!='No Worse Off Ref Data'!CU$2,Data!K14,0)</f>
        <v>#REF!</v>
      </c>
      <c r="CV14" s="4" t="e">
        <f>IF('No Worse Off Calc'!#REF!='No Worse Off Ref Data'!CV$2,Data!L14,0)</f>
        <v>#REF!</v>
      </c>
      <c r="CW14" s="4" t="e">
        <f>IF('No Worse Off Calc'!#REF!='No Worse Off Ref Data'!CW$2,Data!M14,0)</f>
        <v>#REF!</v>
      </c>
      <c r="CX14" s="4" t="e">
        <f>IF('No Worse Off Calc'!#REF!='No Worse Off Ref Data'!CX$2,Data!N14,0)</f>
        <v>#REF!</v>
      </c>
      <c r="CY14" s="4" t="e">
        <f>IF('No Worse Off Calc'!#REF!='No Worse Off Ref Data'!CY$2,Data!O14,0)</f>
        <v>#REF!</v>
      </c>
      <c r="CZ14" s="4" t="e">
        <f>IF('No Worse Off Calc'!#REF!='No Worse Off Ref Data'!CZ$2,Data!P14,0)</f>
        <v>#REF!</v>
      </c>
      <c r="DA14" s="4" t="e">
        <f>IF('No Worse Off Calc'!#REF!='No Worse Off Ref Data'!DA$2,Data!Q14,0)</f>
        <v>#REF!</v>
      </c>
      <c r="DB14" s="4" t="e">
        <f>IF('No Worse Off Calc'!#REF!='No Worse Off Ref Data'!DB$2,Data!R14,0)</f>
        <v>#REF!</v>
      </c>
      <c r="DC14" s="4" t="e">
        <f>IF('No Worse Off Calc'!#REF!='No Worse Off Ref Data'!DC$2,Data!S14,0)</f>
        <v>#REF!</v>
      </c>
      <c r="DD14" s="4" t="e">
        <f>IF('No Worse Off Calc'!#REF!='No Worse Off Ref Data'!DD$2,Data!T14,0)</f>
        <v>#REF!</v>
      </c>
      <c r="DE14" s="4" t="e">
        <f>IF('No Worse Off Calc'!#REF!='No Worse Off Ref Data'!DE$2,Data!U14,0)</f>
        <v>#REF!</v>
      </c>
      <c r="DF14" s="22" t="e">
        <f t="shared" si="7"/>
        <v>#REF!</v>
      </c>
    </row>
    <row r="15" spans="1:110" x14ac:dyDescent="0.3">
      <c r="A15" s="12">
        <v>10061</v>
      </c>
      <c r="B15" s="37" t="s">
        <v>22</v>
      </c>
      <c r="C15" s="18">
        <f>IF('No Worse Off Calc'!$C$6='No Worse Off Ref Data'!C$2,Data!G15,0)</f>
        <v>0</v>
      </c>
      <c r="D15" s="4">
        <f>IF('No Worse Off Calc'!$C$6='No Worse Off Ref Data'!D$2,Data!H15,0)</f>
        <v>0</v>
      </c>
      <c r="E15" s="4">
        <f>IF('No Worse Off Calc'!$C$6='No Worse Off Ref Data'!E$2,Data!I15,0)</f>
        <v>9.3590023972602747</v>
      </c>
      <c r="F15" s="4">
        <f>IF('No Worse Off Calc'!$C$6='No Worse Off Ref Data'!F$2,Data!J15,0)</f>
        <v>0</v>
      </c>
      <c r="G15" s="4">
        <f>IF('No Worse Off Calc'!$C$6='No Worse Off Ref Data'!G$2,Data!K15,0)</f>
        <v>0</v>
      </c>
      <c r="H15" s="4">
        <f>IF('No Worse Off Calc'!$C$6='No Worse Off Ref Data'!H$2,Data!L15,0)</f>
        <v>0</v>
      </c>
      <c r="I15" s="4">
        <f>IF('No Worse Off Calc'!$C$6='No Worse Off Ref Data'!I$2,Data!M15,0)</f>
        <v>0</v>
      </c>
      <c r="J15" s="4">
        <f>IF('No Worse Off Calc'!$C$6='No Worse Off Ref Data'!J$2,Data!N15,0)</f>
        <v>0</v>
      </c>
      <c r="K15" s="4">
        <f>IF('No Worse Off Calc'!$C$6='No Worse Off Ref Data'!K$2,Data!O15,0)</f>
        <v>0</v>
      </c>
      <c r="L15" s="4">
        <f>IF('No Worse Off Calc'!$C$6='No Worse Off Ref Data'!L$2,Data!P15,0)</f>
        <v>0</v>
      </c>
      <c r="M15" s="4">
        <f>IF('No Worse Off Calc'!$C$6='No Worse Off Ref Data'!M$2,Data!Q15,0)</f>
        <v>0</v>
      </c>
      <c r="N15" s="4">
        <f>IF('No Worse Off Calc'!$C$6='No Worse Off Ref Data'!N$2,Data!R15,0)</f>
        <v>0</v>
      </c>
      <c r="O15" s="4">
        <f>IF('No Worse Off Calc'!$C$6='No Worse Off Ref Data'!O$2,Data!S15,0)</f>
        <v>0</v>
      </c>
      <c r="P15" s="4">
        <f>IF('No Worse Off Calc'!$C$6='No Worse Off Ref Data'!P$2,Data!T15,0)</f>
        <v>0</v>
      </c>
      <c r="Q15" s="4">
        <f>IF('No Worse Off Calc'!$C$6='No Worse Off Ref Data'!Q$2,Data!U15,0)</f>
        <v>0</v>
      </c>
      <c r="R15" s="22">
        <f t="shared" si="1"/>
        <v>9.3590023972602747</v>
      </c>
      <c r="S15" s="18">
        <f>IF(S$2='No Worse Off Calc'!$D$6,Data!V15,0)</f>
        <v>0</v>
      </c>
      <c r="T15" s="4">
        <f>IF(T$2='No Worse Off Calc'!$D$6,Data!W15,0)</f>
        <v>0</v>
      </c>
      <c r="U15" s="4">
        <f>IF(U$2='No Worse Off Calc'!$D$6,Data!X15,0)</f>
        <v>0</v>
      </c>
      <c r="V15" s="4">
        <f>IF(V$2='No Worse Off Calc'!$D$6,Data!Y15,0)</f>
        <v>0</v>
      </c>
      <c r="W15" s="4">
        <f>IF(W$2='No Worse Off Calc'!$D$6,Data!Z15,0)</f>
        <v>0</v>
      </c>
      <c r="X15" s="4">
        <f>IF(X$2='No Worse Off Calc'!$D$6,Data!AA15,0)</f>
        <v>0</v>
      </c>
      <c r="Y15" s="4">
        <f>IF(Y$2='No Worse Off Calc'!$D$6,Data!AB15,0)</f>
        <v>0</v>
      </c>
      <c r="Z15" s="4">
        <f>IF(Z$2='No Worse Off Calc'!$D$6,Data!AC15,0)</f>
        <v>0</v>
      </c>
      <c r="AA15" s="4">
        <f>IF(AA$2='No Worse Off Calc'!$D$6,Data!AD15,0)</f>
        <v>0</v>
      </c>
      <c r="AB15" s="4">
        <f>IF(AB$2='No Worse Off Calc'!$D$6,Data!AE15,0)</f>
        <v>0</v>
      </c>
      <c r="AC15" s="4">
        <f>IF(AC$2='No Worse Off Calc'!$D$6,Data!AF15,0)</f>
        <v>0</v>
      </c>
      <c r="AD15" s="4">
        <f>IF(AD$2='No Worse Off Calc'!$D$6,Data!AG15,0)</f>
        <v>0</v>
      </c>
      <c r="AE15" s="4">
        <f>IF(AE$2='No Worse Off Calc'!$D$6,Data!AH15,0)</f>
        <v>0</v>
      </c>
      <c r="AF15" s="4">
        <f>IF(AF$2='No Worse Off Calc'!$D$6,Data!AI15,0)</f>
        <v>0</v>
      </c>
      <c r="AG15" s="6">
        <f t="shared" si="2"/>
        <v>0</v>
      </c>
      <c r="AH15" s="18">
        <f>IF(AH$2='No Worse Off Calc'!$E$6,0,0)</f>
        <v>0</v>
      </c>
      <c r="AI15" s="4">
        <f>IF(AI$2='No Worse Off Calc'!$E$6,Data!AJ15,0)</f>
        <v>0</v>
      </c>
      <c r="AJ15" s="4">
        <f>IF(AJ$2='No Worse Off Calc'!$E$6,Data!AK15,0)</f>
        <v>0</v>
      </c>
      <c r="AK15" s="4">
        <f>IF(AK$2='No Worse Off Calc'!$E$6,Data!AL15,0)</f>
        <v>0</v>
      </c>
      <c r="AL15" s="4">
        <f>IF(AL$2='No Worse Off Calc'!$E$6,Data!AM15,0)</f>
        <v>0</v>
      </c>
      <c r="AM15" s="4">
        <f>IF(AM$2='No Worse Off Calc'!$E$6,Data!AN15,0)</f>
        <v>0</v>
      </c>
      <c r="AN15" s="4">
        <f>IF(AN$2='No Worse Off Calc'!$E$6,Data!AO15,0)</f>
        <v>0</v>
      </c>
      <c r="AO15" s="4">
        <f>IF(AO$2='No Worse Off Calc'!$E$6,Data!AP15,0)</f>
        <v>0</v>
      </c>
      <c r="AP15" s="6">
        <f t="shared" si="3"/>
        <v>0</v>
      </c>
      <c r="AQ15" s="18">
        <f>IF(AQ$2='No Worse Off Calc'!$F$6,0,0)</f>
        <v>0</v>
      </c>
      <c r="AR15" s="4">
        <f>IF(AR$2='No Worse Off Calc'!$F$6,Data!AQ15,0)</f>
        <v>0</v>
      </c>
      <c r="AS15" s="4">
        <f>IF(AS$2='No Worse Off Calc'!$F$6,Data!AR15,0)</f>
        <v>0</v>
      </c>
      <c r="AT15" s="4">
        <f>IF(AT$2='No Worse Off Calc'!$F$6,Data!AS15,0)</f>
        <v>0</v>
      </c>
      <c r="AU15" s="4">
        <f>IF(AU$2='No Worse Off Calc'!$F$6,Data!AT15,0)</f>
        <v>0</v>
      </c>
      <c r="AV15" s="4">
        <f>IF(AV$2='No Worse Off Calc'!$F$6,Data!AU15,0)</f>
        <v>0</v>
      </c>
      <c r="AW15" s="4">
        <f>IF(AW$2='No Worse Off Calc'!$F$6,Data!AV15,0)</f>
        <v>0</v>
      </c>
      <c r="AX15" s="4">
        <f>IF(AX$2='No Worse Off Calc'!$F$6,Data!AW15,0)</f>
        <v>0</v>
      </c>
      <c r="AY15" s="6">
        <f t="shared" si="4"/>
        <v>0</v>
      </c>
      <c r="AZ15" s="18">
        <f>IF(AZ$2='No Worse Off Calc'!$G$6,0,0)</f>
        <v>0</v>
      </c>
      <c r="BA15" s="4">
        <f>IF(BA$2='No Worse Off Calc'!$G$6,Data!AX15,0)</f>
        <v>0</v>
      </c>
      <c r="BB15" s="4">
        <f>IF(BB$2='No Worse Off Calc'!$G$6,Data!AY15,0)</f>
        <v>0</v>
      </c>
      <c r="BC15" s="4">
        <f>IF(BC$2='No Worse Off Calc'!$G$6,Data!AZ15,0)</f>
        <v>0</v>
      </c>
      <c r="BD15" s="4">
        <f>IF(BD$2='No Worse Off Calc'!$G$6,Data!BA15,0)</f>
        <v>0</v>
      </c>
      <c r="BE15" s="4">
        <f>IF(BE$2='No Worse Off Calc'!$G$6,Data!BB15,0)</f>
        <v>0</v>
      </c>
      <c r="BF15" s="4">
        <f>IF(BF$2='No Worse Off Calc'!$G$6,Data!BC15,0)</f>
        <v>0</v>
      </c>
      <c r="BG15" s="4">
        <f>IF(BG$2='No Worse Off Calc'!$G$6,Data!BD15,0)</f>
        <v>0</v>
      </c>
      <c r="BH15" s="6">
        <f t="shared" si="5"/>
        <v>0</v>
      </c>
      <c r="BI15" s="97">
        <f>IF('No Worse Off Calc'!$H$6="Yes",Data!BE15,0)</f>
        <v>0</v>
      </c>
      <c r="BJ15" s="18">
        <f>IF(BJ$2='No Worse Off Calc'!$L$4,0,0)</f>
        <v>0</v>
      </c>
      <c r="BK15" s="4">
        <f>IF(BK$2='No Worse Off Calc'!$L$4,Data!BV15,0)</f>
        <v>0</v>
      </c>
      <c r="BL15" s="4">
        <f>IF(BL$2='No Worse Off Calc'!$L$4,Data!BW15,0)</f>
        <v>0</v>
      </c>
      <c r="BM15" s="4">
        <f>IF(BM$2='No Worse Off Calc'!$L$4,Data!BX15,0)</f>
        <v>0</v>
      </c>
      <c r="BN15" s="4">
        <f>IF(BN$2='No Worse Off Calc'!$L$4,Data!BY15,0)</f>
        <v>0</v>
      </c>
      <c r="BO15" s="6">
        <f t="shared" si="6"/>
        <v>0</v>
      </c>
      <c r="BP15" s="4">
        <f>IF('No Worse Off Calc'!$J$6='No Worse Off Ref Data'!BP$2,Data!C15,0)</f>
        <v>0</v>
      </c>
      <c r="BQ15" s="4">
        <f>IF('No Worse Off Calc'!$J$6='No Worse Off Ref Data'!BQ$2,Data!D15,0)</f>
        <v>0</v>
      </c>
      <c r="BR15" s="4">
        <f>IF('No Worse Off Calc'!$J$6='No Worse Off Ref Data'!BR$2,Data!E15,0)</f>
        <v>0</v>
      </c>
      <c r="BS15" s="4">
        <f>IF('No Worse Off Calc'!$J$6='No Worse Off Ref Data'!BS$2,Data!F15,0)</f>
        <v>8.7469999999999999</v>
      </c>
      <c r="BT15" s="99">
        <f t="shared" si="0"/>
        <v>8.7469999999999999</v>
      </c>
      <c r="BU15" s="102">
        <f>IF('No Worse Off Calc'!$L$6="Yes",'No Worse Off Ref Data'!BO15*'No Worse Off Calc'!$L$5,0)</f>
        <v>0</v>
      </c>
      <c r="BV15" s="102">
        <f>IF('No Worse Off Calc'!$M$6="Yes",IF(('No Worse Off Calc'!I19-'No Worse Off Ref Data'!BT15)&gt;0,('No Worse Off Calc'!I19-'No Worse Off Ref Data'!BT15)*'No Worse Off Calc'!$M$5,0),0)</f>
        <v>0.61200239726027483</v>
      </c>
      <c r="BW15" s="80">
        <f>IF('No Worse Off Calc'!$K$6="Yes",IF(('No Worse Off Calc'!I19)&lt;'No Worse Off Calc'!J19,('No Worse Off Calc'!I19-'No Worse Off Calc'!J19)*'No Worse Off Calc'!$K$5,0),0)</f>
        <v>0</v>
      </c>
      <c r="BX15" s="105">
        <f>IF('No Worse Off Calc'!$N$5='No Worse Off Ref Data'!$BX$2,'No Worse Off Scaling'!D18,0)</f>
        <v>0</v>
      </c>
      <c r="BY15" s="1">
        <f>IF('No Worse Off Calc'!$N$5='No Worse Off Ref Data'!$BY$2,'No Worse Off Scaling'!H18,0)</f>
        <v>-0.34356493058325366</v>
      </c>
      <c r="BZ15" s="6">
        <f>IF('No Worse Off Calc'!$N$6="Yes",SUM('No Worse Off Ref Data'!BX15:BY15),0)</f>
        <v>-0.34356493058325366</v>
      </c>
      <c r="CA15" s="4"/>
      <c r="CB15" s="4"/>
      <c r="CC15" s="4"/>
      <c r="CD15" s="4"/>
      <c r="CE15" s="4"/>
      <c r="CF15" s="4"/>
      <c r="CG15" s="4"/>
      <c r="CH15" s="4"/>
      <c r="CI15" s="4"/>
      <c r="CJ15" s="4"/>
      <c r="CK15" s="4"/>
      <c r="CL15" s="4"/>
      <c r="CM15" s="4"/>
      <c r="CN15" s="4"/>
      <c r="CO15" s="4"/>
      <c r="CP15" s="4"/>
      <c r="CQ15" s="4" t="e">
        <f>IF('No Worse Off Calc'!#REF!='No Worse Off Ref Data'!CQ$2,Data!G15,0)</f>
        <v>#REF!</v>
      </c>
      <c r="CR15" s="4" t="e">
        <f>IF('No Worse Off Calc'!#REF!='No Worse Off Ref Data'!CR$2,Data!H15,0)</f>
        <v>#REF!</v>
      </c>
      <c r="CS15" s="4" t="e">
        <f>IF('No Worse Off Calc'!#REF!='No Worse Off Ref Data'!CS$2,Data!I15,0)</f>
        <v>#REF!</v>
      </c>
      <c r="CT15" s="4" t="e">
        <f>IF('No Worse Off Calc'!#REF!='No Worse Off Ref Data'!CT$2,Data!J15,0)</f>
        <v>#REF!</v>
      </c>
      <c r="CU15" s="4" t="e">
        <f>IF('No Worse Off Calc'!#REF!='No Worse Off Ref Data'!CU$2,Data!K15,0)</f>
        <v>#REF!</v>
      </c>
      <c r="CV15" s="4" t="e">
        <f>IF('No Worse Off Calc'!#REF!='No Worse Off Ref Data'!CV$2,Data!L15,0)</f>
        <v>#REF!</v>
      </c>
      <c r="CW15" s="4" t="e">
        <f>IF('No Worse Off Calc'!#REF!='No Worse Off Ref Data'!CW$2,Data!M15,0)</f>
        <v>#REF!</v>
      </c>
      <c r="CX15" s="4" t="e">
        <f>IF('No Worse Off Calc'!#REF!='No Worse Off Ref Data'!CX$2,Data!N15,0)</f>
        <v>#REF!</v>
      </c>
      <c r="CY15" s="4" t="e">
        <f>IF('No Worse Off Calc'!#REF!='No Worse Off Ref Data'!CY$2,Data!O15,0)</f>
        <v>#REF!</v>
      </c>
      <c r="CZ15" s="4" t="e">
        <f>IF('No Worse Off Calc'!#REF!='No Worse Off Ref Data'!CZ$2,Data!P15,0)</f>
        <v>#REF!</v>
      </c>
      <c r="DA15" s="4" t="e">
        <f>IF('No Worse Off Calc'!#REF!='No Worse Off Ref Data'!DA$2,Data!Q15,0)</f>
        <v>#REF!</v>
      </c>
      <c r="DB15" s="4" t="e">
        <f>IF('No Worse Off Calc'!#REF!='No Worse Off Ref Data'!DB$2,Data!R15,0)</f>
        <v>#REF!</v>
      </c>
      <c r="DC15" s="4" t="e">
        <f>IF('No Worse Off Calc'!#REF!='No Worse Off Ref Data'!DC$2,Data!S15,0)</f>
        <v>#REF!</v>
      </c>
      <c r="DD15" s="4" t="e">
        <f>IF('No Worse Off Calc'!#REF!='No Worse Off Ref Data'!DD$2,Data!T15,0)</f>
        <v>#REF!</v>
      </c>
      <c r="DE15" s="4" t="e">
        <f>IF('No Worse Off Calc'!#REF!='No Worse Off Ref Data'!DE$2,Data!U15,0)</f>
        <v>#REF!</v>
      </c>
      <c r="DF15" s="22" t="e">
        <f t="shared" si="7"/>
        <v>#REF!</v>
      </c>
    </row>
    <row r="16" spans="1:110" x14ac:dyDescent="0.3">
      <c r="A16" s="12">
        <v>10062</v>
      </c>
      <c r="B16" s="37" t="s">
        <v>23</v>
      </c>
      <c r="C16" s="18">
        <f>IF('No Worse Off Calc'!$C$6='No Worse Off Ref Data'!C$2,Data!G16,0)</f>
        <v>0</v>
      </c>
      <c r="D16" s="4">
        <f>IF('No Worse Off Calc'!$C$6='No Worse Off Ref Data'!D$2,Data!H16,0)</f>
        <v>0</v>
      </c>
      <c r="E16" s="4">
        <f>IF('No Worse Off Calc'!$C$6='No Worse Off Ref Data'!E$2,Data!I16,0)</f>
        <v>9.1465993150684941</v>
      </c>
      <c r="F16" s="4">
        <f>IF('No Worse Off Calc'!$C$6='No Worse Off Ref Data'!F$2,Data!J16,0)</f>
        <v>0</v>
      </c>
      <c r="G16" s="4">
        <f>IF('No Worse Off Calc'!$C$6='No Worse Off Ref Data'!G$2,Data!K16,0)</f>
        <v>0</v>
      </c>
      <c r="H16" s="4">
        <f>IF('No Worse Off Calc'!$C$6='No Worse Off Ref Data'!H$2,Data!L16,0)</f>
        <v>0</v>
      </c>
      <c r="I16" s="4">
        <f>IF('No Worse Off Calc'!$C$6='No Worse Off Ref Data'!I$2,Data!M16,0)</f>
        <v>0</v>
      </c>
      <c r="J16" s="4">
        <f>IF('No Worse Off Calc'!$C$6='No Worse Off Ref Data'!J$2,Data!N16,0)</f>
        <v>0</v>
      </c>
      <c r="K16" s="4">
        <f>IF('No Worse Off Calc'!$C$6='No Worse Off Ref Data'!K$2,Data!O16,0)</f>
        <v>0</v>
      </c>
      <c r="L16" s="4">
        <f>IF('No Worse Off Calc'!$C$6='No Worse Off Ref Data'!L$2,Data!P16,0)</f>
        <v>0</v>
      </c>
      <c r="M16" s="4">
        <f>IF('No Worse Off Calc'!$C$6='No Worse Off Ref Data'!M$2,Data!Q16,0)</f>
        <v>0</v>
      </c>
      <c r="N16" s="4">
        <f>IF('No Worse Off Calc'!$C$6='No Worse Off Ref Data'!N$2,Data!R16,0)</f>
        <v>0</v>
      </c>
      <c r="O16" s="4">
        <f>IF('No Worse Off Calc'!$C$6='No Worse Off Ref Data'!O$2,Data!S16,0)</f>
        <v>0</v>
      </c>
      <c r="P16" s="4">
        <f>IF('No Worse Off Calc'!$C$6='No Worse Off Ref Data'!P$2,Data!T16,0)</f>
        <v>0</v>
      </c>
      <c r="Q16" s="4">
        <f>IF('No Worse Off Calc'!$C$6='No Worse Off Ref Data'!Q$2,Data!U16,0)</f>
        <v>0</v>
      </c>
      <c r="R16" s="22">
        <f t="shared" si="1"/>
        <v>9.1465993150684941</v>
      </c>
      <c r="S16" s="18">
        <f>IF(S$2='No Worse Off Calc'!$D$6,Data!V16,0)</f>
        <v>0</v>
      </c>
      <c r="T16" s="4">
        <f>IF(T$2='No Worse Off Calc'!$D$6,Data!W16,0)</f>
        <v>0</v>
      </c>
      <c r="U16" s="4">
        <f>IF(U$2='No Worse Off Calc'!$D$6,Data!X16,0)</f>
        <v>0</v>
      </c>
      <c r="V16" s="4">
        <f>IF(V$2='No Worse Off Calc'!$D$6,Data!Y16,0)</f>
        <v>0</v>
      </c>
      <c r="W16" s="4">
        <f>IF(W$2='No Worse Off Calc'!$D$6,Data!Z16,0)</f>
        <v>0</v>
      </c>
      <c r="X16" s="4">
        <f>IF(X$2='No Worse Off Calc'!$D$6,Data!AA16,0)</f>
        <v>0</v>
      </c>
      <c r="Y16" s="4">
        <f>IF(Y$2='No Worse Off Calc'!$D$6,Data!AB16,0)</f>
        <v>0</v>
      </c>
      <c r="Z16" s="4">
        <f>IF(Z$2='No Worse Off Calc'!$D$6,Data!AC16,0)</f>
        <v>0</v>
      </c>
      <c r="AA16" s="4">
        <f>IF(AA$2='No Worse Off Calc'!$D$6,Data!AD16,0)</f>
        <v>0</v>
      </c>
      <c r="AB16" s="4">
        <f>IF(AB$2='No Worse Off Calc'!$D$6,Data!AE16,0)</f>
        <v>0</v>
      </c>
      <c r="AC16" s="4">
        <f>IF(AC$2='No Worse Off Calc'!$D$6,Data!AF16,0)</f>
        <v>0</v>
      </c>
      <c r="AD16" s="4">
        <f>IF(AD$2='No Worse Off Calc'!$D$6,Data!AG16,0)</f>
        <v>0</v>
      </c>
      <c r="AE16" s="4">
        <f>IF(AE$2='No Worse Off Calc'!$D$6,Data!AH16,0)</f>
        <v>0</v>
      </c>
      <c r="AF16" s="4">
        <f>IF(AF$2='No Worse Off Calc'!$D$6,Data!AI16,0)</f>
        <v>0</v>
      </c>
      <c r="AG16" s="6">
        <f t="shared" si="2"/>
        <v>0</v>
      </c>
      <c r="AH16" s="18">
        <f>IF(AH$2='No Worse Off Calc'!$E$6,0,0)</f>
        <v>0</v>
      </c>
      <c r="AI16" s="4">
        <f>IF(AI$2='No Worse Off Calc'!$E$6,Data!AJ16,0)</f>
        <v>0</v>
      </c>
      <c r="AJ16" s="4">
        <f>IF(AJ$2='No Worse Off Calc'!$E$6,Data!AK16,0)</f>
        <v>1.8811643835616438</v>
      </c>
      <c r="AK16" s="4">
        <f>IF(AK$2='No Worse Off Calc'!$E$6,Data!AL16,0)</f>
        <v>0</v>
      </c>
      <c r="AL16" s="4">
        <f>IF(AL$2='No Worse Off Calc'!$E$6,Data!AM16,0)</f>
        <v>0</v>
      </c>
      <c r="AM16" s="4">
        <f>IF(AM$2='No Worse Off Calc'!$E$6,Data!AN16,0)</f>
        <v>0</v>
      </c>
      <c r="AN16" s="4">
        <f>IF(AN$2='No Worse Off Calc'!$E$6,Data!AO16,0)</f>
        <v>0</v>
      </c>
      <c r="AO16" s="4">
        <f>IF(AO$2='No Worse Off Calc'!$E$6,Data!AP16,0)</f>
        <v>0</v>
      </c>
      <c r="AP16" s="6">
        <f t="shared" si="3"/>
        <v>1.8811643835616438</v>
      </c>
      <c r="AQ16" s="18">
        <f>IF(AQ$2='No Worse Off Calc'!$F$6,0,0)</f>
        <v>0</v>
      </c>
      <c r="AR16" s="4">
        <f>IF(AR$2='No Worse Off Calc'!$F$6,Data!AQ16,0)</f>
        <v>0</v>
      </c>
      <c r="AS16" s="4">
        <f>IF(AS$2='No Worse Off Calc'!$F$6,Data!AR16,0)</f>
        <v>0</v>
      </c>
      <c r="AT16" s="4">
        <f>IF(AT$2='No Worse Off Calc'!$F$6,Data!AS16,0)</f>
        <v>0</v>
      </c>
      <c r="AU16" s="4">
        <f>IF(AU$2='No Worse Off Calc'!$F$6,Data!AT16,0)</f>
        <v>0</v>
      </c>
      <c r="AV16" s="4">
        <f>IF(AV$2='No Worse Off Calc'!$F$6,Data!AU16,0)</f>
        <v>0</v>
      </c>
      <c r="AW16" s="4">
        <f>IF(AW$2='No Worse Off Calc'!$F$6,Data!AV16,0)</f>
        <v>0</v>
      </c>
      <c r="AX16" s="4">
        <f>IF(AX$2='No Worse Off Calc'!$F$6,Data!AW16,0)</f>
        <v>0</v>
      </c>
      <c r="AY16" s="6">
        <f t="shared" si="4"/>
        <v>0</v>
      </c>
      <c r="AZ16" s="18">
        <f>IF(AZ$2='No Worse Off Calc'!$G$6,0,0)</f>
        <v>0</v>
      </c>
      <c r="BA16" s="4">
        <f>IF(BA$2='No Worse Off Calc'!$G$6,Data!AX16,0)</f>
        <v>0</v>
      </c>
      <c r="BB16" s="4">
        <f>IF(BB$2='No Worse Off Calc'!$G$6,Data!AY16,0)</f>
        <v>0</v>
      </c>
      <c r="BC16" s="4">
        <f>IF(BC$2='No Worse Off Calc'!$G$6,Data!AZ16,0)</f>
        <v>0</v>
      </c>
      <c r="BD16" s="4">
        <f>IF(BD$2='No Worse Off Calc'!$G$6,Data!BA16,0)</f>
        <v>0</v>
      </c>
      <c r="BE16" s="4">
        <f>IF(BE$2='No Worse Off Calc'!$G$6,Data!BB16,0)</f>
        <v>0</v>
      </c>
      <c r="BF16" s="4">
        <f>IF(BF$2='No Worse Off Calc'!$G$6,Data!BC16,0)</f>
        <v>0</v>
      </c>
      <c r="BG16" s="4">
        <f>IF(BG$2='No Worse Off Calc'!$G$6,Data!BD16,0)</f>
        <v>0</v>
      </c>
      <c r="BH16" s="6">
        <f t="shared" si="5"/>
        <v>0</v>
      </c>
      <c r="BI16" s="97">
        <f>IF('No Worse Off Calc'!$H$6="Yes",Data!BE16,0)</f>
        <v>0</v>
      </c>
      <c r="BJ16" s="18">
        <f>IF(BJ$2='No Worse Off Calc'!$L$4,0,0)</f>
        <v>0</v>
      </c>
      <c r="BK16" s="4">
        <f>IF(BK$2='No Worse Off Calc'!$L$4,Data!BV16,0)</f>
        <v>0</v>
      </c>
      <c r="BL16" s="4">
        <f>IF(BL$2='No Worse Off Calc'!$L$4,Data!BW16,0)</f>
        <v>0</v>
      </c>
      <c r="BM16" s="4">
        <f>IF(BM$2='No Worse Off Calc'!$L$4,Data!BX16,0)</f>
        <v>0</v>
      </c>
      <c r="BN16" s="4">
        <f>IF(BN$2='No Worse Off Calc'!$L$4,Data!BY16,0)</f>
        <v>0</v>
      </c>
      <c r="BO16" s="6">
        <f t="shared" si="6"/>
        <v>0</v>
      </c>
      <c r="BP16" s="4">
        <f>IF('No Worse Off Calc'!$J$6='No Worse Off Ref Data'!BP$2,Data!C16,0)</f>
        <v>0</v>
      </c>
      <c r="BQ16" s="4">
        <f>IF('No Worse Off Calc'!$J$6='No Worse Off Ref Data'!BQ$2,Data!D16,0)</f>
        <v>0</v>
      </c>
      <c r="BR16" s="4">
        <f>IF('No Worse Off Calc'!$J$6='No Worse Off Ref Data'!BR$2,Data!E16,0)</f>
        <v>0</v>
      </c>
      <c r="BS16" s="4">
        <f>IF('No Worse Off Calc'!$J$6='No Worse Off Ref Data'!BS$2,Data!F16,0)</f>
        <v>5.32</v>
      </c>
      <c r="BT16" s="99">
        <f t="shared" si="0"/>
        <v>5.32</v>
      </c>
      <c r="BU16" s="102">
        <f>IF('No Worse Off Calc'!$L$6="Yes",'No Worse Off Ref Data'!BO16*'No Worse Off Calc'!$L$5,0)</f>
        <v>0</v>
      </c>
      <c r="BV16" s="102">
        <f>IF('No Worse Off Calc'!$M$6="Yes",IF(('No Worse Off Calc'!I20-'No Worse Off Ref Data'!BT16)&gt;0,('No Worse Off Calc'!I20-'No Worse Off Ref Data'!BT16)*'No Worse Off Calc'!$M$5,0),0)</f>
        <v>1.94543493150685</v>
      </c>
      <c r="BW16" s="80">
        <f>IF('No Worse Off Calc'!$K$6="Yes",IF(('No Worse Off Calc'!I20)&lt;'No Worse Off Calc'!J20,('No Worse Off Calc'!I20-'No Worse Off Calc'!J20)*'No Worse Off Calc'!$K$5,0),0)</f>
        <v>0</v>
      </c>
      <c r="BX16" s="105">
        <f>IF('No Worse Off Calc'!$N$5='No Worse Off Ref Data'!$BX$2,'No Worse Off Scaling'!D19,0)</f>
        <v>0</v>
      </c>
      <c r="BY16" s="1">
        <f>IF('No Worse Off Calc'!$N$5='No Worse Off Ref Data'!$BY$2,'No Worse Off Scaling'!H19,0)</f>
        <v>-1.09212516191033</v>
      </c>
      <c r="BZ16" s="6">
        <f>IF('No Worse Off Calc'!$N$6="Yes",SUM('No Worse Off Ref Data'!BX16:BY16),0)</f>
        <v>-1.09212516191033</v>
      </c>
      <c r="CA16" s="4"/>
      <c r="CB16" s="4"/>
      <c r="CC16" s="4"/>
      <c r="CD16" s="4"/>
      <c r="CE16" s="4"/>
      <c r="CF16" s="4"/>
      <c r="CG16" s="4"/>
      <c r="CH16" s="4"/>
      <c r="CI16" s="4"/>
      <c r="CJ16" s="4"/>
      <c r="CK16" s="4"/>
      <c r="CL16" s="4"/>
      <c r="CM16" s="4"/>
      <c r="CN16" s="4"/>
      <c r="CO16" s="4"/>
      <c r="CP16" s="4"/>
      <c r="CQ16" s="4" t="e">
        <f>IF('No Worse Off Calc'!#REF!='No Worse Off Ref Data'!CQ$2,Data!G16,0)</f>
        <v>#REF!</v>
      </c>
      <c r="CR16" s="4" t="e">
        <f>IF('No Worse Off Calc'!#REF!='No Worse Off Ref Data'!CR$2,Data!H16,0)</f>
        <v>#REF!</v>
      </c>
      <c r="CS16" s="4" t="e">
        <f>IF('No Worse Off Calc'!#REF!='No Worse Off Ref Data'!CS$2,Data!I16,0)</f>
        <v>#REF!</v>
      </c>
      <c r="CT16" s="4" t="e">
        <f>IF('No Worse Off Calc'!#REF!='No Worse Off Ref Data'!CT$2,Data!J16,0)</f>
        <v>#REF!</v>
      </c>
      <c r="CU16" s="4" t="e">
        <f>IF('No Worse Off Calc'!#REF!='No Worse Off Ref Data'!CU$2,Data!K16,0)</f>
        <v>#REF!</v>
      </c>
      <c r="CV16" s="4" t="e">
        <f>IF('No Worse Off Calc'!#REF!='No Worse Off Ref Data'!CV$2,Data!L16,0)</f>
        <v>#REF!</v>
      </c>
      <c r="CW16" s="4" t="e">
        <f>IF('No Worse Off Calc'!#REF!='No Worse Off Ref Data'!CW$2,Data!M16,0)</f>
        <v>#REF!</v>
      </c>
      <c r="CX16" s="4" t="e">
        <f>IF('No Worse Off Calc'!#REF!='No Worse Off Ref Data'!CX$2,Data!N16,0)</f>
        <v>#REF!</v>
      </c>
      <c r="CY16" s="4" t="e">
        <f>IF('No Worse Off Calc'!#REF!='No Worse Off Ref Data'!CY$2,Data!O16,0)</f>
        <v>#REF!</v>
      </c>
      <c r="CZ16" s="4" t="e">
        <f>IF('No Worse Off Calc'!#REF!='No Worse Off Ref Data'!CZ$2,Data!P16,0)</f>
        <v>#REF!</v>
      </c>
      <c r="DA16" s="4" t="e">
        <f>IF('No Worse Off Calc'!#REF!='No Worse Off Ref Data'!DA$2,Data!Q16,0)</f>
        <v>#REF!</v>
      </c>
      <c r="DB16" s="4" t="e">
        <f>IF('No Worse Off Calc'!#REF!='No Worse Off Ref Data'!DB$2,Data!R16,0)</f>
        <v>#REF!</v>
      </c>
      <c r="DC16" s="4" t="e">
        <f>IF('No Worse Off Calc'!#REF!='No Worse Off Ref Data'!DC$2,Data!S16,0)</f>
        <v>#REF!</v>
      </c>
      <c r="DD16" s="4" t="e">
        <f>IF('No Worse Off Calc'!#REF!='No Worse Off Ref Data'!DD$2,Data!T16,0)</f>
        <v>#REF!</v>
      </c>
      <c r="DE16" s="4" t="e">
        <f>IF('No Worse Off Calc'!#REF!='No Worse Off Ref Data'!DE$2,Data!U16,0)</f>
        <v>#REF!</v>
      </c>
      <c r="DF16" s="22" t="e">
        <f t="shared" si="7"/>
        <v>#REF!</v>
      </c>
    </row>
    <row r="17" spans="1:110" x14ac:dyDescent="0.3">
      <c r="A17" s="12">
        <v>10064</v>
      </c>
      <c r="B17" s="37" t="s">
        <v>24</v>
      </c>
      <c r="C17" s="18">
        <f>IF('No Worse Off Calc'!$C$6='No Worse Off Ref Data'!C$2,Data!G17,0)</f>
        <v>0</v>
      </c>
      <c r="D17" s="4">
        <f>IF('No Worse Off Calc'!$C$6='No Worse Off Ref Data'!D$2,Data!H17,0)</f>
        <v>0</v>
      </c>
      <c r="E17" s="4">
        <f>IF('No Worse Off Calc'!$C$6='No Worse Off Ref Data'!E$2,Data!I17,0)</f>
        <v>13.773583219178082</v>
      </c>
      <c r="F17" s="4">
        <f>IF('No Worse Off Calc'!$C$6='No Worse Off Ref Data'!F$2,Data!J17,0)</f>
        <v>0</v>
      </c>
      <c r="G17" s="4">
        <f>IF('No Worse Off Calc'!$C$6='No Worse Off Ref Data'!G$2,Data!K17,0)</f>
        <v>0</v>
      </c>
      <c r="H17" s="4">
        <f>IF('No Worse Off Calc'!$C$6='No Worse Off Ref Data'!H$2,Data!L17,0)</f>
        <v>0</v>
      </c>
      <c r="I17" s="4">
        <f>IF('No Worse Off Calc'!$C$6='No Worse Off Ref Data'!I$2,Data!M17,0)</f>
        <v>0</v>
      </c>
      <c r="J17" s="4">
        <f>IF('No Worse Off Calc'!$C$6='No Worse Off Ref Data'!J$2,Data!N17,0)</f>
        <v>0</v>
      </c>
      <c r="K17" s="4">
        <f>IF('No Worse Off Calc'!$C$6='No Worse Off Ref Data'!K$2,Data!O17,0)</f>
        <v>0</v>
      </c>
      <c r="L17" s="4">
        <f>IF('No Worse Off Calc'!$C$6='No Worse Off Ref Data'!L$2,Data!P17,0)</f>
        <v>0</v>
      </c>
      <c r="M17" s="4">
        <f>IF('No Worse Off Calc'!$C$6='No Worse Off Ref Data'!M$2,Data!Q17,0)</f>
        <v>0</v>
      </c>
      <c r="N17" s="4">
        <f>IF('No Worse Off Calc'!$C$6='No Worse Off Ref Data'!N$2,Data!R17,0)</f>
        <v>0</v>
      </c>
      <c r="O17" s="4">
        <f>IF('No Worse Off Calc'!$C$6='No Worse Off Ref Data'!O$2,Data!S17,0)</f>
        <v>0</v>
      </c>
      <c r="P17" s="4">
        <f>IF('No Worse Off Calc'!$C$6='No Worse Off Ref Data'!P$2,Data!T17,0)</f>
        <v>0</v>
      </c>
      <c r="Q17" s="4">
        <f>IF('No Worse Off Calc'!$C$6='No Worse Off Ref Data'!Q$2,Data!U17,0)</f>
        <v>0</v>
      </c>
      <c r="R17" s="22">
        <f t="shared" si="1"/>
        <v>13.773583219178082</v>
      </c>
      <c r="S17" s="18">
        <f>IF(S$2='No Worse Off Calc'!$D$6,Data!V17,0)</f>
        <v>0</v>
      </c>
      <c r="T17" s="4">
        <f>IF(T$2='No Worse Off Calc'!$D$6,Data!W17,0)</f>
        <v>0</v>
      </c>
      <c r="U17" s="4">
        <f>IF(U$2='No Worse Off Calc'!$D$6,Data!X17,0)</f>
        <v>0</v>
      </c>
      <c r="V17" s="4">
        <f>IF(V$2='No Worse Off Calc'!$D$6,Data!Y17,0)</f>
        <v>0</v>
      </c>
      <c r="W17" s="4">
        <f>IF(W$2='No Worse Off Calc'!$D$6,Data!Z17,0)</f>
        <v>0</v>
      </c>
      <c r="X17" s="4">
        <f>IF(X$2='No Worse Off Calc'!$D$6,Data!AA17,0)</f>
        <v>0</v>
      </c>
      <c r="Y17" s="4">
        <f>IF(Y$2='No Worse Off Calc'!$D$6,Data!AB17,0)</f>
        <v>0</v>
      </c>
      <c r="Z17" s="4">
        <f>IF(Z$2='No Worse Off Calc'!$D$6,Data!AC17,0)</f>
        <v>0</v>
      </c>
      <c r="AA17" s="4">
        <f>IF(AA$2='No Worse Off Calc'!$D$6,Data!AD17,0)</f>
        <v>0</v>
      </c>
      <c r="AB17" s="4">
        <f>IF(AB$2='No Worse Off Calc'!$D$6,Data!AE17,0)</f>
        <v>0</v>
      </c>
      <c r="AC17" s="4">
        <f>IF(AC$2='No Worse Off Calc'!$D$6,Data!AF17,0)</f>
        <v>0</v>
      </c>
      <c r="AD17" s="4">
        <f>IF(AD$2='No Worse Off Calc'!$D$6,Data!AG17,0)</f>
        <v>0</v>
      </c>
      <c r="AE17" s="4">
        <f>IF(AE$2='No Worse Off Calc'!$D$6,Data!AH17,0)</f>
        <v>0</v>
      </c>
      <c r="AF17" s="4">
        <f>IF(AF$2='No Worse Off Calc'!$D$6,Data!AI17,0)</f>
        <v>0</v>
      </c>
      <c r="AG17" s="6">
        <f t="shared" si="2"/>
        <v>0</v>
      </c>
      <c r="AH17" s="18">
        <f>IF(AH$2='No Worse Off Calc'!$E$6,0,0)</f>
        <v>0</v>
      </c>
      <c r="AI17" s="4">
        <f>IF(AI$2='No Worse Off Calc'!$E$6,Data!AJ17,0)</f>
        <v>0</v>
      </c>
      <c r="AJ17" s="4">
        <f>IF(AJ$2='No Worse Off Calc'!$E$6,Data!AK17,0)</f>
        <v>0</v>
      </c>
      <c r="AK17" s="4">
        <f>IF(AK$2='No Worse Off Calc'!$E$6,Data!AL17,0)</f>
        <v>0</v>
      </c>
      <c r="AL17" s="4">
        <f>IF(AL$2='No Worse Off Calc'!$E$6,Data!AM17,0)</f>
        <v>0</v>
      </c>
      <c r="AM17" s="4">
        <f>IF(AM$2='No Worse Off Calc'!$E$6,Data!AN17,0)</f>
        <v>0</v>
      </c>
      <c r="AN17" s="4">
        <f>IF(AN$2='No Worse Off Calc'!$E$6,Data!AO17,0)</f>
        <v>0</v>
      </c>
      <c r="AO17" s="4">
        <f>IF(AO$2='No Worse Off Calc'!$E$6,Data!AP17,0)</f>
        <v>0</v>
      </c>
      <c r="AP17" s="6">
        <f t="shared" si="3"/>
        <v>0</v>
      </c>
      <c r="AQ17" s="18">
        <f>IF(AQ$2='No Worse Off Calc'!$F$6,0,0)</f>
        <v>0</v>
      </c>
      <c r="AR17" s="4">
        <f>IF(AR$2='No Worse Off Calc'!$F$6,Data!AQ17,0)</f>
        <v>0</v>
      </c>
      <c r="AS17" s="4">
        <f>IF(AS$2='No Worse Off Calc'!$F$6,Data!AR17,0)</f>
        <v>0</v>
      </c>
      <c r="AT17" s="4">
        <f>IF(AT$2='No Worse Off Calc'!$F$6,Data!AS17,0)</f>
        <v>0</v>
      </c>
      <c r="AU17" s="4">
        <f>IF(AU$2='No Worse Off Calc'!$F$6,Data!AT17,0)</f>
        <v>0</v>
      </c>
      <c r="AV17" s="4">
        <f>IF(AV$2='No Worse Off Calc'!$F$6,Data!AU17,0)</f>
        <v>0</v>
      </c>
      <c r="AW17" s="4">
        <f>IF(AW$2='No Worse Off Calc'!$F$6,Data!AV17,0)</f>
        <v>0</v>
      </c>
      <c r="AX17" s="4">
        <f>IF(AX$2='No Worse Off Calc'!$F$6,Data!AW17,0)</f>
        <v>0</v>
      </c>
      <c r="AY17" s="6">
        <f t="shared" si="4"/>
        <v>0</v>
      </c>
      <c r="AZ17" s="18">
        <f>IF(AZ$2='No Worse Off Calc'!$G$6,0,0)</f>
        <v>0</v>
      </c>
      <c r="BA17" s="4">
        <f>IF(BA$2='No Worse Off Calc'!$G$6,Data!AX17,0)</f>
        <v>0</v>
      </c>
      <c r="BB17" s="4">
        <f>IF(BB$2='No Worse Off Calc'!$G$6,Data!AY17,0)</f>
        <v>0</v>
      </c>
      <c r="BC17" s="4">
        <f>IF(BC$2='No Worse Off Calc'!$G$6,Data!AZ17,0)</f>
        <v>0</v>
      </c>
      <c r="BD17" s="4">
        <f>IF(BD$2='No Worse Off Calc'!$G$6,Data!BA17,0)</f>
        <v>0</v>
      </c>
      <c r="BE17" s="4">
        <f>IF(BE$2='No Worse Off Calc'!$G$6,Data!BB17,0)</f>
        <v>0</v>
      </c>
      <c r="BF17" s="4">
        <f>IF(BF$2='No Worse Off Calc'!$G$6,Data!BC17,0)</f>
        <v>0</v>
      </c>
      <c r="BG17" s="4">
        <f>IF(BG$2='No Worse Off Calc'!$G$6,Data!BD17,0)</f>
        <v>0</v>
      </c>
      <c r="BH17" s="6">
        <f t="shared" si="5"/>
        <v>0</v>
      </c>
      <c r="BI17" s="97">
        <f>IF('No Worse Off Calc'!$H$6="Yes",Data!BE17,0)</f>
        <v>0</v>
      </c>
      <c r="BJ17" s="18">
        <f>IF(BJ$2='No Worse Off Calc'!$L$4,0,0)</f>
        <v>0</v>
      </c>
      <c r="BK17" s="4">
        <f>IF(BK$2='No Worse Off Calc'!$L$4,Data!BV17,0)</f>
        <v>0</v>
      </c>
      <c r="BL17" s="4">
        <f>IF(BL$2='No Worse Off Calc'!$L$4,Data!BW17,0)</f>
        <v>0</v>
      </c>
      <c r="BM17" s="4">
        <f>IF(BM$2='No Worse Off Calc'!$L$4,Data!BX17,0)</f>
        <v>0</v>
      </c>
      <c r="BN17" s="4">
        <f>IF(BN$2='No Worse Off Calc'!$L$4,Data!BY17,0)</f>
        <v>0</v>
      </c>
      <c r="BO17" s="6">
        <f t="shared" si="6"/>
        <v>0</v>
      </c>
      <c r="BP17" s="4">
        <f>IF('No Worse Off Calc'!$J$6='No Worse Off Ref Data'!BP$2,Data!C17,0)</f>
        <v>0</v>
      </c>
      <c r="BQ17" s="4">
        <f>IF('No Worse Off Calc'!$J$6='No Worse Off Ref Data'!BQ$2,Data!D17,0)</f>
        <v>0</v>
      </c>
      <c r="BR17" s="4">
        <f>IF('No Worse Off Calc'!$J$6='No Worse Off Ref Data'!BR$2,Data!E17,0)</f>
        <v>0</v>
      </c>
      <c r="BS17" s="4">
        <f>IF('No Worse Off Calc'!$J$6='No Worse Off Ref Data'!BS$2,Data!F17,0)</f>
        <v>14.064</v>
      </c>
      <c r="BT17" s="99">
        <f t="shared" si="0"/>
        <v>14.064</v>
      </c>
      <c r="BU17" s="102">
        <f>IF('No Worse Off Calc'!$L$6="Yes",'No Worse Off Ref Data'!BO17*'No Worse Off Calc'!$L$5,0)</f>
        <v>0</v>
      </c>
      <c r="BV17" s="102">
        <f>IF('No Worse Off Calc'!$M$6="Yes",IF(('No Worse Off Calc'!I21-'No Worse Off Ref Data'!BT17)&gt;0,('No Worse Off Calc'!I21-'No Worse Off Ref Data'!BT17)*'No Worse Off Calc'!$M$5,0),0)</f>
        <v>0</v>
      </c>
      <c r="BW17" s="80">
        <f>IF('No Worse Off Calc'!$K$6="Yes",IF(('No Worse Off Calc'!I21)&lt;'No Worse Off Calc'!J21,('No Worse Off Calc'!I21-'No Worse Off Calc'!J21)*'No Worse Off Calc'!$K$5,0),0)</f>
        <v>-0.2904167808219178</v>
      </c>
      <c r="BX17" s="105">
        <f>IF('No Worse Off Calc'!$N$5='No Worse Off Ref Data'!$BX$2,'No Worse Off Scaling'!D20,0)</f>
        <v>0</v>
      </c>
      <c r="BY17" s="1">
        <f>IF('No Worse Off Calc'!$N$5='No Worse Off Ref Data'!$BY$2,'No Worse Off Scaling'!H20,0)</f>
        <v>0</v>
      </c>
      <c r="BZ17" s="6">
        <f>IF('No Worse Off Calc'!$N$6="Yes",SUM('No Worse Off Ref Data'!BX17:BY17),0)</f>
        <v>0</v>
      </c>
      <c r="CA17" s="4"/>
      <c r="CB17" s="4"/>
      <c r="CC17" s="4"/>
      <c r="CD17" s="4"/>
      <c r="CE17" s="4"/>
      <c r="CF17" s="4"/>
      <c r="CG17" s="4"/>
      <c r="CH17" s="4"/>
      <c r="CI17" s="4"/>
      <c r="CJ17" s="4"/>
      <c r="CK17" s="4"/>
      <c r="CL17" s="4"/>
      <c r="CM17" s="4"/>
      <c r="CN17" s="4"/>
      <c r="CO17" s="4"/>
      <c r="CP17" s="4"/>
      <c r="CQ17" s="4" t="e">
        <f>IF('No Worse Off Calc'!#REF!='No Worse Off Ref Data'!CQ$2,Data!G17,0)</f>
        <v>#REF!</v>
      </c>
      <c r="CR17" s="4" t="e">
        <f>IF('No Worse Off Calc'!#REF!='No Worse Off Ref Data'!CR$2,Data!H17,0)</f>
        <v>#REF!</v>
      </c>
      <c r="CS17" s="4" t="e">
        <f>IF('No Worse Off Calc'!#REF!='No Worse Off Ref Data'!CS$2,Data!I17,0)</f>
        <v>#REF!</v>
      </c>
      <c r="CT17" s="4" t="e">
        <f>IF('No Worse Off Calc'!#REF!='No Worse Off Ref Data'!CT$2,Data!J17,0)</f>
        <v>#REF!</v>
      </c>
      <c r="CU17" s="4" t="e">
        <f>IF('No Worse Off Calc'!#REF!='No Worse Off Ref Data'!CU$2,Data!K17,0)</f>
        <v>#REF!</v>
      </c>
      <c r="CV17" s="4" t="e">
        <f>IF('No Worse Off Calc'!#REF!='No Worse Off Ref Data'!CV$2,Data!L17,0)</f>
        <v>#REF!</v>
      </c>
      <c r="CW17" s="4" t="e">
        <f>IF('No Worse Off Calc'!#REF!='No Worse Off Ref Data'!CW$2,Data!M17,0)</f>
        <v>#REF!</v>
      </c>
      <c r="CX17" s="4" t="e">
        <f>IF('No Worse Off Calc'!#REF!='No Worse Off Ref Data'!CX$2,Data!N17,0)</f>
        <v>#REF!</v>
      </c>
      <c r="CY17" s="4" t="e">
        <f>IF('No Worse Off Calc'!#REF!='No Worse Off Ref Data'!CY$2,Data!O17,0)</f>
        <v>#REF!</v>
      </c>
      <c r="CZ17" s="4" t="e">
        <f>IF('No Worse Off Calc'!#REF!='No Worse Off Ref Data'!CZ$2,Data!P17,0)</f>
        <v>#REF!</v>
      </c>
      <c r="DA17" s="4" t="e">
        <f>IF('No Worse Off Calc'!#REF!='No Worse Off Ref Data'!DA$2,Data!Q17,0)</f>
        <v>#REF!</v>
      </c>
      <c r="DB17" s="4" t="e">
        <f>IF('No Worse Off Calc'!#REF!='No Worse Off Ref Data'!DB$2,Data!R17,0)</f>
        <v>#REF!</v>
      </c>
      <c r="DC17" s="4" t="e">
        <f>IF('No Worse Off Calc'!#REF!='No Worse Off Ref Data'!DC$2,Data!S17,0)</f>
        <v>#REF!</v>
      </c>
      <c r="DD17" s="4" t="e">
        <f>IF('No Worse Off Calc'!#REF!='No Worse Off Ref Data'!DD$2,Data!T17,0)</f>
        <v>#REF!</v>
      </c>
      <c r="DE17" s="4" t="e">
        <f>IF('No Worse Off Calc'!#REF!='No Worse Off Ref Data'!DE$2,Data!U17,0)</f>
        <v>#REF!</v>
      </c>
      <c r="DF17" s="22" t="e">
        <f t="shared" si="7"/>
        <v>#REF!</v>
      </c>
    </row>
    <row r="18" spans="1:110" x14ac:dyDescent="0.3">
      <c r="A18" s="12">
        <v>10065</v>
      </c>
      <c r="B18" s="37" t="s">
        <v>25</v>
      </c>
      <c r="C18" s="18">
        <f>IF('No Worse Off Calc'!$C$6='No Worse Off Ref Data'!C$2,Data!G18,0)</f>
        <v>0</v>
      </c>
      <c r="D18" s="4">
        <f>IF('No Worse Off Calc'!$C$6='No Worse Off Ref Data'!D$2,Data!H18,0)</f>
        <v>0</v>
      </c>
      <c r="E18" s="4">
        <f>IF('No Worse Off Calc'!$C$6='No Worse Off Ref Data'!E$2,Data!I18,0)</f>
        <v>5.0936791095890408</v>
      </c>
      <c r="F18" s="4">
        <f>IF('No Worse Off Calc'!$C$6='No Worse Off Ref Data'!F$2,Data!J18,0)</f>
        <v>0</v>
      </c>
      <c r="G18" s="4">
        <f>IF('No Worse Off Calc'!$C$6='No Worse Off Ref Data'!G$2,Data!K18,0)</f>
        <v>0</v>
      </c>
      <c r="H18" s="4">
        <f>IF('No Worse Off Calc'!$C$6='No Worse Off Ref Data'!H$2,Data!L18,0)</f>
        <v>0</v>
      </c>
      <c r="I18" s="4">
        <f>IF('No Worse Off Calc'!$C$6='No Worse Off Ref Data'!I$2,Data!M18,0)</f>
        <v>0</v>
      </c>
      <c r="J18" s="4">
        <f>IF('No Worse Off Calc'!$C$6='No Worse Off Ref Data'!J$2,Data!N18,0)</f>
        <v>0</v>
      </c>
      <c r="K18" s="4">
        <f>IF('No Worse Off Calc'!$C$6='No Worse Off Ref Data'!K$2,Data!O18,0)</f>
        <v>0</v>
      </c>
      <c r="L18" s="4">
        <f>IF('No Worse Off Calc'!$C$6='No Worse Off Ref Data'!L$2,Data!P18,0)</f>
        <v>0</v>
      </c>
      <c r="M18" s="4">
        <f>IF('No Worse Off Calc'!$C$6='No Worse Off Ref Data'!M$2,Data!Q18,0)</f>
        <v>0</v>
      </c>
      <c r="N18" s="4">
        <f>IF('No Worse Off Calc'!$C$6='No Worse Off Ref Data'!N$2,Data!R18,0)</f>
        <v>0</v>
      </c>
      <c r="O18" s="4">
        <f>IF('No Worse Off Calc'!$C$6='No Worse Off Ref Data'!O$2,Data!S18,0)</f>
        <v>0</v>
      </c>
      <c r="P18" s="4">
        <f>IF('No Worse Off Calc'!$C$6='No Worse Off Ref Data'!P$2,Data!T18,0)</f>
        <v>0</v>
      </c>
      <c r="Q18" s="4">
        <f>IF('No Worse Off Calc'!$C$6='No Worse Off Ref Data'!Q$2,Data!U18,0)</f>
        <v>0</v>
      </c>
      <c r="R18" s="22">
        <f t="shared" si="1"/>
        <v>5.0936791095890408</v>
      </c>
      <c r="S18" s="18">
        <f>IF(S$2='No Worse Off Calc'!$D$6,Data!V18,0)</f>
        <v>0</v>
      </c>
      <c r="T18" s="4">
        <f>IF(T$2='No Worse Off Calc'!$D$6,Data!W18,0)</f>
        <v>0</v>
      </c>
      <c r="U18" s="4">
        <f>IF(U$2='No Worse Off Calc'!$D$6,Data!X18,0)</f>
        <v>0</v>
      </c>
      <c r="V18" s="4">
        <f>IF(V$2='No Worse Off Calc'!$D$6,Data!Y18,0)</f>
        <v>0</v>
      </c>
      <c r="W18" s="4">
        <f>IF(W$2='No Worse Off Calc'!$D$6,Data!Z18,0)</f>
        <v>0</v>
      </c>
      <c r="X18" s="4">
        <f>IF(X$2='No Worse Off Calc'!$D$6,Data!AA18,0)</f>
        <v>0</v>
      </c>
      <c r="Y18" s="4">
        <f>IF(Y$2='No Worse Off Calc'!$D$6,Data!AB18,0)</f>
        <v>0</v>
      </c>
      <c r="Z18" s="4">
        <f>IF(Z$2='No Worse Off Calc'!$D$6,Data!AC18,0)</f>
        <v>0</v>
      </c>
      <c r="AA18" s="4">
        <f>IF(AA$2='No Worse Off Calc'!$D$6,Data!AD18,0)</f>
        <v>0</v>
      </c>
      <c r="AB18" s="4">
        <f>IF(AB$2='No Worse Off Calc'!$D$6,Data!AE18,0)</f>
        <v>0</v>
      </c>
      <c r="AC18" s="4">
        <f>IF(AC$2='No Worse Off Calc'!$D$6,Data!AF18,0)</f>
        <v>0</v>
      </c>
      <c r="AD18" s="4">
        <f>IF(AD$2='No Worse Off Calc'!$D$6,Data!AG18,0)</f>
        <v>0</v>
      </c>
      <c r="AE18" s="4">
        <f>IF(AE$2='No Worse Off Calc'!$D$6,Data!AH18,0)</f>
        <v>0</v>
      </c>
      <c r="AF18" s="4">
        <f>IF(AF$2='No Worse Off Calc'!$D$6,Data!AI18,0)</f>
        <v>0</v>
      </c>
      <c r="AG18" s="6">
        <f t="shared" si="2"/>
        <v>0</v>
      </c>
      <c r="AH18" s="18">
        <f>IF(AH$2='No Worse Off Calc'!$E$6,0,0)</f>
        <v>0</v>
      </c>
      <c r="AI18" s="4">
        <f>IF(AI$2='No Worse Off Calc'!$E$6,Data!AJ18,0)</f>
        <v>0</v>
      </c>
      <c r="AJ18" s="4">
        <f>IF(AJ$2='No Worse Off Calc'!$E$6,Data!AK18,0)</f>
        <v>0</v>
      </c>
      <c r="AK18" s="4">
        <f>IF(AK$2='No Worse Off Calc'!$E$6,Data!AL18,0)</f>
        <v>0</v>
      </c>
      <c r="AL18" s="4">
        <f>IF(AL$2='No Worse Off Calc'!$E$6,Data!AM18,0)</f>
        <v>0</v>
      </c>
      <c r="AM18" s="4">
        <f>IF(AM$2='No Worse Off Calc'!$E$6,Data!AN18,0)</f>
        <v>0</v>
      </c>
      <c r="AN18" s="4">
        <f>IF(AN$2='No Worse Off Calc'!$E$6,Data!AO18,0)</f>
        <v>0</v>
      </c>
      <c r="AO18" s="4">
        <f>IF(AO$2='No Worse Off Calc'!$E$6,Data!AP18,0)</f>
        <v>0</v>
      </c>
      <c r="AP18" s="6">
        <f t="shared" si="3"/>
        <v>0</v>
      </c>
      <c r="AQ18" s="18">
        <f>IF(AQ$2='No Worse Off Calc'!$F$6,0,0)</f>
        <v>0</v>
      </c>
      <c r="AR18" s="4">
        <f>IF(AR$2='No Worse Off Calc'!$F$6,Data!AQ18,0)</f>
        <v>0</v>
      </c>
      <c r="AS18" s="4">
        <f>IF(AS$2='No Worse Off Calc'!$F$6,Data!AR18,0)</f>
        <v>0</v>
      </c>
      <c r="AT18" s="4">
        <f>IF(AT$2='No Worse Off Calc'!$F$6,Data!AS18,0)</f>
        <v>0</v>
      </c>
      <c r="AU18" s="4">
        <f>IF(AU$2='No Worse Off Calc'!$F$6,Data!AT18,0)</f>
        <v>0</v>
      </c>
      <c r="AV18" s="4">
        <f>IF(AV$2='No Worse Off Calc'!$F$6,Data!AU18,0)</f>
        <v>0</v>
      </c>
      <c r="AW18" s="4">
        <f>IF(AW$2='No Worse Off Calc'!$F$6,Data!AV18,0)</f>
        <v>0</v>
      </c>
      <c r="AX18" s="4">
        <f>IF(AX$2='No Worse Off Calc'!$F$6,Data!AW18,0)</f>
        <v>0</v>
      </c>
      <c r="AY18" s="6">
        <f t="shared" si="4"/>
        <v>0</v>
      </c>
      <c r="AZ18" s="18">
        <f>IF(AZ$2='No Worse Off Calc'!$G$6,0,0)</f>
        <v>0</v>
      </c>
      <c r="BA18" s="4">
        <f>IF(BA$2='No Worse Off Calc'!$G$6,Data!AX18,0)</f>
        <v>0</v>
      </c>
      <c r="BB18" s="4">
        <f>IF(BB$2='No Worse Off Calc'!$G$6,Data!AY18,0)</f>
        <v>0</v>
      </c>
      <c r="BC18" s="4">
        <f>IF(BC$2='No Worse Off Calc'!$G$6,Data!AZ18,0)</f>
        <v>0</v>
      </c>
      <c r="BD18" s="4">
        <f>IF(BD$2='No Worse Off Calc'!$G$6,Data!BA18,0)</f>
        <v>0</v>
      </c>
      <c r="BE18" s="4">
        <f>IF(BE$2='No Worse Off Calc'!$G$6,Data!BB18,0)</f>
        <v>0</v>
      </c>
      <c r="BF18" s="4">
        <f>IF(BF$2='No Worse Off Calc'!$G$6,Data!BC18,0)</f>
        <v>0</v>
      </c>
      <c r="BG18" s="4">
        <f>IF(BG$2='No Worse Off Calc'!$G$6,Data!BD18,0)</f>
        <v>0</v>
      </c>
      <c r="BH18" s="6">
        <f t="shared" si="5"/>
        <v>0</v>
      </c>
      <c r="BI18" s="97">
        <f>IF('No Worse Off Calc'!$H$6="Yes",Data!BE18,0)</f>
        <v>0</v>
      </c>
      <c r="BJ18" s="18">
        <f>IF(BJ$2='No Worse Off Calc'!$L$4,0,0)</f>
        <v>0</v>
      </c>
      <c r="BK18" s="4">
        <f>IF(BK$2='No Worse Off Calc'!$L$4,Data!BV18,0)</f>
        <v>0</v>
      </c>
      <c r="BL18" s="4">
        <f>IF(BL$2='No Worse Off Calc'!$L$4,Data!BW18,0)</f>
        <v>0</v>
      </c>
      <c r="BM18" s="4">
        <f>IF(BM$2='No Worse Off Calc'!$L$4,Data!BX18,0)</f>
        <v>0</v>
      </c>
      <c r="BN18" s="4">
        <f>IF(BN$2='No Worse Off Calc'!$L$4,Data!BY18,0)</f>
        <v>0</v>
      </c>
      <c r="BO18" s="6">
        <f t="shared" si="6"/>
        <v>0</v>
      </c>
      <c r="BP18" s="4">
        <f>IF('No Worse Off Calc'!$J$6='No Worse Off Ref Data'!BP$2,Data!C18,0)</f>
        <v>0</v>
      </c>
      <c r="BQ18" s="4">
        <f>IF('No Worse Off Calc'!$J$6='No Worse Off Ref Data'!BQ$2,Data!D18,0)</f>
        <v>0</v>
      </c>
      <c r="BR18" s="4">
        <f>IF('No Worse Off Calc'!$J$6='No Worse Off Ref Data'!BR$2,Data!E18,0)</f>
        <v>0</v>
      </c>
      <c r="BS18" s="4">
        <f>IF('No Worse Off Calc'!$J$6='No Worse Off Ref Data'!BS$2,Data!F18,0)</f>
        <v>2.3780000000000001</v>
      </c>
      <c r="BT18" s="99">
        <f t="shared" si="0"/>
        <v>2.3780000000000001</v>
      </c>
      <c r="BU18" s="102">
        <f>IF('No Worse Off Calc'!$L$6="Yes",'No Worse Off Ref Data'!BO18*'No Worse Off Calc'!$L$5,0)</f>
        <v>0</v>
      </c>
      <c r="BV18" s="102">
        <f>IF('No Worse Off Calc'!$M$6="Yes",IF(('No Worse Off Calc'!I22-'No Worse Off Ref Data'!BT18)&gt;0,('No Worse Off Calc'!I22-'No Worse Off Ref Data'!BT18)*'No Worse Off Calc'!$M$5,0),0)</f>
        <v>2.7156791095890407</v>
      </c>
      <c r="BW18" s="80">
        <f>IF('No Worse Off Calc'!$K$6="Yes",IF(('No Worse Off Calc'!I22)&lt;'No Worse Off Calc'!J22,('No Worse Off Calc'!I22-'No Worse Off Calc'!J22)*'No Worse Off Calc'!$K$5,0),0)</f>
        <v>0</v>
      </c>
      <c r="BX18" s="105">
        <f>IF('No Worse Off Calc'!$N$5='No Worse Off Ref Data'!$BX$2,'No Worse Off Scaling'!D21,0)</f>
        <v>0</v>
      </c>
      <c r="BY18" s="1">
        <f>IF('No Worse Off Calc'!$N$5='No Worse Off Ref Data'!$BY$2,'No Worse Off Scaling'!H21,0)</f>
        <v>-1.5245236112621887</v>
      </c>
      <c r="BZ18" s="6">
        <f>IF('No Worse Off Calc'!$N$6="Yes",SUM('No Worse Off Ref Data'!BX18:BY18),0)</f>
        <v>-1.5245236112621887</v>
      </c>
      <c r="CA18" s="4"/>
      <c r="CB18" s="4"/>
      <c r="CC18" s="4"/>
      <c r="CD18" s="4"/>
      <c r="CE18" s="4"/>
      <c r="CF18" s="4"/>
      <c r="CG18" s="4"/>
      <c r="CH18" s="4"/>
      <c r="CI18" s="4"/>
      <c r="CJ18" s="4"/>
      <c r="CK18" s="4"/>
      <c r="CL18" s="4"/>
      <c r="CM18" s="4"/>
      <c r="CN18" s="4"/>
      <c r="CO18" s="4"/>
      <c r="CP18" s="4"/>
      <c r="CQ18" s="4" t="e">
        <f>IF('No Worse Off Calc'!#REF!='No Worse Off Ref Data'!CQ$2,Data!G18,0)</f>
        <v>#REF!</v>
      </c>
      <c r="CR18" s="4" t="e">
        <f>IF('No Worse Off Calc'!#REF!='No Worse Off Ref Data'!CR$2,Data!H18,0)</f>
        <v>#REF!</v>
      </c>
      <c r="CS18" s="4" t="e">
        <f>IF('No Worse Off Calc'!#REF!='No Worse Off Ref Data'!CS$2,Data!I18,0)</f>
        <v>#REF!</v>
      </c>
      <c r="CT18" s="4" t="e">
        <f>IF('No Worse Off Calc'!#REF!='No Worse Off Ref Data'!CT$2,Data!J18,0)</f>
        <v>#REF!</v>
      </c>
      <c r="CU18" s="4" t="e">
        <f>IF('No Worse Off Calc'!#REF!='No Worse Off Ref Data'!CU$2,Data!K18,0)</f>
        <v>#REF!</v>
      </c>
      <c r="CV18" s="4" t="e">
        <f>IF('No Worse Off Calc'!#REF!='No Worse Off Ref Data'!CV$2,Data!L18,0)</f>
        <v>#REF!</v>
      </c>
      <c r="CW18" s="4" t="e">
        <f>IF('No Worse Off Calc'!#REF!='No Worse Off Ref Data'!CW$2,Data!M18,0)</f>
        <v>#REF!</v>
      </c>
      <c r="CX18" s="4" t="e">
        <f>IF('No Worse Off Calc'!#REF!='No Worse Off Ref Data'!CX$2,Data!N18,0)</f>
        <v>#REF!</v>
      </c>
      <c r="CY18" s="4" t="e">
        <f>IF('No Worse Off Calc'!#REF!='No Worse Off Ref Data'!CY$2,Data!O18,0)</f>
        <v>#REF!</v>
      </c>
      <c r="CZ18" s="4" t="e">
        <f>IF('No Worse Off Calc'!#REF!='No Worse Off Ref Data'!CZ$2,Data!P18,0)</f>
        <v>#REF!</v>
      </c>
      <c r="DA18" s="4" t="e">
        <f>IF('No Worse Off Calc'!#REF!='No Worse Off Ref Data'!DA$2,Data!Q18,0)</f>
        <v>#REF!</v>
      </c>
      <c r="DB18" s="4" t="e">
        <f>IF('No Worse Off Calc'!#REF!='No Worse Off Ref Data'!DB$2,Data!R18,0)</f>
        <v>#REF!</v>
      </c>
      <c r="DC18" s="4" t="e">
        <f>IF('No Worse Off Calc'!#REF!='No Worse Off Ref Data'!DC$2,Data!S18,0)</f>
        <v>#REF!</v>
      </c>
      <c r="DD18" s="4" t="e">
        <f>IF('No Worse Off Calc'!#REF!='No Worse Off Ref Data'!DD$2,Data!T18,0)</f>
        <v>#REF!</v>
      </c>
      <c r="DE18" s="4" t="e">
        <f>IF('No Worse Off Calc'!#REF!='No Worse Off Ref Data'!DE$2,Data!U18,0)</f>
        <v>#REF!</v>
      </c>
      <c r="DF18" s="22" t="e">
        <f t="shared" si="7"/>
        <v>#REF!</v>
      </c>
    </row>
    <row r="19" spans="1:110" x14ac:dyDescent="0.3">
      <c r="A19" s="12">
        <v>10066</v>
      </c>
      <c r="B19" s="37" t="s">
        <v>26</v>
      </c>
      <c r="C19" s="18">
        <f>IF('No Worse Off Calc'!$C$6='No Worse Off Ref Data'!C$2,Data!G19,0)</f>
        <v>0</v>
      </c>
      <c r="D19" s="4">
        <f>IF('No Worse Off Calc'!$C$6='No Worse Off Ref Data'!D$2,Data!H19,0)</f>
        <v>0</v>
      </c>
      <c r="E19" s="4">
        <f>IF('No Worse Off Calc'!$C$6='No Worse Off Ref Data'!E$2,Data!I19,0)</f>
        <v>32.169395776255712</v>
      </c>
      <c r="F19" s="4">
        <f>IF('No Worse Off Calc'!$C$6='No Worse Off Ref Data'!F$2,Data!J19,0)</f>
        <v>0</v>
      </c>
      <c r="G19" s="4">
        <f>IF('No Worse Off Calc'!$C$6='No Worse Off Ref Data'!G$2,Data!K19,0)</f>
        <v>0</v>
      </c>
      <c r="H19" s="4">
        <f>IF('No Worse Off Calc'!$C$6='No Worse Off Ref Data'!H$2,Data!L19,0)</f>
        <v>0</v>
      </c>
      <c r="I19" s="4">
        <f>IF('No Worse Off Calc'!$C$6='No Worse Off Ref Data'!I$2,Data!M19,0)</f>
        <v>0</v>
      </c>
      <c r="J19" s="4">
        <f>IF('No Worse Off Calc'!$C$6='No Worse Off Ref Data'!J$2,Data!N19,0)</f>
        <v>0</v>
      </c>
      <c r="K19" s="4">
        <f>IF('No Worse Off Calc'!$C$6='No Worse Off Ref Data'!K$2,Data!O19,0)</f>
        <v>0</v>
      </c>
      <c r="L19" s="4">
        <f>IF('No Worse Off Calc'!$C$6='No Worse Off Ref Data'!L$2,Data!P19,0)</f>
        <v>0</v>
      </c>
      <c r="M19" s="4">
        <f>IF('No Worse Off Calc'!$C$6='No Worse Off Ref Data'!M$2,Data!Q19,0)</f>
        <v>0</v>
      </c>
      <c r="N19" s="4">
        <f>IF('No Worse Off Calc'!$C$6='No Worse Off Ref Data'!N$2,Data!R19,0)</f>
        <v>0</v>
      </c>
      <c r="O19" s="4">
        <f>IF('No Worse Off Calc'!$C$6='No Worse Off Ref Data'!O$2,Data!S19,0)</f>
        <v>0</v>
      </c>
      <c r="P19" s="4">
        <f>IF('No Worse Off Calc'!$C$6='No Worse Off Ref Data'!P$2,Data!T19,0)</f>
        <v>0</v>
      </c>
      <c r="Q19" s="4">
        <f>IF('No Worse Off Calc'!$C$6='No Worse Off Ref Data'!Q$2,Data!U19,0)</f>
        <v>0</v>
      </c>
      <c r="R19" s="22">
        <f t="shared" si="1"/>
        <v>32.169395776255712</v>
      </c>
      <c r="S19" s="18">
        <f>IF(S$2='No Worse Off Calc'!$D$6,Data!V19,0)</f>
        <v>0</v>
      </c>
      <c r="T19" s="4">
        <f>IF(T$2='No Worse Off Calc'!$D$6,Data!W19,0)</f>
        <v>0</v>
      </c>
      <c r="U19" s="4">
        <f>IF(U$2='No Worse Off Calc'!$D$6,Data!X19,0)</f>
        <v>0</v>
      </c>
      <c r="V19" s="4">
        <f>IF(V$2='No Worse Off Calc'!$D$6,Data!Y19,0)</f>
        <v>0</v>
      </c>
      <c r="W19" s="4">
        <f>IF(W$2='No Worse Off Calc'!$D$6,Data!Z19,0)</f>
        <v>0</v>
      </c>
      <c r="X19" s="4">
        <f>IF(X$2='No Worse Off Calc'!$D$6,Data!AA19,0)</f>
        <v>0</v>
      </c>
      <c r="Y19" s="4">
        <f>IF(Y$2='No Worse Off Calc'!$D$6,Data!AB19,0)</f>
        <v>0</v>
      </c>
      <c r="Z19" s="4">
        <f>IF(Z$2='No Worse Off Calc'!$D$6,Data!AC19,0)</f>
        <v>0</v>
      </c>
      <c r="AA19" s="4">
        <f>IF(AA$2='No Worse Off Calc'!$D$6,Data!AD19,0)</f>
        <v>0</v>
      </c>
      <c r="AB19" s="4">
        <f>IF(AB$2='No Worse Off Calc'!$D$6,Data!AE19,0)</f>
        <v>0</v>
      </c>
      <c r="AC19" s="4">
        <f>IF(AC$2='No Worse Off Calc'!$D$6,Data!AF19,0)</f>
        <v>0</v>
      </c>
      <c r="AD19" s="4">
        <f>IF(AD$2='No Worse Off Calc'!$D$6,Data!AG19,0)</f>
        <v>0</v>
      </c>
      <c r="AE19" s="4">
        <f>IF(AE$2='No Worse Off Calc'!$D$6,Data!AH19,0)</f>
        <v>0</v>
      </c>
      <c r="AF19" s="4">
        <f>IF(AF$2='No Worse Off Calc'!$D$6,Data!AI19,0)</f>
        <v>0</v>
      </c>
      <c r="AG19" s="6">
        <f t="shared" si="2"/>
        <v>0</v>
      </c>
      <c r="AH19" s="18">
        <f>IF(AH$2='No Worse Off Calc'!$E$6,0,0)</f>
        <v>0</v>
      </c>
      <c r="AI19" s="4">
        <f>IF(AI$2='No Worse Off Calc'!$E$6,Data!AJ19,0)</f>
        <v>0</v>
      </c>
      <c r="AJ19" s="4">
        <f>IF(AJ$2='No Worse Off Calc'!$E$6,Data!AK19,0)</f>
        <v>7.1143835616438356</v>
      </c>
      <c r="AK19" s="4">
        <f>IF(AK$2='No Worse Off Calc'!$E$6,Data!AL19,0)</f>
        <v>0</v>
      </c>
      <c r="AL19" s="4">
        <f>IF(AL$2='No Worse Off Calc'!$E$6,Data!AM19,0)</f>
        <v>0</v>
      </c>
      <c r="AM19" s="4">
        <f>IF(AM$2='No Worse Off Calc'!$E$6,Data!AN19,0)</f>
        <v>0</v>
      </c>
      <c r="AN19" s="4">
        <f>IF(AN$2='No Worse Off Calc'!$E$6,Data!AO19,0)</f>
        <v>0</v>
      </c>
      <c r="AO19" s="4">
        <f>IF(AO$2='No Worse Off Calc'!$E$6,Data!AP19,0)</f>
        <v>0</v>
      </c>
      <c r="AP19" s="6">
        <f t="shared" si="3"/>
        <v>7.1143835616438356</v>
      </c>
      <c r="AQ19" s="18">
        <f>IF(AQ$2='No Worse Off Calc'!$F$6,0,0)</f>
        <v>0</v>
      </c>
      <c r="AR19" s="4">
        <f>IF(AR$2='No Worse Off Calc'!$F$6,Data!AQ19,0)</f>
        <v>0</v>
      </c>
      <c r="AS19" s="4">
        <f>IF(AS$2='No Worse Off Calc'!$F$6,Data!AR19,0)</f>
        <v>0</v>
      </c>
      <c r="AT19" s="4">
        <f>IF(AT$2='No Worse Off Calc'!$F$6,Data!AS19,0)</f>
        <v>0</v>
      </c>
      <c r="AU19" s="4">
        <f>IF(AU$2='No Worse Off Calc'!$F$6,Data!AT19,0)</f>
        <v>0</v>
      </c>
      <c r="AV19" s="4">
        <f>IF(AV$2='No Worse Off Calc'!$F$6,Data!AU19,0)</f>
        <v>0</v>
      </c>
      <c r="AW19" s="4">
        <f>IF(AW$2='No Worse Off Calc'!$F$6,Data!AV19,0)</f>
        <v>0</v>
      </c>
      <c r="AX19" s="4">
        <f>IF(AX$2='No Worse Off Calc'!$F$6,Data!AW19,0)</f>
        <v>0</v>
      </c>
      <c r="AY19" s="6">
        <f t="shared" si="4"/>
        <v>0</v>
      </c>
      <c r="AZ19" s="18">
        <f>IF(AZ$2='No Worse Off Calc'!$G$6,0,0)</f>
        <v>0</v>
      </c>
      <c r="BA19" s="4">
        <f>IF(BA$2='No Worse Off Calc'!$G$6,Data!AX19,0)</f>
        <v>0</v>
      </c>
      <c r="BB19" s="4">
        <f>IF(BB$2='No Worse Off Calc'!$G$6,Data!AY19,0)</f>
        <v>0</v>
      </c>
      <c r="BC19" s="4">
        <f>IF(BC$2='No Worse Off Calc'!$G$6,Data!AZ19,0)</f>
        <v>0</v>
      </c>
      <c r="BD19" s="4">
        <f>IF(BD$2='No Worse Off Calc'!$G$6,Data!BA19,0)</f>
        <v>0</v>
      </c>
      <c r="BE19" s="4">
        <f>IF(BE$2='No Worse Off Calc'!$G$6,Data!BB19,0)</f>
        <v>0</v>
      </c>
      <c r="BF19" s="4">
        <f>IF(BF$2='No Worse Off Calc'!$G$6,Data!BC19,0)</f>
        <v>0</v>
      </c>
      <c r="BG19" s="4">
        <f>IF(BG$2='No Worse Off Calc'!$G$6,Data!BD19,0)</f>
        <v>0</v>
      </c>
      <c r="BH19" s="6">
        <f t="shared" si="5"/>
        <v>0</v>
      </c>
      <c r="BI19" s="97">
        <f>IF('No Worse Off Calc'!$H$6="Yes",Data!BE19,0)</f>
        <v>0</v>
      </c>
      <c r="BJ19" s="18">
        <f>IF(BJ$2='No Worse Off Calc'!$L$4,0,0)</f>
        <v>0</v>
      </c>
      <c r="BK19" s="4">
        <f>IF(BK$2='No Worse Off Calc'!$L$4,Data!BV19,0)</f>
        <v>0</v>
      </c>
      <c r="BL19" s="4">
        <f>IF(BL$2='No Worse Off Calc'!$L$4,Data!BW19,0)</f>
        <v>0</v>
      </c>
      <c r="BM19" s="4">
        <f>IF(BM$2='No Worse Off Calc'!$L$4,Data!BX19,0)</f>
        <v>0</v>
      </c>
      <c r="BN19" s="4">
        <f>IF(BN$2='No Worse Off Calc'!$L$4,Data!BY19,0)</f>
        <v>5.4999999999999993E-2</v>
      </c>
      <c r="BO19" s="6">
        <f t="shared" si="6"/>
        <v>5.4999999999999993E-2</v>
      </c>
      <c r="BP19" s="4">
        <f>IF('No Worse Off Calc'!$J$6='No Worse Off Ref Data'!BP$2,Data!C19,0)</f>
        <v>0</v>
      </c>
      <c r="BQ19" s="4">
        <f>IF('No Worse Off Calc'!$J$6='No Worse Off Ref Data'!BQ$2,Data!D19,0)</f>
        <v>0</v>
      </c>
      <c r="BR19" s="4">
        <f>IF('No Worse Off Calc'!$J$6='No Worse Off Ref Data'!BR$2,Data!E19,0)</f>
        <v>0</v>
      </c>
      <c r="BS19" s="4">
        <f>IF('No Worse Off Calc'!$J$6='No Worse Off Ref Data'!BS$2,Data!F19,0)</f>
        <v>24.370999999999999</v>
      </c>
      <c r="BT19" s="99">
        <f t="shared" si="0"/>
        <v>24.370999999999999</v>
      </c>
      <c r="BU19" s="102">
        <f>IF('No Worse Off Calc'!$L$6="Yes",'No Worse Off Ref Data'!BO19*'No Worse Off Calc'!$L$5,0)</f>
        <v>5.4999999999999993E-2</v>
      </c>
      <c r="BV19" s="102">
        <f>IF('No Worse Off Calc'!$M$6="Yes",IF(('No Worse Off Calc'!I23-'No Worse Off Ref Data'!BT19)&gt;0,('No Worse Off Calc'!I23-'No Worse Off Ref Data'!BT19)*'No Worse Off Calc'!$M$5,0),0)</f>
        <v>0.68401221461187944</v>
      </c>
      <c r="BW19" s="80">
        <f>IF('No Worse Off Calc'!$K$6="Yes",IF(('No Worse Off Calc'!I23)&lt;'No Worse Off Calc'!J23,('No Worse Off Calc'!I23-'No Worse Off Calc'!J23)*'No Worse Off Calc'!$K$5,0),0)</f>
        <v>0</v>
      </c>
      <c r="BX19" s="105">
        <f>IF('No Worse Off Calc'!$N$5='No Worse Off Ref Data'!$BX$2,'No Worse Off Scaling'!D22,0)</f>
        <v>0</v>
      </c>
      <c r="BY19" s="1">
        <f>IF('No Worse Off Calc'!$N$5='No Worse Off Ref Data'!$BY$2,'No Worse Off Scaling'!H22,0)</f>
        <v>-0.41486549946523782</v>
      </c>
      <c r="BZ19" s="6">
        <f>IF('No Worse Off Calc'!$N$6="Yes",SUM('No Worse Off Ref Data'!BX19:BY19),0)</f>
        <v>-0.41486549946523782</v>
      </c>
      <c r="CA19" s="4"/>
      <c r="CB19" s="4"/>
      <c r="CC19" s="4"/>
      <c r="CD19" s="4"/>
      <c r="CE19" s="4"/>
      <c r="CF19" s="4"/>
      <c r="CG19" s="4"/>
      <c r="CH19" s="4"/>
      <c r="CI19" s="4"/>
      <c r="CJ19" s="4"/>
      <c r="CK19" s="4"/>
      <c r="CL19" s="4"/>
      <c r="CM19" s="4"/>
      <c r="CN19" s="4"/>
      <c r="CO19" s="4"/>
      <c r="CP19" s="4"/>
      <c r="CQ19" s="4" t="e">
        <f>IF('No Worse Off Calc'!#REF!='No Worse Off Ref Data'!CQ$2,Data!G19,0)</f>
        <v>#REF!</v>
      </c>
      <c r="CR19" s="4" t="e">
        <f>IF('No Worse Off Calc'!#REF!='No Worse Off Ref Data'!CR$2,Data!H19,0)</f>
        <v>#REF!</v>
      </c>
      <c r="CS19" s="4" t="e">
        <f>IF('No Worse Off Calc'!#REF!='No Worse Off Ref Data'!CS$2,Data!I19,0)</f>
        <v>#REF!</v>
      </c>
      <c r="CT19" s="4" t="e">
        <f>IF('No Worse Off Calc'!#REF!='No Worse Off Ref Data'!CT$2,Data!J19,0)</f>
        <v>#REF!</v>
      </c>
      <c r="CU19" s="4" t="e">
        <f>IF('No Worse Off Calc'!#REF!='No Worse Off Ref Data'!CU$2,Data!K19,0)</f>
        <v>#REF!</v>
      </c>
      <c r="CV19" s="4" t="e">
        <f>IF('No Worse Off Calc'!#REF!='No Worse Off Ref Data'!CV$2,Data!L19,0)</f>
        <v>#REF!</v>
      </c>
      <c r="CW19" s="4" t="e">
        <f>IF('No Worse Off Calc'!#REF!='No Worse Off Ref Data'!CW$2,Data!M19,0)</f>
        <v>#REF!</v>
      </c>
      <c r="CX19" s="4" t="e">
        <f>IF('No Worse Off Calc'!#REF!='No Worse Off Ref Data'!CX$2,Data!N19,0)</f>
        <v>#REF!</v>
      </c>
      <c r="CY19" s="4" t="e">
        <f>IF('No Worse Off Calc'!#REF!='No Worse Off Ref Data'!CY$2,Data!O19,0)</f>
        <v>#REF!</v>
      </c>
      <c r="CZ19" s="4" t="e">
        <f>IF('No Worse Off Calc'!#REF!='No Worse Off Ref Data'!CZ$2,Data!P19,0)</f>
        <v>#REF!</v>
      </c>
      <c r="DA19" s="4" t="e">
        <f>IF('No Worse Off Calc'!#REF!='No Worse Off Ref Data'!DA$2,Data!Q19,0)</f>
        <v>#REF!</v>
      </c>
      <c r="DB19" s="4" t="e">
        <f>IF('No Worse Off Calc'!#REF!='No Worse Off Ref Data'!DB$2,Data!R19,0)</f>
        <v>#REF!</v>
      </c>
      <c r="DC19" s="4" t="e">
        <f>IF('No Worse Off Calc'!#REF!='No Worse Off Ref Data'!DC$2,Data!S19,0)</f>
        <v>#REF!</v>
      </c>
      <c r="DD19" s="4" t="e">
        <f>IF('No Worse Off Calc'!#REF!='No Worse Off Ref Data'!DD$2,Data!T19,0)</f>
        <v>#REF!</v>
      </c>
      <c r="DE19" s="4" t="e">
        <f>IF('No Worse Off Calc'!#REF!='No Worse Off Ref Data'!DE$2,Data!U19,0)</f>
        <v>#REF!</v>
      </c>
      <c r="DF19" s="22" t="e">
        <f t="shared" si="7"/>
        <v>#REF!</v>
      </c>
    </row>
    <row r="20" spans="1:110" x14ac:dyDescent="0.3">
      <c r="A20" s="12">
        <v>10067</v>
      </c>
      <c r="B20" s="37" t="s">
        <v>27</v>
      </c>
      <c r="C20" s="18">
        <f>IF('No Worse Off Calc'!$C$6='No Worse Off Ref Data'!C$2,Data!G20,0)</f>
        <v>0</v>
      </c>
      <c r="D20" s="4">
        <f>IF('No Worse Off Calc'!$C$6='No Worse Off Ref Data'!D$2,Data!H20,0)</f>
        <v>0</v>
      </c>
      <c r="E20" s="4">
        <f>IF('No Worse Off Calc'!$C$6='No Worse Off Ref Data'!E$2,Data!I20,0)</f>
        <v>16.669366552511416</v>
      </c>
      <c r="F20" s="4">
        <f>IF('No Worse Off Calc'!$C$6='No Worse Off Ref Data'!F$2,Data!J20,0)</f>
        <v>0</v>
      </c>
      <c r="G20" s="4">
        <f>IF('No Worse Off Calc'!$C$6='No Worse Off Ref Data'!G$2,Data!K20,0)</f>
        <v>0</v>
      </c>
      <c r="H20" s="4">
        <f>IF('No Worse Off Calc'!$C$6='No Worse Off Ref Data'!H$2,Data!L20,0)</f>
        <v>0</v>
      </c>
      <c r="I20" s="4">
        <f>IF('No Worse Off Calc'!$C$6='No Worse Off Ref Data'!I$2,Data!M20,0)</f>
        <v>0</v>
      </c>
      <c r="J20" s="4">
        <f>IF('No Worse Off Calc'!$C$6='No Worse Off Ref Data'!J$2,Data!N20,0)</f>
        <v>0</v>
      </c>
      <c r="K20" s="4">
        <f>IF('No Worse Off Calc'!$C$6='No Worse Off Ref Data'!K$2,Data!O20,0)</f>
        <v>0</v>
      </c>
      <c r="L20" s="4">
        <f>IF('No Worse Off Calc'!$C$6='No Worse Off Ref Data'!L$2,Data!P20,0)</f>
        <v>0</v>
      </c>
      <c r="M20" s="4">
        <f>IF('No Worse Off Calc'!$C$6='No Worse Off Ref Data'!M$2,Data!Q20,0)</f>
        <v>0</v>
      </c>
      <c r="N20" s="4">
        <f>IF('No Worse Off Calc'!$C$6='No Worse Off Ref Data'!N$2,Data!R20,0)</f>
        <v>0</v>
      </c>
      <c r="O20" s="4">
        <f>IF('No Worse Off Calc'!$C$6='No Worse Off Ref Data'!O$2,Data!S20,0)</f>
        <v>0</v>
      </c>
      <c r="P20" s="4">
        <f>IF('No Worse Off Calc'!$C$6='No Worse Off Ref Data'!P$2,Data!T20,0)</f>
        <v>0</v>
      </c>
      <c r="Q20" s="4">
        <f>IF('No Worse Off Calc'!$C$6='No Worse Off Ref Data'!Q$2,Data!U20,0)</f>
        <v>0</v>
      </c>
      <c r="R20" s="22">
        <f t="shared" si="1"/>
        <v>16.669366552511416</v>
      </c>
      <c r="S20" s="18">
        <f>IF(S$2='No Worse Off Calc'!$D$6,Data!V20,0)</f>
        <v>0</v>
      </c>
      <c r="T20" s="4">
        <f>IF(T$2='No Worse Off Calc'!$D$6,Data!W20,0)</f>
        <v>0</v>
      </c>
      <c r="U20" s="4">
        <f>IF(U$2='No Worse Off Calc'!$D$6,Data!X20,0)</f>
        <v>0</v>
      </c>
      <c r="V20" s="4">
        <f>IF(V$2='No Worse Off Calc'!$D$6,Data!Y20,0)</f>
        <v>0</v>
      </c>
      <c r="W20" s="4">
        <f>IF(W$2='No Worse Off Calc'!$D$6,Data!Z20,0)</f>
        <v>0</v>
      </c>
      <c r="X20" s="4">
        <f>IF(X$2='No Worse Off Calc'!$D$6,Data!AA20,0)</f>
        <v>0</v>
      </c>
      <c r="Y20" s="4">
        <f>IF(Y$2='No Worse Off Calc'!$D$6,Data!AB20,0)</f>
        <v>0</v>
      </c>
      <c r="Z20" s="4">
        <f>IF(Z$2='No Worse Off Calc'!$D$6,Data!AC20,0)</f>
        <v>0</v>
      </c>
      <c r="AA20" s="4">
        <f>IF(AA$2='No Worse Off Calc'!$D$6,Data!AD20,0)</f>
        <v>0</v>
      </c>
      <c r="AB20" s="4">
        <f>IF(AB$2='No Worse Off Calc'!$D$6,Data!AE20,0)</f>
        <v>0</v>
      </c>
      <c r="AC20" s="4">
        <f>IF(AC$2='No Worse Off Calc'!$D$6,Data!AF20,0)</f>
        <v>0</v>
      </c>
      <c r="AD20" s="4">
        <f>IF(AD$2='No Worse Off Calc'!$D$6,Data!AG20,0)</f>
        <v>0</v>
      </c>
      <c r="AE20" s="4">
        <f>IF(AE$2='No Worse Off Calc'!$D$6,Data!AH20,0)</f>
        <v>0</v>
      </c>
      <c r="AF20" s="4">
        <f>IF(AF$2='No Worse Off Calc'!$D$6,Data!AI20,0)</f>
        <v>0</v>
      </c>
      <c r="AG20" s="6">
        <f t="shared" si="2"/>
        <v>0</v>
      </c>
      <c r="AH20" s="18">
        <f>IF(AH$2='No Worse Off Calc'!$E$6,0,0)</f>
        <v>0</v>
      </c>
      <c r="AI20" s="4">
        <f>IF(AI$2='No Worse Off Calc'!$E$6,Data!AJ20,0)</f>
        <v>0</v>
      </c>
      <c r="AJ20" s="4">
        <f>IF(AJ$2='No Worse Off Calc'!$E$6,Data!AK20,0)</f>
        <v>0</v>
      </c>
      <c r="AK20" s="4">
        <f>IF(AK$2='No Worse Off Calc'!$E$6,Data!AL20,0)</f>
        <v>0</v>
      </c>
      <c r="AL20" s="4">
        <f>IF(AL$2='No Worse Off Calc'!$E$6,Data!AM20,0)</f>
        <v>0</v>
      </c>
      <c r="AM20" s="4">
        <f>IF(AM$2='No Worse Off Calc'!$E$6,Data!AN20,0)</f>
        <v>0</v>
      </c>
      <c r="AN20" s="4">
        <f>IF(AN$2='No Worse Off Calc'!$E$6,Data!AO20,0)</f>
        <v>0</v>
      </c>
      <c r="AO20" s="4">
        <f>IF(AO$2='No Worse Off Calc'!$E$6,Data!AP20,0)</f>
        <v>0</v>
      </c>
      <c r="AP20" s="6">
        <f t="shared" si="3"/>
        <v>0</v>
      </c>
      <c r="AQ20" s="18">
        <f>IF(AQ$2='No Worse Off Calc'!$F$6,0,0)</f>
        <v>0</v>
      </c>
      <c r="AR20" s="4">
        <f>IF(AR$2='No Worse Off Calc'!$F$6,Data!AQ20,0)</f>
        <v>0</v>
      </c>
      <c r="AS20" s="4">
        <f>IF(AS$2='No Worse Off Calc'!$F$6,Data!AR20,0)</f>
        <v>0</v>
      </c>
      <c r="AT20" s="4">
        <f>IF(AT$2='No Worse Off Calc'!$F$6,Data!AS20,0)</f>
        <v>0</v>
      </c>
      <c r="AU20" s="4">
        <f>IF(AU$2='No Worse Off Calc'!$F$6,Data!AT20,0)</f>
        <v>0</v>
      </c>
      <c r="AV20" s="4">
        <f>IF(AV$2='No Worse Off Calc'!$F$6,Data!AU20,0)</f>
        <v>0</v>
      </c>
      <c r="AW20" s="4">
        <f>IF(AW$2='No Worse Off Calc'!$F$6,Data!AV20,0)</f>
        <v>0</v>
      </c>
      <c r="AX20" s="4">
        <f>IF(AX$2='No Worse Off Calc'!$F$6,Data!AW20,0)</f>
        <v>0</v>
      </c>
      <c r="AY20" s="6">
        <f t="shared" si="4"/>
        <v>0</v>
      </c>
      <c r="AZ20" s="18">
        <f>IF(AZ$2='No Worse Off Calc'!$G$6,0,0)</f>
        <v>0</v>
      </c>
      <c r="BA20" s="4">
        <f>IF(BA$2='No Worse Off Calc'!$G$6,Data!AX20,0)</f>
        <v>0</v>
      </c>
      <c r="BB20" s="4">
        <f>IF(BB$2='No Worse Off Calc'!$G$6,Data!AY20,0)</f>
        <v>0</v>
      </c>
      <c r="BC20" s="4">
        <f>IF(BC$2='No Worse Off Calc'!$G$6,Data!AZ20,0)</f>
        <v>0</v>
      </c>
      <c r="BD20" s="4">
        <f>IF(BD$2='No Worse Off Calc'!$G$6,Data!BA20,0)</f>
        <v>0</v>
      </c>
      <c r="BE20" s="4">
        <f>IF(BE$2='No Worse Off Calc'!$G$6,Data!BB20,0)</f>
        <v>0</v>
      </c>
      <c r="BF20" s="4">
        <f>IF(BF$2='No Worse Off Calc'!$G$6,Data!BC20,0)</f>
        <v>0</v>
      </c>
      <c r="BG20" s="4">
        <f>IF(BG$2='No Worse Off Calc'!$G$6,Data!BD20,0)</f>
        <v>0</v>
      </c>
      <c r="BH20" s="6">
        <f t="shared" si="5"/>
        <v>0</v>
      </c>
      <c r="BI20" s="97">
        <f>IF('No Worse Off Calc'!$H$6="Yes",Data!BE20,0)</f>
        <v>0</v>
      </c>
      <c r="BJ20" s="18">
        <f>IF(BJ$2='No Worse Off Calc'!$L$4,0,0)</f>
        <v>0</v>
      </c>
      <c r="BK20" s="4">
        <f>IF(BK$2='No Worse Off Calc'!$L$4,Data!BV20,0)</f>
        <v>0</v>
      </c>
      <c r="BL20" s="4">
        <f>IF(BL$2='No Worse Off Calc'!$L$4,Data!BW20,0)</f>
        <v>0</v>
      </c>
      <c r="BM20" s="4">
        <f>IF(BM$2='No Worse Off Calc'!$L$4,Data!BX20,0)</f>
        <v>0</v>
      </c>
      <c r="BN20" s="4">
        <f>IF(BN$2='No Worse Off Calc'!$L$4,Data!BY20,0)</f>
        <v>0</v>
      </c>
      <c r="BO20" s="6">
        <f t="shared" si="6"/>
        <v>0</v>
      </c>
      <c r="BP20" s="4">
        <f>IF('No Worse Off Calc'!$J$6='No Worse Off Ref Data'!BP$2,Data!C20,0)</f>
        <v>0</v>
      </c>
      <c r="BQ20" s="4">
        <f>IF('No Worse Off Calc'!$J$6='No Worse Off Ref Data'!BQ$2,Data!D20,0)</f>
        <v>0</v>
      </c>
      <c r="BR20" s="4">
        <f>IF('No Worse Off Calc'!$J$6='No Worse Off Ref Data'!BR$2,Data!E20,0)</f>
        <v>0</v>
      </c>
      <c r="BS20" s="4">
        <f>IF('No Worse Off Calc'!$J$6='No Worse Off Ref Data'!BS$2,Data!F20,0)</f>
        <v>15.817</v>
      </c>
      <c r="BT20" s="99">
        <f t="shared" si="0"/>
        <v>15.817</v>
      </c>
      <c r="BU20" s="102">
        <f>IF('No Worse Off Calc'!$L$6="Yes",'No Worse Off Ref Data'!BO20*'No Worse Off Calc'!$L$5,0)</f>
        <v>0</v>
      </c>
      <c r="BV20" s="102">
        <f>IF('No Worse Off Calc'!$M$6="Yes",IF(('No Worse Off Calc'!I24-'No Worse Off Ref Data'!BT20)&gt;0,('No Worse Off Calc'!I24-'No Worse Off Ref Data'!BT20)*'No Worse Off Calc'!$M$5,0),0)</f>
        <v>0.85236655251141613</v>
      </c>
      <c r="BW20" s="80">
        <f>IF('No Worse Off Calc'!$K$6="Yes",IF(('No Worse Off Calc'!I24)&lt;'No Worse Off Calc'!J24,('No Worse Off Calc'!I24-'No Worse Off Calc'!J24)*'No Worse Off Calc'!$K$5,0),0)</f>
        <v>0</v>
      </c>
      <c r="BX20" s="105">
        <f>IF('No Worse Off Calc'!$N$5='No Worse Off Ref Data'!$BX$2,'No Worse Off Scaling'!D23,0)</f>
        <v>0</v>
      </c>
      <c r="BY20" s="1">
        <f>IF('No Worse Off Calc'!$N$5='No Worse Off Ref Data'!$BY$2,'No Worse Off Scaling'!H23,0)</f>
        <v>-0.47850017705164377</v>
      </c>
      <c r="BZ20" s="6">
        <f>IF('No Worse Off Calc'!$N$6="Yes",SUM('No Worse Off Ref Data'!BX20:BY20),0)</f>
        <v>-0.47850017705164377</v>
      </c>
      <c r="CA20" s="4"/>
      <c r="CB20" s="4"/>
      <c r="CC20" s="4"/>
      <c r="CD20" s="4"/>
      <c r="CE20" s="4"/>
      <c r="CF20" s="4"/>
      <c r="CG20" s="4"/>
      <c r="CH20" s="4"/>
      <c r="CI20" s="4"/>
      <c r="CJ20" s="4"/>
      <c r="CK20" s="4"/>
      <c r="CL20" s="4"/>
      <c r="CM20" s="4"/>
      <c r="CN20" s="4"/>
      <c r="CO20" s="4"/>
      <c r="CP20" s="4"/>
      <c r="CQ20" s="4" t="e">
        <f>IF('No Worse Off Calc'!#REF!='No Worse Off Ref Data'!CQ$2,Data!G20,0)</f>
        <v>#REF!</v>
      </c>
      <c r="CR20" s="4" t="e">
        <f>IF('No Worse Off Calc'!#REF!='No Worse Off Ref Data'!CR$2,Data!H20,0)</f>
        <v>#REF!</v>
      </c>
      <c r="CS20" s="4" t="e">
        <f>IF('No Worse Off Calc'!#REF!='No Worse Off Ref Data'!CS$2,Data!I20,0)</f>
        <v>#REF!</v>
      </c>
      <c r="CT20" s="4" t="e">
        <f>IF('No Worse Off Calc'!#REF!='No Worse Off Ref Data'!CT$2,Data!J20,0)</f>
        <v>#REF!</v>
      </c>
      <c r="CU20" s="4" t="e">
        <f>IF('No Worse Off Calc'!#REF!='No Worse Off Ref Data'!CU$2,Data!K20,0)</f>
        <v>#REF!</v>
      </c>
      <c r="CV20" s="4" t="e">
        <f>IF('No Worse Off Calc'!#REF!='No Worse Off Ref Data'!CV$2,Data!L20,0)</f>
        <v>#REF!</v>
      </c>
      <c r="CW20" s="4" t="e">
        <f>IF('No Worse Off Calc'!#REF!='No Worse Off Ref Data'!CW$2,Data!M20,0)</f>
        <v>#REF!</v>
      </c>
      <c r="CX20" s="4" t="e">
        <f>IF('No Worse Off Calc'!#REF!='No Worse Off Ref Data'!CX$2,Data!N20,0)</f>
        <v>#REF!</v>
      </c>
      <c r="CY20" s="4" t="e">
        <f>IF('No Worse Off Calc'!#REF!='No Worse Off Ref Data'!CY$2,Data!O20,0)</f>
        <v>#REF!</v>
      </c>
      <c r="CZ20" s="4" t="e">
        <f>IF('No Worse Off Calc'!#REF!='No Worse Off Ref Data'!CZ$2,Data!P20,0)</f>
        <v>#REF!</v>
      </c>
      <c r="DA20" s="4" t="e">
        <f>IF('No Worse Off Calc'!#REF!='No Worse Off Ref Data'!DA$2,Data!Q20,0)</f>
        <v>#REF!</v>
      </c>
      <c r="DB20" s="4" t="e">
        <f>IF('No Worse Off Calc'!#REF!='No Worse Off Ref Data'!DB$2,Data!R20,0)</f>
        <v>#REF!</v>
      </c>
      <c r="DC20" s="4" t="e">
        <f>IF('No Worse Off Calc'!#REF!='No Worse Off Ref Data'!DC$2,Data!S20,0)</f>
        <v>#REF!</v>
      </c>
      <c r="DD20" s="4" t="e">
        <f>IF('No Worse Off Calc'!#REF!='No Worse Off Ref Data'!DD$2,Data!T20,0)</f>
        <v>#REF!</v>
      </c>
      <c r="DE20" s="4" t="e">
        <f>IF('No Worse Off Calc'!#REF!='No Worse Off Ref Data'!DE$2,Data!U20,0)</f>
        <v>#REF!</v>
      </c>
      <c r="DF20" s="22" t="e">
        <f t="shared" si="7"/>
        <v>#REF!</v>
      </c>
    </row>
    <row r="21" spans="1:110" x14ac:dyDescent="0.3">
      <c r="A21" s="12">
        <v>10068</v>
      </c>
      <c r="B21" s="37" t="s">
        <v>28</v>
      </c>
      <c r="C21" s="18">
        <f>IF('No Worse Off Calc'!$C$6='No Worse Off Ref Data'!C$2,Data!G21,0)</f>
        <v>0</v>
      </c>
      <c r="D21" s="4">
        <f>IF('No Worse Off Calc'!$C$6='No Worse Off Ref Data'!D$2,Data!H21,0)</f>
        <v>0</v>
      </c>
      <c r="E21" s="4">
        <f>IF('No Worse Off Calc'!$C$6='No Worse Off Ref Data'!E$2,Data!I21,0)</f>
        <v>2.5076860730593613</v>
      </c>
      <c r="F21" s="4">
        <f>IF('No Worse Off Calc'!$C$6='No Worse Off Ref Data'!F$2,Data!J21,0)</f>
        <v>0</v>
      </c>
      <c r="G21" s="4">
        <f>IF('No Worse Off Calc'!$C$6='No Worse Off Ref Data'!G$2,Data!K21,0)</f>
        <v>0</v>
      </c>
      <c r="H21" s="4">
        <f>IF('No Worse Off Calc'!$C$6='No Worse Off Ref Data'!H$2,Data!L21,0)</f>
        <v>0</v>
      </c>
      <c r="I21" s="4">
        <f>IF('No Worse Off Calc'!$C$6='No Worse Off Ref Data'!I$2,Data!M21,0)</f>
        <v>0</v>
      </c>
      <c r="J21" s="4">
        <f>IF('No Worse Off Calc'!$C$6='No Worse Off Ref Data'!J$2,Data!N21,0)</f>
        <v>0</v>
      </c>
      <c r="K21" s="4">
        <f>IF('No Worse Off Calc'!$C$6='No Worse Off Ref Data'!K$2,Data!O21,0)</f>
        <v>0</v>
      </c>
      <c r="L21" s="4">
        <f>IF('No Worse Off Calc'!$C$6='No Worse Off Ref Data'!L$2,Data!P21,0)</f>
        <v>0</v>
      </c>
      <c r="M21" s="4">
        <f>IF('No Worse Off Calc'!$C$6='No Worse Off Ref Data'!M$2,Data!Q21,0)</f>
        <v>0</v>
      </c>
      <c r="N21" s="4">
        <f>IF('No Worse Off Calc'!$C$6='No Worse Off Ref Data'!N$2,Data!R21,0)</f>
        <v>0</v>
      </c>
      <c r="O21" s="4">
        <f>IF('No Worse Off Calc'!$C$6='No Worse Off Ref Data'!O$2,Data!S21,0)</f>
        <v>0</v>
      </c>
      <c r="P21" s="4">
        <f>IF('No Worse Off Calc'!$C$6='No Worse Off Ref Data'!P$2,Data!T21,0)</f>
        <v>0</v>
      </c>
      <c r="Q21" s="4">
        <f>IF('No Worse Off Calc'!$C$6='No Worse Off Ref Data'!Q$2,Data!U21,0)</f>
        <v>0</v>
      </c>
      <c r="R21" s="22">
        <f t="shared" si="1"/>
        <v>2.5076860730593613</v>
      </c>
      <c r="S21" s="18">
        <f>IF(S$2='No Worse Off Calc'!$D$6,Data!V21,0)</f>
        <v>0</v>
      </c>
      <c r="T21" s="4">
        <f>IF(T$2='No Worse Off Calc'!$D$6,Data!W21,0)</f>
        <v>0</v>
      </c>
      <c r="U21" s="4">
        <f>IF(U$2='No Worse Off Calc'!$D$6,Data!X21,0)</f>
        <v>0</v>
      </c>
      <c r="V21" s="4">
        <f>IF(V$2='No Worse Off Calc'!$D$6,Data!Y21,0)</f>
        <v>0</v>
      </c>
      <c r="W21" s="4">
        <f>IF(W$2='No Worse Off Calc'!$D$6,Data!Z21,0)</f>
        <v>0</v>
      </c>
      <c r="X21" s="4">
        <f>IF(X$2='No Worse Off Calc'!$D$6,Data!AA21,0)</f>
        <v>0</v>
      </c>
      <c r="Y21" s="4">
        <f>IF(Y$2='No Worse Off Calc'!$D$6,Data!AB21,0)</f>
        <v>0</v>
      </c>
      <c r="Z21" s="4">
        <f>IF(Z$2='No Worse Off Calc'!$D$6,Data!AC21,0)</f>
        <v>0</v>
      </c>
      <c r="AA21" s="4">
        <f>IF(AA$2='No Worse Off Calc'!$D$6,Data!AD21,0)</f>
        <v>0</v>
      </c>
      <c r="AB21" s="4">
        <f>IF(AB$2='No Worse Off Calc'!$D$6,Data!AE21,0)</f>
        <v>0</v>
      </c>
      <c r="AC21" s="4">
        <f>IF(AC$2='No Worse Off Calc'!$D$6,Data!AF21,0)</f>
        <v>0</v>
      </c>
      <c r="AD21" s="4">
        <f>IF(AD$2='No Worse Off Calc'!$D$6,Data!AG21,0)</f>
        <v>0</v>
      </c>
      <c r="AE21" s="4">
        <f>IF(AE$2='No Worse Off Calc'!$D$6,Data!AH21,0)</f>
        <v>0</v>
      </c>
      <c r="AF21" s="4">
        <f>IF(AF$2='No Worse Off Calc'!$D$6,Data!AI21,0)</f>
        <v>0</v>
      </c>
      <c r="AG21" s="6">
        <f t="shared" si="2"/>
        <v>0</v>
      </c>
      <c r="AH21" s="18">
        <f>IF(AH$2='No Worse Off Calc'!$E$6,0,0)</f>
        <v>0</v>
      </c>
      <c r="AI21" s="4">
        <f>IF(AI$2='No Worse Off Calc'!$E$6,Data!AJ21,0)</f>
        <v>0</v>
      </c>
      <c r="AJ21" s="4">
        <f>IF(AJ$2='No Worse Off Calc'!$E$6,Data!AK21,0)</f>
        <v>0</v>
      </c>
      <c r="AK21" s="4">
        <f>IF(AK$2='No Worse Off Calc'!$E$6,Data!AL21,0)</f>
        <v>0</v>
      </c>
      <c r="AL21" s="4">
        <f>IF(AL$2='No Worse Off Calc'!$E$6,Data!AM21,0)</f>
        <v>0</v>
      </c>
      <c r="AM21" s="4">
        <f>IF(AM$2='No Worse Off Calc'!$E$6,Data!AN21,0)</f>
        <v>0</v>
      </c>
      <c r="AN21" s="4">
        <f>IF(AN$2='No Worse Off Calc'!$E$6,Data!AO21,0)</f>
        <v>0</v>
      </c>
      <c r="AO21" s="4">
        <f>IF(AO$2='No Worse Off Calc'!$E$6,Data!AP21,0)</f>
        <v>0</v>
      </c>
      <c r="AP21" s="6">
        <f t="shared" si="3"/>
        <v>0</v>
      </c>
      <c r="AQ21" s="18">
        <f>IF(AQ$2='No Worse Off Calc'!$F$6,0,0)</f>
        <v>0</v>
      </c>
      <c r="AR21" s="4">
        <f>IF(AR$2='No Worse Off Calc'!$F$6,Data!AQ21,0)</f>
        <v>0</v>
      </c>
      <c r="AS21" s="4">
        <f>IF(AS$2='No Worse Off Calc'!$F$6,Data!AR21,0)</f>
        <v>0</v>
      </c>
      <c r="AT21" s="4">
        <f>IF(AT$2='No Worse Off Calc'!$F$6,Data!AS21,0)</f>
        <v>0</v>
      </c>
      <c r="AU21" s="4">
        <f>IF(AU$2='No Worse Off Calc'!$F$6,Data!AT21,0)</f>
        <v>0</v>
      </c>
      <c r="AV21" s="4">
        <f>IF(AV$2='No Worse Off Calc'!$F$6,Data!AU21,0)</f>
        <v>0</v>
      </c>
      <c r="AW21" s="4">
        <f>IF(AW$2='No Worse Off Calc'!$F$6,Data!AV21,0)</f>
        <v>0</v>
      </c>
      <c r="AX21" s="4">
        <f>IF(AX$2='No Worse Off Calc'!$F$6,Data!AW21,0)</f>
        <v>0</v>
      </c>
      <c r="AY21" s="6">
        <f t="shared" si="4"/>
        <v>0</v>
      </c>
      <c r="AZ21" s="18">
        <f>IF(AZ$2='No Worse Off Calc'!$G$6,0,0)</f>
        <v>0</v>
      </c>
      <c r="BA21" s="4">
        <f>IF(BA$2='No Worse Off Calc'!$G$6,Data!AX21,0)</f>
        <v>0</v>
      </c>
      <c r="BB21" s="4">
        <f>IF(BB$2='No Worse Off Calc'!$G$6,Data!AY21,0)</f>
        <v>0</v>
      </c>
      <c r="BC21" s="4">
        <f>IF(BC$2='No Worse Off Calc'!$G$6,Data!AZ21,0)</f>
        <v>0</v>
      </c>
      <c r="BD21" s="4">
        <f>IF(BD$2='No Worse Off Calc'!$G$6,Data!BA21,0)</f>
        <v>0</v>
      </c>
      <c r="BE21" s="4">
        <f>IF(BE$2='No Worse Off Calc'!$G$6,Data!BB21,0)</f>
        <v>0</v>
      </c>
      <c r="BF21" s="4">
        <f>IF(BF$2='No Worse Off Calc'!$G$6,Data!BC21,0)</f>
        <v>0</v>
      </c>
      <c r="BG21" s="4">
        <f>IF(BG$2='No Worse Off Calc'!$G$6,Data!BD21,0)</f>
        <v>0</v>
      </c>
      <c r="BH21" s="6">
        <f t="shared" si="5"/>
        <v>0</v>
      </c>
      <c r="BI21" s="97">
        <f>IF('No Worse Off Calc'!$H$6="Yes",Data!BE21,0)</f>
        <v>0</v>
      </c>
      <c r="BJ21" s="18">
        <f>IF(BJ$2='No Worse Off Calc'!$L$4,0,0)</f>
        <v>0</v>
      </c>
      <c r="BK21" s="4">
        <f>IF(BK$2='No Worse Off Calc'!$L$4,Data!BV21,0)</f>
        <v>0</v>
      </c>
      <c r="BL21" s="4">
        <f>IF(BL$2='No Worse Off Calc'!$L$4,Data!BW21,0)</f>
        <v>0</v>
      </c>
      <c r="BM21" s="4">
        <f>IF(BM$2='No Worse Off Calc'!$L$4,Data!BX21,0)</f>
        <v>0</v>
      </c>
      <c r="BN21" s="4">
        <f>IF(BN$2='No Worse Off Calc'!$L$4,Data!BY21,0)</f>
        <v>0</v>
      </c>
      <c r="BO21" s="6">
        <f t="shared" si="6"/>
        <v>0</v>
      </c>
      <c r="BP21" s="4">
        <f>IF('No Worse Off Calc'!$J$6='No Worse Off Ref Data'!BP$2,Data!C21,0)</f>
        <v>0</v>
      </c>
      <c r="BQ21" s="4">
        <f>IF('No Worse Off Calc'!$J$6='No Worse Off Ref Data'!BQ$2,Data!D21,0)</f>
        <v>0</v>
      </c>
      <c r="BR21" s="4">
        <f>IF('No Worse Off Calc'!$J$6='No Worse Off Ref Data'!BR$2,Data!E21,0)</f>
        <v>0</v>
      </c>
      <c r="BS21" s="4">
        <f>IF('No Worse Off Calc'!$J$6='No Worse Off Ref Data'!BS$2,Data!F21,0)</f>
        <v>2.77</v>
      </c>
      <c r="BT21" s="99">
        <f t="shared" si="0"/>
        <v>2.77</v>
      </c>
      <c r="BU21" s="102">
        <f>IF('No Worse Off Calc'!$L$6="Yes",'No Worse Off Ref Data'!BO21*'No Worse Off Calc'!$L$5,0)</f>
        <v>0</v>
      </c>
      <c r="BV21" s="102">
        <f>IF('No Worse Off Calc'!$M$6="Yes",IF(('No Worse Off Calc'!I25-'No Worse Off Ref Data'!BT21)&gt;0,('No Worse Off Calc'!I25-'No Worse Off Ref Data'!BT21)*'No Worse Off Calc'!$M$5,0),0)</f>
        <v>0</v>
      </c>
      <c r="BW21" s="80">
        <f>IF('No Worse Off Calc'!$K$6="Yes",IF(('No Worse Off Calc'!I25)&lt;'No Worse Off Calc'!J25,('No Worse Off Calc'!I25-'No Worse Off Calc'!J25)*'No Worse Off Calc'!$K$5,0),0)</f>
        <v>-0.26231392694063871</v>
      </c>
      <c r="BX21" s="105">
        <f>IF('No Worse Off Calc'!$N$5='No Worse Off Ref Data'!$BX$2,'No Worse Off Scaling'!D24,0)</f>
        <v>0</v>
      </c>
      <c r="BY21" s="1">
        <f>IF('No Worse Off Calc'!$N$5='No Worse Off Ref Data'!$BY$2,'No Worse Off Scaling'!H24,0)</f>
        <v>0</v>
      </c>
      <c r="BZ21" s="6">
        <f>IF('No Worse Off Calc'!$N$6="Yes",SUM('No Worse Off Ref Data'!BX21:BY21),0)</f>
        <v>0</v>
      </c>
      <c r="CA21" s="4"/>
      <c r="CB21" s="4"/>
      <c r="CC21" s="4"/>
      <c r="CD21" s="4"/>
      <c r="CE21" s="4"/>
      <c r="CF21" s="4"/>
      <c r="CG21" s="4"/>
      <c r="CH21" s="4"/>
      <c r="CI21" s="4"/>
      <c r="CJ21" s="4"/>
      <c r="CK21" s="4"/>
      <c r="CL21" s="4"/>
      <c r="CM21" s="4"/>
      <c r="CN21" s="4"/>
      <c r="CO21" s="4"/>
      <c r="CP21" s="4"/>
      <c r="CQ21" s="4" t="e">
        <f>IF('No Worse Off Calc'!#REF!='No Worse Off Ref Data'!CQ$2,Data!G21,0)</f>
        <v>#REF!</v>
      </c>
      <c r="CR21" s="4" t="e">
        <f>IF('No Worse Off Calc'!#REF!='No Worse Off Ref Data'!CR$2,Data!H21,0)</f>
        <v>#REF!</v>
      </c>
      <c r="CS21" s="4" t="e">
        <f>IF('No Worse Off Calc'!#REF!='No Worse Off Ref Data'!CS$2,Data!I21,0)</f>
        <v>#REF!</v>
      </c>
      <c r="CT21" s="4" t="e">
        <f>IF('No Worse Off Calc'!#REF!='No Worse Off Ref Data'!CT$2,Data!J21,0)</f>
        <v>#REF!</v>
      </c>
      <c r="CU21" s="4" t="e">
        <f>IF('No Worse Off Calc'!#REF!='No Worse Off Ref Data'!CU$2,Data!K21,0)</f>
        <v>#REF!</v>
      </c>
      <c r="CV21" s="4" t="e">
        <f>IF('No Worse Off Calc'!#REF!='No Worse Off Ref Data'!CV$2,Data!L21,0)</f>
        <v>#REF!</v>
      </c>
      <c r="CW21" s="4" t="e">
        <f>IF('No Worse Off Calc'!#REF!='No Worse Off Ref Data'!CW$2,Data!M21,0)</f>
        <v>#REF!</v>
      </c>
      <c r="CX21" s="4" t="e">
        <f>IF('No Worse Off Calc'!#REF!='No Worse Off Ref Data'!CX$2,Data!N21,0)</f>
        <v>#REF!</v>
      </c>
      <c r="CY21" s="4" t="e">
        <f>IF('No Worse Off Calc'!#REF!='No Worse Off Ref Data'!CY$2,Data!O21,0)</f>
        <v>#REF!</v>
      </c>
      <c r="CZ21" s="4" t="e">
        <f>IF('No Worse Off Calc'!#REF!='No Worse Off Ref Data'!CZ$2,Data!P21,0)</f>
        <v>#REF!</v>
      </c>
      <c r="DA21" s="4" t="e">
        <f>IF('No Worse Off Calc'!#REF!='No Worse Off Ref Data'!DA$2,Data!Q21,0)</f>
        <v>#REF!</v>
      </c>
      <c r="DB21" s="4" t="e">
        <f>IF('No Worse Off Calc'!#REF!='No Worse Off Ref Data'!DB$2,Data!R21,0)</f>
        <v>#REF!</v>
      </c>
      <c r="DC21" s="4" t="e">
        <f>IF('No Worse Off Calc'!#REF!='No Worse Off Ref Data'!DC$2,Data!S21,0)</f>
        <v>#REF!</v>
      </c>
      <c r="DD21" s="4" t="e">
        <f>IF('No Worse Off Calc'!#REF!='No Worse Off Ref Data'!DD$2,Data!T21,0)</f>
        <v>#REF!</v>
      </c>
      <c r="DE21" s="4" t="e">
        <f>IF('No Worse Off Calc'!#REF!='No Worse Off Ref Data'!DE$2,Data!U21,0)</f>
        <v>#REF!</v>
      </c>
      <c r="DF21" s="22" t="e">
        <f t="shared" si="7"/>
        <v>#REF!</v>
      </c>
    </row>
    <row r="22" spans="1:110" x14ac:dyDescent="0.3">
      <c r="A22" s="12">
        <v>10070</v>
      </c>
      <c r="B22" s="37" t="s">
        <v>29</v>
      </c>
      <c r="C22" s="18">
        <f>IF('No Worse Off Calc'!$C$6='No Worse Off Ref Data'!C$2,Data!G22,0)</f>
        <v>0</v>
      </c>
      <c r="D22" s="4">
        <f>IF('No Worse Off Calc'!$C$6='No Worse Off Ref Data'!D$2,Data!H22,0)</f>
        <v>0</v>
      </c>
      <c r="E22" s="4">
        <f>IF('No Worse Off Calc'!$C$6='No Worse Off Ref Data'!E$2,Data!I22,0)</f>
        <v>0.37800993150684936</v>
      </c>
      <c r="F22" s="4">
        <f>IF('No Worse Off Calc'!$C$6='No Worse Off Ref Data'!F$2,Data!J22,0)</f>
        <v>0</v>
      </c>
      <c r="G22" s="4">
        <f>IF('No Worse Off Calc'!$C$6='No Worse Off Ref Data'!G$2,Data!K22,0)</f>
        <v>0</v>
      </c>
      <c r="H22" s="4">
        <f>IF('No Worse Off Calc'!$C$6='No Worse Off Ref Data'!H$2,Data!L22,0)</f>
        <v>0</v>
      </c>
      <c r="I22" s="4">
        <f>IF('No Worse Off Calc'!$C$6='No Worse Off Ref Data'!I$2,Data!M22,0)</f>
        <v>0</v>
      </c>
      <c r="J22" s="4">
        <f>IF('No Worse Off Calc'!$C$6='No Worse Off Ref Data'!J$2,Data!N22,0)</f>
        <v>0</v>
      </c>
      <c r="K22" s="4">
        <f>IF('No Worse Off Calc'!$C$6='No Worse Off Ref Data'!K$2,Data!O22,0)</f>
        <v>0</v>
      </c>
      <c r="L22" s="4">
        <f>IF('No Worse Off Calc'!$C$6='No Worse Off Ref Data'!L$2,Data!P22,0)</f>
        <v>0</v>
      </c>
      <c r="M22" s="4">
        <f>IF('No Worse Off Calc'!$C$6='No Worse Off Ref Data'!M$2,Data!Q22,0)</f>
        <v>0</v>
      </c>
      <c r="N22" s="4">
        <f>IF('No Worse Off Calc'!$C$6='No Worse Off Ref Data'!N$2,Data!R22,0)</f>
        <v>0</v>
      </c>
      <c r="O22" s="4">
        <f>IF('No Worse Off Calc'!$C$6='No Worse Off Ref Data'!O$2,Data!S22,0)</f>
        <v>0</v>
      </c>
      <c r="P22" s="4">
        <f>IF('No Worse Off Calc'!$C$6='No Worse Off Ref Data'!P$2,Data!T22,0)</f>
        <v>0</v>
      </c>
      <c r="Q22" s="4">
        <f>IF('No Worse Off Calc'!$C$6='No Worse Off Ref Data'!Q$2,Data!U22,0)</f>
        <v>0</v>
      </c>
      <c r="R22" s="22">
        <f t="shared" si="1"/>
        <v>0.37800993150684936</v>
      </c>
      <c r="S22" s="18">
        <f>IF(S$2='No Worse Off Calc'!$D$6,Data!V22,0)</f>
        <v>0</v>
      </c>
      <c r="T22" s="4">
        <f>IF(T$2='No Worse Off Calc'!$D$6,Data!W22,0)</f>
        <v>0</v>
      </c>
      <c r="U22" s="4">
        <f>IF(U$2='No Worse Off Calc'!$D$6,Data!X22,0)</f>
        <v>0</v>
      </c>
      <c r="V22" s="4">
        <f>IF(V$2='No Worse Off Calc'!$D$6,Data!Y22,0)</f>
        <v>0</v>
      </c>
      <c r="W22" s="4">
        <f>IF(W$2='No Worse Off Calc'!$D$6,Data!Z22,0)</f>
        <v>0</v>
      </c>
      <c r="X22" s="4">
        <f>IF(X$2='No Worse Off Calc'!$D$6,Data!AA22,0)</f>
        <v>0</v>
      </c>
      <c r="Y22" s="4">
        <f>IF(Y$2='No Worse Off Calc'!$D$6,Data!AB22,0)</f>
        <v>0</v>
      </c>
      <c r="Z22" s="4">
        <f>IF(Z$2='No Worse Off Calc'!$D$6,Data!AC22,0)</f>
        <v>0</v>
      </c>
      <c r="AA22" s="4">
        <f>IF(AA$2='No Worse Off Calc'!$D$6,Data!AD22,0)</f>
        <v>0</v>
      </c>
      <c r="AB22" s="4">
        <f>IF(AB$2='No Worse Off Calc'!$D$6,Data!AE22,0)</f>
        <v>0</v>
      </c>
      <c r="AC22" s="4">
        <f>IF(AC$2='No Worse Off Calc'!$D$6,Data!AF22,0)</f>
        <v>0</v>
      </c>
      <c r="AD22" s="4">
        <f>IF(AD$2='No Worse Off Calc'!$D$6,Data!AG22,0)</f>
        <v>0</v>
      </c>
      <c r="AE22" s="4">
        <f>IF(AE$2='No Worse Off Calc'!$D$6,Data!AH22,0)</f>
        <v>0</v>
      </c>
      <c r="AF22" s="4">
        <f>IF(AF$2='No Worse Off Calc'!$D$6,Data!AI22,0)</f>
        <v>0</v>
      </c>
      <c r="AG22" s="6">
        <f t="shared" si="2"/>
        <v>0</v>
      </c>
      <c r="AH22" s="18">
        <f>IF(AH$2='No Worse Off Calc'!$E$6,0,0)</f>
        <v>0</v>
      </c>
      <c r="AI22" s="4">
        <f>IF(AI$2='No Worse Off Calc'!$E$6,Data!AJ22,0)</f>
        <v>0</v>
      </c>
      <c r="AJ22" s="4">
        <f>IF(AJ$2='No Worse Off Calc'!$E$6,Data!AK22,0)</f>
        <v>0</v>
      </c>
      <c r="AK22" s="4">
        <f>IF(AK$2='No Worse Off Calc'!$E$6,Data!AL22,0)</f>
        <v>0</v>
      </c>
      <c r="AL22" s="4">
        <f>IF(AL$2='No Worse Off Calc'!$E$6,Data!AM22,0)</f>
        <v>0</v>
      </c>
      <c r="AM22" s="4">
        <f>IF(AM$2='No Worse Off Calc'!$E$6,Data!AN22,0)</f>
        <v>0</v>
      </c>
      <c r="AN22" s="4">
        <f>IF(AN$2='No Worse Off Calc'!$E$6,Data!AO22,0)</f>
        <v>0</v>
      </c>
      <c r="AO22" s="4">
        <f>IF(AO$2='No Worse Off Calc'!$E$6,Data!AP22,0)</f>
        <v>0</v>
      </c>
      <c r="AP22" s="6">
        <f t="shared" si="3"/>
        <v>0</v>
      </c>
      <c r="AQ22" s="18">
        <f>IF(AQ$2='No Worse Off Calc'!$F$6,0,0)</f>
        <v>0</v>
      </c>
      <c r="AR22" s="4">
        <f>IF(AR$2='No Worse Off Calc'!$F$6,Data!AQ22,0)</f>
        <v>0</v>
      </c>
      <c r="AS22" s="4">
        <f>IF(AS$2='No Worse Off Calc'!$F$6,Data!AR22,0)</f>
        <v>0</v>
      </c>
      <c r="AT22" s="4">
        <f>IF(AT$2='No Worse Off Calc'!$F$6,Data!AS22,0)</f>
        <v>0</v>
      </c>
      <c r="AU22" s="4">
        <f>IF(AU$2='No Worse Off Calc'!$F$6,Data!AT22,0)</f>
        <v>0</v>
      </c>
      <c r="AV22" s="4">
        <f>IF(AV$2='No Worse Off Calc'!$F$6,Data!AU22,0)</f>
        <v>0</v>
      </c>
      <c r="AW22" s="4">
        <f>IF(AW$2='No Worse Off Calc'!$F$6,Data!AV22,0)</f>
        <v>0</v>
      </c>
      <c r="AX22" s="4">
        <f>IF(AX$2='No Worse Off Calc'!$F$6,Data!AW22,0)</f>
        <v>0</v>
      </c>
      <c r="AY22" s="6">
        <f t="shared" si="4"/>
        <v>0</v>
      </c>
      <c r="AZ22" s="18">
        <f>IF(AZ$2='No Worse Off Calc'!$G$6,0,0)</f>
        <v>0</v>
      </c>
      <c r="BA22" s="4">
        <f>IF(BA$2='No Worse Off Calc'!$G$6,Data!AX22,0)</f>
        <v>0</v>
      </c>
      <c r="BB22" s="4">
        <f>IF(BB$2='No Worse Off Calc'!$G$6,Data!AY22,0)</f>
        <v>0</v>
      </c>
      <c r="BC22" s="4">
        <f>IF(BC$2='No Worse Off Calc'!$G$6,Data!AZ22,0)</f>
        <v>0</v>
      </c>
      <c r="BD22" s="4">
        <f>IF(BD$2='No Worse Off Calc'!$G$6,Data!BA22,0)</f>
        <v>0</v>
      </c>
      <c r="BE22" s="4">
        <f>IF(BE$2='No Worse Off Calc'!$G$6,Data!BB22,0)</f>
        <v>0</v>
      </c>
      <c r="BF22" s="4">
        <f>IF(BF$2='No Worse Off Calc'!$G$6,Data!BC22,0)</f>
        <v>0</v>
      </c>
      <c r="BG22" s="4">
        <f>IF(BG$2='No Worse Off Calc'!$G$6,Data!BD22,0)</f>
        <v>0</v>
      </c>
      <c r="BH22" s="6">
        <f t="shared" si="5"/>
        <v>0</v>
      </c>
      <c r="BI22" s="97">
        <f>IF('No Worse Off Calc'!$H$6="Yes",Data!BE22,0)</f>
        <v>0</v>
      </c>
      <c r="BJ22" s="18">
        <f>IF(BJ$2='No Worse Off Calc'!$L$4,0,0)</f>
        <v>0</v>
      </c>
      <c r="BK22" s="4">
        <f>IF(BK$2='No Worse Off Calc'!$L$4,Data!BV22,0)</f>
        <v>0</v>
      </c>
      <c r="BL22" s="4">
        <f>IF(BL$2='No Worse Off Calc'!$L$4,Data!BW22,0)</f>
        <v>0</v>
      </c>
      <c r="BM22" s="4">
        <f>IF(BM$2='No Worse Off Calc'!$L$4,Data!BX22,0)</f>
        <v>0</v>
      </c>
      <c r="BN22" s="4">
        <f>IF(BN$2='No Worse Off Calc'!$L$4,Data!BY22,0)</f>
        <v>0</v>
      </c>
      <c r="BO22" s="6">
        <f t="shared" si="6"/>
        <v>0</v>
      </c>
      <c r="BP22" s="4">
        <f>IF('No Worse Off Calc'!$J$6='No Worse Off Ref Data'!BP$2,Data!C22,0)</f>
        <v>0</v>
      </c>
      <c r="BQ22" s="4">
        <f>IF('No Worse Off Calc'!$J$6='No Worse Off Ref Data'!BQ$2,Data!D22,0)</f>
        <v>0</v>
      </c>
      <c r="BR22" s="4">
        <f>IF('No Worse Off Calc'!$J$6='No Worse Off Ref Data'!BR$2,Data!E22,0)</f>
        <v>0</v>
      </c>
      <c r="BS22" s="4">
        <f>IF('No Worse Off Calc'!$J$6='No Worse Off Ref Data'!BS$2,Data!F22,0)</f>
        <v>0.35899999999999999</v>
      </c>
      <c r="BT22" s="99">
        <f t="shared" si="0"/>
        <v>0.35899999999999999</v>
      </c>
      <c r="BU22" s="102">
        <f>IF('No Worse Off Calc'!$L$6="Yes",'No Worse Off Ref Data'!BO22*'No Worse Off Calc'!$L$5,0)</f>
        <v>0</v>
      </c>
      <c r="BV22" s="102">
        <f>IF('No Worse Off Calc'!$M$6="Yes",IF(('No Worse Off Calc'!I26-'No Worse Off Ref Data'!BT22)&gt;0,('No Worse Off Calc'!I26-'No Worse Off Ref Data'!BT22)*'No Worse Off Calc'!$M$5,0),0)</f>
        <v>1.9009931506849376E-2</v>
      </c>
      <c r="BW22" s="80">
        <f>IF('No Worse Off Calc'!$K$6="Yes",IF(('No Worse Off Calc'!I26)&lt;'No Worse Off Calc'!J26,('No Worse Off Calc'!I26-'No Worse Off Calc'!J26)*'No Worse Off Calc'!$K$5,0),0)</f>
        <v>0</v>
      </c>
      <c r="BX22" s="105">
        <f>IF('No Worse Off Calc'!$N$5='No Worse Off Ref Data'!$BX$2,'No Worse Off Scaling'!D25,0)</f>
        <v>0</v>
      </c>
      <c r="BY22" s="1">
        <f>IF('No Worse Off Calc'!$N$5='No Worse Off Ref Data'!$BY$2,'No Worse Off Scaling'!H25,0)</f>
        <v>-1.0671765058079537E-2</v>
      </c>
      <c r="BZ22" s="6">
        <f>IF('No Worse Off Calc'!$N$6="Yes",SUM('No Worse Off Ref Data'!BX22:BY22),0)</f>
        <v>-1.0671765058079537E-2</v>
      </c>
      <c r="CA22" s="4"/>
      <c r="CB22" s="4"/>
      <c r="CC22" s="4"/>
      <c r="CD22" s="4"/>
      <c r="CE22" s="4"/>
      <c r="CF22" s="4"/>
      <c r="CG22" s="4"/>
      <c r="CH22" s="4"/>
      <c r="CI22" s="4"/>
      <c r="CJ22" s="4"/>
      <c r="CK22" s="4"/>
      <c r="CL22" s="4"/>
      <c r="CM22" s="4"/>
      <c r="CN22" s="4"/>
      <c r="CO22" s="4"/>
      <c r="CP22" s="4"/>
      <c r="CQ22" s="4" t="e">
        <f>IF('No Worse Off Calc'!#REF!='No Worse Off Ref Data'!CQ$2,Data!G22,0)</f>
        <v>#REF!</v>
      </c>
      <c r="CR22" s="4" t="e">
        <f>IF('No Worse Off Calc'!#REF!='No Worse Off Ref Data'!CR$2,Data!H22,0)</f>
        <v>#REF!</v>
      </c>
      <c r="CS22" s="4" t="e">
        <f>IF('No Worse Off Calc'!#REF!='No Worse Off Ref Data'!CS$2,Data!I22,0)</f>
        <v>#REF!</v>
      </c>
      <c r="CT22" s="4" t="e">
        <f>IF('No Worse Off Calc'!#REF!='No Worse Off Ref Data'!CT$2,Data!J22,0)</f>
        <v>#REF!</v>
      </c>
      <c r="CU22" s="4" t="e">
        <f>IF('No Worse Off Calc'!#REF!='No Worse Off Ref Data'!CU$2,Data!K22,0)</f>
        <v>#REF!</v>
      </c>
      <c r="CV22" s="4" t="e">
        <f>IF('No Worse Off Calc'!#REF!='No Worse Off Ref Data'!CV$2,Data!L22,0)</f>
        <v>#REF!</v>
      </c>
      <c r="CW22" s="4" t="e">
        <f>IF('No Worse Off Calc'!#REF!='No Worse Off Ref Data'!CW$2,Data!M22,0)</f>
        <v>#REF!</v>
      </c>
      <c r="CX22" s="4" t="e">
        <f>IF('No Worse Off Calc'!#REF!='No Worse Off Ref Data'!CX$2,Data!N22,0)</f>
        <v>#REF!</v>
      </c>
      <c r="CY22" s="4" t="e">
        <f>IF('No Worse Off Calc'!#REF!='No Worse Off Ref Data'!CY$2,Data!O22,0)</f>
        <v>#REF!</v>
      </c>
      <c r="CZ22" s="4" t="e">
        <f>IF('No Worse Off Calc'!#REF!='No Worse Off Ref Data'!CZ$2,Data!P22,0)</f>
        <v>#REF!</v>
      </c>
      <c r="DA22" s="4" t="e">
        <f>IF('No Worse Off Calc'!#REF!='No Worse Off Ref Data'!DA$2,Data!Q22,0)</f>
        <v>#REF!</v>
      </c>
      <c r="DB22" s="4" t="e">
        <f>IF('No Worse Off Calc'!#REF!='No Worse Off Ref Data'!DB$2,Data!R22,0)</f>
        <v>#REF!</v>
      </c>
      <c r="DC22" s="4" t="e">
        <f>IF('No Worse Off Calc'!#REF!='No Worse Off Ref Data'!DC$2,Data!S22,0)</f>
        <v>#REF!</v>
      </c>
      <c r="DD22" s="4" t="e">
        <f>IF('No Worse Off Calc'!#REF!='No Worse Off Ref Data'!DD$2,Data!T22,0)</f>
        <v>#REF!</v>
      </c>
      <c r="DE22" s="4" t="e">
        <f>IF('No Worse Off Calc'!#REF!='No Worse Off Ref Data'!DE$2,Data!U22,0)</f>
        <v>#REF!</v>
      </c>
      <c r="DF22" s="22" t="e">
        <f t="shared" si="7"/>
        <v>#REF!</v>
      </c>
    </row>
    <row r="23" spans="1:110" x14ac:dyDescent="0.3">
      <c r="A23" s="12">
        <v>10071</v>
      </c>
      <c r="B23" s="37" t="s">
        <v>30</v>
      </c>
      <c r="C23" s="18">
        <f>IF('No Worse Off Calc'!$C$6='No Worse Off Ref Data'!C$2,Data!G23,0)</f>
        <v>0</v>
      </c>
      <c r="D23" s="4">
        <f>IF('No Worse Off Calc'!$C$6='No Worse Off Ref Data'!D$2,Data!H23,0)</f>
        <v>0</v>
      </c>
      <c r="E23" s="4">
        <f>IF('No Worse Off Calc'!$C$6='No Worse Off Ref Data'!E$2,Data!I23,0)</f>
        <v>1.8623764840182646</v>
      </c>
      <c r="F23" s="4">
        <f>IF('No Worse Off Calc'!$C$6='No Worse Off Ref Data'!F$2,Data!J23,0)</f>
        <v>0</v>
      </c>
      <c r="G23" s="4">
        <f>IF('No Worse Off Calc'!$C$6='No Worse Off Ref Data'!G$2,Data!K23,0)</f>
        <v>0</v>
      </c>
      <c r="H23" s="4">
        <f>IF('No Worse Off Calc'!$C$6='No Worse Off Ref Data'!H$2,Data!L23,0)</f>
        <v>0</v>
      </c>
      <c r="I23" s="4">
        <f>IF('No Worse Off Calc'!$C$6='No Worse Off Ref Data'!I$2,Data!M23,0)</f>
        <v>0</v>
      </c>
      <c r="J23" s="4">
        <f>IF('No Worse Off Calc'!$C$6='No Worse Off Ref Data'!J$2,Data!N23,0)</f>
        <v>0</v>
      </c>
      <c r="K23" s="4">
        <f>IF('No Worse Off Calc'!$C$6='No Worse Off Ref Data'!K$2,Data!O23,0)</f>
        <v>0</v>
      </c>
      <c r="L23" s="4">
        <f>IF('No Worse Off Calc'!$C$6='No Worse Off Ref Data'!L$2,Data!P23,0)</f>
        <v>0</v>
      </c>
      <c r="M23" s="4">
        <f>IF('No Worse Off Calc'!$C$6='No Worse Off Ref Data'!M$2,Data!Q23,0)</f>
        <v>0</v>
      </c>
      <c r="N23" s="4">
        <f>IF('No Worse Off Calc'!$C$6='No Worse Off Ref Data'!N$2,Data!R23,0)</f>
        <v>0</v>
      </c>
      <c r="O23" s="4">
        <f>IF('No Worse Off Calc'!$C$6='No Worse Off Ref Data'!O$2,Data!S23,0)</f>
        <v>0</v>
      </c>
      <c r="P23" s="4">
        <f>IF('No Worse Off Calc'!$C$6='No Worse Off Ref Data'!P$2,Data!T23,0)</f>
        <v>0</v>
      </c>
      <c r="Q23" s="4">
        <f>IF('No Worse Off Calc'!$C$6='No Worse Off Ref Data'!Q$2,Data!U23,0)</f>
        <v>0</v>
      </c>
      <c r="R23" s="22">
        <f t="shared" si="1"/>
        <v>1.8623764840182646</v>
      </c>
      <c r="S23" s="18">
        <f>IF(S$2='No Worse Off Calc'!$D$6,Data!V23,0)</f>
        <v>0</v>
      </c>
      <c r="T23" s="4">
        <f>IF(T$2='No Worse Off Calc'!$D$6,Data!W23,0)</f>
        <v>0</v>
      </c>
      <c r="U23" s="4">
        <f>IF(U$2='No Worse Off Calc'!$D$6,Data!X23,0)</f>
        <v>0</v>
      </c>
      <c r="V23" s="4">
        <f>IF(V$2='No Worse Off Calc'!$D$6,Data!Y23,0)</f>
        <v>0</v>
      </c>
      <c r="W23" s="4">
        <f>IF(W$2='No Worse Off Calc'!$D$6,Data!Z23,0)</f>
        <v>0</v>
      </c>
      <c r="X23" s="4">
        <f>IF(X$2='No Worse Off Calc'!$D$6,Data!AA23,0)</f>
        <v>0</v>
      </c>
      <c r="Y23" s="4">
        <f>IF(Y$2='No Worse Off Calc'!$D$6,Data!AB23,0)</f>
        <v>0</v>
      </c>
      <c r="Z23" s="4">
        <f>IF(Z$2='No Worse Off Calc'!$D$6,Data!AC23,0)</f>
        <v>0</v>
      </c>
      <c r="AA23" s="4">
        <f>IF(AA$2='No Worse Off Calc'!$D$6,Data!AD23,0)</f>
        <v>0</v>
      </c>
      <c r="AB23" s="4">
        <f>IF(AB$2='No Worse Off Calc'!$D$6,Data!AE23,0)</f>
        <v>0</v>
      </c>
      <c r="AC23" s="4">
        <f>IF(AC$2='No Worse Off Calc'!$D$6,Data!AF23,0)</f>
        <v>0</v>
      </c>
      <c r="AD23" s="4">
        <f>IF(AD$2='No Worse Off Calc'!$D$6,Data!AG23,0)</f>
        <v>0</v>
      </c>
      <c r="AE23" s="4">
        <f>IF(AE$2='No Worse Off Calc'!$D$6,Data!AH23,0)</f>
        <v>0</v>
      </c>
      <c r="AF23" s="4">
        <f>IF(AF$2='No Worse Off Calc'!$D$6,Data!AI23,0)</f>
        <v>0</v>
      </c>
      <c r="AG23" s="6">
        <f t="shared" si="2"/>
        <v>0</v>
      </c>
      <c r="AH23" s="18">
        <f>IF(AH$2='No Worse Off Calc'!$E$6,0,0)</f>
        <v>0</v>
      </c>
      <c r="AI23" s="4">
        <f>IF(AI$2='No Worse Off Calc'!$E$6,Data!AJ23,0)</f>
        <v>0</v>
      </c>
      <c r="AJ23" s="4">
        <f>IF(AJ$2='No Worse Off Calc'!$E$6,Data!AK23,0)</f>
        <v>0</v>
      </c>
      <c r="AK23" s="4">
        <f>IF(AK$2='No Worse Off Calc'!$E$6,Data!AL23,0)</f>
        <v>0</v>
      </c>
      <c r="AL23" s="4">
        <f>IF(AL$2='No Worse Off Calc'!$E$6,Data!AM23,0)</f>
        <v>0</v>
      </c>
      <c r="AM23" s="4">
        <f>IF(AM$2='No Worse Off Calc'!$E$6,Data!AN23,0)</f>
        <v>0</v>
      </c>
      <c r="AN23" s="4">
        <f>IF(AN$2='No Worse Off Calc'!$E$6,Data!AO23,0)</f>
        <v>0</v>
      </c>
      <c r="AO23" s="4">
        <f>IF(AO$2='No Worse Off Calc'!$E$6,Data!AP23,0)</f>
        <v>0</v>
      </c>
      <c r="AP23" s="6">
        <f t="shared" si="3"/>
        <v>0</v>
      </c>
      <c r="AQ23" s="18">
        <f>IF(AQ$2='No Worse Off Calc'!$F$6,0,0)</f>
        <v>0</v>
      </c>
      <c r="AR23" s="4">
        <f>IF(AR$2='No Worse Off Calc'!$F$6,Data!AQ23,0)</f>
        <v>0</v>
      </c>
      <c r="AS23" s="4">
        <f>IF(AS$2='No Worse Off Calc'!$F$6,Data!AR23,0)</f>
        <v>0</v>
      </c>
      <c r="AT23" s="4">
        <f>IF(AT$2='No Worse Off Calc'!$F$6,Data!AS23,0)</f>
        <v>0</v>
      </c>
      <c r="AU23" s="4">
        <f>IF(AU$2='No Worse Off Calc'!$F$6,Data!AT23,0)</f>
        <v>0</v>
      </c>
      <c r="AV23" s="4">
        <f>IF(AV$2='No Worse Off Calc'!$F$6,Data!AU23,0)</f>
        <v>0</v>
      </c>
      <c r="AW23" s="4">
        <f>IF(AW$2='No Worse Off Calc'!$F$6,Data!AV23,0)</f>
        <v>0</v>
      </c>
      <c r="AX23" s="4">
        <f>IF(AX$2='No Worse Off Calc'!$F$6,Data!AW23,0)</f>
        <v>0</v>
      </c>
      <c r="AY23" s="6">
        <f t="shared" si="4"/>
        <v>0</v>
      </c>
      <c r="AZ23" s="18">
        <f>IF(AZ$2='No Worse Off Calc'!$G$6,0,0)</f>
        <v>0</v>
      </c>
      <c r="BA23" s="4">
        <f>IF(BA$2='No Worse Off Calc'!$G$6,Data!AX23,0)</f>
        <v>0</v>
      </c>
      <c r="BB23" s="4">
        <f>IF(BB$2='No Worse Off Calc'!$G$6,Data!AY23,0)</f>
        <v>0</v>
      </c>
      <c r="BC23" s="4">
        <f>IF(BC$2='No Worse Off Calc'!$G$6,Data!AZ23,0)</f>
        <v>0</v>
      </c>
      <c r="BD23" s="4">
        <f>IF(BD$2='No Worse Off Calc'!$G$6,Data!BA23,0)</f>
        <v>0</v>
      </c>
      <c r="BE23" s="4">
        <f>IF(BE$2='No Worse Off Calc'!$G$6,Data!BB23,0)</f>
        <v>0</v>
      </c>
      <c r="BF23" s="4">
        <f>IF(BF$2='No Worse Off Calc'!$G$6,Data!BC23,0)</f>
        <v>0</v>
      </c>
      <c r="BG23" s="4">
        <f>IF(BG$2='No Worse Off Calc'!$G$6,Data!BD23,0)</f>
        <v>0</v>
      </c>
      <c r="BH23" s="6">
        <f t="shared" si="5"/>
        <v>0</v>
      </c>
      <c r="BI23" s="97">
        <f>IF('No Worse Off Calc'!$H$6="Yes",Data!BE23,0)</f>
        <v>0</v>
      </c>
      <c r="BJ23" s="18">
        <f>IF(BJ$2='No Worse Off Calc'!$L$4,0,0)</f>
        <v>0</v>
      </c>
      <c r="BK23" s="4">
        <f>IF(BK$2='No Worse Off Calc'!$L$4,Data!BV23,0)</f>
        <v>0</v>
      </c>
      <c r="BL23" s="4">
        <f>IF(BL$2='No Worse Off Calc'!$L$4,Data!BW23,0)</f>
        <v>0</v>
      </c>
      <c r="BM23" s="4">
        <f>IF(BM$2='No Worse Off Calc'!$L$4,Data!BX23,0)</f>
        <v>0</v>
      </c>
      <c r="BN23" s="4">
        <f>IF(BN$2='No Worse Off Calc'!$L$4,Data!BY23,0)</f>
        <v>0</v>
      </c>
      <c r="BO23" s="6">
        <f t="shared" si="6"/>
        <v>0</v>
      </c>
      <c r="BP23" s="4">
        <f>IF('No Worse Off Calc'!$J$6='No Worse Off Ref Data'!BP$2,Data!C23,0)</f>
        <v>0</v>
      </c>
      <c r="BQ23" s="4">
        <f>IF('No Worse Off Calc'!$J$6='No Worse Off Ref Data'!BQ$2,Data!D23,0)</f>
        <v>0</v>
      </c>
      <c r="BR23" s="4">
        <f>IF('No Worse Off Calc'!$J$6='No Worse Off Ref Data'!BR$2,Data!E23,0)</f>
        <v>0</v>
      </c>
      <c r="BS23" s="4">
        <f>IF('No Worse Off Calc'!$J$6='No Worse Off Ref Data'!BS$2,Data!F23,0)</f>
        <v>1.9139999999999999</v>
      </c>
      <c r="BT23" s="99">
        <f t="shared" si="0"/>
        <v>1.9139999999999999</v>
      </c>
      <c r="BU23" s="102">
        <f>IF('No Worse Off Calc'!$L$6="Yes",'No Worse Off Ref Data'!BO23*'No Worse Off Calc'!$L$5,0)</f>
        <v>0</v>
      </c>
      <c r="BV23" s="102">
        <f>IF('No Worse Off Calc'!$M$6="Yes",IF(('No Worse Off Calc'!I27-'No Worse Off Ref Data'!BT23)&gt;0,('No Worse Off Calc'!I27-'No Worse Off Ref Data'!BT23)*'No Worse Off Calc'!$M$5,0),0)</f>
        <v>0</v>
      </c>
      <c r="BW23" s="80">
        <f>IF('No Worse Off Calc'!$K$6="Yes",IF(('No Worse Off Calc'!I27)&lt;'No Worse Off Calc'!J27,('No Worse Off Calc'!I27-'No Worse Off Calc'!J27)*'No Worse Off Calc'!$K$5,0),0)</f>
        <v>-5.1623515981735313E-2</v>
      </c>
      <c r="BX23" s="105">
        <f>IF('No Worse Off Calc'!$N$5='No Worse Off Ref Data'!$BX$2,'No Worse Off Scaling'!D26,0)</f>
        <v>0</v>
      </c>
      <c r="BY23" s="1">
        <f>IF('No Worse Off Calc'!$N$5='No Worse Off Ref Data'!$BY$2,'No Worse Off Scaling'!H26,0)</f>
        <v>0</v>
      </c>
      <c r="BZ23" s="6">
        <f>IF('No Worse Off Calc'!$N$6="Yes",SUM('No Worse Off Ref Data'!BX23:BY23),0)</f>
        <v>0</v>
      </c>
      <c r="CA23" s="4"/>
      <c r="CB23" s="4"/>
      <c r="CC23" s="4"/>
      <c r="CD23" s="4"/>
      <c r="CE23" s="4"/>
      <c r="CF23" s="4"/>
      <c r="CG23" s="4"/>
      <c r="CH23" s="4"/>
      <c r="CI23" s="4"/>
      <c r="CJ23" s="4"/>
      <c r="CK23" s="4"/>
      <c r="CL23" s="4"/>
      <c r="CM23" s="4"/>
      <c r="CN23" s="4"/>
      <c r="CO23" s="4"/>
      <c r="CP23" s="4"/>
      <c r="CQ23" s="4" t="e">
        <f>IF('No Worse Off Calc'!#REF!='No Worse Off Ref Data'!CQ$2,Data!G23,0)</f>
        <v>#REF!</v>
      </c>
      <c r="CR23" s="4" t="e">
        <f>IF('No Worse Off Calc'!#REF!='No Worse Off Ref Data'!CR$2,Data!H23,0)</f>
        <v>#REF!</v>
      </c>
      <c r="CS23" s="4" t="e">
        <f>IF('No Worse Off Calc'!#REF!='No Worse Off Ref Data'!CS$2,Data!I23,0)</f>
        <v>#REF!</v>
      </c>
      <c r="CT23" s="4" t="e">
        <f>IF('No Worse Off Calc'!#REF!='No Worse Off Ref Data'!CT$2,Data!J23,0)</f>
        <v>#REF!</v>
      </c>
      <c r="CU23" s="4" t="e">
        <f>IF('No Worse Off Calc'!#REF!='No Worse Off Ref Data'!CU$2,Data!K23,0)</f>
        <v>#REF!</v>
      </c>
      <c r="CV23" s="4" t="e">
        <f>IF('No Worse Off Calc'!#REF!='No Worse Off Ref Data'!CV$2,Data!L23,0)</f>
        <v>#REF!</v>
      </c>
      <c r="CW23" s="4" t="e">
        <f>IF('No Worse Off Calc'!#REF!='No Worse Off Ref Data'!CW$2,Data!M23,0)</f>
        <v>#REF!</v>
      </c>
      <c r="CX23" s="4" t="e">
        <f>IF('No Worse Off Calc'!#REF!='No Worse Off Ref Data'!CX$2,Data!N23,0)</f>
        <v>#REF!</v>
      </c>
      <c r="CY23" s="4" t="e">
        <f>IF('No Worse Off Calc'!#REF!='No Worse Off Ref Data'!CY$2,Data!O23,0)</f>
        <v>#REF!</v>
      </c>
      <c r="CZ23" s="4" t="e">
        <f>IF('No Worse Off Calc'!#REF!='No Worse Off Ref Data'!CZ$2,Data!P23,0)</f>
        <v>#REF!</v>
      </c>
      <c r="DA23" s="4" t="e">
        <f>IF('No Worse Off Calc'!#REF!='No Worse Off Ref Data'!DA$2,Data!Q23,0)</f>
        <v>#REF!</v>
      </c>
      <c r="DB23" s="4" t="e">
        <f>IF('No Worse Off Calc'!#REF!='No Worse Off Ref Data'!DB$2,Data!R23,0)</f>
        <v>#REF!</v>
      </c>
      <c r="DC23" s="4" t="e">
        <f>IF('No Worse Off Calc'!#REF!='No Worse Off Ref Data'!DC$2,Data!S23,0)</f>
        <v>#REF!</v>
      </c>
      <c r="DD23" s="4" t="e">
        <f>IF('No Worse Off Calc'!#REF!='No Worse Off Ref Data'!DD$2,Data!T23,0)</f>
        <v>#REF!</v>
      </c>
      <c r="DE23" s="4" t="e">
        <f>IF('No Worse Off Calc'!#REF!='No Worse Off Ref Data'!DE$2,Data!U23,0)</f>
        <v>#REF!</v>
      </c>
      <c r="DF23" s="22" t="e">
        <f t="shared" si="7"/>
        <v>#REF!</v>
      </c>
    </row>
    <row r="24" spans="1:110" x14ac:dyDescent="0.3">
      <c r="A24" s="12">
        <v>10072</v>
      </c>
      <c r="B24" s="37" t="s">
        <v>31</v>
      </c>
      <c r="C24" s="18">
        <f>IF('No Worse Off Calc'!$C$6='No Worse Off Ref Data'!C$2,Data!G24,0)</f>
        <v>0</v>
      </c>
      <c r="D24" s="4">
        <f>IF('No Worse Off Calc'!$C$6='No Worse Off Ref Data'!D$2,Data!H24,0)</f>
        <v>0</v>
      </c>
      <c r="E24" s="4">
        <f>IF('No Worse Off Calc'!$C$6='No Worse Off Ref Data'!E$2,Data!I24,0)</f>
        <v>24.074671004566213</v>
      </c>
      <c r="F24" s="4">
        <f>IF('No Worse Off Calc'!$C$6='No Worse Off Ref Data'!F$2,Data!J24,0)</f>
        <v>0</v>
      </c>
      <c r="G24" s="4">
        <f>IF('No Worse Off Calc'!$C$6='No Worse Off Ref Data'!G$2,Data!K24,0)</f>
        <v>0</v>
      </c>
      <c r="H24" s="4">
        <f>IF('No Worse Off Calc'!$C$6='No Worse Off Ref Data'!H$2,Data!L24,0)</f>
        <v>0</v>
      </c>
      <c r="I24" s="4">
        <f>IF('No Worse Off Calc'!$C$6='No Worse Off Ref Data'!I$2,Data!M24,0)</f>
        <v>0</v>
      </c>
      <c r="J24" s="4">
        <f>IF('No Worse Off Calc'!$C$6='No Worse Off Ref Data'!J$2,Data!N24,0)</f>
        <v>0</v>
      </c>
      <c r="K24" s="4">
        <f>IF('No Worse Off Calc'!$C$6='No Worse Off Ref Data'!K$2,Data!O24,0)</f>
        <v>0</v>
      </c>
      <c r="L24" s="4">
        <f>IF('No Worse Off Calc'!$C$6='No Worse Off Ref Data'!L$2,Data!P24,0)</f>
        <v>0</v>
      </c>
      <c r="M24" s="4">
        <f>IF('No Worse Off Calc'!$C$6='No Worse Off Ref Data'!M$2,Data!Q24,0)</f>
        <v>0</v>
      </c>
      <c r="N24" s="4">
        <f>IF('No Worse Off Calc'!$C$6='No Worse Off Ref Data'!N$2,Data!R24,0)</f>
        <v>0</v>
      </c>
      <c r="O24" s="4">
        <f>IF('No Worse Off Calc'!$C$6='No Worse Off Ref Data'!O$2,Data!S24,0)</f>
        <v>0</v>
      </c>
      <c r="P24" s="4">
        <f>IF('No Worse Off Calc'!$C$6='No Worse Off Ref Data'!P$2,Data!T24,0)</f>
        <v>0</v>
      </c>
      <c r="Q24" s="4">
        <f>IF('No Worse Off Calc'!$C$6='No Worse Off Ref Data'!Q$2,Data!U24,0)</f>
        <v>0</v>
      </c>
      <c r="R24" s="22">
        <f t="shared" si="1"/>
        <v>24.074671004566213</v>
      </c>
      <c r="S24" s="18">
        <f>IF(S$2='No Worse Off Calc'!$D$6,Data!V24,0)</f>
        <v>0</v>
      </c>
      <c r="T24" s="4">
        <f>IF(T$2='No Worse Off Calc'!$D$6,Data!W24,0)</f>
        <v>0</v>
      </c>
      <c r="U24" s="4">
        <f>IF(U$2='No Worse Off Calc'!$D$6,Data!X24,0)</f>
        <v>0</v>
      </c>
      <c r="V24" s="4">
        <f>IF(V$2='No Worse Off Calc'!$D$6,Data!Y24,0)</f>
        <v>0</v>
      </c>
      <c r="W24" s="4">
        <f>IF(W$2='No Worse Off Calc'!$D$6,Data!Z24,0)</f>
        <v>0</v>
      </c>
      <c r="X24" s="4">
        <f>IF(X$2='No Worse Off Calc'!$D$6,Data!AA24,0)</f>
        <v>0</v>
      </c>
      <c r="Y24" s="4">
        <f>IF(Y$2='No Worse Off Calc'!$D$6,Data!AB24,0)</f>
        <v>0</v>
      </c>
      <c r="Z24" s="4">
        <f>IF(Z$2='No Worse Off Calc'!$D$6,Data!AC24,0)</f>
        <v>0</v>
      </c>
      <c r="AA24" s="4">
        <f>IF(AA$2='No Worse Off Calc'!$D$6,Data!AD24,0)</f>
        <v>0</v>
      </c>
      <c r="AB24" s="4">
        <f>IF(AB$2='No Worse Off Calc'!$D$6,Data!AE24,0)</f>
        <v>0</v>
      </c>
      <c r="AC24" s="4">
        <f>IF(AC$2='No Worse Off Calc'!$D$6,Data!AF24,0)</f>
        <v>0</v>
      </c>
      <c r="AD24" s="4">
        <f>IF(AD$2='No Worse Off Calc'!$D$6,Data!AG24,0)</f>
        <v>0</v>
      </c>
      <c r="AE24" s="4">
        <f>IF(AE$2='No Worse Off Calc'!$D$6,Data!AH24,0)</f>
        <v>0</v>
      </c>
      <c r="AF24" s="4">
        <f>IF(AF$2='No Worse Off Calc'!$D$6,Data!AI24,0)</f>
        <v>0</v>
      </c>
      <c r="AG24" s="6">
        <f t="shared" si="2"/>
        <v>0</v>
      </c>
      <c r="AH24" s="18">
        <f>IF(AH$2='No Worse Off Calc'!$E$6,0,0)</f>
        <v>0</v>
      </c>
      <c r="AI24" s="4">
        <f>IF(AI$2='No Worse Off Calc'!$E$6,Data!AJ24,0)</f>
        <v>0</v>
      </c>
      <c r="AJ24" s="4">
        <f>IF(AJ$2='No Worse Off Calc'!$E$6,Data!AK24,0)</f>
        <v>0</v>
      </c>
      <c r="AK24" s="4">
        <f>IF(AK$2='No Worse Off Calc'!$E$6,Data!AL24,0)</f>
        <v>0</v>
      </c>
      <c r="AL24" s="4">
        <f>IF(AL$2='No Worse Off Calc'!$E$6,Data!AM24,0)</f>
        <v>0</v>
      </c>
      <c r="AM24" s="4">
        <f>IF(AM$2='No Worse Off Calc'!$E$6,Data!AN24,0)</f>
        <v>0</v>
      </c>
      <c r="AN24" s="4">
        <f>IF(AN$2='No Worse Off Calc'!$E$6,Data!AO24,0)</f>
        <v>0</v>
      </c>
      <c r="AO24" s="4">
        <f>IF(AO$2='No Worse Off Calc'!$E$6,Data!AP24,0)</f>
        <v>0</v>
      </c>
      <c r="AP24" s="6">
        <f t="shared" si="3"/>
        <v>0</v>
      </c>
      <c r="AQ24" s="18">
        <f>IF(AQ$2='No Worse Off Calc'!$F$6,0,0)</f>
        <v>0</v>
      </c>
      <c r="AR24" s="4">
        <f>IF(AR$2='No Worse Off Calc'!$F$6,Data!AQ24,0)</f>
        <v>0</v>
      </c>
      <c r="AS24" s="4">
        <f>IF(AS$2='No Worse Off Calc'!$F$6,Data!AR24,0)</f>
        <v>0</v>
      </c>
      <c r="AT24" s="4">
        <f>IF(AT$2='No Worse Off Calc'!$F$6,Data!AS24,0)</f>
        <v>0</v>
      </c>
      <c r="AU24" s="4">
        <f>IF(AU$2='No Worse Off Calc'!$F$6,Data!AT24,0)</f>
        <v>0</v>
      </c>
      <c r="AV24" s="4">
        <f>IF(AV$2='No Worse Off Calc'!$F$6,Data!AU24,0)</f>
        <v>0</v>
      </c>
      <c r="AW24" s="4">
        <f>IF(AW$2='No Worse Off Calc'!$F$6,Data!AV24,0)</f>
        <v>0</v>
      </c>
      <c r="AX24" s="4">
        <f>IF(AX$2='No Worse Off Calc'!$F$6,Data!AW24,0)</f>
        <v>0</v>
      </c>
      <c r="AY24" s="6">
        <f t="shared" si="4"/>
        <v>0</v>
      </c>
      <c r="AZ24" s="18">
        <f>IF(AZ$2='No Worse Off Calc'!$G$6,0,0)</f>
        <v>0</v>
      </c>
      <c r="BA24" s="4">
        <f>IF(BA$2='No Worse Off Calc'!$G$6,Data!AX24,0)</f>
        <v>0</v>
      </c>
      <c r="BB24" s="4">
        <f>IF(BB$2='No Worse Off Calc'!$G$6,Data!AY24,0)</f>
        <v>0</v>
      </c>
      <c r="BC24" s="4">
        <f>IF(BC$2='No Worse Off Calc'!$G$6,Data!AZ24,0)</f>
        <v>0</v>
      </c>
      <c r="BD24" s="4">
        <f>IF(BD$2='No Worse Off Calc'!$G$6,Data!BA24,0)</f>
        <v>0</v>
      </c>
      <c r="BE24" s="4">
        <f>IF(BE$2='No Worse Off Calc'!$G$6,Data!BB24,0)</f>
        <v>0</v>
      </c>
      <c r="BF24" s="4">
        <f>IF(BF$2='No Worse Off Calc'!$G$6,Data!BC24,0)</f>
        <v>0</v>
      </c>
      <c r="BG24" s="4">
        <f>IF(BG$2='No Worse Off Calc'!$G$6,Data!BD24,0)</f>
        <v>0</v>
      </c>
      <c r="BH24" s="6">
        <f t="shared" si="5"/>
        <v>0</v>
      </c>
      <c r="BI24" s="97">
        <f>IF('No Worse Off Calc'!$H$6="Yes",Data!BE24,0)</f>
        <v>0</v>
      </c>
      <c r="BJ24" s="18">
        <f>IF(BJ$2='No Worse Off Calc'!$L$4,0,0)</f>
        <v>0</v>
      </c>
      <c r="BK24" s="4">
        <f>IF(BK$2='No Worse Off Calc'!$L$4,Data!BV24,0)</f>
        <v>0</v>
      </c>
      <c r="BL24" s="4">
        <f>IF(BL$2='No Worse Off Calc'!$L$4,Data!BW24,0)</f>
        <v>0</v>
      </c>
      <c r="BM24" s="4">
        <f>IF(BM$2='No Worse Off Calc'!$L$4,Data!BX24,0)</f>
        <v>0</v>
      </c>
      <c r="BN24" s="4">
        <f>IF(BN$2='No Worse Off Calc'!$L$4,Data!BY24,0)</f>
        <v>2.5000000000000001E-3</v>
      </c>
      <c r="BO24" s="6">
        <f t="shared" si="6"/>
        <v>2.5000000000000001E-3</v>
      </c>
      <c r="BP24" s="4">
        <f>IF('No Worse Off Calc'!$J$6='No Worse Off Ref Data'!BP$2,Data!C24,0)</f>
        <v>0</v>
      </c>
      <c r="BQ24" s="4">
        <f>IF('No Worse Off Calc'!$J$6='No Worse Off Ref Data'!BQ$2,Data!D24,0)</f>
        <v>0</v>
      </c>
      <c r="BR24" s="4">
        <f>IF('No Worse Off Calc'!$J$6='No Worse Off Ref Data'!BR$2,Data!E24,0)</f>
        <v>0</v>
      </c>
      <c r="BS24" s="4">
        <f>IF('No Worse Off Calc'!$J$6='No Worse Off Ref Data'!BS$2,Data!F24,0)</f>
        <v>23.981999999999999</v>
      </c>
      <c r="BT24" s="99">
        <f t="shared" si="0"/>
        <v>23.981999999999999</v>
      </c>
      <c r="BU24" s="102">
        <f>IF('No Worse Off Calc'!$L$6="Yes",'No Worse Off Ref Data'!BO24*'No Worse Off Calc'!$L$5,0)</f>
        <v>2.5000000000000001E-3</v>
      </c>
      <c r="BV24" s="102">
        <f>IF('No Worse Off Calc'!$M$6="Yes",IF(('No Worse Off Calc'!I28-'No Worse Off Ref Data'!BT24)&gt;0,('No Worse Off Calc'!I28-'No Worse Off Ref Data'!BT24)*'No Worse Off Calc'!$M$5,0),0)</f>
        <v>9.2671004566213355E-2</v>
      </c>
      <c r="BW24" s="80">
        <f>IF('No Worse Off Calc'!$K$6="Yes",IF(('No Worse Off Calc'!I28)&lt;'No Worse Off Calc'!J28,('No Worse Off Calc'!I28-'No Worse Off Calc'!J28)*'No Worse Off Calc'!$K$5,0),0)</f>
        <v>0</v>
      </c>
      <c r="BX24" s="105">
        <f>IF('No Worse Off Calc'!$N$5='No Worse Off Ref Data'!$BX$2,'No Worse Off Scaling'!D27,0)</f>
        <v>0</v>
      </c>
      <c r="BY24" s="1">
        <f>IF('No Worse Off Calc'!$N$5='No Worse Off Ref Data'!$BY$2,'No Worse Off Scaling'!H27,0)</f>
        <v>-5.3426946893844203E-2</v>
      </c>
      <c r="BZ24" s="6">
        <f>IF('No Worse Off Calc'!$N$6="Yes",SUM('No Worse Off Ref Data'!BX24:BY24),0)</f>
        <v>-5.3426946893844203E-2</v>
      </c>
      <c r="CA24" s="4"/>
      <c r="CB24" s="4"/>
      <c r="CC24" s="4"/>
      <c r="CD24" s="4"/>
      <c r="CE24" s="4"/>
      <c r="CF24" s="4"/>
      <c r="CG24" s="4"/>
      <c r="CH24" s="4"/>
      <c r="CI24" s="4"/>
      <c r="CJ24" s="4"/>
      <c r="CK24" s="4"/>
      <c r="CL24" s="4"/>
      <c r="CM24" s="4"/>
      <c r="CN24" s="4"/>
      <c r="CO24" s="4"/>
      <c r="CP24" s="4"/>
      <c r="CQ24" s="4" t="e">
        <f>IF('No Worse Off Calc'!#REF!='No Worse Off Ref Data'!CQ$2,Data!G24,0)</f>
        <v>#REF!</v>
      </c>
      <c r="CR24" s="4" t="e">
        <f>IF('No Worse Off Calc'!#REF!='No Worse Off Ref Data'!CR$2,Data!H24,0)</f>
        <v>#REF!</v>
      </c>
      <c r="CS24" s="4" t="e">
        <f>IF('No Worse Off Calc'!#REF!='No Worse Off Ref Data'!CS$2,Data!I24,0)</f>
        <v>#REF!</v>
      </c>
      <c r="CT24" s="4" t="e">
        <f>IF('No Worse Off Calc'!#REF!='No Worse Off Ref Data'!CT$2,Data!J24,0)</f>
        <v>#REF!</v>
      </c>
      <c r="CU24" s="4" t="e">
        <f>IF('No Worse Off Calc'!#REF!='No Worse Off Ref Data'!CU$2,Data!K24,0)</f>
        <v>#REF!</v>
      </c>
      <c r="CV24" s="4" t="e">
        <f>IF('No Worse Off Calc'!#REF!='No Worse Off Ref Data'!CV$2,Data!L24,0)</f>
        <v>#REF!</v>
      </c>
      <c r="CW24" s="4" t="e">
        <f>IF('No Worse Off Calc'!#REF!='No Worse Off Ref Data'!CW$2,Data!M24,0)</f>
        <v>#REF!</v>
      </c>
      <c r="CX24" s="4" t="e">
        <f>IF('No Worse Off Calc'!#REF!='No Worse Off Ref Data'!CX$2,Data!N24,0)</f>
        <v>#REF!</v>
      </c>
      <c r="CY24" s="4" t="e">
        <f>IF('No Worse Off Calc'!#REF!='No Worse Off Ref Data'!CY$2,Data!O24,0)</f>
        <v>#REF!</v>
      </c>
      <c r="CZ24" s="4" t="e">
        <f>IF('No Worse Off Calc'!#REF!='No Worse Off Ref Data'!CZ$2,Data!P24,0)</f>
        <v>#REF!</v>
      </c>
      <c r="DA24" s="4" t="e">
        <f>IF('No Worse Off Calc'!#REF!='No Worse Off Ref Data'!DA$2,Data!Q24,0)</f>
        <v>#REF!</v>
      </c>
      <c r="DB24" s="4" t="e">
        <f>IF('No Worse Off Calc'!#REF!='No Worse Off Ref Data'!DB$2,Data!R24,0)</f>
        <v>#REF!</v>
      </c>
      <c r="DC24" s="4" t="e">
        <f>IF('No Worse Off Calc'!#REF!='No Worse Off Ref Data'!DC$2,Data!S24,0)</f>
        <v>#REF!</v>
      </c>
      <c r="DD24" s="4" t="e">
        <f>IF('No Worse Off Calc'!#REF!='No Worse Off Ref Data'!DD$2,Data!T24,0)</f>
        <v>#REF!</v>
      </c>
      <c r="DE24" s="4" t="e">
        <f>IF('No Worse Off Calc'!#REF!='No Worse Off Ref Data'!DE$2,Data!U24,0)</f>
        <v>#REF!</v>
      </c>
      <c r="DF24" s="22" t="e">
        <f t="shared" si="7"/>
        <v>#REF!</v>
      </c>
    </row>
    <row r="25" spans="1:110" x14ac:dyDescent="0.3">
      <c r="A25" s="12">
        <v>10074</v>
      </c>
      <c r="B25" s="37" t="s">
        <v>32</v>
      </c>
      <c r="C25" s="18">
        <f>IF('No Worse Off Calc'!$C$6='No Worse Off Ref Data'!C$2,Data!G25,0)</f>
        <v>0</v>
      </c>
      <c r="D25" s="4">
        <f>IF('No Worse Off Calc'!$C$6='No Worse Off Ref Data'!D$2,Data!H25,0)</f>
        <v>0</v>
      </c>
      <c r="E25" s="4">
        <f>IF('No Worse Off Calc'!$C$6='No Worse Off Ref Data'!E$2,Data!I25,0)</f>
        <v>30.437412557077625</v>
      </c>
      <c r="F25" s="4">
        <f>IF('No Worse Off Calc'!$C$6='No Worse Off Ref Data'!F$2,Data!J25,0)</f>
        <v>0</v>
      </c>
      <c r="G25" s="4">
        <f>IF('No Worse Off Calc'!$C$6='No Worse Off Ref Data'!G$2,Data!K25,0)</f>
        <v>0</v>
      </c>
      <c r="H25" s="4">
        <f>IF('No Worse Off Calc'!$C$6='No Worse Off Ref Data'!H$2,Data!L25,0)</f>
        <v>0</v>
      </c>
      <c r="I25" s="4">
        <f>IF('No Worse Off Calc'!$C$6='No Worse Off Ref Data'!I$2,Data!M25,0)</f>
        <v>0</v>
      </c>
      <c r="J25" s="4">
        <f>IF('No Worse Off Calc'!$C$6='No Worse Off Ref Data'!J$2,Data!N25,0)</f>
        <v>0</v>
      </c>
      <c r="K25" s="4">
        <f>IF('No Worse Off Calc'!$C$6='No Worse Off Ref Data'!K$2,Data!O25,0)</f>
        <v>0</v>
      </c>
      <c r="L25" s="4">
        <f>IF('No Worse Off Calc'!$C$6='No Worse Off Ref Data'!L$2,Data!P25,0)</f>
        <v>0</v>
      </c>
      <c r="M25" s="4">
        <f>IF('No Worse Off Calc'!$C$6='No Worse Off Ref Data'!M$2,Data!Q25,0)</f>
        <v>0</v>
      </c>
      <c r="N25" s="4">
        <f>IF('No Worse Off Calc'!$C$6='No Worse Off Ref Data'!N$2,Data!R25,0)</f>
        <v>0</v>
      </c>
      <c r="O25" s="4">
        <f>IF('No Worse Off Calc'!$C$6='No Worse Off Ref Data'!O$2,Data!S25,0)</f>
        <v>0</v>
      </c>
      <c r="P25" s="4">
        <f>IF('No Worse Off Calc'!$C$6='No Worse Off Ref Data'!P$2,Data!T25,0)</f>
        <v>0</v>
      </c>
      <c r="Q25" s="4">
        <f>IF('No Worse Off Calc'!$C$6='No Worse Off Ref Data'!Q$2,Data!U25,0)</f>
        <v>0</v>
      </c>
      <c r="R25" s="22">
        <f t="shared" si="1"/>
        <v>30.437412557077625</v>
      </c>
      <c r="S25" s="18">
        <f>IF(S$2='No Worse Off Calc'!$D$6,Data!V25,0)</f>
        <v>0</v>
      </c>
      <c r="T25" s="4">
        <f>IF(T$2='No Worse Off Calc'!$D$6,Data!W25,0)</f>
        <v>0</v>
      </c>
      <c r="U25" s="4">
        <f>IF(U$2='No Worse Off Calc'!$D$6,Data!X25,0)</f>
        <v>0</v>
      </c>
      <c r="V25" s="4">
        <f>IF(V$2='No Worse Off Calc'!$D$6,Data!Y25,0)</f>
        <v>0</v>
      </c>
      <c r="W25" s="4">
        <f>IF(W$2='No Worse Off Calc'!$D$6,Data!Z25,0)</f>
        <v>0</v>
      </c>
      <c r="X25" s="4">
        <f>IF(X$2='No Worse Off Calc'!$D$6,Data!AA25,0)</f>
        <v>0</v>
      </c>
      <c r="Y25" s="4">
        <f>IF(Y$2='No Worse Off Calc'!$D$6,Data!AB25,0)</f>
        <v>0</v>
      </c>
      <c r="Z25" s="4">
        <f>IF(Z$2='No Worse Off Calc'!$D$6,Data!AC25,0)</f>
        <v>0</v>
      </c>
      <c r="AA25" s="4">
        <f>IF(AA$2='No Worse Off Calc'!$D$6,Data!AD25,0)</f>
        <v>0</v>
      </c>
      <c r="AB25" s="4">
        <f>IF(AB$2='No Worse Off Calc'!$D$6,Data!AE25,0)</f>
        <v>0</v>
      </c>
      <c r="AC25" s="4">
        <f>IF(AC$2='No Worse Off Calc'!$D$6,Data!AF25,0)</f>
        <v>0</v>
      </c>
      <c r="AD25" s="4">
        <f>IF(AD$2='No Worse Off Calc'!$D$6,Data!AG25,0)</f>
        <v>0</v>
      </c>
      <c r="AE25" s="4">
        <f>IF(AE$2='No Worse Off Calc'!$D$6,Data!AH25,0)</f>
        <v>0</v>
      </c>
      <c r="AF25" s="4">
        <f>IF(AF$2='No Worse Off Calc'!$D$6,Data!AI25,0)</f>
        <v>0</v>
      </c>
      <c r="AG25" s="6">
        <f t="shared" si="2"/>
        <v>0</v>
      </c>
      <c r="AH25" s="18">
        <f>IF(AH$2='No Worse Off Calc'!$E$6,0,0)</f>
        <v>0</v>
      </c>
      <c r="AI25" s="4">
        <f>IF(AI$2='No Worse Off Calc'!$E$6,Data!AJ25,0)</f>
        <v>0</v>
      </c>
      <c r="AJ25" s="4">
        <f>IF(AJ$2='No Worse Off Calc'!$E$6,Data!AK25,0)</f>
        <v>2.9414383561643835</v>
      </c>
      <c r="AK25" s="4">
        <f>IF(AK$2='No Worse Off Calc'!$E$6,Data!AL25,0)</f>
        <v>0</v>
      </c>
      <c r="AL25" s="4">
        <f>IF(AL$2='No Worse Off Calc'!$E$6,Data!AM25,0)</f>
        <v>0</v>
      </c>
      <c r="AM25" s="4">
        <f>IF(AM$2='No Worse Off Calc'!$E$6,Data!AN25,0)</f>
        <v>0</v>
      </c>
      <c r="AN25" s="4">
        <f>IF(AN$2='No Worse Off Calc'!$E$6,Data!AO25,0)</f>
        <v>0</v>
      </c>
      <c r="AO25" s="4">
        <f>IF(AO$2='No Worse Off Calc'!$E$6,Data!AP25,0)</f>
        <v>0</v>
      </c>
      <c r="AP25" s="6">
        <f t="shared" si="3"/>
        <v>2.9414383561643835</v>
      </c>
      <c r="AQ25" s="18">
        <f>IF(AQ$2='No Worse Off Calc'!$F$6,0,0)</f>
        <v>0</v>
      </c>
      <c r="AR25" s="4">
        <f>IF(AR$2='No Worse Off Calc'!$F$6,Data!AQ25,0)</f>
        <v>0</v>
      </c>
      <c r="AS25" s="4">
        <f>IF(AS$2='No Worse Off Calc'!$F$6,Data!AR25,0)</f>
        <v>0</v>
      </c>
      <c r="AT25" s="4">
        <f>IF(AT$2='No Worse Off Calc'!$F$6,Data!AS25,0)</f>
        <v>0</v>
      </c>
      <c r="AU25" s="4">
        <f>IF(AU$2='No Worse Off Calc'!$F$6,Data!AT25,0)</f>
        <v>0</v>
      </c>
      <c r="AV25" s="4">
        <f>IF(AV$2='No Worse Off Calc'!$F$6,Data!AU25,0)</f>
        <v>0</v>
      </c>
      <c r="AW25" s="4">
        <f>IF(AW$2='No Worse Off Calc'!$F$6,Data!AV25,0)</f>
        <v>0</v>
      </c>
      <c r="AX25" s="4">
        <f>IF(AX$2='No Worse Off Calc'!$F$6,Data!AW25,0)</f>
        <v>0</v>
      </c>
      <c r="AY25" s="6">
        <f t="shared" si="4"/>
        <v>0</v>
      </c>
      <c r="AZ25" s="18">
        <f>IF(AZ$2='No Worse Off Calc'!$G$6,0,0)</f>
        <v>0</v>
      </c>
      <c r="BA25" s="4">
        <f>IF(BA$2='No Worse Off Calc'!$G$6,Data!AX25,0)</f>
        <v>0</v>
      </c>
      <c r="BB25" s="4">
        <f>IF(BB$2='No Worse Off Calc'!$G$6,Data!AY25,0)</f>
        <v>0</v>
      </c>
      <c r="BC25" s="4">
        <f>IF(BC$2='No Worse Off Calc'!$G$6,Data!AZ25,0)</f>
        <v>0</v>
      </c>
      <c r="BD25" s="4">
        <f>IF(BD$2='No Worse Off Calc'!$G$6,Data!BA25,0)</f>
        <v>0</v>
      </c>
      <c r="BE25" s="4">
        <f>IF(BE$2='No Worse Off Calc'!$G$6,Data!BB25,0)</f>
        <v>0</v>
      </c>
      <c r="BF25" s="4">
        <f>IF(BF$2='No Worse Off Calc'!$G$6,Data!BC25,0)</f>
        <v>0</v>
      </c>
      <c r="BG25" s="4">
        <f>IF(BG$2='No Worse Off Calc'!$G$6,Data!BD25,0)</f>
        <v>0</v>
      </c>
      <c r="BH25" s="6">
        <f t="shared" si="5"/>
        <v>0</v>
      </c>
      <c r="BI25" s="97">
        <f>IF('No Worse Off Calc'!$H$6="Yes",Data!BE25,0)</f>
        <v>0</v>
      </c>
      <c r="BJ25" s="18">
        <f>IF(BJ$2='No Worse Off Calc'!$L$4,0,0)</f>
        <v>0</v>
      </c>
      <c r="BK25" s="4">
        <f>IF(BK$2='No Worse Off Calc'!$L$4,Data!BV25,0)</f>
        <v>0</v>
      </c>
      <c r="BL25" s="4">
        <f>IF(BL$2='No Worse Off Calc'!$L$4,Data!BW25,0)</f>
        <v>0</v>
      </c>
      <c r="BM25" s="4">
        <f>IF(BM$2='No Worse Off Calc'!$L$4,Data!BX25,0)</f>
        <v>0</v>
      </c>
      <c r="BN25" s="4">
        <f>IF(BN$2='No Worse Off Calc'!$L$4,Data!BY25,0)</f>
        <v>0.13125000000000001</v>
      </c>
      <c r="BO25" s="6">
        <f t="shared" si="6"/>
        <v>0.13125000000000001</v>
      </c>
      <c r="BP25" s="4">
        <f>IF('No Worse Off Calc'!$J$6='No Worse Off Ref Data'!BP$2,Data!C25,0)</f>
        <v>0</v>
      </c>
      <c r="BQ25" s="4">
        <f>IF('No Worse Off Calc'!$J$6='No Worse Off Ref Data'!BQ$2,Data!D25,0)</f>
        <v>0</v>
      </c>
      <c r="BR25" s="4">
        <f>IF('No Worse Off Calc'!$J$6='No Worse Off Ref Data'!BR$2,Data!E25,0)</f>
        <v>0</v>
      </c>
      <c r="BS25" s="4">
        <f>IF('No Worse Off Calc'!$J$6='No Worse Off Ref Data'!BS$2,Data!F25,0)</f>
        <v>26.681999999999999</v>
      </c>
      <c r="BT25" s="99">
        <f t="shared" si="0"/>
        <v>26.681999999999999</v>
      </c>
      <c r="BU25" s="102">
        <f>IF('No Worse Off Calc'!$L$6="Yes",'No Worse Off Ref Data'!BO25*'No Worse Off Calc'!$L$5,0)</f>
        <v>0.13125000000000001</v>
      </c>
      <c r="BV25" s="102">
        <f>IF('No Worse Off Calc'!$M$6="Yes",IF(('No Worse Off Calc'!I29-'No Worse Off Ref Data'!BT25)&gt;0,('No Worse Off Calc'!I29-'No Worse Off Ref Data'!BT25)*'No Worse Off Calc'!$M$5,0),0)</f>
        <v>0.81397420091324335</v>
      </c>
      <c r="BW25" s="80">
        <f>IF('No Worse Off Calc'!$K$6="Yes",IF(('No Worse Off Calc'!I29)&lt;'No Worse Off Calc'!J29,('No Worse Off Calc'!I29-'No Worse Off Calc'!J29)*'No Worse Off Calc'!$K$5,0),0)</f>
        <v>0</v>
      </c>
      <c r="BX25" s="105">
        <f>IF('No Worse Off Calc'!$N$5='No Worse Off Ref Data'!$BX$2,'No Worse Off Scaling'!D28,0)</f>
        <v>0</v>
      </c>
      <c r="BY25" s="1">
        <f>IF('No Worse Off Calc'!$N$5='No Worse Off Ref Data'!$BY$2,'No Worse Off Scaling'!H28,0)</f>
        <v>-0.53062845574812534</v>
      </c>
      <c r="BZ25" s="6">
        <f>IF('No Worse Off Calc'!$N$6="Yes",SUM('No Worse Off Ref Data'!BX25:BY25),0)</f>
        <v>-0.53062845574812534</v>
      </c>
      <c r="CA25" s="4"/>
      <c r="CB25" s="4"/>
      <c r="CC25" s="4"/>
      <c r="CD25" s="4"/>
      <c r="CE25" s="4"/>
      <c r="CF25" s="4"/>
      <c r="CG25" s="4"/>
      <c r="CH25" s="4"/>
      <c r="CI25" s="4"/>
      <c r="CJ25" s="4"/>
      <c r="CK25" s="4"/>
      <c r="CL25" s="4"/>
      <c r="CM25" s="4"/>
      <c r="CN25" s="4"/>
      <c r="CO25" s="4"/>
      <c r="CP25" s="4"/>
      <c r="CQ25" s="4" t="e">
        <f>IF('No Worse Off Calc'!#REF!='No Worse Off Ref Data'!CQ$2,Data!G25,0)</f>
        <v>#REF!</v>
      </c>
      <c r="CR25" s="4" t="e">
        <f>IF('No Worse Off Calc'!#REF!='No Worse Off Ref Data'!CR$2,Data!H25,0)</f>
        <v>#REF!</v>
      </c>
      <c r="CS25" s="4" t="e">
        <f>IF('No Worse Off Calc'!#REF!='No Worse Off Ref Data'!CS$2,Data!I25,0)</f>
        <v>#REF!</v>
      </c>
      <c r="CT25" s="4" t="e">
        <f>IF('No Worse Off Calc'!#REF!='No Worse Off Ref Data'!CT$2,Data!J25,0)</f>
        <v>#REF!</v>
      </c>
      <c r="CU25" s="4" t="e">
        <f>IF('No Worse Off Calc'!#REF!='No Worse Off Ref Data'!CU$2,Data!K25,0)</f>
        <v>#REF!</v>
      </c>
      <c r="CV25" s="4" t="e">
        <f>IF('No Worse Off Calc'!#REF!='No Worse Off Ref Data'!CV$2,Data!L25,0)</f>
        <v>#REF!</v>
      </c>
      <c r="CW25" s="4" t="e">
        <f>IF('No Worse Off Calc'!#REF!='No Worse Off Ref Data'!CW$2,Data!M25,0)</f>
        <v>#REF!</v>
      </c>
      <c r="CX25" s="4" t="e">
        <f>IF('No Worse Off Calc'!#REF!='No Worse Off Ref Data'!CX$2,Data!N25,0)</f>
        <v>#REF!</v>
      </c>
      <c r="CY25" s="4" t="e">
        <f>IF('No Worse Off Calc'!#REF!='No Worse Off Ref Data'!CY$2,Data!O25,0)</f>
        <v>#REF!</v>
      </c>
      <c r="CZ25" s="4" t="e">
        <f>IF('No Worse Off Calc'!#REF!='No Worse Off Ref Data'!CZ$2,Data!P25,0)</f>
        <v>#REF!</v>
      </c>
      <c r="DA25" s="4" t="e">
        <f>IF('No Worse Off Calc'!#REF!='No Worse Off Ref Data'!DA$2,Data!Q25,0)</f>
        <v>#REF!</v>
      </c>
      <c r="DB25" s="4" t="e">
        <f>IF('No Worse Off Calc'!#REF!='No Worse Off Ref Data'!DB$2,Data!R25,0)</f>
        <v>#REF!</v>
      </c>
      <c r="DC25" s="4" t="e">
        <f>IF('No Worse Off Calc'!#REF!='No Worse Off Ref Data'!DC$2,Data!S25,0)</f>
        <v>#REF!</v>
      </c>
      <c r="DD25" s="4" t="e">
        <f>IF('No Worse Off Calc'!#REF!='No Worse Off Ref Data'!DD$2,Data!T25,0)</f>
        <v>#REF!</v>
      </c>
      <c r="DE25" s="4" t="e">
        <f>IF('No Worse Off Calc'!#REF!='No Worse Off Ref Data'!DE$2,Data!U25,0)</f>
        <v>#REF!</v>
      </c>
      <c r="DF25" s="22" t="e">
        <f t="shared" si="7"/>
        <v>#REF!</v>
      </c>
    </row>
    <row r="26" spans="1:110" x14ac:dyDescent="0.3">
      <c r="A26" s="12">
        <v>10076</v>
      </c>
      <c r="B26" s="37" t="s">
        <v>33</v>
      </c>
      <c r="C26" s="18">
        <f>IF('No Worse Off Calc'!$C$6='No Worse Off Ref Data'!C$2,Data!G26,0)</f>
        <v>0</v>
      </c>
      <c r="D26" s="4">
        <f>IF('No Worse Off Calc'!$C$6='No Worse Off Ref Data'!D$2,Data!H26,0)</f>
        <v>0</v>
      </c>
      <c r="E26" s="4">
        <f>IF('No Worse Off Calc'!$C$6='No Worse Off Ref Data'!E$2,Data!I26,0)</f>
        <v>7.8478922374429212</v>
      </c>
      <c r="F26" s="4">
        <f>IF('No Worse Off Calc'!$C$6='No Worse Off Ref Data'!F$2,Data!J26,0)</f>
        <v>0</v>
      </c>
      <c r="G26" s="4">
        <f>IF('No Worse Off Calc'!$C$6='No Worse Off Ref Data'!G$2,Data!K26,0)</f>
        <v>0</v>
      </c>
      <c r="H26" s="4">
        <f>IF('No Worse Off Calc'!$C$6='No Worse Off Ref Data'!H$2,Data!L26,0)</f>
        <v>0</v>
      </c>
      <c r="I26" s="4">
        <f>IF('No Worse Off Calc'!$C$6='No Worse Off Ref Data'!I$2,Data!M26,0)</f>
        <v>0</v>
      </c>
      <c r="J26" s="4">
        <f>IF('No Worse Off Calc'!$C$6='No Worse Off Ref Data'!J$2,Data!N26,0)</f>
        <v>0</v>
      </c>
      <c r="K26" s="4">
        <f>IF('No Worse Off Calc'!$C$6='No Worse Off Ref Data'!K$2,Data!O26,0)</f>
        <v>0</v>
      </c>
      <c r="L26" s="4">
        <f>IF('No Worse Off Calc'!$C$6='No Worse Off Ref Data'!L$2,Data!P26,0)</f>
        <v>0</v>
      </c>
      <c r="M26" s="4">
        <f>IF('No Worse Off Calc'!$C$6='No Worse Off Ref Data'!M$2,Data!Q26,0)</f>
        <v>0</v>
      </c>
      <c r="N26" s="4">
        <f>IF('No Worse Off Calc'!$C$6='No Worse Off Ref Data'!N$2,Data!R26,0)</f>
        <v>0</v>
      </c>
      <c r="O26" s="4">
        <f>IF('No Worse Off Calc'!$C$6='No Worse Off Ref Data'!O$2,Data!S26,0)</f>
        <v>0</v>
      </c>
      <c r="P26" s="4">
        <f>IF('No Worse Off Calc'!$C$6='No Worse Off Ref Data'!P$2,Data!T26,0)</f>
        <v>0</v>
      </c>
      <c r="Q26" s="4">
        <f>IF('No Worse Off Calc'!$C$6='No Worse Off Ref Data'!Q$2,Data!U26,0)</f>
        <v>0</v>
      </c>
      <c r="R26" s="22">
        <f t="shared" si="1"/>
        <v>7.8478922374429212</v>
      </c>
      <c r="S26" s="18">
        <f>IF(S$2='No Worse Off Calc'!$D$6,Data!V26,0)</f>
        <v>0</v>
      </c>
      <c r="T26" s="4">
        <f>IF(T$2='No Worse Off Calc'!$D$6,Data!W26,0)</f>
        <v>0</v>
      </c>
      <c r="U26" s="4">
        <f>IF(U$2='No Worse Off Calc'!$D$6,Data!X26,0)</f>
        <v>0</v>
      </c>
      <c r="V26" s="4">
        <f>IF(V$2='No Worse Off Calc'!$D$6,Data!Y26,0)</f>
        <v>0</v>
      </c>
      <c r="W26" s="4">
        <f>IF(W$2='No Worse Off Calc'!$D$6,Data!Z26,0)</f>
        <v>0</v>
      </c>
      <c r="X26" s="4">
        <f>IF(X$2='No Worse Off Calc'!$D$6,Data!AA26,0)</f>
        <v>0</v>
      </c>
      <c r="Y26" s="4">
        <f>IF(Y$2='No Worse Off Calc'!$D$6,Data!AB26,0)</f>
        <v>0</v>
      </c>
      <c r="Z26" s="4">
        <f>IF(Z$2='No Worse Off Calc'!$D$6,Data!AC26,0)</f>
        <v>0</v>
      </c>
      <c r="AA26" s="4">
        <f>IF(AA$2='No Worse Off Calc'!$D$6,Data!AD26,0)</f>
        <v>0</v>
      </c>
      <c r="AB26" s="4">
        <f>IF(AB$2='No Worse Off Calc'!$D$6,Data!AE26,0)</f>
        <v>0</v>
      </c>
      <c r="AC26" s="4">
        <f>IF(AC$2='No Worse Off Calc'!$D$6,Data!AF26,0)</f>
        <v>0</v>
      </c>
      <c r="AD26" s="4">
        <f>IF(AD$2='No Worse Off Calc'!$D$6,Data!AG26,0)</f>
        <v>0</v>
      </c>
      <c r="AE26" s="4">
        <f>IF(AE$2='No Worse Off Calc'!$D$6,Data!AH26,0)</f>
        <v>0</v>
      </c>
      <c r="AF26" s="4">
        <f>IF(AF$2='No Worse Off Calc'!$D$6,Data!AI26,0)</f>
        <v>0</v>
      </c>
      <c r="AG26" s="6">
        <f t="shared" si="2"/>
        <v>0</v>
      </c>
      <c r="AH26" s="18">
        <f>IF(AH$2='No Worse Off Calc'!$E$6,0,0)</f>
        <v>0</v>
      </c>
      <c r="AI26" s="4">
        <f>IF(AI$2='No Worse Off Calc'!$E$6,Data!AJ26,0)</f>
        <v>0</v>
      </c>
      <c r="AJ26" s="4">
        <f>IF(AJ$2='No Worse Off Calc'!$E$6,Data!AK26,0)</f>
        <v>0</v>
      </c>
      <c r="AK26" s="4">
        <f>IF(AK$2='No Worse Off Calc'!$E$6,Data!AL26,0)</f>
        <v>0</v>
      </c>
      <c r="AL26" s="4">
        <f>IF(AL$2='No Worse Off Calc'!$E$6,Data!AM26,0)</f>
        <v>0</v>
      </c>
      <c r="AM26" s="4">
        <f>IF(AM$2='No Worse Off Calc'!$E$6,Data!AN26,0)</f>
        <v>0</v>
      </c>
      <c r="AN26" s="4">
        <f>IF(AN$2='No Worse Off Calc'!$E$6,Data!AO26,0)</f>
        <v>0</v>
      </c>
      <c r="AO26" s="4">
        <f>IF(AO$2='No Worse Off Calc'!$E$6,Data!AP26,0)</f>
        <v>0</v>
      </c>
      <c r="AP26" s="6">
        <f t="shared" si="3"/>
        <v>0</v>
      </c>
      <c r="AQ26" s="18">
        <f>IF(AQ$2='No Worse Off Calc'!$F$6,0,0)</f>
        <v>0</v>
      </c>
      <c r="AR26" s="4">
        <f>IF(AR$2='No Worse Off Calc'!$F$6,Data!AQ26,0)</f>
        <v>0</v>
      </c>
      <c r="AS26" s="4">
        <f>IF(AS$2='No Worse Off Calc'!$F$6,Data!AR26,0)</f>
        <v>0</v>
      </c>
      <c r="AT26" s="4">
        <f>IF(AT$2='No Worse Off Calc'!$F$6,Data!AS26,0)</f>
        <v>0</v>
      </c>
      <c r="AU26" s="4">
        <f>IF(AU$2='No Worse Off Calc'!$F$6,Data!AT26,0)</f>
        <v>0</v>
      </c>
      <c r="AV26" s="4">
        <f>IF(AV$2='No Worse Off Calc'!$F$6,Data!AU26,0)</f>
        <v>0</v>
      </c>
      <c r="AW26" s="4">
        <f>IF(AW$2='No Worse Off Calc'!$F$6,Data!AV26,0)</f>
        <v>0</v>
      </c>
      <c r="AX26" s="4">
        <f>IF(AX$2='No Worse Off Calc'!$F$6,Data!AW26,0)</f>
        <v>0</v>
      </c>
      <c r="AY26" s="6">
        <f t="shared" si="4"/>
        <v>0</v>
      </c>
      <c r="AZ26" s="18">
        <f>IF(AZ$2='No Worse Off Calc'!$G$6,0,0)</f>
        <v>0</v>
      </c>
      <c r="BA26" s="4">
        <f>IF(BA$2='No Worse Off Calc'!$G$6,Data!AX26,0)</f>
        <v>0</v>
      </c>
      <c r="BB26" s="4">
        <f>IF(BB$2='No Worse Off Calc'!$G$6,Data!AY26,0)</f>
        <v>0</v>
      </c>
      <c r="BC26" s="4">
        <f>IF(BC$2='No Worse Off Calc'!$G$6,Data!AZ26,0)</f>
        <v>0</v>
      </c>
      <c r="BD26" s="4">
        <f>IF(BD$2='No Worse Off Calc'!$G$6,Data!BA26,0)</f>
        <v>0</v>
      </c>
      <c r="BE26" s="4">
        <f>IF(BE$2='No Worse Off Calc'!$G$6,Data!BB26,0)</f>
        <v>0</v>
      </c>
      <c r="BF26" s="4">
        <f>IF(BF$2='No Worse Off Calc'!$G$6,Data!BC26,0)</f>
        <v>0</v>
      </c>
      <c r="BG26" s="4">
        <f>IF(BG$2='No Worse Off Calc'!$G$6,Data!BD26,0)</f>
        <v>0</v>
      </c>
      <c r="BH26" s="6">
        <f t="shared" si="5"/>
        <v>0</v>
      </c>
      <c r="BI26" s="97">
        <f>IF('No Worse Off Calc'!$H$6="Yes",Data!BE26,0)</f>
        <v>0</v>
      </c>
      <c r="BJ26" s="18">
        <f>IF(BJ$2='No Worse Off Calc'!$L$4,0,0)</f>
        <v>0</v>
      </c>
      <c r="BK26" s="4">
        <f>IF(BK$2='No Worse Off Calc'!$L$4,Data!BV26,0)</f>
        <v>0</v>
      </c>
      <c r="BL26" s="4">
        <f>IF(BL$2='No Worse Off Calc'!$L$4,Data!BW26,0)</f>
        <v>0</v>
      </c>
      <c r="BM26" s="4">
        <f>IF(BM$2='No Worse Off Calc'!$L$4,Data!BX26,0)</f>
        <v>0</v>
      </c>
      <c r="BN26" s="4">
        <f>IF(BN$2='No Worse Off Calc'!$L$4,Data!BY26,0)</f>
        <v>7.4999999999999997E-3</v>
      </c>
      <c r="BO26" s="6">
        <f t="shared" si="6"/>
        <v>7.4999999999999997E-3</v>
      </c>
      <c r="BP26" s="4">
        <f>IF('No Worse Off Calc'!$J$6='No Worse Off Ref Data'!BP$2,Data!C26,0)</f>
        <v>0</v>
      </c>
      <c r="BQ26" s="4">
        <f>IF('No Worse Off Calc'!$J$6='No Worse Off Ref Data'!BQ$2,Data!D26,0)</f>
        <v>0</v>
      </c>
      <c r="BR26" s="4">
        <f>IF('No Worse Off Calc'!$J$6='No Worse Off Ref Data'!BR$2,Data!E26,0)</f>
        <v>0</v>
      </c>
      <c r="BS26" s="4">
        <f>IF('No Worse Off Calc'!$J$6='No Worse Off Ref Data'!BS$2,Data!F26,0)</f>
        <v>4.8170000000000002</v>
      </c>
      <c r="BT26" s="99">
        <f t="shared" si="0"/>
        <v>4.8170000000000002</v>
      </c>
      <c r="BU26" s="102">
        <f>IF('No Worse Off Calc'!$L$6="Yes",'No Worse Off Ref Data'!BO26*'No Worse Off Calc'!$L$5,0)</f>
        <v>7.4999999999999997E-3</v>
      </c>
      <c r="BV26" s="102">
        <f>IF('No Worse Off Calc'!$M$6="Yes",IF(('No Worse Off Calc'!I30-'No Worse Off Ref Data'!BT26)&gt;0,('No Worse Off Calc'!I30-'No Worse Off Ref Data'!BT26)*'No Worse Off Calc'!$M$5,0),0)</f>
        <v>3.030892237442921</v>
      </c>
      <c r="BW26" s="80">
        <f>IF('No Worse Off Calc'!$K$6="Yes",IF(('No Worse Off Calc'!I30)&lt;'No Worse Off Calc'!J30,('No Worse Off Calc'!I30-'No Worse Off Calc'!J30)*'No Worse Off Calc'!$K$5,0),0)</f>
        <v>0</v>
      </c>
      <c r="BX26" s="105">
        <f>IF('No Worse Off Calc'!$N$5='No Worse Off Ref Data'!$BX$2,'No Worse Off Scaling'!D29,0)</f>
        <v>0</v>
      </c>
      <c r="BY26" s="1">
        <f>IF('No Worse Off Calc'!$N$5='No Worse Off Ref Data'!$BY$2,'No Worse Off Scaling'!H29,0)</f>
        <v>-1.7056877927519398</v>
      </c>
      <c r="BZ26" s="6">
        <f>IF('No Worse Off Calc'!$N$6="Yes",SUM('No Worse Off Ref Data'!BX26:BY26),0)</f>
        <v>-1.7056877927519398</v>
      </c>
      <c r="CA26" s="4"/>
      <c r="CB26" s="4"/>
      <c r="CC26" s="4"/>
      <c r="CD26" s="4"/>
      <c r="CE26" s="4"/>
      <c r="CF26" s="4"/>
      <c r="CG26" s="4"/>
      <c r="CH26" s="4"/>
      <c r="CI26" s="4"/>
      <c r="CJ26" s="4"/>
      <c r="CK26" s="4"/>
      <c r="CL26" s="4"/>
      <c r="CM26" s="4"/>
      <c r="CN26" s="4"/>
      <c r="CO26" s="4"/>
      <c r="CP26" s="4"/>
      <c r="CQ26" s="4" t="e">
        <f>IF('No Worse Off Calc'!#REF!='No Worse Off Ref Data'!CQ$2,Data!G26,0)</f>
        <v>#REF!</v>
      </c>
      <c r="CR26" s="4" t="e">
        <f>IF('No Worse Off Calc'!#REF!='No Worse Off Ref Data'!CR$2,Data!H26,0)</f>
        <v>#REF!</v>
      </c>
      <c r="CS26" s="4" t="e">
        <f>IF('No Worse Off Calc'!#REF!='No Worse Off Ref Data'!CS$2,Data!I26,0)</f>
        <v>#REF!</v>
      </c>
      <c r="CT26" s="4" t="e">
        <f>IF('No Worse Off Calc'!#REF!='No Worse Off Ref Data'!CT$2,Data!J26,0)</f>
        <v>#REF!</v>
      </c>
      <c r="CU26" s="4" t="e">
        <f>IF('No Worse Off Calc'!#REF!='No Worse Off Ref Data'!CU$2,Data!K26,0)</f>
        <v>#REF!</v>
      </c>
      <c r="CV26" s="4" t="e">
        <f>IF('No Worse Off Calc'!#REF!='No Worse Off Ref Data'!CV$2,Data!L26,0)</f>
        <v>#REF!</v>
      </c>
      <c r="CW26" s="4" t="e">
        <f>IF('No Worse Off Calc'!#REF!='No Worse Off Ref Data'!CW$2,Data!M26,0)</f>
        <v>#REF!</v>
      </c>
      <c r="CX26" s="4" t="e">
        <f>IF('No Worse Off Calc'!#REF!='No Worse Off Ref Data'!CX$2,Data!N26,0)</f>
        <v>#REF!</v>
      </c>
      <c r="CY26" s="4" t="e">
        <f>IF('No Worse Off Calc'!#REF!='No Worse Off Ref Data'!CY$2,Data!O26,0)</f>
        <v>#REF!</v>
      </c>
      <c r="CZ26" s="4" t="e">
        <f>IF('No Worse Off Calc'!#REF!='No Worse Off Ref Data'!CZ$2,Data!P26,0)</f>
        <v>#REF!</v>
      </c>
      <c r="DA26" s="4" t="e">
        <f>IF('No Worse Off Calc'!#REF!='No Worse Off Ref Data'!DA$2,Data!Q26,0)</f>
        <v>#REF!</v>
      </c>
      <c r="DB26" s="4" t="e">
        <f>IF('No Worse Off Calc'!#REF!='No Worse Off Ref Data'!DB$2,Data!R26,0)</f>
        <v>#REF!</v>
      </c>
      <c r="DC26" s="4" t="e">
        <f>IF('No Worse Off Calc'!#REF!='No Worse Off Ref Data'!DC$2,Data!S26,0)</f>
        <v>#REF!</v>
      </c>
      <c r="DD26" s="4" t="e">
        <f>IF('No Worse Off Calc'!#REF!='No Worse Off Ref Data'!DD$2,Data!T26,0)</f>
        <v>#REF!</v>
      </c>
      <c r="DE26" s="4" t="e">
        <f>IF('No Worse Off Calc'!#REF!='No Worse Off Ref Data'!DE$2,Data!U26,0)</f>
        <v>#REF!</v>
      </c>
      <c r="DF26" s="22" t="e">
        <f t="shared" si="7"/>
        <v>#REF!</v>
      </c>
    </row>
    <row r="27" spans="1:110" x14ac:dyDescent="0.3">
      <c r="A27" s="12">
        <v>10078</v>
      </c>
      <c r="B27" s="37" t="s">
        <v>34</v>
      </c>
      <c r="C27" s="18">
        <f>IF('No Worse Off Calc'!$C$6='No Worse Off Ref Data'!C$2,Data!G27,0)</f>
        <v>0</v>
      </c>
      <c r="D27" s="4">
        <f>IF('No Worse Off Calc'!$C$6='No Worse Off Ref Data'!D$2,Data!H27,0)</f>
        <v>0</v>
      </c>
      <c r="E27" s="4">
        <f>IF('No Worse Off Calc'!$C$6='No Worse Off Ref Data'!E$2,Data!I27,0)</f>
        <v>3.7119555936073061</v>
      </c>
      <c r="F27" s="4">
        <f>IF('No Worse Off Calc'!$C$6='No Worse Off Ref Data'!F$2,Data!J27,0)</f>
        <v>0</v>
      </c>
      <c r="G27" s="4">
        <f>IF('No Worse Off Calc'!$C$6='No Worse Off Ref Data'!G$2,Data!K27,0)</f>
        <v>0</v>
      </c>
      <c r="H27" s="4">
        <f>IF('No Worse Off Calc'!$C$6='No Worse Off Ref Data'!H$2,Data!L27,0)</f>
        <v>0</v>
      </c>
      <c r="I27" s="4">
        <f>IF('No Worse Off Calc'!$C$6='No Worse Off Ref Data'!I$2,Data!M27,0)</f>
        <v>0</v>
      </c>
      <c r="J27" s="4">
        <f>IF('No Worse Off Calc'!$C$6='No Worse Off Ref Data'!J$2,Data!N27,0)</f>
        <v>0</v>
      </c>
      <c r="K27" s="4">
        <f>IF('No Worse Off Calc'!$C$6='No Worse Off Ref Data'!K$2,Data!O27,0)</f>
        <v>0</v>
      </c>
      <c r="L27" s="4">
        <f>IF('No Worse Off Calc'!$C$6='No Worse Off Ref Data'!L$2,Data!P27,0)</f>
        <v>0</v>
      </c>
      <c r="M27" s="4">
        <f>IF('No Worse Off Calc'!$C$6='No Worse Off Ref Data'!M$2,Data!Q27,0)</f>
        <v>0</v>
      </c>
      <c r="N27" s="4">
        <f>IF('No Worse Off Calc'!$C$6='No Worse Off Ref Data'!N$2,Data!R27,0)</f>
        <v>0</v>
      </c>
      <c r="O27" s="4">
        <f>IF('No Worse Off Calc'!$C$6='No Worse Off Ref Data'!O$2,Data!S27,0)</f>
        <v>0</v>
      </c>
      <c r="P27" s="4">
        <f>IF('No Worse Off Calc'!$C$6='No Worse Off Ref Data'!P$2,Data!T27,0)</f>
        <v>0</v>
      </c>
      <c r="Q27" s="4">
        <f>IF('No Worse Off Calc'!$C$6='No Worse Off Ref Data'!Q$2,Data!U27,0)</f>
        <v>0</v>
      </c>
      <c r="R27" s="22">
        <f t="shared" si="1"/>
        <v>3.7119555936073061</v>
      </c>
      <c r="S27" s="18">
        <f>IF(S$2='No Worse Off Calc'!$D$6,Data!V27,0)</f>
        <v>0</v>
      </c>
      <c r="T27" s="4">
        <f>IF(T$2='No Worse Off Calc'!$D$6,Data!W27,0)</f>
        <v>0</v>
      </c>
      <c r="U27" s="4">
        <f>IF(U$2='No Worse Off Calc'!$D$6,Data!X27,0)</f>
        <v>0</v>
      </c>
      <c r="V27" s="4">
        <f>IF(V$2='No Worse Off Calc'!$D$6,Data!Y27,0)</f>
        <v>0</v>
      </c>
      <c r="W27" s="4">
        <f>IF(W$2='No Worse Off Calc'!$D$6,Data!Z27,0)</f>
        <v>0</v>
      </c>
      <c r="X27" s="4">
        <f>IF(X$2='No Worse Off Calc'!$D$6,Data!AA27,0)</f>
        <v>0</v>
      </c>
      <c r="Y27" s="4">
        <f>IF(Y$2='No Worse Off Calc'!$D$6,Data!AB27,0)</f>
        <v>0</v>
      </c>
      <c r="Z27" s="4">
        <f>IF(Z$2='No Worse Off Calc'!$D$6,Data!AC27,0)</f>
        <v>0</v>
      </c>
      <c r="AA27" s="4">
        <f>IF(AA$2='No Worse Off Calc'!$D$6,Data!AD27,0)</f>
        <v>0</v>
      </c>
      <c r="AB27" s="4">
        <f>IF(AB$2='No Worse Off Calc'!$D$6,Data!AE27,0)</f>
        <v>0</v>
      </c>
      <c r="AC27" s="4">
        <f>IF(AC$2='No Worse Off Calc'!$D$6,Data!AF27,0)</f>
        <v>0</v>
      </c>
      <c r="AD27" s="4">
        <f>IF(AD$2='No Worse Off Calc'!$D$6,Data!AG27,0)</f>
        <v>0</v>
      </c>
      <c r="AE27" s="4">
        <f>IF(AE$2='No Worse Off Calc'!$D$6,Data!AH27,0)</f>
        <v>0</v>
      </c>
      <c r="AF27" s="4">
        <f>IF(AF$2='No Worse Off Calc'!$D$6,Data!AI27,0)</f>
        <v>0</v>
      </c>
      <c r="AG27" s="6">
        <f t="shared" si="2"/>
        <v>0</v>
      </c>
      <c r="AH27" s="18">
        <f>IF(AH$2='No Worse Off Calc'!$E$6,0,0)</f>
        <v>0</v>
      </c>
      <c r="AI27" s="4">
        <f>IF(AI$2='No Worse Off Calc'!$E$6,Data!AJ27,0)</f>
        <v>0</v>
      </c>
      <c r="AJ27" s="4">
        <f>IF(AJ$2='No Worse Off Calc'!$E$6,Data!AK27,0)</f>
        <v>0</v>
      </c>
      <c r="AK27" s="4">
        <f>IF(AK$2='No Worse Off Calc'!$E$6,Data!AL27,0)</f>
        <v>0</v>
      </c>
      <c r="AL27" s="4">
        <f>IF(AL$2='No Worse Off Calc'!$E$6,Data!AM27,0)</f>
        <v>0</v>
      </c>
      <c r="AM27" s="4">
        <f>IF(AM$2='No Worse Off Calc'!$E$6,Data!AN27,0)</f>
        <v>0</v>
      </c>
      <c r="AN27" s="4">
        <f>IF(AN$2='No Worse Off Calc'!$E$6,Data!AO27,0)</f>
        <v>0</v>
      </c>
      <c r="AO27" s="4">
        <f>IF(AO$2='No Worse Off Calc'!$E$6,Data!AP27,0)</f>
        <v>0</v>
      </c>
      <c r="AP27" s="6">
        <f t="shared" si="3"/>
        <v>0</v>
      </c>
      <c r="AQ27" s="18">
        <f>IF(AQ$2='No Worse Off Calc'!$F$6,0,0)</f>
        <v>0</v>
      </c>
      <c r="AR27" s="4">
        <f>IF(AR$2='No Worse Off Calc'!$F$6,Data!AQ27,0)</f>
        <v>0</v>
      </c>
      <c r="AS27" s="4">
        <f>IF(AS$2='No Worse Off Calc'!$F$6,Data!AR27,0)</f>
        <v>0</v>
      </c>
      <c r="AT27" s="4">
        <f>IF(AT$2='No Worse Off Calc'!$F$6,Data!AS27,0)</f>
        <v>0</v>
      </c>
      <c r="AU27" s="4">
        <f>IF(AU$2='No Worse Off Calc'!$F$6,Data!AT27,0)</f>
        <v>0</v>
      </c>
      <c r="AV27" s="4">
        <f>IF(AV$2='No Worse Off Calc'!$F$6,Data!AU27,0)</f>
        <v>0</v>
      </c>
      <c r="AW27" s="4">
        <f>IF(AW$2='No Worse Off Calc'!$F$6,Data!AV27,0)</f>
        <v>0</v>
      </c>
      <c r="AX27" s="4">
        <f>IF(AX$2='No Worse Off Calc'!$F$6,Data!AW27,0)</f>
        <v>0</v>
      </c>
      <c r="AY27" s="6">
        <f t="shared" si="4"/>
        <v>0</v>
      </c>
      <c r="AZ27" s="18">
        <f>IF(AZ$2='No Worse Off Calc'!$G$6,0,0)</f>
        <v>0</v>
      </c>
      <c r="BA27" s="4">
        <f>IF(BA$2='No Worse Off Calc'!$G$6,Data!AX27,0)</f>
        <v>0</v>
      </c>
      <c r="BB27" s="4">
        <f>IF(BB$2='No Worse Off Calc'!$G$6,Data!AY27,0)</f>
        <v>0</v>
      </c>
      <c r="BC27" s="4">
        <f>IF(BC$2='No Worse Off Calc'!$G$6,Data!AZ27,0)</f>
        <v>0</v>
      </c>
      <c r="BD27" s="4">
        <f>IF(BD$2='No Worse Off Calc'!$G$6,Data!BA27,0)</f>
        <v>0</v>
      </c>
      <c r="BE27" s="4">
        <f>IF(BE$2='No Worse Off Calc'!$G$6,Data!BB27,0)</f>
        <v>0</v>
      </c>
      <c r="BF27" s="4">
        <f>IF(BF$2='No Worse Off Calc'!$G$6,Data!BC27,0)</f>
        <v>0</v>
      </c>
      <c r="BG27" s="4">
        <f>IF(BG$2='No Worse Off Calc'!$G$6,Data!BD27,0)</f>
        <v>0</v>
      </c>
      <c r="BH27" s="6">
        <f t="shared" si="5"/>
        <v>0</v>
      </c>
      <c r="BI27" s="97">
        <f>IF('No Worse Off Calc'!$H$6="Yes",Data!BE27,0)</f>
        <v>0</v>
      </c>
      <c r="BJ27" s="18">
        <f>IF(BJ$2='No Worse Off Calc'!$L$4,0,0)</f>
        <v>0</v>
      </c>
      <c r="BK27" s="4">
        <f>IF(BK$2='No Worse Off Calc'!$L$4,Data!BV27,0)</f>
        <v>0</v>
      </c>
      <c r="BL27" s="4">
        <f>IF(BL$2='No Worse Off Calc'!$L$4,Data!BW27,0)</f>
        <v>0</v>
      </c>
      <c r="BM27" s="4">
        <f>IF(BM$2='No Worse Off Calc'!$L$4,Data!BX27,0)</f>
        <v>0</v>
      </c>
      <c r="BN27" s="4">
        <f>IF(BN$2='No Worse Off Calc'!$L$4,Data!BY27,0)</f>
        <v>0</v>
      </c>
      <c r="BO27" s="6">
        <f t="shared" si="6"/>
        <v>0</v>
      </c>
      <c r="BP27" s="4">
        <f>IF('No Worse Off Calc'!$J$6='No Worse Off Ref Data'!BP$2,Data!C27,0)</f>
        <v>0</v>
      </c>
      <c r="BQ27" s="4">
        <f>IF('No Worse Off Calc'!$J$6='No Worse Off Ref Data'!BQ$2,Data!D27,0)</f>
        <v>0</v>
      </c>
      <c r="BR27" s="4">
        <f>IF('No Worse Off Calc'!$J$6='No Worse Off Ref Data'!BR$2,Data!E27,0)</f>
        <v>0</v>
      </c>
      <c r="BS27" s="4">
        <f>IF('No Worse Off Calc'!$J$6='No Worse Off Ref Data'!BS$2,Data!F27,0)</f>
        <v>3.718</v>
      </c>
      <c r="BT27" s="99">
        <f t="shared" si="0"/>
        <v>3.718</v>
      </c>
      <c r="BU27" s="102">
        <f>IF('No Worse Off Calc'!$L$6="Yes",'No Worse Off Ref Data'!BO27*'No Worse Off Calc'!$L$5,0)</f>
        <v>0</v>
      </c>
      <c r="BV27" s="102">
        <f>IF('No Worse Off Calc'!$M$6="Yes",IF(('No Worse Off Calc'!I31-'No Worse Off Ref Data'!BT27)&gt;0,('No Worse Off Calc'!I31-'No Worse Off Ref Data'!BT27)*'No Worse Off Calc'!$M$5,0),0)</f>
        <v>0</v>
      </c>
      <c r="BW27" s="80">
        <f>IF('No Worse Off Calc'!$K$6="Yes",IF(('No Worse Off Calc'!I31)&lt;'No Worse Off Calc'!J31,('No Worse Off Calc'!I31-'No Worse Off Calc'!J31)*'No Worse Off Calc'!$K$5,0),0)</f>
        <v>-6.0444063926938796E-3</v>
      </c>
      <c r="BX27" s="105">
        <f>IF('No Worse Off Calc'!$N$5='No Worse Off Ref Data'!$BX$2,'No Worse Off Scaling'!D30,0)</f>
        <v>0</v>
      </c>
      <c r="BY27" s="1">
        <f>IF('No Worse Off Calc'!$N$5='No Worse Off Ref Data'!$BY$2,'No Worse Off Scaling'!H30,0)</f>
        <v>0</v>
      </c>
      <c r="BZ27" s="6">
        <f>IF('No Worse Off Calc'!$N$6="Yes",SUM('No Worse Off Ref Data'!BX27:BY27),0)</f>
        <v>0</v>
      </c>
      <c r="CA27" s="4"/>
      <c r="CB27" s="4"/>
      <c r="CC27" s="4"/>
      <c r="CD27" s="4"/>
      <c r="CE27" s="4"/>
      <c r="CF27" s="4"/>
      <c r="CG27" s="4"/>
      <c r="CH27" s="4"/>
      <c r="CI27" s="4"/>
      <c r="CJ27" s="4"/>
      <c r="CK27" s="4"/>
      <c r="CL27" s="4"/>
      <c r="CM27" s="4"/>
      <c r="CN27" s="4"/>
      <c r="CO27" s="4"/>
      <c r="CP27" s="4"/>
      <c r="CQ27" s="4" t="e">
        <f>IF('No Worse Off Calc'!#REF!='No Worse Off Ref Data'!CQ$2,Data!G27,0)</f>
        <v>#REF!</v>
      </c>
      <c r="CR27" s="4" t="e">
        <f>IF('No Worse Off Calc'!#REF!='No Worse Off Ref Data'!CR$2,Data!H27,0)</f>
        <v>#REF!</v>
      </c>
      <c r="CS27" s="4" t="e">
        <f>IF('No Worse Off Calc'!#REF!='No Worse Off Ref Data'!CS$2,Data!I27,0)</f>
        <v>#REF!</v>
      </c>
      <c r="CT27" s="4" t="e">
        <f>IF('No Worse Off Calc'!#REF!='No Worse Off Ref Data'!CT$2,Data!J27,0)</f>
        <v>#REF!</v>
      </c>
      <c r="CU27" s="4" t="e">
        <f>IF('No Worse Off Calc'!#REF!='No Worse Off Ref Data'!CU$2,Data!K27,0)</f>
        <v>#REF!</v>
      </c>
      <c r="CV27" s="4" t="e">
        <f>IF('No Worse Off Calc'!#REF!='No Worse Off Ref Data'!CV$2,Data!L27,0)</f>
        <v>#REF!</v>
      </c>
      <c r="CW27" s="4" t="e">
        <f>IF('No Worse Off Calc'!#REF!='No Worse Off Ref Data'!CW$2,Data!M27,0)</f>
        <v>#REF!</v>
      </c>
      <c r="CX27" s="4" t="e">
        <f>IF('No Worse Off Calc'!#REF!='No Worse Off Ref Data'!CX$2,Data!N27,0)</f>
        <v>#REF!</v>
      </c>
      <c r="CY27" s="4" t="e">
        <f>IF('No Worse Off Calc'!#REF!='No Worse Off Ref Data'!CY$2,Data!O27,0)</f>
        <v>#REF!</v>
      </c>
      <c r="CZ27" s="4" t="e">
        <f>IF('No Worse Off Calc'!#REF!='No Worse Off Ref Data'!CZ$2,Data!P27,0)</f>
        <v>#REF!</v>
      </c>
      <c r="DA27" s="4" t="e">
        <f>IF('No Worse Off Calc'!#REF!='No Worse Off Ref Data'!DA$2,Data!Q27,0)</f>
        <v>#REF!</v>
      </c>
      <c r="DB27" s="4" t="e">
        <f>IF('No Worse Off Calc'!#REF!='No Worse Off Ref Data'!DB$2,Data!R27,0)</f>
        <v>#REF!</v>
      </c>
      <c r="DC27" s="4" t="e">
        <f>IF('No Worse Off Calc'!#REF!='No Worse Off Ref Data'!DC$2,Data!S27,0)</f>
        <v>#REF!</v>
      </c>
      <c r="DD27" s="4" t="e">
        <f>IF('No Worse Off Calc'!#REF!='No Worse Off Ref Data'!DD$2,Data!T27,0)</f>
        <v>#REF!</v>
      </c>
      <c r="DE27" s="4" t="e">
        <f>IF('No Worse Off Calc'!#REF!='No Worse Off Ref Data'!DE$2,Data!U27,0)</f>
        <v>#REF!</v>
      </c>
      <c r="DF27" s="22" t="e">
        <f t="shared" si="7"/>
        <v>#REF!</v>
      </c>
    </row>
    <row r="28" spans="1:110" x14ac:dyDescent="0.3">
      <c r="A28" s="12">
        <v>10079</v>
      </c>
      <c r="B28" s="37" t="s">
        <v>35</v>
      </c>
      <c r="C28" s="18">
        <f>IF('No Worse Off Calc'!$C$6='No Worse Off Ref Data'!C$2,Data!G28,0)</f>
        <v>0</v>
      </c>
      <c r="D28" s="4">
        <f>IF('No Worse Off Calc'!$C$6='No Worse Off Ref Data'!D$2,Data!H28,0)</f>
        <v>0</v>
      </c>
      <c r="E28" s="4">
        <f>IF('No Worse Off Calc'!$C$6='No Worse Off Ref Data'!E$2,Data!I28,0)</f>
        <v>84.355454566210042</v>
      </c>
      <c r="F28" s="4">
        <f>IF('No Worse Off Calc'!$C$6='No Worse Off Ref Data'!F$2,Data!J28,0)</f>
        <v>0</v>
      </c>
      <c r="G28" s="4">
        <f>IF('No Worse Off Calc'!$C$6='No Worse Off Ref Data'!G$2,Data!K28,0)</f>
        <v>0</v>
      </c>
      <c r="H28" s="4">
        <f>IF('No Worse Off Calc'!$C$6='No Worse Off Ref Data'!H$2,Data!L28,0)</f>
        <v>0</v>
      </c>
      <c r="I28" s="4">
        <f>IF('No Worse Off Calc'!$C$6='No Worse Off Ref Data'!I$2,Data!M28,0)</f>
        <v>0</v>
      </c>
      <c r="J28" s="4">
        <f>IF('No Worse Off Calc'!$C$6='No Worse Off Ref Data'!J$2,Data!N28,0)</f>
        <v>0</v>
      </c>
      <c r="K28" s="4">
        <f>IF('No Worse Off Calc'!$C$6='No Worse Off Ref Data'!K$2,Data!O28,0)</f>
        <v>0</v>
      </c>
      <c r="L28" s="4">
        <f>IF('No Worse Off Calc'!$C$6='No Worse Off Ref Data'!L$2,Data!P28,0)</f>
        <v>0</v>
      </c>
      <c r="M28" s="4">
        <f>IF('No Worse Off Calc'!$C$6='No Worse Off Ref Data'!M$2,Data!Q28,0)</f>
        <v>0</v>
      </c>
      <c r="N28" s="4">
        <f>IF('No Worse Off Calc'!$C$6='No Worse Off Ref Data'!N$2,Data!R28,0)</f>
        <v>0</v>
      </c>
      <c r="O28" s="4">
        <f>IF('No Worse Off Calc'!$C$6='No Worse Off Ref Data'!O$2,Data!S28,0)</f>
        <v>0</v>
      </c>
      <c r="P28" s="4">
        <f>IF('No Worse Off Calc'!$C$6='No Worse Off Ref Data'!P$2,Data!T28,0)</f>
        <v>0</v>
      </c>
      <c r="Q28" s="4">
        <f>IF('No Worse Off Calc'!$C$6='No Worse Off Ref Data'!Q$2,Data!U28,0)</f>
        <v>0</v>
      </c>
      <c r="R28" s="22">
        <f t="shared" si="1"/>
        <v>84.355454566210042</v>
      </c>
      <c r="S28" s="18">
        <f>IF(S$2='No Worse Off Calc'!$D$6,Data!V28,0)</f>
        <v>0</v>
      </c>
      <c r="T28" s="4">
        <f>IF(T$2='No Worse Off Calc'!$D$6,Data!W28,0)</f>
        <v>0</v>
      </c>
      <c r="U28" s="4">
        <f>IF(U$2='No Worse Off Calc'!$D$6,Data!X28,0)</f>
        <v>0</v>
      </c>
      <c r="V28" s="4">
        <f>IF(V$2='No Worse Off Calc'!$D$6,Data!Y28,0)</f>
        <v>0</v>
      </c>
      <c r="W28" s="4">
        <f>IF(W$2='No Worse Off Calc'!$D$6,Data!Z28,0)</f>
        <v>0</v>
      </c>
      <c r="X28" s="4">
        <f>IF(X$2='No Worse Off Calc'!$D$6,Data!AA28,0)</f>
        <v>0</v>
      </c>
      <c r="Y28" s="4">
        <f>IF(Y$2='No Worse Off Calc'!$D$6,Data!AB28,0)</f>
        <v>0</v>
      </c>
      <c r="Z28" s="4">
        <f>IF(Z$2='No Worse Off Calc'!$D$6,Data!AC28,0)</f>
        <v>0</v>
      </c>
      <c r="AA28" s="4">
        <f>IF(AA$2='No Worse Off Calc'!$D$6,Data!AD28,0)</f>
        <v>0</v>
      </c>
      <c r="AB28" s="4">
        <f>IF(AB$2='No Worse Off Calc'!$D$6,Data!AE28,0)</f>
        <v>0</v>
      </c>
      <c r="AC28" s="4">
        <f>IF(AC$2='No Worse Off Calc'!$D$6,Data!AF28,0)</f>
        <v>0</v>
      </c>
      <c r="AD28" s="4">
        <f>IF(AD$2='No Worse Off Calc'!$D$6,Data!AG28,0)</f>
        <v>0</v>
      </c>
      <c r="AE28" s="4">
        <f>IF(AE$2='No Worse Off Calc'!$D$6,Data!AH28,0)</f>
        <v>0</v>
      </c>
      <c r="AF28" s="4">
        <f>IF(AF$2='No Worse Off Calc'!$D$6,Data!AI28,0)</f>
        <v>0</v>
      </c>
      <c r="AG28" s="6">
        <f t="shared" si="2"/>
        <v>0</v>
      </c>
      <c r="AH28" s="18">
        <f>IF(AH$2='No Worse Off Calc'!$E$6,0,0)</f>
        <v>0</v>
      </c>
      <c r="AI28" s="4">
        <f>IF(AI$2='No Worse Off Calc'!$E$6,Data!AJ28,0)</f>
        <v>0</v>
      </c>
      <c r="AJ28" s="4">
        <f>IF(AJ$2='No Worse Off Calc'!$E$6,Data!AK28,0)</f>
        <v>2.9414383561643835</v>
      </c>
      <c r="AK28" s="4">
        <f>IF(AK$2='No Worse Off Calc'!$E$6,Data!AL28,0)</f>
        <v>0</v>
      </c>
      <c r="AL28" s="4">
        <f>IF(AL$2='No Worse Off Calc'!$E$6,Data!AM28,0)</f>
        <v>0</v>
      </c>
      <c r="AM28" s="4">
        <f>IF(AM$2='No Worse Off Calc'!$E$6,Data!AN28,0)</f>
        <v>0</v>
      </c>
      <c r="AN28" s="4">
        <f>IF(AN$2='No Worse Off Calc'!$E$6,Data!AO28,0)</f>
        <v>0</v>
      </c>
      <c r="AO28" s="4">
        <f>IF(AO$2='No Worse Off Calc'!$E$6,Data!AP28,0)</f>
        <v>0</v>
      </c>
      <c r="AP28" s="6">
        <f t="shared" si="3"/>
        <v>2.9414383561643835</v>
      </c>
      <c r="AQ28" s="18">
        <f>IF(AQ$2='No Worse Off Calc'!$F$6,0,0)</f>
        <v>0</v>
      </c>
      <c r="AR28" s="4">
        <f>IF(AR$2='No Worse Off Calc'!$F$6,Data!AQ28,0)</f>
        <v>0</v>
      </c>
      <c r="AS28" s="4">
        <f>IF(AS$2='No Worse Off Calc'!$F$6,Data!AR28,0)</f>
        <v>0</v>
      </c>
      <c r="AT28" s="4">
        <f>IF(AT$2='No Worse Off Calc'!$F$6,Data!AS28,0)</f>
        <v>0</v>
      </c>
      <c r="AU28" s="4">
        <f>IF(AU$2='No Worse Off Calc'!$F$6,Data!AT28,0)</f>
        <v>0</v>
      </c>
      <c r="AV28" s="4">
        <f>IF(AV$2='No Worse Off Calc'!$F$6,Data!AU28,0)</f>
        <v>0</v>
      </c>
      <c r="AW28" s="4">
        <f>IF(AW$2='No Worse Off Calc'!$F$6,Data!AV28,0)</f>
        <v>0</v>
      </c>
      <c r="AX28" s="4">
        <f>IF(AX$2='No Worse Off Calc'!$F$6,Data!AW28,0)</f>
        <v>0</v>
      </c>
      <c r="AY28" s="6">
        <f t="shared" si="4"/>
        <v>0</v>
      </c>
      <c r="AZ28" s="18">
        <f>IF(AZ$2='No Worse Off Calc'!$G$6,0,0)</f>
        <v>0</v>
      </c>
      <c r="BA28" s="4">
        <f>IF(BA$2='No Worse Off Calc'!$G$6,Data!AX28,0)</f>
        <v>0</v>
      </c>
      <c r="BB28" s="4">
        <f>IF(BB$2='No Worse Off Calc'!$G$6,Data!AY28,0)</f>
        <v>4.0152968036529684</v>
      </c>
      <c r="BC28" s="4">
        <f>IF(BC$2='No Worse Off Calc'!$G$6,Data!AZ28,0)</f>
        <v>0</v>
      </c>
      <c r="BD28" s="4">
        <f>IF(BD$2='No Worse Off Calc'!$G$6,Data!BA28,0)</f>
        <v>0</v>
      </c>
      <c r="BE28" s="4">
        <f>IF(BE$2='No Worse Off Calc'!$G$6,Data!BB28,0)</f>
        <v>0</v>
      </c>
      <c r="BF28" s="4">
        <f>IF(BF$2='No Worse Off Calc'!$G$6,Data!BC28,0)</f>
        <v>0</v>
      </c>
      <c r="BG28" s="4">
        <f>IF(BG$2='No Worse Off Calc'!$G$6,Data!BD28,0)</f>
        <v>0</v>
      </c>
      <c r="BH28" s="6">
        <f t="shared" si="5"/>
        <v>4.0152968036529684</v>
      </c>
      <c r="BI28" s="97">
        <f>IF('No Worse Off Calc'!$H$6="Yes",Data!BE28,0)</f>
        <v>0</v>
      </c>
      <c r="BJ28" s="18">
        <f>IF(BJ$2='No Worse Off Calc'!$L$4,0,0)</f>
        <v>0</v>
      </c>
      <c r="BK28" s="4">
        <f>IF(BK$2='No Worse Off Calc'!$L$4,Data!BV28,0)</f>
        <v>0</v>
      </c>
      <c r="BL28" s="4">
        <f>IF(BL$2='No Worse Off Calc'!$L$4,Data!BW28,0)</f>
        <v>0</v>
      </c>
      <c r="BM28" s="4">
        <f>IF(BM$2='No Worse Off Calc'!$L$4,Data!BX28,0)</f>
        <v>0</v>
      </c>
      <c r="BN28" s="4">
        <f>IF(BN$2='No Worse Off Calc'!$L$4,Data!BY28,0)</f>
        <v>0</v>
      </c>
      <c r="BO28" s="6">
        <f t="shared" si="6"/>
        <v>0</v>
      </c>
      <c r="BP28" s="4">
        <f>IF('No Worse Off Calc'!$J$6='No Worse Off Ref Data'!BP$2,Data!C28,0)</f>
        <v>0</v>
      </c>
      <c r="BQ28" s="4">
        <f>IF('No Worse Off Calc'!$J$6='No Worse Off Ref Data'!BQ$2,Data!D28,0)</f>
        <v>0</v>
      </c>
      <c r="BR28" s="4">
        <f>IF('No Worse Off Calc'!$J$6='No Worse Off Ref Data'!BR$2,Data!E28,0)</f>
        <v>0</v>
      </c>
      <c r="BS28" s="4">
        <f>IF('No Worse Off Calc'!$J$6='No Worse Off Ref Data'!BS$2,Data!F28,0)</f>
        <v>88.179000000000002</v>
      </c>
      <c r="BT28" s="99">
        <f t="shared" si="0"/>
        <v>88.179000000000002</v>
      </c>
      <c r="BU28" s="102">
        <f>IF('No Worse Off Calc'!$L$6="Yes",'No Worse Off Ref Data'!BO28*'No Worse Off Calc'!$L$5,0)</f>
        <v>0</v>
      </c>
      <c r="BV28" s="102">
        <f>IF('No Worse Off Calc'!$M$6="Yes",IF(('No Worse Off Calc'!I32-'No Worse Off Ref Data'!BT28)&gt;0,('No Worse Off Calc'!I32-'No Worse Off Ref Data'!BT28)*'No Worse Off Calc'!$M$5,0),0)</f>
        <v>0</v>
      </c>
      <c r="BW28" s="80">
        <f>IF('No Worse Off Calc'!$K$6="Yes",IF(('No Worse Off Calc'!I32)&lt;'No Worse Off Calc'!J32,('No Worse Off Calc'!I32-'No Worse Off Calc'!J32)*'No Worse Off Calc'!$K$5,0),0)</f>
        <v>-10.780280593607316</v>
      </c>
      <c r="BX28" s="105">
        <f>IF('No Worse Off Calc'!$N$5='No Worse Off Ref Data'!$BX$2,'No Worse Off Scaling'!D31,0)</f>
        <v>0</v>
      </c>
      <c r="BY28" s="1">
        <f>IF('No Worse Off Calc'!$N$5='No Worse Off Ref Data'!$BY$2,'No Worse Off Scaling'!H31,0)</f>
        <v>0</v>
      </c>
      <c r="BZ28" s="6">
        <f>IF('No Worse Off Calc'!$N$6="Yes",SUM('No Worse Off Ref Data'!BX28:BY28),0)</f>
        <v>0</v>
      </c>
      <c r="CA28" s="4"/>
      <c r="CB28" s="4"/>
      <c r="CC28" s="4"/>
      <c r="CD28" s="4"/>
      <c r="CE28" s="4"/>
      <c r="CF28" s="4"/>
      <c r="CG28" s="4"/>
      <c r="CH28" s="4"/>
      <c r="CI28" s="4"/>
      <c r="CJ28" s="4"/>
      <c r="CK28" s="4"/>
      <c r="CL28" s="4"/>
      <c r="CM28" s="4"/>
      <c r="CN28" s="4"/>
      <c r="CO28" s="4"/>
      <c r="CP28" s="4"/>
      <c r="CQ28" s="4" t="e">
        <f>IF('No Worse Off Calc'!#REF!='No Worse Off Ref Data'!CQ$2,Data!G28,0)</f>
        <v>#REF!</v>
      </c>
      <c r="CR28" s="4" t="e">
        <f>IF('No Worse Off Calc'!#REF!='No Worse Off Ref Data'!CR$2,Data!H28,0)</f>
        <v>#REF!</v>
      </c>
      <c r="CS28" s="4" t="e">
        <f>IF('No Worse Off Calc'!#REF!='No Worse Off Ref Data'!CS$2,Data!I28,0)</f>
        <v>#REF!</v>
      </c>
      <c r="CT28" s="4" t="e">
        <f>IF('No Worse Off Calc'!#REF!='No Worse Off Ref Data'!CT$2,Data!J28,0)</f>
        <v>#REF!</v>
      </c>
      <c r="CU28" s="4" t="e">
        <f>IF('No Worse Off Calc'!#REF!='No Worse Off Ref Data'!CU$2,Data!K28,0)</f>
        <v>#REF!</v>
      </c>
      <c r="CV28" s="4" t="e">
        <f>IF('No Worse Off Calc'!#REF!='No Worse Off Ref Data'!CV$2,Data!L28,0)</f>
        <v>#REF!</v>
      </c>
      <c r="CW28" s="4" t="e">
        <f>IF('No Worse Off Calc'!#REF!='No Worse Off Ref Data'!CW$2,Data!M28,0)</f>
        <v>#REF!</v>
      </c>
      <c r="CX28" s="4" t="e">
        <f>IF('No Worse Off Calc'!#REF!='No Worse Off Ref Data'!CX$2,Data!N28,0)</f>
        <v>#REF!</v>
      </c>
      <c r="CY28" s="4" t="e">
        <f>IF('No Worse Off Calc'!#REF!='No Worse Off Ref Data'!CY$2,Data!O28,0)</f>
        <v>#REF!</v>
      </c>
      <c r="CZ28" s="4" t="e">
        <f>IF('No Worse Off Calc'!#REF!='No Worse Off Ref Data'!CZ$2,Data!P28,0)</f>
        <v>#REF!</v>
      </c>
      <c r="DA28" s="4" t="e">
        <f>IF('No Worse Off Calc'!#REF!='No Worse Off Ref Data'!DA$2,Data!Q28,0)</f>
        <v>#REF!</v>
      </c>
      <c r="DB28" s="4" t="e">
        <f>IF('No Worse Off Calc'!#REF!='No Worse Off Ref Data'!DB$2,Data!R28,0)</f>
        <v>#REF!</v>
      </c>
      <c r="DC28" s="4" t="e">
        <f>IF('No Worse Off Calc'!#REF!='No Worse Off Ref Data'!DC$2,Data!S28,0)</f>
        <v>#REF!</v>
      </c>
      <c r="DD28" s="4" t="e">
        <f>IF('No Worse Off Calc'!#REF!='No Worse Off Ref Data'!DD$2,Data!T28,0)</f>
        <v>#REF!</v>
      </c>
      <c r="DE28" s="4" t="e">
        <f>IF('No Worse Off Calc'!#REF!='No Worse Off Ref Data'!DE$2,Data!U28,0)</f>
        <v>#REF!</v>
      </c>
      <c r="DF28" s="22" t="e">
        <f t="shared" si="7"/>
        <v>#REF!</v>
      </c>
    </row>
    <row r="29" spans="1:110" x14ac:dyDescent="0.3">
      <c r="A29" s="12">
        <v>10080</v>
      </c>
      <c r="B29" s="37" t="s">
        <v>36</v>
      </c>
      <c r="C29" s="18">
        <f>IF('No Worse Off Calc'!$C$6='No Worse Off Ref Data'!C$2,Data!G29,0)</f>
        <v>0</v>
      </c>
      <c r="D29" s="4">
        <f>IF('No Worse Off Calc'!$C$6='No Worse Off Ref Data'!D$2,Data!H29,0)</f>
        <v>0</v>
      </c>
      <c r="E29" s="4">
        <f>IF('No Worse Off Calc'!$C$6='No Worse Off Ref Data'!E$2,Data!I29,0)</f>
        <v>6.6036856164383568</v>
      </c>
      <c r="F29" s="4">
        <f>IF('No Worse Off Calc'!$C$6='No Worse Off Ref Data'!F$2,Data!J29,0)</f>
        <v>0</v>
      </c>
      <c r="G29" s="4">
        <f>IF('No Worse Off Calc'!$C$6='No Worse Off Ref Data'!G$2,Data!K29,0)</f>
        <v>0</v>
      </c>
      <c r="H29" s="4">
        <f>IF('No Worse Off Calc'!$C$6='No Worse Off Ref Data'!H$2,Data!L29,0)</f>
        <v>0</v>
      </c>
      <c r="I29" s="4">
        <f>IF('No Worse Off Calc'!$C$6='No Worse Off Ref Data'!I$2,Data!M29,0)</f>
        <v>0</v>
      </c>
      <c r="J29" s="4">
        <f>IF('No Worse Off Calc'!$C$6='No Worse Off Ref Data'!J$2,Data!N29,0)</f>
        <v>0</v>
      </c>
      <c r="K29" s="4">
        <f>IF('No Worse Off Calc'!$C$6='No Worse Off Ref Data'!K$2,Data!O29,0)</f>
        <v>0</v>
      </c>
      <c r="L29" s="4">
        <f>IF('No Worse Off Calc'!$C$6='No Worse Off Ref Data'!L$2,Data!P29,0)</f>
        <v>0</v>
      </c>
      <c r="M29" s="4">
        <f>IF('No Worse Off Calc'!$C$6='No Worse Off Ref Data'!M$2,Data!Q29,0)</f>
        <v>0</v>
      </c>
      <c r="N29" s="4">
        <f>IF('No Worse Off Calc'!$C$6='No Worse Off Ref Data'!N$2,Data!R29,0)</f>
        <v>0</v>
      </c>
      <c r="O29" s="4">
        <f>IF('No Worse Off Calc'!$C$6='No Worse Off Ref Data'!O$2,Data!S29,0)</f>
        <v>0</v>
      </c>
      <c r="P29" s="4">
        <f>IF('No Worse Off Calc'!$C$6='No Worse Off Ref Data'!P$2,Data!T29,0)</f>
        <v>0</v>
      </c>
      <c r="Q29" s="4">
        <f>IF('No Worse Off Calc'!$C$6='No Worse Off Ref Data'!Q$2,Data!U29,0)</f>
        <v>0</v>
      </c>
      <c r="R29" s="22">
        <f t="shared" si="1"/>
        <v>6.6036856164383568</v>
      </c>
      <c r="S29" s="18">
        <f>IF(S$2='No Worse Off Calc'!$D$6,Data!V29,0)</f>
        <v>0</v>
      </c>
      <c r="T29" s="4">
        <f>IF(T$2='No Worse Off Calc'!$D$6,Data!W29,0)</f>
        <v>0</v>
      </c>
      <c r="U29" s="4">
        <f>IF(U$2='No Worse Off Calc'!$D$6,Data!X29,0)</f>
        <v>0</v>
      </c>
      <c r="V29" s="4">
        <f>IF(V$2='No Worse Off Calc'!$D$6,Data!Y29,0)</f>
        <v>0</v>
      </c>
      <c r="W29" s="4">
        <f>IF(W$2='No Worse Off Calc'!$D$6,Data!Z29,0)</f>
        <v>0</v>
      </c>
      <c r="X29" s="4">
        <f>IF(X$2='No Worse Off Calc'!$D$6,Data!AA29,0)</f>
        <v>0</v>
      </c>
      <c r="Y29" s="4">
        <f>IF(Y$2='No Worse Off Calc'!$D$6,Data!AB29,0)</f>
        <v>0</v>
      </c>
      <c r="Z29" s="4">
        <f>IF(Z$2='No Worse Off Calc'!$D$6,Data!AC29,0)</f>
        <v>0</v>
      </c>
      <c r="AA29" s="4">
        <f>IF(AA$2='No Worse Off Calc'!$D$6,Data!AD29,0)</f>
        <v>0</v>
      </c>
      <c r="AB29" s="4">
        <f>IF(AB$2='No Worse Off Calc'!$D$6,Data!AE29,0)</f>
        <v>0</v>
      </c>
      <c r="AC29" s="4">
        <f>IF(AC$2='No Worse Off Calc'!$D$6,Data!AF29,0)</f>
        <v>0</v>
      </c>
      <c r="AD29" s="4">
        <f>IF(AD$2='No Worse Off Calc'!$D$6,Data!AG29,0)</f>
        <v>0</v>
      </c>
      <c r="AE29" s="4">
        <f>IF(AE$2='No Worse Off Calc'!$D$6,Data!AH29,0)</f>
        <v>0</v>
      </c>
      <c r="AF29" s="4">
        <f>IF(AF$2='No Worse Off Calc'!$D$6,Data!AI29,0)</f>
        <v>0</v>
      </c>
      <c r="AG29" s="6">
        <f t="shared" si="2"/>
        <v>0</v>
      </c>
      <c r="AH29" s="18">
        <f>IF(AH$2='No Worse Off Calc'!$E$6,0,0)</f>
        <v>0</v>
      </c>
      <c r="AI29" s="4">
        <f>IF(AI$2='No Worse Off Calc'!$E$6,Data!AJ29,0)</f>
        <v>0</v>
      </c>
      <c r="AJ29" s="4">
        <f>IF(AJ$2='No Worse Off Calc'!$E$6,Data!AK29,0)</f>
        <v>0</v>
      </c>
      <c r="AK29" s="4">
        <f>IF(AK$2='No Worse Off Calc'!$E$6,Data!AL29,0)</f>
        <v>0</v>
      </c>
      <c r="AL29" s="4">
        <f>IF(AL$2='No Worse Off Calc'!$E$6,Data!AM29,0)</f>
        <v>0</v>
      </c>
      <c r="AM29" s="4">
        <f>IF(AM$2='No Worse Off Calc'!$E$6,Data!AN29,0)</f>
        <v>0</v>
      </c>
      <c r="AN29" s="4">
        <f>IF(AN$2='No Worse Off Calc'!$E$6,Data!AO29,0)</f>
        <v>0</v>
      </c>
      <c r="AO29" s="4">
        <f>IF(AO$2='No Worse Off Calc'!$E$6,Data!AP29,0)</f>
        <v>0</v>
      </c>
      <c r="AP29" s="6">
        <f t="shared" si="3"/>
        <v>0</v>
      </c>
      <c r="AQ29" s="18">
        <f>IF(AQ$2='No Worse Off Calc'!$F$6,0,0)</f>
        <v>0</v>
      </c>
      <c r="AR29" s="4">
        <f>IF(AR$2='No Worse Off Calc'!$F$6,Data!AQ29,0)</f>
        <v>0</v>
      </c>
      <c r="AS29" s="4">
        <f>IF(AS$2='No Worse Off Calc'!$F$6,Data!AR29,0)</f>
        <v>0</v>
      </c>
      <c r="AT29" s="4">
        <f>IF(AT$2='No Worse Off Calc'!$F$6,Data!AS29,0)</f>
        <v>0</v>
      </c>
      <c r="AU29" s="4">
        <f>IF(AU$2='No Worse Off Calc'!$F$6,Data!AT29,0)</f>
        <v>0</v>
      </c>
      <c r="AV29" s="4">
        <f>IF(AV$2='No Worse Off Calc'!$F$6,Data!AU29,0)</f>
        <v>0</v>
      </c>
      <c r="AW29" s="4">
        <f>IF(AW$2='No Worse Off Calc'!$F$6,Data!AV29,0)</f>
        <v>0</v>
      </c>
      <c r="AX29" s="4">
        <f>IF(AX$2='No Worse Off Calc'!$F$6,Data!AW29,0)</f>
        <v>0</v>
      </c>
      <c r="AY29" s="6">
        <f t="shared" si="4"/>
        <v>0</v>
      </c>
      <c r="AZ29" s="18">
        <f>IF(AZ$2='No Worse Off Calc'!$G$6,0,0)</f>
        <v>0</v>
      </c>
      <c r="BA29" s="4">
        <f>IF(BA$2='No Worse Off Calc'!$G$6,Data!AX29,0)</f>
        <v>0</v>
      </c>
      <c r="BB29" s="4">
        <f>IF(BB$2='No Worse Off Calc'!$G$6,Data!AY29,0)</f>
        <v>0</v>
      </c>
      <c r="BC29" s="4">
        <f>IF(BC$2='No Worse Off Calc'!$G$6,Data!AZ29,0)</f>
        <v>0</v>
      </c>
      <c r="BD29" s="4">
        <f>IF(BD$2='No Worse Off Calc'!$G$6,Data!BA29,0)</f>
        <v>0</v>
      </c>
      <c r="BE29" s="4">
        <f>IF(BE$2='No Worse Off Calc'!$G$6,Data!BB29,0)</f>
        <v>0</v>
      </c>
      <c r="BF29" s="4">
        <f>IF(BF$2='No Worse Off Calc'!$G$6,Data!BC29,0)</f>
        <v>0</v>
      </c>
      <c r="BG29" s="4">
        <f>IF(BG$2='No Worse Off Calc'!$G$6,Data!BD29,0)</f>
        <v>0</v>
      </c>
      <c r="BH29" s="6">
        <f t="shared" si="5"/>
        <v>0</v>
      </c>
      <c r="BI29" s="97">
        <f>IF('No Worse Off Calc'!$H$6="Yes",Data!BE29,0)</f>
        <v>0</v>
      </c>
      <c r="BJ29" s="18">
        <f>IF(BJ$2='No Worse Off Calc'!$L$4,0,0)</f>
        <v>0</v>
      </c>
      <c r="BK29" s="4">
        <f>IF(BK$2='No Worse Off Calc'!$L$4,Data!BV29,0)</f>
        <v>0</v>
      </c>
      <c r="BL29" s="4">
        <f>IF(BL$2='No Worse Off Calc'!$L$4,Data!BW29,0)</f>
        <v>0</v>
      </c>
      <c r="BM29" s="4">
        <f>IF(BM$2='No Worse Off Calc'!$L$4,Data!BX29,0)</f>
        <v>0</v>
      </c>
      <c r="BN29" s="4">
        <f>IF(BN$2='No Worse Off Calc'!$L$4,Data!BY29,0)</f>
        <v>0</v>
      </c>
      <c r="BO29" s="6">
        <f t="shared" si="6"/>
        <v>0</v>
      </c>
      <c r="BP29" s="4">
        <f>IF('No Worse Off Calc'!$J$6='No Worse Off Ref Data'!BP$2,Data!C29,0)</f>
        <v>0</v>
      </c>
      <c r="BQ29" s="4">
        <f>IF('No Worse Off Calc'!$J$6='No Worse Off Ref Data'!BQ$2,Data!D29,0)</f>
        <v>0</v>
      </c>
      <c r="BR29" s="4">
        <f>IF('No Worse Off Calc'!$J$6='No Worse Off Ref Data'!BR$2,Data!E29,0)</f>
        <v>0</v>
      </c>
      <c r="BS29" s="4">
        <f>IF('No Worse Off Calc'!$J$6='No Worse Off Ref Data'!BS$2,Data!F29,0)</f>
        <v>7.4370000000000003</v>
      </c>
      <c r="BT29" s="99">
        <f t="shared" si="0"/>
        <v>7.4370000000000003</v>
      </c>
      <c r="BU29" s="102">
        <f>IF('No Worse Off Calc'!$L$6="Yes",'No Worse Off Ref Data'!BO29*'No Worse Off Calc'!$L$5,0)</f>
        <v>0</v>
      </c>
      <c r="BV29" s="102">
        <f>IF('No Worse Off Calc'!$M$6="Yes",IF(('No Worse Off Calc'!I33-'No Worse Off Ref Data'!BT29)&gt;0,('No Worse Off Calc'!I33-'No Worse Off Ref Data'!BT29)*'No Worse Off Calc'!$M$5,0),0)</f>
        <v>0</v>
      </c>
      <c r="BW29" s="80">
        <f>IF('No Worse Off Calc'!$K$6="Yes",IF(('No Worse Off Calc'!I33)&lt;'No Worse Off Calc'!J33,('No Worse Off Calc'!I33-'No Worse Off Calc'!J33)*'No Worse Off Calc'!$K$5,0),0)</f>
        <v>-0.83331438356164345</v>
      </c>
      <c r="BX29" s="105">
        <f>IF('No Worse Off Calc'!$N$5='No Worse Off Ref Data'!$BX$2,'No Worse Off Scaling'!D32,0)</f>
        <v>0</v>
      </c>
      <c r="BY29" s="1">
        <f>IF('No Worse Off Calc'!$N$5='No Worse Off Ref Data'!$BY$2,'No Worse Off Scaling'!H32,0)</f>
        <v>0</v>
      </c>
      <c r="BZ29" s="6">
        <f>IF('No Worse Off Calc'!$N$6="Yes",SUM('No Worse Off Ref Data'!BX29:BY29),0)</f>
        <v>0</v>
      </c>
      <c r="CA29" s="4"/>
      <c r="CB29" s="4"/>
      <c r="CC29" s="4"/>
      <c r="CD29" s="4"/>
      <c r="CE29" s="4"/>
      <c r="CF29" s="4"/>
      <c r="CG29" s="4"/>
      <c r="CH29" s="4"/>
      <c r="CI29" s="4"/>
      <c r="CJ29" s="4"/>
      <c r="CK29" s="4"/>
      <c r="CL29" s="4"/>
      <c r="CM29" s="4"/>
      <c r="CN29" s="4"/>
      <c r="CO29" s="4"/>
      <c r="CP29" s="4"/>
      <c r="CQ29" s="4" t="e">
        <f>IF('No Worse Off Calc'!#REF!='No Worse Off Ref Data'!CQ$2,Data!G29,0)</f>
        <v>#REF!</v>
      </c>
      <c r="CR29" s="4" t="e">
        <f>IF('No Worse Off Calc'!#REF!='No Worse Off Ref Data'!CR$2,Data!H29,0)</f>
        <v>#REF!</v>
      </c>
      <c r="CS29" s="4" t="e">
        <f>IF('No Worse Off Calc'!#REF!='No Worse Off Ref Data'!CS$2,Data!I29,0)</f>
        <v>#REF!</v>
      </c>
      <c r="CT29" s="4" t="e">
        <f>IF('No Worse Off Calc'!#REF!='No Worse Off Ref Data'!CT$2,Data!J29,0)</f>
        <v>#REF!</v>
      </c>
      <c r="CU29" s="4" t="e">
        <f>IF('No Worse Off Calc'!#REF!='No Worse Off Ref Data'!CU$2,Data!K29,0)</f>
        <v>#REF!</v>
      </c>
      <c r="CV29" s="4" t="e">
        <f>IF('No Worse Off Calc'!#REF!='No Worse Off Ref Data'!CV$2,Data!L29,0)</f>
        <v>#REF!</v>
      </c>
      <c r="CW29" s="4" t="e">
        <f>IF('No Worse Off Calc'!#REF!='No Worse Off Ref Data'!CW$2,Data!M29,0)</f>
        <v>#REF!</v>
      </c>
      <c r="CX29" s="4" t="e">
        <f>IF('No Worse Off Calc'!#REF!='No Worse Off Ref Data'!CX$2,Data!N29,0)</f>
        <v>#REF!</v>
      </c>
      <c r="CY29" s="4" t="e">
        <f>IF('No Worse Off Calc'!#REF!='No Worse Off Ref Data'!CY$2,Data!O29,0)</f>
        <v>#REF!</v>
      </c>
      <c r="CZ29" s="4" t="e">
        <f>IF('No Worse Off Calc'!#REF!='No Worse Off Ref Data'!CZ$2,Data!P29,0)</f>
        <v>#REF!</v>
      </c>
      <c r="DA29" s="4" t="e">
        <f>IF('No Worse Off Calc'!#REF!='No Worse Off Ref Data'!DA$2,Data!Q29,0)</f>
        <v>#REF!</v>
      </c>
      <c r="DB29" s="4" t="e">
        <f>IF('No Worse Off Calc'!#REF!='No Worse Off Ref Data'!DB$2,Data!R29,0)</f>
        <v>#REF!</v>
      </c>
      <c r="DC29" s="4" t="e">
        <f>IF('No Worse Off Calc'!#REF!='No Worse Off Ref Data'!DC$2,Data!S29,0)</f>
        <v>#REF!</v>
      </c>
      <c r="DD29" s="4" t="e">
        <f>IF('No Worse Off Calc'!#REF!='No Worse Off Ref Data'!DD$2,Data!T29,0)</f>
        <v>#REF!</v>
      </c>
      <c r="DE29" s="4" t="e">
        <f>IF('No Worse Off Calc'!#REF!='No Worse Off Ref Data'!DE$2,Data!U29,0)</f>
        <v>#REF!</v>
      </c>
      <c r="DF29" s="22" t="e">
        <f t="shared" si="7"/>
        <v>#REF!</v>
      </c>
    </row>
    <row r="30" spans="1:110" x14ac:dyDescent="0.3">
      <c r="A30" s="12">
        <v>10081</v>
      </c>
      <c r="B30" s="37" t="s">
        <v>37</v>
      </c>
      <c r="C30" s="18">
        <f>IF('No Worse Off Calc'!$C$6='No Worse Off Ref Data'!C$2,Data!G30,0)</f>
        <v>0</v>
      </c>
      <c r="D30" s="4">
        <f>IF('No Worse Off Calc'!$C$6='No Worse Off Ref Data'!D$2,Data!H30,0)</f>
        <v>0</v>
      </c>
      <c r="E30" s="4">
        <f>IF('No Worse Off Calc'!$C$6='No Worse Off Ref Data'!E$2,Data!I30,0)</f>
        <v>12.051348630136983</v>
      </c>
      <c r="F30" s="4">
        <f>IF('No Worse Off Calc'!$C$6='No Worse Off Ref Data'!F$2,Data!J30,0)</f>
        <v>0</v>
      </c>
      <c r="G30" s="4">
        <f>IF('No Worse Off Calc'!$C$6='No Worse Off Ref Data'!G$2,Data!K30,0)</f>
        <v>0</v>
      </c>
      <c r="H30" s="4">
        <f>IF('No Worse Off Calc'!$C$6='No Worse Off Ref Data'!H$2,Data!L30,0)</f>
        <v>0</v>
      </c>
      <c r="I30" s="4">
        <f>IF('No Worse Off Calc'!$C$6='No Worse Off Ref Data'!I$2,Data!M30,0)</f>
        <v>0</v>
      </c>
      <c r="J30" s="4">
        <f>IF('No Worse Off Calc'!$C$6='No Worse Off Ref Data'!J$2,Data!N30,0)</f>
        <v>0</v>
      </c>
      <c r="K30" s="4">
        <f>IF('No Worse Off Calc'!$C$6='No Worse Off Ref Data'!K$2,Data!O30,0)</f>
        <v>0</v>
      </c>
      <c r="L30" s="4">
        <f>IF('No Worse Off Calc'!$C$6='No Worse Off Ref Data'!L$2,Data!P30,0)</f>
        <v>0</v>
      </c>
      <c r="M30" s="4">
        <f>IF('No Worse Off Calc'!$C$6='No Worse Off Ref Data'!M$2,Data!Q30,0)</f>
        <v>0</v>
      </c>
      <c r="N30" s="4">
        <f>IF('No Worse Off Calc'!$C$6='No Worse Off Ref Data'!N$2,Data!R30,0)</f>
        <v>0</v>
      </c>
      <c r="O30" s="4">
        <f>IF('No Worse Off Calc'!$C$6='No Worse Off Ref Data'!O$2,Data!S30,0)</f>
        <v>0</v>
      </c>
      <c r="P30" s="4">
        <f>IF('No Worse Off Calc'!$C$6='No Worse Off Ref Data'!P$2,Data!T30,0)</f>
        <v>0</v>
      </c>
      <c r="Q30" s="4">
        <f>IF('No Worse Off Calc'!$C$6='No Worse Off Ref Data'!Q$2,Data!U30,0)</f>
        <v>0</v>
      </c>
      <c r="R30" s="22">
        <f t="shared" si="1"/>
        <v>12.051348630136983</v>
      </c>
      <c r="S30" s="18">
        <f>IF(S$2='No Worse Off Calc'!$D$6,Data!V30,0)</f>
        <v>0</v>
      </c>
      <c r="T30" s="4">
        <f>IF(T$2='No Worse Off Calc'!$D$6,Data!W30,0)</f>
        <v>0</v>
      </c>
      <c r="U30" s="4">
        <f>IF(U$2='No Worse Off Calc'!$D$6,Data!X30,0)</f>
        <v>0</v>
      </c>
      <c r="V30" s="4">
        <f>IF(V$2='No Worse Off Calc'!$D$6,Data!Y30,0)</f>
        <v>0</v>
      </c>
      <c r="W30" s="4">
        <f>IF(W$2='No Worse Off Calc'!$D$6,Data!Z30,0)</f>
        <v>0</v>
      </c>
      <c r="X30" s="4">
        <f>IF(X$2='No Worse Off Calc'!$D$6,Data!AA30,0)</f>
        <v>0</v>
      </c>
      <c r="Y30" s="4">
        <f>IF(Y$2='No Worse Off Calc'!$D$6,Data!AB30,0)</f>
        <v>0</v>
      </c>
      <c r="Z30" s="4">
        <f>IF(Z$2='No Worse Off Calc'!$D$6,Data!AC30,0)</f>
        <v>0</v>
      </c>
      <c r="AA30" s="4">
        <f>IF(AA$2='No Worse Off Calc'!$D$6,Data!AD30,0)</f>
        <v>0</v>
      </c>
      <c r="AB30" s="4">
        <f>IF(AB$2='No Worse Off Calc'!$D$6,Data!AE30,0)</f>
        <v>0</v>
      </c>
      <c r="AC30" s="4">
        <f>IF(AC$2='No Worse Off Calc'!$D$6,Data!AF30,0)</f>
        <v>0</v>
      </c>
      <c r="AD30" s="4">
        <f>IF(AD$2='No Worse Off Calc'!$D$6,Data!AG30,0)</f>
        <v>0</v>
      </c>
      <c r="AE30" s="4">
        <f>IF(AE$2='No Worse Off Calc'!$D$6,Data!AH30,0)</f>
        <v>0</v>
      </c>
      <c r="AF30" s="4">
        <f>IF(AF$2='No Worse Off Calc'!$D$6,Data!AI30,0)</f>
        <v>0</v>
      </c>
      <c r="AG30" s="6">
        <f t="shared" si="2"/>
        <v>0</v>
      </c>
      <c r="AH30" s="18">
        <f>IF(AH$2='No Worse Off Calc'!$E$6,0,0)</f>
        <v>0</v>
      </c>
      <c r="AI30" s="4">
        <f>IF(AI$2='No Worse Off Calc'!$E$6,Data!AJ30,0)</f>
        <v>0</v>
      </c>
      <c r="AJ30" s="4">
        <f>IF(AJ$2='No Worse Off Calc'!$E$6,Data!AK30,0)</f>
        <v>2.9414383561643835</v>
      </c>
      <c r="AK30" s="4">
        <f>IF(AK$2='No Worse Off Calc'!$E$6,Data!AL30,0)</f>
        <v>0</v>
      </c>
      <c r="AL30" s="4">
        <f>IF(AL$2='No Worse Off Calc'!$E$6,Data!AM30,0)</f>
        <v>0</v>
      </c>
      <c r="AM30" s="4">
        <f>IF(AM$2='No Worse Off Calc'!$E$6,Data!AN30,0)</f>
        <v>0</v>
      </c>
      <c r="AN30" s="4">
        <f>IF(AN$2='No Worse Off Calc'!$E$6,Data!AO30,0)</f>
        <v>0</v>
      </c>
      <c r="AO30" s="4">
        <f>IF(AO$2='No Worse Off Calc'!$E$6,Data!AP30,0)</f>
        <v>0</v>
      </c>
      <c r="AP30" s="6">
        <f t="shared" si="3"/>
        <v>2.9414383561643835</v>
      </c>
      <c r="AQ30" s="18">
        <f>IF(AQ$2='No Worse Off Calc'!$F$6,0,0)</f>
        <v>0</v>
      </c>
      <c r="AR30" s="4">
        <f>IF(AR$2='No Worse Off Calc'!$F$6,Data!AQ30,0)</f>
        <v>0</v>
      </c>
      <c r="AS30" s="4">
        <f>IF(AS$2='No Worse Off Calc'!$F$6,Data!AR30,0)</f>
        <v>0</v>
      </c>
      <c r="AT30" s="4">
        <f>IF(AT$2='No Worse Off Calc'!$F$6,Data!AS30,0)</f>
        <v>0</v>
      </c>
      <c r="AU30" s="4">
        <f>IF(AU$2='No Worse Off Calc'!$F$6,Data!AT30,0)</f>
        <v>0</v>
      </c>
      <c r="AV30" s="4">
        <f>IF(AV$2='No Worse Off Calc'!$F$6,Data!AU30,0)</f>
        <v>0</v>
      </c>
      <c r="AW30" s="4">
        <f>IF(AW$2='No Worse Off Calc'!$F$6,Data!AV30,0)</f>
        <v>0</v>
      </c>
      <c r="AX30" s="4">
        <f>IF(AX$2='No Worse Off Calc'!$F$6,Data!AW30,0)</f>
        <v>0</v>
      </c>
      <c r="AY30" s="6">
        <f t="shared" si="4"/>
        <v>0</v>
      </c>
      <c r="AZ30" s="18">
        <f>IF(AZ$2='No Worse Off Calc'!$G$6,0,0)</f>
        <v>0</v>
      </c>
      <c r="BA30" s="4">
        <f>IF(BA$2='No Worse Off Calc'!$G$6,Data!AX30,0)</f>
        <v>0</v>
      </c>
      <c r="BB30" s="4">
        <f>IF(BB$2='No Worse Off Calc'!$G$6,Data!AY30,0)</f>
        <v>0</v>
      </c>
      <c r="BC30" s="4">
        <f>IF(BC$2='No Worse Off Calc'!$G$6,Data!AZ30,0)</f>
        <v>0</v>
      </c>
      <c r="BD30" s="4">
        <f>IF(BD$2='No Worse Off Calc'!$G$6,Data!BA30,0)</f>
        <v>0</v>
      </c>
      <c r="BE30" s="4">
        <f>IF(BE$2='No Worse Off Calc'!$G$6,Data!BB30,0)</f>
        <v>0</v>
      </c>
      <c r="BF30" s="4">
        <f>IF(BF$2='No Worse Off Calc'!$G$6,Data!BC30,0)</f>
        <v>0</v>
      </c>
      <c r="BG30" s="4">
        <f>IF(BG$2='No Worse Off Calc'!$G$6,Data!BD30,0)</f>
        <v>0</v>
      </c>
      <c r="BH30" s="6">
        <f t="shared" si="5"/>
        <v>0</v>
      </c>
      <c r="BI30" s="97">
        <f>IF('No Worse Off Calc'!$H$6="Yes",Data!BE30,0)</f>
        <v>0</v>
      </c>
      <c r="BJ30" s="18">
        <f>IF(BJ$2='No Worse Off Calc'!$L$4,0,0)</f>
        <v>0</v>
      </c>
      <c r="BK30" s="4">
        <f>IF(BK$2='No Worse Off Calc'!$L$4,Data!BV30,0)</f>
        <v>0</v>
      </c>
      <c r="BL30" s="4">
        <f>IF(BL$2='No Worse Off Calc'!$L$4,Data!BW30,0)</f>
        <v>0</v>
      </c>
      <c r="BM30" s="4">
        <f>IF(BM$2='No Worse Off Calc'!$L$4,Data!BX30,0)</f>
        <v>0</v>
      </c>
      <c r="BN30" s="4">
        <f>IF(BN$2='No Worse Off Calc'!$L$4,Data!BY30,0)</f>
        <v>1.3749999999999998E-2</v>
      </c>
      <c r="BO30" s="6">
        <f t="shared" si="6"/>
        <v>1.3749999999999998E-2</v>
      </c>
      <c r="BP30" s="4">
        <f>IF('No Worse Off Calc'!$J$6='No Worse Off Ref Data'!BP$2,Data!C30,0)</f>
        <v>0</v>
      </c>
      <c r="BQ30" s="4">
        <f>IF('No Worse Off Calc'!$J$6='No Worse Off Ref Data'!BQ$2,Data!D30,0)</f>
        <v>0</v>
      </c>
      <c r="BR30" s="4">
        <f>IF('No Worse Off Calc'!$J$6='No Worse Off Ref Data'!BR$2,Data!E30,0)</f>
        <v>0</v>
      </c>
      <c r="BS30" s="4">
        <f>IF('No Worse Off Calc'!$J$6='No Worse Off Ref Data'!BS$2,Data!F30,0)</f>
        <v>10.455</v>
      </c>
      <c r="BT30" s="99">
        <f t="shared" si="0"/>
        <v>10.455</v>
      </c>
      <c r="BU30" s="102">
        <f>IF('No Worse Off Calc'!$L$6="Yes",'No Worse Off Ref Data'!BO30*'No Worse Off Calc'!$L$5,0)</f>
        <v>1.3749999999999998E-2</v>
      </c>
      <c r="BV30" s="102">
        <f>IF('No Worse Off Calc'!$M$6="Yes",IF(('No Worse Off Calc'!I34-'No Worse Off Ref Data'!BT30)&gt;0,('No Worse Off Calc'!I34-'No Worse Off Ref Data'!BT30)*'No Worse Off Calc'!$M$5,0),0)</f>
        <v>0</v>
      </c>
      <c r="BW30" s="80">
        <f>IF('No Worse Off Calc'!$K$6="Yes",IF(('No Worse Off Calc'!I34)&lt;'No Worse Off Calc'!J34,('No Worse Off Calc'!I34-'No Worse Off Calc'!J34)*'No Worse Off Calc'!$K$5,0),0)</f>
        <v>-1.3450897260273997</v>
      </c>
      <c r="BX30" s="105">
        <f>IF('No Worse Off Calc'!$N$5='No Worse Off Ref Data'!$BX$2,'No Worse Off Scaling'!D33,0)</f>
        <v>0</v>
      </c>
      <c r="BY30" s="1">
        <f>IF('No Worse Off Calc'!$N$5='No Worse Off Ref Data'!$BY$2,'No Worse Off Scaling'!H33,0)</f>
        <v>0</v>
      </c>
      <c r="BZ30" s="6">
        <f>IF('No Worse Off Calc'!$N$6="Yes",SUM('No Worse Off Ref Data'!BX30:BY30),0)</f>
        <v>0</v>
      </c>
      <c r="CA30" s="4"/>
      <c r="CB30" s="4"/>
      <c r="CC30" s="4"/>
      <c r="CD30" s="4"/>
      <c r="CE30" s="4"/>
      <c r="CF30" s="4"/>
      <c r="CG30" s="4"/>
      <c r="CH30" s="4"/>
      <c r="CI30" s="4"/>
      <c r="CJ30" s="4"/>
      <c r="CK30" s="4"/>
      <c r="CL30" s="4"/>
      <c r="CM30" s="4"/>
      <c r="CN30" s="4"/>
      <c r="CO30" s="4"/>
      <c r="CP30" s="4"/>
      <c r="CQ30" s="4" t="e">
        <f>IF('No Worse Off Calc'!#REF!='No Worse Off Ref Data'!CQ$2,Data!G30,0)</f>
        <v>#REF!</v>
      </c>
      <c r="CR30" s="4" t="e">
        <f>IF('No Worse Off Calc'!#REF!='No Worse Off Ref Data'!CR$2,Data!H30,0)</f>
        <v>#REF!</v>
      </c>
      <c r="CS30" s="4" t="e">
        <f>IF('No Worse Off Calc'!#REF!='No Worse Off Ref Data'!CS$2,Data!I30,0)</f>
        <v>#REF!</v>
      </c>
      <c r="CT30" s="4" t="e">
        <f>IF('No Worse Off Calc'!#REF!='No Worse Off Ref Data'!CT$2,Data!J30,0)</f>
        <v>#REF!</v>
      </c>
      <c r="CU30" s="4" t="e">
        <f>IF('No Worse Off Calc'!#REF!='No Worse Off Ref Data'!CU$2,Data!K30,0)</f>
        <v>#REF!</v>
      </c>
      <c r="CV30" s="4" t="e">
        <f>IF('No Worse Off Calc'!#REF!='No Worse Off Ref Data'!CV$2,Data!L30,0)</f>
        <v>#REF!</v>
      </c>
      <c r="CW30" s="4" t="e">
        <f>IF('No Worse Off Calc'!#REF!='No Worse Off Ref Data'!CW$2,Data!M30,0)</f>
        <v>#REF!</v>
      </c>
      <c r="CX30" s="4" t="e">
        <f>IF('No Worse Off Calc'!#REF!='No Worse Off Ref Data'!CX$2,Data!N30,0)</f>
        <v>#REF!</v>
      </c>
      <c r="CY30" s="4" t="e">
        <f>IF('No Worse Off Calc'!#REF!='No Worse Off Ref Data'!CY$2,Data!O30,0)</f>
        <v>#REF!</v>
      </c>
      <c r="CZ30" s="4" t="e">
        <f>IF('No Worse Off Calc'!#REF!='No Worse Off Ref Data'!CZ$2,Data!P30,0)</f>
        <v>#REF!</v>
      </c>
      <c r="DA30" s="4" t="e">
        <f>IF('No Worse Off Calc'!#REF!='No Worse Off Ref Data'!DA$2,Data!Q30,0)</f>
        <v>#REF!</v>
      </c>
      <c r="DB30" s="4" t="e">
        <f>IF('No Worse Off Calc'!#REF!='No Worse Off Ref Data'!DB$2,Data!R30,0)</f>
        <v>#REF!</v>
      </c>
      <c r="DC30" s="4" t="e">
        <f>IF('No Worse Off Calc'!#REF!='No Worse Off Ref Data'!DC$2,Data!S30,0)</f>
        <v>#REF!</v>
      </c>
      <c r="DD30" s="4" t="e">
        <f>IF('No Worse Off Calc'!#REF!='No Worse Off Ref Data'!DD$2,Data!T30,0)</f>
        <v>#REF!</v>
      </c>
      <c r="DE30" s="4" t="e">
        <f>IF('No Worse Off Calc'!#REF!='No Worse Off Ref Data'!DE$2,Data!U30,0)</f>
        <v>#REF!</v>
      </c>
      <c r="DF30" s="22" t="e">
        <f t="shared" si="7"/>
        <v>#REF!</v>
      </c>
    </row>
    <row r="31" spans="1:110" x14ac:dyDescent="0.3">
      <c r="A31" s="12">
        <v>10082</v>
      </c>
      <c r="B31" s="37" t="s">
        <v>38</v>
      </c>
      <c r="C31" s="18">
        <f>IF('No Worse Off Calc'!$C$6='No Worse Off Ref Data'!C$2,Data!G31,0)</f>
        <v>0</v>
      </c>
      <c r="D31" s="4">
        <f>IF('No Worse Off Calc'!$C$6='No Worse Off Ref Data'!D$2,Data!H31,0)</f>
        <v>0</v>
      </c>
      <c r="E31" s="4">
        <f>IF('No Worse Off Calc'!$C$6='No Worse Off Ref Data'!E$2,Data!I31,0)</f>
        <v>9.5016095890410976E-2</v>
      </c>
      <c r="F31" s="4">
        <f>IF('No Worse Off Calc'!$C$6='No Worse Off Ref Data'!F$2,Data!J31,0)</f>
        <v>0</v>
      </c>
      <c r="G31" s="4">
        <f>IF('No Worse Off Calc'!$C$6='No Worse Off Ref Data'!G$2,Data!K31,0)</f>
        <v>0</v>
      </c>
      <c r="H31" s="4">
        <f>IF('No Worse Off Calc'!$C$6='No Worse Off Ref Data'!H$2,Data!L31,0)</f>
        <v>0</v>
      </c>
      <c r="I31" s="4">
        <f>IF('No Worse Off Calc'!$C$6='No Worse Off Ref Data'!I$2,Data!M31,0)</f>
        <v>0</v>
      </c>
      <c r="J31" s="4">
        <f>IF('No Worse Off Calc'!$C$6='No Worse Off Ref Data'!J$2,Data!N31,0)</f>
        <v>0</v>
      </c>
      <c r="K31" s="4">
        <f>IF('No Worse Off Calc'!$C$6='No Worse Off Ref Data'!K$2,Data!O31,0)</f>
        <v>0</v>
      </c>
      <c r="L31" s="4">
        <f>IF('No Worse Off Calc'!$C$6='No Worse Off Ref Data'!L$2,Data!P31,0)</f>
        <v>0</v>
      </c>
      <c r="M31" s="4">
        <f>IF('No Worse Off Calc'!$C$6='No Worse Off Ref Data'!M$2,Data!Q31,0)</f>
        <v>0</v>
      </c>
      <c r="N31" s="4">
        <f>IF('No Worse Off Calc'!$C$6='No Worse Off Ref Data'!N$2,Data!R31,0)</f>
        <v>0</v>
      </c>
      <c r="O31" s="4">
        <f>IF('No Worse Off Calc'!$C$6='No Worse Off Ref Data'!O$2,Data!S31,0)</f>
        <v>0</v>
      </c>
      <c r="P31" s="4">
        <f>IF('No Worse Off Calc'!$C$6='No Worse Off Ref Data'!P$2,Data!T31,0)</f>
        <v>0</v>
      </c>
      <c r="Q31" s="4">
        <f>IF('No Worse Off Calc'!$C$6='No Worse Off Ref Data'!Q$2,Data!U31,0)</f>
        <v>0</v>
      </c>
      <c r="R31" s="22">
        <f t="shared" si="1"/>
        <v>9.5016095890410976E-2</v>
      </c>
      <c r="S31" s="18">
        <f>IF(S$2='No Worse Off Calc'!$D$6,Data!V31,0)</f>
        <v>0</v>
      </c>
      <c r="T31" s="4">
        <f>IF(T$2='No Worse Off Calc'!$D$6,Data!W31,0)</f>
        <v>0</v>
      </c>
      <c r="U31" s="4">
        <f>IF(U$2='No Worse Off Calc'!$D$6,Data!X31,0)</f>
        <v>0</v>
      </c>
      <c r="V31" s="4">
        <f>IF(V$2='No Worse Off Calc'!$D$6,Data!Y31,0)</f>
        <v>0</v>
      </c>
      <c r="W31" s="4">
        <f>IF(W$2='No Worse Off Calc'!$D$6,Data!Z31,0)</f>
        <v>0</v>
      </c>
      <c r="X31" s="4">
        <f>IF(X$2='No Worse Off Calc'!$D$6,Data!AA31,0)</f>
        <v>0</v>
      </c>
      <c r="Y31" s="4">
        <f>IF(Y$2='No Worse Off Calc'!$D$6,Data!AB31,0)</f>
        <v>0</v>
      </c>
      <c r="Z31" s="4">
        <f>IF(Z$2='No Worse Off Calc'!$D$6,Data!AC31,0)</f>
        <v>0</v>
      </c>
      <c r="AA31" s="4">
        <f>IF(AA$2='No Worse Off Calc'!$D$6,Data!AD31,0)</f>
        <v>0</v>
      </c>
      <c r="AB31" s="4">
        <f>IF(AB$2='No Worse Off Calc'!$D$6,Data!AE31,0)</f>
        <v>0</v>
      </c>
      <c r="AC31" s="4">
        <f>IF(AC$2='No Worse Off Calc'!$D$6,Data!AF31,0)</f>
        <v>0</v>
      </c>
      <c r="AD31" s="4">
        <f>IF(AD$2='No Worse Off Calc'!$D$6,Data!AG31,0)</f>
        <v>0</v>
      </c>
      <c r="AE31" s="4">
        <f>IF(AE$2='No Worse Off Calc'!$D$6,Data!AH31,0)</f>
        <v>0</v>
      </c>
      <c r="AF31" s="4">
        <f>IF(AF$2='No Worse Off Calc'!$D$6,Data!AI31,0)</f>
        <v>0</v>
      </c>
      <c r="AG31" s="6">
        <f t="shared" si="2"/>
        <v>0</v>
      </c>
      <c r="AH31" s="18">
        <f>IF(AH$2='No Worse Off Calc'!$E$6,0,0)</f>
        <v>0</v>
      </c>
      <c r="AI31" s="4">
        <f>IF(AI$2='No Worse Off Calc'!$E$6,Data!AJ31,0)</f>
        <v>0</v>
      </c>
      <c r="AJ31" s="4">
        <f>IF(AJ$2='No Worse Off Calc'!$E$6,Data!AK31,0)</f>
        <v>0</v>
      </c>
      <c r="AK31" s="4">
        <f>IF(AK$2='No Worse Off Calc'!$E$6,Data!AL31,0)</f>
        <v>0</v>
      </c>
      <c r="AL31" s="4">
        <f>IF(AL$2='No Worse Off Calc'!$E$6,Data!AM31,0)</f>
        <v>0</v>
      </c>
      <c r="AM31" s="4">
        <f>IF(AM$2='No Worse Off Calc'!$E$6,Data!AN31,0)</f>
        <v>0</v>
      </c>
      <c r="AN31" s="4">
        <f>IF(AN$2='No Worse Off Calc'!$E$6,Data!AO31,0)</f>
        <v>0</v>
      </c>
      <c r="AO31" s="4">
        <f>IF(AO$2='No Worse Off Calc'!$E$6,Data!AP31,0)</f>
        <v>0</v>
      </c>
      <c r="AP31" s="6">
        <f t="shared" si="3"/>
        <v>0</v>
      </c>
      <c r="AQ31" s="18">
        <f>IF(AQ$2='No Worse Off Calc'!$F$6,0,0)</f>
        <v>0</v>
      </c>
      <c r="AR31" s="4">
        <f>IF(AR$2='No Worse Off Calc'!$F$6,Data!AQ31,0)</f>
        <v>0</v>
      </c>
      <c r="AS31" s="4">
        <f>IF(AS$2='No Worse Off Calc'!$F$6,Data!AR31,0)</f>
        <v>0</v>
      </c>
      <c r="AT31" s="4">
        <f>IF(AT$2='No Worse Off Calc'!$F$6,Data!AS31,0)</f>
        <v>0</v>
      </c>
      <c r="AU31" s="4">
        <f>IF(AU$2='No Worse Off Calc'!$F$6,Data!AT31,0)</f>
        <v>0</v>
      </c>
      <c r="AV31" s="4">
        <f>IF(AV$2='No Worse Off Calc'!$F$6,Data!AU31,0)</f>
        <v>0</v>
      </c>
      <c r="AW31" s="4">
        <f>IF(AW$2='No Worse Off Calc'!$F$6,Data!AV31,0)</f>
        <v>0</v>
      </c>
      <c r="AX31" s="4">
        <f>IF(AX$2='No Worse Off Calc'!$F$6,Data!AW31,0)</f>
        <v>0</v>
      </c>
      <c r="AY31" s="6">
        <f t="shared" si="4"/>
        <v>0</v>
      </c>
      <c r="AZ31" s="18">
        <f>IF(AZ$2='No Worse Off Calc'!$G$6,0,0)</f>
        <v>0</v>
      </c>
      <c r="BA31" s="4">
        <f>IF(BA$2='No Worse Off Calc'!$G$6,Data!AX31,0)</f>
        <v>0</v>
      </c>
      <c r="BB31" s="4">
        <f>IF(BB$2='No Worse Off Calc'!$G$6,Data!AY31,0)</f>
        <v>0</v>
      </c>
      <c r="BC31" s="4">
        <f>IF(BC$2='No Worse Off Calc'!$G$6,Data!AZ31,0)</f>
        <v>0</v>
      </c>
      <c r="BD31" s="4">
        <f>IF(BD$2='No Worse Off Calc'!$G$6,Data!BA31,0)</f>
        <v>0</v>
      </c>
      <c r="BE31" s="4">
        <f>IF(BE$2='No Worse Off Calc'!$G$6,Data!BB31,0)</f>
        <v>0</v>
      </c>
      <c r="BF31" s="4">
        <f>IF(BF$2='No Worse Off Calc'!$G$6,Data!BC31,0)</f>
        <v>0</v>
      </c>
      <c r="BG31" s="4">
        <f>IF(BG$2='No Worse Off Calc'!$G$6,Data!BD31,0)</f>
        <v>0</v>
      </c>
      <c r="BH31" s="6">
        <f t="shared" si="5"/>
        <v>0</v>
      </c>
      <c r="BI31" s="97">
        <f>IF('No Worse Off Calc'!$H$6="Yes",Data!BE31,0)</f>
        <v>0</v>
      </c>
      <c r="BJ31" s="18">
        <f>IF(BJ$2='No Worse Off Calc'!$L$4,0,0)</f>
        <v>0</v>
      </c>
      <c r="BK31" s="4">
        <f>IF(BK$2='No Worse Off Calc'!$L$4,Data!BV31,0)</f>
        <v>0</v>
      </c>
      <c r="BL31" s="4">
        <f>IF(BL$2='No Worse Off Calc'!$L$4,Data!BW31,0)</f>
        <v>0</v>
      </c>
      <c r="BM31" s="4">
        <f>IF(BM$2='No Worse Off Calc'!$L$4,Data!BX31,0)</f>
        <v>0</v>
      </c>
      <c r="BN31" s="4">
        <f>IF(BN$2='No Worse Off Calc'!$L$4,Data!BY31,0)</f>
        <v>0</v>
      </c>
      <c r="BO31" s="6">
        <f t="shared" si="6"/>
        <v>0</v>
      </c>
      <c r="BP31" s="4">
        <f>IF('No Worse Off Calc'!$J$6='No Worse Off Ref Data'!BP$2,Data!C31,0)</f>
        <v>0</v>
      </c>
      <c r="BQ31" s="4">
        <f>IF('No Worse Off Calc'!$J$6='No Worse Off Ref Data'!BQ$2,Data!D31,0)</f>
        <v>0</v>
      </c>
      <c r="BR31" s="4">
        <f>IF('No Worse Off Calc'!$J$6='No Worse Off Ref Data'!BR$2,Data!E31,0)</f>
        <v>0</v>
      </c>
      <c r="BS31" s="4">
        <f>IF('No Worse Off Calc'!$J$6='No Worse Off Ref Data'!BS$2,Data!F31,0)</f>
        <v>0.11799999999999999</v>
      </c>
      <c r="BT31" s="99">
        <f t="shared" si="0"/>
        <v>0.11799999999999999</v>
      </c>
      <c r="BU31" s="102">
        <f>IF('No Worse Off Calc'!$L$6="Yes",'No Worse Off Ref Data'!BO31*'No Worse Off Calc'!$L$5,0)</f>
        <v>0</v>
      </c>
      <c r="BV31" s="102">
        <f>IF('No Worse Off Calc'!$M$6="Yes",IF(('No Worse Off Calc'!I35-'No Worse Off Ref Data'!BT31)&gt;0,('No Worse Off Calc'!I35-'No Worse Off Ref Data'!BT31)*'No Worse Off Calc'!$M$5,0),0)</f>
        <v>0</v>
      </c>
      <c r="BW31" s="80">
        <f>IF('No Worse Off Calc'!$K$6="Yes",IF(('No Worse Off Calc'!I35)&lt;'No Worse Off Calc'!J35,('No Worse Off Calc'!I35-'No Worse Off Calc'!J35)*'No Worse Off Calc'!$K$5,0),0)</f>
        <v>-2.2983904109589018E-2</v>
      </c>
      <c r="BX31" s="105">
        <f>IF('No Worse Off Calc'!$N$5='No Worse Off Ref Data'!$BX$2,'No Worse Off Scaling'!D34,0)</f>
        <v>0</v>
      </c>
      <c r="BY31" s="1">
        <f>IF('No Worse Off Calc'!$N$5='No Worse Off Ref Data'!$BY$2,'No Worse Off Scaling'!H34,0)</f>
        <v>0</v>
      </c>
      <c r="BZ31" s="6">
        <f>IF('No Worse Off Calc'!$N$6="Yes",SUM('No Worse Off Ref Data'!BX31:BY31),0)</f>
        <v>0</v>
      </c>
      <c r="CA31" s="4"/>
      <c r="CB31" s="4"/>
      <c r="CC31" s="4"/>
      <c r="CD31" s="4"/>
      <c r="CE31" s="4"/>
      <c r="CF31" s="4"/>
      <c r="CG31" s="4"/>
      <c r="CH31" s="4"/>
      <c r="CI31" s="4"/>
      <c r="CJ31" s="4"/>
      <c r="CK31" s="4"/>
      <c r="CL31" s="4"/>
      <c r="CM31" s="4"/>
      <c r="CN31" s="4"/>
      <c r="CO31" s="4"/>
      <c r="CP31" s="4"/>
      <c r="CQ31" s="4" t="e">
        <f>IF('No Worse Off Calc'!#REF!='No Worse Off Ref Data'!CQ$2,Data!G31,0)</f>
        <v>#REF!</v>
      </c>
      <c r="CR31" s="4" t="e">
        <f>IF('No Worse Off Calc'!#REF!='No Worse Off Ref Data'!CR$2,Data!H31,0)</f>
        <v>#REF!</v>
      </c>
      <c r="CS31" s="4" t="e">
        <f>IF('No Worse Off Calc'!#REF!='No Worse Off Ref Data'!CS$2,Data!I31,0)</f>
        <v>#REF!</v>
      </c>
      <c r="CT31" s="4" t="e">
        <f>IF('No Worse Off Calc'!#REF!='No Worse Off Ref Data'!CT$2,Data!J31,0)</f>
        <v>#REF!</v>
      </c>
      <c r="CU31" s="4" t="e">
        <f>IF('No Worse Off Calc'!#REF!='No Worse Off Ref Data'!CU$2,Data!K31,0)</f>
        <v>#REF!</v>
      </c>
      <c r="CV31" s="4" t="e">
        <f>IF('No Worse Off Calc'!#REF!='No Worse Off Ref Data'!CV$2,Data!L31,0)</f>
        <v>#REF!</v>
      </c>
      <c r="CW31" s="4" t="e">
        <f>IF('No Worse Off Calc'!#REF!='No Worse Off Ref Data'!CW$2,Data!M31,0)</f>
        <v>#REF!</v>
      </c>
      <c r="CX31" s="4" t="e">
        <f>IF('No Worse Off Calc'!#REF!='No Worse Off Ref Data'!CX$2,Data!N31,0)</f>
        <v>#REF!</v>
      </c>
      <c r="CY31" s="4" t="e">
        <f>IF('No Worse Off Calc'!#REF!='No Worse Off Ref Data'!CY$2,Data!O31,0)</f>
        <v>#REF!</v>
      </c>
      <c r="CZ31" s="4" t="e">
        <f>IF('No Worse Off Calc'!#REF!='No Worse Off Ref Data'!CZ$2,Data!P31,0)</f>
        <v>#REF!</v>
      </c>
      <c r="DA31" s="4" t="e">
        <f>IF('No Worse Off Calc'!#REF!='No Worse Off Ref Data'!DA$2,Data!Q31,0)</f>
        <v>#REF!</v>
      </c>
      <c r="DB31" s="4" t="e">
        <f>IF('No Worse Off Calc'!#REF!='No Worse Off Ref Data'!DB$2,Data!R31,0)</f>
        <v>#REF!</v>
      </c>
      <c r="DC31" s="4" t="e">
        <f>IF('No Worse Off Calc'!#REF!='No Worse Off Ref Data'!DC$2,Data!S31,0)</f>
        <v>#REF!</v>
      </c>
      <c r="DD31" s="4" t="e">
        <f>IF('No Worse Off Calc'!#REF!='No Worse Off Ref Data'!DD$2,Data!T31,0)</f>
        <v>#REF!</v>
      </c>
      <c r="DE31" s="4" t="e">
        <f>IF('No Worse Off Calc'!#REF!='No Worse Off Ref Data'!DE$2,Data!U31,0)</f>
        <v>#REF!</v>
      </c>
      <c r="DF31" s="22" t="e">
        <f t="shared" si="7"/>
        <v>#REF!</v>
      </c>
    </row>
    <row r="32" spans="1:110" x14ac:dyDescent="0.3">
      <c r="A32" s="12">
        <v>10083</v>
      </c>
      <c r="B32" s="37" t="s">
        <v>39</v>
      </c>
      <c r="C32" s="18">
        <f>IF('No Worse Off Calc'!$C$6='No Worse Off Ref Data'!C$2,Data!G32,0)</f>
        <v>0</v>
      </c>
      <c r="D32" s="4">
        <f>IF('No Worse Off Calc'!$C$6='No Worse Off Ref Data'!D$2,Data!H32,0)</f>
        <v>0</v>
      </c>
      <c r="E32" s="4">
        <f>IF('No Worse Off Calc'!$C$6='No Worse Off Ref Data'!E$2,Data!I32,0)</f>
        <v>8.6678964611872154</v>
      </c>
      <c r="F32" s="4">
        <f>IF('No Worse Off Calc'!$C$6='No Worse Off Ref Data'!F$2,Data!J32,0)</f>
        <v>0</v>
      </c>
      <c r="G32" s="4">
        <f>IF('No Worse Off Calc'!$C$6='No Worse Off Ref Data'!G$2,Data!K32,0)</f>
        <v>0</v>
      </c>
      <c r="H32" s="4">
        <f>IF('No Worse Off Calc'!$C$6='No Worse Off Ref Data'!H$2,Data!L32,0)</f>
        <v>0</v>
      </c>
      <c r="I32" s="4">
        <f>IF('No Worse Off Calc'!$C$6='No Worse Off Ref Data'!I$2,Data!M32,0)</f>
        <v>0</v>
      </c>
      <c r="J32" s="4">
        <f>IF('No Worse Off Calc'!$C$6='No Worse Off Ref Data'!J$2,Data!N32,0)</f>
        <v>0</v>
      </c>
      <c r="K32" s="4">
        <f>IF('No Worse Off Calc'!$C$6='No Worse Off Ref Data'!K$2,Data!O32,0)</f>
        <v>0</v>
      </c>
      <c r="L32" s="4">
        <f>IF('No Worse Off Calc'!$C$6='No Worse Off Ref Data'!L$2,Data!P32,0)</f>
        <v>0</v>
      </c>
      <c r="M32" s="4">
        <f>IF('No Worse Off Calc'!$C$6='No Worse Off Ref Data'!M$2,Data!Q32,0)</f>
        <v>0</v>
      </c>
      <c r="N32" s="4">
        <f>IF('No Worse Off Calc'!$C$6='No Worse Off Ref Data'!N$2,Data!R32,0)</f>
        <v>0</v>
      </c>
      <c r="O32" s="4">
        <f>IF('No Worse Off Calc'!$C$6='No Worse Off Ref Data'!O$2,Data!S32,0)</f>
        <v>0</v>
      </c>
      <c r="P32" s="4">
        <f>IF('No Worse Off Calc'!$C$6='No Worse Off Ref Data'!P$2,Data!T32,0)</f>
        <v>0</v>
      </c>
      <c r="Q32" s="4">
        <f>IF('No Worse Off Calc'!$C$6='No Worse Off Ref Data'!Q$2,Data!U32,0)</f>
        <v>0</v>
      </c>
      <c r="R32" s="22">
        <f t="shared" si="1"/>
        <v>8.6678964611872154</v>
      </c>
      <c r="S32" s="18">
        <f>IF(S$2='No Worse Off Calc'!$D$6,Data!V32,0)</f>
        <v>0</v>
      </c>
      <c r="T32" s="4">
        <f>IF(T$2='No Worse Off Calc'!$D$6,Data!W32,0)</f>
        <v>0</v>
      </c>
      <c r="U32" s="4">
        <f>IF(U$2='No Worse Off Calc'!$D$6,Data!X32,0)</f>
        <v>0</v>
      </c>
      <c r="V32" s="4">
        <f>IF(V$2='No Worse Off Calc'!$D$6,Data!Y32,0)</f>
        <v>0</v>
      </c>
      <c r="W32" s="4">
        <f>IF(W$2='No Worse Off Calc'!$D$6,Data!Z32,0)</f>
        <v>0</v>
      </c>
      <c r="X32" s="4">
        <f>IF(X$2='No Worse Off Calc'!$D$6,Data!AA32,0)</f>
        <v>0</v>
      </c>
      <c r="Y32" s="4">
        <f>IF(Y$2='No Worse Off Calc'!$D$6,Data!AB32,0)</f>
        <v>0</v>
      </c>
      <c r="Z32" s="4">
        <f>IF(Z$2='No Worse Off Calc'!$D$6,Data!AC32,0)</f>
        <v>0</v>
      </c>
      <c r="AA32" s="4">
        <f>IF(AA$2='No Worse Off Calc'!$D$6,Data!AD32,0)</f>
        <v>0</v>
      </c>
      <c r="AB32" s="4">
        <f>IF(AB$2='No Worse Off Calc'!$D$6,Data!AE32,0)</f>
        <v>0</v>
      </c>
      <c r="AC32" s="4">
        <f>IF(AC$2='No Worse Off Calc'!$D$6,Data!AF32,0)</f>
        <v>0</v>
      </c>
      <c r="AD32" s="4">
        <f>IF(AD$2='No Worse Off Calc'!$D$6,Data!AG32,0)</f>
        <v>0</v>
      </c>
      <c r="AE32" s="4">
        <f>IF(AE$2='No Worse Off Calc'!$D$6,Data!AH32,0)</f>
        <v>0</v>
      </c>
      <c r="AF32" s="4">
        <f>IF(AF$2='No Worse Off Calc'!$D$6,Data!AI32,0)</f>
        <v>0</v>
      </c>
      <c r="AG32" s="6">
        <f t="shared" si="2"/>
        <v>0</v>
      </c>
      <c r="AH32" s="18">
        <f>IF(AH$2='No Worse Off Calc'!$E$6,0,0)</f>
        <v>0</v>
      </c>
      <c r="AI32" s="4">
        <f>IF(AI$2='No Worse Off Calc'!$E$6,Data!AJ32,0)</f>
        <v>0</v>
      </c>
      <c r="AJ32" s="4">
        <f>IF(AJ$2='No Worse Off Calc'!$E$6,Data!AK32,0)</f>
        <v>0</v>
      </c>
      <c r="AK32" s="4">
        <f>IF(AK$2='No Worse Off Calc'!$E$6,Data!AL32,0)</f>
        <v>0</v>
      </c>
      <c r="AL32" s="4">
        <f>IF(AL$2='No Worse Off Calc'!$E$6,Data!AM32,0)</f>
        <v>0</v>
      </c>
      <c r="AM32" s="4">
        <f>IF(AM$2='No Worse Off Calc'!$E$6,Data!AN32,0)</f>
        <v>0</v>
      </c>
      <c r="AN32" s="4">
        <f>IF(AN$2='No Worse Off Calc'!$E$6,Data!AO32,0)</f>
        <v>0</v>
      </c>
      <c r="AO32" s="4">
        <f>IF(AO$2='No Worse Off Calc'!$E$6,Data!AP32,0)</f>
        <v>0</v>
      </c>
      <c r="AP32" s="6">
        <f t="shared" si="3"/>
        <v>0</v>
      </c>
      <c r="AQ32" s="18">
        <f>IF(AQ$2='No Worse Off Calc'!$F$6,0,0)</f>
        <v>0</v>
      </c>
      <c r="AR32" s="4">
        <f>IF(AR$2='No Worse Off Calc'!$F$6,Data!AQ32,0)</f>
        <v>0</v>
      </c>
      <c r="AS32" s="4">
        <f>IF(AS$2='No Worse Off Calc'!$F$6,Data!AR32,0)</f>
        <v>0</v>
      </c>
      <c r="AT32" s="4">
        <f>IF(AT$2='No Worse Off Calc'!$F$6,Data!AS32,0)</f>
        <v>0</v>
      </c>
      <c r="AU32" s="4">
        <f>IF(AU$2='No Worse Off Calc'!$F$6,Data!AT32,0)</f>
        <v>0</v>
      </c>
      <c r="AV32" s="4">
        <f>IF(AV$2='No Worse Off Calc'!$F$6,Data!AU32,0)</f>
        <v>0</v>
      </c>
      <c r="AW32" s="4">
        <f>IF(AW$2='No Worse Off Calc'!$F$6,Data!AV32,0)</f>
        <v>0</v>
      </c>
      <c r="AX32" s="4">
        <f>IF(AX$2='No Worse Off Calc'!$F$6,Data!AW32,0)</f>
        <v>0</v>
      </c>
      <c r="AY32" s="6">
        <f t="shared" si="4"/>
        <v>0</v>
      </c>
      <c r="AZ32" s="18">
        <f>IF(AZ$2='No Worse Off Calc'!$G$6,0,0)</f>
        <v>0</v>
      </c>
      <c r="BA32" s="4">
        <f>IF(BA$2='No Worse Off Calc'!$G$6,Data!AX32,0)</f>
        <v>0</v>
      </c>
      <c r="BB32" s="4">
        <f>IF(BB$2='No Worse Off Calc'!$G$6,Data!AY32,0)</f>
        <v>0</v>
      </c>
      <c r="BC32" s="4">
        <f>IF(BC$2='No Worse Off Calc'!$G$6,Data!AZ32,0)</f>
        <v>0</v>
      </c>
      <c r="BD32" s="4">
        <f>IF(BD$2='No Worse Off Calc'!$G$6,Data!BA32,0)</f>
        <v>0</v>
      </c>
      <c r="BE32" s="4">
        <f>IF(BE$2='No Worse Off Calc'!$G$6,Data!BB32,0)</f>
        <v>0</v>
      </c>
      <c r="BF32" s="4">
        <f>IF(BF$2='No Worse Off Calc'!$G$6,Data!BC32,0)</f>
        <v>0</v>
      </c>
      <c r="BG32" s="4">
        <f>IF(BG$2='No Worse Off Calc'!$G$6,Data!BD32,0)</f>
        <v>0</v>
      </c>
      <c r="BH32" s="6">
        <f t="shared" si="5"/>
        <v>0</v>
      </c>
      <c r="BI32" s="97">
        <f>IF('No Worse Off Calc'!$H$6="Yes",Data!BE32,0)</f>
        <v>0</v>
      </c>
      <c r="BJ32" s="18">
        <f>IF(BJ$2='No Worse Off Calc'!$L$4,0,0)</f>
        <v>0</v>
      </c>
      <c r="BK32" s="4">
        <f>IF(BK$2='No Worse Off Calc'!$L$4,Data!BV32,0)</f>
        <v>0</v>
      </c>
      <c r="BL32" s="4">
        <f>IF(BL$2='No Worse Off Calc'!$L$4,Data!BW32,0)</f>
        <v>0</v>
      </c>
      <c r="BM32" s="4">
        <f>IF(BM$2='No Worse Off Calc'!$L$4,Data!BX32,0)</f>
        <v>0</v>
      </c>
      <c r="BN32" s="4">
        <f>IF(BN$2='No Worse Off Calc'!$L$4,Data!BY32,0)</f>
        <v>3.2500000000000001E-2</v>
      </c>
      <c r="BO32" s="6">
        <f t="shared" si="6"/>
        <v>3.2500000000000001E-2</v>
      </c>
      <c r="BP32" s="4">
        <f>IF('No Worse Off Calc'!$J$6='No Worse Off Ref Data'!BP$2,Data!C32,0)</f>
        <v>0</v>
      </c>
      <c r="BQ32" s="4">
        <f>IF('No Worse Off Calc'!$J$6='No Worse Off Ref Data'!BQ$2,Data!D32,0)</f>
        <v>0</v>
      </c>
      <c r="BR32" s="4">
        <f>IF('No Worse Off Calc'!$J$6='No Worse Off Ref Data'!BR$2,Data!E32,0)</f>
        <v>0</v>
      </c>
      <c r="BS32" s="4">
        <f>IF('No Worse Off Calc'!$J$6='No Worse Off Ref Data'!BS$2,Data!F32,0)</f>
        <v>8.3629999999999995</v>
      </c>
      <c r="BT32" s="99">
        <f t="shared" si="0"/>
        <v>8.3629999999999995</v>
      </c>
      <c r="BU32" s="102">
        <f>IF('No Worse Off Calc'!$L$6="Yes",'No Worse Off Ref Data'!BO32*'No Worse Off Calc'!$L$5,0)</f>
        <v>3.2500000000000001E-2</v>
      </c>
      <c r="BV32" s="102">
        <f>IF('No Worse Off Calc'!$M$6="Yes",IF(('No Worse Off Calc'!I36-'No Worse Off Ref Data'!BT32)&gt;0,('No Worse Off Calc'!I36-'No Worse Off Ref Data'!BT32)*'No Worse Off Calc'!$M$5,0),0)</f>
        <v>0.30489646118721581</v>
      </c>
      <c r="BW32" s="80">
        <f>IF('No Worse Off Calc'!$K$6="Yes",IF(('No Worse Off Calc'!I36)&lt;'No Worse Off Calc'!J36,('No Worse Off Calc'!I36-'No Worse Off Calc'!J36)*'No Worse Off Calc'!$K$5,0),0)</f>
        <v>0</v>
      </c>
      <c r="BX32" s="105">
        <f>IF('No Worse Off Calc'!$N$5='No Worse Off Ref Data'!$BX$2,'No Worse Off Scaling'!D35,0)</f>
        <v>0</v>
      </c>
      <c r="BY32" s="1">
        <f>IF('No Worse Off Calc'!$N$5='No Worse Off Ref Data'!$BY$2,'No Worse Off Scaling'!H35,0)</f>
        <v>-0.1894070877593696</v>
      </c>
      <c r="BZ32" s="6">
        <f>IF('No Worse Off Calc'!$N$6="Yes",SUM('No Worse Off Ref Data'!BX32:BY32),0)</f>
        <v>-0.1894070877593696</v>
      </c>
      <c r="CA32" s="4"/>
      <c r="CB32" s="4"/>
      <c r="CC32" s="4"/>
      <c r="CD32" s="4"/>
      <c r="CE32" s="4"/>
      <c r="CF32" s="4"/>
      <c r="CG32" s="4"/>
      <c r="CH32" s="4"/>
      <c r="CI32" s="4"/>
      <c r="CJ32" s="4"/>
      <c r="CK32" s="4"/>
      <c r="CL32" s="4"/>
      <c r="CM32" s="4"/>
      <c r="CN32" s="4"/>
      <c r="CO32" s="4"/>
      <c r="CP32" s="4"/>
      <c r="CQ32" s="4" t="e">
        <f>IF('No Worse Off Calc'!#REF!='No Worse Off Ref Data'!CQ$2,Data!G32,0)</f>
        <v>#REF!</v>
      </c>
      <c r="CR32" s="4" t="e">
        <f>IF('No Worse Off Calc'!#REF!='No Worse Off Ref Data'!CR$2,Data!H32,0)</f>
        <v>#REF!</v>
      </c>
      <c r="CS32" s="4" t="e">
        <f>IF('No Worse Off Calc'!#REF!='No Worse Off Ref Data'!CS$2,Data!I32,0)</f>
        <v>#REF!</v>
      </c>
      <c r="CT32" s="4" t="e">
        <f>IF('No Worse Off Calc'!#REF!='No Worse Off Ref Data'!CT$2,Data!J32,0)</f>
        <v>#REF!</v>
      </c>
      <c r="CU32" s="4" t="e">
        <f>IF('No Worse Off Calc'!#REF!='No Worse Off Ref Data'!CU$2,Data!K32,0)</f>
        <v>#REF!</v>
      </c>
      <c r="CV32" s="4" t="e">
        <f>IF('No Worse Off Calc'!#REF!='No Worse Off Ref Data'!CV$2,Data!L32,0)</f>
        <v>#REF!</v>
      </c>
      <c r="CW32" s="4" t="e">
        <f>IF('No Worse Off Calc'!#REF!='No Worse Off Ref Data'!CW$2,Data!M32,0)</f>
        <v>#REF!</v>
      </c>
      <c r="CX32" s="4" t="e">
        <f>IF('No Worse Off Calc'!#REF!='No Worse Off Ref Data'!CX$2,Data!N32,0)</f>
        <v>#REF!</v>
      </c>
      <c r="CY32" s="4" t="e">
        <f>IF('No Worse Off Calc'!#REF!='No Worse Off Ref Data'!CY$2,Data!O32,0)</f>
        <v>#REF!</v>
      </c>
      <c r="CZ32" s="4" t="e">
        <f>IF('No Worse Off Calc'!#REF!='No Worse Off Ref Data'!CZ$2,Data!P32,0)</f>
        <v>#REF!</v>
      </c>
      <c r="DA32" s="4" t="e">
        <f>IF('No Worse Off Calc'!#REF!='No Worse Off Ref Data'!DA$2,Data!Q32,0)</f>
        <v>#REF!</v>
      </c>
      <c r="DB32" s="4" t="e">
        <f>IF('No Worse Off Calc'!#REF!='No Worse Off Ref Data'!DB$2,Data!R32,0)</f>
        <v>#REF!</v>
      </c>
      <c r="DC32" s="4" t="e">
        <f>IF('No Worse Off Calc'!#REF!='No Worse Off Ref Data'!DC$2,Data!S32,0)</f>
        <v>#REF!</v>
      </c>
      <c r="DD32" s="4" t="e">
        <f>IF('No Worse Off Calc'!#REF!='No Worse Off Ref Data'!DD$2,Data!T32,0)</f>
        <v>#REF!</v>
      </c>
      <c r="DE32" s="4" t="e">
        <f>IF('No Worse Off Calc'!#REF!='No Worse Off Ref Data'!DE$2,Data!U32,0)</f>
        <v>#REF!</v>
      </c>
      <c r="DF32" s="22" t="e">
        <f t="shared" si="7"/>
        <v>#REF!</v>
      </c>
    </row>
    <row r="33" spans="1:110" x14ac:dyDescent="0.3">
      <c r="A33" s="12">
        <v>10086</v>
      </c>
      <c r="B33" s="37" t="s">
        <v>40</v>
      </c>
      <c r="C33" s="18">
        <f>IF('No Worse Off Calc'!$C$6='No Worse Off Ref Data'!C$2,Data!G33,0)</f>
        <v>0</v>
      </c>
      <c r="D33" s="4">
        <f>IF('No Worse Off Calc'!$C$6='No Worse Off Ref Data'!D$2,Data!H33,0)</f>
        <v>0</v>
      </c>
      <c r="E33" s="4">
        <f>IF('No Worse Off Calc'!$C$6='No Worse Off Ref Data'!E$2,Data!I33,0)</f>
        <v>3.8474228310502281</v>
      </c>
      <c r="F33" s="4">
        <f>IF('No Worse Off Calc'!$C$6='No Worse Off Ref Data'!F$2,Data!J33,0)</f>
        <v>0</v>
      </c>
      <c r="G33" s="4">
        <f>IF('No Worse Off Calc'!$C$6='No Worse Off Ref Data'!G$2,Data!K33,0)</f>
        <v>0</v>
      </c>
      <c r="H33" s="4">
        <f>IF('No Worse Off Calc'!$C$6='No Worse Off Ref Data'!H$2,Data!L33,0)</f>
        <v>0</v>
      </c>
      <c r="I33" s="4">
        <f>IF('No Worse Off Calc'!$C$6='No Worse Off Ref Data'!I$2,Data!M33,0)</f>
        <v>0</v>
      </c>
      <c r="J33" s="4">
        <f>IF('No Worse Off Calc'!$C$6='No Worse Off Ref Data'!J$2,Data!N33,0)</f>
        <v>0</v>
      </c>
      <c r="K33" s="4">
        <f>IF('No Worse Off Calc'!$C$6='No Worse Off Ref Data'!K$2,Data!O33,0)</f>
        <v>0</v>
      </c>
      <c r="L33" s="4">
        <f>IF('No Worse Off Calc'!$C$6='No Worse Off Ref Data'!L$2,Data!P33,0)</f>
        <v>0</v>
      </c>
      <c r="M33" s="4">
        <f>IF('No Worse Off Calc'!$C$6='No Worse Off Ref Data'!M$2,Data!Q33,0)</f>
        <v>0</v>
      </c>
      <c r="N33" s="4">
        <f>IF('No Worse Off Calc'!$C$6='No Worse Off Ref Data'!N$2,Data!R33,0)</f>
        <v>0</v>
      </c>
      <c r="O33" s="4">
        <f>IF('No Worse Off Calc'!$C$6='No Worse Off Ref Data'!O$2,Data!S33,0)</f>
        <v>0</v>
      </c>
      <c r="P33" s="4">
        <f>IF('No Worse Off Calc'!$C$6='No Worse Off Ref Data'!P$2,Data!T33,0)</f>
        <v>0</v>
      </c>
      <c r="Q33" s="4">
        <f>IF('No Worse Off Calc'!$C$6='No Worse Off Ref Data'!Q$2,Data!U33,0)</f>
        <v>0</v>
      </c>
      <c r="R33" s="22">
        <f t="shared" si="1"/>
        <v>3.8474228310502281</v>
      </c>
      <c r="S33" s="18">
        <f>IF(S$2='No Worse Off Calc'!$D$6,Data!V33,0)</f>
        <v>0</v>
      </c>
      <c r="T33" s="4">
        <f>IF(T$2='No Worse Off Calc'!$D$6,Data!W33,0)</f>
        <v>0</v>
      </c>
      <c r="U33" s="4">
        <f>IF(U$2='No Worse Off Calc'!$D$6,Data!X33,0)</f>
        <v>0</v>
      </c>
      <c r="V33" s="4">
        <f>IF(V$2='No Worse Off Calc'!$D$6,Data!Y33,0)</f>
        <v>0</v>
      </c>
      <c r="W33" s="4">
        <f>IF(W$2='No Worse Off Calc'!$D$6,Data!Z33,0)</f>
        <v>0</v>
      </c>
      <c r="X33" s="4">
        <f>IF(X$2='No Worse Off Calc'!$D$6,Data!AA33,0)</f>
        <v>0</v>
      </c>
      <c r="Y33" s="4">
        <f>IF(Y$2='No Worse Off Calc'!$D$6,Data!AB33,0)</f>
        <v>0</v>
      </c>
      <c r="Z33" s="4">
        <f>IF(Z$2='No Worse Off Calc'!$D$6,Data!AC33,0)</f>
        <v>0</v>
      </c>
      <c r="AA33" s="4">
        <f>IF(AA$2='No Worse Off Calc'!$D$6,Data!AD33,0)</f>
        <v>0</v>
      </c>
      <c r="AB33" s="4">
        <f>IF(AB$2='No Worse Off Calc'!$D$6,Data!AE33,0)</f>
        <v>0</v>
      </c>
      <c r="AC33" s="4">
        <f>IF(AC$2='No Worse Off Calc'!$D$6,Data!AF33,0)</f>
        <v>0</v>
      </c>
      <c r="AD33" s="4">
        <f>IF(AD$2='No Worse Off Calc'!$D$6,Data!AG33,0)</f>
        <v>0</v>
      </c>
      <c r="AE33" s="4">
        <f>IF(AE$2='No Worse Off Calc'!$D$6,Data!AH33,0)</f>
        <v>0</v>
      </c>
      <c r="AF33" s="4">
        <f>IF(AF$2='No Worse Off Calc'!$D$6,Data!AI33,0)</f>
        <v>0</v>
      </c>
      <c r="AG33" s="6">
        <f t="shared" si="2"/>
        <v>0</v>
      </c>
      <c r="AH33" s="18">
        <f>IF(AH$2='No Worse Off Calc'!$E$6,0,0)</f>
        <v>0</v>
      </c>
      <c r="AI33" s="4">
        <f>IF(AI$2='No Worse Off Calc'!$E$6,Data!AJ33,0)</f>
        <v>0</v>
      </c>
      <c r="AJ33" s="4">
        <f>IF(AJ$2='No Worse Off Calc'!$E$6,Data!AK33,0)</f>
        <v>0</v>
      </c>
      <c r="AK33" s="4">
        <f>IF(AK$2='No Worse Off Calc'!$E$6,Data!AL33,0)</f>
        <v>0</v>
      </c>
      <c r="AL33" s="4">
        <f>IF(AL$2='No Worse Off Calc'!$E$6,Data!AM33,0)</f>
        <v>0</v>
      </c>
      <c r="AM33" s="4">
        <f>IF(AM$2='No Worse Off Calc'!$E$6,Data!AN33,0)</f>
        <v>0</v>
      </c>
      <c r="AN33" s="4">
        <f>IF(AN$2='No Worse Off Calc'!$E$6,Data!AO33,0)</f>
        <v>0</v>
      </c>
      <c r="AO33" s="4">
        <f>IF(AO$2='No Worse Off Calc'!$E$6,Data!AP33,0)</f>
        <v>0</v>
      </c>
      <c r="AP33" s="6">
        <f t="shared" si="3"/>
        <v>0</v>
      </c>
      <c r="AQ33" s="18">
        <f>IF(AQ$2='No Worse Off Calc'!$F$6,0,0)</f>
        <v>0</v>
      </c>
      <c r="AR33" s="4">
        <f>IF(AR$2='No Worse Off Calc'!$F$6,Data!AQ33,0)</f>
        <v>0</v>
      </c>
      <c r="AS33" s="4">
        <f>IF(AS$2='No Worse Off Calc'!$F$6,Data!AR33,0)</f>
        <v>0</v>
      </c>
      <c r="AT33" s="4">
        <f>IF(AT$2='No Worse Off Calc'!$F$6,Data!AS33,0)</f>
        <v>0</v>
      </c>
      <c r="AU33" s="4">
        <f>IF(AU$2='No Worse Off Calc'!$F$6,Data!AT33,0)</f>
        <v>0</v>
      </c>
      <c r="AV33" s="4">
        <f>IF(AV$2='No Worse Off Calc'!$F$6,Data!AU33,0)</f>
        <v>0</v>
      </c>
      <c r="AW33" s="4">
        <f>IF(AW$2='No Worse Off Calc'!$F$6,Data!AV33,0)</f>
        <v>0</v>
      </c>
      <c r="AX33" s="4">
        <f>IF(AX$2='No Worse Off Calc'!$F$6,Data!AW33,0)</f>
        <v>0</v>
      </c>
      <c r="AY33" s="6">
        <f t="shared" si="4"/>
        <v>0</v>
      </c>
      <c r="AZ33" s="18">
        <f>IF(AZ$2='No Worse Off Calc'!$G$6,0,0)</f>
        <v>0</v>
      </c>
      <c r="BA33" s="4">
        <f>IF(BA$2='No Worse Off Calc'!$G$6,Data!AX33,0)</f>
        <v>0</v>
      </c>
      <c r="BB33" s="4">
        <f>IF(BB$2='No Worse Off Calc'!$G$6,Data!AY33,0)</f>
        <v>0</v>
      </c>
      <c r="BC33" s="4">
        <f>IF(BC$2='No Worse Off Calc'!$G$6,Data!AZ33,0)</f>
        <v>0</v>
      </c>
      <c r="BD33" s="4">
        <f>IF(BD$2='No Worse Off Calc'!$G$6,Data!BA33,0)</f>
        <v>0</v>
      </c>
      <c r="BE33" s="4">
        <f>IF(BE$2='No Worse Off Calc'!$G$6,Data!BB33,0)</f>
        <v>0</v>
      </c>
      <c r="BF33" s="4">
        <f>IF(BF$2='No Worse Off Calc'!$G$6,Data!BC33,0)</f>
        <v>0</v>
      </c>
      <c r="BG33" s="4">
        <f>IF(BG$2='No Worse Off Calc'!$G$6,Data!BD33,0)</f>
        <v>0</v>
      </c>
      <c r="BH33" s="6">
        <f t="shared" si="5"/>
        <v>0</v>
      </c>
      <c r="BI33" s="97">
        <f>IF('No Worse Off Calc'!$H$6="Yes",Data!BE33,0)</f>
        <v>0</v>
      </c>
      <c r="BJ33" s="18">
        <f>IF(BJ$2='No Worse Off Calc'!$L$4,0,0)</f>
        <v>0</v>
      </c>
      <c r="BK33" s="4">
        <f>IF(BK$2='No Worse Off Calc'!$L$4,Data!BV33,0)</f>
        <v>0</v>
      </c>
      <c r="BL33" s="4">
        <f>IF(BL$2='No Worse Off Calc'!$L$4,Data!BW33,0)</f>
        <v>0</v>
      </c>
      <c r="BM33" s="4">
        <f>IF(BM$2='No Worse Off Calc'!$L$4,Data!BX33,0)</f>
        <v>0</v>
      </c>
      <c r="BN33" s="4">
        <f>IF(BN$2='No Worse Off Calc'!$L$4,Data!BY33,0)</f>
        <v>0</v>
      </c>
      <c r="BO33" s="6">
        <f t="shared" si="6"/>
        <v>0</v>
      </c>
      <c r="BP33" s="4">
        <f>IF('No Worse Off Calc'!$J$6='No Worse Off Ref Data'!BP$2,Data!C33,0)</f>
        <v>0</v>
      </c>
      <c r="BQ33" s="4">
        <f>IF('No Worse Off Calc'!$J$6='No Worse Off Ref Data'!BQ$2,Data!D33,0)</f>
        <v>0</v>
      </c>
      <c r="BR33" s="4">
        <f>IF('No Worse Off Calc'!$J$6='No Worse Off Ref Data'!BR$2,Data!E33,0)</f>
        <v>0</v>
      </c>
      <c r="BS33" s="4">
        <f>IF('No Worse Off Calc'!$J$6='No Worse Off Ref Data'!BS$2,Data!F33,0)</f>
        <v>3.9449999999999998</v>
      </c>
      <c r="BT33" s="99">
        <f t="shared" si="0"/>
        <v>3.9449999999999998</v>
      </c>
      <c r="BU33" s="102">
        <f>IF('No Worse Off Calc'!$L$6="Yes",'No Worse Off Ref Data'!BO33*'No Worse Off Calc'!$L$5,0)</f>
        <v>0</v>
      </c>
      <c r="BV33" s="102">
        <f>IF('No Worse Off Calc'!$M$6="Yes",IF(('No Worse Off Calc'!I37-'No Worse Off Ref Data'!BT33)&gt;0,('No Worse Off Calc'!I37-'No Worse Off Ref Data'!BT33)*'No Worse Off Calc'!$M$5,0),0)</f>
        <v>0</v>
      </c>
      <c r="BW33" s="80">
        <f>IF('No Worse Off Calc'!$K$6="Yes",IF(('No Worse Off Calc'!I37)&lt;'No Worse Off Calc'!J37,('No Worse Off Calc'!I37-'No Worse Off Calc'!J37)*'No Worse Off Calc'!$K$5,0),0)</f>
        <v>-9.7577168949771753E-2</v>
      </c>
      <c r="BX33" s="105">
        <f>IF('No Worse Off Calc'!$N$5='No Worse Off Ref Data'!$BX$2,'No Worse Off Scaling'!D36,0)</f>
        <v>0</v>
      </c>
      <c r="BY33" s="1">
        <f>IF('No Worse Off Calc'!$N$5='No Worse Off Ref Data'!$BY$2,'No Worse Off Scaling'!H36,0)</f>
        <v>0</v>
      </c>
      <c r="BZ33" s="6">
        <f>IF('No Worse Off Calc'!$N$6="Yes",SUM('No Worse Off Ref Data'!BX33:BY33),0)</f>
        <v>0</v>
      </c>
      <c r="CA33" s="4"/>
      <c r="CB33" s="4"/>
      <c r="CC33" s="4"/>
      <c r="CD33" s="4"/>
      <c r="CE33" s="4"/>
      <c r="CF33" s="4"/>
      <c r="CG33" s="4"/>
      <c r="CH33" s="4"/>
      <c r="CI33" s="4"/>
      <c r="CJ33" s="4"/>
      <c r="CK33" s="4"/>
      <c r="CL33" s="4"/>
      <c r="CM33" s="4"/>
      <c r="CN33" s="4"/>
      <c r="CO33" s="4"/>
      <c r="CP33" s="4"/>
      <c r="CQ33" s="4" t="e">
        <f>IF('No Worse Off Calc'!#REF!='No Worse Off Ref Data'!CQ$2,Data!G33,0)</f>
        <v>#REF!</v>
      </c>
      <c r="CR33" s="4" t="e">
        <f>IF('No Worse Off Calc'!#REF!='No Worse Off Ref Data'!CR$2,Data!H33,0)</f>
        <v>#REF!</v>
      </c>
      <c r="CS33" s="4" t="e">
        <f>IF('No Worse Off Calc'!#REF!='No Worse Off Ref Data'!CS$2,Data!I33,0)</f>
        <v>#REF!</v>
      </c>
      <c r="CT33" s="4" t="e">
        <f>IF('No Worse Off Calc'!#REF!='No Worse Off Ref Data'!CT$2,Data!J33,0)</f>
        <v>#REF!</v>
      </c>
      <c r="CU33" s="4" t="e">
        <f>IF('No Worse Off Calc'!#REF!='No Worse Off Ref Data'!CU$2,Data!K33,0)</f>
        <v>#REF!</v>
      </c>
      <c r="CV33" s="4" t="e">
        <f>IF('No Worse Off Calc'!#REF!='No Worse Off Ref Data'!CV$2,Data!L33,0)</f>
        <v>#REF!</v>
      </c>
      <c r="CW33" s="4" t="e">
        <f>IF('No Worse Off Calc'!#REF!='No Worse Off Ref Data'!CW$2,Data!M33,0)</f>
        <v>#REF!</v>
      </c>
      <c r="CX33" s="4" t="e">
        <f>IF('No Worse Off Calc'!#REF!='No Worse Off Ref Data'!CX$2,Data!N33,0)</f>
        <v>#REF!</v>
      </c>
      <c r="CY33" s="4" t="e">
        <f>IF('No Worse Off Calc'!#REF!='No Worse Off Ref Data'!CY$2,Data!O33,0)</f>
        <v>#REF!</v>
      </c>
      <c r="CZ33" s="4" t="e">
        <f>IF('No Worse Off Calc'!#REF!='No Worse Off Ref Data'!CZ$2,Data!P33,0)</f>
        <v>#REF!</v>
      </c>
      <c r="DA33" s="4" t="e">
        <f>IF('No Worse Off Calc'!#REF!='No Worse Off Ref Data'!DA$2,Data!Q33,0)</f>
        <v>#REF!</v>
      </c>
      <c r="DB33" s="4" t="e">
        <f>IF('No Worse Off Calc'!#REF!='No Worse Off Ref Data'!DB$2,Data!R33,0)</f>
        <v>#REF!</v>
      </c>
      <c r="DC33" s="4" t="e">
        <f>IF('No Worse Off Calc'!#REF!='No Worse Off Ref Data'!DC$2,Data!S33,0)</f>
        <v>#REF!</v>
      </c>
      <c r="DD33" s="4" t="e">
        <f>IF('No Worse Off Calc'!#REF!='No Worse Off Ref Data'!DD$2,Data!T33,0)</f>
        <v>#REF!</v>
      </c>
      <c r="DE33" s="4" t="e">
        <f>IF('No Worse Off Calc'!#REF!='No Worse Off Ref Data'!DE$2,Data!U33,0)</f>
        <v>#REF!</v>
      </c>
      <c r="DF33" s="22" t="e">
        <f t="shared" si="7"/>
        <v>#REF!</v>
      </c>
    </row>
    <row r="34" spans="1:110" x14ac:dyDescent="0.3">
      <c r="A34" s="12">
        <v>10087</v>
      </c>
      <c r="B34" s="37" t="s">
        <v>41</v>
      </c>
      <c r="C34" s="18">
        <f>IF('No Worse Off Calc'!$C$6='No Worse Off Ref Data'!C$2,Data!G34,0)</f>
        <v>0</v>
      </c>
      <c r="D34" s="4">
        <f>IF('No Worse Off Calc'!$C$6='No Worse Off Ref Data'!D$2,Data!H34,0)</f>
        <v>0</v>
      </c>
      <c r="E34" s="4">
        <f>IF('No Worse Off Calc'!$C$6='No Worse Off Ref Data'!E$2,Data!I34,0)</f>
        <v>43.410819977168948</v>
      </c>
      <c r="F34" s="4">
        <f>IF('No Worse Off Calc'!$C$6='No Worse Off Ref Data'!F$2,Data!J34,0)</f>
        <v>0</v>
      </c>
      <c r="G34" s="4">
        <f>IF('No Worse Off Calc'!$C$6='No Worse Off Ref Data'!G$2,Data!K34,0)</f>
        <v>0</v>
      </c>
      <c r="H34" s="4">
        <f>IF('No Worse Off Calc'!$C$6='No Worse Off Ref Data'!H$2,Data!L34,0)</f>
        <v>0</v>
      </c>
      <c r="I34" s="4">
        <f>IF('No Worse Off Calc'!$C$6='No Worse Off Ref Data'!I$2,Data!M34,0)</f>
        <v>0</v>
      </c>
      <c r="J34" s="4">
        <f>IF('No Worse Off Calc'!$C$6='No Worse Off Ref Data'!J$2,Data!N34,0)</f>
        <v>0</v>
      </c>
      <c r="K34" s="4">
        <f>IF('No Worse Off Calc'!$C$6='No Worse Off Ref Data'!K$2,Data!O34,0)</f>
        <v>0</v>
      </c>
      <c r="L34" s="4">
        <f>IF('No Worse Off Calc'!$C$6='No Worse Off Ref Data'!L$2,Data!P34,0)</f>
        <v>0</v>
      </c>
      <c r="M34" s="4">
        <f>IF('No Worse Off Calc'!$C$6='No Worse Off Ref Data'!M$2,Data!Q34,0)</f>
        <v>0</v>
      </c>
      <c r="N34" s="4">
        <f>IF('No Worse Off Calc'!$C$6='No Worse Off Ref Data'!N$2,Data!R34,0)</f>
        <v>0</v>
      </c>
      <c r="O34" s="4">
        <f>IF('No Worse Off Calc'!$C$6='No Worse Off Ref Data'!O$2,Data!S34,0)</f>
        <v>0</v>
      </c>
      <c r="P34" s="4">
        <f>IF('No Worse Off Calc'!$C$6='No Worse Off Ref Data'!P$2,Data!T34,0)</f>
        <v>0</v>
      </c>
      <c r="Q34" s="4">
        <f>IF('No Worse Off Calc'!$C$6='No Worse Off Ref Data'!Q$2,Data!U34,0)</f>
        <v>0</v>
      </c>
      <c r="R34" s="22">
        <f t="shared" si="1"/>
        <v>43.410819977168948</v>
      </c>
      <c r="S34" s="18">
        <f>IF(S$2='No Worse Off Calc'!$D$6,Data!V34,0)</f>
        <v>0</v>
      </c>
      <c r="T34" s="4">
        <f>IF(T$2='No Worse Off Calc'!$D$6,Data!W34,0)</f>
        <v>0</v>
      </c>
      <c r="U34" s="4">
        <f>IF(U$2='No Worse Off Calc'!$D$6,Data!X34,0)</f>
        <v>0</v>
      </c>
      <c r="V34" s="4">
        <f>IF(V$2='No Worse Off Calc'!$D$6,Data!Y34,0)</f>
        <v>0</v>
      </c>
      <c r="W34" s="4">
        <f>IF(W$2='No Worse Off Calc'!$D$6,Data!Z34,0)</f>
        <v>0</v>
      </c>
      <c r="X34" s="4">
        <f>IF(X$2='No Worse Off Calc'!$D$6,Data!AA34,0)</f>
        <v>0</v>
      </c>
      <c r="Y34" s="4">
        <f>IF(Y$2='No Worse Off Calc'!$D$6,Data!AB34,0)</f>
        <v>0</v>
      </c>
      <c r="Z34" s="4">
        <f>IF(Z$2='No Worse Off Calc'!$D$6,Data!AC34,0)</f>
        <v>0</v>
      </c>
      <c r="AA34" s="4">
        <f>IF(AA$2='No Worse Off Calc'!$D$6,Data!AD34,0)</f>
        <v>0</v>
      </c>
      <c r="AB34" s="4">
        <f>IF(AB$2='No Worse Off Calc'!$D$6,Data!AE34,0)</f>
        <v>0</v>
      </c>
      <c r="AC34" s="4">
        <f>IF(AC$2='No Worse Off Calc'!$D$6,Data!AF34,0)</f>
        <v>0</v>
      </c>
      <c r="AD34" s="4">
        <f>IF(AD$2='No Worse Off Calc'!$D$6,Data!AG34,0)</f>
        <v>0</v>
      </c>
      <c r="AE34" s="4">
        <f>IF(AE$2='No Worse Off Calc'!$D$6,Data!AH34,0)</f>
        <v>0</v>
      </c>
      <c r="AF34" s="4">
        <f>IF(AF$2='No Worse Off Calc'!$D$6,Data!AI34,0)</f>
        <v>0</v>
      </c>
      <c r="AG34" s="6">
        <f t="shared" si="2"/>
        <v>0</v>
      </c>
      <c r="AH34" s="18">
        <f>IF(AH$2='No Worse Off Calc'!$E$6,0,0)</f>
        <v>0</v>
      </c>
      <c r="AI34" s="4">
        <f>IF(AI$2='No Worse Off Calc'!$E$6,Data!AJ34,0)</f>
        <v>0</v>
      </c>
      <c r="AJ34" s="4">
        <f>IF(AJ$2='No Worse Off Calc'!$E$6,Data!AK34,0)</f>
        <v>0</v>
      </c>
      <c r="AK34" s="4">
        <f>IF(AK$2='No Worse Off Calc'!$E$6,Data!AL34,0)</f>
        <v>0</v>
      </c>
      <c r="AL34" s="4">
        <f>IF(AL$2='No Worse Off Calc'!$E$6,Data!AM34,0)</f>
        <v>0</v>
      </c>
      <c r="AM34" s="4">
        <f>IF(AM$2='No Worse Off Calc'!$E$6,Data!AN34,0)</f>
        <v>0</v>
      </c>
      <c r="AN34" s="4">
        <f>IF(AN$2='No Worse Off Calc'!$E$6,Data!AO34,0)</f>
        <v>0</v>
      </c>
      <c r="AO34" s="4">
        <f>IF(AO$2='No Worse Off Calc'!$E$6,Data!AP34,0)</f>
        <v>0</v>
      </c>
      <c r="AP34" s="6">
        <f t="shared" si="3"/>
        <v>0</v>
      </c>
      <c r="AQ34" s="18">
        <f>IF(AQ$2='No Worse Off Calc'!$F$6,0,0)</f>
        <v>0</v>
      </c>
      <c r="AR34" s="4">
        <f>IF(AR$2='No Worse Off Calc'!$F$6,Data!AQ34,0)</f>
        <v>0</v>
      </c>
      <c r="AS34" s="4">
        <f>IF(AS$2='No Worse Off Calc'!$F$6,Data!AR34,0)</f>
        <v>0</v>
      </c>
      <c r="AT34" s="4">
        <f>IF(AT$2='No Worse Off Calc'!$F$6,Data!AS34,0)</f>
        <v>0</v>
      </c>
      <c r="AU34" s="4">
        <f>IF(AU$2='No Worse Off Calc'!$F$6,Data!AT34,0)</f>
        <v>0</v>
      </c>
      <c r="AV34" s="4">
        <f>IF(AV$2='No Worse Off Calc'!$F$6,Data!AU34,0)</f>
        <v>0</v>
      </c>
      <c r="AW34" s="4">
        <f>IF(AW$2='No Worse Off Calc'!$F$6,Data!AV34,0)</f>
        <v>0</v>
      </c>
      <c r="AX34" s="4">
        <f>IF(AX$2='No Worse Off Calc'!$F$6,Data!AW34,0)</f>
        <v>0</v>
      </c>
      <c r="AY34" s="6">
        <f t="shared" si="4"/>
        <v>0</v>
      </c>
      <c r="AZ34" s="18">
        <f>IF(AZ$2='No Worse Off Calc'!$G$6,0,0)</f>
        <v>0</v>
      </c>
      <c r="BA34" s="4">
        <f>IF(BA$2='No Worse Off Calc'!$G$6,Data!AX34,0)</f>
        <v>0</v>
      </c>
      <c r="BB34" s="4">
        <f>IF(BB$2='No Worse Off Calc'!$G$6,Data!AY34,0)</f>
        <v>0</v>
      </c>
      <c r="BC34" s="4">
        <f>IF(BC$2='No Worse Off Calc'!$G$6,Data!AZ34,0)</f>
        <v>0</v>
      </c>
      <c r="BD34" s="4">
        <f>IF(BD$2='No Worse Off Calc'!$G$6,Data!BA34,0)</f>
        <v>0</v>
      </c>
      <c r="BE34" s="4">
        <f>IF(BE$2='No Worse Off Calc'!$G$6,Data!BB34,0)</f>
        <v>0</v>
      </c>
      <c r="BF34" s="4">
        <f>IF(BF$2='No Worse Off Calc'!$G$6,Data!BC34,0)</f>
        <v>0</v>
      </c>
      <c r="BG34" s="4">
        <f>IF(BG$2='No Worse Off Calc'!$G$6,Data!BD34,0)</f>
        <v>0</v>
      </c>
      <c r="BH34" s="6">
        <f t="shared" si="5"/>
        <v>0</v>
      </c>
      <c r="BI34" s="97">
        <f>IF('No Worse Off Calc'!$H$6="Yes",Data!BE34,0)</f>
        <v>0</v>
      </c>
      <c r="BJ34" s="18">
        <f>IF(BJ$2='No Worse Off Calc'!$L$4,0,0)</f>
        <v>0</v>
      </c>
      <c r="BK34" s="4">
        <f>IF(BK$2='No Worse Off Calc'!$L$4,Data!BV34,0)</f>
        <v>0</v>
      </c>
      <c r="BL34" s="4">
        <f>IF(BL$2='No Worse Off Calc'!$L$4,Data!BW34,0)</f>
        <v>0</v>
      </c>
      <c r="BM34" s="4">
        <f>IF(BM$2='No Worse Off Calc'!$L$4,Data!BX34,0)</f>
        <v>0</v>
      </c>
      <c r="BN34" s="4">
        <f>IF(BN$2='No Worse Off Calc'!$L$4,Data!BY34,0)</f>
        <v>0</v>
      </c>
      <c r="BO34" s="6">
        <f t="shared" si="6"/>
        <v>0</v>
      </c>
      <c r="BP34" s="4">
        <f>IF('No Worse Off Calc'!$J$6='No Worse Off Ref Data'!BP$2,Data!C34,0)</f>
        <v>0</v>
      </c>
      <c r="BQ34" s="4">
        <f>IF('No Worse Off Calc'!$J$6='No Worse Off Ref Data'!BQ$2,Data!D34,0)</f>
        <v>0</v>
      </c>
      <c r="BR34" s="4">
        <f>IF('No Worse Off Calc'!$J$6='No Worse Off Ref Data'!BR$2,Data!E34,0)</f>
        <v>0</v>
      </c>
      <c r="BS34" s="4">
        <f>IF('No Worse Off Calc'!$J$6='No Worse Off Ref Data'!BS$2,Data!F34,0)</f>
        <v>85.48</v>
      </c>
      <c r="BT34" s="99">
        <f t="shared" si="0"/>
        <v>85.48</v>
      </c>
      <c r="BU34" s="102">
        <f>IF('No Worse Off Calc'!$L$6="Yes",'No Worse Off Ref Data'!BO34*'No Worse Off Calc'!$L$5,0)</f>
        <v>0</v>
      </c>
      <c r="BV34" s="102">
        <f>IF('No Worse Off Calc'!$M$6="Yes",IF(('No Worse Off Calc'!I38-'No Worse Off Ref Data'!BT34)&gt;0,('No Worse Off Calc'!I38-'No Worse Off Ref Data'!BT34)*'No Worse Off Calc'!$M$5,0),0)</f>
        <v>0</v>
      </c>
      <c r="BW34" s="80">
        <f>IF('No Worse Off Calc'!$K$6="Yes",IF(('No Worse Off Calc'!I38)&lt;'No Worse Off Calc'!J38,('No Worse Off Calc'!I38-'No Worse Off Calc'!J38)*'No Worse Off Calc'!$K$5,0),0)</f>
        <v>-42.069180022831056</v>
      </c>
      <c r="BX34" s="105">
        <f>IF('No Worse Off Calc'!$N$5='No Worse Off Ref Data'!$BX$2,'No Worse Off Scaling'!D37,0)</f>
        <v>0</v>
      </c>
      <c r="BY34" s="1">
        <f>IF('No Worse Off Calc'!$N$5='No Worse Off Ref Data'!$BY$2,'No Worse Off Scaling'!H37,0)</f>
        <v>0</v>
      </c>
      <c r="BZ34" s="6">
        <f>IF('No Worse Off Calc'!$N$6="Yes",SUM('No Worse Off Ref Data'!BX34:BY34),0)</f>
        <v>0</v>
      </c>
      <c r="CA34" s="4"/>
      <c r="CB34" s="4"/>
      <c r="CC34" s="4"/>
      <c r="CD34" s="4"/>
      <c r="CE34" s="4"/>
      <c r="CF34" s="4"/>
      <c r="CG34" s="4"/>
      <c r="CH34" s="4"/>
      <c r="CI34" s="4"/>
      <c r="CJ34" s="4"/>
      <c r="CK34" s="4"/>
      <c r="CL34" s="4"/>
      <c r="CM34" s="4"/>
      <c r="CN34" s="4"/>
      <c r="CO34" s="4"/>
      <c r="CP34" s="4"/>
      <c r="CQ34" s="4" t="e">
        <f>IF('No Worse Off Calc'!#REF!='No Worse Off Ref Data'!CQ$2,Data!G34,0)</f>
        <v>#REF!</v>
      </c>
      <c r="CR34" s="4" t="e">
        <f>IF('No Worse Off Calc'!#REF!='No Worse Off Ref Data'!CR$2,Data!H34,0)</f>
        <v>#REF!</v>
      </c>
      <c r="CS34" s="4" t="e">
        <f>IF('No Worse Off Calc'!#REF!='No Worse Off Ref Data'!CS$2,Data!I34,0)</f>
        <v>#REF!</v>
      </c>
      <c r="CT34" s="4" t="e">
        <f>IF('No Worse Off Calc'!#REF!='No Worse Off Ref Data'!CT$2,Data!J34,0)</f>
        <v>#REF!</v>
      </c>
      <c r="CU34" s="4" t="e">
        <f>IF('No Worse Off Calc'!#REF!='No Worse Off Ref Data'!CU$2,Data!K34,0)</f>
        <v>#REF!</v>
      </c>
      <c r="CV34" s="4" t="e">
        <f>IF('No Worse Off Calc'!#REF!='No Worse Off Ref Data'!CV$2,Data!L34,0)</f>
        <v>#REF!</v>
      </c>
      <c r="CW34" s="4" t="e">
        <f>IF('No Worse Off Calc'!#REF!='No Worse Off Ref Data'!CW$2,Data!M34,0)</f>
        <v>#REF!</v>
      </c>
      <c r="CX34" s="4" t="e">
        <f>IF('No Worse Off Calc'!#REF!='No Worse Off Ref Data'!CX$2,Data!N34,0)</f>
        <v>#REF!</v>
      </c>
      <c r="CY34" s="4" t="e">
        <f>IF('No Worse Off Calc'!#REF!='No Worse Off Ref Data'!CY$2,Data!O34,0)</f>
        <v>#REF!</v>
      </c>
      <c r="CZ34" s="4" t="e">
        <f>IF('No Worse Off Calc'!#REF!='No Worse Off Ref Data'!CZ$2,Data!P34,0)</f>
        <v>#REF!</v>
      </c>
      <c r="DA34" s="4" t="e">
        <f>IF('No Worse Off Calc'!#REF!='No Worse Off Ref Data'!DA$2,Data!Q34,0)</f>
        <v>#REF!</v>
      </c>
      <c r="DB34" s="4" t="e">
        <f>IF('No Worse Off Calc'!#REF!='No Worse Off Ref Data'!DB$2,Data!R34,0)</f>
        <v>#REF!</v>
      </c>
      <c r="DC34" s="4" t="e">
        <f>IF('No Worse Off Calc'!#REF!='No Worse Off Ref Data'!DC$2,Data!S34,0)</f>
        <v>#REF!</v>
      </c>
      <c r="DD34" s="4" t="e">
        <f>IF('No Worse Off Calc'!#REF!='No Worse Off Ref Data'!DD$2,Data!T34,0)</f>
        <v>#REF!</v>
      </c>
      <c r="DE34" s="4" t="e">
        <f>IF('No Worse Off Calc'!#REF!='No Worse Off Ref Data'!DE$2,Data!U34,0)</f>
        <v>#REF!</v>
      </c>
      <c r="DF34" s="22" t="e">
        <f t="shared" si="7"/>
        <v>#REF!</v>
      </c>
    </row>
    <row r="35" spans="1:110" x14ac:dyDescent="0.3">
      <c r="A35" s="12">
        <v>10089</v>
      </c>
      <c r="B35" s="37" t="s">
        <v>42</v>
      </c>
      <c r="C35" s="18">
        <f>IF('No Worse Off Calc'!$C$6='No Worse Off Ref Data'!C$2,Data!G35,0)</f>
        <v>0</v>
      </c>
      <c r="D35" s="4">
        <f>IF('No Worse Off Calc'!$C$6='No Worse Off Ref Data'!D$2,Data!H35,0)</f>
        <v>0</v>
      </c>
      <c r="E35" s="4">
        <f>IF('No Worse Off Calc'!$C$6='No Worse Off Ref Data'!E$2,Data!I35,0)</f>
        <v>110.42244657534245</v>
      </c>
      <c r="F35" s="4">
        <f>IF('No Worse Off Calc'!$C$6='No Worse Off Ref Data'!F$2,Data!J35,0)</f>
        <v>0</v>
      </c>
      <c r="G35" s="4">
        <f>IF('No Worse Off Calc'!$C$6='No Worse Off Ref Data'!G$2,Data!K35,0)</f>
        <v>0</v>
      </c>
      <c r="H35" s="4">
        <f>IF('No Worse Off Calc'!$C$6='No Worse Off Ref Data'!H$2,Data!L35,0)</f>
        <v>0</v>
      </c>
      <c r="I35" s="4">
        <f>IF('No Worse Off Calc'!$C$6='No Worse Off Ref Data'!I$2,Data!M35,0)</f>
        <v>0</v>
      </c>
      <c r="J35" s="4">
        <f>IF('No Worse Off Calc'!$C$6='No Worse Off Ref Data'!J$2,Data!N35,0)</f>
        <v>0</v>
      </c>
      <c r="K35" s="4">
        <f>IF('No Worse Off Calc'!$C$6='No Worse Off Ref Data'!K$2,Data!O35,0)</f>
        <v>0</v>
      </c>
      <c r="L35" s="4">
        <f>IF('No Worse Off Calc'!$C$6='No Worse Off Ref Data'!L$2,Data!P35,0)</f>
        <v>0</v>
      </c>
      <c r="M35" s="4">
        <f>IF('No Worse Off Calc'!$C$6='No Worse Off Ref Data'!M$2,Data!Q35,0)</f>
        <v>0</v>
      </c>
      <c r="N35" s="4">
        <f>IF('No Worse Off Calc'!$C$6='No Worse Off Ref Data'!N$2,Data!R35,0)</f>
        <v>0</v>
      </c>
      <c r="O35" s="4">
        <f>IF('No Worse Off Calc'!$C$6='No Worse Off Ref Data'!O$2,Data!S35,0)</f>
        <v>0</v>
      </c>
      <c r="P35" s="4">
        <f>IF('No Worse Off Calc'!$C$6='No Worse Off Ref Data'!P$2,Data!T35,0)</f>
        <v>0</v>
      </c>
      <c r="Q35" s="4">
        <f>IF('No Worse Off Calc'!$C$6='No Worse Off Ref Data'!Q$2,Data!U35,0)</f>
        <v>0</v>
      </c>
      <c r="R35" s="22">
        <f t="shared" si="1"/>
        <v>110.42244657534245</v>
      </c>
      <c r="S35" s="18">
        <f>IF(S$2='No Worse Off Calc'!$D$6,Data!V35,0)</f>
        <v>0</v>
      </c>
      <c r="T35" s="4">
        <f>IF(T$2='No Worse Off Calc'!$D$6,Data!W35,0)</f>
        <v>0</v>
      </c>
      <c r="U35" s="4">
        <f>IF(U$2='No Worse Off Calc'!$D$6,Data!X35,0)</f>
        <v>0</v>
      </c>
      <c r="V35" s="4">
        <f>IF(V$2='No Worse Off Calc'!$D$6,Data!Y35,0)</f>
        <v>0</v>
      </c>
      <c r="W35" s="4">
        <f>IF(W$2='No Worse Off Calc'!$D$6,Data!Z35,0)</f>
        <v>0</v>
      </c>
      <c r="X35" s="4">
        <f>IF(X$2='No Worse Off Calc'!$D$6,Data!AA35,0)</f>
        <v>0</v>
      </c>
      <c r="Y35" s="4">
        <f>IF(Y$2='No Worse Off Calc'!$D$6,Data!AB35,0)</f>
        <v>0</v>
      </c>
      <c r="Z35" s="4">
        <f>IF(Z$2='No Worse Off Calc'!$D$6,Data!AC35,0)</f>
        <v>0</v>
      </c>
      <c r="AA35" s="4">
        <f>IF(AA$2='No Worse Off Calc'!$D$6,Data!AD35,0)</f>
        <v>0</v>
      </c>
      <c r="AB35" s="4">
        <f>IF(AB$2='No Worse Off Calc'!$D$6,Data!AE35,0)</f>
        <v>0</v>
      </c>
      <c r="AC35" s="4">
        <f>IF(AC$2='No Worse Off Calc'!$D$6,Data!AF35,0)</f>
        <v>0</v>
      </c>
      <c r="AD35" s="4">
        <f>IF(AD$2='No Worse Off Calc'!$D$6,Data!AG35,0)</f>
        <v>0</v>
      </c>
      <c r="AE35" s="4">
        <f>IF(AE$2='No Worse Off Calc'!$D$6,Data!AH35,0)</f>
        <v>0</v>
      </c>
      <c r="AF35" s="4">
        <f>IF(AF$2='No Worse Off Calc'!$D$6,Data!AI35,0)</f>
        <v>0</v>
      </c>
      <c r="AG35" s="6">
        <f t="shared" si="2"/>
        <v>0</v>
      </c>
      <c r="AH35" s="18">
        <f>IF(AH$2='No Worse Off Calc'!$E$6,0,0)</f>
        <v>0</v>
      </c>
      <c r="AI35" s="4">
        <f>IF(AI$2='No Worse Off Calc'!$E$6,Data!AJ35,0)</f>
        <v>0</v>
      </c>
      <c r="AJ35" s="4">
        <f>IF(AJ$2='No Worse Off Calc'!$E$6,Data!AK35,0)</f>
        <v>0</v>
      </c>
      <c r="AK35" s="4">
        <f>IF(AK$2='No Worse Off Calc'!$E$6,Data!AL35,0)</f>
        <v>0</v>
      </c>
      <c r="AL35" s="4">
        <f>IF(AL$2='No Worse Off Calc'!$E$6,Data!AM35,0)</f>
        <v>0</v>
      </c>
      <c r="AM35" s="4">
        <f>IF(AM$2='No Worse Off Calc'!$E$6,Data!AN35,0)</f>
        <v>0</v>
      </c>
      <c r="AN35" s="4">
        <f>IF(AN$2='No Worse Off Calc'!$E$6,Data!AO35,0)</f>
        <v>0</v>
      </c>
      <c r="AO35" s="4">
        <f>IF(AO$2='No Worse Off Calc'!$E$6,Data!AP35,0)</f>
        <v>0</v>
      </c>
      <c r="AP35" s="6">
        <f t="shared" si="3"/>
        <v>0</v>
      </c>
      <c r="AQ35" s="18">
        <f>IF(AQ$2='No Worse Off Calc'!$F$6,0,0)</f>
        <v>0</v>
      </c>
      <c r="AR35" s="4">
        <f>IF(AR$2='No Worse Off Calc'!$F$6,Data!AQ35,0)</f>
        <v>0</v>
      </c>
      <c r="AS35" s="4">
        <f>IF(AS$2='No Worse Off Calc'!$F$6,Data!AR35,0)</f>
        <v>0</v>
      </c>
      <c r="AT35" s="4">
        <f>IF(AT$2='No Worse Off Calc'!$F$6,Data!AS35,0)</f>
        <v>0</v>
      </c>
      <c r="AU35" s="4">
        <f>IF(AU$2='No Worse Off Calc'!$F$6,Data!AT35,0)</f>
        <v>0</v>
      </c>
      <c r="AV35" s="4">
        <f>IF(AV$2='No Worse Off Calc'!$F$6,Data!AU35,0)</f>
        <v>0</v>
      </c>
      <c r="AW35" s="4">
        <f>IF(AW$2='No Worse Off Calc'!$F$6,Data!AV35,0)</f>
        <v>0</v>
      </c>
      <c r="AX35" s="4">
        <f>IF(AX$2='No Worse Off Calc'!$F$6,Data!AW35,0)</f>
        <v>0</v>
      </c>
      <c r="AY35" s="6">
        <f t="shared" si="4"/>
        <v>0</v>
      </c>
      <c r="AZ35" s="18">
        <f>IF(AZ$2='No Worse Off Calc'!$G$6,0,0)</f>
        <v>0</v>
      </c>
      <c r="BA35" s="4">
        <f>IF(BA$2='No Worse Off Calc'!$G$6,Data!AX35,0)</f>
        <v>0</v>
      </c>
      <c r="BB35" s="4">
        <f>IF(BB$2='No Worse Off Calc'!$G$6,Data!AY35,0)</f>
        <v>0.58230593607305936</v>
      </c>
      <c r="BC35" s="4">
        <f>IF(BC$2='No Worse Off Calc'!$G$6,Data!AZ35,0)</f>
        <v>0</v>
      </c>
      <c r="BD35" s="4">
        <f>IF(BD$2='No Worse Off Calc'!$G$6,Data!BA35,0)</f>
        <v>0</v>
      </c>
      <c r="BE35" s="4">
        <f>IF(BE$2='No Worse Off Calc'!$G$6,Data!BB35,0)</f>
        <v>0</v>
      </c>
      <c r="BF35" s="4">
        <f>IF(BF$2='No Worse Off Calc'!$G$6,Data!BC35,0)</f>
        <v>0</v>
      </c>
      <c r="BG35" s="4">
        <f>IF(BG$2='No Worse Off Calc'!$G$6,Data!BD35,0)</f>
        <v>0</v>
      </c>
      <c r="BH35" s="6">
        <f t="shared" si="5"/>
        <v>0.58230593607305936</v>
      </c>
      <c r="BI35" s="97">
        <f>IF('No Worse Off Calc'!$H$6="Yes",Data!BE35,0)</f>
        <v>0</v>
      </c>
      <c r="BJ35" s="18">
        <f>IF(BJ$2='No Worse Off Calc'!$L$4,0,0)</f>
        <v>0</v>
      </c>
      <c r="BK35" s="4">
        <f>IF(BK$2='No Worse Off Calc'!$L$4,Data!BV35,0)</f>
        <v>0</v>
      </c>
      <c r="BL35" s="4">
        <f>IF(BL$2='No Worse Off Calc'!$L$4,Data!BW35,0)</f>
        <v>0</v>
      </c>
      <c r="BM35" s="4">
        <f>IF(BM$2='No Worse Off Calc'!$L$4,Data!BX35,0)</f>
        <v>0</v>
      </c>
      <c r="BN35" s="4">
        <f>IF(BN$2='No Worse Off Calc'!$L$4,Data!BY35,0)</f>
        <v>1.51125</v>
      </c>
      <c r="BO35" s="6">
        <f t="shared" si="6"/>
        <v>1.51125</v>
      </c>
      <c r="BP35" s="4">
        <f>IF('No Worse Off Calc'!$J$6='No Worse Off Ref Data'!BP$2,Data!C35,0)</f>
        <v>0</v>
      </c>
      <c r="BQ35" s="4">
        <f>IF('No Worse Off Calc'!$J$6='No Worse Off Ref Data'!BQ$2,Data!D35,0)</f>
        <v>0</v>
      </c>
      <c r="BR35" s="4">
        <f>IF('No Worse Off Calc'!$J$6='No Worse Off Ref Data'!BR$2,Data!E35,0)</f>
        <v>0</v>
      </c>
      <c r="BS35" s="4">
        <f>IF('No Worse Off Calc'!$J$6='No Worse Off Ref Data'!BS$2,Data!F35,0)</f>
        <v>104.21299999999999</v>
      </c>
      <c r="BT35" s="99">
        <f t="shared" si="0"/>
        <v>104.21299999999999</v>
      </c>
      <c r="BU35" s="102">
        <f>IF('No Worse Off Calc'!$L$6="Yes",'No Worse Off Ref Data'!BO35*'No Worse Off Calc'!$L$5,0)</f>
        <v>1.51125</v>
      </c>
      <c r="BV35" s="102">
        <f>IF('No Worse Off Calc'!$M$6="Yes",IF(('No Worse Off Calc'!I39-'No Worse Off Ref Data'!BT35)&gt;0,('No Worse Off Calc'!I39-'No Worse Off Ref Data'!BT35)*'No Worse Off Calc'!$M$5,0),0)</f>
        <v>5.627140639269399</v>
      </c>
      <c r="BW35" s="80">
        <f>IF('No Worse Off Calc'!$K$6="Yes",IF(('No Worse Off Calc'!I39)&lt;'No Worse Off Calc'!J39,('No Worse Off Calc'!I39-'No Worse Off Calc'!J39)*'No Worse Off Calc'!$K$5,0),0)</f>
        <v>0</v>
      </c>
      <c r="BX35" s="105">
        <f>IF('No Worse Off Calc'!$N$5='No Worse Off Ref Data'!$BX$2,'No Worse Off Scaling'!D38,0)</f>
        <v>0</v>
      </c>
      <c r="BY35" s="1">
        <f>IF('No Worse Off Calc'!$N$5='No Worse Off Ref Data'!$BY$2,'No Worse Off Scaling'!H38,0)</f>
        <v>-4.0073383624569869</v>
      </c>
      <c r="BZ35" s="6">
        <f>IF('No Worse Off Calc'!$N$6="Yes",SUM('No Worse Off Ref Data'!BX35:BY35),0)</f>
        <v>-4.0073383624569869</v>
      </c>
      <c r="CA35" s="4"/>
      <c r="CB35" s="4"/>
      <c r="CC35" s="4"/>
      <c r="CD35" s="4"/>
      <c r="CE35" s="4"/>
      <c r="CF35" s="4"/>
      <c r="CG35" s="4"/>
      <c r="CH35" s="4"/>
      <c r="CI35" s="4"/>
      <c r="CJ35" s="4"/>
      <c r="CK35" s="4"/>
      <c r="CL35" s="4"/>
      <c r="CM35" s="4"/>
      <c r="CN35" s="4"/>
      <c r="CO35" s="4"/>
      <c r="CP35" s="4"/>
      <c r="CQ35" s="4" t="e">
        <f>IF('No Worse Off Calc'!#REF!='No Worse Off Ref Data'!CQ$2,Data!G35,0)</f>
        <v>#REF!</v>
      </c>
      <c r="CR35" s="4" t="e">
        <f>IF('No Worse Off Calc'!#REF!='No Worse Off Ref Data'!CR$2,Data!H35,0)</f>
        <v>#REF!</v>
      </c>
      <c r="CS35" s="4" t="e">
        <f>IF('No Worse Off Calc'!#REF!='No Worse Off Ref Data'!CS$2,Data!I35,0)</f>
        <v>#REF!</v>
      </c>
      <c r="CT35" s="4" t="e">
        <f>IF('No Worse Off Calc'!#REF!='No Worse Off Ref Data'!CT$2,Data!J35,0)</f>
        <v>#REF!</v>
      </c>
      <c r="CU35" s="4" t="e">
        <f>IF('No Worse Off Calc'!#REF!='No Worse Off Ref Data'!CU$2,Data!K35,0)</f>
        <v>#REF!</v>
      </c>
      <c r="CV35" s="4" t="e">
        <f>IF('No Worse Off Calc'!#REF!='No Worse Off Ref Data'!CV$2,Data!L35,0)</f>
        <v>#REF!</v>
      </c>
      <c r="CW35" s="4" t="e">
        <f>IF('No Worse Off Calc'!#REF!='No Worse Off Ref Data'!CW$2,Data!M35,0)</f>
        <v>#REF!</v>
      </c>
      <c r="CX35" s="4" t="e">
        <f>IF('No Worse Off Calc'!#REF!='No Worse Off Ref Data'!CX$2,Data!N35,0)</f>
        <v>#REF!</v>
      </c>
      <c r="CY35" s="4" t="e">
        <f>IF('No Worse Off Calc'!#REF!='No Worse Off Ref Data'!CY$2,Data!O35,0)</f>
        <v>#REF!</v>
      </c>
      <c r="CZ35" s="4" t="e">
        <f>IF('No Worse Off Calc'!#REF!='No Worse Off Ref Data'!CZ$2,Data!P35,0)</f>
        <v>#REF!</v>
      </c>
      <c r="DA35" s="4" t="e">
        <f>IF('No Worse Off Calc'!#REF!='No Worse Off Ref Data'!DA$2,Data!Q35,0)</f>
        <v>#REF!</v>
      </c>
      <c r="DB35" s="4" t="e">
        <f>IF('No Worse Off Calc'!#REF!='No Worse Off Ref Data'!DB$2,Data!R35,0)</f>
        <v>#REF!</v>
      </c>
      <c r="DC35" s="4" t="e">
        <f>IF('No Worse Off Calc'!#REF!='No Worse Off Ref Data'!DC$2,Data!S35,0)</f>
        <v>#REF!</v>
      </c>
      <c r="DD35" s="4" t="e">
        <f>IF('No Worse Off Calc'!#REF!='No Worse Off Ref Data'!DD$2,Data!T35,0)</f>
        <v>#REF!</v>
      </c>
      <c r="DE35" s="4" t="e">
        <f>IF('No Worse Off Calc'!#REF!='No Worse Off Ref Data'!DE$2,Data!U35,0)</f>
        <v>#REF!</v>
      </c>
      <c r="DF35" s="22" t="e">
        <f t="shared" si="7"/>
        <v>#REF!</v>
      </c>
    </row>
    <row r="36" spans="1:110" x14ac:dyDescent="0.3">
      <c r="A36" s="12">
        <v>10091</v>
      </c>
      <c r="B36" s="37" t="s">
        <v>43</v>
      </c>
      <c r="C36" s="18">
        <f>IF('No Worse Off Calc'!$C$6='No Worse Off Ref Data'!C$2,Data!G36,0)</f>
        <v>0</v>
      </c>
      <c r="D36" s="4">
        <f>IF('No Worse Off Calc'!$C$6='No Worse Off Ref Data'!D$2,Data!H36,0)</f>
        <v>0</v>
      </c>
      <c r="E36" s="4">
        <f>IF('No Worse Off Calc'!$C$6='No Worse Off Ref Data'!E$2,Data!I36,0)</f>
        <v>9.11535410958904</v>
      </c>
      <c r="F36" s="4">
        <f>IF('No Worse Off Calc'!$C$6='No Worse Off Ref Data'!F$2,Data!J36,0)</f>
        <v>0</v>
      </c>
      <c r="G36" s="4">
        <f>IF('No Worse Off Calc'!$C$6='No Worse Off Ref Data'!G$2,Data!K36,0)</f>
        <v>0</v>
      </c>
      <c r="H36" s="4">
        <f>IF('No Worse Off Calc'!$C$6='No Worse Off Ref Data'!H$2,Data!L36,0)</f>
        <v>0</v>
      </c>
      <c r="I36" s="4">
        <f>IF('No Worse Off Calc'!$C$6='No Worse Off Ref Data'!I$2,Data!M36,0)</f>
        <v>0</v>
      </c>
      <c r="J36" s="4">
        <f>IF('No Worse Off Calc'!$C$6='No Worse Off Ref Data'!J$2,Data!N36,0)</f>
        <v>0</v>
      </c>
      <c r="K36" s="4">
        <f>IF('No Worse Off Calc'!$C$6='No Worse Off Ref Data'!K$2,Data!O36,0)</f>
        <v>0</v>
      </c>
      <c r="L36" s="4">
        <f>IF('No Worse Off Calc'!$C$6='No Worse Off Ref Data'!L$2,Data!P36,0)</f>
        <v>0</v>
      </c>
      <c r="M36" s="4">
        <f>IF('No Worse Off Calc'!$C$6='No Worse Off Ref Data'!M$2,Data!Q36,0)</f>
        <v>0</v>
      </c>
      <c r="N36" s="4">
        <f>IF('No Worse Off Calc'!$C$6='No Worse Off Ref Data'!N$2,Data!R36,0)</f>
        <v>0</v>
      </c>
      <c r="O36" s="4">
        <f>IF('No Worse Off Calc'!$C$6='No Worse Off Ref Data'!O$2,Data!S36,0)</f>
        <v>0</v>
      </c>
      <c r="P36" s="4">
        <f>IF('No Worse Off Calc'!$C$6='No Worse Off Ref Data'!P$2,Data!T36,0)</f>
        <v>0</v>
      </c>
      <c r="Q36" s="4">
        <f>IF('No Worse Off Calc'!$C$6='No Worse Off Ref Data'!Q$2,Data!U36,0)</f>
        <v>0</v>
      </c>
      <c r="R36" s="22">
        <f t="shared" si="1"/>
        <v>9.11535410958904</v>
      </c>
      <c r="S36" s="18">
        <f>IF(S$2='No Worse Off Calc'!$D$6,Data!V36,0)</f>
        <v>0</v>
      </c>
      <c r="T36" s="4">
        <f>IF(T$2='No Worse Off Calc'!$D$6,Data!W36,0)</f>
        <v>0</v>
      </c>
      <c r="U36" s="4">
        <f>IF(U$2='No Worse Off Calc'!$D$6,Data!X36,0)</f>
        <v>0</v>
      </c>
      <c r="V36" s="4">
        <f>IF(V$2='No Worse Off Calc'!$D$6,Data!Y36,0)</f>
        <v>0</v>
      </c>
      <c r="W36" s="4">
        <f>IF(W$2='No Worse Off Calc'!$D$6,Data!Z36,0)</f>
        <v>0</v>
      </c>
      <c r="X36" s="4">
        <f>IF(X$2='No Worse Off Calc'!$D$6,Data!AA36,0)</f>
        <v>0</v>
      </c>
      <c r="Y36" s="4">
        <f>IF(Y$2='No Worse Off Calc'!$D$6,Data!AB36,0)</f>
        <v>0</v>
      </c>
      <c r="Z36" s="4">
        <f>IF(Z$2='No Worse Off Calc'!$D$6,Data!AC36,0)</f>
        <v>0</v>
      </c>
      <c r="AA36" s="4">
        <f>IF(AA$2='No Worse Off Calc'!$D$6,Data!AD36,0)</f>
        <v>0</v>
      </c>
      <c r="AB36" s="4">
        <f>IF(AB$2='No Worse Off Calc'!$D$6,Data!AE36,0)</f>
        <v>0</v>
      </c>
      <c r="AC36" s="4">
        <f>IF(AC$2='No Worse Off Calc'!$D$6,Data!AF36,0)</f>
        <v>0</v>
      </c>
      <c r="AD36" s="4">
        <f>IF(AD$2='No Worse Off Calc'!$D$6,Data!AG36,0)</f>
        <v>0</v>
      </c>
      <c r="AE36" s="4">
        <f>IF(AE$2='No Worse Off Calc'!$D$6,Data!AH36,0)</f>
        <v>0</v>
      </c>
      <c r="AF36" s="4">
        <f>IF(AF$2='No Worse Off Calc'!$D$6,Data!AI36,0)</f>
        <v>0</v>
      </c>
      <c r="AG36" s="6">
        <f t="shared" si="2"/>
        <v>0</v>
      </c>
      <c r="AH36" s="18">
        <f>IF(AH$2='No Worse Off Calc'!$E$6,0,0)</f>
        <v>0</v>
      </c>
      <c r="AI36" s="4">
        <f>IF(AI$2='No Worse Off Calc'!$E$6,Data!AJ36,0)</f>
        <v>0</v>
      </c>
      <c r="AJ36" s="4">
        <f>IF(AJ$2='No Worse Off Calc'!$E$6,Data!AK36,0)</f>
        <v>0</v>
      </c>
      <c r="AK36" s="4">
        <f>IF(AK$2='No Worse Off Calc'!$E$6,Data!AL36,0)</f>
        <v>0</v>
      </c>
      <c r="AL36" s="4">
        <f>IF(AL$2='No Worse Off Calc'!$E$6,Data!AM36,0)</f>
        <v>0</v>
      </c>
      <c r="AM36" s="4">
        <f>IF(AM$2='No Worse Off Calc'!$E$6,Data!AN36,0)</f>
        <v>0</v>
      </c>
      <c r="AN36" s="4">
        <f>IF(AN$2='No Worse Off Calc'!$E$6,Data!AO36,0)</f>
        <v>0</v>
      </c>
      <c r="AO36" s="4">
        <f>IF(AO$2='No Worse Off Calc'!$E$6,Data!AP36,0)</f>
        <v>0</v>
      </c>
      <c r="AP36" s="6">
        <f t="shared" si="3"/>
        <v>0</v>
      </c>
      <c r="AQ36" s="18">
        <f>IF(AQ$2='No Worse Off Calc'!$F$6,0,0)</f>
        <v>0</v>
      </c>
      <c r="AR36" s="4">
        <f>IF(AR$2='No Worse Off Calc'!$F$6,Data!AQ36,0)</f>
        <v>0</v>
      </c>
      <c r="AS36" s="4">
        <f>IF(AS$2='No Worse Off Calc'!$F$6,Data!AR36,0)</f>
        <v>0</v>
      </c>
      <c r="AT36" s="4">
        <f>IF(AT$2='No Worse Off Calc'!$F$6,Data!AS36,0)</f>
        <v>0</v>
      </c>
      <c r="AU36" s="4">
        <f>IF(AU$2='No Worse Off Calc'!$F$6,Data!AT36,0)</f>
        <v>0</v>
      </c>
      <c r="AV36" s="4">
        <f>IF(AV$2='No Worse Off Calc'!$F$6,Data!AU36,0)</f>
        <v>0</v>
      </c>
      <c r="AW36" s="4">
        <f>IF(AW$2='No Worse Off Calc'!$F$6,Data!AV36,0)</f>
        <v>0</v>
      </c>
      <c r="AX36" s="4">
        <f>IF(AX$2='No Worse Off Calc'!$F$6,Data!AW36,0)</f>
        <v>0</v>
      </c>
      <c r="AY36" s="6">
        <f t="shared" si="4"/>
        <v>0</v>
      </c>
      <c r="AZ36" s="18">
        <f>IF(AZ$2='No Worse Off Calc'!$G$6,0,0)</f>
        <v>0</v>
      </c>
      <c r="BA36" s="4">
        <f>IF(BA$2='No Worse Off Calc'!$G$6,Data!AX36,0)</f>
        <v>0</v>
      </c>
      <c r="BB36" s="4">
        <f>IF(BB$2='No Worse Off Calc'!$G$6,Data!AY36,0)</f>
        <v>0</v>
      </c>
      <c r="BC36" s="4">
        <f>IF(BC$2='No Worse Off Calc'!$G$6,Data!AZ36,0)</f>
        <v>0</v>
      </c>
      <c r="BD36" s="4">
        <f>IF(BD$2='No Worse Off Calc'!$G$6,Data!BA36,0)</f>
        <v>0</v>
      </c>
      <c r="BE36" s="4">
        <f>IF(BE$2='No Worse Off Calc'!$G$6,Data!BB36,0)</f>
        <v>0</v>
      </c>
      <c r="BF36" s="4">
        <f>IF(BF$2='No Worse Off Calc'!$G$6,Data!BC36,0)</f>
        <v>0</v>
      </c>
      <c r="BG36" s="4">
        <f>IF(BG$2='No Worse Off Calc'!$G$6,Data!BD36,0)</f>
        <v>0</v>
      </c>
      <c r="BH36" s="6">
        <f t="shared" si="5"/>
        <v>0</v>
      </c>
      <c r="BI36" s="97">
        <f>IF('No Worse Off Calc'!$H$6="Yes",Data!BE36,0)</f>
        <v>0</v>
      </c>
      <c r="BJ36" s="18">
        <f>IF(BJ$2='No Worse Off Calc'!$L$4,0,0)</f>
        <v>0</v>
      </c>
      <c r="BK36" s="4">
        <f>IF(BK$2='No Worse Off Calc'!$L$4,Data!BV36,0)</f>
        <v>0</v>
      </c>
      <c r="BL36" s="4">
        <f>IF(BL$2='No Worse Off Calc'!$L$4,Data!BW36,0)</f>
        <v>0</v>
      </c>
      <c r="BM36" s="4">
        <f>IF(BM$2='No Worse Off Calc'!$L$4,Data!BX36,0)</f>
        <v>0</v>
      </c>
      <c r="BN36" s="4">
        <f>IF(BN$2='No Worse Off Calc'!$L$4,Data!BY36,0)</f>
        <v>0</v>
      </c>
      <c r="BO36" s="6">
        <f t="shared" si="6"/>
        <v>0</v>
      </c>
      <c r="BP36" s="4">
        <f>IF('No Worse Off Calc'!$J$6='No Worse Off Ref Data'!BP$2,Data!C36,0)</f>
        <v>0</v>
      </c>
      <c r="BQ36" s="4">
        <f>IF('No Worse Off Calc'!$J$6='No Worse Off Ref Data'!BQ$2,Data!D36,0)</f>
        <v>0</v>
      </c>
      <c r="BR36" s="4">
        <f>IF('No Worse Off Calc'!$J$6='No Worse Off Ref Data'!BR$2,Data!E36,0)</f>
        <v>0</v>
      </c>
      <c r="BS36" s="4">
        <f>IF('No Worse Off Calc'!$J$6='No Worse Off Ref Data'!BS$2,Data!F36,0)</f>
        <v>9.4220000000000006</v>
      </c>
      <c r="BT36" s="99">
        <f t="shared" si="0"/>
        <v>9.4220000000000006</v>
      </c>
      <c r="BU36" s="102">
        <f>IF('No Worse Off Calc'!$L$6="Yes",'No Worse Off Ref Data'!BO36*'No Worse Off Calc'!$L$5,0)</f>
        <v>0</v>
      </c>
      <c r="BV36" s="102">
        <f>IF('No Worse Off Calc'!$M$6="Yes",IF(('No Worse Off Calc'!I40-'No Worse Off Ref Data'!BT36)&gt;0,('No Worse Off Calc'!I40-'No Worse Off Ref Data'!BT36)*'No Worse Off Calc'!$M$5,0),0)</f>
        <v>0</v>
      </c>
      <c r="BW36" s="80">
        <f>IF('No Worse Off Calc'!$K$6="Yes",IF(('No Worse Off Calc'!I40)&lt;'No Worse Off Calc'!J40,('No Worse Off Calc'!I40-'No Worse Off Calc'!J40)*'No Worse Off Calc'!$K$5,0),0)</f>
        <v>-0.30664589041096058</v>
      </c>
      <c r="BX36" s="105">
        <f>IF('No Worse Off Calc'!$N$5='No Worse Off Ref Data'!$BX$2,'No Worse Off Scaling'!D39,0)</f>
        <v>0</v>
      </c>
      <c r="BY36" s="1">
        <f>IF('No Worse Off Calc'!$N$5='No Worse Off Ref Data'!$BY$2,'No Worse Off Scaling'!H39,0)</f>
        <v>0</v>
      </c>
      <c r="BZ36" s="6">
        <f>IF('No Worse Off Calc'!$N$6="Yes",SUM('No Worse Off Ref Data'!BX36:BY36),0)</f>
        <v>0</v>
      </c>
      <c r="CA36" s="4"/>
      <c r="CB36" s="4"/>
      <c r="CC36" s="4"/>
      <c r="CD36" s="4"/>
      <c r="CE36" s="4"/>
      <c r="CF36" s="4"/>
      <c r="CG36" s="4"/>
      <c r="CH36" s="4"/>
      <c r="CI36" s="4"/>
      <c r="CJ36" s="4"/>
      <c r="CK36" s="4"/>
      <c r="CL36" s="4"/>
      <c r="CM36" s="4"/>
      <c r="CN36" s="4"/>
      <c r="CO36" s="4"/>
      <c r="CP36" s="4"/>
      <c r="CQ36" s="4" t="e">
        <f>IF('No Worse Off Calc'!#REF!='No Worse Off Ref Data'!CQ$2,Data!G36,0)</f>
        <v>#REF!</v>
      </c>
      <c r="CR36" s="4" t="e">
        <f>IF('No Worse Off Calc'!#REF!='No Worse Off Ref Data'!CR$2,Data!H36,0)</f>
        <v>#REF!</v>
      </c>
      <c r="CS36" s="4" t="e">
        <f>IF('No Worse Off Calc'!#REF!='No Worse Off Ref Data'!CS$2,Data!I36,0)</f>
        <v>#REF!</v>
      </c>
      <c r="CT36" s="4" t="e">
        <f>IF('No Worse Off Calc'!#REF!='No Worse Off Ref Data'!CT$2,Data!J36,0)</f>
        <v>#REF!</v>
      </c>
      <c r="CU36" s="4" t="e">
        <f>IF('No Worse Off Calc'!#REF!='No Worse Off Ref Data'!CU$2,Data!K36,0)</f>
        <v>#REF!</v>
      </c>
      <c r="CV36" s="4" t="e">
        <f>IF('No Worse Off Calc'!#REF!='No Worse Off Ref Data'!CV$2,Data!L36,0)</f>
        <v>#REF!</v>
      </c>
      <c r="CW36" s="4" t="e">
        <f>IF('No Worse Off Calc'!#REF!='No Worse Off Ref Data'!CW$2,Data!M36,0)</f>
        <v>#REF!</v>
      </c>
      <c r="CX36" s="4" t="e">
        <f>IF('No Worse Off Calc'!#REF!='No Worse Off Ref Data'!CX$2,Data!N36,0)</f>
        <v>#REF!</v>
      </c>
      <c r="CY36" s="4" t="e">
        <f>IF('No Worse Off Calc'!#REF!='No Worse Off Ref Data'!CY$2,Data!O36,0)</f>
        <v>#REF!</v>
      </c>
      <c r="CZ36" s="4" t="e">
        <f>IF('No Worse Off Calc'!#REF!='No Worse Off Ref Data'!CZ$2,Data!P36,0)</f>
        <v>#REF!</v>
      </c>
      <c r="DA36" s="4" t="e">
        <f>IF('No Worse Off Calc'!#REF!='No Worse Off Ref Data'!DA$2,Data!Q36,0)</f>
        <v>#REF!</v>
      </c>
      <c r="DB36" s="4" t="e">
        <f>IF('No Worse Off Calc'!#REF!='No Worse Off Ref Data'!DB$2,Data!R36,0)</f>
        <v>#REF!</v>
      </c>
      <c r="DC36" s="4" t="e">
        <f>IF('No Worse Off Calc'!#REF!='No Worse Off Ref Data'!DC$2,Data!S36,0)</f>
        <v>#REF!</v>
      </c>
      <c r="DD36" s="4" t="e">
        <f>IF('No Worse Off Calc'!#REF!='No Worse Off Ref Data'!DD$2,Data!T36,0)</f>
        <v>#REF!</v>
      </c>
      <c r="DE36" s="4" t="e">
        <f>IF('No Worse Off Calc'!#REF!='No Worse Off Ref Data'!DE$2,Data!U36,0)</f>
        <v>#REF!</v>
      </c>
      <c r="DF36" s="22" t="e">
        <f t="shared" si="7"/>
        <v>#REF!</v>
      </c>
    </row>
    <row r="37" spans="1:110" x14ac:dyDescent="0.3">
      <c r="A37" s="12">
        <v>10094</v>
      </c>
      <c r="B37" s="37" t="s">
        <v>44</v>
      </c>
      <c r="C37" s="18">
        <f>IF('No Worse Off Calc'!$C$6='No Worse Off Ref Data'!C$2,Data!G37,0)</f>
        <v>0</v>
      </c>
      <c r="D37" s="4">
        <f>IF('No Worse Off Calc'!$C$6='No Worse Off Ref Data'!D$2,Data!H37,0)</f>
        <v>0</v>
      </c>
      <c r="E37" s="4">
        <f>IF('No Worse Off Calc'!$C$6='No Worse Off Ref Data'!E$2,Data!I37,0)</f>
        <v>3.14409303652968</v>
      </c>
      <c r="F37" s="4">
        <f>IF('No Worse Off Calc'!$C$6='No Worse Off Ref Data'!F$2,Data!J37,0)</f>
        <v>0</v>
      </c>
      <c r="G37" s="4">
        <f>IF('No Worse Off Calc'!$C$6='No Worse Off Ref Data'!G$2,Data!K37,0)</f>
        <v>0</v>
      </c>
      <c r="H37" s="4">
        <f>IF('No Worse Off Calc'!$C$6='No Worse Off Ref Data'!H$2,Data!L37,0)</f>
        <v>0</v>
      </c>
      <c r="I37" s="4">
        <f>IF('No Worse Off Calc'!$C$6='No Worse Off Ref Data'!I$2,Data!M37,0)</f>
        <v>0</v>
      </c>
      <c r="J37" s="4">
        <f>IF('No Worse Off Calc'!$C$6='No Worse Off Ref Data'!J$2,Data!N37,0)</f>
        <v>0</v>
      </c>
      <c r="K37" s="4">
        <f>IF('No Worse Off Calc'!$C$6='No Worse Off Ref Data'!K$2,Data!O37,0)</f>
        <v>0</v>
      </c>
      <c r="L37" s="4">
        <f>IF('No Worse Off Calc'!$C$6='No Worse Off Ref Data'!L$2,Data!P37,0)</f>
        <v>0</v>
      </c>
      <c r="M37" s="4">
        <f>IF('No Worse Off Calc'!$C$6='No Worse Off Ref Data'!M$2,Data!Q37,0)</f>
        <v>0</v>
      </c>
      <c r="N37" s="4">
        <f>IF('No Worse Off Calc'!$C$6='No Worse Off Ref Data'!N$2,Data!R37,0)</f>
        <v>0</v>
      </c>
      <c r="O37" s="4">
        <f>IF('No Worse Off Calc'!$C$6='No Worse Off Ref Data'!O$2,Data!S37,0)</f>
        <v>0</v>
      </c>
      <c r="P37" s="4">
        <f>IF('No Worse Off Calc'!$C$6='No Worse Off Ref Data'!P$2,Data!T37,0)</f>
        <v>0</v>
      </c>
      <c r="Q37" s="4">
        <f>IF('No Worse Off Calc'!$C$6='No Worse Off Ref Data'!Q$2,Data!U37,0)</f>
        <v>0</v>
      </c>
      <c r="R37" s="22">
        <f t="shared" si="1"/>
        <v>3.14409303652968</v>
      </c>
      <c r="S37" s="18">
        <f>IF(S$2='No Worse Off Calc'!$D$6,Data!V37,0)</f>
        <v>0</v>
      </c>
      <c r="T37" s="4">
        <f>IF(T$2='No Worse Off Calc'!$D$6,Data!W37,0)</f>
        <v>0</v>
      </c>
      <c r="U37" s="4">
        <f>IF(U$2='No Worse Off Calc'!$D$6,Data!X37,0)</f>
        <v>0</v>
      </c>
      <c r="V37" s="4">
        <f>IF(V$2='No Worse Off Calc'!$D$6,Data!Y37,0)</f>
        <v>0</v>
      </c>
      <c r="W37" s="4">
        <f>IF(W$2='No Worse Off Calc'!$D$6,Data!Z37,0)</f>
        <v>0</v>
      </c>
      <c r="X37" s="4">
        <f>IF(X$2='No Worse Off Calc'!$D$6,Data!AA37,0)</f>
        <v>0</v>
      </c>
      <c r="Y37" s="4">
        <f>IF(Y$2='No Worse Off Calc'!$D$6,Data!AB37,0)</f>
        <v>0</v>
      </c>
      <c r="Z37" s="4">
        <f>IF(Z$2='No Worse Off Calc'!$D$6,Data!AC37,0)</f>
        <v>0</v>
      </c>
      <c r="AA37" s="4">
        <f>IF(AA$2='No Worse Off Calc'!$D$6,Data!AD37,0)</f>
        <v>0</v>
      </c>
      <c r="AB37" s="4">
        <f>IF(AB$2='No Worse Off Calc'!$D$6,Data!AE37,0)</f>
        <v>0</v>
      </c>
      <c r="AC37" s="4">
        <f>IF(AC$2='No Worse Off Calc'!$D$6,Data!AF37,0)</f>
        <v>0</v>
      </c>
      <c r="AD37" s="4">
        <f>IF(AD$2='No Worse Off Calc'!$D$6,Data!AG37,0)</f>
        <v>0</v>
      </c>
      <c r="AE37" s="4">
        <f>IF(AE$2='No Worse Off Calc'!$D$6,Data!AH37,0)</f>
        <v>0</v>
      </c>
      <c r="AF37" s="4">
        <f>IF(AF$2='No Worse Off Calc'!$D$6,Data!AI37,0)</f>
        <v>0</v>
      </c>
      <c r="AG37" s="6">
        <f t="shared" si="2"/>
        <v>0</v>
      </c>
      <c r="AH37" s="18">
        <f>IF(AH$2='No Worse Off Calc'!$E$6,0,0)</f>
        <v>0</v>
      </c>
      <c r="AI37" s="4">
        <f>IF(AI$2='No Worse Off Calc'!$E$6,Data!AJ37,0)</f>
        <v>0</v>
      </c>
      <c r="AJ37" s="4">
        <f>IF(AJ$2='No Worse Off Calc'!$E$6,Data!AK37,0)</f>
        <v>0.11232876712328767</v>
      </c>
      <c r="AK37" s="4">
        <f>IF(AK$2='No Worse Off Calc'!$E$6,Data!AL37,0)</f>
        <v>0</v>
      </c>
      <c r="AL37" s="4">
        <f>IF(AL$2='No Worse Off Calc'!$E$6,Data!AM37,0)</f>
        <v>0</v>
      </c>
      <c r="AM37" s="4">
        <f>IF(AM$2='No Worse Off Calc'!$E$6,Data!AN37,0)</f>
        <v>0</v>
      </c>
      <c r="AN37" s="4">
        <f>IF(AN$2='No Worse Off Calc'!$E$6,Data!AO37,0)</f>
        <v>0</v>
      </c>
      <c r="AO37" s="4">
        <f>IF(AO$2='No Worse Off Calc'!$E$6,Data!AP37,0)</f>
        <v>0</v>
      </c>
      <c r="AP37" s="6">
        <f t="shared" si="3"/>
        <v>0.11232876712328767</v>
      </c>
      <c r="AQ37" s="18">
        <f>IF(AQ$2='No Worse Off Calc'!$F$6,0,0)</f>
        <v>0</v>
      </c>
      <c r="AR37" s="4">
        <f>IF(AR$2='No Worse Off Calc'!$F$6,Data!AQ37,0)</f>
        <v>0</v>
      </c>
      <c r="AS37" s="4">
        <f>IF(AS$2='No Worse Off Calc'!$F$6,Data!AR37,0)</f>
        <v>0</v>
      </c>
      <c r="AT37" s="4">
        <f>IF(AT$2='No Worse Off Calc'!$F$6,Data!AS37,0)</f>
        <v>0</v>
      </c>
      <c r="AU37" s="4">
        <f>IF(AU$2='No Worse Off Calc'!$F$6,Data!AT37,0)</f>
        <v>0</v>
      </c>
      <c r="AV37" s="4">
        <f>IF(AV$2='No Worse Off Calc'!$F$6,Data!AU37,0)</f>
        <v>0</v>
      </c>
      <c r="AW37" s="4">
        <f>IF(AW$2='No Worse Off Calc'!$F$6,Data!AV37,0)</f>
        <v>0</v>
      </c>
      <c r="AX37" s="4">
        <f>IF(AX$2='No Worse Off Calc'!$F$6,Data!AW37,0)</f>
        <v>0</v>
      </c>
      <c r="AY37" s="6">
        <f t="shared" si="4"/>
        <v>0</v>
      </c>
      <c r="AZ37" s="18">
        <f>IF(AZ$2='No Worse Off Calc'!$G$6,0,0)</f>
        <v>0</v>
      </c>
      <c r="BA37" s="4">
        <f>IF(BA$2='No Worse Off Calc'!$G$6,Data!AX37,0)</f>
        <v>0</v>
      </c>
      <c r="BB37" s="4">
        <f>IF(BB$2='No Worse Off Calc'!$G$6,Data!AY37,0)</f>
        <v>0</v>
      </c>
      <c r="BC37" s="4">
        <f>IF(BC$2='No Worse Off Calc'!$G$6,Data!AZ37,0)</f>
        <v>0</v>
      </c>
      <c r="BD37" s="4">
        <f>IF(BD$2='No Worse Off Calc'!$G$6,Data!BA37,0)</f>
        <v>0</v>
      </c>
      <c r="BE37" s="4">
        <f>IF(BE$2='No Worse Off Calc'!$G$6,Data!BB37,0)</f>
        <v>0</v>
      </c>
      <c r="BF37" s="4">
        <f>IF(BF$2='No Worse Off Calc'!$G$6,Data!BC37,0)</f>
        <v>0</v>
      </c>
      <c r="BG37" s="4">
        <f>IF(BG$2='No Worse Off Calc'!$G$6,Data!BD37,0)</f>
        <v>0</v>
      </c>
      <c r="BH37" s="6">
        <f t="shared" si="5"/>
        <v>0</v>
      </c>
      <c r="BI37" s="97">
        <f>IF('No Worse Off Calc'!$H$6="Yes",Data!BE37,0)</f>
        <v>0</v>
      </c>
      <c r="BJ37" s="18">
        <f>IF(BJ$2='No Worse Off Calc'!$L$4,0,0)</f>
        <v>0</v>
      </c>
      <c r="BK37" s="4">
        <f>IF(BK$2='No Worse Off Calc'!$L$4,Data!BV37,0)</f>
        <v>0</v>
      </c>
      <c r="BL37" s="4">
        <f>IF(BL$2='No Worse Off Calc'!$L$4,Data!BW37,0)</f>
        <v>0</v>
      </c>
      <c r="BM37" s="4">
        <f>IF(BM$2='No Worse Off Calc'!$L$4,Data!BX37,0)</f>
        <v>0</v>
      </c>
      <c r="BN37" s="4">
        <f>IF(BN$2='No Worse Off Calc'!$L$4,Data!BY37,0)</f>
        <v>0</v>
      </c>
      <c r="BO37" s="6">
        <f t="shared" si="6"/>
        <v>0</v>
      </c>
      <c r="BP37" s="4">
        <f>IF('No Worse Off Calc'!$J$6='No Worse Off Ref Data'!BP$2,Data!C37,0)</f>
        <v>0</v>
      </c>
      <c r="BQ37" s="4">
        <f>IF('No Worse Off Calc'!$J$6='No Worse Off Ref Data'!BQ$2,Data!D37,0)</f>
        <v>0</v>
      </c>
      <c r="BR37" s="4">
        <f>IF('No Worse Off Calc'!$J$6='No Worse Off Ref Data'!BR$2,Data!E37,0)</f>
        <v>0</v>
      </c>
      <c r="BS37" s="4">
        <f>IF('No Worse Off Calc'!$J$6='No Worse Off Ref Data'!BS$2,Data!F37,0)</f>
        <v>3.0369999999999999</v>
      </c>
      <c r="BT37" s="99">
        <f t="shared" si="0"/>
        <v>3.0369999999999999</v>
      </c>
      <c r="BU37" s="102">
        <f>IF('No Worse Off Calc'!$L$6="Yes",'No Worse Off Ref Data'!BO37*'No Worse Off Calc'!$L$5,0)</f>
        <v>0</v>
      </c>
      <c r="BV37" s="102">
        <f>IF('No Worse Off Calc'!$M$6="Yes",IF(('No Worse Off Calc'!I41-'No Worse Off Ref Data'!BT37)&gt;0,('No Worse Off Calc'!I41-'No Worse Off Ref Data'!BT37)*'No Worse Off Calc'!$M$5,0),0)</f>
        <v>0</v>
      </c>
      <c r="BW37" s="80">
        <f>IF('No Worse Off Calc'!$K$6="Yes",IF(('No Worse Off Calc'!I41)&lt;'No Worse Off Calc'!J41,('No Worse Off Calc'!I41-'No Worse Off Calc'!J41)*'No Worse Off Calc'!$K$5,0),0)</f>
        <v>-5.2357305936077125E-3</v>
      </c>
      <c r="BX37" s="105">
        <f>IF('No Worse Off Calc'!$N$5='No Worse Off Ref Data'!$BX$2,'No Worse Off Scaling'!D40,0)</f>
        <v>0</v>
      </c>
      <c r="BY37" s="1">
        <f>IF('No Worse Off Calc'!$N$5='No Worse Off Ref Data'!$BY$2,'No Worse Off Scaling'!H40,0)</f>
        <v>0</v>
      </c>
      <c r="BZ37" s="6">
        <f>IF('No Worse Off Calc'!$N$6="Yes",SUM('No Worse Off Ref Data'!BX37:BY37),0)</f>
        <v>0</v>
      </c>
      <c r="CA37" s="4"/>
      <c r="CB37" s="4"/>
      <c r="CC37" s="4"/>
      <c r="CD37" s="4"/>
      <c r="CE37" s="4"/>
      <c r="CF37" s="4"/>
      <c r="CG37" s="4"/>
      <c r="CH37" s="4"/>
      <c r="CI37" s="4"/>
      <c r="CJ37" s="4"/>
      <c r="CK37" s="4"/>
      <c r="CL37" s="4"/>
      <c r="CM37" s="4"/>
      <c r="CN37" s="4"/>
      <c r="CO37" s="4"/>
      <c r="CP37" s="4"/>
      <c r="CQ37" s="4" t="e">
        <f>IF('No Worse Off Calc'!#REF!='No Worse Off Ref Data'!CQ$2,Data!G37,0)</f>
        <v>#REF!</v>
      </c>
      <c r="CR37" s="4" t="e">
        <f>IF('No Worse Off Calc'!#REF!='No Worse Off Ref Data'!CR$2,Data!H37,0)</f>
        <v>#REF!</v>
      </c>
      <c r="CS37" s="4" t="e">
        <f>IF('No Worse Off Calc'!#REF!='No Worse Off Ref Data'!CS$2,Data!I37,0)</f>
        <v>#REF!</v>
      </c>
      <c r="CT37" s="4" t="e">
        <f>IF('No Worse Off Calc'!#REF!='No Worse Off Ref Data'!CT$2,Data!J37,0)</f>
        <v>#REF!</v>
      </c>
      <c r="CU37" s="4" t="e">
        <f>IF('No Worse Off Calc'!#REF!='No Worse Off Ref Data'!CU$2,Data!K37,0)</f>
        <v>#REF!</v>
      </c>
      <c r="CV37" s="4" t="e">
        <f>IF('No Worse Off Calc'!#REF!='No Worse Off Ref Data'!CV$2,Data!L37,0)</f>
        <v>#REF!</v>
      </c>
      <c r="CW37" s="4" t="e">
        <f>IF('No Worse Off Calc'!#REF!='No Worse Off Ref Data'!CW$2,Data!M37,0)</f>
        <v>#REF!</v>
      </c>
      <c r="CX37" s="4" t="e">
        <f>IF('No Worse Off Calc'!#REF!='No Worse Off Ref Data'!CX$2,Data!N37,0)</f>
        <v>#REF!</v>
      </c>
      <c r="CY37" s="4" t="e">
        <f>IF('No Worse Off Calc'!#REF!='No Worse Off Ref Data'!CY$2,Data!O37,0)</f>
        <v>#REF!</v>
      </c>
      <c r="CZ37" s="4" t="e">
        <f>IF('No Worse Off Calc'!#REF!='No Worse Off Ref Data'!CZ$2,Data!P37,0)</f>
        <v>#REF!</v>
      </c>
      <c r="DA37" s="4" t="e">
        <f>IF('No Worse Off Calc'!#REF!='No Worse Off Ref Data'!DA$2,Data!Q37,0)</f>
        <v>#REF!</v>
      </c>
      <c r="DB37" s="4" t="e">
        <f>IF('No Worse Off Calc'!#REF!='No Worse Off Ref Data'!DB$2,Data!R37,0)</f>
        <v>#REF!</v>
      </c>
      <c r="DC37" s="4" t="e">
        <f>IF('No Worse Off Calc'!#REF!='No Worse Off Ref Data'!DC$2,Data!S37,0)</f>
        <v>#REF!</v>
      </c>
      <c r="DD37" s="4" t="e">
        <f>IF('No Worse Off Calc'!#REF!='No Worse Off Ref Data'!DD$2,Data!T37,0)</f>
        <v>#REF!</v>
      </c>
      <c r="DE37" s="4" t="e">
        <f>IF('No Worse Off Calc'!#REF!='No Worse Off Ref Data'!DE$2,Data!U37,0)</f>
        <v>#REF!</v>
      </c>
      <c r="DF37" s="22" t="e">
        <f t="shared" si="7"/>
        <v>#REF!</v>
      </c>
    </row>
    <row r="38" spans="1:110" x14ac:dyDescent="0.3">
      <c r="A38" s="12">
        <v>10095</v>
      </c>
      <c r="B38" s="37" t="s">
        <v>45</v>
      </c>
      <c r="C38" s="18">
        <f>IF('No Worse Off Calc'!$C$6='No Worse Off Ref Data'!C$2,Data!G38,0)</f>
        <v>0</v>
      </c>
      <c r="D38" s="4">
        <f>IF('No Worse Off Calc'!$C$6='No Worse Off Ref Data'!D$2,Data!H38,0)</f>
        <v>0</v>
      </c>
      <c r="E38" s="4">
        <f>IF('No Worse Off Calc'!$C$6='No Worse Off Ref Data'!E$2,Data!I38,0)</f>
        <v>3.7678392694063922</v>
      </c>
      <c r="F38" s="4">
        <f>IF('No Worse Off Calc'!$C$6='No Worse Off Ref Data'!F$2,Data!J38,0)</f>
        <v>0</v>
      </c>
      <c r="G38" s="4">
        <f>IF('No Worse Off Calc'!$C$6='No Worse Off Ref Data'!G$2,Data!K38,0)</f>
        <v>0</v>
      </c>
      <c r="H38" s="4">
        <f>IF('No Worse Off Calc'!$C$6='No Worse Off Ref Data'!H$2,Data!L38,0)</f>
        <v>0</v>
      </c>
      <c r="I38" s="4">
        <f>IF('No Worse Off Calc'!$C$6='No Worse Off Ref Data'!I$2,Data!M38,0)</f>
        <v>0</v>
      </c>
      <c r="J38" s="4">
        <f>IF('No Worse Off Calc'!$C$6='No Worse Off Ref Data'!J$2,Data!N38,0)</f>
        <v>0</v>
      </c>
      <c r="K38" s="4">
        <f>IF('No Worse Off Calc'!$C$6='No Worse Off Ref Data'!K$2,Data!O38,0)</f>
        <v>0</v>
      </c>
      <c r="L38" s="4">
        <f>IF('No Worse Off Calc'!$C$6='No Worse Off Ref Data'!L$2,Data!P38,0)</f>
        <v>0</v>
      </c>
      <c r="M38" s="4">
        <f>IF('No Worse Off Calc'!$C$6='No Worse Off Ref Data'!M$2,Data!Q38,0)</f>
        <v>0</v>
      </c>
      <c r="N38" s="4">
        <f>IF('No Worse Off Calc'!$C$6='No Worse Off Ref Data'!N$2,Data!R38,0)</f>
        <v>0</v>
      </c>
      <c r="O38" s="4">
        <f>IF('No Worse Off Calc'!$C$6='No Worse Off Ref Data'!O$2,Data!S38,0)</f>
        <v>0</v>
      </c>
      <c r="P38" s="4">
        <f>IF('No Worse Off Calc'!$C$6='No Worse Off Ref Data'!P$2,Data!T38,0)</f>
        <v>0</v>
      </c>
      <c r="Q38" s="4">
        <f>IF('No Worse Off Calc'!$C$6='No Worse Off Ref Data'!Q$2,Data!U38,0)</f>
        <v>0</v>
      </c>
      <c r="R38" s="22">
        <f t="shared" si="1"/>
        <v>3.7678392694063922</v>
      </c>
      <c r="S38" s="18">
        <f>IF(S$2='No Worse Off Calc'!$D$6,Data!V38,0)</f>
        <v>0</v>
      </c>
      <c r="T38" s="4">
        <f>IF(T$2='No Worse Off Calc'!$D$6,Data!W38,0)</f>
        <v>0</v>
      </c>
      <c r="U38" s="4">
        <f>IF(U$2='No Worse Off Calc'!$D$6,Data!X38,0)</f>
        <v>0</v>
      </c>
      <c r="V38" s="4">
        <f>IF(V$2='No Worse Off Calc'!$D$6,Data!Y38,0)</f>
        <v>0</v>
      </c>
      <c r="W38" s="4">
        <f>IF(W$2='No Worse Off Calc'!$D$6,Data!Z38,0)</f>
        <v>0</v>
      </c>
      <c r="X38" s="4">
        <f>IF(X$2='No Worse Off Calc'!$D$6,Data!AA38,0)</f>
        <v>0</v>
      </c>
      <c r="Y38" s="4">
        <f>IF(Y$2='No Worse Off Calc'!$D$6,Data!AB38,0)</f>
        <v>0</v>
      </c>
      <c r="Z38" s="4">
        <f>IF(Z$2='No Worse Off Calc'!$D$6,Data!AC38,0)</f>
        <v>0</v>
      </c>
      <c r="AA38" s="4">
        <f>IF(AA$2='No Worse Off Calc'!$D$6,Data!AD38,0)</f>
        <v>0</v>
      </c>
      <c r="AB38" s="4">
        <f>IF(AB$2='No Worse Off Calc'!$D$6,Data!AE38,0)</f>
        <v>0</v>
      </c>
      <c r="AC38" s="4">
        <f>IF(AC$2='No Worse Off Calc'!$D$6,Data!AF38,0)</f>
        <v>0</v>
      </c>
      <c r="AD38" s="4">
        <f>IF(AD$2='No Worse Off Calc'!$D$6,Data!AG38,0)</f>
        <v>0</v>
      </c>
      <c r="AE38" s="4">
        <f>IF(AE$2='No Worse Off Calc'!$D$6,Data!AH38,0)</f>
        <v>0</v>
      </c>
      <c r="AF38" s="4">
        <f>IF(AF$2='No Worse Off Calc'!$D$6,Data!AI38,0)</f>
        <v>0</v>
      </c>
      <c r="AG38" s="6">
        <f t="shared" si="2"/>
        <v>0</v>
      </c>
      <c r="AH38" s="18">
        <f>IF(AH$2='No Worse Off Calc'!$E$6,0,0)</f>
        <v>0</v>
      </c>
      <c r="AI38" s="4">
        <f>IF(AI$2='No Worse Off Calc'!$E$6,Data!AJ38,0)</f>
        <v>0</v>
      </c>
      <c r="AJ38" s="4">
        <f>IF(AJ$2='No Worse Off Calc'!$E$6,Data!AK38,0)</f>
        <v>0</v>
      </c>
      <c r="AK38" s="4">
        <f>IF(AK$2='No Worse Off Calc'!$E$6,Data!AL38,0)</f>
        <v>0</v>
      </c>
      <c r="AL38" s="4">
        <f>IF(AL$2='No Worse Off Calc'!$E$6,Data!AM38,0)</f>
        <v>0</v>
      </c>
      <c r="AM38" s="4">
        <f>IF(AM$2='No Worse Off Calc'!$E$6,Data!AN38,0)</f>
        <v>0</v>
      </c>
      <c r="AN38" s="4">
        <f>IF(AN$2='No Worse Off Calc'!$E$6,Data!AO38,0)</f>
        <v>0</v>
      </c>
      <c r="AO38" s="4">
        <f>IF(AO$2='No Worse Off Calc'!$E$6,Data!AP38,0)</f>
        <v>0</v>
      </c>
      <c r="AP38" s="6">
        <f t="shared" si="3"/>
        <v>0</v>
      </c>
      <c r="AQ38" s="18">
        <f>IF(AQ$2='No Worse Off Calc'!$F$6,0,0)</f>
        <v>0</v>
      </c>
      <c r="AR38" s="4">
        <f>IF(AR$2='No Worse Off Calc'!$F$6,Data!AQ38,0)</f>
        <v>0</v>
      </c>
      <c r="AS38" s="4">
        <f>IF(AS$2='No Worse Off Calc'!$F$6,Data!AR38,0)</f>
        <v>0</v>
      </c>
      <c r="AT38" s="4">
        <f>IF(AT$2='No Worse Off Calc'!$F$6,Data!AS38,0)</f>
        <v>0</v>
      </c>
      <c r="AU38" s="4">
        <f>IF(AU$2='No Worse Off Calc'!$F$6,Data!AT38,0)</f>
        <v>0</v>
      </c>
      <c r="AV38" s="4">
        <f>IF(AV$2='No Worse Off Calc'!$F$6,Data!AU38,0)</f>
        <v>0</v>
      </c>
      <c r="AW38" s="4">
        <f>IF(AW$2='No Worse Off Calc'!$F$6,Data!AV38,0)</f>
        <v>0</v>
      </c>
      <c r="AX38" s="4">
        <f>IF(AX$2='No Worse Off Calc'!$F$6,Data!AW38,0)</f>
        <v>0</v>
      </c>
      <c r="AY38" s="6">
        <f t="shared" si="4"/>
        <v>0</v>
      </c>
      <c r="AZ38" s="18">
        <f>IF(AZ$2='No Worse Off Calc'!$G$6,0,0)</f>
        <v>0</v>
      </c>
      <c r="BA38" s="4">
        <f>IF(BA$2='No Worse Off Calc'!$G$6,Data!AX38,0)</f>
        <v>0</v>
      </c>
      <c r="BB38" s="4">
        <f>IF(BB$2='No Worse Off Calc'!$G$6,Data!AY38,0)</f>
        <v>0</v>
      </c>
      <c r="BC38" s="4">
        <f>IF(BC$2='No Worse Off Calc'!$G$6,Data!AZ38,0)</f>
        <v>0</v>
      </c>
      <c r="BD38" s="4">
        <f>IF(BD$2='No Worse Off Calc'!$G$6,Data!BA38,0)</f>
        <v>0</v>
      </c>
      <c r="BE38" s="4">
        <f>IF(BE$2='No Worse Off Calc'!$G$6,Data!BB38,0)</f>
        <v>0</v>
      </c>
      <c r="BF38" s="4">
        <f>IF(BF$2='No Worse Off Calc'!$G$6,Data!BC38,0)</f>
        <v>0</v>
      </c>
      <c r="BG38" s="4">
        <f>IF(BG$2='No Worse Off Calc'!$G$6,Data!BD38,0)</f>
        <v>0</v>
      </c>
      <c r="BH38" s="6">
        <f t="shared" si="5"/>
        <v>0</v>
      </c>
      <c r="BI38" s="97">
        <f>IF('No Worse Off Calc'!$H$6="Yes",Data!BE38,0)</f>
        <v>0</v>
      </c>
      <c r="BJ38" s="18">
        <f>IF(BJ$2='No Worse Off Calc'!$L$4,0,0)</f>
        <v>0</v>
      </c>
      <c r="BK38" s="4">
        <f>IF(BK$2='No Worse Off Calc'!$L$4,Data!BV38,0)</f>
        <v>0</v>
      </c>
      <c r="BL38" s="4">
        <f>IF(BL$2='No Worse Off Calc'!$L$4,Data!BW38,0)</f>
        <v>0</v>
      </c>
      <c r="BM38" s="4">
        <f>IF(BM$2='No Worse Off Calc'!$L$4,Data!BX38,0)</f>
        <v>0</v>
      </c>
      <c r="BN38" s="4">
        <f>IF(BN$2='No Worse Off Calc'!$L$4,Data!BY38,0)</f>
        <v>0</v>
      </c>
      <c r="BO38" s="6">
        <f t="shared" si="6"/>
        <v>0</v>
      </c>
      <c r="BP38" s="4">
        <f>IF('No Worse Off Calc'!$J$6='No Worse Off Ref Data'!BP$2,Data!C38,0)</f>
        <v>0</v>
      </c>
      <c r="BQ38" s="4">
        <f>IF('No Worse Off Calc'!$J$6='No Worse Off Ref Data'!BQ$2,Data!D38,0)</f>
        <v>0</v>
      </c>
      <c r="BR38" s="4">
        <f>IF('No Worse Off Calc'!$J$6='No Worse Off Ref Data'!BR$2,Data!E38,0)</f>
        <v>0</v>
      </c>
      <c r="BS38" s="4">
        <f>IF('No Worse Off Calc'!$J$6='No Worse Off Ref Data'!BS$2,Data!F38,0)</f>
        <v>3.6429999999999998</v>
      </c>
      <c r="BT38" s="99">
        <f t="shared" si="0"/>
        <v>3.6429999999999998</v>
      </c>
      <c r="BU38" s="102">
        <f>IF('No Worse Off Calc'!$L$6="Yes",'No Worse Off Ref Data'!BO38*'No Worse Off Calc'!$L$5,0)</f>
        <v>0</v>
      </c>
      <c r="BV38" s="102">
        <f>IF('No Worse Off Calc'!$M$6="Yes",IF(('No Worse Off Calc'!I42-'No Worse Off Ref Data'!BT38)&gt;0,('No Worse Off Calc'!I42-'No Worse Off Ref Data'!BT38)*'No Worse Off Calc'!$M$5,0),0)</f>
        <v>0.12483926940639245</v>
      </c>
      <c r="BW38" s="80">
        <f>IF('No Worse Off Calc'!$K$6="Yes",IF(('No Worse Off Calc'!I42)&lt;'No Worse Off Calc'!J42,('No Worse Off Calc'!I42-'No Worse Off Calc'!J42)*'No Worse Off Calc'!$K$5,0),0)</f>
        <v>0</v>
      </c>
      <c r="BX38" s="105">
        <f>IF('No Worse Off Calc'!$N$5='No Worse Off Ref Data'!$BX$2,'No Worse Off Scaling'!D41,0)</f>
        <v>0</v>
      </c>
      <c r="BY38" s="1">
        <f>IF('No Worse Off Calc'!$N$5='No Worse Off Ref Data'!$BY$2,'No Worse Off Scaling'!H41,0)</f>
        <v>-7.0082070135144794E-2</v>
      </c>
      <c r="BZ38" s="6">
        <f>IF('No Worse Off Calc'!$N$6="Yes",SUM('No Worse Off Ref Data'!BX38:BY38),0)</f>
        <v>-7.0082070135144794E-2</v>
      </c>
      <c r="CA38" s="4"/>
      <c r="CB38" s="4"/>
      <c r="CC38" s="4"/>
      <c r="CD38" s="4"/>
      <c r="CE38" s="4"/>
      <c r="CF38" s="4"/>
      <c r="CG38" s="4"/>
      <c r="CH38" s="4"/>
      <c r="CI38" s="4"/>
      <c r="CJ38" s="4"/>
      <c r="CK38" s="4"/>
      <c r="CL38" s="4"/>
      <c r="CM38" s="4"/>
      <c r="CN38" s="4"/>
      <c r="CO38" s="4"/>
      <c r="CP38" s="4"/>
      <c r="CQ38" s="4" t="e">
        <f>IF('No Worse Off Calc'!#REF!='No Worse Off Ref Data'!CQ$2,Data!G38,0)</f>
        <v>#REF!</v>
      </c>
      <c r="CR38" s="4" t="e">
        <f>IF('No Worse Off Calc'!#REF!='No Worse Off Ref Data'!CR$2,Data!H38,0)</f>
        <v>#REF!</v>
      </c>
      <c r="CS38" s="4" t="e">
        <f>IF('No Worse Off Calc'!#REF!='No Worse Off Ref Data'!CS$2,Data!I38,0)</f>
        <v>#REF!</v>
      </c>
      <c r="CT38" s="4" t="e">
        <f>IF('No Worse Off Calc'!#REF!='No Worse Off Ref Data'!CT$2,Data!J38,0)</f>
        <v>#REF!</v>
      </c>
      <c r="CU38" s="4" t="e">
        <f>IF('No Worse Off Calc'!#REF!='No Worse Off Ref Data'!CU$2,Data!K38,0)</f>
        <v>#REF!</v>
      </c>
      <c r="CV38" s="4" t="e">
        <f>IF('No Worse Off Calc'!#REF!='No Worse Off Ref Data'!CV$2,Data!L38,0)</f>
        <v>#REF!</v>
      </c>
      <c r="CW38" s="4" t="e">
        <f>IF('No Worse Off Calc'!#REF!='No Worse Off Ref Data'!CW$2,Data!M38,0)</f>
        <v>#REF!</v>
      </c>
      <c r="CX38" s="4" t="e">
        <f>IF('No Worse Off Calc'!#REF!='No Worse Off Ref Data'!CX$2,Data!N38,0)</f>
        <v>#REF!</v>
      </c>
      <c r="CY38" s="4" t="e">
        <f>IF('No Worse Off Calc'!#REF!='No Worse Off Ref Data'!CY$2,Data!O38,0)</f>
        <v>#REF!</v>
      </c>
      <c r="CZ38" s="4" t="e">
        <f>IF('No Worse Off Calc'!#REF!='No Worse Off Ref Data'!CZ$2,Data!P38,0)</f>
        <v>#REF!</v>
      </c>
      <c r="DA38" s="4" t="e">
        <f>IF('No Worse Off Calc'!#REF!='No Worse Off Ref Data'!DA$2,Data!Q38,0)</f>
        <v>#REF!</v>
      </c>
      <c r="DB38" s="4" t="e">
        <f>IF('No Worse Off Calc'!#REF!='No Worse Off Ref Data'!DB$2,Data!R38,0)</f>
        <v>#REF!</v>
      </c>
      <c r="DC38" s="4" t="e">
        <f>IF('No Worse Off Calc'!#REF!='No Worse Off Ref Data'!DC$2,Data!S38,0)</f>
        <v>#REF!</v>
      </c>
      <c r="DD38" s="4" t="e">
        <f>IF('No Worse Off Calc'!#REF!='No Worse Off Ref Data'!DD$2,Data!T38,0)</f>
        <v>#REF!</v>
      </c>
      <c r="DE38" s="4" t="e">
        <f>IF('No Worse Off Calc'!#REF!='No Worse Off Ref Data'!DE$2,Data!U38,0)</f>
        <v>#REF!</v>
      </c>
      <c r="DF38" s="22" t="e">
        <f t="shared" si="7"/>
        <v>#REF!</v>
      </c>
    </row>
    <row r="39" spans="1:110" x14ac:dyDescent="0.3">
      <c r="A39" s="12">
        <v>10097</v>
      </c>
      <c r="B39" s="37" t="s">
        <v>46</v>
      </c>
      <c r="C39" s="18">
        <f>IF('No Worse Off Calc'!$C$6='No Worse Off Ref Data'!C$2,Data!G39,0)</f>
        <v>0</v>
      </c>
      <c r="D39" s="4">
        <f>IF('No Worse Off Calc'!$C$6='No Worse Off Ref Data'!D$2,Data!H39,0)</f>
        <v>0</v>
      </c>
      <c r="E39" s="4">
        <f>IF('No Worse Off Calc'!$C$6='No Worse Off Ref Data'!E$2,Data!I39,0)</f>
        <v>1.9894253424657535</v>
      </c>
      <c r="F39" s="4">
        <f>IF('No Worse Off Calc'!$C$6='No Worse Off Ref Data'!F$2,Data!J39,0)</f>
        <v>0</v>
      </c>
      <c r="G39" s="4">
        <f>IF('No Worse Off Calc'!$C$6='No Worse Off Ref Data'!G$2,Data!K39,0)</f>
        <v>0</v>
      </c>
      <c r="H39" s="4">
        <f>IF('No Worse Off Calc'!$C$6='No Worse Off Ref Data'!H$2,Data!L39,0)</f>
        <v>0</v>
      </c>
      <c r="I39" s="4">
        <f>IF('No Worse Off Calc'!$C$6='No Worse Off Ref Data'!I$2,Data!M39,0)</f>
        <v>0</v>
      </c>
      <c r="J39" s="4">
        <f>IF('No Worse Off Calc'!$C$6='No Worse Off Ref Data'!J$2,Data!N39,0)</f>
        <v>0</v>
      </c>
      <c r="K39" s="4">
        <f>IF('No Worse Off Calc'!$C$6='No Worse Off Ref Data'!K$2,Data!O39,0)</f>
        <v>0</v>
      </c>
      <c r="L39" s="4">
        <f>IF('No Worse Off Calc'!$C$6='No Worse Off Ref Data'!L$2,Data!P39,0)</f>
        <v>0</v>
      </c>
      <c r="M39" s="4">
        <f>IF('No Worse Off Calc'!$C$6='No Worse Off Ref Data'!M$2,Data!Q39,0)</f>
        <v>0</v>
      </c>
      <c r="N39" s="4">
        <f>IF('No Worse Off Calc'!$C$6='No Worse Off Ref Data'!N$2,Data!R39,0)</f>
        <v>0</v>
      </c>
      <c r="O39" s="4">
        <f>IF('No Worse Off Calc'!$C$6='No Worse Off Ref Data'!O$2,Data!S39,0)</f>
        <v>0</v>
      </c>
      <c r="P39" s="4">
        <f>IF('No Worse Off Calc'!$C$6='No Worse Off Ref Data'!P$2,Data!T39,0)</f>
        <v>0</v>
      </c>
      <c r="Q39" s="4">
        <f>IF('No Worse Off Calc'!$C$6='No Worse Off Ref Data'!Q$2,Data!U39,0)</f>
        <v>0</v>
      </c>
      <c r="R39" s="22">
        <f t="shared" si="1"/>
        <v>1.9894253424657535</v>
      </c>
      <c r="S39" s="18">
        <f>IF(S$2='No Worse Off Calc'!$D$6,Data!V39,0)</f>
        <v>0</v>
      </c>
      <c r="T39" s="4">
        <f>IF(T$2='No Worse Off Calc'!$D$6,Data!W39,0)</f>
        <v>0</v>
      </c>
      <c r="U39" s="4">
        <f>IF(U$2='No Worse Off Calc'!$D$6,Data!X39,0)</f>
        <v>0</v>
      </c>
      <c r="V39" s="4">
        <f>IF(V$2='No Worse Off Calc'!$D$6,Data!Y39,0)</f>
        <v>0</v>
      </c>
      <c r="W39" s="4">
        <f>IF(W$2='No Worse Off Calc'!$D$6,Data!Z39,0)</f>
        <v>0</v>
      </c>
      <c r="X39" s="4">
        <f>IF(X$2='No Worse Off Calc'!$D$6,Data!AA39,0)</f>
        <v>0</v>
      </c>
      <c r="Y39" s="4">
        <f>IF(Y$2='No Worse Off Calc'!$D$6,Data!AB39,0)</f>
        <v>0</v>
      </c>
      <c r="Z39" s="4">
        <f>IF(Z$2='No Worse Off Calc'!$D$6,Data!AC39,0)</f>
        <v>0</v>
      </c>
      <c r="AA39" s="4">
        <f>IF(AA$2='No Worse Off Calc'!$D$6,Data!AD39,0)</f>
        <v>0</v>
      </c>
      <c r="AB39" s="4">
        <f>IF(AB$2='No Worse Off Calc'!$D$6,Data!AE39,0)</f>
        <v>0</v>
      </c>
      <c r="AC39" s="4">
        <f>IF(AC$2='No Worse Off Calc'!$D$6,Data!AF39,0)</f>
        <v>0</v>
      </c>
      <c r="AD39" s="4">
        <f>IF(AD$2='No Worse Off Calc'!$D$6,Data!AG39,0)</f>
        <v>0</v>
      </c>
      <c r="AE39" s="4">
        <f>IF(AE$2='No Worse Off Calc'!$D$6,Data!AH39,0)</f>
        <v>0</v>
      </c>
      <c r="AF39" s="4">
        <f>IF(AF$2='No Worse Off Calc'!$D$6,Data!AI39,0)</f>
        <v>0</v>
      </c>
      <c r="AG39" s="6">
        <f t="shared" si="2"/>
        <v>0</v>
      </c>
      <c r="AH39" s="18">
        <f>IF(AH$2='No Worse Off Calc'!$E$6,0,0)</f>
        <v>0</v>
      </c>
      <c r="AI39" s="4">
        <f>IF(AI$2='No Worse Off Calc'!$E$6,Data!AJ39,0)</f>
        <v>0</v>
      </c>
      <c r="AJ39" s="4">
        <f>IF(AJ$2='No Worse Off Calc'!$E$6,Data!AK39,0)</f>
        <v>0</v>
      </c>
      <c r="AK39" s="4">
        <f>IF(AK$2='No Worse Off Calc'!$E$6,Data!AL39,0)</f>
        <v>0</v>
      </c>
      <c r="AL39" s="4">
        <f>IF(AL$2='No Worse Off Calc'!$E$6,Data!AM39,0)</f>
        <v>0</v>
      </c>
      <c r="AM39" s="4">
        <f>IF(AM$2='No Worse Off Calc'!$E$6,Data!AN39,0)</f>
        <v>0</v>
      </c>
      <c r="AN39" s="4">
        <f>IF(AN$2='No Worse Off Calc'!$E$6,Data!AO39,0)</f>
        <v>0</v>
      </c>
      <c r="AO39" s="4">
        <f>IF(AO$2='No Worse Off Calc'!$E$6,Data!AP39,0)</f>
        <v>0</v>
      </c>
      <c r="AP39" s="6">
        <f t="shared" si="3"/>
        <v>0</v>
      </c>
      <c r="AQ39" s="18">
        <f>IF(AQ$2='No Worse Off Calc'!$F$6,0,0)</f>
        <v>0</v>
      </c>
      <c r="AR39" s="4">
        <f>IF(AR$2='No Worse Off Calc'!$F$6,Data!AQ39,0)</f>
        <v>0</v>
      </c>
      <c r="AS39" s="4">
        <f>IF(AS$2='No Worse Off Calc'!$F$6,Data!AR39,0)</f>
        <v>0</v>
      </c>
      <c r="AT39" s="4">
        <f>IF(AT$2='No Worse Off Calc'!$F$6,Data!AS39,0)</f>
        <v>0</v>
      </c>
      <c r="AU39" s="4">
        <f>IF(AU$2='No Worse Off Calc'!$F$6,Data!AT39,0)</f>
        <v>0</v>
      </c>
      <c r="AV39" s="4">
        <f>IF(AV$2='No Worse Off Calc'!$F$6,Data!AU39,0)</f>
        <v>0</v>
      </c>
      <c r="AW39" s="4">
        <f>IF(AW$2='No Worse Off Calc'!$F$6,Data!AV39,0)</f>
        <v>0</v>
      </c>
      <c r="AX39" s="4">
        <f>IF(AX$2='No Worse Off Calc'!$F$6,Data!AW39,0)</f>
        <v>0</v>
      </c>
      <c r="AY39" s="6">
        <f t="shared" si="4"/>
        <v>0</v>
      </c>
      <c r="AZ39" s="18">
        <f>IF(AZ$2='No Worse Off Calc'!$G$6,0,0)</f>
        <v>0</v>
      </c>
      <c r="BA39" s="4">
        <f>IF(BA$2='No Worse Off Calc'!$G$6,Data!AX39,0)</f>
        <v>0</v>
      </c>
      <c r="BB39" s="4">
        <f>IF(BB$2='No Worse Off Calc'!$G$6,Data!AY39,0)</f>
        <v>0</v>
      </c>
      <c r="BC39" s="4">
        <f>IF(BC$2='No Worse Off Calc'!$G$6,Data!AZ39,0)</f>
        <v>0</v>
      </c>
      <c r="BD39" s="4">
        <f>IF(BD$2='No Worse Off Calc'!$G$6,Data!BA39,0)</f>
        <v>0</v>
      </c>
      <c r="BE39" s="4">
        <f>IF(BE$2='No Worse Off Calc'!$G$6,Data!BB39,0)</f>
        <v>0</v>
      </c>
      <c r="BF39" s="4">
        <f>IF(BF$2='No Worse Off Calc'!$G$6,Data!BC39,0)</f>
        <v>0</v>
      </c>
      <c r="BG39" s="4">
        <f>IF(BG$2='No Worse Off Calc'!$G$6,Data!BD39,0)</f>
        <v>0</v>
      </c>
      <c r="BH39" s="6">
        <f t="shared" si="5"/>
        <v>0</v>
      </c>
      <c r="BI39" s="97">
        <f>IF('No Worse Off Calc'!$H$6="Yes",Data!BE39,0)</f>
        <v>0</v>
      </c>
      <c r="BJ39" s="18">
        <f>IF(BJ$2='No Worse Off Calc'!$L$4,0,0)</f>
        <v>0</v>
      </c>
      <c r="BK39" s="4">
        <f>IF(BK$2='No Worse Off Calc'!$L$4,Data!BV39,0)</f>
        <v>0</v>
      </c>
      <c r="BL39" s="4">
        <f>IF(BL$2='No Worse Off Calc'!$L$4,Data!BW39,0)</f>
        <v>0</v>
      </c>
      <c r="BM39" s="4">
        <f>IF(BM$2='No Worse Off Calc'!$L$4,Data!BX39,0)</f>
        <v>0</v>
      </c>
      <c r="BN39" s="4">
        <f>IF(BN$2='No Worse Off Calc'!$L$4,Data!BY39,0)</f>
        <v>0</v>
      </c>
      <c r="BO39" s="6">
        <f t="shared" si="6"/>
        <v>0</v>
      </c>
      <c r="BP39" s="4">
        <f>IF('No Worse Off Calc'!$J$6='No Worse Off Ref Data'!BP$2,Data!C39,0)</f>
        <v>0</v>
      </c>
      <c r="BQ39" s="4">
        <f>IF('No Worse Off Calc'!$J$6='No Worse Off Ref Data'!BQ$2,Data!D39,0)</f>
        <v>0</v>
      </c>
      <c r="BR39" s="4">
        <f>IF('No Worse Off Calc'!$J$6='No Worse Off Ref Data'!BR$2,Data!E39,0)</f>
        <v>0</v>
      </c>
      <c r="BS39" s="4">
        <f>IF('No Worse Off Calc'!$J$6='No Worse Off Ref Data'!BS$2,Data!F39,0)</f>
        <v>2.0379999999999998</v>
      </c>
      <c r="BT39" s="99">
        <f t="shared" si="0"/>
        <v>2.0379999999999998</v>
      </c>
      <c r="BU39" s="102">
        <f>IF('No Worse Off Calc'!$L$6="Yes",'No Worse Off Ref Data'!BO39*'No Worse Off Calc'!$L$5,0)</f>
        <v>0</v>
      </c>
      <c r="BV39" s="102">
        <f>IF('No Worse Off Calc'!$M$6="Yes",IF(('No Worse Off Calc'!I43-'No Worse Off Ref Data'!BT39)&gt;0,('No Worse Off Calc'!I43-'No Worse Off Ref Data'!BT39)*'No Worse Off Calc'!$M$5,0),0)</f>
        <v>0</v>
      </c>
      <c r="BW39" s="80">
        <f>IF('No Worse Off Calc'!$K$6="Yes",IF(('No Worse Off Calc'!I43)&lt;'No Worse Off Calc'!J43,('No Worse Off Calc'!I43-'No Worse Off Calc'!J43)*'No Worse Off Calc'!$K$5,0),0)</f>
        <v>-4.8574657534246279E-2</v>
      </c>
      <c r="BX39" s="105">
        <f>IF('No Worse Off Calc'!$N$5='No Worse Off Ref Data'!$BX$2,'No Worse Off Scaling'!D42,0)</f>
        <v>0</v>
      </c>
      <c r="BY39" s="1">
        <f>IF('No Worse Off Calc'!$N$5='No Worse Off Ref Data'!$BY$2,'No Worse Off Scaling'!H42,0)</f>
        <v>0</v>
      </c>
      <c r="BZ39" s="6">
        <f>IF('No Worse Off Calc'!$N$6="Yes",SUM('No Worse Off Ref Data'!BX39:BY39),0)</f>
        <v>0</v>
      </c>
      <c r="CA39" s="4"/>
      <c r="CB39" s="4"/>
      <c r="CC39" s="4"/>
      <c r="CD39" s="4"/>
      <c r="CE39" s="4"/>
      <c r="CF39" s="4"/>
      <c r="CG39" s="4"/>
      <c r="CH39" s="4"/>
      <c r="CI39" s="4"/>
      <c r="CJ39" s="4"/>
      <c r="CK39" s="4"/>
      <c r="CL39" s="4"/>
      <c r="CM39" s="4"/>
      <c r="CN39" s="4"/>
      <c r="CO39" s="4"/>
      <c r="CP39" s="4"/>
      <c r="CQ39" s="4" t="e">
        <f>IF('No Worse Off Calc'!#REF!='No Worse Off Ref Data'!CQ$2,Data!G39,0)</f>
        <v>#REF!</v>
      </c>
      <c r="CR39" s="4" t="e">
        <f>IF('No Worse Off Calc'!#REF!='No Worse Off Ref Data'!CR$2,Data!H39,0)</f>
        <v>#REF!</v>
      </c>
      <c r="CS39" s="4" t="e">
        <f>IF('No Worse Off Calc'!#REF!='No Worse Off Ref Data'!CS$2,Data!I39,0)</f>
        <v>#REF!</v>
      </c>
      <c r="CT39" s="4" t="e">
        <f>IF('No Worse Off Calc'!#REF!='No Worse Off Ref Data'!CT$2,Data!J39,0)</f>
        <v>#REF!</v>
      </c>
      <c r="CU39" s="4" t="e">
        <f>IF('No Worse Off Calc'!#REF!='No Worse Off Ref Data'!CU$2,Data!K39,0)</f>
        <v>#REF!</v>
      </c>
      <c r="CV39" s="4" t="e">
        <f>IF('No Worse Off Calc'!#REF!='No Worse Off Ref Data'!CV$2,Data!L39,0)</f>
        <v>#REF!</v>
      </c>
      <c r="CW39" s="4" t="e">
        <f>IF('No Worse Off Calc'!#REF!='No Worse Off Ref Data'!CW$2,Data!M39,0)</f>
        <v>#REF!</v>
      </c>
      <c r="CX39" s="4" t="e">
        <f>IF('No Worse Off Calc'!#REF!='No Worse Off Ref Data'!CX$2,Data!N39,0)</f>
        <v>#REF!</v>
      </c>
      <c r="CY39" s="4" t="e">
        <f>IF('No Worse Off Calc'!#REF!='No Worse Off Ref Data'!CY$2,Data!O39,0)</f>
        <v>#REF!</v>
      </c>
      <c r="CZ39" s="4" t="e">
        <f>IF('No Worse Off Calc'!#REF!='No Worse Off Ref Data'!CZ$2,Data!P39,0)</f>
        <v>#REF!</v>
      </c>
      <c r="DA39" s="4" t="e">
        <f>IF('No Worse Off Calc'!#REF!='No Worse Off Ref Data'!DA$2,Data!Q39,0)</f>
        <v>#REF!</v>
      </c>
      <c r="DB39" s="4" t="e">
        <f>IF('No Worse Off Calc'!#REF!='No Worse Off Ref Data'!DB$2,Data!R39,0)</f>
        <v>#REF!</v>
      </c>
      <c r="DC39" s="4" t="e">
        <f>IF('No Worse Off Calc'!#REF!='No Worse Off Ref Data'!DC$2,Data!S39,0)</f>
        <v>#REF!</v>
      </c>
      <c r="DD39" s="4" t="e">
        <f>IF('No Worse Off Calc'!#REF!='No Worse Off Ref Data'!DD$2,Data!T39,0)</f>
        <v>#REF!</v>
      </c>
      <c r="DE39" s="4" t="e">
        <f>IF('No Worse Off Calc'!#REF!='No Worse Off Ref Data'!DE$2,Data!U39,0)</f>
        <v>#REF!</v>
      </c>
      <c r="DF39" s="22" t="e">
        <f t="shared" si="7"/>
        <v>#REF!</v>
      </c>
    </row>
    <row r="40" spans="1:110" x14ac:dyDescent="0.3">
      <c r="A40" s="12">
        <v>10101</v>
      </c>
      <c r="B40" s="37" t="s">
        <v>47</v>
      </c>
      <c r="C40" s="18">
        <f>IF('No Worse Off Calc'!$C$6='No Worse Off Ref Data'!C$2,Data!G40,0)</f>
        <v>0</v>
      </c>
      <c r="D40" s="4">
        <f>IF('No Worse Off Calc'!$C$6='No Worse Off Ref Data'!D$2,Data!H40,0)</f>
        <v>0</v>
      </c>
      <c r="E40" s="4">
        <f>IF('No Worse Off Calc'!$C$6='No Worse Off Ref Data'!E$2,Data!I40,0)</f>
        <v>76.769821689497704</v>
      </c>
      <c r="F40" s="4">
        <f>IF('No Worse Off Calc'!$C$6='No Worse Off Ref Data'!F$2,Data!J40,0)</f>
        <v>0</v>
      </c>
      <c r="G40" s="4">
        <f>IF('No Worse Off Calc'!$C$6='No Worse Off Ref Data'!G$2,Data!K40,0)</f>
        <v>0</v>
      </c>
      <c r="H40" s="4">
        <f>IF('No Worse Off Calc'!$C$6='No Worse Off Ref Data'!H$2,Data!L40,0)</f>
        <v>0</v>
      </c>
      <c r="I40" s="4">
        <f>IF('No Worse Off Calc'!$C$6='No Worse Off Ref Data'!I$2,Data!M40,0)</f>
        <v>0</v>
      </c>
      <c r="J40" s="4">
        <f>IF('No Worse Off Calc'!$C$6='No Worse Off Ref Data'!J$2,Data!N40,0)</f>
        <v>0</v>
      </c>
      <c r="K40" s="4">
        <f>IF('No Worse Off Calc'!$C$6='No Worse Off Ref Data'!K$2,Data!O40,0)</f>
        <v>0</v>
      </c>
      <c r="L40" s="4">
        <f>IF('No Worse Off Calc'!$C$6='No Worse Off Ref Data'!L$2,Data!P40,0)</f>
        <v>0</v>
      </c>
      <c r="M40" s="4">
        <f>IF('No Worse Off Calc'!$C$6='No Worse Off Ref Data'!M$2,Data!Q40,0)</f>
        <v>0</v>
      </c>
      <c r="N40" s="4">
        <f>IF('No Worse Off Calc'!$C$6='No Worse Off Ref Data'!N$2,Data!R40,0)</f>
        <v>0</v>
      </c>
      <c r="O40" s="4">
        <f>IF('No Worse Off Calc'!$C$6='No Worse Off Ref Data'!O$2,Data!S40,0)</f>
        <v>0</v>
      </c>
      <c r="P40" s="4">
        <f>IF('No Worse Off Calc'!$C$6='No Worse Off Ref Data'!P$2,Data!T40,0)</f>
        <v>0</v>
      </c>
      <c r="Q40" s="4">
        <f>IF('No Worse Off Calc'!$C$6='No Worse Off Ref Data'!Q$2,Data!U40,0)</f>
        <v>0</v>
      </c>
      <c r="R40" s="22">
        <f t="shared" si="1"/>
        <v>76.769821689497704</v>
      </c>
      <c r="S40" s="18">
        <f>IF(S$2='No Worse Off Calc'!$D$6,Data!V40,0)</f>
        <v>0</v>
      </c>
      <c r="T40" s="4">
        <f>IF(T$2='No Worse Off Calc'!$D$6,Data!W40,0)</f>
        <v>0</v>
      </c>
      <c r="U40" s="4">
        <f>IF(U$2='No Worse Off Calc'!$D$6,Data!X40,0)</f>
        <v>0</v>
      </c>
      <c r="V40" s="4">
        <f>IF(V$2='No Worse Off Calc'!$D$6,Data!Y40,0)</f>
        <v>0</v>
      </c>
      <c r="W40" s="4">
        <f>IF(W$2='No Worse Off Calc'!$D$6,Data!Z40,0)</f>
        <v>0</v>
      </c>
      <c r="X40" s="4">
        <f>IF(X$2='No Worse Off Calc'!$D$6,Data!AA40,0)</f>
        <v>0</v>
      </c>
      <c r="Y40" s="4">
        <f>IF(Y$2='No Worse Off Calc'!$D$6,Data!AB40,0)</f>
        <v>0</v>
      </c>
      <c r="Z40" s="4">
        <f>IF(Z$2='No Worse Off Calc'!$D$6,Data!AC40,0)</f>
        <v>0</v>
      </c>
      <c r="AA40" s="4">
        <f>IF(AA$2='No Worse Off Calc'!$D$6,Data!AD40,0)</f>
        <v>0</v>
      </c>
      <c r="AB40" s="4">
        <f>IF(AB$2='No Worse Off Calc'!$D$6,Data!AE40,0)</f>
        <v>0</v>
      </c>
      <c r="AC40" s="4">
        <f>IF(AC$2='No Worse Off Calc'!$D$6,Data!AF40,0)</f>
        <v>0</v>
      </c>
      <c r="AD40" s="4">
        <f>IF(AD$2='No Worse Off Calc'!$D$6,Data!AG40,0)</f>
        <v>0</v>
      </c>
      <c r="AE40" s="4">
        <f>IF(AE$2='No Worse Off Calc'!$D$6,Data!AH40,0)</f>
        <v>0</v>
      </c>
      <c r="AF40" s="4">
        <f>IF(AF$2='No Worse Off Calc'!$D$6,Data!AI40,0)</f>
        <v>0</v>
      </c>
      <c r="AG40" s="6">
        <f t="shared" si="2"/>
        <v>0</v>
      </c>
      <c r="AH40" s="18">
        <f>IF(AH$2='No Worse Off Calc'!$E$6,0,0)</f>
        <v>0</v>
      </c>
      <c r="AI40" s="4">
        <f>IF(AI$2='No Worse Off Calc'!$E$6,Data!AJ40,0)</f>
        <v>0</v>
      </c>
      <c r="AJ40" s="4">
        <f>IF(AJ$2='No Worse Off Calc'!$E$6,Data!AK40,0)</f>
        <v>0</v>
      </c>
      <c r="AK40" s="4">
        <f>IF(AK$2='No Worse Off Calc'!$E$6,Data!AL40,0)</f>
        <v>0</v>
      </c>
      <c r="AL40" s="4">
        <f>IF(AL$2='No Worse Off Calc'!$E$6,Data!AM40,0)</f>
        <v>0</v>
      </c>
      <c r="AM40" s="4">
        <f>IF(AM$2='No Worse Off Calc'!$E$6,Data!AN40,0)</f>
        <v>0</v>
      </c>
      <c r="AN40" s="4">
        <f>IF(AN$2='No Worse Off Calc'!$E$6,Data!AO40,0)</f>
        <v>0</v>
      </c>
      <c r="AO40" s="4">
        <f>IF(AO$2='No Worse Off Calc'!$E$6,Data!AP40,0)</f>
        <v>0</v>
      </c>
      <c r="AP40" s="6">
        <f t="shared" si="3"/>
        <v>0</v>
      </c>
      <c r="AQ40" s="18">
        <f>IF(AQ$2='No Worse Off Calc'!$F$6,0,0)</f>
        <v>0</v>
      </c>
      <c r="AR40" s="4">
        <f>IF(AR$2='No Worse Off Calc'!$F$6,Data!AQ40,0)</f>
        <v>0</v>
      </c>
      <c r="AS40" s="4">
        <f>IF(AS$2='No Worse Off Calc'!$F$6,Data!AR40,0)</f>
        <v>0</v>
      </c>
      <c r="AT40" s="4">
        <f>IF(AT$2='No Worse Off Calc'!$F$6,Data!AS40,0)</f>
        <v>0</v>
      </c>
      <c r="AU40" s="4">
        <f>IF(AU$2='No Worse Off Calc'!$F$6,Data!AT40,0)</f>
        <v>0</v>
      </c>
      <c r="AV40" s="4">
        <f>IF(AV$2='No Worse Off Calc'!$F$6,Data!AU40,0)</f>
        <v>0</v>
      </c>
      <c r="AW40" s="4">
        <f>IF(AW$2='No Worse Off Calc'!$F$6,Data!AV40,0)</f>
        <v>0</v>
      </c>
      <c r="AX40" s="4">
        <f>IF(AX$2='No Worse Off Calc'!$F$6,Data!AW40,0)</f>
        <v>0</v>
      </c>
      <c r="AY40" s="6">
        <f t="shared" si="4"/>
        <v>0</v>
      </c>
      <c r="AZ40" s="18">
        <f>IF(AZ$2='No Worse Off Calc'!$G$6,0,0)</f>
        <v>0</v>
      </c>
      <c r="BA40" s="4">
        <f>IF(BA$2='No Worse Off Calc'!$G$6,Data!AX40,0)</f>
        <v>0</v>
      </c>
      <c r="BB40" s="4">
        <f>IF(BB$2='No Worse Off Calc'!$G$6,Data!AY40,0)</f>
        <v>0.67317351598173514</v>
      </c>
      <c r="BC40" s="4">
        <f>IF(BC$2='No Worse Off Calc'!$G$6,Data!AZ40,0)</f>
        <v>0</v>
      </c>
      <c r="BD40" s="4">
        <f>IF(BD$2='No Worse Off Calc'!$G$6,Data!BA40,0)</f>
        <v>0</v>
      </c>
      <c r="BE40" s="4">
        <f>IF(BE$2='No Worse Off Calc'!$G$6,Data!BB40,0)</f>
        <v>0</v>
      </c>
      <c r="BF40" s="4">
        <f>IF(BF$2='No Worse Off Calc'!$G$6,Data!BC40,0)</f>
        <v>0</v>
      </c>
      <c r="BG40" s="4">
        <f>IF(BG$2='No Worse Off Calc'!$G$6,Data!BD40,0)</f>
        <v>0</v>
      </c>
      <c r="BH40" s="6">
        <f t="shared" si="5"/>
        <v>0.67317351598173514</v>
      </c>
      <c r="BI40" s="97">
        <f>IF('No Worse Off Calc'!$H$6="Yes",Data!BE40,0)</f>
        <v>0</v>
      </c>
      <c r="BJ40" s="18">
        <f>IF(BJ$2='No Worse Off Calc'!$L$4,0,0)</f>
        <v>0</v>
      </c>
      <c r="BK40" s="4">
        <f>IF(BK$2='No Worse Off Calc'!$L$4,Data!BV40,0)</f>
        <v>0</v>
      </c>
      <c r="BL40" s="4">
        <f>IF(BL$2='No Worse Off Calc'!$L$4,Data!BW40,0)</f>
        <v>0</v>
      </c>
      <c r="BM40" s="4">
        <f>IF(BM$2='No Worse Off Calc'!$L$4,Data!BX40,0)</f>
        <v>0</v>
      </c>
      <c r="BN40" s="4">
        <f>IF(BN$2='No Worse Off Calc'!$L$4,Data!BY40,0)</f>
        <v>0.76374999999999993</v>
      </c>
      <c r="BO40" s="6">
        <f t="shared" si="6"/>
        <v>0.76374999999999993</v>
      </c>
      <c r="BP40" s="4">
        <f>IF('No Worse Off Calc'!$J$6='No Worse Off Ref Data'!BP$2,Data!C40,0)</f>
        <v>0</v>
      </c>
      <c r="BQ40" s="4">
        <f>IF('No Worse Off Calc'!$J$6='No Worse Off Ref Data'!BQ$2,Data!D40,0)</f>
        <v>0</v>
      </c>
      <c r="BR40" s="4">
        <f>IF('No Worse Off Calc'!$J$6='No Worse Off Ref Data'!BR$2,Data!E40,0)</f>
        <v>0</v>
      </c>
      <c r="BS40" s="4">
        <f>IF('No Worse Off Calc'!$J$6='No Worse Off Ref Data'!BS$2,Data!F40,0)</f>
        <v>76.028000000000006</v>
      </c>
      <c r="BT40" s="99">
        <f t="shared" si="0"/>
        <v>76.028000000000006</v>
      </c>
      <c r="BU40" s="102">
        <f>IF('No Worse Off Calc'!$L$6="Yes",'No Worse Off Ref Data'!BO40*'No Worse Off Calc'!$L$5,0)</f>
        <v>0.76374999999999993</v>
      </c>
      <c r="BV40" s="102">
        <f>IF('No Worse Off Calc'!$M$6="Yes",IF(('No Worse Off Calc'!I44-'No Worse Off Ref Data'!BT40)&gt;0,('No Worse Off Calc'!I44-'No Worse Off Ref Data'!BT40)*'No Worse Off Calc'!$M$5,0),0)</f>
        <v>6.8648173515967414E-2</v>
      </c>
      <c r="BW40" s="80">
        <f>IF('No Worse Off Calc'!$K$6="Yes",IF(('No Worse Off Calc'!I44)&lt;'No Worse Off Calc'!J44,('No Worse Off Calc'!I44-'No Worse Off Calc'!J44)*'No Worse Off Calc'!$K$5,0),0)</f>
        <v>0</v>
      </c>
      <c r="BX40" s="105">
        <f>IF('No Worse Off Calc'!$N$5='No Worse Off Ref Data'!$BX$2,'No Worse Off Scaling'!D43,0)</f>
        <v>0</v>
      </c>
      <c r="BY40" s="1">
        <f>IF('No Worse Off Calc'!$N$5='No Worse Off Ref Data'!$BY$2,'No Worse Off Scaling'!H43,0)</f>
        <v>-0.46729036026964638</v>
      </c>
      <c r="BZ40" s="6">
        <f>IF('No Worse Off Calc'!$N$6="Yes",SUM('No Worse Off Ref Data'!BX40:BY40),0)</f>
        <v>-0.46729036026964638</v>
      </c>
      <c r="CA40" s="4"/>
      <c r="CB40" s="4"/>
      <c r="CC40" s="4"/>
      <c r="CD40" s="4"/>
      <c r="CE40" s="4"/>
      <c r="CF40" s="4"/>
      <c r="CG40" s="4"/>
      <c r="CH40" s="4"/>
      <c r="CI40" s="4"/>
      <c r="CJ40" s="4"/>
      <c r="CK40" s="4"/>
      <c r="CL40" s="4"/>
      <c r="CM40" s="4"/>
      <c r="CN40" s="4"/>
      <c r="CO40" s="4"/>
      <c r="CP40" s="4"/>
      <c r="CQ40" s="4" t="e">
        <f>IF('No Worse Off Calc'!#REF!='No Worse Off Ref Data'!CQ$2,Data!G40,0)</f>
        <v>#REF!</v>
      </c>
      <c r="CR40" s="4" t="e">
        <f>IF('No Worse Off Calc'!#REF!='No Worse Off Ref Data'!CR$2,Data!H40,0)</f>
        <v>#REF!</v>
      </c>
      <c r="CS40" s="4" t="e">
        <f>IF('No Worse Off Calc'!#REF!='No Worse Off Ref Data'!CS$2,Data!I40,0)</f>
        <v>#REF!</v>
      </c>
      <c r="CT40" s="4" t="e">
        <f>IF('No Worse Off Calc'!#REF!='No Worse Off Ref Data'!CT$2,Data!J40,0)</f>
        <v>#REF!</v>
      </c>
      <c r="CU40" s="4" t="e">
        <f>IF('No Worse Off Calc'!#REF!='No Worse Off Ref Data'!CU$2,Data!K40,0)</f>
        <v>#REF!</v>
      </c>
      <c r="CV40" s="4" t="e">
        <f>IF('No Worse Off Calc'!#REF!='No Worse Off Ref Data'!CV$2,Data!L40,0)</f>
        <v>#REF!</v>
      </c>
      <c r="CW40" s="4" t="e">
        <f>IF('No Worse Off Calc'!#REF!='No Worse Off Ref Data'!CW$2,Data!M40,0)</f>
        <v>#REF!</v>
      </c>
      <c r="CX40" s="4" t="e">
        <f>IF('No Worse Off Calc'!#REF!='No Worse Off Ref Data'!CX$2,Data!N40,0)</f>
        <v>#REF!</v>
      </c>
      <c r="CY40" s="4" t="e">
        <f>IF('No Worse Off Calc'!#REF!='No Worse Off Ref Data'!CY$2,Data!O40,0)</f>
        <v>#REF!</v>
      </c>
      <c r="CZ40" s="4" t="e">
        <f>IF('No Worse Off Calc'!#REF!='No Worse Off Ref Data'!CZ$2,Data!P40,0)</f>
        <v>#REF!</v>
      </c>
      <c r="DA40" s="4" t="e">
        <f>IF('No Worse Off Calc'!#REF!='No Worse Off Ref Data'!DA$2,Data!Q40,0)</f>
        <v>#REF!</v>
      </c>
      <c r="DB40" s="4" t="e">
        <f>IF('No Worse Off Calc'!#REF!='No Worse Off Ref Data'!DB$2,Data!R40,0)</f>
        <v>#REF!</v>
      </c>
      <c r="DC40" s="4" t="e">
        <f>IF('No Worse Off Calc'!#REF!='No Worse Off Ref Data'!DC$2,Data!S40,0)</f>
        <v>#REF!</v>
      </c>
      <c r="DD40" s="4" t="e">
        <f>IF('No Worse Off Calc'!#REF!='No Worse Off Ref Data'!DD$2,Data!T40,0)</f>
        <v>#REF!</v>
      </c>
      <c r="DE40" s="4" t="e">
        <f>IF('No Worse Off Calc'!#REF!='No Worse Off Ref Data'!DE$2,Data!U40,0)</f>
        <v>#REF!</v>
      </c>
      <c r="DF40" s="22" t="e">
        <f t="shared" si="7"/>
        <v>#REF!</v>
      </c>
    </row>
    <row r="41" spans="1:110" x14ac:dyDescent="0.3">
      <c r="A41" s="12">
        <v>10103</v>
      </c>
      <c r="B41" s="37" t="s">
        <v>48</v>
      </c>
      <c r="C41" s="18">
        <f>IF('No Worse Off Calc'!$C$6='No Worse Off Ref Data'!C$2,Data!G41,0)</f>
        <v>0</v>
      </c>
      <c r="D41" s="4">
        <f>IF('No Worse Off Calc'!$C$6='No Worse Off Ref Data'!D$2,Data!H41,0)</f>
        <v>0</v>
      </c>
      <c r="E41" s="4">
        <f>IF('No Worse Off Calc'!$C$6='No Worse Off Ref Data'!E$2,Data!I41,0)</f>
        <v>534.31346369863013</v>
      </c>
      <c r="F41" s="4">
        <f>IF('No Worse Off Calc'!$C$6='No Worse Off Ref Data'!F$2,Data!J41,0)</f>
        <v>0</v>
      </c>
      <c r="G41" s="4">
        <f>IF('No Worse Off Calc'!$C$6='No Worse Off Ref Data'!G$2,Data!K41,0)</f>
        <v>0</v>
      </c>
      <c r="H41" s="4">
        <f>IF('No Worse Off Calc'!$C$6='No Worse Off Ref Data'!H$2,Data!L41,0)</f>
        <v>0</v>
      </c>
      <c r="I41" s="4">
        <f>IF('No Worse Off Calc'!$C$6='No Worse Off Ref Data'!I$2,Data!M41,0)</f>
        <v>0</v>
      </c>
      <c r="J41" s="4">
        <f>IF('No Worse Off Calc'!$C$6='No Worse Off Ref Data'!J$2,Data!N41,0)</f>
        <v>0</v>
      </c>
      <c r="K41" s="4">
        <f>IF('No Worse Off Calc'!$C$6='No Worse Off Ref Data'!K$2,Data!O41,0)</f>
        <v>0</v>
      </c>
      <c r="L41" s="4">
        <f>IF('No Worse Off Calc'!$C$6='No Worse Off Ref Data'!L$2,Data!P41,0)</f>
        <v>0</v>
      </c>
      <c r="M41" s="4">
        <f>IF('No Worse Off Calc'!$C$6='No Worse Off Ref Data'!M$2,Data!Q41,0)</f>
        <v>0</v>
      </c>
      <c r="N41" s="4">
        <f>IF('No Worse Off Calc'!$C$6='No Worse Off Ref Data'!N$2,Data!R41,0)</f>
        <v>0</v>
      </c>
      <c r="O41" s="4">
        <f>IF('No Worse Off Calc'!$C$6='No Worse Off Ref Data'!O$2,Data!S41,0)</f>
        <v>0</v>
      </c>
      <c r="P41" s="4">
        <f>IF('No Worse Off Calc'!$C$6='No Worse Off Ref Data'!P$2,Data!T41,0)</f>
        <v>0</v>
      </c>
      <c r="Q41" s="4">
        <f>IF('No Worse Off Calc'!$C$6='No Worse Off Ref Data'!Q$2,Data!U41,0)</f>
        <v>0</v>
      </c>
      <c r="R41" s="22">
        <f t="shared" si="1"/>
        <v>534.31346369863013</v>
      </c>
      <c r="S41" s="18">
        <f>IF(S$2='No Worse Off Calc'!$D$6,Data!V41,0)</f>
        <v>0</v>
      </c>
      <c r="T41" s="4">
        <f>IF(T$2='No Worse Off Calc'!$D$6,Data!W41,0)</f>
        <v>0</v>
      </c>
      <c r="U41" s="4">
        <f>IF(U$2='No Worse Off Calc'!$D$6,Data!X41,0)</f>
        <v>0</v>
      </c>
      <c r="V41" s="4">
        <f>IF(V$2='No Worse Off Calc'!$D$6,Data!Y41,0)</f>
        <v>0</v>
      </c>
      <c r="W41" s="4">
        <f>IF(W$2='No Worse Off Calc'!$D$6,Data!Z41,0)</f>
        <v>0</v>
      </c>
      <c r="X41" s="4">
        <f>IF(X$2='No Worse Off Calc'!$D$6,Data!AA41,0)</f>
        <v>0</v>
      </c>
      <c r="Y41" s="4">
        <f>IF(Y$2='No Worse Off Calc'!$D$6,Data!AB41,0)</f>
        <v>0</v>
      </c>
      <c r="Z41" s="4">
        <f>IF(Z$2='No Worse Off Calc'!$D$6,Data!AC41,0)</f>
        <v>0</v>
      </c>
      <c r="AA41" s="4">
        <f>IF(AA$2='No Worse Off Calc'!$D$6,Data!AD41,0)</f>
        <v>0</v>
      </c>
      <c r="AB41" s="4">
        <f>IF(AB$2='No Worse Off Calc'!$D$6,Data!AE41,0)</f>
        <v>0</v>
      </c>
      <c r="AC41" s="4">
        <f>IF(AC$2='No Worse Off Calc'!$D$6,Data!AF41,0)</f>
        <v>0</v>
      </c>
      <c r="AD41" s="4">
        <f>IF(AD$2='No Worse Off Calc'!$D$6,Data!AG41,0)</f>
        <v>0</v>
      </c>
      <c r="AE41" s="4">
        <f>IF(AE$2='No Worse Off Calc'!$D$6,Data!AH41,0)</f>
        <v>0</v>
      </c>
      <c r="AF41" s="4">
        <f>IF(AF$2='No Worse Off Calc'!$D$6,Data!AI41,0)</f>
        <v>0</v>
      </c>
      <c r="AG41" s="6">
        <f t="shared" si="2"/>
        <v>0</v>
      </c>
      <c r="AH41" s="18">
        <f>IF(AH$2='No Worse Off Calc'!$E$6,0,0)</f>
        <v>0</v>
      </c>
      <c r="AI41" s="4">
        <f>IF(AI$2='No Worse Off Calc'!$E$6,Data!AJ41,0)</f>
        <v>0</v>
      </c>
      <c r="AJ41" s="4">
        <f>IF(AJ$2='No Worse Off Calc'!$E$6,Data!AK41,0)</f>
        <v>225.94851598173517</v>
      </c>
      <c r="AK41" s="4">
        <f>IF(AK$2='No Worse Off Calc'!$E$6,Data!AL41,0)</f>
        <v>0</v>
      </c>
      <c r="AL41" s="4">
        <f>IF(AL$2='No Worse Off Calc'!$E$6,Data!AM41,0)</f>
        <v>0</v>
      </c>
      <c r="AM41" s="4">
        <f>IF(AM$2='No Worse Off Calc'!$E$6,Data!AN41,0)</f>
        <v>0</v>
      </c>
      <c r="AN41" s="4">
        <f>IF(AN$2='No Worse Off Calc'!$E$6,Data!AO41,0)</f>
        <v>0</v>
      </c>
      <c r="AO41" s="4">
        <f>IF(AO$2='No Worse Off Calc'!$E$6,Data!AP41,0)</f>
        <v>0</v>
      </c>
      <c r="AP41" s="6">
        <f t="shared" si="3"/>
        <v>225.94851598173517</v>
      </c>
      <c r="AQ41" s="18">
        <f>IF(AQ$2='No Worse Off Calc'!$F$6,0,0)</f>
        <v>0</v>
      </c>
      <c r="AR41" s="4">
        <f>IF(AR$2='No Worse Off Calc'!$F$6,Data!AQ41,0)</f>
        <v>0</v>
      </c>
      <c r="AS41" s="4">
        <f>IF(AS$2='No Worse Off Calc'!$F$6,Data!AR41,0)</f>
        <v>0</v>
      </c>
      <c r="AT41" s="4">
        <f>IF(AT$2='No Worse Off Calc'!$F$6,Data!AS41,0)</f>
        <v>0</v>
      </c>
      <c r="AU41" s="4">
        <f>IF(AU$2='No Worse Off Calc'!$F$6,Data!AT41,0)</f>
        <v>0</v>
      </c>
      <c r="AV41" s="4">
        <f>IF(AV$2='No Worse Off Calc'!$F$6,Data!AU41,0)</f>
        <v>0</v>
      </c>
      <c r="AW41" s="4">
        <f>IF(AW$2='No Worse Off Calc'!$F$6,Data!AV41,0)</f>
        <v>0</v>
      </c>
      <c r="AX41" s="4">
        <f>IF(AX$2='No Worse Off Calc'!$F$6,Data!AW41,0)</f>
        <v>0</v>
      </c>
      <c r="AY41" s="6">
        <f t="shared" si="4"/>
        <v>0</v>
      </c>
      <c r="AZ41" s="18">
        <f>IF(AZ$2='No Worse Off Calc'!$G$6,0,0)</f>
        <v>0</v>
      </c>
      <c r="BA41" s="4">
        <f>IF(BA$2='No Worse Off Calc'!$G$6,Data!AX41,0)</f>
        <v>0</v>
      </c>
      <c r="BB41" s="4">
        <f>IF(BB$2='No Worse Off Calc'!$G$6,Data!AY41,0)</f>
        <v>0</v>
      </c>
      <c r="BC41" s="4">
        <f>IF(BC$2='No Worse Off Calc'!$G$6,Data!AZ41,0)</f>
        <v>0</v>
      </c>
      <c r="BD41" s="4">
        <f>IF(BD$2='No Worse Off Calc'!$G$6,Data!BA41,0)</f>
        <v>0</v>
      </c>
      <c r="BE41" s="4">
        <f>IF(BE$2='No Worse Off Calc'!$G$6,Data!BB41,0)</f>
        <v>0</v>
      </c>
      <c r="BF41" s="4">
        <f>IF(BF$2='No Worse Off Calc'!$G$6,Data!BC41,0)</f>
        <v>0</v>
      </c>
      <c r="BG41" s="4">
        <f>IF(BG$2='No Worse Off Calc'!$G$6,Data!BD41,0)</f>
        <v>0</v>
      </c>
      <c r="BH41" s="6">
        <f t="shared" si="5"/>
        <v>0</v>
      </c>
      <c r="BI41" s="97">
        <f>IF('No Worse Off Calc'!$H$6="Yes",Data!BE41,0)</f>
        <v>123</v>
      </c>
      <c r="BJ41" s="18">
        <f>IF(BJ$2='No Worse Off Calc'!$L$4,0,0)</f>
        <v>0</v>
      </c>
      <c r="BK41" s="4">
        <f>IF(BK$2='No Worse Off Calc'!$L$4,Data!BV41,0)</f>
        <v>0</v>
      </c>
      <c r="BL41" s="4">
        <f>IF(BL$2='No Worse Off Calc'!$L$4,Data!BW41,0)</f>
        <v>0</v>
      </c>
      <c r="BM41" s="4">
        <f>IF(BM$2='No Worse Off Calc'!$L$4,Data!BX41,0)</f>
        <v>0</v>
      </c>
      <c r="BN41" s="4">
        <f>IF(BN$2='No Worse Off Calc'!$L$4,Data!BY41,0)</f>
        <v>16.954999999999998</v>
      </c>
      <c r="BO41" s="6">
        <f t="shared" si="6"/>
        <v>16.954999999999998</v>
      </c>
      <c r="BP41" s="4">
        <f>IF('No Worse Off Calc'!$J$6='No Worse Off Ref Data'!BP$2,Data!C41,0)</f>
        <v>0</v>
      </c>
      <c r="BQ41" s="4">
        <f>IF('No Worse Off Calc'!$J$6='No Worse Off Ref Data'!BQ$2,Data!D41,0)</f>
        <v>0</v>
      </c>
      <c r="BR41" s="4">
        <f>IF('No Worse Off Calc'!$J$6='No Worse Off Ref Data'!BR$2,Data!E41,0)</f>
        <v>0</v>
      </c>
      <c r="BS41" s="4">
        <f>IF('No Worse Off Calc'!$J$6='No Worse Off Ref Data'!BS$2,Data!F41,0)</f>
        <v>318.49400000000003</v>
      </c>
      <c r="BT41" s="99">
        <f t="shared" si="0"/>
        <v>318.49400000000003</v>
      </c>
      <c r="BU41" s="102">
        <f>IF('No Worse Off Calc'!$L$6="Yes",'No Worse Off Ref Data'!BO41*'No Worse Off Calc'!$L$5,0)</f>
        <v>16.954999999999998</v>
      </c>
      <c r="BV41" s="102">
        <f>IF('No Worse Off Calc'!$M$6="Yes",IF(('No Worse Off Calc'!I45-'No Worse Off Ref Data'!BT41)&gt;0,('No Worse Off Calc'!I45-'No Worse Off Ref Data'!BT41)*'No Worse Off Calc'!$M$5,0),0)</f>
        <v>112.87094771689493</v>
      </c>
      <c r="BW41" s="80">
        <f>IF('No Worse Off Calc'!$K$6="Yes",IF(('No Worse Off Calc'!I45)&lt;'No Worse Off Calc'!J45,('No Worse Off Calc'!I45-'No Worse Off Calc'!J45)*'No Worse Off Calc'!$K$5,0),0)</f>
        <v>0</v>
      </c>
      <c r="BX41" s="105">
        <f>IF('No Worse Off Calc'!$N$5='No Worse Off Ref Data'!$BX$2,'No Worse Off Scaling'!D44,0)</f>
        <v>0</v>
      </c>
      <c r="BY41" s="1">
        <f>IF('No Worse Off Calc'!$N$5='No Worse Off Ref Data'!$BY$2,'No Worse Off Scaling'!H44,0)</f>
        <v>-72.881483659108781</v>
      </c>
      <c r="BZ41" s="6">
        <f>IF('No Worse Off Calc'!$N$6="Yes",SUM('No Worse Off Ref Data'!BX41:BY41),0)</f>
        <v>-72.881483659108781</v>
      </c>
      <c r="CA41" s="4"/>
      <c r="CB41" s="4"/>
      <c r="CC41" s="4"/>
      <c r="CD41" s="4"/>
      <c r="CE41" s="4"/>
      <c r="CF41" s="4"/>
      <c r="CG41" s="4"/>
      <c r="CH41" s="4"/>
      <c r="CI41" s="4"/>
      <c r="CJ41" s="4"/>
      <c r="CK41" s="4"/>
      <c r="CL41" s="4"/>
      <c r="CM41" s="4"/>
      <c r="CN41" s="4"/>
      <c r="CO41" s="4"/>
      <c r="CP41" s="4"/>
      <c r="CQ41" s="4" t="e">
        <f>IF('No Worse Off Calc'!#REF!='No Worse Off Ref Data'!CQ$2,Data!G41,0)</f>
        <v>#REF!</v>
      </c>
      <c r="CR41" s="4" t="e">
        <f>IF('No Worse Off Calc'!#REF!='No Worse Off Ref Data'!CR$2,Data!H41,0)</f>
        <v>#REF!</v>
      </c>
      <c r="CS41" s="4" t="e">
        <f>IF('No Worse Off Calc'!#REF!='No Worse Off Ref Data'!CS$2,Data!I41,0)</f>
        <v>#REF!</v>
      </c>
      <c r="CT41" s="4" t="e">
        <f>IF('No Worse Off Calc'!#REF!='No Worse Off Ref Data'!CT$2,Data!J41,0)</f>
        <v>#REF!</v>
      </c>
      <c r="CU41" s="4" t="e">
        <f>IF('No Worse Off Calc'!#REF!='No Worse Off Ref Data'!CU$2,Data!K41,0)</f>
        <v>#REF!</v>
      </c>
      <c r="CV41" s="4" t="e">
        <f>IF('No Worse Off Calc'!#REF!='No Worse Off Ref Data'!CV$2,Data!L41,0)</f>
        <v>#REF!</v>
      </c>
      <c r="CW41" s="4" t="e">
        <f>IF('No Worse Off Calc'!#REF!='No Worse Off Ref Data'!CW$2,Data!M41,0)</f>
        <v>#REF!</v>
      </c>
      <c r="CX41" s="4" t="e">
        <f>IF('No Worse Off Calc'!#REF!='No Worse Off Ref Data'!CX$2,Data!N41,0)</f>
        <v>#REF!</v>
      </c>
      <c r="CY41" s="4" t="e">
        <f>IF('No Worse Off Calc'!#REF!='No Worse Off Ref Data'!CY$2,Data!O41,0)</f>
        <v>#REF!</v>
      </c>
      <c r="CZ41" s="4" t="e">
        <f>IF('No Worse Off Calc'!#REF!='No Worse Off Ref Data'!CZ$2,Data!P41,0)</f>
        <v>#REF!</v>
      </c>
      <c r="DA41" s="4" t="e">
        <f>IF('No Worse Off Calc'!#REF!='No Worse Off Ref Data'!DA$2,Data!Q41,0)</f>
        <v>#REF!</v>
      </c>
      <c r="DB41" s="4" t="e">
        <f>IF('No Worse Off Calc'!#REF!='No Worse Off Ref Data'!DB$2,Data!R41,0)</f>
        <v>#REF!</v>
      </c>
      <c r="DC41" s="4" t="e">
        <f>IF('No Worse Off Calc'!#REF!='No Worse Off Ref Data'!DC$2,Data!S41,0)</f>
        <v>#REF!</v>
      </c>
      <c r="DD41" s="4" t="e">
        <f>IF('No Worse Off Calc'!#REF!='No Worse Off Ref Data'!DD$2,Data!T41,0)</f>
        <v>#REF!</v>
      </c>
      <c r="DE41" s="4" t="e">
        <f>IF('No Worse Off Calc'!#REF!='No Worse Off Ref Data'!DE$2,Data!U41,0)</f>
        <v>#REF!</v>
      </c>
      <c r="DF41" s="22" t="e">
        <f t="shared" si="7"/>
        <v>#REF!</v>
      </c>
    </row>
    <row r="42" spans="1:110" x14ac:dyDescent="0.3">
      <c r="A42" s="12">
        <v>10105</v>
      </c>
      <c r="B42" s="37" t="s">
        <v>49</v>
      </c>
      <c r="C42" s="18">
        <f>IF('No Worse Off Calc'!$C$6='No Worse Off Ref Data'!C$2,Data!G42,0)</f>
        <v>0</v>
      </c>
      <c r="D42" s="4">
        <f>IF('No Worse Off Calc'!$C$6='No Worse Off Ref Data'!D$2,Data!H42,0)</f>
        <v>0</v>
      </c>
      <c r="E42" s="4">
        <f>IF('No Worse Off Calc'!$C$6='No Worse Off Ref Data'!E$2,Data!I42,0)</f>
        <v>83.237930365296805</v>
      </c>
      <c r="F42" s="4">
        <f>IF('No Worse Off Calc'!$C$6='No Worse Off Ref Data'!F$2,Data!J42,0)</f>
        <v>0</v>
      </c>
      <c r="G42" s="4">
        <f>IF('No Worse Off Calc'!$C$6='No Worse Off Ref Data'!G$2,Data!K42,0)</f>
        <v>0</v>
      </c>
      <c r="H42" s="4">
        <f>IF('No Worse Off Calc'!$C$6='No Worse Off Ref Data'!H$2,Data!L42,0)</f>
        <v>0</v>
      </c>
      <c r="I42" s="4">
        <f>IF('No Worse Off Calc'!$C$6='No Worse Off Ref Data'!I$2,Data!M42,0)</f>
        <v>0</v>
      </c>
      <c r="J42" s="4">
        <f>IF('No Worse Off Calc'!$C$6='No Worse Off Ref Data'!J$2,Data!N42,0)</f>
        <v>0</v>
      </c>
      <c r="K42" s="4">
        <f>IF('No Worse Off Calc'!$C$6='No Worse Off Ref Data'!K$2,Data!O42,0)</f>
        <v>0</v>
      </c>
      <c r="L42" s="4">
        <f>IF('No Worse Off Calc'!$C$6='No Worse Off Ref Data'!L$2,Data!P42,0)</f>
        <v>0</v>
      </c>
      <c r="M42" s="4">
        <f>IF('No Worse Off Calc'!$C$6='No Worse Off Ref Data'!M$2,Data!Q42,0)</f>
        <v>0</v>
      </c>
      <c r="N42" s="4">
        <f>IF('No Worse Off Calc'!$C$6='No Worse Off Ref Data'!N$2,Data!R42,0)</f>
        <v>0</v>
      </c>
      <c r="O42" s="4">
        <f>IF('No Worse Off Calc'!$C$6='No Worse Off Ref Data'!O$2,Data!S42,0)</f>
        <v>0</v>
      </c>
      <c r="P42" s="4">
        <f>IF('No Worse Off Calc'!$C$6='No Worse Off Ref Data'!P$2,Data!T42,0)</f>
        <v>0</v>
      </c>
      <c r="Q42" s="4">
        <f>IF('No Worse Off Calc'!$C$6='No Worse Off Ref Data'!Q$2,Data!U42,0)</f>
        <v>0</v>
      </c>
      <c r="R42" s="22">
        <f t="shared" si="1"/>
        <v>83.237930365296805</v>
      </c>
      <c r="S42" s="18">
        <f>IF(S$2='No Worse Off Calc'!$D$6,Data!V42,0)</f>
        <v>0</v>
      </c>
      <c r="T42" s="4">
        <f>IF(T$2='No Worse Off Calc'!$D$6,Data!W42,0)</f>
        <v>0</v>
      </c>
      <c r="U42" s="4">
        <f>IF(U$2='No Worse Off Calc'!$D$6,Data!X42,0)</f>
        <v>0</v>
      </c>
      <c r="V42" s="4">
        <f>IF(V$2='No Worse Off Calc'!$D$6,Data!Y42,0)</f>
        <v>0</v>
      </c>
      <c r="W42" s="4">
        <f>IF(W$2='No Worse Off Calc'!$D$6,Data!Z42,0)</f>
        <v>0</v>
      </c>
      <c r="X42" s="4">
        <f>IF(X$2='No Worse Off Calc'!$D$6,Data!AA42,0)</f>
        <v>0</v>
      </c>
      <c r="Y42" s="4">
        <f>IF(Y$2='No Worse Off Calc'!$D$6,Data!AB42,0)</f>
        <v>0</v>
      </c>
      <c r="Z42" s="4">
        <f>IF(Z$2='No Worse Off Calc'!$D$6,Data!AC42,0)</f>
        <v>0</v>
      </c>
      <c r="AA42" s="4">
        <f>IF(AA$2='No Worse Off Calc'!$D$6,Data!AD42,0)</f>
        <v>0</v>
      </c>
      <c r="AB42" s="4">
        <f>IF(AB$2='No Worse Off Calc'!$D$6,Data!AE42,0)</f>
        <v>0</v>
      </c>
      <c r="AC42" s="4">
        <f>IF(AC$2='No Worse Off Calc'!$D$6,Data!AF42,0)</f>
        <v>0</v>
      </c>
      <c r="AD42" s="4">
        <f>IF(AD$2='No Worse Off Calc'!$D$6,Data!AG42,0)</f>
        <v>0</v>
      </c>
      <c r="AE42" s="4">
        <f>IF(AE$2='No Worse Off Calc'!$D$6,Data!AH42,0)</f>
        <v>0</v>
      </c>
      <c r="AF42" s="4">
        <f>IF(AF$2='No Worse Off Calc'!$D$6,Data!AI42,0)</f>
        <v>0</v>
      </c>
      <c r="AG42" s="6">
        <f t="shared" si="2"/>
        <v>0</v>
      </c>
      <c r="AH42" s="18">
        <f>IF(AH$2='No Worse Off Calc'!$E$6,0,0)</f>
        <v>0</v>
      </c>
      <c r="AI42" s="4">
        <f>IF(AI$2='No Worse Off Calc'!$E$6,Data!AJ42,0)</f>
        <v>0</v>
      </c>
      <c r="AJ42" s="4">
        <f>IF(AJ$2='No Worse Off Calc'!$E$6,Data!AK42,0)</f>
        <v>0</v>
      </c>
      <c r="AK42" s="4">
        <f>IF(AK$2='No Worse Off Calc'!$E$6,Data!AL42,0)</f>
        <v>0</v>
      </c>
      <c r="AL42" s="4">
        <f>IF(AL$2='No Worse Off Calc'!$E$6,Data!AM42,0)</f>
        <v>0</v>
      </c>
      <c r="AM42" s="4">
        <f>IF(AM$2='No Worse Off Calc'!$E$6,Data!AN42,0)</f>
        <v>0</v>
      </c>
      <c r="AN42" s="4">
        <f>IF(AN$2='No Worse Off Calc'!$E$6,Data!AO42,0)</f>
        <v>0</v>
      </c>
      <c r="AO42" s="4">
        <f>IF(AO$2='No Worse Off Calc'!$E$6,Data!AP42,0)</f>
        <v>0</v>
      </c>
      <c r="AP42" s="6">
        <f t="shared" si="3"/>
        <v>0</v>
      </c>
      <c r="AQ42" s="18">
        <f>IF(AQ$2='No Worse Off Calc'!$F$6,0,0)</f>
        <v>0</v>
      </c>
      <c r="AR42" s="4">
        <f>IF(AR$2='No Worse Off Calc'!$F$6,Data!AQ42,0)</f>
        <v>0</v>
      </c>
      <c r="AS42" s="4">
        <f>IF(AS$2='No Worse Off Calc'!$F$6,Data!AR42,0)</f>
        <v>0</v>
      </c>
      <c r="AT42" s="4">
        <f>IF(AT$2='No Worse Off Calc'!$F$6,Data!AS42,0)</f>
        <v>0</v>
      </c>
      <c r="AU42" s="4">
        <f>IF(AU$2='No Worse Off Calc'!$F$6,Data!AT42,0)</f>
        <v>0</v>
      </c>
      <c r="AV42" s="4">
        <f>IF(AV$2='No Worse Off Calc'!$F$6,Data!AU42,0)</f>
        <v>0</v>
      </c>
      <c r="AW42" s="4">
        <f>IF(AW$2='No Worse Off Calc'!$F$6,Data!AV42,0)</f>
        <v>0</v>
      </c>
      <c r="AX42" s="4">
        <f>IF(AX$2='No Worse Off Calc'!$F$6,Data!AW42,0)</f>
        <v>0</v>
      </c>
      <c r="AY42" s="6">
        <f t="shared" si="4"/>
        <v>0</v>
      </c>
      <c r="AZ42" s="18">
        <f>IF(AZ$2='No Worse Off Calc'!$G$6,0,0)</f>
        <v>0</v>
      </c>
      <c r="BA42" s="4">
        <f>IF(BA$2='No Worse Off Calc'!$G$6,Data!AX42,0)</f>
        <v>0</v>
      </c>
      <c r="BB42" s="4">
        <f>IF(BB$2='No Worse Off Calc'!$G$6,Data!AY42,0)</f>
        <v>0</v>
      </c>
      <c r="BC42" s="4">
        <f>IF(BC$2='No Worse Off Calc'!$G$6,Data!AZ42,0)</f>
        <v>0</v>
      </c>
      <c r="BD42" s="4">
        <f>IF(BD$2='No Worse Off Calc'!$G$6,Data!BA42,0)</f>
        <v>0</v>
      </c>
      <c r="BE42" s="4">
        <f>IF(BE$2='No Worse Off Calc'!$G$6,Data!BB42,0)</f>
        <v>0</v>
      </c>
      <c r="BF42" s="4">
        <f>IF(BF$2='No Worse Off Calc'!$G$6,Data!BC42,0)</f>
        <v>0</v>
      </c>
      <c r="BG42" s="4">
        <f>IF(BG$2='No Worse Off Calc'!$G$6,Data!BD42,0)</f>
        <v>0</v>
      </c>
      <c r="BH42" s="6">
        <f t="shared" si="5"/>
        <v>0</v>
      </c>
      <c r="BI42" s="97">
        <f>IF('No Worse Off Calc'!$H$6="Yes",Data!BE42,0)</f>
        <v>0</v>
      </c>
      <c r="BJ42" s="18">
        <f>IF(BJ$2='No Worse Off Calc'!$L$4,0,0)</f>
        <v>0</v>
      </c>
      <c r="BK42" s="4">
        <f>IF(BK$2='No Worse Off Calc'!$L$4,Data!BV42,0)</f>
        <v>0</v>
      </c>
      <c r="BL42" s="4">
        <f>IF(BL$2='No Worse Off Calc'!$L$4,Data!BW42,0)</f>
        <v>0</v>
      </c>
      <c r="BM42" s="4">
        <f>IF(BM$2='No Worse Off Calc'!$L$4,Data!BX42,0)</f>
        <v>0</v>
      </c>
      <c r="BN42" s="4">
        <f>IF(BN$2='No Worse Off Calc'!$L$4,Data!BY42,0)</f>
        <v>0</v>
      </c>
      <c r="BO42" s="6">
        <f t="shared" si="6"/>
        <v>0</v>
      </c>
      <c r="BP42" s="4">
        <f>IF('No Worse Off Calc'!$J$6='No Worse Off Ref Data'!BP$2,Data!C42,0)</f>
        <v>0</v>
      </c>
      <c r="BQ42" s="4">
        <f>IF('No Worse Off Calc'!$J$6='No Worse Off Ref Data'!BQ$2,Data!D42,0)</f>
        <v>0</v>
      </c>
      <c r="BR42" s="4">
        <f>IF('No Worse Off Calc'!$J$6='No Worse Off Ref Data'!BR$2,Data!E42,0)</f>
        <v>0</v>
      </c>
      <c r="BS42" s="4">
        <f>IF('No Worse Off Calc'!$J$6='No Worse Off Ref Data'!BS$2,Data!F42,0)</f>
        <v>92.837999999999994</v>
      </c>
      <c r="BT42" s="99">
        <f t="shared" si="0"/>
        <v>92.837999999999994</v>
      </c>
      <c r="BU42" s="102">
        <f>IF('No Worse Off Calc'!$L$6="Yes",'No Worse Off Ref Data'!BO42*'No Worse Off Calc'!$L$5,0)</f>
        <v>0</v>
      </c>
      <c r="BV42" s="102">
        <f>IF('No Worse Off Calc'!$M$6="Yes",IF(('No Worse Off Calc'!I46-'No Worse Off Ref Data'!BT42)&gt;0,('No Worse Off Calc'!I46-'No Worse Off Ref Data'!BT42)*'No Worse Off Calc'!$M$5,0),0)</f>
        <v>0</v>
      </c>
      <c r="BW42" s="80">
        <f>IF('No Worse Off Calc'!$K$6="Yes",IF(('No Worse Off Calc'!I46)&lt;'No Worse Off Calc'!J46,('No Worse Off Calc'!I46-'No Worse Off Calc'!J46)*'No Worse Off Calc'!$K$5,0),0)</f>
        <v>-9.6000696347031891</v>
      </c>
      <c r="BX42" s="105">
        <f>IF('No Worse Off Calc'!$N$5='No Worse Off Ref Data'!$BX$2,'No Worse Off Scaling'!D45,0)</f>
        <v>0</v>
      </c>
      <c r="BY42" s="1">
        <f>IF('No Worse Off Calc'!$N$5='No Worse Off Ref Data'!$BY$2,'No Worse Off Scaling'!H45,0)</f>
        <v>0</v>
      </c>
      <c r="BZ42" s="6">
        <f>IF('No Worse Off Calc'!$N$6="Yes",SUM('No Worse Off Ref Data'!BX42:BY42),0)</f>
        <v>0</v>
      </c>
      <c r="CA42" s="4"/>
      <c r="CB42" s="4"/>
      <c r="CC42" s="4"/>
      <c r="CD42" s="4"/>
      <c r="CE42" s="4"/>
      <c r="CF42" s="4"/>
      <c r="CG42" s="4"/>
      <c r="CH42" s="4"/>
      <c r="CI42" s="4"/>
      <c r="CJ42" s="4"/>
      <c r="CK42" s="4"/>
      <c r="CL42" s="4"/>
      <c r="CM42" s="4"/>
      <c r="CN42" s="4"/>
      <c r="CO42" s="4"/>
      <c r="CP42" s="4"/>
      <c r="CQ42" s="4" t="e">
        <f>IF('No Worse Off Calc'!#REF!='No Worse Off Ref Data'!CQ$2,Data!G42,0)</f>
        <v>#REF!</v>
      </c>
      <c r="CR42" s="4" t="e">
        <f>IF('No Worse Off Calc'!#REF!='No Worse Off Ref Data'!CR$2,Data!H42,0)</f>
        <v>#REF!</v>
      </c>
      <c r="CS42" s="4" t="e">
        <f>IF('No Worse Off Calc'!#REF!='No Worse Off Ref Data'!CS$2,Data!I42,0)</f>
        <v>#REF!</v>
      </c>
      <c r="CT42" s="4" t="e">
        <f>IF('No Worse Off Calc'!#REF!='No Worse Off Ref Data'!CT$2,Data!J42,0)</f>
        <v>#REF!</v>
      </c>
      <c r="CU42" s="4" t="e">
        <f>IF('No Worse Off Calc'!#REF!='No Worse Off Ref Data'!CU$2,Data!K42,0)</f>
        <v>#REF!</v>
      </c>
      <c r="CV42" s="4" t="e">
        <f>IF('No Worse Off Calc'!#REF!='No Worse Off Ref Data'!CV$2,Data!L42,0)</f>
        <v>#REF!</v>
      </c>
      <c r="CW42" s="4" t="e">
        <f>IF('No Worse Off Calc'!#REF!='No Worse Off Ref Data'!CW$2,Data!M42,0)</f>
        <v>#REF!</v>
      </c>
      <c r="CX42" s="4" t="e">
        <f>IF('No Worse Off Calc'!#REF!='No Worse Off Ref Data'!CX$2,Data!N42,0)</f>
        <v>#REF!</v>
      </c>
      <c r="CY42" s="4" t="e">
        <f>IF('No Worse Off Calc'!#REF!='No Worse Off Ref Data'!CY$2,Data!O42,0)</f>
        <v>#REF!</v>
      </c>
      <c r="CZ42" s="4" t="e">
        <f>IF('No Worse Off Calc'!#REF!='No Worse Off Ref Data'!CZ$2,Data!P42,0)</f>
        <v>#REF!</v>
      </c>
      <c r="DA42" s="4" t="e">
        <f>IF('No Worse Off Calc'!#REF!='No Worse Off Ref Data'!DA$2,Data!Q42,0)</f>
        <v>#REF!</v>
      </c>
      <c r="DB42" s="4" t="e">
        <f>IF('No Worse Off Calc'!#REF!='No Worse Off Ref Data'!DB$2,Data!R42,0)</f>
        <v>#REF!</v>
      </c>
      <c r="DC42" s="4" t="e">
        <f>IF('No Worse Off Calc'!#REF!='No Worse Off Ref Data'!DC$2,Data!S42,0)</f>
        <v>#REF!</v>
      </c>
      <c r="DD42" s="4" t="e">
        <f>IF('No Worse Off Calc'!#REF!='No Worse Off Ref Data'!DD$2,Data!T42,0)</f>
        <v>#REF!</v>
      </c>
      <c r="DE42" s="4" t="e">
        <f>IF('No Worse Off Calc'!#REF!='No Worse Off Ref Data'!DE$2,Data!U42,0)</f>
        <v>#REF!</v>
      </c>
      <c r="DF42" s="22" t="e">
        <f t="shared" si="7"/>
        <v>#REF!</v>
      </c>
    </row>
    <row r="43" spans="1:110" x14ac:dyDescent="0.3">
      <c r="A43" s="12">
        <v>10106</v>
      </c>
      <c r="B43" s="37" t="s">
        <v>50</v>
      </c>
      <c r="C43" s="18">
        <f>IF('No Worse Off Calc'!$C$6='No Worse Off Ref Data'!C$2,Data!G43,0)</f>
        <v>0</v>
      </c>
      <c r="D43" s="4">
        <f>IF('No Worse Off Calc'!$C$6='No Worse Off Ref Data'!D$2,Data!H43,0)</f>
        <v>0</v>
      </c>
      <c r="E43" s="4">
        <f>IF('No Worse Off Calc'!$C$6='No Worse Off Ref Data'!E$2,Data!I43,0)</f>
        <v>23.794894520547945</v>
      </c>
      <c r="F43" s="4">
        <f>IF('No Worse Off Calc'!$C$6='No Worse Off Ref Data'!F$2,Data!J43,0)</f>
        <v>0</v>
      </c>
      <c r="G43" s="4">
        <f>IF('No Worse Off Calc'!$C$6='No Worse Off Ref Data'!G$2,Data!K43,0)</f>
        <v>0</v>
      </c>
      <c r="H43" s="4">
        <f>IF('No Worse Off Calc'!$C$6='No Worse Off Ref Data'!H$2,Data!L43,0)</f>
        <v>0</v>
      </c>
      <c r="I43" s="4">
        <f>IF('No Worse Off Calc'!$C$6='No Worse Off Ref Data'!I$2,Data!M43,0)</f>
        <v>0</v>
      </c>
      <c r="J43" s="4">
        <f>IF('No Worse Off Calc'!$C$6='No Worse Off Ref Data'!J$2,Data!N43,0)</f>
        <v>0</v>
      </c>
      <c r="K43" s="4">
        <f>IF('No Worse Off Calc'!$C$6='No Worse Off Ref Data'!K$2,Data!O43,0)</f>
        <v>0</v>
      </c>
      <c r="L43" s="4">
        <f>IF('No Worse Off Calc'!$C$6='No Worse Off Ref Data'!L$2,Data!P43,0)</f>
        <v>0</v>
      </c>
      <c r="M43" s="4">
        <f>IF('No Worse Off Calc'!$C$6='No Worse Off Ref Data'!M$2,Data!Q43,0)</f>
        <v>0</v>
      </c>
      <c r="N43" s="4">
        <f>IF('No Worse Off Calc'!$C$6='No Worse Off Ref Data'!N$2,Data!R43,0)</f>
        <v>0</v>
      </c>
      <c r="O43" s="4">
        <f>IF('No Worse Off Calc'!$C$6='No Worse Off Ref Data'!O$2,Data!S43,0)</f>
        <v>0</v>
      </c>
      <c r="P43" s="4">
        <f>IF('No Worse Off Calc'!$C$6='No Worse Off Ref Data'!P$2,Data!T43,0)</f>
        <v>0</v>
      </c>
      <c r="Q43" s="4">
        <f>IF('No Worse Off Calc'!$C$6='No Worse Off Ref Data'!Q$2,Data!U43,0)</f>
        <v>0</v>
      </c>
      <c r="R43" s="22">
        <f t="shared" si="1"/>
        <v>23.794894520547945</v>
      </c>
      <c r="S43" s="18">
        <f>IF(S$2='No Worse Off Calc'!$D$6,Data!V43,0)</f>
        <v>0</v>
      </c>
      <c r="T43" s="4">
        <f>IF(T$2='No Worse Off Calc'!$D$6,Data!W43,0)</f>
        <v>0</v>
      </c>
      <c r="U43" s="4">
        <f>IF(U$2='No Worse Off Calc'!$D$6,Data!X43,0)</f>
        <v>0</v>
      </c>
      <c r="V43" s="4">
        <f>IF(V$2='No Worse Off Calc'!$D$6,Data!Y43,0)</f>
        <v>0</v>
      </c>
      <c r="W43" s="4">
        <f>IF(W$2='No Worse Off Calc'!$D$6,Data!Z43,0)</f>
        <v>0</v>
      </c>
      <c r="X43" s="4">
        <f>IF(X$2='No Worse Off Calc'!$D$6,Data!AA43,0)</f>
        <v>0</v>
      </c>
      <c r="Y43" s="4">
        <f>IF(Y$2='No Worse Off Calc'!$D$6,Data!AB43,0)</f>
        <v>0</v>
      </c>
      <c r="Z43" s="4">
        <f>IF(Z$2='No Worse Off Calc'!$D$6,Data!AC43,0)</f>
        <v>0</v>
      </c>
      <c r="AA43" s="4">
        <f>IF(AA$2='No Worse Off Calc'!$D$6,Data!AD43,0)</f>
        <v>0</v>
      </c>
      <c r="AB43" s="4">
        <f>IF(AB$2='No Worse Off Calc'!$D$6,Data!AE43,0)</f>
        <v>0</v>
      </c>
      <c r="AC43" s="4">
        <f>IF(AC$2='No Worse Off Calc'!$D$6,Data!AF43,0)</f>
        <v>0</v>
      </c>
      <c r="AD43" s="4">
        <f>IF(AD$2='No Worse Off Calc'!$D$6,Data!AG43,0)</f>
        <v>0</v>
      </c>
      <c r="AE43" s="4">
        <f>IF(AE$2='No Worse Off Calc'!$D$6,Data!AH43,0)</f>
        <v>0</v>
      </c>
      <c r="AF43" s="4">
        <f>IF(AF$2='No Worse Off Calc'!$D$6,Data!AI43,0)</f>
        <v>0</v>
      </c>
      <c r="AG43" s="6">
        <f t="shared" si="2"/>
        <v>0</v>
      </c>
      <c r="AH43" s="18">
        <f>IF(AH$2='No Worse Off Calc'!$E$6,0,0)</f>
        <v>0</v>
      </c>
      <c r="AI43" s="4">
        <f>IF(AI$2='No Worse Off Calc'!$E$6,Data!AJ43,0)</f>
        <v>0</v>
      </c>
      <c r="AJ43" s="4">
        <f>IF(AJ$2='No Worse Off Calc'!$E$6,Data!AK43,0)</f>
        <v>0</v>
      </c>
      <c r="AK43" s="4">
        <f>IF(AK$2='No Worse Off Calc'!$E$6,Data!AL43,0)</f>
        <v>0</v>
      </c>
      <c r="AL43" s="4">
        <f>IF(AL$2='No Worse Off Calc'!$E$6,Data!AM43,0)</f>
        <v>0</v>
      </c>
      <c r="AM43" s="4">
        <f>IF(AM$2='No Worse Off Calc'!$E$6,Data!AN43,0)</f>
        <v>0</v>
      </c>
      <c r="AN43" s="4">
        <f>IF(AN$2='No Worse Off Calc'!$E$6,Data!AO43,0)</f>
        <v>0</v>
      </c>
      <c r="AO43" s="4">
        <f>IF(AO$2='No Worse Off Calc'!$E$6,Data!AP43,0)</f>
        <v>0</v>
      </c>
      <c r="AP43" s="6">
        <f t="shared" si="3"/>
        <v>0</v>
      </c>
      <c r="AQ43" s="18">
        <f>IF(AQ$2='No Worse Off Calc'!$F$6,0,0)</f>
        <v>0</v>
      </c>
      <c r="AR43" s="4">
        <f>IF(AR$2='No Worse Off Calc'!$F$6,Data!AQ43,0)</f>
        <v>0</v>
      </c>
      <c r="AS43" s="4">
        <f>IF(AS$2='No Worse Off Calc'!$F$6,Data!AR43,0)</f>
        <v>0</v>
      </c>
      <c r="AT43" s="4">
        <f>IF(AT$2='No Worse Off Calc'!$F$6,Data!AS43,0)</f>
        <v>0</v>
      </c>
      <c r="AU43" s="4">
        <f>IF(AU$2='No Worse Off Calc'!$F$6,Data!AT43,0)</f>
        <v>0</v>
      </c>
      <c r="AV43" s="4">
        <f>IF(AV$2='No Worse Off Calc'!$F$6,Data!AU43,0)</f>
        <v>0</v>
      </c>
      <c r="AW43" s="4">
        <f>IF(AW$2='No Worse Off Calc'!$F$6,Data!AV43,0)</f>
        <v>0</v>
      </c>
      <c r="AX43" s="4">
        <f>IF(AX$2='No Worse Off Calc'!$F$6,Data!AW43,0)</f>
        <v>0</v>
      </c>
      <c r="AY43" s="6">
        <f t="shared" si="4"/>
        <v>0</v>
      </c>
      <c r="AZ43" s="18">
        <f>IF(AZ$2='No Worse Off Calc'!$G$6,0,0)</f>
        <v>0</v>
      </c>
      <c r="BA43" s="4">
        <f>IF(BA$2='No Worse Off Calc'!$G$6,Data!AX43,0)</f>
        <v>0</v>
      </c>
      <c r="BB43" s="4">
        <f>IF(BB$2='No Worse Off Calc'!$G$6,Data!AY43,0)</f>
        <v>0</v>
      </c>
      <c r="BC43" s="4">
        <f>IF(BC$2='No Worse Off Calc'!$G$6,Data!AZ43,0)</f>
        <v>0</v>
      </c>
      <c r="BD43" s="4">
        <f>IF(BD$2='No Worse Off Calc'!$G$6,Data!BA43,0)</f>
        <v>0</v>
      </c>
      <c r="BE43" s="4">
        <f>IF(BE$2='No Worse Off Calc'!$G$6,Data!BB43,0)</f>
        <v>0</v>
      </c>
      <c r="BF43" s="4">
        <f>IF(BF$2='No Worse Off Calc'!$G$6,Data!BC43,0)</f>
        <v>0</v>
      </c>
      <c r="BG43" s="4">
        <f>IF(BG$2='No Worse Off Calc'!$G$6,Data!BD43,0)</f>
        <v>0</v>
      </c>
      <c r="BH43" s="6">
        <f t="shared" si="5"/>
        <v>0</v>
      </c>
      <c r="BI43" s="97">
        <f>IF('No Worse Off Calc'!$H$6="Yes",Data!BE43,0)</f>
        <v>0</v>
      </c>
      <c r="BJ43" s="18">
        <f>IF(BJ$2='No Worse Off Calc'!$L$4,0,0)</f>
        <v>0</v>
      </c>
      <c r="BK43" s="4">
        <f>IF(BK$2='No Worse Off Calc'!$L$4,Data!BV43,0)</f>
        <v>0</v>
      </c>
      <c r="BL43" s="4">
        <f>IF(BL$2='No Worse Off Calc'!$L$4,Data!BW43,0)</f>
        <v>0</v>
      </c>
      <c r="BM43" s="4">
        <f>IF(BM$2='No Worse Off Calc'!$L$4,Data!BX43,0)</f>
        <v>0</v>
      </c>
      <c r="BN43" s="4">
        <f>IF(BN$2='No Worse Off Calc'!$L$4,Data!BY43,0)</f>
        <v>0</v>
      </c>
      <c r="BO43" s="6">
        <f t="shared" si="6"/>
        <v>0</v>
      </c>
      <c r="BP43" s="4">
        <f>IF('No Worse Off Calc'!$J$6='No Worse Off Ref Data'!BP$2,Data!C43,0)</f>
        <v>0</v>
      </c>
      <c r="BQ43" s="4">
        <f>IF('No Worse Off Calc'!$J$6='No Worse Off Ref Data'!BQ$2,Data!D43,0)</f>
        <v>0</v>
      </c>
      <c r="BR43" s="4">
        <f>IF('No Worse Off Calc'!$J$6='No Worse Off Ref Data'!BR$2,Data!E43,0)</f>
        <v>0</v>
      </c>
      <c r="BS43" s="4">
        <f>IF('No Worse Off Calc'!$J$6='No Worse Off Ref Data'!BS$2,Data!F43,0)</f>
        <v>23.879000000000001</v>
      </c>
      <c r="BT43" s="99">
        <f t="shared" si="0"/>
        <v>23.879000000000001</v>
      </c>
      <c r="BU43" s="102">
        <f>IF('No Worse Off Calc'!$L$6="Yes",'No Worse Off Ref Data'!BO43*'No Worse Off Calc'!$L$5,0)</f>
        <v>0</v>
      </c>
      <c r="BV43" s="102">
        <f>IF('No Worse Off Calc'!$M$6="Yes",IF(('No Worse Off Calc'!I47-'No Worse Off Ref Data'!BT43)&gt;0,('No Worse Off Calc'!I47-'No Worse Off Ref Data'!BT43)*'No Worse Off Calc'!$M$5,0),0)</f>
        <v>0</v>
      </c>
      <c r="BW43" s="80">
        <f>IF('No Worse Off Calc'!$K$6="Yes",IF(('No Worse Off Calc'!I47)&lt;'No Worse Off Calc'!J47,('No Worse Off Calc'!I47-'No Worse Off Calc'!J47)*'No Worse Off Calc'!$K$5,0),0)</f>
        <v>-8.4105479452055931E-2</v>
      </c>
      <c r="BX43" s="105">
        <f>IF('No Worse Off Calc'!$N$5='No Worse Off Ref Data'!$BX$2,'No Worse Off Scaling'!D46,0)</f>
        <v>0</v>
      </c>
      <c r="BY43" s="1">
        <f>IF('No Worse Off Calc'!$N$5='No Worse Off Ref Data'!$BY$2,'No Worse Off Scaling'!H46,0)</f>
        <v>0</v>
      </c>
      <c r="BZ43" s="6">
        <f>IF('No Worse Off Calc'!$N$6="Yes",SUM('No Worse Off Ref Data'!BX43:BY43),0)</f>
        <v>0</v>
      </c>
      <c r="CA43" s="4"/>
      <c r="CB43" s="4"/>
      <c r="CC43" s="4"/>
      <c r="CD43" s="4"/>
      <c r="CE43" s="4"/>
      <c r="CF43" s="4"/>
      <c r="CG43" s="4"/>
      <c r="CH43" s="4"/>
      <c r="CI43" s="4"/>
      <c r="CJ43" s="4"/>
      <c r="CK43" s="4"/>
      <c r="CL43" s="4"/>
      <c r="CM43" s="4"/>
      <c r="CN43" s="4"/>
      <c r="CO43" s="4"/>
      <c r="CP43" s="4"/>
      <c r="CQ43" s="4" t="e">
        <f>IF('No Worse Off Calc'!#REF!='No Worse Off Ref Data'!CQ$2,Data!G43,0)</f>
        <v>#REF!</v>
      </c>
      <c r="CR43" s="4" t="e">
        <f>IF('No Worse Off Calc'!#REF!='No Worse Off Ref Data'!CR$2,Data!H43,0)</f>
        <v>#REF!</v>
      </c>
      <c r="CS43" s="4" t="e">
        <f>IF('No Worse Off Calc'!#REF!='No Worse Off Ref Data'!CS$2,Data!I43,0)</f>
        <v>#REF!</v>
      </c>
      <c r="CT43" s="4" t="e">
        <f>IF('No Worse Off Calc'!#REF!='No Worse Off Ref Data'!CT$2,Data!J43,0)</f>
        <v>#REF!</v>
      </c>
      <c r="CU43" s="4" t="e">
        <f>IF('No Worse Off Calc'!#REF!='No Worse Off Ref Data'!CU$2,Data!K43,0)</f>
        <v>#REF!</v>
      </c>
      <c r="CV43" s="4" t="e">
        <f>IF('No Worse Off Calc'!#REF!='No Worse Off Ref Data'!CV$2,Data!L43,0)</f>
        <v>#REF!</v>
      </c>
      <c r="CW43" s="4" t="e">
        <f>IF('No Worse Off Calc'!#REF!='No Worse Off Ref Data'!CW$2,Data!M43,0)</f>
        <v>#REF!</v>
      </c>
      <c r="CX43" s="4" t="e">
        <f>IF('No Worse Off Calc'!#REF!='No Worse Off Ref Data'!CX$2,Data!N43,0)</f>
        <v>#REF!</v>
      </c>
      <c r="CY43" s="4" t="e">
        <f>IF('No Worse Off Calc'!#REF!='No Worse Off Ref Data'!CY$2,Data!O43,0)</f>
        <v>#REF!</v>
      </c>
      <c r="CZ43" s="4" t="e">
        <f>IF('No Worse Off Calc'!#REF!='No Worse Off Ref Data'!CZ$2,Data!P43,0)</f>
        <v>#REF!</v>
      </c>
      <c r="DA43" s="4" t="e">
        <f>IF('No Worse Off Calc'!#REF!='No Worse Off Ref Data'!DA$2,Data!Q43,0)</f>
        <v>#REF!</v>
      </c>
      <c r="DB43" s="4" t="e">
        <f>IF('No Worse Off Calc'!#REF!='No Worse Off Ref Data'!DB$2,Data!R43,0)</f>
        <v>#REF!</v>
      </c>
      <c r="DC43" s="4" t="e">
        <f>IF('No Worse Off Calc'!#REF!='No Worse Off Ref Data'!DC$2,Data!S43,0)</f>
        <v>#REF!</v>
      </c>
      <c r="DD43" s="4" t="e">
        <f>IF('No Worse Off Calc'!#REF!='No Worse Off Ref Data'!DD$2,Data!T43,0)</f>
        <v>#REF!</v>
      </c>
      <c r="DE43" s="4" t="e">
        <f>IF('No Worse Off Calc'!#REF!='No Worse Off Ref Data'!DE$2,Data!U43,0)</f>
        <v>#REF!</v>
      </c>
      <c r="DF43" s="22" t="e">
        <f t="shared" si="7"/>
        <v>#REF!</v>
      </c>
    </row>
    <row r="44" spans="1:110" x14ac:dyDescent="0.3">
      <c r="A44" s="12">
        <v>10109</v>
      </c>
      <c r="B44" s="37" t="s">
        <v>51</v>
      </c>
      <c r="C44" s="18">
        <f>IF('No Worse Off Calc'!$C$6='No Worse Off Ref Data'!C$2,Data!G44,0)</f>
        <v>0</v>
      </c>
      <c r="D44" s="4">
        <f>IF('No Worse Off Calc'!$C$6='No Worse Off Ref Data'!D$2,Data!H44,0)</f>
        <v>0</v>
      </c>
      <c r="E44" s="4">
        <f>IF('No Worse Off Calc'!$C$6='No Worse Off Ref Data'!E$2,Data!I44,0)</f>
        <v>14.048723287671232</v>
      </c>
      <c r="F44" s="4">
        <f>IF('No Worse Off Calc'!$C$6='No Worse Off Ref Data'!F$2,Data!J44,0)</f>
        <v>0</v>
      </c>
      <c r="G44" s="4">
        <f>IF('No Worse Off Calc'!$C$6='No Worse Off Ref Data'!G$2,Data!K44,0)</f>
        <v>0</v>
      </c>
      <c r="H44" s="4">
        <f>IF('No Worse Off Calc'!$C$6='No Worse Off Ref Data'!H$2,Data!L44,0)</f>
        <v>0</v>
      </c>
      <c r="I44" s="4">
        <f>IF('No Worse Off Calc'!$C$6='No Worse Off Ref Data'!I$2,Data!M44,0)</f>
        <v>0</v>
      </c>
      <c r="J44" s="4">
        <f>IF('No Worse Off Calc'!$C$6='No Worse Off Ref Data'!J$2,Data!N44,0)</f>
        <v>0</v>
      </c>
      <c r="K44" s="4">
        <f>IF('No Worse Off Calc'!$C$6='No Worse Off Ref Data'!K$2,Data!O44,0)</f>
        <v>0</v>
      </c>
      <c r="L44" s="4">
        <f>IF('No Worse Off Calc'!$C$6='No Worse Off Ref Data'!L$2,Data!P44,0)</f>
        <v>0</v>
      </c>
      <c r="M44" s="4">
        <f>IF('No Worse Off Calc'!$C$6='No Worse Off Ref Data'!M$2,Data!Q44,0)</f>
        <v>0</v>
      </c>
      <c r="N44" s="4">
        <f>IF('No Worse Off Calc'!$C$6='No Worse Off Ref Data'!N$2,Data!R44,0)</f>
        <v>0</v>
      </c>
      <c r="O44" s="4">
        <f>IF('No Worse Off Calc'!$C$6='No Worse Off Ref Data'!O$2,Data!S44,0)</f>
        <v>0</v>
      </c>
      <c r="P44" s="4">
        <f>IF('No Worse Off Calc'!$C$6='No Worse Off Ref Data'!P$2,Data!T44,0)</f>
        <v>0</v>
      </c>
      <c r="Q44" s="4">
        <f>IF('No Worse Off Calc'!$C$6='No Worse Off Ref Data'!Q$2,Data!U44,0)</f>
        <v>0</v>
      </c>
      <c r="R44" s="22">
        <f t="shared" si="1"/>
        <v>14.048723287671232</v>
      </c>
      <c r="S44" s="18">
        <f>IF(S$2='No Worse Off Calc'!$D$6,Data!V44,0)</f>
        <v>0</v>
      </c>
      <c r="T44" s="4">
        <f>IF(T$2='No Worse Off Calc'!$D$6,Data!W44,0)</f>
        <v>0</v>
      </c>
      <c r="U44" s="4">
        <f>IF(U$2='No Worse Off Calc'!$D$6,Data!X44,0)</f>
        <v>0</v>
      </c>
      <c r="V44" s="4">
        <f>IF(V$2='No Worse Off Calc'!$D$6,Data!Y44,0)</f>
        <v>0</v>
      </c>
      <c r="W44" s="4">
        <f>IF(W$2='No Worse Off Calc'!$D$6,Data!Z44,0)</f>
        <v>0</v>
      </c>
      <c r="X44" s="4">
        <f>IF(X$2='No Worse Off Calc'!$D$6,Data!AA44,0)</f>
        <v>0</v>
      </c>
      <c r="Y44" s="4">
        <f>IF(Y$2='No Worse Off Calc'!$D$6,Data!AB44,0)</f>
        <v>0</v>
      </c>
      <c r="Z44" s="4">
        <f>IF(Z$2='No Worse Off Calc'!$D$6,Data!AC44,0)</f>
        <v>0</v>
      </c>
      <c r="AA44" s="4">
        <f>IF(AA$2='No Worse Off Calc'!$D$6,Data!AD44,0)</f>
        <v>0</v>
      </c>
      <c r="AB44" s="4">
        <f>IF(AB$2='No Worse Off Calc'!$D$6,Data!AE44,0)</f>
        <v>0</v>
      </c>
      <c r="AC44" s="4">
        <f>IF(AC$2='No Worse Off Calc'!$D$6,Data!AF44,0)</f>
        <v>0</v>
      </c>
      <c r="AD44" s="4">
        <f>IF(AD$2='No Worse Off Calc'!$D$6,Data!AG44,0)</f>
        <v>0</v>
      </c>
      <c r="AE44" s="4">
        <f>IF(AE$2='No Worse Off Calc'!$D$6,Data!AH44,0)</f>
        <v>0</v>
      </c>
      <c r="AF44" s="4">
        <f>IF(AF$2='No Worse Off Calc'!$D$6,Data!AI44,0)</f>
        <v>0</v>
      </c>
      <c r="AG44" s="6">
        <f t="shared" si="2"/>
        <v>0</v>
      </c>
      <c r="AH44" s="18">
        <f>IF(AH$2='No Worse Off Calc'!$E$6,0,0)</f>
        <v>0</v>
      </c>
      <c r="AI44" s="4">
        <f>IF(AI$2='No Worse Off Calc'!$E$6,Data!AJ44,0)</f>
        <v>0</v>
      </c>
      <c r="AJ44" s="4">
        <f>IF(AJ$2='No Worse Off Calc'!$E$6,Data!AK44,0)</f>
        <v>0</v>
      </c>
      <c r="AK44" s="4">
        <f>IF(AK$2='No Worse Off Calc'!$E$6,Data!AL44,0)</f>
        <v>0</v>
      </c>
      <c r="AL44" s="4">
        <f>IF(AL$2='No Worse Off Calc'!$E$6,Data!AM44,0)</f>
        <v>0</v>
      </c>
      <c r="AM44" s="4">
        <f>IF(AM$2='No Worse Off Calc'!$E$6,Data!AN44,0)</f>
        <v>0</v>
      </c>
      <c r="AN44" s="4">
        <f>IF(AN$2='No Worse Off Calc'!$E$6,Data!AO44,0)</f>
        <v>0</v>
      </c>
      <c r="AO44" s="4">
        <f>IF(AO$2='No Worse Off Calc'!$E$6,Data!AP44,0)</f>
        <v>0</v>
      </c>
      <c r="AP44" s="6">
        <f t="shared" si="3"/>
        <v>0</v>
      </c>
      <c r="AQ44" s="18">
        <f>IF(AQ$2='No Worse Off Calc'!$F$6,0,0)</f>
        <v>0</v>
      </c>
      <c r="AR44" s="4">
        <f>IF(AR$2='No Worse Off Calc'!$F$6,Data!AQ44,0)</f>
        <v>0</v>
      </c>
      <c r="AS44" s="4">
        <f>IF(AS$2='No Worse Off Calc'!$F$6,Data!AR44,0)</f>
        <v>0</v>
      </c>
      <c r="AT44" s="4">
        <f>IF(AT$2='No Worse Off Calc'!$F$6,Data!AS44,0)</f>
        <v>0</v>
      </c>
      <c r="AU44" s="4">
        <f>IF(AU$2='No Worse Off Calc'!$F$6,Data!AT44,0)</f>
        <v>0</v>
      </c>
      <c r="AV44" s="4">
        <f>IF(AV$2='No Worse Off Calc'!$F$6,Data!AU44,0)</f>
        <v>0</v>
      </c>
      <c r="AW44" s="4">
        <f>IF(AW$2='No Worse Off Calc'!$F$6,Data!AV44,0)</f>
        <v>0</v>
      </c>
      <c r="AX44" s="4">
        <f>IF(AX$2='No Worse Off Calc'!$F$6,Data!AW44,0)</f>
        <v>0</v>
      </c>
      <c r="AY44" s="6">
        <f t="shared" si="4"/>
        <v>0</v>
      </c>
      <c r="AZ44" s="18">
        <f>IF(AZ$2='No Worse Off Calc'!$G$6,0,0)</f>
        <v>0</v>
      </c>
      <c r="BA44" s="4">
        <f>IF(BA$2='No Worse Off Calc'!$G$6,Data!AX44,0)</f>
        <v>0</v>
      </c>
      <c r="BB44" s="4">
        <f>IF(BB$2='No Worse Off Calc'!$G$6,Data!AY44,0)</f>
        <v>0</v>
      </c>
      <c r="BC44" s="4">
        <f>IF(BC$2='No Worse Off Calc'!$G$6,Data!AZ44,0)</f>
        <v>0</v>
      </c>
      <c r="BD44" s="4">
        <f>IF(BD$2='No Worse Off Calc'!$G$6,Data!BA44,0)</f>
        <v>0</v>
      </c>
      <c r="BE44" s="4">
        <f>IF(BE$2='No Worse Off Calc'!$G$6,Data!BB44,0)</f>
        <v>0</v>
      </c>
      <c r="BF44" s="4">
        <f>IF(BF$2='No Worse Off Calc'!$G$6,Data!BC44,0)</f>
        <v>0</v>
      </c>
      <c r="BG44" s="4">
        <f>IF(BG$2='No Worse Off Calc'!$G$6,Data!BD44,0)</f>
        <v>0</v>
      </c>
      <c r="BH44" s="6">
        <f t="shared" si="5"/>
        <v>0</v>
      </c>
      <c r="BI44" s="97">
        <f>IF('No Worse Off Calc'!$H$6="Yes",Data!BE44,0)</f>
        <v>0</v>
      </c>
      <c r="BJ44" s="18">
        <f>IF(BJ$2='No Worse Off Calc'!$L$4,0,0)</f>
        <v>0</v>
      </c>
      <c r="BK44" s="4">
        <f>IF(BK$2='No Worse Off Calc'!$L$4,Data!BV44,0)</f>
        <v>0</v>
      </c>
      <c r="BL44" s="4">
        <f>IF(BL$2='No Worse Off Calc'!$L$4,Data!BW44,0)</f>
        <v>0</v>
      </c>
      <c r="BM44" s="4">
        <f>IF(BM$2='No Worse Off Calc'!$L$4,Data!BX44,0)</f>
        <v>0</v>
      </c>
      <c r="BN44" s="4">
        <f>IF(BN$2='No Worse Off Calc'!$L$4,Data!BY44,0)</f>
        <v>4.4999999999999998E-2</v>
      </c>
      <c r="BO44" s="6">
        <f t="shared" si="6"/>
        <v>4.4999999999999998E-2</v>
      </c>
      <c r="BP44" s="4">
        <f>IF('No Worse Off Calc'!$J$6='No Worse Off Ref Data'!BP$2,Data!C44,0)</f>
        <v>0</v>
      </c>
      <c r="BQ44" s="4">
        <f>IF('No Worse Off Calc'!$J$6='No Worse Off Ref Data'!BQ$2,Data!D44,0)</f>
        <v>0</v>
      </c>
      <c r="BR44" s="4">
        <f>IF('No Worse Off Calc'!$J$6='No Worse Off Ref Data'!BR$2,Data!E44,0)</f>
        <v>0</v>
      </c>
      <c r="BS44" s="4">
        <f>IF('No Worse Off Calc'!$J$6='No Worse Off Ref Data'!BS$2,Data!F44,0)</f>
        <v>12.118</v>
      </c>
      <c r="BT44" s="99">
        <f t="shared" si="0"/>
        <v>12.118</v>
      </c>
      <c r="BU44" s="102">
        <f>IF('No Worse Off Calc'!$L$6="Yes",'No Worse Off Ref Data'!BO44*'No Worse Off Calc'!$L$5,0)</f>
        <v>4.4999999999999998E-2</v>
      </c>
      <c r="BV44" s="102">
        <f>IF('No Worse Off Calc'!$M$6="Yes",IF(('No Worse Off Calc'!I48-'No Worse Off Ref Data'!BT44)&gt;0,('No Worse Off Calc'!I48-'No Worse Off Ref Data'!BT44)*'No Worse Off Calc'!$M$5,0),0)</f>
        <v>1.9307232876712312</v>
      </c>
      <c r="BW44" s="80">
        <f>IF('No Worse Off Calc'!$K$6="Yes",IF(('No Worse Off Calc'!I48)&lt;'No Worse Off Calc'!J48,('No Worse Off Calc'!I48-'No Worse Off Calc'!J48)*'No Worse Off Calc'!$K$5,0),0)</f>
        <v>0</v>
      </c>
      <c r="BX44" s="105">
        <f>IF('No Worse Off Calc'!$N$5='No Worse Off Ref Data'!$BX$2,'No Worse Off Scaling'!D47,0)</f>
        <v>0</v>
      </c>
      <c r="BY44" s="1">
        <f>IF('No Worse Off Calc'!$N$5='No Worse Off Ref Data'!$BY$2,'No Worse Off Scaling'!H47,0)</f>
        <v>-1.109128391031132</v>
      </c>
      <c r="BZ44" s="6">
        <f>IF('No Worse Off Calc'!$N$6="Yes",SUM('No Worse Off Ref Data'!BX44:BY44),0)</f>
        <v>-1.109128391031132</v>
      </c>
      <c r="CA44" s="4"/>
      <c r="CB44" s="4"/>
      <c r="CC44" s="4"/>
      <c r="CD44" s="4"/>
      <c r="CE44" s="4"/>
      <c r="CF44" s="4"/>
      <c r="CG44" s="4"/>
      <c r="CH44" s="4"/>
      <c r="CI44" s="4"/>
      <c r="CJ44" s="4"/>
      <c r="CK44" s="4"/>
      <c r="CL44" s="4"/>
      <c r="CM44" s="4"/>
      <c r="CN44" s="4"/>
      <c r="CO44" s="4"/>
      <c r="CP44" s="4"/>
      <c r="CQ44" s="4" t="e">
        <f>IF('No Worse Off Calc'!#REF!='No Worse Off Ref Data'!CQ$2,Data!G44,0)</f>
        <v>#REF!</v>
      </c>
      <c r="CR44" s="4" t="e">
        <f>IF('No Worse Off Calc'!#REF!='No Worse Off Ref Data'!CR$2,Data!H44,0)</f>
        <v>#REF!</v>
      </c>
      <c r="CS44" s="4" t="e">
        <f>IF('No Worse Off Calc'!#REF!='No Worse Off Ref Data'!CS$2,Data!I44,0)</f>
        <v>#REF!</v>
      </c>
      <c r="CT44" s="4" t="e">
        <f>IF('No Worse Off Calc'!#REF!='No Worse Off Ref Data'!CT$2,Data!J44,0)</f>
        <v>#REF!</v>
      </c>
      <c r="CU44" s="4" t="e">
        <f>IF('No Worse Off Calc'!#REF!='No Worse Off Ref Data'!CU$2,Data!K44,0)</f>
        <v>#REF!</v>
      </c>
      <c r="CV44" s="4" t="e">
        <f>IF('No Worse Off Calc'!#REF!='No Worse Off Ref Data'!CV$2,Data!L44,0)</f>
        <v>#REF!</v>
      </c>
      <c r="CW44" s="4" t="e">
        <f>IF('No Worse Off Calc'!#REF!='No Worse Off Ref Data'!CW$2,Data!M44,0)</f>
        <v>#REF!</v>
      </c>
      <c r="CX44" s="4" t="e">
        <f>IF('No Worse Off Calc'!#REF!='No Worse Off Ref Data'!CX$2,Data!N44,0)</f>
        <v>#REF!</v>
      </c>
      <c r="CY44" s="4" t="e">
        <f>IF('No Worse Off Calc'!#REF!='No Worse Off Ref Data'!CY$2,Data!O44,0)</f>
        <v>#REF!</v>
      </c>
      <c r="CZ44" s="4" t="e">
        <f>IF('No Worse Off Calc'!#REF!='No Worse Off Ref Data'!CZ$2,Data!P44,0)</f>
        <v>#REF!</v>
      </c>
      <c r="DA44" s="4" t="e">
        <f>IF('No Worse Off Calc'!#REF!='No Worse Off Ref Data'!DA$2,Data!Q44,0)</f>
        <v>#REF!</v>
      </c>
      <c r="DB44" s="4" t="e">
        <f>IF('No Worse Off Calc'!#REF!='No Worse Off Ref Data'!DB$2,Data!R44,0)</f>
        <v>#REF!</v>
      </c>
      <c r="DC44" s="4" t="e">
        <f>IF('No Worse Off Calc'!#REF!='No Worse Off Ref Data'!DC$2,Data!S44,0)</f>
        <v>#REF!</v>
      </c>
      <c r="DD44" s="4" t="e">
        <f>IF('No Worse Off Calc'!#REF!='No Worse Off Ref Data'!DD$2,Data!T44,0)</f>
        <v>#REF!</v>
      </c>
      <c r="DE44" s="4" t="e">
        <f>IF('No Worse Off Calc'!#REF!='No Worse Off Ref Data'!DE$2,Data!U44,0)</f>
        <v>#REF!</v>
      </c>
      <c r="DF44" s="22" t="e">
        <f t="shared" si="7"/>
        <v>#REF!</v>
      </c>
    </row>
    <row r="45" spans="1:110" x14ac:dyDescent="0.3">
      <c r="A45" s="12">
        <v>10111</v>
      </c>
      <c r="B45" s="37" t="s">
        <v>52</v>
      </c>
      <c r="C45" s="18">
        <f>IF('No Worse Off Calc'!$C$6='No Worse Off Ref Data'!C$2,Data!G45,0)</f>
        <v>0</v>
      </c>
      <c r="D45" s="4">
        <f>IF('No Worse Off Calc'!$C$6='No Worse Off Ref Data'!D$2,Data!H45,0)</f>
        <v>0</v>
      </c>
      <c r="E45" s="4">
        <f>IF('No Worse Off Calc'!$C$6='No Worse Off Ref Data'!E$2,Data!I45,0)</f>
        <v>3.0337641552511418</v>
      </c>
      <c r="F45" s="4">
        <f>IF('No Worse Off Calc'!$C$6='No Worse Off Ref Data'!F$2,Data!J45,0)</f>
        <v>0</v>
      </c>
      <c r="G45" s="4">
        <f>IF('No Worse Off Calc'!$C$6='No Worse Off Ref Data'!G$2,Data!K45,0)</f>
        <v>0</v>
      </c>
      <c r="H45" s="4">
        <f>IF('No Worse Off Calc'!$C$6='No Worse Off Ref Data'!H$2,Data!L45,0)</f>
        <v>0</v>
      </c>
      <c r="I45" s="4">
        <f>IF('No Worse Off Calc'!$C$6='No Worse Off Ref Data'!I$2,Data!M45,0)</f>
        <v>0</v>
      </c>
      <c r="J45" s="4">
        <f>IF('No Worse Off Calc'!$C$6='No Worse Off Ref Data'!J$2,Data!N45,0)</f>
        <v>0</v>
      </c>
      <c r="K45" s="4">
        <f>IF('No Worse Off Calc'!$C$6='No Worse Off Ref Data'!K$2,Data!O45,0)</f>
        <v>0</v>
      </c>
      <c r="L45" s="4">
        <f>IF('No Worse Off Calc'!$C$6='No Worse Off Ref Data'!L$2,Data!P45,0)</f>
        <v>0</v>
      </c>
      <c r="M45" s="4">
        <f>IF('No Worse Off Calc'!$C$6='No Worse Off Ref Data'!M$2,Data!Q45,0)</f>
        <v>0</v>
      </c>
      <c r="N45" s="4">
        <f>IF('No Worse Off Calc'!$C$6='No Worse Off Ref Data'!N$2,Data!R45,0)</f>
        <v>0</v>
      </c>
      <c r="O45" s="4">
        <f>IF('No Worse Off Calc'!$C$6='No Worse Off Ref Data'!O$2,Data!S45,0)</f>
        <v>0</v>
      </c>
      <c r="P45" s="4">
        <f>IF('No Worse Off Calc'!$C$6='No Worse Off Ref Data'!P$2,Data!T45,0)</f>
        <v>0</v>
      </c>
      <c r="Q45" s="4">
        <f>IF('No Worse Off Calc'!$C$6='No Worse Off Ref Data'!Q$2,Data!U45,0)</f>
        <v>0</v>
      </c>
      <c r="R45" s="22">
        <f t="shared" si="1"/>
        <v>3.0337641552511418</v>
      </c>
      <c r="S45" s="18">
        <f>IF(S$2='No Worse Off Calc'!$D$6,Data!V45,0)</f>
        <v>0</v>
      </c>
      <c r="T45" s="4">
        <f>IF(T$2='No Worse Off Calc'!$D$6,Data!W45,0)</f>
        <v>0</v>
      </c>
      <c r="U45" s="4">
        <f>IF(U$2='No Worse Off Calc'!$D$6,Data!X45,0)</f>
        <v>0</v>
      </c>
      <c r="V45" s="4">
        <f>IF(V$2='No Worse Off Calc'!$D$6,Data!Y45,0)</f>
        <v>0</v>
      </c>
      <c r="W45" s="4">
        <f>IF(W$2='No Worse Off Calc'!$D$6,Data!Z45,0)</f>
        <v>0</v>
      </c>
      <c r="X45" s="4">
        <f>IF(X$2='No Worse Off Calc'!$D$6,Data!AA45,0)</f>
        <v>0</v>
      </c>
      <c r="Y45" s="4">
        <f>IF(Y$2='No Worse Off Calc'!$D$6,Data!AB45,0)</f>
        <v>0</v>
      </c>
      <c r="Z45" s="4">
        <f>IF(Z$2='No Worse Off Calc'!$D$6,Data!AC45,0)</f>
        <v>0</v>
      </c>
      <c r="AA45" s="4">
        <f>IF(AA$2='No Worse Off Calc'!$D$6,Data!AD45,0)</f>
        <v>0</v>
      </c>
      <c r="AB45" s="4">
        <f>IF(AB$2='No Worse Off Calc'!$D$6,Data!AE45,0)</f>
        <v>0</v>
      </c>
      <c r="AC45" s="4">
        <f>IF(AC$2='No Worse Off Calc'!$D$6,Data!AF45,0)</f>
        <v>0</v>
      </c>
      <c r="AD45" s="4">
        <f>IF(AD$2='No Worse Off Calc'!$D$6,Data!AG45,0)</f>
        <v>0</v>
      </c>
      <c r="AE45" s="4">
        <f>IF(AE$2='No Worse Off Calc'!$D$6,Data!AH45,0)</f>
        <v>0</v>
      </c>
      <c r="AF45" s="4">
        <f>IF(AF$2='No Worse Off Calc'!$D$6,Data!AI45,0)</f>
        <v>0</v>
      </c>
      <c r="AG45" s="6">
        <f t="shared" si="2"/>
        <v>0</v>
      </c>
      <c r="AH45" s="18">
        <f>IF(AH$2='No Worse Off Calc'!$E$6,0,0)</f>
        <v>0</v>
      </c>
      <c r="AI45" s="4">
        <f>IF(AI$2='No Worse Off Calc'!$E$6,Data!AJ45,0)</f>
        <v>0</v>
      </c>
      <c r="AJ45" s="4">
        <f>IF(AJ$2='No Worse Off Calc'!$E$6,Data!AK45,0)</f>
        <v>0</v>
      </c>
      <c r="AK45" s="4">
        <f>IF(AK$2='No Worse Off Calc'!$E$6,Data!AL45,0)</f>
        <v>0</v>
      </c>
      <c r="AL45" s="4">
        <f>IF(AL$2='No Worse Off Calc'!$E$6,Data!AM45,0)</f>
        <v>0</v>
      </c>
      <c r="AM45" s="4">
        <f>IF(AM$2='No Worse Off Calc'!$E$6,Data!AN45,0)</f>
        <v>0</v>
      </c>
      <c r="AN45" s="4">
        <f>IF(AN$2='No Worse Off Calc'!$E$6,Data!AO45,0)</f>
        <v>0</v>
      </c>
      <c r="AO45" s="4">
        <f>IF(AO$2='No Worse Off Calc'!$E$6,Data!AP45,0)</f>
        <v>0</v>
      </c>
      <c r="AP45" s="6">
        <f t="shared" si="3"/>
        <v>0</v>
      </c>
      <c r="AQ45" s="18">
        <f>IF(AQ$2='No Worse Off Calc'!$F$6,0,0)</f>
        <v>0</v>
      </c>
      <c r="AR45" s="4">
        <f>IF(AR$2='No Worse Off Calc'!$F$6,Data!AQ45,0)</f>
        <v>0</v>
      </c>
      <c r="AS45" s="4">
        <f>IF(AS$2='No Worse Off Calc'!$F$6,Data!AR45,0)</f>
        <v>0</v>
      </c>
      <c r="AT45" s="4">
        <f>IF(AT$2='No Worse Off Calc'!$F$6,Data!AS45,0)</f>
        <v>0</v>
      </c>
      <c r="AU45" s="4">
        <f>IF(AU$2='No Worse Off Calc'!$F$6,Data!AT45,0)</f>
        <v>0</v>
      </c>
      <c r="AV45" s="4">
        <f>IF(AV$2='No Worse Off Calc'!$F$6,Data!AU45,0)</f>
        <v>0</v>
      </c>
      <c r="AW45" s="4">
        <f>IF(AW$2='No Worse Off Calc'!$F$6,Data!AV45,0)</f>
        <v>0</v>
      </c>
      <c r="AX45" s="4">
        <f>IF(AX$2='No Worse Off Calc'!$F$6,Data!AW45,0)</f>
        <v>0</v>
      </c>
      <c r="AY45" s="6">
        <f t="shared" si="4"/>
        <v>0</v>
      </c>
      <c r="AZ45" s="18">
        <f>IF(AZ$2='No Worse Off Calc'!$G$6,0,0)</f>
        <v>0</v>
      </c>
      <c r="BA45" s="4">
        <f>IF(BA$2='No Worse Off Calc'!$G$6,Data!AX45,0)</f>
        <v>0</v>
      </c>
      <c r="BB45" s="4">
        <f>IF(BB$2='No Worse Off Calc'!$G$6,Data!AY45,0)</f>
        <v>0</v>
      </c>
      <c r="BC45" s="4">
        <f>IF(BC$2='No Worse Off Calc'!$G$6,Data!AZ45,0)</f>
        <v>0</v>
      </c>
      <c r="BD45" s="4">
        <f>IF(BD$2='No Worse Off Calc'!$G$6,Data!BA45,0)</f>
        <v>0</v>
      </c>
      <c r="BE45" s="4">
        <f>IF(BE$2='No Worse Off Calc'!$G$6,Data!BB45,0)</f>
        <v>0</v>
      </c>
      <c r="BF45" s="4">
        <f>IF(BF$2='No Worse Off Calc'!$G$6,Data!BC45,0)</f>
        <v>0</v>
      </c>
      <c r="BG45" s="4">
        <f>IF(BG$2='No Worse Off Calc'!$G$6,Data!BD45,0)</f>
        <v>0</v>
      </c>
      <c r="BH45" s="6">
        <f t="shared" si="5"/>
        <v>0</v>
      </c>
      <c r="BI45" s="97">
        <f>IF('No Worse Off Calc'!$H$6="Yes",Data!BE45,0)</f>
        <v>0</v>
      </c>
      <c r="BJ45" s="18">
        <f>IF(BJ$2='No Worse Off Calc'!$L$4,0,0)</f>
        <v>0</v>
      </c>
      <c r="BK45" s="4">
        <f>IF(BK$2='No Worse Off Calc'!$L$4,Data!BV45,0)</f>
        <v>0</v>
      </c>
      <c r="BL45" s="4">
        <f>IF(BL$2='No Worse Off Calc'!$L$4,Data!BW45,0)</f>
        <v>0</v>
      </c>
      <c r="BM45" s="4">
        <f>IF(BM$2='No Worse Off Calc'!$L$4,Data!BX45,0)</f>
        <v>0</v>
      </c>
      <c r="BN45" s="4">
        <f>IF(BN$2='No Worse Off Calc'!$L$4,Data!BY45,0)</f>
        <v>0</v>
      </c>
      <c r="BO45" s="6">
        <f t="shared" si="6"/>
        <v>0</v>
      </c>
      <c r="BP45" s="4">
        <f>IF('No Worse Off Calc'!$J$6='No Worse Off Ref Data'!BP$2,Data!C45,0)</f>
        <v>0</v>
      </c>
      <c r="BQ45" s="4">
        <f>IF('No Worse Off Calc'!$J$6='No Worse Off Ref Data'!BQ$2,Data!D45,0)</f>
        <v>0</v>
      </c>
      <c r="BR45" s="4">
        <f>IF('No Worse Off Calc'!$J$6='No Worse Off Ref Data'!BR$2,Data!E45,0)</f>
        <v>0</v>
      </c>
      <c r="BS45" s="4">
        <f>IF('No Worse Off Calc'!$J$6='No Worse Off Ref Data'!BS$2,Data!F45,0)</f>
        <v>3.2349999999999999</v>
      </c>
      <c r="BT45" s="99">
        <f t="shared" si="0"/>
        <v>3.2349999999999999</v>
      </c>
      <c r="BU45" s="102">
        <f>IF('No Worse Off Calc'!$L$6="Yes",'No Worse Off Ref Data'!BO45*'No Worse Off Calc'!$L$5,0)</f>
        <v>0</v>
      </c>
      <c r="BV45" s="102">
        <f>IF('No Worse Off Calc'!$M$6="Yes",IF(('No Worse Off Calc'!I49-'No Worse Off Ref Data'!BT45)&gt;0,('No Worse Off Calc'!I49-'No Worse Off Ref Data'!BT45)*'No Worse Off Calc'!$M$5,0),0)</f>
        <v>0</v>
      </c>
      <c r="BW45" s="80">
        <f>IF('No Worse Off Calc'!$K$6="Yes",IF(('No Worse Off Calc'!I49)&lt;'No Worse Off Calc'!J49,('No Worse Off Calc'!I49-'No Worse Off Calc'!J49)*'No Worse Off Calc'!$K$5,0),0)</f>
        <v>-0.20123584474885803</v>
      </c>
      <c r="BX45" s="105">
        <f>IF('No Worse Off Calc'!$N$5='No Worse Off Ref Data'!$BX$2,'No Worse Off Scaling'!D48,0)</f>
        <v>0</v>
      </c>
      <c r="BY45" s="1">
        <f>IF('No Worse Off Calc'!$N$5='No Worse Off Ref Data'!$BY$2,'No Worse Off Scaling'!H48,0)</f>
        <v>0</v>
      </c>
      <c r="BZ45" s="6">
        <f>IF('No Worse Off Calc'!$N$6="Yes",SUM('No Worse Off Ref Data'!BX45:BY45),0)</f>
        <v>0</v>
      </c>
      <c r="CA45" s="4"/>
      <c r="CB45" s="4"/>
      <c r="CC45" s="4"/>
      <c r="CD45" s="4"/>
      <c r="CE45" s="4"/>
      <c r="CF45" s="4"/>
      <c r="CG45" s="4"/>
      <c r="CH45" s="4"/>
      <c r="CI45" s="4"/>
      <c r="CJ45" s="4"/>
      <c r="CK45" s="4"/>
      <c r="CL45" s="4"/>
      <c r="CM45" s="4"/>
      <c r="CN45" s="4"/>
      <c r="CO45" s="4"/>
      <c r="CP45" s="4"/>
      <c r="CQ45" s="4" t="e">
        <f>IF('No Worse Off Calc'!#REF!='No Worse Off Ref Data'!CQ$2,Data!G45,0)</f>
        <v>#REF!</v>
      </c>
      <c r="CR45" s="4" t="e">
        <f>IF('No Worse Off Calc'!#REF!='No Worse Off Ref Data'!CR$2,Data!H45,0)</f>
        <v>#REF!</v>
      </c>
      <c r="CS45" s="4" t="e">
        <f>IF('No Worse Off Calc'!#REF!='No Worse Off Ref Data'!CS$2,Data!I45,0)</f>
        <v>#REF!</v>
      </c>
      <c r="CT45" s="4" t="e">
        <f>IF('No Worse Off Calc'!#REF!='No Worse Off Ref Data'!CT$2,Data!J45,0)</f>
        <v>#REF!</v>
      </c>
      <c r="CU45" s="4" t="e">
        <f>IF('No Worse Off Calc'!#REF!='No Worse Off Ref Data'!CU$2,Data!K45,0)</f>
        <v>#REF!</v>
      </c>
      <c r="CV45" s="4" t="e">
        <f>IF('No Worse Off Calc'!#REF!='No Worse Off Ref Data'!CV$2,Data!L45,0)</f>
        <v>#REF!</v>
      </c>
      <c r="CW45" s="4" t="e">
        <f>IF('No Worse Off Calc'!#REF!='No Worse Off Ref Data'!CW$2,Data!M45,0)</f>
        <v>#REF!</v>
      </c>
      <c r="CX45" s="4" t="e">
        <f>IF('No Worse Off Calc'!#REF!='No Worse Off Ref Data'!CX$2,Data!N45,0)</f>
        <v>#REF!</v>
      </c>
      <c r="CY45" s="4" t="e">
        <f>IF('No Worse Off Calc'!#REF!='No Worse Off Ref Data'!CY$2,Data!O45,0)</f>
        <v>#REF!</v>
      </c>
      <c r="CZ45" s="4" t="e">
        <f>IF('No Worse Off Calc'!#REF!='No Worse Off Ref Data'!CZ$2,Data!P45,0)</f>
        <v>#REF!</v>
      </c>
      <c r="DA45" s="4" t="e">
        <f>IF('No Worse Off Calc'!#REF!='No Worse Off Ref Data'!DA$2,Data!Q45,0)</f>
        <v>#REF!</v>
      </c>
      <c r="DB45" s="4" t="e">
        <f>IF('No Worse Off Calc'!#REF!='No Worse Off Ref Data'!DB$2,Data!R45,0)</f>
        <v>#REF!</v>
      </c>
      <c r="DC45" s="4" t="e">
        <f>IF('No Worse Off Calc'!#REF!='No Worse Off Ref Data'!DC$2,Data!S45,0)</f>
        <v>#REF!</v>
      </c>
      <c r="DD45" s="4" t="e">
        <f>IF('No Worse Off Calc'!#REF!='No Worse Off Ref Data'!DD$2,Data!T45,0)</f>
        <v>#REF!</v>
      </c>
      <c r="DE45" s="4" t="e">
        <f>IF('No Worse Off Calc'!#REF!='No Worse Off Ref Data'!DE$2,Data!U45,0)</f>
        <v>#REF!</v>
      </c>
      <c r="DF45" s="22" t="e">
        <f t="shared" si="7"/>
        <v>#REF!</v>
      </c>
    </row>
    <row r="46" spans="1:110" x14ac:dyDescent="0.3">
      <c r="A46" s="12">
        <v>10112</v>
      </c>
      <c r="B46" s="37" t="s">
        <v>53</v>
      </c>
      <c r="C46" s="18">
        <f>IF('No Worse Off Calc'!$C$6='No Worse Off Ref Data'!C$2,Data!G46,0)</f>
        <v>0</v>
      </c>
      <c r="D46" s="4">
        <f>IF('No Worse Off Calc'!$C$6='No Worse Off Ref Data'!D$2,Data!H46,0)</f>
        <v>0</v>
      </c>
      <c r="E46" s="4">
        <f>IF('No Worse Off Calc'!$C$6='No Worse Off Ref Data'!E$2,Data!I46,0)</f>
        <v>58.825668378995424</v>
      </c>
      <c r="F46" s="4">
        <f>IF('No Worse Off Calc'!$C$6='No Worse Off Ref Data'!F$2,Data!J46,0)</f>
        <v>0</v>
      </c>
      <c r="G46" s="4">
        <f>IF('No Worse Off Calc'!$C$6='No Worse Off Ref Data'!G$2,Data!K46,0)</f>
        <v>0</v>
      </c>
      <c r="H46" s="4">
        <f>IF('No Worse Off Calc'!$C$6='No Worse Off Ref Data'!H$2,Data!L46,0)</f>
        <v>0</v>
      </c>
      <c r="I46" s="4">
        <f>IF('No Worse Off Calc'!$C$6='No Worse Off Ref Data'!I$2,Data!M46,0)</f>
        <v>0</v>
      </c>
      <c r="J46" s="4">
        <f>IF('No Worse Off Calc'!$C$6='No Worse Off Ref Data'!J$2,Data!N46,0)</f>
        <v>0</v>
      </c>
      <c r="K46" s="4">
        <f>IF('No Worse Off Calc'!$C$6='No Worse Off Ref Data'!K$2,Data!O46,0)</f>
        <v>0</v>
      </c>
      <c r="L46" s="4">
        <f>IF('No Worse Off Calc'!$C$6='No Worse Off Ref Data'!L$2,Data!P46,0)</f>
        <v>0</v>
      </c>
      <c r="M46" s="4">
        <f>IF('No Worse Off Calc'!$C$6='No Worse Off Ref Data'!M$2,Data!Q46,0)</f>
        <v>0</v>
      </c>
      <c r="N46" s="4">
        <f>IF('No Worse Off Calc'!$C$6='No Worse Off Ref Data'!N$2,Data!R46,0)</f>
        <v>0</v>
      </c>
      <c r="O46" s="4">
        <f>IF('No Worse Off Calc'!$C$6='No Worse Off Ref Data'!O$2,Data!S46,0)</f>
        <v>0</v>
      </c>
      <c r="P46" s="4">
        <f>IF('No Worse Off Calc'!$C$6='No Worse Off Ref Data'!P$2,Data!T46,0)</f>
        <v>0</v>
      </c>
      <c r="Q46" s="4">
        <f>IF('No Worse Off Calc'!$C$6='No Worse Off Ref Data'!Q$2,Data!U46,0)</f>
        <v>0</v>
      </c>
      <c r="R46" s="22">
        <f t="shared" si="1"/>
        <v>58.825668378995424</v>
      </c>
      <c r="S46" s="18">
        <f>IF(S$2='No Worse Off Calc'!$D$6,Data!V46,0)</f>
        <v>0</v>
      </c>
      <c r="T46" s="4">
        <f>IF(T$2='No Worse Off Calc'!$D$6,Data!W46,0)</f>
        <v>0</v>
      </c>
      <c r="U46" s="4">
        <f>IF(U$2='No Worse Off Calc'!$D$6,Data!X46,0)</f>
        <v>0</v>
      </c>
      <c r="V46" s="4">
        <f>IF(V$2='No Worse Off Calc'!$D$6,Data!Y46,0)</f>
        <v>0</v>
      </c>
      <c r="W46" s="4">
        <f>IF(W$2='No Worse Off Calc'!$D$6,Data!Z46,0)</f>
        <v>0</v>
      </c>
      <c r="X46" s="4">
        <f>IF(X$2='No Worse Off Calc'!$D$6,Data!AA46,0)</f>
        <v>0</v>
      </c>
      <c r="Y46" s="4">
        <f>IF(Y$2='No Worse Off Calc'!$D$6,Data!AB46,0)</f>
        <v>0</v>
      </c>
      <c r="Z46" s="4">
        <f>IF(Z$2='No Worse Off Calc'!$D$6,Data!AC46,0)</f>
        <v>0</v>
      </c>
      <c r="AA46" s="4">
        <f>IF(AA$2='No Worse Off Calc'!$D$6,Data!AD46,0)</f>
        <v>0</v>
      </c>
      <c r="AB46" s="4">
        <f>IF(AB$2='No Worse Off Calc'!$D$6,Data!AE46,0)</f>
        <v>0</v>
      </c>
      <c r="AC46" s="4">
        <f>IF(AC$2='No Worse Off Calc'!$D$6,Data!AF46,0)</f>
        <v>0</v>
      </c>
      <c r="AD46" s="4">
        <f>IF(AD$2='No Worse Off Calc'!$D$6,Data!AG46,0)</f>
        <v>0</v>
      </c>
      <c r="AE46" s="4">
        <f>IF(AE$2='No Worse Off Calc'!$D$6,Data!AH46,0)</f>
        <v>0</v>
      </c>
      <c r="AF46" s="4">
        <f>IF(AF$2='No Worse Off Calc'!$D$6,Data!AI46,0)</f>
        <v>0</v>
      </c>
      <c r="AG46" s="6">
        <f t="shared" si="2"/>
        <v>0</v>
      </c>
      <c r="AH46" s="18">
        <f>IF(AH$2='No Worse Off Calc'!$E$6,0,0)</f>
        <v>0</v>
      </c>
      <c r="AI46" s="4">
        <f>IF(AI$2='No Worse Off Calc'!$E$6,Data!AJ46,0)</f>
        <v>0</v>
      </c>
      <c r="AJ46" s="4">
        <f>IF(AJ$2='No Worse Off Calc'!$E$6,Data!AK46,0)</f>
        <v>0</v>
      </c>
      <c r="AK46" s="4">
        <f>IF(AK$2='No Worse Off Calc'!$E$6,Data!AL46,0)</f>
        <v>0</v>
      </c>
      <c r="AL46" s="4">
        <f>IF(AL$2='No Worse Off Calc'!$E$6,Data!AM46,0)</f>
        <v>0</v>
      </c>
      <c r="AM46" s="4">
        <f>IF(AM$2='No Worse Off Calc'!$E$6,Data!AN46,0)</f>
        <v>0</v>
      </c>
      <c r="AN46" s="4">
        <f>IF(AN$2='No Worse Off Calc'!$E$6,Data!AO46,0)</f>
        <v>0</v>
      </c>
      <c r="AO46" s="4">
        <f>IF(AO$2='No Worse Off Calc'!$E$6,Data!AP46,0)</f>
        <v>0</v>
      </c>
      <c r="AP46" s="6">
        <f t="shared" si="3"/>
        <v>0</v>
      </c>
      <c r="AQ46" s="18">
        <f>IF(AQ$2='No Worse Off Calc'!$F$6,0,0)</f>
        <v>0</v>
      </c>
      <c r="AR46" s="4">
        <f>IF(AR$2='No Worse Off Calc'!$F$6,Data!AQ46,0)</f>
        <v>0</v>
      </c>
      <c r="AS46" s="4">
        <f>IF(AS$2='No Worse Off Calc'!$F$6,Data!AR46,0)</f>
        <v>0</v>
      </c>
      <c r="AT46" s="4">
        <f>IF(AT$2='No Worse Off Calc'!$F$6,Data!AS46,0)</f>
        <v>0</v>
      </c>
      <c r="AU46" s="4">
        <f>IF(AU$2='No Worse Off Calc'!$F$6,Data!AT46,0)</f>
        <v>0</v>
      </c>
      <c r="AV46" s="4">
        <f>IF(AV$2='No Worse Off Calc'!$F$6,Data!AU46,0)</f>
        <v>0</v>
      </c>
      <c r="AW46" s="4">
        <f>IF(AW$2='No Worse Off Calc'!$F$6,Data!AV46,0)</f>
        <v>0</v>
      </c>
      <c r="AX46" s="4">
        <f>IF(AX$2='No Worse Off Calc'!$F$6,Data!AW46,0)</f>
        <v>0</v>
      </c>
      <c r="AY46" s="6">
        <f t="shared" si="4"/>
        <v>0</v>
      </c>
      <c r="AZ46" s="18">
        <f>IF(AZ$2='No Worse Off Calc'!$G$6,0,0)</f>
        <v>0</v>
      </c>
      <c r="BA46" s="4">
        <f>IF(BA$2='No Worse Off Calc'!$G$6,Data!AX46,0)</f>
        <v>0</v>
      </c>
      <c r="BB46" s="4">
        <f>IF(BB$2='No Worse Off Calc'!$G$6,Data!AY46,0)</f>
        <v>0</v>
      </c>
      <c r="BC46" s="4">
        <f>IF(BC$2='No Worse Off Calc'!$G$6,Data!AZ46,0)</f>
        <v>0</v>
      </c>
      <c r="BD46" s="4">
        <f>IF(BD$2='No Worse Off Calc'!$G$6,Data!BA46,0)</f>
        <v>0</v>
      </c>
      <c r="BE46" s="4">
        <f>IF(BE$2='No Worse Off Calc'!$G$6,Data!BB46,0)</f>
        <v>0</v>
      </c>
      <c r="BF46" s="4">
        <f>IF(BF$2='No Worse Off Calc'!$G$6,Data!BC46,0)</f>
        <v>0</v>
      </c>
      <c r="BG46" s="4">
        <f>IF(BG$2='No Worse Off Calc'!$G$6,Data!BD46,0)</f>
        <v>0</v>
      </c>
      <c r="BH46" s="6">
        <f t="shared" si="5"/>
        <v>0</v>
      </c>
      <c r="BI46" s="97">
        <f>IF('No Worse Off Calc'!$H$6="Yes",Data!BE46,0)</f>
        <v>0</v>
      </c>
      <c r="BJ46" s="18">
        <f>IF(BJ$2='No Worse Off Calc'!$L$4,0,0)</f>
        <v>0</v>
      </c>
      <c r="BK46" s="4">
        <f>IF(BK$2='No Worse Off Calc'!$L$4,Data!BV46,0)</f>
        <v>0</v>
      </c>
      <c r="BL46" s="4">
        <f>IF(BL$2='No Worse Off Calc'!$L$4,Data!BW46,0)</f>
        <v>0</v>
      </c>
      <c r="BM46" s="4">
        <f>IF(BM$2='No Worse Off Calc'!$L$4,Data!BX46,0)</f>
        <v>0</v>
      </c>
      <c r="BN46" s="4">
        <f>IF(BN$2='No Worse Off Calc'!$L$4,Data!BY46,0)</f>
        <v>4.8750000000000002E-2</v>
      </c>
      <c r="BO46" s="6">
        <f t="shared" si="6"/>
        <v>4.8750000000000002E-2</v>
      </c>
      <c r="BP46" s="4">
        <f>IF('No Worse Off Calc'!$J$6='No Worse Off Ref Data'!BP$2,Data!C46,0)</f>
        <v>0</v>
      </c>
      <c r="BQ46" s="4">
        <f>IF('No Worse Off Calc'!$J$6='No Worse Off Ref Data'!BQ$2,Data!D46,0)</f>
        <v>0</v>
      </c>
      <c r="BR46" s="4">
        <f>IF('No Worse Off Calc'!$J$6='No Worse Off Ref Data'!BR$2,Data!E46,0)</f>
        <v>0</v>
      </c>
      <c r="BS46" s="4">
        <f>IF('No Worse Off Calc'!$J$6='No Worse Off Ref Data'!BS$2,Data!F46,0)</f>
        <v>58.25</v>
      </c>
      <c r="BT46" s="99">
        <f t="shared" si="0"/>
        <v>58.25</v>
      </c>
      <c r="BU46" s="102">
        <f>IF('No Worse Off Calc'!$L$6="Yes",'No Worse Off Ref Data'!BO46*'No Worse Off Calc'!$L$5,0)</f>
        <v>4.8750000000000002E-2</v>
      </c>
      <c r="BV46" s="102">
        <f>IF('No Worse Off Calc'!$M$6="Yes",IF(('No Worse Off Calc'!I50-'No Worse Off Ref Data'!BT46)&gt;0,('No Worse Off Calc'!I50-'No Worse Off Ref Data'!BT46)*'No Worse Off Calc'!$M$5,0),0)</f>
        <v>0.57566837899542378</v>
      </c>
      <c r="BW46" s="80">
        <f>IF('No Worse Off Calc'!$K$6="Yes",IF(('No Worse Off Calc'!I50)&lt;'No Worse Off Calc'!J50,('No Worse Off Calc'!I50-'No Worse Off Calc'!J50)*'No Worse Off Calc'!$K$5,0),0)</f>
        <v>0</v>
      </c>
      <c r="BX46" s="105">
        <f>IF('No Worse Off Calc'!$N$5='No Worse Off Ref Data'!$BX$2,'No Worse Off Scaling'!D49,0)</f>
        <v>0</v>
      </c>
      <c r="BY46" s="1">
        <f>IF('No Worse Off Calc'!$N$5='No Worse Off Ref Data'!$BY$2,'No Worse Off Scaling'!H49,0)</f>
        <v>-0.3505349946255758</v>
      </c>
      <c r="BZ46" s="6">
        <f>IF('No Worse Off Calc'!$N$6="Yes",SUM('No Worse Off Ref Data'!BX46:BY46),0)</f>
        <v>-0.3505349946255758</v>
      </c>
      <c r="CA46" s="4"/>
      <c r="CB46" s="4"/>
      <c r="CC46" s="4"/>
      <c r="CD46" s="4"/>
      <c r="CE46" s="4"/>
      <c r="CF46" s="4"/>
      <c r="CG46" s="4"/>
      <c r="CH46" s="4"/>
      <c r="CI46" s="4"/>
      <c r="CJ46" s="4"/>
      <c r="CK46" s="4"/>
      <c r="CL46" s="4"/>
      <c r="CM46" s="4"/>
      <c r="CN46" s="4"/>
      <c r="CO46" s="4"/>
      <c r="CP46" s="4"/>
      <c r="CQ46" s="4" t="e">
        <f>IF('No Worse Off Calc'!#REF!='No Worse Off Ref Data'!CQ$2,Data!G46,0)</f>
        <v>#REF!</v>
      </c>
      <c r="CR46" s="4" t="e">
        <f>IF('No Worse Off Calc'!#REF!='No Worse Off Ref Data'!CR$2,Data!H46,0)</f>
        <v>#REF!</v>
      </c>
      <c r="CS46" s="4" t="e">
        <f>IF('No Worse Off Calc'!#REF!='No Worse Off Ref Data'!CS$2,Data!I46,0)</f>
        <v>#REF!</v>
      </c>
      <c r="CT46" s="4" t="e">
        <f>IF('No Worse Off Calc'!#REF!='No Worse Off Ref Data'!CT$2,Data!J46,0)</f>
        <v>#REF!</v>
      </c>
      <c r="CU46" s="4" t="e">
        <f>IF('No Worse Off Calc'!#REF!='No Worse Off Ref Data'!CU$2,Data!K46,0)</f>
        <v>#REF!</v>
      </c>
      <c r="CV46" s="4" t="e">
        <f>IF('No Worse Off Calc'!#REF!='No Worse Off Ref Data'!CV$2,Data!L46,0)</f>
        <v>#REF!</v>
      </c>
      <c r="CW46" s="4" t="e">
        <f>IF('No Worse Off Calc'!#REF!='No Worse Off Ref Data'!CW$2,Data!M46,0)</f>
        <v>#REF!</v>
      </c>
      <c r="CX46" s="4" t="e">
        <f>IF('No Worse Off Calc'!#REF!='No Worse Off Ref Data'!CX$2,Data!N46,0)</f>
        <v>#REF!</v>
      </c>
      <c r="CY46" s="4" t="e">
        <f>IF('No Worse Off Calc'!#REF!='No Worse Off Ref Data'!CY$2,Data!O46,0)</f>
        <v>#REF!</v>
      </c>
      <c r="CZ46" s="4" t="e">
        <f>IF('No Worse Off Calc'!#REF!='No Worse Off Ref Data'!CZ$2,Data!P46,0)</f>
        <v>#REF!</v>
      </c>
      <c r="DA46" s="4" t="e">
        <f>IF('No Worse Off Calc'!#REF!='No Worse Off Ref Data'!DA$2,Data!Q46,0)</f>
        <v>#REF!</v>
      </c>
      <c r="DB46" s="4" t="e">
        <f>IF('No Worse Off Calc'!#REF!='No Worse Off Ref Data'!DB$2,Data!R46,0)</f>
        <v>#REF!</v>
      </c>
      <c r="DC46" s="4" t="e">
        <f>IF('No Worse Off Calc'!#REF!='No Worse Off Ref Data'!DC$2,Data!S46,0)</f>
        <v>#REF!</v>
      </c>
      <c r="DD46" s="4" t="e">
        <f>IF('No Worse Off Calc'!#REF!='No Worse Off Ref Data'!DD$2,Data!T46,0)</f>
        <v>#REF!</v>
      </c>
      <c r="DE46" s="4" t="e">
        <f>IF('No Worse Off Calc'!#REF!='No Worse Off Ref Data'!DE$2,Data!U46,0)</f>
        <v>#REF!</v>
      </c>
      <c r="DF46" s="22" t="e">
        <f t="shared" si="7"/>
        <v>#REF!</v>
      </c>
    </row>
    <row r="47" spans="1:110" x14ac:dyDescent="0.3">
      <c r="A47" s="12">
        <v>10113</v>
      </c>
      <c r="B47" s="37" t="s">
        <v>54</v>
      </c>
      <c r="C47" s="18">
        <f>IF('No Worse Off Calc'!$C$6='No Worse Off Ref Data'!C$2,Data!G47,0)</f>
        <v>0</v>
      </c>
      <c r="D47" s="4">
        <f>IF('No Worse Off Calc'!$C$6='No Worse Off Ref Data'!D$2,Data!H47,0)</f>
        <v>0</v>
      </c>
      <c r="E47" s="4">
        <f>IF('No Worse Off Calc'!$C$6='No Worse Off Ref Data'!E$2,Data!I47,0)</f>
        <v>42.523579109589051</v>
      </c>
      <c r="F47" s="4">
        <f>IF('No Worse Off Calc'!$C$6='No Worse Off Ref Data'!F$2,Data!J47,0)</f>
        <v>0</v>
      </c>
      <c r="G47" s="4">
        <f>IF('No Worse Off Calc'!$C$6='No Worse Off Ref Data'!G$2,Data!K47,0)</f>
        <v>0</v>
      </c>
      <c r="H47" s="4">
        <f>IF('No Worse Off Calc'!$C$6='No Worse Off Ref Data'!H$2,Data!L47,0)</f>
        <v>0</v>
      </c>
      <c r="I47" s="4">
        <f>IF('No Worse Off Calc'!$C$6='No Worse Off Ref Data'!I$2,Data!M47,0)</f>
        <v>0</v>
      </c>
      <c r="J47" s="4">
        <f>IF('No Worse Off Calc'!$C$6='No Worse Off Ref Data'!J$2,Data!N47,0)</f>
        <v>0</v>
      </c>
      <c r="K47" s="4">
        <f>IF('No Worse Off Calc'!$C$6='No Worse Off Ref Data'!K$2,Data!O47,0)</f>
        <v>0</v>
      </c>
      <c r="L47" s="4">
        <f>IF('No Worse Off Calc'!$C$6='No Worse Off Ref Data'!L$2,Data!P47,0)</f>
        <v>0</v>
      </c>
      <c r="M47" s="4">
        <f>IF('No Worse Off Calc'!$C$6='No Worse Off Ref Data'!M$2,Data!Q47,0)</f>
        <v>0</v>
      </c>
      <c r="N47" s="4">
        <f>IF('No Worse Off Calc'!$C$6='No Worse Off Ref Data'!N$2,Data!R47,0)</f>
        <v>0</v>
      </c>
      <c r="O47" s="4">
        <f>IF('No Worse Off Calc'!$C$6='No Worse Off Ref Data'!O$2,Data!S47,0)</f>
        <v>0</v>
      </c>
      <c r="P47" s="4">
        <f>IF('No Worse Off Calc'!$C$6='No Worse Off Ref Data'!P$2,Data!T47,0)</f>
        <v>0</v>
      </c>
      <c r="Q47" s="4">
        <f>IF('No Worse Off Calc'!$C$6='No Worse Off Ref Data'!Q$2,Data!U47,0)</f>
        <v>0</v>
      </c>
      <c r="R47" s="22">
        <f t="shared" si="1"/>
        <v>42.523579109589051</v>
      </c>
      <c r="S47" s="18">
        <f>IF(S$2='No Worse Off Calc'!$D$6,Data!V47,0)</f>
        <v>0</v>
      </c>
      <c r="T47" s="4">
        <f>IF(T$2='No Worse Off Calc'!$D$6,Data!W47,0)</f>
        <v>0</v>
      </c>
      <c r="U47" s="4">
        <f>IF(U$2='No Worse Off Calc'!$D$6,Data!X47,0)</f>
        <v>0</v>
      </c>
      <c r="V47" s="4">
        <f>IF(V$2='No Worse Off Calc'!$D$6,Data!Y47,0)</f>
        <v>0</v>
      </c>
      <c r="W47" s="4">
        <f>IF(W$2='No Worse Off Calc'!$D$6,Data!Z47,0)</f>
        <v>0</v>
      </c>
      <c r="X47" s="4">
        <f>IF(X$2='No Worse Off Calc'!$D$6,Data!AA47,0)</f>
        <v>0</v>
      </c>
      <c r="Y47" s="4">
        <f>IF(Y$2='No Worse Off Calc'!$D$6,Data!AB47,0)</f>
        <v>0</v>
      </c>
      <c r="Z47" s="4">
        <f>IF(Z$2='No Worse Off Calc'!$D$6,Data!AC47,0)</f>
        <v>0</v>
      </c>
      <c r="AA47" s="4">
        <f>IF(AA$2='No Worse Off Calc'!$D$6,Data!AD47,0)</f>
        <v>0</v>
      </c>
      <c r="AB47" s="4">
        <f>IF(AB$2='No Worse Off Calc'!$D$6,Data!AE47,0)</f>
        <v>0</v>
      </c>
      <c r="AC47" s="4">
        <f>IF(AC$2='No Worse Off Calc'!$D$6,Data!AF47,0)</f>
        <v>0</v>
      </c>
      <c r="AD47" s="4">
        <f>IF(AD$2='No Worse Off Calc'!$D$6,Data!AG47,0)</f>
        <v>0</v>
      </c>
      <c r="AE47" s="4">
        <f>IF(AE$2='No Worse Off Calc'!$D$6,Data!AH47,0)</f>
        <v>0</v>
      </c>
      <c r="AF47" s="4">
        <f>IF(AF$2='No Worse Off Calc'!$D$6,Data!AI47,0)</f>
        <v>0</v>
      </c>
      <c r="AG47" s="6">
        <f t="shared" si="2"/>
        <v>0</v>
      </c>
      <c r="AH47" s="18">
        <f>IF(AH$2='No Worse Off Calc'!$E$6,0,0)</f>
        <v>0</v>
      </c>
      <c r="AI47" s="4">
        <f>IF(AI$2='No Worse Off Calc'!$E$6,Data!AJ47,0)</f>
        <v>0</v>
      </c>
      <c r="AJ47" s="4">
        <f>IF(AJ$2='No Worse Off Calc'!$E$6,Data!AK47,0)</f>
        <v>0</v>
      </c>
      <c r="AK47" s="4">
        <f>IF(AK$2='No Worse Off Calc'!$E$6,Data!AL47,0)</f>
        <v>0</v>
      </c>
      <c r="AL47" s="4">
        <f>IF(AL$2='No Worse Off Calc'!$E$6,Data!AM47,0)</f>
        <v>0</v>
      </c>
      <c r="AM47" s="4">
        <f>IF(AM$2='No Worse Off Calc'!$E$6,Data!AN47,0)</f>
        <v>0</v>
      </c>
      <c r="AN47" s="4">
        <f>IF(AN$2='No Worse Off Calc'!$E$6,Data!AO47,0)</f>
        <v>0</v>
      </c>
      <c r="AO47" s="4">
        <f>IF(AO$2='No Worse Off Calc'!$E$6,Data!AP47,0)</f>
        <v>0</v>
      </c>
      <c r="AP47" s="6">
        <f t="shared" si="3"/>
        <v>0</v>
      </c>
      <c r="AQ47" s="18">
        <f>IF(AQ$2='No Worse Off Calc'!$F$6,0,0)</f>
        <v>0</v>
      </c>
      <c r="AR47" s="4">
        <f>IF(AR$2='No Worse Off Calc'!$F$6,Data!AQ47,0)</f>
        <v>0</v>
      </c>
      <c r="AS47" s="4">
        <f>IF(AS$2='No Worse Off Calc'!$F$6,Data!AR47,0)</f>
        <v>0</v>
      </c>
      <c r="AT47" s="4">
        <f>IF(AT$2='No Worse Off Calc'!$F$6,Data!AS47,0)</f>
        <v>0</v>
      </c>
      <c r="AU47" s="4">
        <f>IF(AU$2='No Worse Off Calc'!$F$6,Data!AT47,0)</f>
        <v>0</v>
      </c>
      <c r="AV47" s="4">
        <f>IF(AV$2='No Worse Off Calc'!$F$6,Data!AU47,0)</f>
        <v>0</v>
      </c>
      <c r="AW47" s="4">
        <f>IF(AW$2='No Worse Off Calc'!$F$6,Data!AV47,0)</f>
        <v>0</v>
      </c>
      <c r="AX47" s="4">
        <f>IF(AX$2='No Worse Off Calc'!$F$6,Data!AW47,0)</f>
        <v>0</v>
      </c>
      <c r="AY47" s="6">
        <f t="shared" si="4"/>
        <v>0</v>
      </c>
      <c r="AZ47" s="18">
        <f>IF(AZ$2='No Worse Off Calc'!$G$6,0,0)</f>
        <v>0</v>
      </c>
      <c r="BA47" s="4">
        <f>IF(BA$2='No Worse Off Calc'!$G$6,Data!AX47,0)</f>
        <v>0</v>
      </c>
      <c r="BB47" s="4">
        <f>IF(BB$2='No Worse Off Calc'!$G$6,Data!AY47,0)</f>
        <v>0.3057077625570776</v>
      </c>
      <c r="BC47" s="4">
        <f>IF(BC$2='No Worse Off Calc'!$G$6,Data!AZ47,0)</f>
        <v>0</v>
      </c>
      <c r="BD47" s="4">
        <f>IF(BD$2='No Worse Off Calc'!$G$6,Data!BA47,0)</f>
        <v>0</v>
      </c>
      <c r="BE47" s="4">
        <f>IF(BE$2='No Worse Off Calc'!$G$6,Data!BB47,0)</f>
        <v>0</v>
      </c>
      <c r="BF47" s="4">
        <f>IF(BF$2='No Worse Off Calc'!$G$6,Data!BC47,0)</f>
        <v>0</v>
      </c>
      <c r="BG47" s="4">
        <f>IF(BG$2='No Worse Off Calc'!$G$6,Data!BD47,0)</f>
        <v>0</v>
      </c>
      <c r="BH47" s="6">
        <f t="shared" si="5"/>
        <v>0.3057077625570776</v>
      </c>
      <c r="BI47" s="97">
        <f>IF('No Worse Off Calc'!$H$6="Yes",Data!BE47,0)</f>
        <v>0</v>
      </c>
      <c r="BJ47" s="18">
        <f>IF(BJ$2='No Worse Off Calc'!$L$4,0,0)</f>
        <v>0</v>
      </c>
      <c r="BK47" s="4">
        <f>IF(BK$2='No Worse Off Calc'!$L$4,Data!BV47,0)</f>
        <v>0</v>
      </c>
      <c r="BL47" s="4">
        <f>IF(BL$2='No Worse Off Calc'!$L$4,Data!BW47,0)</f>
        <v>0</v>
      </c>
      <c r="BM47" s="4">
        <f>IF(BM$2='No Worse Off Calc'!$L$4,Data!BX47,0)</f>
        <v>0</v>
      </c>
      <c r="BN47" s="4">
        <f>IF(BN$2='No Worse Off Calc'!$L$4,Data!BY47,0)</f>
        <v>4.2500000000000003E-2</v>
      </c>
      <c r="BO47" s="6">
        <f t="shared" si="6"/>
        <v>4.2500000000000003E-2</v>
      </c>
      <c r="BP47" s="4">
        <f>IF('No Worse Off Calc'!$J$6='No Worse Off Ref Data'!BP$2,Data!C47,0)</f>
        <v>0</v>
      </c>
      <c r="BQ47" s="4">
        <f>IF('No Worse Off Calc'!$J$6='No Worse Off Ref Data'!BQ$2,Data!D47,0)</f>
        <v>0</v>
      </c>
      <c r="BR47" s="4">
        <f>IF('No Worse Off Calc'!$J$6='No Worse Off Ref Data'!BR$2,Data!E47,0)</f>
        <v>0</v>
      </c>
      <c r="BS47" s="4">
        <f>IF('No Worse Off Calc'!$J$6='No Worse Off Ref Data'!BS$2,Data!F47,0)</f>
        <v>37.692999999999998</v>
      </c>
      <c r="BT47" s="99">
        <f t="shared" si="0"/>
        <v>37.692999999999998</v>
      </c>
      <c r="BU47" s="102">
        <f>IF('No Worse Off Calc'!$L$6="Yes",'No Worse Off Ref Data'!BO47*'No Worse Off Calc'!$L$5,0)</f>
        <v>4.2500000000000003E-2</v>
      </c>
      <c r="BV47" s="102">
        <f>IF('No Worse Off Calc'!$M$6="Yes",IF(('No Worse Off Calc'!I51-'No Worse Off Ref Data'!BT47)&gt;0,('No Worse Off Calc'!I51-'No Worse Off Ref Data'!BT47)*'No Worse Off Calc'!$M$5,0),0)</f>
        <v>4.5248713470319757</v>
      </c>
      <c r="BW47" s="80">
        <f>IF('No Worse Off Calc'!$K$6="Yes",IF(('No Worse Off Calc'!I51)&lt;'No Worse Off Calc'!J51,('No Worse Off Calc'!I51-'No Worse Off Calc'!J51)*'No Worse Off Calc'!$K$5,0),0)</f>
        <v>0</v>
      </c>
      <c r="BX47" s="105">
        <f>IF('No Worse Off Calc'!$N$5='No Worse Off Ref Data'!$BX$2,'No Worse Off Scaling'!D50,0)</f>
        <v>0</v>
      </c>
      <c r="BY47" s="1">
        <f>IF('No Worse Off Calc'!$N$5='No Worse Off Ref Data'!$BY$2,'No Worse Off Scaling'!H50,0)</f>
        <v>-2.564023648952523</v>
      </c>
      <c r="BZ47" s="6">
        <f>IF('No Worse Off Calc'!$N$6="Yes",SUM('No Worse Off Ref Data'!BX47:BY47),0)</f>
        <v>-2.564023648952523</v>
      </c>
      <c r="CA47" s="4"/>
      <c r="CB47" s="4"/>
      <c r="CC47" s="4"/>
      <c r="CD47" s="4"/>
      <c r="CE47" s="4"/>
      <c r="CF47" s="4"/>
      <c r="CG47" s="4"/>
      <c r="CH47" s="4"/>
      <c r="CI47" s="4"/>
      <c r="CJ47" s="4"/>
      <c r="CK47" s="4"/>
      <c r="CL47" s="4"/>
      <c r="CM47" s="4"/>
      <c r="CN47" s="4"/>
      <c r="CO47" s="4"/>
      <c r="CP47" s="4"/>
      <c r="CQ47" s="4" t="e">
        <f>IF('No Worse Off Calc'!#REF!='No Worse Off Ref Data'!CQ$2,Data!G47,0)</f>
        <v>#REF!</v>
      </c>
      <c r="CR47" s="4" t="e">
        <f>IF('No Worse Off Calc'!#REF!='No Worse Off Ref Data'!CR$2,Data!H47,0)</f>
        <v>#REF!</v>
      </c>
      <c r="CS47" s="4" t="e">
        <f>IF('No Worse Off Calc'!#REF!='No Worse Off Ref Data'!CS$2,Data!I47,0)</f>
        <v>#REF!</v>
      </c>
      <c r="CT47" s="4" t="e">
        <f>IF('No Worse Off Calc'!#REF!='No Worse Off Ref Data'!CT$2,Data!J47,0)</f>
        <v>#REF!</v>
      </c>
      <c r="CU47" s="4" t="e">
        <f>IF('No Worse Off Calc'!#REF!='No Worse Off Ref Data'!CU$2,Data!K47,0)</f>
        <v>#REF!</v>
      </c>
      <c r="CV47" s="4" t="e">
        <f>IF('No Worse Off Calc'!#REF!='No Worse Off Ref Data'!CV$2,Data!L47,0)</f>
        <v>#REF!</v>
      </c>
      <c r="CW47" s="4" t="e">
        <f>IF('No Worse Off Calc'!#REF!='No Worse Off Ref Data'!CW$2,Data!M47,0)</f>
        <v>#REF!</v>
      </c>
      <c r="CX47" s="4" t="e">
        <f>IF('No Worse Off Calc'!#REF!='No Worse Off Ref Data'!CX$2,Data!N47,0)</f>
        <v>#REF!</v>
      </c>
      <c r="CY47" s="4" t="e">
        <f>IF('No Worse Off Calc'!#REF!='No Worse Off Ref Data'!CY$2,Data!O47,0)</f>
        <v>#REF!</v>
      </c>
      <c r="CZ47" s="4" t="e">
        <f>IF('No Worse Off Calc'!#REF!='No Worse Off Ref Data'!CZ$2,Data!P47,0)</f>
        <v>#REF!</v>
      </c>
      <c r="DA47" s="4" t="e">
        <f>IF('No Worse Off Calc'!#REF!='No Worse Off Ref Data'!DA$2,Data!Q47,0)</f>
        <v>#REF!</v>
      </c>
      <c r="DB47" s="4" t="e">
        <f>IF('No Worse Off Calc'!#REF!='No Worse Off Ref Data'!DB$2,Data!R47,0)</f>
        <v>#REF!</v>
      </c>
      <c r="DC47" s="4" t="e">
        <f>IF('No Worse Off Calc'!#REF!='No Worse Off Ref Data'!DC$2,Data!S47,0)</f>
        <v>#REF!</v>
      </c>
      <c r="DD47" s="4" t="e">
        <f>IF('No Worse Off Calc'!#REF!='No Worse Off Ref Data'!DD$2,Data!T47,0)</f>
        <v>#REF!</v>
      </c>
      <c r="DE47" s="4" t="e">
        <f>IF('No Worse Off Calc'!#REF!='No Worse Off Ref Data'!DE$2,Data!U47,0)</f>
        <v>#REF!</v>
      </c>
      <c r="DF47" s="22" t="e">
        <f t="shared" si="7"/>
        <v>#REF!</v>
      </c>
    </row>
    <row r="48" spans="1:110" x14ac:dyDescent="0.3">
      <c r="A48" s="12">
        <v>10116</v>
      </c>
      <c r="B48" s="37" t="s">
        <v>55</v>
      </c>
      <c r="C48" s="18">
        <f>IF('No Worse Off Calc'!$C$6='No Worse Off Ref Data'!C$2,Data!G48,0)</f>
        <v>0</v>
      </c>
      <c r="D48" s="4">
        <f>IF('No Worse Off Calc'!$C$6='No Worse Off Ref Data'!D$2,Data!H48,0)</f>
        <v>0</v>
      </c>
      <c r="E48" s="4">
        <f>IF('No Worse Off Calc'!$C$6='No Worse Off Ref Data'!E$2,Data!I48,0)</f>
        <v>0.23030216894977168</v>
      </c>
      <c r="F48" s="4">
        <f>IF('No Worse Off Calc'!$C$6='No Worse Off Ref Data'!F$2,Data!J48,0)</f>
        <v>0</v>
      </c>
      <c r="G48" s="4">
        <f>IF('No Worse Off Calc'!$C$6='No Worse Off Ref Data'!G$2,Data!K48,0)</f>
        <v>0</v>
      </c>
      <c r="H48" s="4">
        <f>IF('No Worse Off Calc'!$C$6='No Worse Off Ref Data'!H$2,Data!L48,0)</f>
        <v>0</v>
      </c>
      <c r="I48" s="4">
        <f>IF('No Worse Off Calc'!$C$6='No Worse Off Ref Data'!I$2,Data!M48,0)</f>
        <v>0</v>
      </c>
      <c r="J48" s="4">
        <f>IF('No Worse Off Calc'!$C$6='No Worse Off Ref Data'!J$2,Data!N48,0)</f>
        <v>0</v>
      </c>
      <c r="K48" s="4">
        <f>IF('No Worse Off Calc'!$C$6='No Worse Off Ref Data'!K$2,Data!O48,0)</f>
        <v>0</v>
      </c>
      <c r="L48" s="4">
        <f>IF('No Worse Off Calc'!$C$6='No Worse Off Ref Data'!L$2,Data!P48,0)</f>
        <v>0</v>
      </c>
      <c r="M48" s="4">
        <f>IF('No Worse Off Calc'!$C$6='No Worse Off Ref Data'!M$2,Data!Q48,0)</f>
        <v>0</v>
      </c>
      <c r="N48" s="4">
        <f>IF('No Worse Off Calc'!$C$6='No Worse Off Ref Data'!N$2,Data!R48,0)</f>
        <v>0</v>
      </c>
      <c r="O48" s="4">
        <f>IF('No Worse Off Calc'!$C$6='No Worse Off Ref Data'!O$2,Data!S48,0)</f>
        <v>0</v>
      </c>
      <c r="P48" s="4">
        <f>IF('No Worse Off Calc'!$C$6='No Worse Off Ref Data'!P$2,Data!T48,0)</f>
        <v>0</v>
      </c>
      <c r="Q48" s="4">
        <f>IF('No Worse Off Calc'!$C$6='No Worse Off Ref Data'!Q$2,Data!U48,0)</f>
        <v>0</v>
      </c>
      <c r="R48" s="22">
        <f t="shared" si="1"/>
        <v>0.23030216894977168</v>
      </c>
      <c r="S48" s="18">
        <f>IF(S$2='No Worse Off Calc'!$D$6,Data!V48,0)</f>
        <v>0</v>
      </c>
      <c r="T48" s="4">
        <f>IF(T$2='No Worse Off Calc'!$D$6,Data!W48,0)</f>
        <v>0</v>
      </c>
      <c r="U48" s="4">
        <f>IF(U$2='No Worse Off Calc'!$D$6,Data!X48,0)</f>
        <v>0</v>
      </c>
      <c r="V48" s="4">
        <f>IF(V$2='No Worse Off Calc'!$D$6,Data!Y48,0)</f>
        <v>0</v>
      </c>
      <c r="W48" s="4">
        <f>IF(W$2='No Worse Off Calc'!$D$6,Data!Z48,0)</f>
        <v>0</v>
      </c>
      <c r="X48" s="4">
        <f>IF(X$2='No Worse Off Calc'!$D$6,Data!AA48,0)</f>
        <v>0</v>
      </c>
      <c r="Y48" s="4">
        <f>IF(Y$2='No Worse Off Calc'!$D$6,Data!AB48,0)</f>
        <v>0</v>
      </c>
      <c r="Z48" s="4">
        <f>IF(Z$2='No Worse Off Calc'!$D$6,Data!AC48,0)</f>
        <v>0</v>
      </c>
      <c r="AA48" s="4">
        <f>IF(AA$2='No Worse Off Calc'!$D$6,Data!AD48,0)</f>
        <v>0</v>
      </c>
      <c r="AB48" s="4">
        <f>IF(AB$2='No Worse Off Calc'!$D$6,Data!AE48,0)</f>
        <v>0</v>
      </c>
      <c r="AC48" s="4">
        <f>IF(AC$2='No Worse Off Calc'!$D$6,Data!AF48,0)</f>
        <v>0</v>
      </c>
      <c r="AD48" s="4">
        <f>IF(AD$2='No Worse Off Calc'!$D$6,Data!AG48,0)</f>
        <v>0</v>
      </c>
      <c r="AE48" s="4">
        <f>IF(AE$2='No Worse Off Calc'!$D$6,Data!AH48,0)</f>
        <v>0</v>
      </c>
      <c r="AF48" s="4">
        <f>IF(AF$2='No Worse Off Calc'!$D$6,Data!AI48,0)</f>
        <v>0</v>
      </c>
      <c r="AG48" s="6">
        <f t="shared" si="2"/>
        <v>0</v>
      </c>
      <c r="AH48" s="18">
        <f>IF(AH$2='No Worse Off Calc'!$E$6,0,0)</f>
        <v>0</v>
      </c>
      <c r="AI48" s="4">
        <f>IF(AI$2='No Worse Off Calc'!$E$6,Data!AJ48,0)</f>
        <v>0</v>
      </c>
      <c r="AJ48" s="4">
        <f>IF(AJ$2='No Worse Off Calc'!$E$6,Data!AK48,0)</f>
        <v>0</v>
      </c>
      <c r="AK48" s="4">
        <f>IF(AK$2='No Worse Off Calc'!$E$6,Data!AL48,0)</f>
        <v>0</v>
      </c>
      <c r="AL48" s="4">
        <f>IF(AL$2='No Worse Off Calc'!$E$6,Data!AM48,0)</f>
        <v>0</v>
      </c>
      <c r="AM48" s="4">
        <f>IF(AM$2='No Worse Off Calc'!$E$6,Data!AN48,0)</f>
        <v>0</v>
      </c>
      <c r="AN48" s="4">
        <f>IF(AN$2='No Worse Off Calc'!$E$6,Data!AO48,0)</f>
        <v>0</v>
      </c>
      <c r="AO48" s="4">
        <f>IF(AO$2='No Worse Off Calc'!$E$6,Data!AP48,0)</f>
        <v>0</v>
      </c>
      <c r="AP48" s="6">
        <f t="shared" si="3"/>
        <v>0</v>
      </c>
      <c r="AQ48" s="18">
        <f>IF(AQ$2='No Worse Off Calc'!$F$6,0,0)</f>
        <v>0</v>
      </c>
      <c r="AR48" s="4">
        <f>IF(AR$2='No Worse Off Calc'!$F$6,Data!AQ48,0)</f>
        <v>0</v>
      </c>
      <c r="AS48" s="4">
        <f>IF(AS$2='No Worse Off Calc'!$F$6,Data!AR48,0)</f>
        <v>0</v>
      </c>
      <c r="AT48" s="4">
        <f>IF(AT$2='No Worse Off Calc'!$F$6,Data!AS48,0)</f>
        <v>0</v>
      </c>
      <c r="AU48" s="4">
        <f>IF(AU$2='No Worse Off Calc'!$F$6,Data!AT48,0)</f>
        <v>0</v>
      </c>
      <c r="AV48" s="4">
        <f>IF(AV$2='No Worse Off Calc'!$F$6,Data!AU48,0)</f>
        <v>0</v>
      </c>
      <c r="AW48" s="4">
        <f>IF(AW$2='No Worse Off Calc'!$F$6,Data!AV48,0)</f>
        <v>0</v>
      </c>
      <c r="AX48" s="4">
        <f>IF(AX$2='No Worse Off Calc'!$F$6,Data!AW48,0)</f>
        <v>0</v>
      </c>
      <c r="AY48" s="6">
        <f t="shared" si="4"/>
        <v>0</v>
      </c>
      <c r="AZ48" s="18">
        <f>IF(AZ$2='No Worse Off Calc'!$G$6,0,0)</f>
        <v>0</v>
      </c>
      <c r="BA48" s="4">
        <f>IF(BA$2='No Worse Off Calc'!$G$6,Data!AX48,0)</f>
        <v>0</v>
      </c>
      <c r="BB48" s="4">
        <f>IF(BB$2='No Worse Off Calc'!$G$6,Data!AY48,0)</f>
        <v>0</v>
      </c>
      <c r="BC48" s="4">
        <f>IF(BC$2='No Worse Off Calc'!$G$6,Data!AZ48,0)</f>
        <v>0</v>
      </c>
      <c r="BD48" s="4">
        <f>IF(BD$2='No Worse Off Calc'!$G$6,Data!BA48,0)</f>
        <v>0</v>
      </c>
      <c r="BE48" s="4">
        <f>IF(BE$2='No Worse Off Calc'!$G$6,Data!BB48,0)</f>
        <v>0</v>
      </c>
      <c r="BF48" s="4">
        <f>IF(BF$2='No Worse Off Calc'!$G$6,Data!BC48,0)</f>
        <v>0</v>
      </c>
      <c r="BG48" s="4">
        <f>IF(BG$2='No Worse Off Calc'!$G$6,Data!BD48,0)</f>
        <v>0</v>
      </c>
      <c r="BH48" s="6">
        <f t="shared" si="5"/>
        <v>0</v>
      </c>
      <c r="BI48" s="97">
        <f>IF('No Worse Off Calc'!$H$6="Yes",Data!BE48,0)</f>
        <v>0</v>
      </c>
      <c r="BJ48" s="18">
        <f>IF(BJ$2='No Worse Off Calc'!$L$4,0,0)</f>
        <v>0</v>
      </c>
      <c r="BK48" s="4">
        <f>IF(BK$2='No Worse Off Calc'!$L$4,Data!BV48,0)</f>
        <v>0</v>
      </c>
      <c r="BL48" s="4">
        <f>IF(BL$2='No Worse Off Calc'!$L$4,Data!BW48,0)</f>
        <v>0</v>
      </c>
      <c r="BM48" s="4">
        <f>IF(BM$2='No Worse Off Calc'!$L$4,Data!BX48,0)</f>
        <v>0</v>
      </c>
      <c r="BN48" s="4">
        <f>IF(BN$2='No Worse Off Calc'!$L$4,Data!BY48,0)</f>
        <v>1.25E-3</v>
      </c>
      <c r="BO48" s="6">
        <f t="shared" si="6"/>
        <v>1.25E-3</v>
      </c>
      <c r="BP48" s="4">
        <f>IF('No Worse Off Calc'!$J$6='No Worse Off Ref Data'!BP$2,Data!C48,0)</f>
        <v>0</v>
      </c>
      <c r="BQ48" s="4">
        <f>IF('No Worse Off Calc'!$J$6='No Worse Off Ref Data'!BQ$2,Data!D48,0)</f>
        <v>0</v>
      </c>
      <c r="BR48" s="4">
        <f>IF('No Worse Off Calc'!$J$6='No Worse Off Ref Data'!BR$2,Data!E48,0)</f>
        <v>0</v>
      </c>
      <c r="BS48" s="4">
        <f>IF('No Worse Off Calc'!$J$6='No Worse Off Ref Data'!BS$2,Data!F48,0)</f>
        <v>0.22800000000000001</v>
      </c>
      <c r="BT48" s="99">
        <f t="shared" si="0"/>
        <v>0.22800000000000001</v>
      </c>
      <c r="BU48" s="102">
        <f>IF('No Worse Off Calc'!$L$6="Yes",'No Worse Off Ref Data'!BO48*'No Worse Off Calc'!$L$5,0)</f>
        <v>1.25E-3</v>
      </c>
      <c r="BV48" s="102">
        <f>IF('No Worse Off Calc'!$M$6="Yes",IF(('No Worse Off Calc'!I52-'No Worse Off Ref Data'!BT48)&gt;0,('No Worse Off Calc'!I52-'No Worse Off Ref Data'!BT48)*'No Worse Off Calc'!$M$5,0),0)</f>
        <v>2.3021689497716713E-3</v>
      </c>
      <c r="BW48" s="80">
        <f>IF('No Worse Off Calc'!$K$6="Yes",IF(('No Worse Off Calc'!I52)&lt;'No Worse Off Calc'!J52,('No Worse Off Calc'!I52-'No Worse Off Calc'!J52)*'No Worse Off Calc'!$K$5,0),0)</f>
        <v>0</v>
      </c>
      <c r="BX48" s="105">
        <f>IF('No Worse Off Calc'!$N$5='No Worse Off Ref Data'!$BX$2,'No Worse Off Scaling'!D51,0)</f>
        <v>0</v>
      </c>
      <c r="BY48" s="1">
        <f>IF('No Worse Off Calc'!$N$5='No Worse Off Ref Data'!$BY$2,'No Worse Off Scaling'!H51,0)</f>
        <v>-1.9941109448453299E-3</v>
      </c>
      <c r="BZ48" s="6">
        <f>IF('No Worse Off Calc'!$N$6="Yes",SUM('No Worse Off Ref Data'!BX48:BY48),0)</f>
        <v>-1.9941109448453299E-3</v>
      </c>
      <c r="CA48" s="4"/>
      <c r="CB48" s="4"/>
      <c r="CC48" s="4"/>
      <c r="CD48" s="4"/>
      <c r="CE48" s="4"/>
      <c r="CF48" s="4"/>
      <c r="CG48" s="4"/>
      <c r="CH48" s="4"/>
      <c r="CI48" s="4"/>
      <c r="CJ48" s="4"/>
      <c r="CK48" s="4"/>
      <c r="CL48" s="4"/>
      <c r="CM48" s="4"/>
      <c r="CN48" s="4"/>
      <c r="CO48" s="4"/>
      <c r="CP48" s="4"/>
      <c r="CQ48" s="4" t="e">
        <f>IF('No Worse Off Calc'!#REF!='No Worse Off Ref Data'!CQ$2,Data!G48,0)</f>
        <v>#REF!</v>
      </c>
      <c r="CR48" s="4" t="e">
        <f>IF('No Worse Off Calc'!#REF!='No Worse Off Ref Data'!CR$2,Data!H48,0)</f>
        <v>#REF!</v>
      </c>
      <c r="CS48" s="4" t="e">
        <f>IF('No Worse Off Calc'!#REF!='No Worse Off Ref Data'!CS$2,Data!I48,0)</f>
        <v>#REF!</v>
      </c>
      <c r="CT48" s="4" t="e">
        <f>IF('No Worse Off Calc'!#REF!='No Worse Off Ref Data'!CT$2,Data!J48,0)</f>
        <v>#REF!</v>
      </c>
      <c r="CU48" s="4" t="e">
        <f>IF('No Worse Off Calc'!#REF!='No Worse Off Ref Data'!CU$2,Data!K48,0)</f>
        <v>#REF!</v>
      </c>
      <c r="CV48" s="4" t="e">
        <f>IF('No Worse Off Calc'!#REF!='No Worse Off Ref Data'!CV$2,Data!L48,0)</f>
        <v>#REF!</v>
      </c>
      <c r="CW48" s="4" t="e">
        <f>IF('No Worse Off Calc'!#REF!='No Worse Off Ref Data'!CW$2,Data!M48,0)</f>
        <v>#REF!</v>
      </c>
      <c r="CX48" s="4" t="e">
        <f>IF('No Worse Off Calc'!#REF!='No Worse Off Ref Data'!CX$2,Data!N48,0)</f>
        <v>#REF!</v>
      </c>
      <c r="CY48" s="4" t="e">
        <f>IF('No Worse Off Calc'!#REF!='No Worse Off Ref Data'!CY$2,Data!O48,0)</f>
        <v>#REF!</v>
      </c>
      <c r="CZ48" s="4" t="e">
        <f>IF('No Worse Off Calc'!#REF!='No Worse Off Ref Data'!CZ$2,Data!P48,0)</f>
        <v>#REF!</v>
      </c>
      <c r="DA48" s="4" t="e">
        <f>IF('No Worse Off Calc'!#REF!='No Worse Off Ref Data'!DA$2,Data!Q48,0)</f>
        <v>#REF!</v>
      </c>
      <c r="DB48" s="4" t="e">
        <f>IF('No Worse Off Calc'!#REF!='No Worse Off Ref Data'!DB$2,Data!R48,0)</f>
        <v>#REF!</v>
      </c>
      <c r="DC48" s="4" t="e">
        <f>IF('No Worse Off Calc'!#REF!='No Worse Off Ref Data'!DC$2,Data!S48,0)</f>
        <v>#REF!</v>
      </c>
      <c r="DD48" s="4" t="e">
        <f>IF('No Worse Off Calc'!#REF!='No Worse Off Ref Data'!DD$2,Data!T48,0)</f>
        <v>#REF!</v>
      </c>
      <c r="DE48" s="4" t="e">
        <f>IF('No Worse Off Calc'!#REF!='No Worse Off Ref Data'!DE$2,Data!U48,0)</f>
        <v>#REF!</v>
      </c>
      <c r="DF48" s="22" t="e">
        <f t="shared" si="7"/>
        <v>#REF!</v>
      </c>
    </row>
    <row r="49" spans="1:110" x14ac:dyDescent="0.3">
      <c r="A49" s="12">
        <v>10118</v>
      </c>
      <c r="B49" s="37" t="s">
        <v>56</v>
      </c>
      <c r="C49" s="18">
        <f>IF('No Worse Off Calc'!$C$6='No Worse Off Ref Data'!C$2,Data!G49,0)</f>
        <v>0</v>
      </c>
      <c r="D49" s="4">
        <f>IF('No Worse Off Calc'!$C$6='No Worse Off Ref Data'!D$2,Data!H49,0)</f>
        <v>0</v>
      </c>
      <c r="E49" s="4">
        <f>IF('No Worse Off Calc'!$C$6='No Worse Off Ref Data'!E$2,Data!I49,0)</f>
        <v>50.211344406392691</v>
      </c>
      <c r="F49" s="4">
        <f>IF('No Worse Off Calc'!$C$6='No Worse Off Ref Data'!F$2,Data!J49,0)</f>
        <v>0</v>
      </c>
      <c r="G49" s="4">
        <f>IF('No Worse Off Calc'!$C$6='No Worse Off Ref Data'!G$2,Data!K49,0)</f>
        <v>0</v>
      </c>
      <c r="H49" s="4">
        <f>IF('No Worse Off Calc'!$C$6='No Worse Off Ref Data'!H$2,Data!L49,0)</f>
        <v>0</v>
      </c>
      <c r="I49" s="4">
        <f>IF('No Worse Off Calc'!$C$6='No Worse Off Ref Data'!I$2,Data!M49,0)</f>
        <v>0</v>
      </c>
      <c r="J49" s="4">
        <f>IF('No Worse Off Calc'!$C$6='No Worse Off Ref Data'!J$2,Data!N49,0)</f>
        <v>0</v>
      </c>
      <c r="K49" s="4">
        <f>IF('No Worse Off Calc'!$C$6='No Worse Off Ref Data'!K$2,Data!O49,0)</f>
        <v>0</v>
      </c>
      <c r="L49" s="4">
        <f>IF('No Worse Off Calc'!$C$6='No Worse Off Ref Data'!L$2,Data!P49,0)</f>
        <v>0</v>
      </c>
      <c r="M49" s="4">
        <f>IF('No Worse Off Calc'!$C$6='No Worse Off Ref Data'!M$2,Data!Q49,0)</f>
        <v>0</v>
      </c>
      <c r="N49" s="4">
        <f>IF('No Worse Off Calc'!$C$6='No Worse Off Ref Data'!N$2,Data!R49,0)</f>
        <v>0</v>
      </c>
      <c r="O49" s="4">
        <f>IF('No Worse Off Calc'!$C$6='No Worse Off Ref Data'!O$2,Data!S49,0)</f>
        <v>0</v>
      </c>
      <c r="P49" s="4">
        <f>IF('No Worse Off Calc'!$C$6='No Worse Off Ref Data'!P$2,Data!T49,0)</f>
        <v>0</v>
      </c>
      <c r="Q49" s="4">
        <f>IF('No Worse Off Calc'!$C$6='No Worse Off Ref Data'!Q$2,Data!U49,0)</f>
        <v>0</v>
      </c>
      <c r="R49" s="22">
        <f t="shared" si="1"/>
        <v>50.211344406392691</v>
      </c>
      <c r="S49" s="18">
        <f>IF(S$2='No Worse Off Calc'!$D$6,Data!V49,0)</f>
        <v>0</v>
      </c>
      <c r="T49" s="4">
        <f>IF(T$2='No Worse Off Calc'!$D$6,Data!W49,0)</f>
        <v>0</v>
      </c>
      <c r="U49" s="4">
        <f>IF(U$2='No Worse Off Calc'!$D$6,Data!X49,0)</f>
        <v>0</v>
      </c>
      <c r="V49" s="4">
        <f>IF(V$2='No Worse Off Calc'!$D$6,Data!Y49,0)</f>
        <v>0</v>
      </c>
      <c r="W49" s="4">
        <f>IF(W$2='No Worse Off Calc'!$D$6,Data!Z49,0)</f>
        <v>0</v>
      </c>
      <c r="X49" s="4">
        <f>IF(X$2='No Worse Off Calc'!$D$6,Data!AA49,0)</f>
        <v>0</v>
      </c>
      <c r="Y49" s="4">
        <f>IF(Y$2='No Worse Off Calc'!$D$6,Data!AB49,0)</f>
        <v>0</v>
      </c>
      <c r="Z49" s="4">
        <f>IF(Z$2='No Worse Off Calc'!$D$6,Data!AC49,0)</f>
        <v>0</v>
      </c>
      <c r="AA49" s="4">
        <f>IF(AA$2='No Worse Off Calc'!$D$6,Data!AD49,0)</f>
        <v>0</v>
      </c>
      <c r="AB49" s="4">
        <f>IF(AB$2='No Worse Off Calc'!$D$6,Data!AE49,0)</f>
        <v>0</v>
      </c>
      <c r="AC49" s="4">
        <f>IF(AC$2='No Worse Off Calc'!$D$6,Data!AF49,0)</f>
        <v>0</v>
      </c>
      <c r="AD49" s="4">
        <f>IF(AD$2='No Worse Off Calc'!$D$6,Data!AG49,0)</f>
        <v>0</v>
      </c>
      <c r="AE49" s="4">
        <f>IF(AE$2='No Worse Off Calc'!$D$6,Data!AH49,0)</f>
        <v>0</v>
      </c>
      <c r="AF49" s="4">
        <f>IF(AF$2='No Worse Off Calc'!$D$6,Data!AI49,0)</f>
        <v>0</v>
      </c>
      <c r="AG49" s="6">
        <f t="shared" si="2"/>
        <v>0</v>
      </c>
      <c r="AH49" s="18">
        <f>IF(AH$2='No Worse Off Calc'!$E$6,0,0)</f>
        <v>0</v>
      </c>
      <c r="AI49" s="4">
        <f>IF(AI$2='No Worse Off Calc'!$E$6,Data!AJ49,0)</f>
        <v>0</v>
      </c>
      <c r="AJ49" s="4">
        <f>IF(AJ$2='No Worse Off Calc'!$E$6,Data!AK49,0)</f>
        <v>2.362785388127854</v>
      </c>
      <c r="AK49" s="4">
        <f>IF(AK$2='No Worse Off Calc'!$E$6,Data!AL49,0)</f>
        <v>0</v>
      </c>
      <c r="AL49" s="4">
        <f>IF(AL$2='No Worse Off Calc'!$E$6,Data!AM49,0)</f>
        <v>0</v>
      </c>
      <c r="AM49" s="4">
        <f>IF(AM$2='No Worse Off Calc'!$E$6,Data!AN49,0)</f>
        <v>0</v>
      </c>
      <c r="AN49" s="4">
        <f>IF(AN$2='No Worse Off Calc'!$E$6,Data!AO49,0)</f>
        <v>0</v>
      </c>
      <c r="AO49" s="4">
        <f>IF(AO$2='No Worse Off Calc'!$E$6,Data!AP49,0)</f>
        <v>0</v>
      </c>
      <c r="AP49" s="6">
        <f t="shared" si="3"/>
        <v>2.362785388127854</v>
      </c>
      <c r="AQ49" s="18">
        <f>IF(AQ$2='No Worse Off Calc'!$F$6,0,0)</f>
        <v>0</v>
      </c>
      <c r="AR49" s="4">
        <f>IF(AR$2='No Worse Off Calc'!$F$6,Data!AQ49,0)</f>
        <v>0</v>
      </c>
      <c r="AS49" s="4">
        <f>IF(AS$2='No Worse Off Calc'!$F$6,Data!AR49,0)</f>
        <v>0</v>
      </c>
      <c r="AT49" s="4">
        <f>IF(AT$2='No Worse Off Calc'!$F$6,Data!AS49,0)</f>
        <v>0</v>
      </c>
      <c r="AU49" s="4">
        <f>IF(AU$2='No Worse Off Calc'!$F$6,Data!AT49,0)</f>
        <v>0</v>
      </c>
      <c r="AV49" s="4">
        <f>IF(AV$2='No Worse Off Calc'!$F$6,Data!AU49,0)</f>
        <v>0</v>
      </c>
      <c r="AW49" s="4">
        <f>IF(AW$2='No Worse Off Calc'!$F$6,Data!AV49,0)</f>
        <v>0</v>
      </c>
      <c r="AX49" s="4">
        <f>IF(AX$2='No Worse Off Calc'!$F$6,Data!AW49,0)</f>
        <v>0</v>
      </c>
      <c r="AY49" s="6">
        <f t="shared" si="4"/>
        <v>0</v>
      </c>
      <c r="AZ49" s="18">
        <f>IF(AZ$2='No Worse Off Calc'!$G$6,0,0)</f>
        <v>0</v>
      </c>
      <c r="BA49" s="4">
        <f>IF(BA$2='No Worse Off Calc'!$G$6,Data!AX49,0)</f>
        <v>0</v>
      </c>
      <c r="BB49" s="4">
        <f>IF(BB$2='No Worse Off Calc'!$G$6,Data!AY49,0)</f>
        <v>0</v>
      </c>
      <c r="BC49" s="4">
        <f>IF(BC$2='No Worse Off Calc'!$G$6,Data!AZ49,0)</f>
        <v>0</v>
      </c>
      <c r="BD49" s="4">
        <f>IF(BD$2='No Worse Off Calc'!$G$6,Data!BA49,0)</f>
        <v>0</v>
      </c>
      <c r="BE49" s="4">
        <f>IF(BE$2='No Worse Off Calc'!$G$6,Data!BB49,0)</f>
        <v>0</v>
      </c>
      <c r="BF49" s="4">
        <f>IF(BF$2='No Worse Off Calc'!$G$6,Data!BC49,0)</f>
        <v>0</v>
      </c>
      <c r="BG49" s="4">
        <f>IF(BG$2='No Worse Off Calc'!$G$6,Data!BD49,0)</f>
        <v>0</v>
      </c>
      <c r="BH49" s="6">
        <f t="shared" si="5"/>
        <v>0</v>
      </c>
      <c r="BI49" s="97">
        <f>IF('No Worse Off Calc'!$H$6="Yes",Data!BE49,0)</f>
        <v>0</v>
      </c>
      <c r="BJ49" s="18">
        <f>IF(BJ$2='No Worse Off Calc'!$L$4,0,0)</f>
        <v>0</v>
      </c>
      <c r="BK49" s="4">
        <f>IF(BK$2='No Worse Off Calc'!$L$4,Data!BV49,0)</f>
        <v>0</v>
      </c>
      <c r="BL49" s="4">
        <f>IF(BL$2='No Worse Off Calc'!$L$4,Data!BW49,0)</f>
        <v>0</v>
      </c>
      <c r="BM49" s="4">
        <f>IF(BM$2='No Worse Off Calc'!$L$4,Data!BX49,0)</f>
        <v>0</v>
      </c>
      <c r="BN49" s="4">
        <f>IF(BN$2='No Worse Off Calc'!$L$4,Data!BY49,0)</f>
        <v>0.40625</v>
      </c>
      <c r="BO49" s="6">
        <f t="shared" si="6"/>
        <v>0.40625</v>
      </c>
      <c r="BP49" s="4">
        <f>IF('No Worse Off Calc'!$J$6='No Worse Off Ref Data'!BP$2,Data!C49,0)</f>
        <v>0</v>
      </c>
      <c r="BQ49" s="4">
        <f>IF('No Worse Off Calc'!$J$6='No Worse Off Ref Data'!BQ$2,Data!D49,0)</f>
        <v>0</v>
      </c>
      <c r="BR49" s="4">
        <f>IF('No Worse Off Calc'!$J$6='No Worse Off Ref Data'!BR$2,Data!E49,0)</f>
        <v>0</v>
      </c>
      <c r="BS49" s="4">
        <f>IF('No Worse Off Calc'!$J$6='No Worse Off Ref Data'!BS$2,Data!F49,0)</f>
        <v>45.673999999999999</v>
      </c>
      <c r="BT49" s="99">
        <f t="shared" si="0"/>
        <v>45.673999999999999</v>
      </c>
      <c r="BU49" s="102">
        <f>IF('No Worse Off Calc'!$L$6="Yes",'No Worse Off Ref Data'!BO49*'No Worse Off Calc'!$L$5,0)</f>
        <v>0.40625</v>
      </c>
      <c r="BV49" s="102">
        <f>IF('No Worse Off Calc'!$M$6="Yes",IF(('No Worse Off Calc'!I53-'No Worse Off Ref Data'!BT49)&gt;0,('No Worse Off Calc'!I53-'No Worse Off Ref Data'!BT49)*'No Worse Off Calc'!$M$5,0),0)</f>
        <v>2.1745590182648371</v>
      </c>
      <c r="BW49" s="80">
        <f>IF('No Worse Off Calc'!$K$6="Yes",IF(('No Worse Off Calc'!I53)&lt;'No Worse Off Calc'!J53,('No Worse Off Calc'!I53-'No Worse Off Calc'!J53)*'No Worse Off Calc'!$K$5,0),0)</f>
        <v>0</v>
      </c>
      <c r="BX49" s="105">
        <f>IF('No Worse Off Calc'!$N$5='No Worse Off Ref Data'!$BX$2,'No Worse Off Scaling'!D52,0)</f>
        <v>0</v>
      </c>
      <c r="BY49" s="1">
        <f>IF('No Worse Off Calc'!$N$5='No Worse Off Ref Data'!$BY$2,'No Worse Off Scaling'!H52,0)</f>
        <v>-1.4488104543023625</v>
      </c>
      <c r="BZ49" s="6">
        <f>IF('No Worse Off Calc'!$N$6="Yes",SUM('No Worse Off Ref Data'!BX49:BY49),0)</f>
        <v>-1.4488104543023625</v>
      </c>
      <c r="CA49" s="4"/>
      <c r="CB49" s="4"/>
      <c r="CC49" s="4"/>
      <c r="CD49" s="4"/>
      <c r="CE49" s="4"/>
      <c r="CF49" s="4"/>
      <c r="CG49" s="4"/>
      <c r="CH49" s="4"/>
      <c r="CI49" s="4"/>
      <c r="CJ49" s="4"/>
      <c r="CK49" s="4"/>
      <c r="CL49" s="4"/>
      <c r="CM49" s="4"/>
      <c r="CN49" s="4"/>
      <c r="CO49" s="4"/>
      <c r="CP49" s="4"/>
      <c r="CQ49" s="4" t="e">
        <f>IF('No Worse Off Calc'!#REF!='No Worse Off Ref Data'!CQ$2,Data!G49,0)</f>
        <v>#REF!</v>
      </c>
      <c r="CR49" s="4" t="e">
        <f>IF('No Worse Off Calc'!#REF!='No Worse Off Ref Data'!CR$2,Data!H49,0)</f>
        <v>#REF!</v>
      </c>
      <c r="CS49" s="4" t="e">
        <f>IF('No Worse Off Calc'!#REF!='No Worse Off Ref Data'!CS$2,Data!I49,0)</f>
        <v>#REF!</v>
      </c>
      <c r="CT49" s="4" t="e">
        <f>IF('No Worse Off Calc'!#REF!='No Worse Off Ref Data'!CT$2,Data!J49,0)</f>
        <v>#REF!</v>
      </c>
      <c r="CU49" s="4" t="e">
        <f>IF('No Worse Off Calc'!#REF!='No Worse Off Ref Data'!CU$2,Data!K49,0)</f>
        <v>#REF!</v>
      </c>
      <c r="CV49" s="4" t="e">
        <f>IF('No Worse Off Calc'!#REF!='No Worse Off Ref Data'!CV$2,Data!L49,0)</f>
        <v>#REF!</v>
      </c>
      <c r="CW49" s="4" t="e">
        <f>IF('No Worse Off Calc'!#REF!='No Worse Off Ref Data'!CW$2,Data!M49,0)</f>
        <v>#REF!</v>
      </c>
      <c r="CX49" s="4" t="e">
        <f>IF('No Worse Off Calc'!#REF!='No Worse Off Ref Data'!CX$2,Data!N49,0)</f>
        <v>#REF!</v>
      </c>
      <c r="CY49" s="4" t="e">
        <f>IF('No Worse Off Calc'!#REF!='No Worse Off Ref Data'!CY$2,Data!O49,0)</f>
        <v>#REF!</v>
      </c>
      <c r="CZ49" s="4" t="e">
        <f>IF('No Worse Off Calc'!#REF!='No Worse Off Ref Data'!CZ$2,Data!P49,0)</f>
        <v>#REF!</v>
      </c>
      <c r="DA49" s="4" t="e">
        <f>IF('No Worse Off Calc'!#REF!='No Worse Off Ref Data'!DA$2,Data!Q49,0)</f>
        <v>#REF!</v>
      </c>
      <c r="DB49" s="4" t="e">
        <f>IF('No Worse Off Calc'!#REF!='No Worse Off Ref Data'!DB$2,Data!R49,0)</f>
        <v>#REF!</v>
      </c>
      <c r="DC49" s="4" t="e">
        <f>IF('No Worse Off Calc'!#REF!='No Worse Off Ref Data'!DC$2,Data!S49,0)</f>
        <v>#REF!</v>
      </c>
      <c r="DD49" s="4" t="e">
        <f>IF('No Worse Off Calc'!#REF!='No Worse Off Ref Data'!DD$2,Data!T49,0)</f>
        <v>#REF!</v>
      </c>
      <c r="DE49" s="4" t="e">
        <f>IF('No Worse Off Calc'!#REF!='No Worse Off Ref Data'!DE$2,Data!U49,0)</f>
        <v>#REF!</v>
      </c>
      <c r="DF49" s="22" t="e">
        <f t="shared" si="7"/>
        <v>#REF!</v>
      </c>
    </row>
    <row r="50" spans="1:110" x14ac:dyDescent="0.3">
      <c r="A50" s="12">
        <v>10121</v>
      </c>
      <c r="B50" s="37" t="s">
        <v>57</v>
      </c>
      <c r="C50" s="18">
        <f>IF('No Worse Off Calc'!$C$6='No Worse Off Ref Data'!C$2,Data!G50,0)</f>
        <v>0</v>
      </c>
      <c r="D50" s="4">
        <f>IF('No Worse Off Calc'!$C$6='No Worse Off Ref Data'!D$2,Data!H50,0)</f>
        <v>0</v>
      </c>
      <c r="E50" s="4">
        <f>IF('No Worse Off Calc'!$C$6='No Worse Off Ref Data'!E$2,Data!I50,0)</f>
        <v>39.242356506849319</v>
      </c>
      <c r="F50" s="4">
        <f>IF('No Worse Off Calc'!$C$6='No Worse Off Ref Data'!F$2,Data!J50,0)</f>
        <v>0</v>
      </c>
      <c r="G50" s="4">
        <f>IF('No Worse Off Calc'!$C$6='No Worse Off Ref Data'!G$2,Data!K50,0)</f>
        <v>0</v>
      </c>
      <c r="H50" s="4">
        <f>IF('No Worse Off Calc'!$C$6='No Worse Off Ref Data'!H$2,Data!L50,0)</f>
        <v>0</v>
      </c>
      <c r="I50" s="4">
        <f>IF('No Worse Off Calc'!$C$6='No Worse Off Ref Data'!I$2,Data!M50,0)</f>
        <v>0</v>
      </c>
      <c r="J50" s="4">
        <f>IF('No Worse Off Calc'!$C$6='No Worse Off Ref Data'!J$2,Data!N50,0)</f>
        <v>0</v>
      </c>
      <c r="K50" s="4">
        <f>IF('No Worse Off Calc'!$C$6='No Worse Off Ref Data'!K$2,Data!O50,0)</f>
        <v>0</v>
      </c>
      <c r="L50" s="4">
        <f>IF('No Worse Off Calc'!$C$6='No Worse Off Ref Data'!L$2,Data!P50,0)</f>
        <v>0</v>
      </c>
      <c r="M50" s="4">
        <f>IF('No Worse Off Calc'!$C$6='No Worse Off Ref Data'!M$2,Data!Q50,0)</f>
        <v>0</v>
      </c>
      <c r="N50" s="4">
        <f>IF('No Worse Off Calc'!$C$6='No Worse Off Ref Data'!N$2,Data!R50,0)</f>
        <v>0</v>
      </c>
      <c r="O50" s="4">
        <f>IF('No Worse Off Calc'!$C$6='No Worse Off Ref Data'!O$2,Data!S50,0)</f>
        <v>0</v>
      </c>
      <c r="P50" s="4">
        <f>IF('No Worse Off Calc'!$C$6='No Worse Off Ref Data'!P$2,Data!T50,0)</f>
        <v>0</v>
      </c>
      <c r="Q50" s="4">
        <f>IF('No Worse Off Calc'!$C$6='No Worse Off Ref Data'!Q$2,Data!U50,0)</f>
        <v>0</v>
      </c>
      <c r="R50" s="22">
        <f t="shared" si="1"/>
        <v>39.242356506849319</v>
      </c>
      <c r="S50" s="18">
        <f>IF(S$2='No Worse Off Calc'!$D$6,Data!V50,0)</f>
        <v>0</v>
      </c>
      <c r="T50" s="4">
        <f>IF(T$2='No Worse Off Calc'!$D$6,Data!W50,0)</f>
        <v>0</v>
      </c>
      <c r="U50" s="4">
        <f>IF(U$2='No Worse Off Calc'!$D$6,Data!X50,0)</f>
        <v>0</v>
      </c>
      <c r="V50" s="4">
        <f>IF(V$2='No Worse Off Calc'!$D$6,Data!Y50,0)</f>
        <v>0</v>
      </c>
      <c r="W50" s="4">
        <f>IF(W$2='No Worse Off Calc'!$D$6,Data!Z50,0)</f>
        <v>0</v>
      </c>
      <c r="X50" s="4">
        <f>IF(X$2='No Worse Off Calc'!$D$6,Data!AA50,0)</f>
        <v>0</v>
      </c>
      <c r="Y50" s="4">
        <f>IF(Y$2='No Worse Off Calc'!$D$6,Data!AB50,0)</f>
        <v>0</v>
      </c>
      <c r="Z50" s="4">
        <f>IF(Z$2='No Worse Off Calc'!$D$6,Data!AC50,0)</f>
        <v>0</v>
      </c>
      <c r="AA50" s="4">
        <f>IF(AA$2='No Worse Off Calc'!$D$6,Data!AD50,0)</f>
        <v>0</v>
      </c>
      <c r="AB50" s="4">
        <f>IF(AB$2='No Worse Off Calc'!$D$6,Data!AE50,0)</f>
        <v>0</v>
      </c>
      <c r="AC50" s="4">
        <f>IF(AC$2='No Worse Off Calc'!$D$6,Data!AF50,0)</f>
        <v>0</v>
      </c>
      <c r="AD50" s="4">
        <f>IF(AD$2='No Worse Off Calc'!$D$6,Data!AG50,0)</f>
        <v>0</v>
      </c>
      <c r="AE50" s="4">
        <f>IF(AE$2='No Worse Off Calc'!$D$6,Data!AH50,0)</f>
        <v>0</v>
      </c>
      <c r="AF50" s="4">
        <f>IF(AF$2='No Worse Off Calc'!$D$6,Data!AI50,0)</f>
        <v>0</v>
      </c>
      <c r="AG50" s="6">
        <f t="shared" si="2"/>
        <v>0</v>
      </c>
      <c r="AH50" s="18">
        <f>IF(AH$2='No Worse Off Calc'!$E$6,0,0)</f>
        <v>0</v>
      </c>
      <c r="AI50" s="4">
        <f>IF(AI$2='No Worse Off Calc'!$E$6,Data!AJ50,0)</f>
        <v>0</v>
      </c>
      <c r="AJ50" s="4">
        <f>IF(AJ$2='No Worse Off Calc'!$E$6,Data!AK50,0)</f>
        <v>0</v>
      </c>
      <c r="AK50" s="4">
        <f>IF(AK$2='No Worse Off Calc'!$E$6,Data!AL50,0)</f>
        <v>0</v>
      </c>
      <c r="AL50" s="4">
        <f>IF(AL$2='No Worse Off Calc'!$E$6,Data!AM50,0)</f>
        <v>0</v>
      </c>
      <c r="AM50" s="4">
        <f>IF(AM$2='No Worse Off Calc'!$E$6,Data!AN50,0)</f>
        <v>0</v>
      </c>
      <c r="AN50" s="4">
        <f>IF(AN$2='No Worse Off Calc'!$E$6,Data!AO50,0)</f>
        <v>0</v>
      </c>
      <c r="AO50" s="4">
        <f>IF(AO$2='No Worse Off Calc'!$E$6,Data!AP50,0)</f>
        <v>0</v>
      </c>
      <c r="AP50" s="6">
        <f t="shared" si="3"/>
        <v>0</v>
      </c>
      <c r="AQ50" s="18">
        <f>IF(AQ$2='No Worse Off Calc'!$F$6,0,0)</f>
        <v>0</v>
      </c>
      <c r="AR50" s="4">
        <f>IF(AR$2='No Worse Off Calc'!$F$6,Data!AQ50,0)</f>
        <v>0</v>
      </c>
      <c r="AS50" s="4">
        <f>IF(AS$2='No Worse Off Calc'!$F$6,Data!AR50,0)</f>
        <v>0</v>
      </c>
      <c r="AT50" s="4">
        <f>IF(AT$2='No Worse Off Calc'!$F$6,Data!AS50,0)</f>
        <v>0</v>
      </c>
      <c r="AU50" s="4">
        <f>IF(AU$2='No Worse Off Calc'!$F$6,Data!AT50,0)</f>
        <v>0</v>
      </c>
      <c r="AV50" s="4">
        <f>IF(AV$2='No Worse Off Calc'!$F$6,Data!AU50,0)</f>
        <v>0</v>
      </c>
      <c r="AW50" s="4">
        <f>IF(AW$2='No Worse Off Calc'!$F$6,Data!AV50,0)</f>
        <v>0</v>
      </c>
      <c r="AX50" s="4">
        <f>IF(AX$2='No Worse Off Calc'!$F$6,Data!AW50,0)</f>
        <v>0</v>
      </c>
      <c r="AY50" s="6">
        <f t="shared" si="4"/>
        <v>0</v>
      </c>
      <c r="AZ50" s="18">
        <f>IF(AZ$2='No Worse Off Calc'!$G$6,0,0)</f>
        <v>0</v>
      </c>
      <c r="BA50" s="4">
        <f>IF(BA$2='No Worse Off Calc'!$G$6,Data!AX50,0)</f>
        <v>0</v>
      </c>
      <c r="BB50" s="4">
        <f>IF(BB$2='No Worse Off Calc'!$G$6,Data!AY50,0)</f>
        <v>0</v>
      </c>
      <c r="BC50" s="4">
        <f>IF(BC$2='No Worse Off Calc'!$G$6,Data!AZ50,0)</f>
        <v>0</v>
      </c>
      <c r="BD50" s="4">
        <f>IF(BD$2='No Worse Off Calc'!$G$6,Data!BA50,0)</f>
        <v>0</v>
      </c>
      <c r="BE50" s="4">
        <f>IF(BE$2='No Worse Off Calc'!$G$6,Data!BB50,0)</f>
        <v>0</v>
      </c>
      <c r="BF50" s="4">
        <f>IF(BF$2='No Worse Off Calc'!$G$6,Data!BC50,0)</f>
        <v>0</v>
      </c>
      <c r="BG50" s="4">
        <f>IF(BG$2='No Worse Off Calc'!$G$6,Data!BD50,0)</f>
        <v>0</v>
      </c>
      <c r="BH50" s="6">
        <f t="shared" si="5"/>
        <v>0</v>
      </c>
      <c r="BI50" s="97">
        <f>IF('No Worse Off Calc'!$H$6="Yes",Data!BE50,0)</f>
        <v>0</v>
      </c>
      <c r="BJ50" s="18">
        <f>IF(BJ$2='No Worse Off Calc'!$L$4,0,0)</f>
        <v>0</v>
      </c>
      <c r="BK50" s="4">
        <f>IF(BK$2='No Worse Off Calc'!$L$4,Data!BV50,0)</f>
        <v>0</v>
      </c>
      <c r="BL50" s="4">
        <f>IF(BL$2='No Worse Off Calc'!$L$4,Data!BW50,0)</f>
        <v>0</v>
      </c>
      <c r="BM50" s="4">
        <f>IF(BM$2='No Worse Off Calc'!$L$4,Data!BX50,0)</f>
        <v>0</v>
      </c>
      <c r="BN50" s="4">
        <f>IF(BN$2='No Worse Off Calc'!$L$4,Data!BY50,0)</f>
        <v>0</v>
      </c>
      <c r="BO50" s="6">
        <f t="shared" si="6"/>
        <v>0</v>
      </c>
      <c r="BP50" s="4">
        <f>IF('No Worse Off Calc'!$J$6='No Worse Off Ref Data'!BP$2,Data!C50,0)</f>
        <v>0</v>
      </c>
      <c r="BQ50" s="4">
        <f>IF('No Worse Off Calc'!$J$6='No Worse Off Ref Data'!BQ$2,Data!D50,0)</f>
        <v>0</v>
      </c>
      <c r="BR50" s="4">
        <f>IF('No Worse Off Calc'!$J$6='No Worse Off Ref Data'!BR$2,Data!E50,0)</f>
        <v>0</v>
      </c>
      <c r="BS50" s="4">
        <f>IF('No Worse Off Calc'!$J$6='No Worse Off Ref Data'!BS$2,Data!F50,0)</f>
        <v>40.875</v>
      </c>
      <c r="BT50" s="99">
        <f t="shared" si="0"/>
        <v>40.875</v>
      </c>
      <c r="BU50" s="102">
        <f>IF('No Worse Off Calc'!$L$6="Yes",'No Worse Off Ref Data'!BO50*'No Worse Off Calc'!$L$5,0)</f>
        <v>0</v>
      </c>
      <c r="BV50" s="102">
        <f>IF('No Worse Off Calc'!$M$6="Yes",IF(('No Worse Off Calc'!I54-'No Worse Off Ref Data'!BT50)&gt;0,('No Worse Off Calc'!I54-'No Worse Off Ref Data'!BT50)*'No Worse Off Calc'!$M$5,0),0)</f>
        <v>0</v>
      </c>
      <c r="BW50" s="80">
        <f>IF('No Worse Off Calc'!$K$6="Yes",IF(('No Worse Off Calc'!I54)&lt;'No Worse Off Calc'!J54,('No Worse Off Calc'!I54-'No Worse Off Calc'!J54)*'No Worse Off Calc'!$K$5,0),0)</f>
        <v>-1.632643493150681</v>
      </c>
      <c r="BX50" s="105">
        <f>IF('No Worse Off Calc'!$N$5='No Worse Off Ref Data'!$BX$2,'No Worse Off Scaling'!D53,0)</f>
        <v>0</v>
      </c>
      <c r="BY50" s="1">
        <f>IF('No Worse Off Calc'!$N$5='No Worse Off Ref Data'!$BY$2,'No Worse Off Scaling'!H53,0)</f>
        <v>0</v>
      </c>
      <c r="BZ50" s="6">
        <f>IF('No Worse Off Calc'!$N$6="Yes",SUM('No Worse Off Ref Data'!BX50:BY50),0)</f>
        <v>0</v>
      </c>
      <c r="CA50" s="4"/>
      <c r="CB50" s="4"/>
      <c r="CC50" s="4"/>
      <c r="CD50" s="4"/>
      <c r="CE50" s="4"/>
      <c r="CF50" s="4"/>
      <c r="CG50" s="4"/>
      <c r="CH50" s="4"/>
      <c r="CI50" s="4"/>
      <c r="CJ50" s="4"/>
      <c r="CK50" s="4"/>
      <c r="CL50" s="4"/>
      <c r="CM50" s="4"/>
      <c r="CN50" s="4"/>
      <c r="CO50" s="4"/>
      <c r="CP50" s="4"/>
      <c r="CQ50" s="4" t="e">
        <f>IF('No Worse Off Calc'!#REF!='No Worse Off Ref Data'!CQ$2,Data!G50,0)</f>
        <v>#REF!</v>
      </c>
      <c r="CR50" s="4" t="e">
        <f>IF('No Worse Off Calc'!#REF!='No Worse Off Ref Data'!CR$2,Data!H50,0)</f>
        <v>#REF!</v>
      </c>
      <c r="CS50" s="4" t="e">
        <f>IF('No Worse Off Calc'!#REF!='No Worse Off Ref Data'!CS$2,Data!I50,0)</f>
        <v>#REF!</v>
      </c>
      <c r="CT50" s="4" t="e">
        <f>IF('No Worse Off Calc'!#REF!='No Worse Off Ref Data'!CT$2,Data!J50,0)</f>
        <v>#REF!</v>
      </c>
      <c r="CU50" s="4" t="e">
        <f>IF('No Worse Off Calc'!#REF!='No Worse Off Ref Data'!CU$2,Data!K50,0)</f>
        <v>#REF!</v>
      </c>
      <c r="CV50" s="4" t="e">
        <f>IF('No Worse Off Calc'!#REF!='No Worse Off Ref Data'!CV$2,Data!L50,0)</f>
        <v>#REF!</v>
      </c>
      <c r="CW50" s="4" t="e">
        <f>IF('No Worse Off Calc'!#REF!='No Worse Off Ref Data'!CW$2,Data!M50,0)</f>
        <v>#REF!</v>
      </c>
      <c r="CX50" s="4" t="e">
        <f>IF('No Worse Off Calc'!#REF!='No Worse Off Ref Data'!CX$2,Data!N50,0)</f>
        <v>#REF!</v>
      </c>
      <c r="CY50" s="4" t="e">
        <f>IF('No Worse Off Calc'!#REF!='No Worse Off Ref Data'!CY$2,Data!O50,0)</f>
        <v>#REF!</v>
      </c>
      <c r="CZ50" s="4" t="e">
        <f>IF('No Worse Off Calc'!#REF!='No Worse Off Ref Data'!CZ$2,Data!P50,0)</f>
        <v>#REF!</v>
      </c>
      <c r="DA50" s="4" t="e">
        <f>IF('No Worse Off Calc'!#REF!='No Worse Off Ref Data'!DA$2,Data!Q50,0)</f>
        <v>#REF!</v>
      </c>
      <c r="DB50" s="4" t="e">
        <f>IF('No Worse Off Calc'!#REF!='No Worse Off Ref Data'!DB$2,Data!R50,0)</f>
        <v>#REF!</v>
      </c>
      <c r="DC50" s="4" t="e">
        <f>IF('No Worse Off Calc'!#REF!='No Worse Off Ref Data'!DC$2,Data!S50,0)</f>
        <v>#REF!</v>
      </c>
      <c r="DD50" s="4" t="e">
        <f>IF('No Worse Off Calc'!#REF!='No Worse Off Ref Data'!DD$2,Data!T50,0)</f>
        <v>#REF!</v>
      </c>
      <c r="DE50" s="4" t="e">
        <f>IF('No Worse Off Calc'!#REF!='No Worse Off Ref Data'!DE$2,Data!U50,0)</f>
        <v>#REF!</v>
      </c>
      <c r="DF50" s="22" t="e">
        <f t="shared" si="7"/>
        <v>#REF!</v>
      </c>
    </row>
    <row r="51" spans="1:110" x14ac:dyDescent="0.3">
      <c r="A51" s="12">
        <v>10123</v>
      </c>
      <c r="B51" s="37" t="s">
        <v>58</v>
      </c>
      <c r="C51" s="18">
        <f>IF('No Worse Off Calc'!$C$6='No Worse Off Ref Data'!C$2,Data!G51,0)</f>
        <v>0</v>
      </c>
      <c r="D51" s="4">
        <f>IF('No Worse Off Calc'!$C$6='No Worse Off Ref Data'!D$2,Data!H51,0)</f>
        <v>0</v>
      </c>
      <c r="E51" s="4">
        <f>IF('No Worse Off Calc'!$C$6='No Worse Off Ref Data'!E$2,Data!I51,0)</f>
        <v>518.68483869863019</v>
      </c>
      <c r="F51" s="4">
        <f>IF('No Worse Off Calc'!$C$6='No Worse Off Ref Data'!F$2,Data!J51,0)</f>
        <v>0</v>
      </c>
      <c r="G51" s="4">
        <f>IF('No Worse Off Calc'!$C$6='No Worse Off Ref Data'!G$2,Data!K51,0)</f>
        <v>0</v>
      </c>
      <c r="H51" s="4">
        <f>IF('No Worse Off Calc'!$C$6='No Worse Off Ref Data'!H$2,Data!L51,0)</f>
        <v>0</v>
      </c>
      <c r="I51" s="4">
        <f>IF('No Worse Off Calc'!$C$6='No Worse Off Ref Data'!I$2,Data!M51,0)</f>
        <v>0</v>
      </c>
      <c r="J51" s="4">
        <f>IF('No Worse Off Calc'!$C$6='No Worse Off Ref Data'!J$2,Data!N51,0)</f>
        <v>0</v>
      </c>
      <c r="K51" s="4">
        <f>IF('No Worse Off Calc'!$C$6='No Worse Off Ref Data'!K$2,Data!O51,0)</f>
        <v>0</v>
      </c>
      <c r="L51" s="4">
        <f>IF('No Worse Off Calc'!$C$6='No Worse Off Ref Data'!L$2,Data!P51,0)</f>
        <v>0</v>
      </c>
      <c r="M51" s="4">
        <f>IF('No Worse Off Calc'!$C$6='No Worse Off Ref Data'!M$2,Data!Q51,0)</f>
        <v>0</v>
      </c>
      <c r="N51" s="4">
        <f>IF('No Worse Off Calc'!$C$6='No Worse Off Ref Data'!N$2,Data!R51,0)</f>
        <v>0</v>
      </c>
      <c r="O51" s="4">
        <f>IF('No Worse Off Calc'!$C$6='No Worse Off Ref Data'!O$2,Data!S51,0)</f>
        <v>0</v>
      </c>
      <c r="P51" s="4">
        <f>IF('No Worse Off Calc'!$C$6='No Worse Off Ref Data'!P$2,Data!T51,0)</f>
        <v>0</v>
      </c>
      <c r="Q51" s="4">
        <f>IF('No Worse Off Calc'!$C$6='No Worse Off Ref Data'!Q$2,Data!U51,0)</f>
        <v>0</v>
      </c>
      <c r="R51" s="22">
        <f t="shared" si="1"/>
        <v>518.68483869863019</v>
      </c>
      <c r="S51" s="18">
        <f>IF(S$2='No Worse Off Calc'!$D$6,Data!V51,0)</f>
        <v>0</v>
      </c>
      <c r="T51" s="4">
        <f>IF(T$2='No Worse Off Calc'!$D$6,Data!W51,0)</f>
        <v>26</v>
      </c>
      <c r="U51" s="4">
        <f>IF(U$2='No Worse Off Calc'!$D$6,Data!X51,0)</f>
        <v>0</v>
      </c>
      <c r="V51" s="4">
        <f>IF(V$2='No Worse Off Calc'!$D$6,Data!Y51,0)</f>
        <v>0</v>
      </c>
      <c r="W51" s="4">
        <f>IF(W$2='No Worse Off Calc'!$D$6,Data!Z51,0)</f>
        <v>0</v>
      </c>
      <c r="X51" s="4">
        <f>IF(X$2='No Worse Off Calc'!$D$6,Data!AA51,0)</f>
        <v>0</v>
      </c>
      <c r="Y51" s="4">
        <f>IF(Y$2='No Worse Off Calc'!$D$6,Data!AB51,0)</f>
        <v>0</v>
      </c>
      <c r="Z51" s="4">
        <f>IF(Z$2='No Worse Off Calc'!$D$6,Data!AC51,0)</f>
        <v>0</v>
      </c>
      <c r="AA51" s="4">
        <f>IF(AA$2='No Worse Off Calc'!$D$6,Data!AD51,0)</f>
        <v>0</v>
      </c>
      <c r="AB51" s="4">
        <f>IF(AB$2='No Worse Off Calc'!$D$6,Data!AE51,0)</f>
        <v>0</v>
      </c>
      <c r="AC51" s="4">
        <f>IF(AC$2='No Worse Off Calc'!$D$6,Data!AF51,0)</f>
        <v>0</v>
      </c>
      <c r="AD51" s="4">
        <f>IF(AD$2='No Worse Off Calc'!$D$6,Data!AG51,0)</f>
        <v>0</v>
      </c>
      <c r="AE51" s="4">
        <f>IF(AE$2='No Worse Off Calc'!$D$6,Data!AH51,0)</f>
        <v>0</v>
      </c>
      <c r="AF51" s="4">
        <f>IF(AF$2='No Worse Off Calc'!$D$6,Data!AI51,0)</f>
        <v>0</v>
      </c>
      <c r="AG51" s="6">
        <f t="shared" si="2"/>
        <v>26</v>
      </c>
      <c r="AH51" s="18">
        <f>IF(AH$2='No Worse Off Calc'!$E$6,0,0)</f>
        <v>0</v>
      </c>
      <c r="AI51" s="4">
        <f>IF(AI$2='No Worse Off Calc'!$E$6,Data!AJ51,0)</f>
        <v>0</v>
      </c>
      <c r="AJ51" s="4">
        <f>IF(AJ$2='No Worse Off Calc'!$E$6,Data!AK51,0)</f>
        <v>15.719977168949772</v>
      </c>
      <c r="AK51" s="4">
        <f>IF(AK$2='No Worse Off Calc'!$E$6,Data!AL51,0)</f>
        <v>0</v>
      </c>
      <c r="AL51" s="4">
        <f>IF(AL$2='No Worse Off Calc'!$E$6,Data!AM51,0)</f>
        <v>0</v>
      </c>
      <c r="AM51" s="4">
        <f>IF(AM$2='No Worse Off Calc'!$E$6,Data!AN51,0)</f>
        <v>0</v>
      </c>
      <c r="AN51" s="4">
        <f>IF(AN$2='No Worse Off Calc'!$E$6,Data!AO51,0)</f>
        <v>0</v>
      </c>
      <c r="AO51" s="4">
        <f>IF(AO$2='No Worse Off Calc'!$E$6,Data!AP51,0)</f>
        <v>0</v>
      </c>
      <c r="AP51" s="6">
        <f t="shared" si="3"/>
        <v>15.719977168949772</v>
      </c>
      <c r="AQ51" s="18">
        <f>IF(AQ$2='No Worse Off Calc'!$F$6,0,0)</f>
        <v>0</v>
      </c>
      <c r="AR51" s="4">
        <f>IF(AR$2='No Worse Off Calc'!$F$6,Data!AQ51,0)</f>
        <v>0</v>
      </c>
      <c r="AS51" s="4">
        <f>IF(AS$2='No Worse Off Calc'!$F$6,Data!AR51,0)</f>
        <v>0</v>
      </c>
      <c r="AT51" s="4">
        <f>IF(AT$2='No Worse Off Calc'!$F$6,Data!AS51,0)</f>
        <v>0</v>
      </c>
      <c r="AU51" s="4">
        <f>IF(AU$2='No Worse Off Calc'!$F$6,Data!AT51,0)</f>
        <v>0</v>
      </c>
      <c r="AV51" s="4">
        <f>IF(AV$2='No Worse Off Calc'!$F$6,Data!AU51,0)</f>
        <v>0</v>
      </c>
      <c r="AW51" s="4">
        <f>IF(AW$2='No Worse Off Calc'!$F$6,Data!AV51,0)</f>
        <v>0</v>
      </c>
      <c r="AX51" s="4">
        <f>IF(AX$2='No Worse Off Calc'!$F$6,Data!AW51,0)</f>
        <v>0</v>
      </c>
      <c r="AY51" s="6">
        <f t="shared" si="4"/>
        <v>0</v>
      </c>
      <c r="AZ51" s="18">
        <f>IF(AZ$2='No Worse Off Calc'!$G$6,0,0)</f>
        <v>0</v>
      </c>
      <c r="BA51" s="4">
        <f>IF(BA$2='No Worse Off Calc'!$G$6,Data!AX51,0)</f>
        <v>0</v>
      </c>
      <c r="BB51" s="4">
        <f>IF(BB$2='No Worse Off Calc'!$G$6,Data!AY51,0)</f>
        <v>0</v>
      </c>
      <c r="BC51" s="4">
        <f>IF(BC$2='No Worse Off Calc'!$G$6,Data!AZ51,0)</f>
        <v>0</v>
      </c>
      <c r="BD51" s="4">
        <f>IF(BD$2='No Worse Off Calc'!$G$6,Data!BA51,0)</f>
        <v>0</v>
      </c>
      <c r="BE51" s="4">
        <f>IF(BE$2='No Worse Off Calc'!$G$6,Data!BB51,0)</f>
        <v>0</v>
      </c>
      <c r="BF51" s="4">
        <f>IF(BF$2='No Worse Off Calc'!$G$6,Data!BC51,0)</f>
        <v>0</v>
      </c>
      <c r="BG51" s="4">
        <f>IF(BG$2='No Worse Off Calc'!$G$6,Data!BD51,0)</f>
        <v>0</v>
      </c>
      <c r="BH51" s="6">
        <f t="shared" si="5"/>
        <v>0</v>
      </c>
      <c r="BI51" s="97">
        <f>IF('No Worse Off Calc'!$H$6="Yes",Data!BE51,0)</f>
        <v>0</v>
      </c>
      <c r="BJ51" s="18">
        <f>IF(BJ$2='No Worse Off Calc'!$L$4,0,0)</f>
        <v>0</v>
      </c>
      <c r="BK51" s="4">
        <f>IF(BK$2='No Worse Off Calc'!$L$4,Data!BV51,0)</f>
        <v>0</v>
      </c>
      <c r="BL51" s="4">
        <f>IF(BL$2='No Worse Off Calc'!$L$4,Data!BW51,0)</f>
        <v>0</v>
      </c>
      <c r="BM51" s="4">
        <f>IF(BM$2='No Worse Off Calc'!$L$4,Data!BX51,0)</f>
        <v>0</v>
      </c>
      <c r="BN51" s="4">
        <f>IF(BN$2='No Worse Off Calc'!$L$4,Data!BY51,0)</f>
        <v>1.5262500000000001</v>
      </c>
      <c r="BO51" s="6">
        <f t="shared" si="6"/>
        <v>1.5262500000000001</v>
      </c>
      <c r="BP51" s="4">
        <f>IF('No Worse Off Calc'!$J$6='No Worse Off Ref Data'!BP$2,Data!C51,0)</f>
        <v>0</v>
      </c>
      <c r="BQ51" s="4">
        <f>IF('No Worse Off Calc'!$J$6='No Worse Off Ref Data'!BQ$2,Data!D51,0)</f>
        <v>0</v>
      </c>
      <c r="BR51" s="4">
        <f>IF('No Worse Off Calc'!$J$6='No Worse Off Ref Data'!BR$2,Data!E51,0)</f>
        <v>0</v>
      </c>
      <c r="BS51" s="4">
        <f>IF('No Worse Off Calc'!$J$6='No Worse Off Ref Data'!BS$2,Data!F51,0)</f>
        <v>549.19899999999996</v>
      </c>
      <c r="BT51" s="99">
        <f t="shared" si="0"/>
        <v>549.19899999999996</v>
      </c>
      <c r="BU51" s="102">
        <f>IF('No Worse Off Calc'!$L$6="Yes",'No Worse Off Ref Data'!BO51*'No Worse Off Calc'!$L$5,0)</f>
        <v>1.5262500000000001</v>
      </c>
      <c r="BV51" s="102">
        <f>IF('No Worse Off Calc'!$M$6="Yes",IF(('No Worse Off Calc'!I55-'No Worse Off Ref Data'!BT51)&gt;0,('No Worse Off Calc'!I55-'No Worse Off Ref Data'!BT51)*'No Worse Off Calc'!$M$5,0),0)</f>
        <v>0</v>
      </c>
      <c r="BW51" s="80">
        <f>IF('No Worse Off Calc'!$K$6="Yes",IF(('No Worse Off Calc'!I55)&lt;'No Worse Off Calc'!J55,('No Worse Off Calc'!I55-'No Worse Off Calc'!J55)*'No Worse Off Calc'!$K$5,0),0)</f>
        <v>-72.234138470319522</v>
      </c>
      <c r="BX51" s="105">
        <f>IF('No Worse Off Calc'!$N$5='No Worse Off Ref Data'!$BX$2,'No Worse Off Scaling'!D54,0)</f>
        <v>0</v>
      </c>
      <c r="BY51" s="1">
        <f>IF('No Worse Off Calc'!$N$5='No Worse Off Ref Data'!$BY$2,'No Worse Off Scaling'!H54,0)</f>
        <v>0</v>
      </c>
      <c r="BZ51" s="6">
        <f>IF('No Worse Off Calc'!$N$6="Yes",SUM('No Worse Off Ref Data'!BX51:BY51),0)</f>
        <v>0</v>
      </c>
      <c r="CA51" s="4"/>
      <c r="CB51" s="4"/>
      <c r="CC51" s="4"/>
      <c r="CD51" s="4"/>
      <c r="CE51" s="4"/>
      <c r="CF51" s="4"/>
      <c r="CG51" s="4"/>
      <c r="CH51" s="4"/>
      <c r="CI51" s="4"/>
      <c r="CJ51" s="4"/>
      <c r="CK51" s="4"/>
      <c r="CL51" s="4"/>
      <c r="CM51" s="4"/>
      <c r="CN51" s="4"/>
      <c r="CO51" s="4"/>
      <c r="CP51" s="4"/>
      <c r="CQ51" s="4" t="e">
        <f>IF('No Worse Off Calc'!#REF!='No Worse Off Ref Data'!CQ$2,Data!G51,0)</f>
        <v>#REF!</v>
      </c>
      <c r="CR51" s="4" t="e">
        <f>IF('No Worse Off Calc'!#REF!='No Worse Off Ref Data'!CR$2,Data!H51,0)</f>
        <v>#REF!</v>
      </c>
      <c r="CS51" s="4" t="e">
        <f>IF('No Worse Off Calc'!#REF!='No Worse Off Ref Data'!CS$2,Data!I51,0)</f>
        <v>#REF!</v>
      </c>
      <c r="CT51" s="4" t="e">
        <f>IF('No Worse Off Calc'!#REF!='No Worse Off Ref Data'!CT$2,Data!J51,0)</f>
        <v>#REF!</v>
      </c>
      <c r="CU51" s="4" t="e">
        <f>IF('No Worse Off Calc'!#REF!='No Worse Off Ref Data'!CU$2,Data!K51,0)</f>
        <v>#REF!</v>
      </c>
      <c r="CV51" s="4" t="e">
        <f>IF('No Worse Off Calc'!#REF!='No Worse Off Ref Data'!CV$2,Data!L51,0)</f>
        <v>#REF!</v>
      </c>
      <c r="CW51" s="4" t="e">
        <f>IF('No Worse Off Calc'!#REF!='No Worse Off Ref Data'!CW$2,Data!M51,0)</f>
        <v>#REF!</v>
      </c>
      <c r="CX51" s="4" t="e">
        <f>IF('No Worse Off Calc'!#REF!='No Worse Off Ref Data'!CX$2,Data!N51,0)</f>
        <v>#REF!</v>
      </c>
      <c r="CY51" s="4" t="e">
        <f>IF('No Worse Off Calc'!#REF!='No Worse Off Ref Data'!CY$2,Data!O51,0)</f>
        <v>#REF!</v>
      </c>
      <c r="CZ51" s="4" t="e">
        <f>IF('No Worse Off Calc'!#REF!='No Worse Off Ref Data'!CZ$2,Data!P51,0)</f>
        <v>#REF!</v>
      </c>
      <c r="DA51" s="4" t="e">
        <f>IF('No Worse Off Calc'!#REF!='No Worse Off Ref Data'!DA$2,Data!Q51,0)</f>
        <v>#REF!</v>
      </c>
      <c r="DB51" s="4" t="e">
        <f>IF('No Worse Off Calc'!#REF!='No Worse Off Ref Data'!DB$2,Data!R51,0)</f>
        <v>#REF!</v>
      </c>
      <c r="DC51" s="4" t="e">
        <f>IF('No Worse Off Calc'!#REF!='No Worse Off Ref Data'!DC$2,Data!S51,0)</f>
        <v>#REF!</v>
      </c>
      <c r="DD51" s="4" t="e">
        <f>IF('No Worse Off Calc'!#REF!='No Worse Off Ref Data'!DD$2,Data!T51,0)</f>
        <v>#REF!</v>
      </c>
      <c r="DE51" s="4" t="e">
        <f>IF('No Worse Off Calc'!#REF!='No Worse Off Ref Data'!DE$2,Data!U51,0)</f>
        <v>#REF!</v>
      </c>
      <c r="DF51" s="22" t="e">
        <f t="shared" si="7"/>
        <v>#REF!</v>
      </c>
    </row>
    <row r="52" spans="1:110" x14ac:dyDescent="0.3">
      <c r="A52" s="12">
        <v>10136</v>
      </c>
      <c r="B52" s="37" t="s">
        <v>59</v>
      </c>
      <c r="C52" s="18">
        <f>IF('No Worse Off Calc'!$C$6='No Worse Off Ref Data'!C$2,Data!G52,0)</f>
        <v>0</v>
      </c>
      <c r="D52" s="4">
        <f>IF('No Worse Off Calc'!$C$6='No Worse Off Ref Data'!D$2,Data!H52,0)</f>
        <v>0</v>
      </c>
      <c r="E52" s="4">
        <f>IF('No Worse Off Calc'!$C$6='No Worse Off Ref Data'!E$2,Data!I52,0)</f>
        <v>18.341732305936066</v>
      </c>
      <c r="F52" s="4">
        <f>IF('No Worse Off Calc'!$C$6='No Worse Off Ref Data'!F$2,Data!J52,0)</f>
        <v>0</v>
      </c>
      <c r="G52" s="4">
        <f>IF('No Worse Off Calc'!$C$6='No Worse Off Ref Data'!G$2,Data!K52,0)</f>
        <v>0</v>
      </c>
      <c r="H52" s="4">
        <f>IF('No Worse Off Calc'!$C$6='No Worse Off Ref Data'!H$2,Data!L52,0)</f>
        <v>0</v>
      </c>
      <c r="I52" s="4">
        <f>IF('No Worse Off Calc'!$C$6='No Worse Off Ref Data'!I$2,Data!M52,0)</f>
        <v>0</v>
      </c>
      <c r="J52" s="4">
        <f>IF('No Worse Off Calc'!$C$6='No Worse Off Ref Data'!J$2,Data!N52,0)</f>
        <v>0</v>
      </c>
      <c r="K52" s="4">
        <f>IF('No Worse Off Calc'!$C$6='No Worse Off Ref Data'!K$2,Data!O52,0)</f>
        <v>0</v>
      </c>
      <c r="L52" s="4">
        <f>IF('No Worse Off Calc'!$C$6='No Worse Off Ref Data'!L$2,Data!P52,0)</f>
        <v>0</v>
      </c>
      <c r="M52" s="4">
        <f>IF('No Worse Off Calc'!$C$6='No Worse Off Ref Data'!M$2,Data!Q52,0)</f>
        <v>0</v>
      </c>
      <c r="N52" s="4">
        <f>IF('No Worse Off Calc'!$C$6='No Worse Off Ref Data'!N$2,Data!R52,0)</f>
        <v>0</v>
      </c>
      <c r="O52" s="4">
        <f>IF('No Worse Off Calc'!$C$6='No Worse Off Ref Data'!O$2,Data!S52,0)</f>
        <v>0</v>
      </c>
      <c r="P52" s="4">
        <f>IF('No Worse Off Calc'!$C$6='No Worse Off Ref Data'!P$2,Data!T52,0)</f>
        <v>0</v>
      </c>
      <c r="Q52" s="4">
        <f>IF('No Worse Off Calc'!$C$6='No Worse Off Ref Data'!Q$2,Data!U52,0)</f>
        <v>0</v>
      </c>
      <c r="R52" s="22">
        <f t="shared" si="1"/>
        <v>18.341732305936066</v>
      </c>
      <c r="S52" s="18">
        <f>IF(S$2='No Worse Off Calc'!$D$6,Data!V52,0)</f>
        <v>0</v>
      </c>
      <c r="T52" s="4">
        <f>IF(T$2='No Worse Off Calc'!$D$6,Data!W52,0)</f>
        <v>0</v>
      </c>
      <c r="U52" s="4">
        <f>IF(U$2='No Worse Off Calc'!$D$6,Data!X52,0)</f>
        <v>0</v>
      </c>
      <c r="V52" s="4">
        <f>IF(V$2='No Worse Off Calc'!$D$6,Data!Y52,0)</f>
        <v>0</v>
      </c>
      <c r="W52" s="4">
        <f>IF(W$2='No Worse Off Calc'!$D$6,Data!Z52,0)</f>
        <v>0</v>
      </c>
      <c r="X52" s="4">
        <f>IF(X$2='No Worse Off Calc'!$D$6,Data!AA52,0)</f>
        <v>0</v>
      </c>
      <c r="Y52" s="4">
        <f>IF(Y$2='No Worse Off Calc'!$D$6,Data!AB52,0)</f>
        <v>0</v>
      </c>
      <c r="Z52" s="4">
        <f>IF(Z$2='No Worse Off Calc'!$D$6,Data!AC52,0)</f>
        <v>0</v>
      </c>
      <c r="AA52" s="4">
        <f>IF(AA$2='No Worse Off Calc'!$D$6,Data!AD52,0)</f>
        <v>0</v>
      </c>
      <c r="AB52" s="4">
        <f>IF(AB$2='No Worse Off Calc'!$D$6,Data!AE52,0)</f>
        <v>0</v>
      </c>
      <c r="AC52" s="4">
        <f>IF(AC$2='No Worse Off Calc'!$D$6,Data!AF52,0)</f>
        <v>0</v>
      </c>
      <c r="AD52" s="4">
        <f>IF(AD$2='No Worse Off Calc'!$D$6,Data!AG52,0)</f>
        <v>0</v>
      </c>
      <c r="AE52" s="4">
        <f>IF(AE$2='No Worse Off Calc'!$D$6,Data!AH52,0)</f>
        <v>0</v>
      </c>
      <c r="AF52" s="4">
        <f>IF(AF$2='No Worse Off Calc'!$D$6,Data!AI52,0)</f>
        <v>0</v>
      </c>
      <c r="AG52" s="6">
        <f t="shared" si="2"/>
        <v>0</v>
      </c>
      <c r="AH52" s="18">
        <f>IF(AH$2='No Worse Off Calc'!$E$6,0,0)</f>
        <v>0</v>
      </c>
      <c r="AI52" s="4">
        <f>IF(AI$2='No Worse Off Calc'!$E$6,Data!AJ52,0)</f>
        <v>0</v>
      </c>
      <c r="AJ52" s="4">
        <f>IF(AJ$2='No Worse Off Calc'!$E$6,Data!AK52,0)</f>
        <v>0</v>
      </c>
      <c r="AK52" s="4">
        <f>IF(AK$2='No Worse Off Calc'!$E$6,Data!AL52,0)</f>
        <v>0</v>
      </c>
      <c r="AL52" s="4">
        <f>IF(AL$2='No Worse Off Calc'!$E$6,Data!AM52,0)</f>
        <v>0</v>
      </c>
      <c r="AM52" s="4">
        <f>IF(AM$2='No Worse Off Calc'!$E$6,Data!AN52,0)</f>
        <v>0</v>
      </c>
      <c r="AN52" s="4">
        <f>IF(AN$2='No Worse Off Calc'!$E$6,Data!AO52,0)</f>
        <v>0</v>
      </c>
      <c r="AO52" s="4">
        <f>IF(AO$2='No Worse Off Calc'!$E$6,Data!AP52,0)</f>
        <v>0</v>
      </c>
      <c r="AP52" s="6">
        <f t="shared" si="3"/>
        <v>0</v>
      </c>
      <c r="AQ52" s="18">
        <f>IF(AQ$2='No Worse Off Calc'!$F$6,0,0)</f>
        <v>0</v>
      </c>
      <c r="AR52" s="4">
        <f>IF(AR$2='No Worse Off Calc'!$F$6,Data!AQ52,0)</f>
        <v>0</v>
      </c>
      <c r="AS52" s="4">
        <f>IF(AS$2='No Worse Off Calc'!$F$6,Data!AR52,0)</f>
        <v>0</v>
      </c>
      <c r="AT52" s="4">
        <f>IF(AT$2='No Worse Off Calc'!$F$6,Data!AS52,0)</f>
        <v>0</v>
      </c>
      <c r="AU52" s="4">
        <f>IF(AU$2='No Worse Off Calc'!$F$6,Data!AT52,0)</f>
        <v>0</v>
      </c>
      <c r="AV52" s="4">
        <f>IF(AV$2='No Worse Off Calc'!$F$6,Data!AU52,0)</f>
        <v>0</v>
      </c>
      <c r="AW52" s="4">
        <f>IF(AW$2='No Worse Off Calc'!$F$6,Data!AV52,0)</f>
        <v>0</v>
      </c>
      <c r="AX52" s="4">
        <f>IF(AX$2='No Worse Off Calc'!$F$6,Data!AW52,0)</f>
        <v>0</v>
      </c>
      <c r="AY52" s="6">
        <f t="shared" si="4"/>
        <v>0</v>
      </c>
      <c r="AZ52" s="18">
        <f>IF(AZ$2='No Worse Off Calc'!$G$6,0,0)</f>
        <v>0</v>
      </c>
      <c r="BA52" s="4">
        <f>IF(BA$2='No Worse Off Calc'!$G$6,Data!AX52,0)</f>
        <v>0</v>
      </c>
      <c r="BB52" s="4">
        <f>IF(BB$2='No Worse Off Calc'!$G$6,Data!AY52,0)</f>
        <v>0</v>
      </c>
      <c r="BC52" s="4">
        <f>IF(BC$2='No Worse Off Calc'!$G$6,Data!AZ52,0)</f>
        <v>0</v>
      </c>
      <c r="BD52" s="4">
        <f>IF(BD$2='No Worse Off Calc'!$G$6,Data!BA52,0)</f>
        <v>0</v>
      </c>
      <c r="BE52" s="4">
        <f>IF(BE$2='No Worse Off Calc'!$G$6,Data!BB52,0)</f>
        <v>0</v>
      </c>
      <c r="BF52" s="4">
        <f>IF(BF$2='No Worse Off Calc'!$G$6,Data!BC52,0)</f>
        <v>0</v>
      </c>
      <c r="BG52" s="4">
        <f>IF(BG$2='No Worse Off Calc'!$G$6,Data!BD52,0)</f>
        <v>0</v>
      </c>
      <c r="BH52" s="6">
        <f t="shared" si="5"/>
        <v>0</v>
      </c>
      <c r="BI52" s="97">
        <f>IF('No Worse Off Calc'!$H$6="Yes",Data!BE52,0)</f>
        <v>0</v>
      </c>
      <c r="BJ52" s="18">
        <f>IF(BJ$2='No Worse Off Calc'!$L$4,0,0)</f>
        <v>0</v>
      </c>
      <c r="BK52" s="4">
        <f>IF(BK$2='No Worse Off Calc'!$L$4,Data!BV52,0)</f>
        <v>0</v>
      </c>
      <c r="BL52" s="4">
        <f>IF(BL$2='No Worse Off Calc'!$L$4,Data!BW52,0)</f>
        <v>0</v>
      </c>
      <c r="BM52" s="4">
        <f>IF(BM$2='No Worse Off Calc'!$L$4,Data!BX52,0)</f>
        <v>0</v>
      </c>
      <c r="BN52" s="4">
        <f>IF(BN$2='No Worse Off Calc'!$L$4,Data!BY52,0)</f>
        <v>2.5000000000000001E-3</v>
      </c>
      <c r="BO52" s="6">
        <f t="shared" si="6"/>
        <v>2.5000000000000001E-3</v>
      </c>
      <c r="BP52" s="4">
        <f>IF('No Worse Off Calc'!$J$6='No Worse Off Ref Data'!BP$2,Data!C52,0)</f>
        <v>0</v>
      </c>
      <c r="BQ52" s="4">
        <f>IF('No Worse Off Calc'!$J$6='No Worse Off Ref Data'!BQ$2,Data!D52,0)</f>
        <v>0</v>
      </c>
      <c r="BR52" s="4">
        <f>IF('No Worse Off Calc'!$J$6='No Worse Off Ref Data'!BR$2,Data!E52,0)</f>
        <v>0</v>
      </c>
      <c r="BS52" s="4">
        <f>IF('No Worse Off Calc'!$J$6='No Worse Off Ref Data'!BS$2,Data!F52,0)</f>
        <v>18.536999999999999</v>
      </c>
      <c r="BT52" s="99">
        <f t="shared" si="0"/>
        <v>18.536999999999999</v>
      </c>
      <c r="BU52" s="102">
        <f>IF('No Worse Off Calc'!$L$6="Yes",'No Worse Off Ref Data'!BO52*'No Worse Off Calc'!$L$5,0)</f>
        <v>2.5000000000000001E-3</v>
      </c>
      <c r="BV52" s="102">
        <f>IF('No Worse Off Calc'!$M$6="Yes",IF(('No Worse Off Calc'!I56-'No Worse Off Ref Data'!BT52)&gt;0,('No Worse Off Calc'!I56-'No Worse Off Ref Data'!BT52)*'No Worse Off Calc'!$M$5,0),0)</f>
        <v>0</v>
      </c>
      <c r="BW52" s="80">
        <f>IF('No Worse Off Calc'!$K$6="Yes",IF(('No Worse Off Calc'!I56)&lt;'No Worse Off Calc'!J56,('No Worse Off Calc'!I56-'No Worse Off Calc'!J56)*'No Worse Off Calc'!$K$5,0),0)</f>
        <v>-0.19526769406393285</v>
      </c>
      <c r="BX52" s="105">
        <f>IF('No Worse Off Calc'!$N$5='No Worse Off Ref Data'!$BX$2,'No Worse Off Scaling'!D55,0)</f>
        <v>0</v>
      </c>
      <c r="BY52" s="1">
        <f>IF('No Worse Off Calc'!$N$5='No Worse Off Ref Data'!$BY$2,'No Worse Off Scaling'!H55,0)</f>
        <v>0</v>
      </c>
      <c r="BZ52" s="6">
        <f>IF('No Worse Off Calc'!$N$6="Yes",SUM('No Worse Off Ref Data'!BX52:BY52),0)</f>
        <v>0</v>
      </c>
      <c r="CA52" s="4"/>
      <c r="CB52" s="4"/>
      <c r="CC52" s="4"/>
      <c r="CD52" s="4"/>
      <c r="CE52" s="4"/>
      <c r="CF52" s="4"/>
      <c r="CG52" s="4"/>
      <c r="CH52" s="4"/>
      <c r="CI52" s="4"/>
      <c r="CJ52" s="4"/>
      <c r="CK52" s="4"/>
      <c r="CL52" s="4"/>
      <c r="CM52" s="4"/>
      <c r="CN52" s="4"/>
      <c r="CO52" s="4"/>
      <c r="CP52" s="4"/>
      <c r="CQ52" s="4" t="e">
        <f>IF('No Worse Off Calc'!#REF!='No Worse Off Ref Data'!CQ$2,Data!G52,0)</f>
        <v>#REF!</v>
      </c>
      <c r="CR52" s="4" t="e">
        <f>IF('No Worse Off Calc'!#REF!='No Worse Off Ref Data'!CR$2,Data!H52,0)</f>
        <v>#REF!</v>
      </c>
      <c r="CS52" s="4" t="e">
        <f>IF('No Worse Off Calc'!#REF!='No Worse Off Ref Data'!CS$2,Data!I52,0)</f>
        <v>#REF!</v>
      </c>
      <c r="CT52" s="4" t="e">
        <f>IF('No Worse Off Calc'!#REF!='No Worse Off Ref Data'!CT$2,Data!J52,0)</f>
        <v>#REF!</v>
      </c>
      <c r="CU52" s="4" t="e">
        <f>IF('No Worse Off Calc'!#REF!='No Worse Off Ref Data'!CU$2,Data!K52,0)</f>
        <v>#REF!</v>
      </c>
      <c r="CV52" s="4" t="e">
        <f>IF('No Worse Off Calc'!#REF!='No Worse Off Ref Data'!CV$2,Data!L52,0)</f>
        <v>#REF!</v>
      </c>
      <c r="CW52" s="4" t="e">
        <f>IF('No Worse Off Calc'!#REF!='No Worse Off Ref Data'!CW$2,Data!M52,0)</f>
        <v>#REF!</v>
      </c>
      <c r="CX52" s="4" t="e">
        <f>IF('No Worse Off Calc'!#REF!='No Worse Off Ref Data'!CX$2,Data!N52,0)</f>
        <v>#REF!</v>
      </c>
      <c r="CY52" s="4" t="e">
        <f>IF('No Worse Off Calc'!#REF!='No Worse Off Ref Data'!CY$2,Data!O52,0)</f>
        <v>#REF!</v>
      </c>
      <c r="CZ52" s="4" t="e">
        <f>IF('No Worse Off Calc'!#REF!='No Worse Off Ref Data'!CZ$2,Data!P52,0)</f>
        <v>#REF!</v>
      </c>
      <c r="DA52" s="4" t="e">
        <f>IF('No Worse Off Calc'!#REF!='No Worse Off Ref Data'!DA$2,Data!Q52,0)</f>
        <v>#REF!</v>
      </c>
      <c r="DB52" s="4" t="e">
        <f>IF('No Worse Off Calc'!#REF!='No Worse Off Ref Data'!DB$2,Data!R52,0)</f>
        <v>#REF!</v>
      </c>
      <c r="DC52" s="4" t="e">
        <f>IF('No Worse Off Calc'!#REF!='No Worse Off Ref Data'!DC$2,Data!S52,0)</f>
        <v>#REF!</v>
      </c>
      <c r="DD52" s="4" t="e">
        <f>IF('No Worse Off Calc'!#REF!='No Worse Off Ref Data'!DD$2,Data!T52,0)</f>
        <v>#REF!</v>
      </c>
      <c r="DE52" s="4" t="e">
        <f>IF('No Worse Off Calc'!#REF!='No Worse Off Ref Data'!DE$2,Data!U52,0)</f>
        <v>#REF!</v>
      </c>
      <c r="DF52" s="22" t="e">
        <f t="shared" si="7"/>
        <v>#REF!</v>
      </c>
    </row>
    <row r="53" spans="1:110" x14ac:dyDescent="0.3">
      <c r="A53" s="12">
        <v>10142</v>
      </c>
      <c r="B53" s="37" t="s">
        <v>60</v>
      </c>
      <c r="C53" s="18">
        <f>IF('No Worse Off Calc'!$C$6='No Worse Off Ref Data'!C$2,Data!G53,0)</f>
        <v>0</v>
      </c>
      <c r="D53" s="4">
        <f>IF('No Worse Off Calc'!$C$6='No Worse Off Ref Data'!D$2,Data!H53,0)</f>
        <v>0</v>
      </c>
      <c r="E53" s="4">
        <f>IF('No Worse Off Calc'!$C$6='No Worse Off Ref Data'!E$2,Data!I53,0)</f>
        <v>3.2431816210045668</v>
      </c>
      <c r="F53" s="4">
        <f>IF('No Worse Off Calc'!$C$6='No Worse Off Ref Data'!F$2,Data!J53,0)</f>
        <v>0</v>
      </c>
      <c r="G53" s="4">
        <f>IF('No Worse Off Calc'!$C$6='No Worse Off Ref Data'!G$2,Data!K53,0)</f>
        <v>0</v>
      </c>
      <c r="H53" s="4">
        <f>IF('No Worse Off Calc'!$C$6='No Worse Off Ref Data'!H$2,Data!L53,0)</f>
        <v>0</v>
      </c>
      <c r="I53" s="4">
        <f>IF('No Worse Off Calc'!$C$6='No Worse Off Ref Data'!I$2,Data!M53,0)</f>
        <v>0</v>
      </c>
      <c r="J53" s="4">
        <f>IF('No Worse Off Calc'!$C$6='No Worse Off Ref Data'!J$2,Data!N53,0)</f>
        <v>0</v>
      </c>
      <c r="K53" s="4">
        <f>IF('No Worse Off Calc'!$C$6='No Worse Off Ref Data'!K$2,Data!O53,0)</f>
        <v>0</v>
      </c>
      <c r="L53" s="4">
        <f>IF('No Worse Off Calc'!$C$6='No Worse Off Ref Data'!L$2,Data!P53,0)</f>
        <v>0</v>
      </c>
      <c r="M53" s="4">
        <f>IF('No Worse Off Calc'!$C$6='No Worse Off Ref Data'!M$2,Data!Q53,0)</f>
        <v>0</v>
      </c>
      <c r="N53" s="4">
        <f>IF('No Worse Off Calc'!$C$6='No Worse Off Ref Data'!N$2,Data!R53,0)</f>
        <v>0</v>
      </c>
      <c r="O53" s="4">
        <f>IF('No Worse Off Calc'!$C$6='No Worse Off Ref Data'!O$2,Data!S53,0)</f>
        <v>0</v>
      </c>
      <c r="P53" s="4">
        <f>IF('No Worse Off Calc'!$C$6='No Worse Off Ref Data'!P$2,Data!T53,0)</f>
        <v>0</v>
      </c>
      <c r="Q53" s="4">
        <f>IF('No Worse Off Calc'!$C$6='No Worse Off Ref Data'!Q$2,Data!U53,0)</f>
        <v>0</v>
      </c>
      <c r="R53" s="22">
        <f t="shared" si="1"/>
        <v>3.2431816210045668</v>
      </c>
      <c r="S53" s="18">
        <f>IF(S$2='No Worse Off Calc'!$D$6,Data!V53,0)</f>
        <v>0</v>
      </c>
      <c r="T53" s="4">
        <f>IF(T$2='No Worse Off Calc'!$D$6,Data!W53,0)</f>
        <v>0</v>
      </c>
      <c r="U53" s="4">
        <f>IF(U$2='No Worse Off Calc'!$D$6,Data!X53,0)</f>
        <v>0</v>
      </c>
      <c r="V53" s="4">
        <f>IF(V$2='No Worse Off Calc'!$D$6,Data!Y53,0)</f>
        <v>0</v>
      </c>
      <c r="W53" s="4">
        <f>IF(W$2='No Worse Off Calc'!$D$6,Data!Z53,0)</f>
        <v>0</v>
      </c>
      <c r="X53" s="4">
        <f>IF(X$2='No Worse Off Calc'!$D$6,Data!AA53,0)</f>
        <v>0</v>
      </c>
      <c r="Y53" s="4">
        <f>IF(Y$2='No Worse Off Calc'!$D$6,Data!AB53,0)</f>
        <v>0</v>
      </c>
      <c r="Z53" s="4">
        <f>IF(Z$2='No Worse Off Calc'!$D$6,Data!AC53,0)</f>
        <v>0</v>
      </c>
      <c r="AA53" s="4">
        <f>IF(AA$2='No Worse Off Calc'!$D$6,Data!AD53,0)</f>
        <v>0</v>
      </c>
      <c r="AB53" s="4">
        <f>IF(AB$2='No Worse Off Calc'!$D$6,Data!AE53,0)</f>
        <v>0</v>
      </c>
      <c r="AC53" s="4">
        <f>IF(AC$2='No Worse Off Calc'!$D$6,Data!AF53,0)</f>
        <v>0</v>
      </c>
      <c r="AD53" s="4">
        <f>IF(AD$2='No Worse Off Calc'!$D$6,Data!AG53,0)</f>
        <v>0</v>
      </c>
      <c r="AE53" s="4">
        <f>IF(AE$2='No Worse Off Calc'!$D$6,Data!AH53,0)</f>
        <v>0</v>
      </c>
      <c r="AF53" s="4">
        <f>IF(AF$2='No Worse Off Calc'!$D$6,Data!AI53,0)</f>
        <v>0</v>
      </c>
      <c r="AG53" s="6">
        <f t="shared" si="2"/>
        <v>0</v>
      </c>
      <c r="AH53" s="18">
        <f>IF(AH$2='No Worse Off Calc'!$E$6,0,0)</f>
        <v>0</v>
      </c>
      <c r="AI53" s="4">
        <f>IF(AI$2='No Worse Off Calc'!$E$6,Data!AJ53,0)</f>
        <v>0</v>
      </c>
      <c r="AJ53" s="4">
        <f>IF(AJ$2='No Worse Off Calc'!$E$6,Data!AK53,0)</f>
        <v>0</v>
      </c>
      <c r="AK53" s="4">
        <f>IF(AK$2='No Worse Off Calc'!$E$6,Data!AL53,0)</f>
        <v>0</v>
      </c>
      <c r="AL53" s="4">
        <f>IF(AL$2='No Worse Off Calc'!$E$6,Data!AM53,0)</f>
        <v>0</v>
      </c>
      <c r="AM53" s="4">
        <f>IF(AM$2='No Worse Off Calc'!$E$6,Data!AN53,0)</f>
        <v>0</v>
      </c>
      <c r="AN53" s="4">
        <f>IF(AN$2='No Worse Off Calc'!$E$6,Data!AO53,0)</f>
        <v>0</v>
      </c>
      <c r="AO53" s="4">
        <f>IF(AO$2='No Worse Off Calc'!$E$6,Data!AP53,0)</f>
        <v>0</v>
      </c>
      <c r="AP53" s="6">
        <f t="shared" si="3"/>
        <v>0</v>
      </c>
      <c r="AQ53" s="18">
        <f>IF(AQ$2='No Worse Off Calc'!$F$6,0,0)</f>
        <v>0</v>
      </c>
      <c r="AR53" s="4">
        <f>IF(AR$2='No Worse Off Calc'!$F$6,Data!AQ53,0)</f>
        <v>0</v>
      </c>
      <c r="AS53" s="4">
        <f>IF(AS$2='No Worse Off Calc'!$F$6,Data!AR53,0)</f>
        <v>0</v>
      </c>
      <c r="AT53" s="4">
        <f>IF(AT$2='No Worse Off Calc'!$F$6,Data!AS53,0)</f>
        <v>0</v>
      </c>
      <c r="AU53" s="4">
        <f>IF(AU$2='No Worse Off Calc'!$F$6,Data!AT53,0)</f>
        <v>0</v>
      </c>
      <c r="AV53" s="4">
        <f>IF(AV$2='No Worse Off Calc'!$F$6,Data!AU53,0)</f>
        <v>0</v>
      </c>
      <c r="AW53" s="4">
        <f>IF(AW$2='No Worse Off Calc'!$F$6,Data!AV53,0)</f>
        <v>0</v>
      </c>
      <c r="AX53" s="4">
        <f>IF(AX$2='No Worse Off Calc'!$F$6,Data!AW53,0)</f>
        <v>0</v>
      </c>
      <c r="AY53" s="6">
        <f t="shared" si="4"/>
        <v>0</v>
      </c>
      <c r="AZ53" s="18">
        <f>IF(AZ$2='No Worse Off Calc'!$G$6,0,0)</f>
        <v>0</v>
      </c>
      <c r="BA53" s="4">
        <f>IF(BA$2='No Worse Off Calc'!$G$6,Data!AX53,0)</f>
        <v>0</v>
      </c>
      <c r="BB53" s="4">
        <f>IF(BB$2='No Worse Off Calc'!$G$6,Data!AY53,0)</f>
        <v>0</v>
      </c>
      <c r="BC53" s="4">
        <f>IF(BC$2='No Worse Off Calc'!$G$6,Data!AZ53,0)</f>
        <v>0</v>
      </c>
      <c r="BD53" s="4">
        <f>IF(BD$2='No Worse Off Calc'!$G$6,Data!BA53,0)</f>
        <v>0</v>
      </c>
      <c r="BE53" s="4">
        <f>IF(BE$2='No Worse Off Calc'!$G$6,Data!BB53,0)</f>
        <v>0</v>
      </c>
      <c r="BF53" s="4">
        <f>IF(BF$2='No Worse Off Calc'!$G$6,Data!BC53,0)</f>
        <v>0</v>
      </c>
      <c r="BG53" s="4">
        <f>IF(BG$2='No Worse Off Calc'!$G$6,Data!BD53,0)</f>
        <v>0</v>
      </c>
      <c r="BH53" s="6">
        <f t="shared" si="5"/>
        <v>0</v>
      </c>
      <c r="BI53" s="97">
        <f>IF('No Worse Off Calc'!$H$6="Yes",Data!BE53,0)</f>
        <v>0</v>
      </c>
      <c r="BJ53" s="18">
        <f>IF(BJ$2='No Worse Off Calc'!$L$4,0,0)</f>
        <v>0</v>
      </c>
      <c r="BK53" s="4">
        <f>IF(BK$2='No Worse Off Calc'!$L$4,Data!BV53,0)</f>
        <v>0</v>
      </c>
      <c r="BL53" s="4">
        <f>IF(BL$2='No Worse Off Calc'!$L$4,Data!BW53,0)</f>
        <v>0</v>
      </c>
      <c r="BM53" s="4">
        <f>IF(BM$2='No Worse Off Calc'!$L$4,Data!BX53,0)</f>
        <v>0</v>
      </c>
      <c r="BN53" s="4">
        <f>IF(BN$2='No Worse Off Calc'!$L$4,Data!BY53,0)</f>
        <v>0</v>
      </c>
      <c r="BO53" s="6">
        <f t="shared" si="6"/>
        <v>0</v>
      </c>
      <c r="BP53" s="4">
        <f>IF('No Worse Off Calc'!$J$6='No Worse Off Ref Data'!BP$2,Data!C53,0)</f>
        <v>0</v>
      </c>
      <c r="BQ53" s="4">
        <f>IF('No Worse Off Calc'!$J$6='No Worse Off Ref Data'!BQ$2,Data!D53,0)</f>
        <v>0</v>
      </c>
      <c r="BR53" s="4">
        <f>IF('No Worse Off Calc'!$J$6='No Worse Off Ref Data'!BR$2,Data!E53,0)</f>
        <v>0</v>
      </c>
      <c r="BS53" s="4">
        <f>IF('No Worse Off Calc'!$J$6='No Worse Off Ref Data'!BS$2,Data!F53,0)</f>
        <v>2.6869999999999998</v>
      </c>
      <c r="BT53" s="99">
        <f t="shared" si="0"/>
        <v>2.6869999999999998</v>
      </c>
      <c r="BU53" s="102">
        <f>IF('No Worse Off Calc'!$L$6="Yes",'No Worse Off Ref Data'!BO53*'No Worse Off Calc'!$L$5,0)</f>
        <v>0</v>
      </c>
      <c r="BV53" s="102">
        <f>IF('No Worse Off Calc'!$M$6="Yes",IF(('No Worse Off Calc'!I57-'No Worse Off Ref Data'!BT53)&gt;0,('No Worse Off Calc'!I57-'No Worse Off Ref Data'!BT53)*'No Worse Off Calc'!$M$5,0),0)</f>
        <v>0.55618162100456692</v>
      </c>
      <c r="BW53" s="80">
        <f>IF('No Worse Off Calc'!$K$6="Yes",IF(('No Worse Off Calc'!I57)&lt;'No Worse Off Calc'!J57,('No Worse Off Calc'!I57-'No Worse Off Calc'!J57)*'No Worse Off Calc'!$K$5,0),0)</f>
        <v>0</v>
      </c>
      <c r="BX53" s="105">
        <f>IF('No Worse Off Calc'!$N$5='No Worse Off Ref Data'!$BX$2,'No Worse Off Scaling'!D56,0)</f>
        <v>0</v>
      </c>
      <c r="BY53" s="1">
        <f>IF('No Worse Off Calc'!$N$5='No Worse Off Ref Data'!$BY$2,'No Worse Off Scaling'!H56,0)</f>
        <v>-0.31222835215602979</v>
      </c>
      <c r="BZ53" s="6">
        <f>IF('No Worse Off Calc'!$N$6="Yes",SUM('No Worse Off Ref Data'!BX53:BY53),0)</f>
        <v>-0.31222835215602979</v>
      </c>
      <c r="CA53" s="4"/>
      <c r="CB53" s="4"/>
      <c r="CC53" s="4"/>
      <c r="CD53" s="4"/>
      <c r="CE53" s="4"/>
      <c r="CF53" s="4"/>
      <c r="CG53" s="4"/>
      <c r="CH53" s="4"/>
      <c r="CI53" s="4"/>
      <c r="CJ53" s="4"/>
      <c r="CK53" s="4"/>
      <c r="CL53" s="4"/>
      <c r="CM53" s="4"/>
      <c r="CN53" s="4"/>
      <c r="CO53" s="4"/>
      <c r="CP53" s="4"/>
      <c r="CQ53" s="4" t="e">
        <f>IF('No Worse Off Calc'!#REF!='No Worse Off Ref Data'!CQ$2,Data!G53,0)</f>
        <v>#REF!</v>
      </c>
      <c r="CR53" s="4" t="e">
        <f>IF('No Worse Off Calc'!#REF!='No Worse Off Ref Data'!CR$2,Data!H53,0)</f>
        <v>#REF!</v>
      </c>
      <c r="CS53" s="4" t="e">
        <f>IF('No Worse Off Calc'!#REF!='No Worse Off Ref Data'!CS$2,Data!I53,0)</f>
        <v>#REF!</v>
      </c>
      <c r="CT53" s="4" t="e">
        <f>IF('No Worse Off Calc'!#REF!='No Worse Off Ref Data'!CT$2,Data!J53,0)</f>
        <v>#REF!</v>
      </c>
      <c r="CU53" s="4" t="e">
        <f>IF('No Worse Off Calc'!#REF!='No Worse Off Ref Data'!CU$2,Data!K53,0)</f>
        <v>#REF!</v>
      </c>
      <c r="CV53" s="4" t="e">
        <f>IF('No Worse Off Calc'!#REF!='No Worse Off Ref Data'!CV$2,Data!L53,0)</f>
        <v>#REF!</v>
      </c>
      <c r="CW53" s="4" t="e">
        <f>IF('No Worse Off Calc'!#REF!='No Worse Off Ref Data'!CW$2,Data!M53,0)</f>
        <v>#REF!</v>
      </c>
      <c r="CX53" s="4" t="e">
        <f>IF('No Worse Off Calc'!#REF!='No Worse Off Ref Data'!CX$2,Data!N53,0)</f>
        <v>#REF!</v>
      </c>
      <c r="CY53" s="4" t="e">
        <f>IF('No Worse Off Calc'!#REF!='No Worse Off Ref Data'!CY$2,Data!O53,0)</f>
        <v>#REF!</v>
      </c>
      <c r="CZ53" s="4" t="e">
        <f>IF('No Worse Off Calc'!#REF!='No Worse Off Ref Data'!CZ$2,Data!P53,0)</f>
        <v>#REF!</v>
      </c>
      <c r="DA53" s="4" t="e">
        <f>IF('No Worse Off Calc'!#REF!='No Worse Off Ref Data'!DA$2,Data!Q53,0)</f>
        <v>#REF!</v>
      </c>
      <c r="DB53" s="4" t="e">
        <f>IF('No Worse Off Calc'!#REF!='No Worse Off Ref Data'!DB$2,Data!R53,0)</f>
        <v>#REF!</v>
      </c>
      <c r="DC53" s="4" t="e">
        <f>IF('No Worse Off Calc'!#REF!='No Worse Off Ref Data'!DC$2,Data!S53,0)</f>
        <v>#REF!</v>
      </c>
      <c r="DD53" s="4" t="e">
        <f>IF('No Worse Off Calc'!#REF!='No Worse Off Ref Data'!DD$2,Data!T53,0)</f>
        <v>#REF!</v>
      </c>
      <c r="DE53" s="4" t="e">
        <f>IF('No Worse Off Calc'!#REF!='No Worse Off Ref Data'!DE$2,Data!U53,0)</f>
        <v>#REF!</v>
      </c>
      <c r="DF53" s="22" t="e">
        <f t="shared" si="7"/>
        <v>#REF!</v>
      </c>
    </row>
    <row r="54" spans="1:110" x14ac:dyDescent="0.3">
      <c r="A54" s="12">
        <v>10144</v>
      </c>
      <c r="B54" s="37" t="s">
        <v>61</v>
      </c>
      <c r="C54" s="18">
        <f>IF('No Worse Off Calc'!$C$6='No Worse Off Ref Data'!C$2,Data!G54,0)</f>
        <v>0</v>
      </c>
      <c r="D54" s="4">
        <f>IF('No Worse Off Calc'!$C$6='No Worse Off Ref Data'!D$2,Data!H54,0)</f>
        <v>0</v>
      </c>
      <c r="E54" s="4">
        <f>IF('No Worse Off Calc'!$C$6='No Worse Off Ref Data'!E$2,Data!I54,0)</f>
        <v>3.2988320776255713</v>
      </c>
      <c r="F54" s="4">
        <f>IF('No Worse Off Calc'!$C$6='No Worse Off Ref Data'!F$2,Data!J54,0)</f>
        <v>0</v>
      </c>
      <c r="G54" s="4">
        <f>IF('No Worse Off Calc'!$C$6='No Worse Off Ref Data'!G$2,Data!K54,0)</f>
        <v>0</v>
      </c>
      <c r="H54" s="4">
        <f>IF('No Worse Off Calc'!$C$6='No Worse Off Ref Data'!H$2,Data!L54,0)</f>
        <v>0</v>
      </c>
      <c r="I54" s="4">
        <f>IF('No Worse Off Calc'!$C$6='No Worse Off Ref Data'!I$2,Data!M54,0)</f>
        <v>0</v>
      </c>
      <c r="J54" s="4">
        <f>IF('No Worse Off Calc'!$C$6='No Worse Off Ref Data'!J$2,Data!N54,0)</f>
        <v>0</v>
      </c>
      <c r="K54" s="4">
        <f>IF('No Worse Off Calc'!$C$6='No Worse Off Ref Data'!K$2,Data!O54,0)</f>
        <v>0</v>
      </c>
      <c r="L54" s="4">
        <f>IF('No Worse Off Calc'!$C$6='No Worse Off Ref Data'!L$2,Data!P54,0)</f>
        <v>0</v>
      </c>
      <c r="M54" s="4">
        <f>IF('No Worse Off Calc'!$C$6='No Worse Off Ref Data'!M$2,Data!Q54,0)</f>
        <v>0</v>
      </c>
      <c r="N54" s="4">
        <f>IF('No Worse Off Calc'!$C$6='No Worse Off Ref Data'!N$2,Data!R54,0)</f>
        <v>0</v>
      </c>
      <c r="O54" s="4">
        <f>IF('No Worse Off Calc'!$C$6='No Worse Off Ref Data'!O$2,Data!S54,0)</f>
        <v>0</v>
      </c>
      <c r="P54" s="4">
        <f>IF('No Worse Off Calc'!$C$6='No Worse Off Ref Data'!P$2,Data!T54,0)</f>
        <v>0</v>
      </c>
      <c r="Q54" s="4">
        <f>IF('No Worse Off Calc'!$C$6='No Worse Off Ref Data'!Q$2,Data!U54,0)</f>
        <v>0</v>
      </c>
      <c r="R54" s="22">
        <f t="shared" si="1"/>
        <v>3.2988320776255713</v>
      </c>
      <c r="S54" s="18">
        <f>IF(S$2='No Worse Off Calc'!$D$6,Data!V54,0)</f>
        <v>0</v>
      </c>
      <c r="T54" s="4">
        <f>IF(T$2='No Worse Off Calc'!$D$6,Data!W54,0)</f>
        <v>0</v>
      </c>
      <c r="U54" s="4">
        <f>IF(U$2='No Worse Off Calc'!$D$6,Data!X54,0)</f>
        <v>0</v>
      </c>
      <c r="V54" s="4">
        <f>IF(V$2='No Worse Off Calc'!$D$6,Data!Y54,0)</f>
        <v>0</v>
      </c>
      <c r="W54" s="4">
        <f>IF(W$2='No Worse Off Calc'!$D$6,Data!Z54,0)</f>
        <v>0</v>
      </c>
      <c r="X54" s="4">
        <f>IF(X$2='No Worse Off Calc'!$D$6,Data!AA54,0)</f>
        <v>0</v>
      </c>
      <c r="Y54" s="4">
        <f>IF(Y$2='No Worse Off Calc'!$D$6,Data!AB54,0)</f>
        <v>0</v>
      </c>
      <c r="Z54" s="4">
        <f>IF(Z$2='No Worse Off Calc'!$D$6,Data!AC54,0)</f>
        <v>0</v>
      </c>
      <c r="AA54" s="4">
        <f>IF(AA$2='No Worse Off Calc'!$D$6,Data!AD54,0)</f>
        <v>0</v>
      </c>
      <c r="AB54" s="4">
        <f>IF(AB$2='No Worse Off Calc'!$D$6,Data!AE54,0)</f>
        <v>0</v>
      </c>
      <c r="AC54" s="4">
        <f>IF(AC$2='No Worse Off Calc'!$D$6,Data!AF54,0)</f>
        <v>0</v>
      </c>
      <c r="AD54" s="4">
        <f>IF(AD$2='No Worse Off Calc'!$D$6,Data!AG54,0)</f>
        <v>0</v>
      </c>
      <c r="AE54" s="4">
        <f>IF(AE$2='No Worse Off Calc'!$D$6,Data!AH54,0)</f>
        <v>0</v>
      </c>
      <c r="AF54" s="4">
        <f>IF(AF$2='No Worse Off Calc'!$D$6,Data!AI54,0)</f>
        <v>0</v>
      </c>
      <c r="AG54" s="6">
        <f t="shared" si="2"/>
        <v>0</v>
      </c>
      <c r="AH54" s="18">
        <f>IF(AH$2='No Worse Off Calc'!$E$6,0,0)</f>
        <v>0</v>
      </c>
      <c r="AI54" s="4">
        <f>IF(AI$2='No Worse Off Calc'!$E$6,Data!AJ54,0)</f>
        <v>0</v>
      </c>
      <c r="AJ54" s="4">
        <f>IF(AJ$2='No Worse Off Calc'!$E$6,Data!AK54,0)</f>
        <v>0</v>
      </c>
      <c r="AK54" s="4">
        <f>IF(AK$2='No Worse Off Calc'!$E$6,Data!AL54,0)</f>
        <v>0</v>
      </c>
      <c r="AL54" s="4">
        <f>IF(AL$2='No Worse Off Calc'!$E$6,Data!AM54,0)</f>
        <v>0</v>
      </c>
      <c r="AM54" s="4">
        <f>IF(AM$2='No Worse Off Calc'!$E$6,Data!AN54,0)</f>
        <v>0</v>
      </c>
      <c r="AN54" s="4">
        <f>IF(AN$2='No Worse Off Calc'!$E$6,Data!AO54,0)</f>
        <v>0</v>
      </c>
      <c r="AO54" s="4">
        <f>IF(AO$2='No Worse Off Calc'!$E$6,Data!AP54,0)</f>
        <v>0</v>
      </c>
      <c r="AP54" s="6">
        <f t="shared" si="3"/>
        <v>0</v>
      </c>
      <c r="AQ54" s="18">
        <f>IF(AQ$2='No Worse Off Calc'!$F$6,0,0)</f>
        <v>0</v>
      </c>
      <c r="AR54" s="4">
        <f>IF(AR$2='No Worse Off Calc'!$F$6,Data!AQ54,0)</f>
        <v>0</v>
      </c>
      <c r="AS54" s="4">
        <f>IF(AS$2='No Worse Off Calc'!$F$6,Data!AR54,0)</f>
        <v>0</v>
      </c>
      <c r="AT54" s="4">
        <f>IF(AT$2='No Worse Off Calc'!$F$6,Data!AS54,0)</f>
        <v>0</v>
      </c>
      <c r="AU54" s="4">
        <f>IF(AU$2='No Worse Off Calc'!$F$6,Data!AT54,0)</f>
        <v>0</v>
      </c>
      <c r="AV54" s="4">
        <f>IF(AV$2='No Worse Off Calc'!$F$6,Data!AU54,0)</f>
        <v>0</v>
      </c>
      <c r="AW54" s="4">
        <f>IF(AW$2='No Worse Off Calc'!$F$6,Data!AV54,0)</f>
        <v>0</v>
      </c>
      <c r="AX54" s="4">
        <f>IF(AX$2='No Worse Off Calc'!$F$6,Data!AW54,0)</f>
        <v>0</v>
      </c>
      <c r="AY54" s="6">
        <f t="shared" si="4"/>
        <v>0</v>
      </c>
      <c r="AZ54" s="18">
        <f>IF(AZ$2='No Worse Off Calc'!$G$6,0,0)</f>
        <v>0</v>
      </c>
      <c r="BA54" s="4">
        <f>IF(BA$2='No Worse Off Calc'!$G$6,Data!AX54,0)</f>
        <v>0</v>
      </c>
      <c r="BB54" s="4">
        <f>IF(BB$2='No Worse Off Calc'!$G$6,Data!AY54,0)</f>
        <v>0</v>
      </c>
      <c r="BC54" s="4">
        <f>IF(BC$2='No Worse Off Calc'!$G$6,Data!AZ54,0)</f>
        <v>0</v>
      </c>
      <c r="BD54" s="4">
        <f>IF(BD$2='No Worse Off Calc'!$G$6,Data!BA54,0)</f>
        <v>0</v>
      </c>
      <c r="BE54" s="4">
        <f>IF(BE$2='No Worse Off Calc'!$G$6,Data!BB54,0)</f>
        <v>0</v>
      </c>
      <c r="BF54" s="4">
        <f>IF(BF$2='No Worse Off Calc'!$G$6,Data!BC54,0)</f>
        <v>0</v>
      </c>
      <c r="BG54" s="4">
        <f>IF(BG$2='No Worse Off Calc'!$G$6,Data!BD54,0)</f>
        <v>0</v>
      </c>
      <c r="BH54" s="6">
        <f t="shared" si="5"/>
        <v>0</v>
      </c>
      <c r="BI54" s="97">
        <f>IF('No Worse Off Calc'!$H$6="Yes",Data!BE54,0)</f>
        <v>0</v>
      </c>
      <c r="BJ54" s="18">
        <f>IF(BJ$2='No Worse Off Calc'!$L$4,0,0)</f>
        <v>0</v>
      </c>
      <c r="BK54" s="4">
        <f>IF(BK$2='No Worse Off Calc'!$L$4,Data!BV54,0)</f>
        <v>0</v>
      </c>
      <c r="BL54" s="4">
        <f>IF(BL$2='No Worse Off Calc'!$L$4,Data!BW54,0)</f>
        <v>0</v>
      </c>
      <c r="BM54" s="4">
        <f>IF(BM$2='No Worse Off Calc'!$L$4,Data!BX54,0)</f>
        <v>0</v>
      </c>
      <c r="BN54" s="4">
        <f>IF(BN$2='No Worse Off Calc'!$L$4,Data!BY54,0)</f>
        <v>0</v>
      </c>
      <c r="BO54" s="6">
        <f t="shared" si="6"/>
        <v>0</v>
      </c>
      <c r="BP54" s="4">
        <f>IF('No Worse Off Calc'!$J$6='No Worse Off Ref Data'!BP$2,Data!C54,0)</f>
        <v>0</v>
      </c>
      <c r="BQ54" s="4">
        <f>IF('No Worse Off Calc'!$J$6='No Worse Off Ref Data'!BQ$2,Data!D54,0)</f>
        <v>0</v>
      </c>
      <c r="BR54" s="4">
        <f>IF('No Worse Off Calc'!$J$6='No Worse Off Ref Data'!BR$2,Data!E54,0)</f>
        <v>0</v>
      </c>
      <c r="BS54" s="4">
        <f>IF('No Worse Off Calc'!$J$6='No Worse Off Ref Data'!BS$2,Data!F54,0)</f>
        <v>3.3679999999999999</v>
      </c>
      <c r="BT54" s="99">
        <f t="shared" si="0"/>
        <v>3.3679999999999999</v>
      </c>
      <c r="BU54" s="102">
        <f>IF('No Worse Off Calc'!$L$6="Yes",'No Worse Off Ref Data'!BO54*'No Worse Off Calc'!$L$5,0)</f>
        <v>0</v>
      </c>
      <c r="BV54" s="102">
        <f>IF('No Worse Off Calc'!$M$6="Yes",IF(('No Worse Off Calc'!I58-'No Worse Off Ref Data'!BT54)&gt;0,('No Worse Off Calc'!I58-'No Worse Off Ref Data'!BT54)*'No Worse Off Calc'!$M$5,0),0)</f>
        <v>0</v>
      </c>
      <c r="BW54" s="80">
        <f>IF('No Worse Off Calc'!$K$6="Yes",IF(('No Worse Off Calc'!I58)&lt;'No Worse Off Calc'!J58,('No Worse Off Calc'!I58-'No Worse Off Calc'!J58)*'No Worse Off Calc'!$K$5,0),0)</f>
        <v>-6.9167922374428592E-2</v>
      </c>
      <c r="BX54" s="105">
        <f>IF('No Worse Off Calc'!$N$5='No Worse Off Ref Data'!$BX$2,'No Worse Off Scaling'!D57,0)</f>
        <v>0</v>
      </c>
      <c r="BY54" s="1">
        <f>IF('No Worse Off Calc'!$N$5='No Worse Off Ref Data'!$BY$2,'No Worse Off Scaling'!H57,0)</f>
        <v>0</v>
      </c>
      <c r="BZ54" s="6">
        <f>IF('No Worse Off Calc'!$N$6="Yes",SUM('No Worse Off Ref Data'!BX54:BY54),0)</f>
        <v>0</v>
      </c>
      <c r="CA54" s="4"/>
      <c r="CB54" s="4"/>
      <c r="CC54" s="4"/>
      <c r="CD54" s="4"/>
      <c r="CE54" s="4"/>
      <c r="CF54" s="4"/>
      <c r="CG54" s="4"/>
      <c r="CH54" s="4"/>
      <c r="CI54" s="4"/>
      <c r="CJ54" s="4"/>
      <c r="CK54" s="4"/>
      <c r="CL54" s="4"/>
      <c r="CM54" s="4"/>
      <c r="CN54" s="4"/>
      <c r="CO54" s="4"/>
      <c r="CP54" s="4"/>
      <c r="CQ54" s="4" t="e">
        <f>IF('No Worse Off Calc'!#REF!='No Worse Off Ref Data'!CQ$2,Data!G54,0)</f>
        <v>#REF!</v>
      </c>
      <c r="CR54" s="4" t="e">
        <f>IF('No Worse Off Calc'!#REF!='No Worse Off Ref Data'!CR$2,Data!H54,0)</f>
        <v>#REF!</v>
      </c>
      <c r="CS54" s="4" t="e">
        <f>IF('No Worse Off Calc'!#REF!='No Worse Off Ref Data'!CS$2,Data!I54,0)</f>
        <v>#REF!</v>
      </c>
      <c r="CT54" s="4" t="e">
        <f>IF('No Worse Off Calc'!#REF!='No Worse Off Ref Data'!CT$2,Data!J54,0)</f>
        <v>#REF!</v>
      </c>
      <c r="CU54" s="4" t="e">
        <f>IF('No Worse Off Calc'!#REF!='No Worse Off Ref Data'!CU$2,Data!K54,0)</f>
        <v>#REF!</v>
      </c>
      <c r="CV54" s="4" t="e">
        <f>IF('No Worse Off Calc'!#REF!='No Worse Off Ref Data'!CV$2,Data!L54,0)</f>
        <v>#REF!</v>
      </c>
      <c r="CW54" s="4" t="e">
        <f>IF('No Worse Off Calc'!#REF!='No Worse Off Ref Data'!CW$2,Data!M54,0)</f>
        <v>#REF!</v>
      </c>
      <c r="CX54" s="4" t="e">
        <f>IF('No Worse Off Calc'!#REF!='No Worse Off Ref Data'!CX$2,Data!N54,0)</f>
        <v>#REF!</v>
      </c>
      <c r="CY54" s="4" t="e">
        <f>IF('No Worse Off Calc'!#REF!='No Worse Off Ref Data'!CY$2,Data!O54,0)</f>
        <v>#REF!</v>
      </c>
      <c r="CZ54" s="4" t="e">
        <f>IF('No Worse Off Calc'!#REF!='No Worse Off Ref Data'!CZ$2,Data!P54,0)</f>
        <v>#REF!</v>
      </c>
      <c r="DA54" s="4" t="e">
        <f>IF('No Worse Off Calc'!#REF!='No Worse Off Ref Data'!DA$2,Data!Q54,0)</f>
        <v>#REF!</v>
      </c>
      <c r="DB54" s="4" t="e">
        <f>IF('No Worse Off Calc'!#REF!='No Worse Off Ref Data'!DB$2,Data!R54,0)</f>
        <v>#REF!</v>
      </c>
      <c r="DC54" s="4" t="e">
        <f>IF('No Worse Off Calc'!#REF!='No Worse Off Ref Data'!DC$2,Data!S54,0)</f>
        <v>#REF!</v>
      </c>
      <c r="DD54" s="4" t="e">
        <f>IF('No Worse Off Calc'!#REF!='No Worse Off Ref Data'!DD$2,Data!T54,0)</f>
        <v>#REF!</v>
      </c>
      <c r="DE54" s="4" t="e">
        <f>IF('No Worse Off Calc'!#REF!='No Worse Off Ref Data'!DE$2,Data!U54,0)</f>
        <v>#REF!</v>
      </c>
      <c r="DF54" s="22" t="e">
        <f t="shared" si="7"/>
        <v>#REF!</v>
      </c>
    </row>
    <row r="55" spans="1:110" x14ac:dyDescent="0.3">
      <c r="A55" s="12">
        <v>10156</v>
      </c>
      <c r="B55" s="37" t="s">
        <v>62</v>
      </c>
      <c r="C55" s="18">
        <f>IF('No Worse Off Calc'!$C$6='No Worse Off Ref Data'!C$2,Data!G55,0)</f>
        <v>0</v>
      </c>
      <c r="D55" s="4">
        <f>IF('No Worse Off Calc'!$C$6='No Worse Off Ref Data'!D$2,Data!H55,0)</f>
        <v>0</v>
      </c>
      <c r="E55" s="4">
        <f>IF('No Worse Off Calc'!$C$6='No Worse Off Ref Data'!E$2,Data!I55,0)</f>
        <v>32.599669748858453</v>
      </c>
      <c r="F55" s="4">
        <f>IF('No Worse Off Calc'!$C$6='No Worse Off Ref Data'!F$2,Data!J55,0)</f>
        <v>0</v>
      </c>
      <c r="G55" s="4">
        <f>IF('No Worse Off Calc'!$C$6='No Worse Off Ref Data'!G$2,Data!K55,0)</f>
        <v>0</v>
      </c>
      <c r="H55" s="4">
        <f>IF('No Worse Off Calc'!$C$6='No Worse Off Ref Data'!H$2,Data!L55,0)</f>
        <v>0</v>
      </c>
      <c r="I55" s="4">
        <f>IF('No Worse Off Calc'!$C$6='No Worse Off Ref Data'!I$2,Data!M55,0)</f>
        <v>0</v>
      </c>
      <c r="J55" s="4">
        <f>IF('No Worse Off Calc'!$C$6='No Worse Off Ref Data'!J$2,Data!N55,0)</f>
        <v>0</v>
      </c>
      <c r="K55" s="4">
        <f>IF('No Worse Off Calc'!$C$6='No Worse Off Ref Data'!K$2,Data!O55,0)</f>
        <v>0</v>
      </c>
      <c r="L55" s="4">
        <f>IF('No Worse Off Calc'!$C$6='No Worse Off Ref Data'!L$2,Data!P55,0)</f>
        <v>0</v>
      </c>
      <c r="M55" s="4">
        <f>IF('No Worse Off Calc'!$C$6='No Worse Off Ref Data'!M$2,Data!Q55,0)</f>
        <v>0</v>
      </c>
      <c r="N55" s="4">
        <f>IF('No Worse Off Calc'!$C$6='No Worse Off Ref Data'!N$2,Data!R55,0)</f>
        <v>0</v>
      </c>
      <c r="O55" s="4">
        <f>IF('No Worse Off Calc'!$C$6='No Worse Off Ref Data'!O$2,Data!S55,0)</f>
        <v>0</v>
      </c>
      <c r="P55" s="4">
        <f>IF('No Worse Off Calc'!$C$6='No Worse Off Ref Data'!P$2,Data!T55,0)</f>
        <v>0</v>
      </c>
      <c r="Q55" s="4">
        <f>IF('No Worse Off Calc'!$C$6='No Worse Off Ref Data'!Q$2,Data!U55,0)</f>
        <v>0</v>
      </c>
      <c r="R55" s="22">
        <f t="shared" si="1"/>
        <v>32.599669748858453</v>
      </c>
      <c r="S55" s="18">
        <f>IF(S$2='No Worse Off Calc'!$D$6,Data!V55,0)</f>
        <v>0</v>
      </c>
      <c r="T55" s="4">
        <f>IF(T$2='No Worse Off Calc'!$D$6,Data!W55,0)</f>
        <v>0</v>
      </c>
      <c r="U55" s="4">
        <f>IF(U$2='No Worse Off Calc'!$D$6,Data!X55,0)</f>
        <v>0</v>
      </c>
      <c r="V55" s="4">
        <f>IF(V$2='No Worse Off Calc'!$D$6,Data!Y55,0)</f>
        <v>0</v>
      </c>
      <c r="W55" s="4">
        <f>IF(W$2='No Worse Off Calc'!$D$6,Data!Z55,0)</f>
        <v>0</v>
      </c>
      <c r="X55" s="4">
        <f>IF(X$2='No Worse Off Calc'!$D$6,Data!AA55,0)</f>
        <v>0</v>
      </c>
      <c r="Y55" s="4">
        <f>IF(Y$2='No Worse Off Calc'!$D$6,Data!AB55,0)</f>
        <v>0</v>
      </c>
      <c r="Z55" s="4">
        <f>IF(Z$2='No Worse Off Calc'!$D$6,Data!AC55,0)</f>
        <v>0</v>
      </c>
      <c r="AA55" s="4">
        <f>IF(AA$2='No Worse Off Calc'!$D$6,Data!AD55,0)</f>
        <v>0</v>
      </c>
      <c r="AB55" s="4">
        <f>IF(AB$2='No Worse Off Calc'!$D$6,Data!AE55,0)</f>
        <v>0</v>
      </c>
      <c r="AC55" s="4">
        <f>IF(AC$2='No Worse Off Calc'!$D$6,Data!AF55,0)</f>
        <v>0</v>
      </c>
      <c r="AD55" s="4">
        <f>IF(AD$2='No Worse Off Calc'!$D$6,Data!AG55,0)</f>
        <v>0</v>
      </c>
      <c r="AE55" s="4">
        <f>IF(AE$2='No Worse Off Calc'!$D$6,Data!AH55,0)</f>
        <v>0</v>
      </c>
      <c r="AF55" s="4">
        <f>IF(AF$2='No Worse Off Calc'!$D$6,Data!AI55,0)</f>
        <v>0</v>
      </c>
      <c r="AG55" s="6">
        <f t="shared" si="2"/>
        <v>0</v>
      </c>
      <c r="AH55" s="18">
        <f>IF(AH$2='No Worse Off Calc'!$E$6,0,0)</f>
        <v>0</v>
      </c>
      <c r="AI55" s="4">
        <f>IF(AI$2='No Worse Off Calc'!$E$6,Data!AJ55,0)</f>
        <v>0</v>
      </c>
      <c r="AJ55" s="4">
        <f>IF(AJ$2='No Worse Off Calc'!$E$6,Data!AK55,0)</f>
        <v>0</v>
      </c>
      <c r="AK55" s="4">
        <f>IF(AK$2='No Worse Off Calc'!$E$6,Data!AL55,0)</f>
        <v>0</v>
      </c>
      <c r="AL55" s="4">
        <f>IF(AL$2='No Worse Off Calc'!$E$6,Data!AM55,0)</f>
        <v>0</v>
      </c>
      <c r="AM55" s="4">
        <f>IF(AM$2='No Worse Off Calc'!$E$6,Data!AN55,0)</f>
        <v>0</v>
      </c>
      <c r="AN55" s="4">
        <f>IF(AN$2='No Worse Off Calc'!$E$6,Data!AO55,0)</f>
        <v>0</v>
      </c>
      <c r="AO55" s="4">
        <f>IF(AO$2='No Worse Off Calc'!$E$6,Data!AP55,0)</f>
        <v>0</v>
      </c>
      <c r="AP55" s="6">
        <f t="shared" si="3"/>
        <v>0</v>
      </c>
      <c r="AQ55" s="18">
        <f>IF(AQ$2='No Worse Off Calc'!$F$6,0,0)</f>
        <v>0</v>
      </c>
      <c r="AR55" s="4">
        <f>IF(AR$2='No Worse Off Calc'!$F$6,Data!AQ55,0)</f>
        <v>0</v>
      </c>
      <c r="AS55" s="4">
        <f>IF(AS$2='No Worse Off Calc'!$F$6,Data!AR55,0)</f>
        <v>0</v>
      </c>
      <c r="AT55" s="4">
        <f>IF(AT$2='No Worse Off Calc'!$F$6,Data!AS55,0)</f>
        <v>0</v>
      </c>
      <c r="AU55" s="4">
        <f>IF(AU$2='No Worse Off Calc'!$F$6,Data!AT55,0)</f>
        <v>0</v>
      </c>
      <c r="AV55" s="4">
        <f>IF(AV$2='No Worse Off Calc'!$F$6,Data!AU55,0)</f>
        <v>0</v>
      </c>
      <c r="AW55" s="4">
        <f>IF(AW$2='No Worse Off Calc'!$F$6,Data!AV55,0)</f>
        <v>0</v>
      </c>
      <c r="AX55" s="4">
        <f>IF(AX$2='No Worse Off Calc'!$F$6,Data!AW55,0)</f>
        <v>0</v>
      </c>
      <c r="AY55" s="6">
        <f t="shared" si="4"/>
        <v>0</v>
      </c>
      <c r="AZ55" s="18">
        <f>IF(AZ$2='No Worse Off Calc'!$G$6,0,0)</f>
        <v>0</v>
      </c>
      <c r="BA55" s="4">
        <f>IF(BA$2='No Worse Off Calc'!$G$6,Data!AX55,0)</f>
        <v>0</v>
      </c>
      <c r="BB55" s="4">
        <f>IF(BB$2='No Worse Off Calc'!$G$6,Data!AY55,0)</f>
        <v>0</v>
      </c>
      <c r="BC55" s="4">
        <f>IF(BC$2='No Worse Off Calc'!$G$6,Data!AZ55,0)</f>
        <v>0</v>
      </c>
      <c r="BD55" s="4">
        <f>IF(BD$2='No Worse Off Calc'!$G$6,Data!BA55,0)</f>
        <v>0</v>
      </c>
      <c r="BE55" s="4">
        <f>IF(BE$2='No Worse Off Calc'!$G$6,Data!BB55,0)</f>
        <v>0</v>
      </c>
      <c r="BF55" s="4">
        <f>IF(BF$2='No Worse Off Calc'!$G$6,Data!BC55,0)</f>
        <v>0</v>
      </c>
      <c r="BG55" s="4">
        <f>IF(BG$2='No Worse Off Calc'!$G$6,Data!BD55,0)</f>
        <v>0</v>
      </c>
      <c r="BH55" s="6">
        <f t="shared" si="5"/>
        <v>0</v>
      </c>
      <c r="BI55" s="97">
        <f>IF('No Worse Off Calc'!$H$6="Yes",Data!BE55,0)</f>
        <v>0</v>
      </c>
      <c r="BJ55" s="18">
        <f>IF(BJ$2='No Worse Off Calc'!$L$4,0,0)</f>
        <v>0</v>
      </c>
      <c r="BK55" s="4">
        <f>IF(BK$2='No Worse Off Calc'!$L$4,Data!BV55,0)</f>
        <v>0</v>
      </c>
      <c r="BL55" s="4">
        <f>IF(BL$2='No Worse Off Calc'!$L$4,Data!BW55,0)</f>
        <v>0</v>
      </c>
      <c r="BM55" s="4">
        <f>IF(BM$2='No Worse Off Calc'!$L$4,Data!BX55,0)</f>
        <v>0</v>
      </c>
      <c r="BN55" s="4">
        <f>IF(BN$2='No Worse Off Calc'!$L$4,Data!BY55,0)</f>
        <v>5.0000000000000001E-3</v>
      </c>
      <c r="BO55" s="6">
        <f t="shared" si="6"/>
        <v>5.0000000000000001E-3</v>
      </c>
      <c r="BP55" s="4">
        <f>IF('No Worse Off Calc'!$J$6='No Worse Off Ref Data'!BP$2,Data!C55,0)</f>
        <v>0</v>
      </c>
      <c r="BQ55" s="4">
        <f>IF('No Worse Off Calc'!$J$6='No Worse Off Ref Data'!BQ$2,Data!D55,0)</f>
        <v>0</v>
      </c>
      <c r="BR55" s="4">
        <f>IF('No Worse Off Calc'!$J$6='No Worse Off Ref Data'!BR$2,Data!E55,0)</f>
        <v>0</v>
      </c>
      <c r="BS55" s="4">
        <f>IF('No Worse Off Calc'!$J$6='No Worse Off Ref Data'!BS$2,Data!F55,0)</f>
        <v>32.238</v>
      </c>
      <c r="BT55" s="99">
        <f t="shared" si="0"/>
        <v>32.238</v>
      </c>
      <c r="BU55" s="102">
        <f>IF('No Worse Off Calc'!$L$6="Yes",'No Worse Off Ref Data'!BO55*'No Worse Off Calc'!$L$5,0)</f>
        <v>5.0000000000000001E-3</v>
      </c>
      <c r="BV55" s="102">
        <f>IF('No Worse Off Calc'!$M$6="Yes",IF(('No Worse Off Calc'!I59-'No Worse Off Ref Data'!BT55)&gt;0,('No Worse Off Calc'!I59-'No Worse Off Ref Data'!BT55)*'No Worse Off Calc'!$M$5,0),0)</f>
        <v>0.36166974885845349</v>
      </c>
      <c r="BW55" s="80">
        <f>IF('No Worse Off Calc'!$K$6="Yes",IF(('No Worse Off Calc'!I59)&lt;'No Worse Off Calc'!J59,('No Worse Off Calc'!I59-'No Worse Off Calc'!J59)*'No Worse Off Calc'!$K$5,0),0)</f>
        <v>0</v>
      </c>
      <c r="BX55" s="105">
        <f>IF('No Worse Off Calc'!$N$5='No Worse Off Ref Data'!$BX$2,'No Worse Off Scaling'!D58,0)</f>
        <v>0</v>
      </c>
      <c r="BY55" s="1">
        <f>IF('No Worse Off Calc'!$N$5='No Worse Off Ref Data'!$BY$2,'No Worse Off Scaling'!H58,0)</f>
        <v>-0.20584047934694513</v>
      </c>
      <c r="BZ55" s="6">
        <f>IF('No Worse Off Calc'!$N$6="Yes",SUM('No Worse Off Ref Data'!BX55:BY55),0)</f>
        <v>-0.20584047934694513</v>
      </c>
      <c r="CA55" s="4"/>
      <c r="CB55" s="4"/>
      <c r="CC55" s="4"/>
      <c r="CD55" s="4"/>
      <c r="CE55" s="4"/>
      <c r="CF55" s="4"/>
      <c r="CG55" s="4"/>
      <c r="CH55" s="4"/>
      <c r="CI55" s="4"/>
      <c r="CJ55" s="4"/>
      <c r="CK55" s="4"/>
      <c r="CL55" s="4"/>
      <c r="CM55" s="4"/>
      <c r="CN55" s="4"/>
      <c r="CO55" s="4"/>
      <c r="CP55" s="4"/>
      <c r="CQ55" s="4" t="e">
        <f>IF('No Worse Off Calc'!#REF!='No Worse Off Ref Data'!CQ$2,Data!G55,0)</f>
        <v>#REF!</v>
      </c>
      <c r="CR55" s="4" t="e">
        <f>IF('No Worse Off Calc'!#REF!='No Worse Off Ref Data'!CR$2,Data!H55,0)</f>
        <v>#REF!</v>
      </c>
      <c r="CS55" s="4" t="e">
        <f>IF('No Worse Off Calc'!#REF!='No Worse Off Ref Data'!CS$2,Data!I55,0)</f>
        <v>#REF!</v>
      </c>
      <c r="CT55" s="4" t="e">
        <f>IF('No Worse Off Calc'!#REF!='No Worse Off Ref Data'!CT$2,Data!J55,0)</f>
        <v>#REF!</v>
      </c>
      <c r="CU55" s="4" t="e">
        <f>IF('No Worse Off Calc'!#REF!='No Worse Off Ref Data'!CU$2,Data!K55,0)</f>
        <v>#REF!</v>
      </c>
      <c r="CV55" s="4" t="e">
        <f>IF('No Worse Off Calc'!#REF!='No Worse Off Ref Data'!CV$2,Data!L55,0)</f>
        <v>#REF!</v>
      </c>
      <c r="CW55" s="4" t="e">
        <f>IF('No Worse Off Calc'!#REF!='No Worse Off Ref Data'!CW$2,Data!M55,0)</f>
        <v>#REF!</v>
      </c>
      <c r="CX55" s="4" t="e">
        <f>IF('No Worse Off Calc'!#REF!='No Worse Off Ref Data'!CX$2,Data!N55,0)</f>
        <v>#REF!</v>
      </c>
      <c r="CY55" s="4" t="e">
        <f>IF('No Worse Off Calc'!#REF!='No Worse Off Ref Data'!CY$2,Data!O55,0)</f>
        <v>#REF!</v>
      </c>
      <c r="CZ55" s="4" t="e">
        <f>IF('No Worse Off Calc'!#REF!='No Worse Off Ref Data'!CZ$2,Data!P55,0)</f>
        <v>#REF!</v>
      </c>
      <c r="DA55" s="4" t="e">
        <f>IF('No Worse Off Calc'!#REF!='No Worse Off Ref Data'!DA$2,Data!Q55,0)</f>
        <v>#REF!</v>
      </c>
      <c r="DB55" s="4" t="e">
        <f>IF('No Worse Off Calc'!#REF!='No Worse Off Ref Data'!DB$2,Data!R55,0)</f>
        <v>#REF!</v>
      </c>
      <c r="DC55" s="4" t="e">
        <f>IF('No Worse Off Calc'!#REF!='No Worse Off Ref Data'!DC$2,Data!S55,0)</f>
        <v>#REF!</v>
      </c>
      <c r="DD55" s="4" t="e">
        <f>IF('No Worse Off Calc'!#REF!='No Worse Off Ref Data'!DD$2,Data!T55,0)</f>
        <v>#REF!</v>
      </c>
      <c r="DE55" s="4" t="e">
        <f>IF('No Worse Off Calc'!#REF!='No Worse Off Ref Data'!DE$2,Data!U55,0)</f>
        <v>#REF!</v>
      </c>
      <c r="DF55" s="22" t="e">
        <f t="shared" si="7"/>
        <v>#REF!</v>
      </c>
    </row>
    <row r="56" spans="1:110" x14ac:dyDescent="0.3">
      <c r="A56" s="12">
        <v>10157</v>
      </c>
      <c r="B56" s="37" t="s">
        <v>63</v>
      </c>
      <c r="C56" s="18">
        <f>IF('No Worse Off Calc'!$C$6='No Worse Off Ref Data'!C$2,Data!G56,0)</f>
        <v>0</v>
      </c>
      <c r="D56" s="4">
        <f>IF('No Worse Off Calc'!$C$6='No Worse Off Ref Data'!D$2,Data!H56,0)</f>
        <v>0</v>
      </c>
      <c r="E56" s="4">
        <f>IF('No Worse Off Calc'!$C$6='No Worse Off Ref Data'!E$2,Data!I56,0)</f>
        <v>91.300539155251158</v>
      </c>
      <c r="F56" s="4">
        <f>IF('No Worse Off Calc'!$C$6='No Worse Off Ref Data'!F$2,Data!J56,0)</f>
        <v>0</v>
      </c>
      <c r="G56" s="4">
        <f>IF('No Worse Off Calc'!$C$6='No Worse Off Ref Data'!G$2,Data!K56,0)</f>
        <v>0</v>
      </c>
      <c r="H56" s="4">
        <f>IF('No Worse Off Calc'!$C$6='No Worse Off Ref Data'!H$2,Data!L56,0)</f>
        <v>0</v>
      </c>
      <c r="I56" s="4">
        <f>IF('No Worse Off Calc'!$C$6='No Worse Off Ref Data'!I$2,Data!M56,0)</f>
        <v>0</v>
      </c>
      <c r="J56" s="4">
        <f>IF('No Worse Off Calc'!$C$6='No Worse Off Ref Data'!J$2,Data!N56,0)</f>
        <v>0</v>
      </c>
      <c r="K56" s="4">
        <f>IF('No Worse Off Calc'!$C$6='No Worse Off Ref Data'!K$2,Data!O56,0)</f>
        <v>0</v>
      </c>
      <c r="L56" s="4">
        <f>IF('No Worse Off Calc'!$C$6='No Worse Off Ref Data'!L$2,Data!P56,0)</f>
        <v>0</v>
      </c>
      <c r="M56" s="4">
        <f>IF('No Worse Off Calc'!$C$6='No Worse Off Ref Data'!M$2,Data!Q56,0)</f>
        <v>0</v>
      </c>
      <c r="N56" s="4">
        <f>IF('No Worse Off Calc'!$C$6='No Worse Off Ref Data'!N$2,Data!R56,0)</f>
        <v>0</v>
      </c>
      <c r="O56" s="4">
        <f>IF('No Worse Off Calc'!$C$6='No Worse Off Ref Data'!O$2,Data!S56,0)</f>
        <v>0</v>
      </c>
      <c r="P56" s="4">
        <f>IF('No Worse Off Calc'!$C$6='No Worse Off Ref Data'!P$2,Data!T56,0)</f>
        <v>0</v>
      </c>
      <c r="Q56" s="4">
        <f>IF('No Worse Off Calc'!$C$6='No Worse Off Ref Data'!Q$2,Data!U56,0)</f>
        <v>0</v>
      </c>
      <c r="R56" s="22">
        <f t="shared" si="1"/>
        <v>91.300539155251158</v>
      </c>
      <c r="S56" s="18">
        <f>IF(S$2='No Worse Off Calc'!$D$6,Data!V56,0)</f>
        <v>0</v>
      </c>
      <c r="T56" s="4">
        <f>IF(T$2='No Worse Off Calc'!$D$6,Data!W56,0)</f>
        <v>38.466880136986305</v>
      </c>
      <c r="U56" s="4">
        <f>IF(U$2='No Worse Off Calc'!$D$6,Data!X56,0)</f>
        <v>0</v>
      </c>
      <c r="V56" s="4">
        <f>IF(V$2='No Worse Off Calc'!$D$6,Data!Y56,0)</f>
        <v>0</v>
      </c>
      <c r="W56" s="4">
        <f>IF(W$2='No Worse Off Calc'!$D$6,Data!Z56,0)</f>
        <v>0</v>
      </c>
      <c r="X56" s="4">
        <f>IF(X$2='No Worse Off Calc'!$D$6,Data!AA56,0)</f>
        <v>0</v>
      </c>
      <c r="Y56" s="4">
        <f>IF(Y$2='No Worse Off Calc'!$D$6,Data!AB56,0)</f>
        <v>0</v>
      </c>
      <c r="Z56" s="4">
        <f>IF(Z$2='No Worse Off Calc'!$D$6,Data!AC56,0)</f>
        <v>0</v>
      </c>
      <c r="AA56" s="4">
        <f>IF(AA$2='No Worse Off Calc'!$D$6,Data!AD56,0)</f>
        <v>0</v>
      </c>
      <c r="AB56" s="4">
        <f>IF(AB$2='No Worse Off Calc'!$D$6,Data!AE56,0)</f>
        <v>0</v>
      </c>
      <c r="AC56" s="4">
        <f>IF(AC$2='No Worse Off Calc'!$D$6,Data!AF56,0)</f>
        <v>0</v>
      </c>
      <c r="AD56" s="4">
        <f>IF(AD$2='No Worse Off Calc'!$D$6,Data!AG56,0)</f>
        <v>0</v>
      </c>
      <c r="AE56" s="4">
        <f>IF(AE$2='No Worse Off Calc'!$D$6,Data!AH56,0)</f>
        <v>0</v>
      </c>
      <c r="AF56" s="4">
        <f>IF(AF$2='No Worse Off Calc'!$D$6,Data!AI56,0)</f>
        <v>0</v>
      </c>
      <c r="AG56" s="6">
        <f t="shared" si="2"/>
        <v>38.466880136986305</v>
      </c>
      <c r="AH56" s="18">
        <f>IF(AH$2='No Worse Off Calc'!$E$6,0,0)</f>
        <v>0</v>
      </c>
      <c r="AI56" s="4">
        <f>IF(AI$2='No Worse Off Calc'!$E$6,Data!AJ56,0)</f>
        <v>0</v>
      </c>
      <c r="AJ56" s="4">
        <f>IF(AJ$2='No Worse Off Calc'!$E$6,Data!AK56,0)</f>
        <v>2.5490867579908674</v>
      </c>
      <c r="AK56" s="4">
        <f>IF(AK$2='No Worse Off Calc'!$E$6,Data!AL56,0)</f>
        <v>0</v>
      </c>
      <c r="AL56" s="4">
        <f>IF(AL$2='No Worse Off Calc'!$E$6,Data!AM56,0)</f>
        <v>0</v>
      </c>
      <c r="AM56" s="4">
        <f>IF(AM$2='No Worse Off Calc'!$E$6,Data!AN56,0)</f>
        <v>0</v>
      </c>
      <c r="AN56" s="4">
        <f>IF(AN$2='No Worse Off Calc'!$E$6,Data!AO56,0)</f>
        <v>0</v>
      </c>
      <c r="AO56" s="4">
        <f>IF(AO$2='No Worse Off Calc'!$E$6,Data!AP56,0)</f>
        <v>0</v>
      </c>
      <c r="AP56" s="6">
        <f t="shared" si="3"/>
        <v>2.5490867579908674</v>
      </c>
      <c r="AQ56" s="18">
        <f>IF(AQ$2='No Worse Off Calc'!$F$6,0,0)</f>
        <v>0</v>
      </c>
      <c r="AR56" s="4">
        <f>IF(AR$2='No Worse Off Calc'!$F$6,Data!AQ56,0)</f>
        <v>0</v>
      </c>
      <c r="AS56" s="4">
        <f>IF(AS$2='No Worse Off Calc'!$F$6,Data!AR56,0)</f>
        <v>0</v>
      </c>
      <c r="AT56" s="4">
        <f>IF(AT$2='No Worse Off Calc'!$F$6,Data!AS56,0)</f>
        <v>0</v>
      </c>
      <c r="AU56" s="4">
        <f>IF(AU$2='No Worse Off Calc'!$F$6,Data!AT56,0)</f>
        <v>0</v>
      </c>
      <c r="AV56" s="4">
        <f>IF(AV$2='No Worse Off Calc'!$F$6,Data!AU56,0)</f>
        <v>0</v>
      </c>
      <c r="AW56" s="4">
        <f>IF(AW$2='No Worse Off Calc'!$F$6,Data!AV56,0)</f>
        <v>0</v>
      </c>
      <c r="AX56" s="4">
        <f>IF(AX$2='No Worse Off Calc'!$F$6,Data!AW56,0)</f>
        <v>0</v>
      </c>
      <c r="AY56" s="6">
        <f t="shared" si="4"/>
        <v>0</v>
      </c>
      <c r="AZ56" s="18">
        <f>IF(AZ$2='No Worse Off Calc'!$G$6,0,0)</f>
        <v>0</v>
      </c>
      <c r="BA56" s="4">
        <f>IF(BA$2='No Worse Off Calc'!$G$6,Data!AX56,0)</f>
        <v>0</v>
      </c>
      <c r="BB56" s="4">
        <f>IF(BB$2='No Worse Off Calc'!$G$6,Data!AY56,0)</f>
        <v>0</v>
      </c>
      <c r="BC56" s="4">
        <f>IF(BC$2='No Worse Off Calc'!$G$6,Data!AZ56,0)</f>
        <v>0</v>
      </c>
      <c r="BD56" s="4">
        <f>IF(BD$2='No Worse Off Calc'!$G$6,Data!BA56,0)</f>
        <v>0</v>
      </c>
      <c r="BE56" s="4">
        <f>IF(BE$2='No Worse Off Calc'!$G$6,Data!BB56,0)</f>
        <v>0</v>
      </c>
      <c r="BF56" s="4">
        <f>IF(BF$2='No Worse Off Calc'!$G$6,Data!BC56,0)</f>
        <v>0</v>
      </c>
      <c r="BG56" s="4">
        <f>IF(BG$2='No Worse Off Calc'!$G$6,Data!BD56,0)</f>
        <v>0</v>
      </c>
      <c r="BH56" s="6">
        <f t="shared" si="5"/>
        <v>0</v>
      </c>
      <c r="BI56" s="97">
        <f>IF('No Worse Off Calc'!$H$6="Yes",Data!BE56,0)</f>
        <v>0</v>
      </c>
      <c r="BJ56" s="18">
        <f>IF(BJ$2='No Worse Off Calc'!$L$4,0,0)</f>
        <v>0</v>
      </c>
      <c r="BK56" s="4">
        <f>IF(BK$2='No Worse Off Calc'!$L$4,Data!BV56,0)</f>
        <v>0</v>
      </c>
      <c r="BL56" s="4">
        <f>IF(BL$2='No Worse Off Calc'!$L$4,Data!BW56,0)</f>
        <v>0</v>
      </c>
      <c r="BM56" s="4">
        <f>IF(BM$2='No Worse Off Calc'!$L$4,Data!BX56,0)</f>
        <v>0</v>
      </c>
      <c r="BN56" s="4">
        <f>IF(BN$2='No Worse Off Calc'!$L$4,Data!BY56,0)</f>
        <v>0.33625000000000005</v>
      </c>
      <c r="BO56" s="6">
        <f t="shared" si="6"/>
        <v>0.33625000000000005</v>
      </c>
      <c r="BP56" s="4">
        <f>IF('No Worse Off Calc'!$J$6='No Worse Off Ref Data'!BP$2,Data!C56,0)</f>
        <v>0</v>
      </c>
      <c r="BQ56" s="4">
        <f>IF('No Worse Off Calc'!$J$6='No Worse Off Ref Data'!BQ$2,Data!D56,0)</f>
        <v>0</v>
      </c>
      <c r="BR56" s="4">
        <f>IF('No Worse Off Calc'!$J$6='No Worse Off Ref Data'!BR$2,Data!E56,0)</f>
        <v>0</v>
      </c>
      <c r="BS56" s="4">
        <f>IF('No Worse Off Calc'!$J$6='No Worse Off Ref Data'!BS$2,Data!F56,0)</f>
        <v>49.957999999999998</v>
      </c>
      <c r="BT56" s="99">
        <f t="shared" si="0"/>
        <v>49.957999999999998</v>
      </c>
      <c r="BU56" s="102">
        <f>IF('No Worse Off Calc'!$L$6="Yes",'No Worse Off Ref Data'!BO56*'No Worse Off Calc'!$L$5,0)</f>
        <v>0.33625000000000005</v>
      </c>
      <c r="BV56" s="102">
        <f>IF('No Worse Off Calc'!$M$6="Yes",IF(('No Worse Off Calc'!I60-'No Worse Off Ref Data'!BT56)&gt;0,('No Worse Off Calc'!I60-'No Worse Off Ref Data'!BT56)*'No Worse Off Calc'!$M$5,0),0)</f>
        <v>0.32657226027399133</v>
      </c>
      <c r="BW56" s="80">
        <f>IF('No Worse Off Calc'!$K$6="Yes",IF(('No Worse Off Calc'!I60)&lt;'No Worse Off Calc'!J60,('No Worse Off Calc'!I60-'No Worse Off Calc'!J60)*'No Worse Off Calc'!$K$5,0),0)</f>
        <v>0</v>
      </c>
      <c r="BX56" s="105">
        <f>IF('No Worse Off Calc'!$N$5='No Worse Off Ref Data'!$BX$2,'No Worse Off Scaling'!D59,0)</f>
        <v>0</v>
      </c>
      <c r="BY56" s="1">
        <f>IF('No Worse Off Calc'!$N$5='No Worse Off Ref Data'!$BY$2,'No Worse Off Scaling'!H59,0)</f>
        <v>-0.37209410430335665</v>
      </c>
      <c r="BZ56" s="6">
        <f>IF('No Worse Off Calc'!$N$6="Yes",SUM('No Worse Off Ref Data'!BX56:BY56),0)</f>
        <v>-0.37209410430335665</v>
      </c>
      <c r="CA56" s="4"/>
      <c r="CB56" s="4"/>
      <c r="CC56" s="4"/>
      <c r="CD56" s="4"/>
      <c r="CE56" s="4"/>
      <c r="CF56" s="4"/>
      <c r="CG56" s="4"/>
      <c r="CH56" s="4"/>
      <c r="CI56" s="4"/>
      <c r="CJ56" s="4"/>
      <c r="CK56" s="4"/>
      <c r="CL56" s="4"/>
      <c r="CM56" s="4"/>
      <c r="CN56" s="4"/>
      <c r="CO56" s="4"/>
      <c r="CP56" s="4"/>
      <c r="CQ56" s="4" t="e">
        <f>IF('No Worse Off Calc'!#REF!='No Worse Off Ref Data'!CQ$2,Data!G56,0)</f>
        <v>#REF!</v>
      </c>
      <c r="CR56" s="4" t="e">
        <f>IF('No Worse Off Calc'!#REF!='No Worse Off Ref Data'!CR$2,Data!H56,0)</f>
        <v>#REF!</v>
      </c>
      <c r="CS56" s="4" t="e">
        <f>IF('No Worse Off Calc'!#REF!='No Worse Off Ref Data'!CS$2,Data!I56,0)</f>
        <v>#REF!</v>
      </c>
      <c r="CT56" s="4" t="e">
        <f>IF('No Worse Off Calc'!#REF!='No Worse Off Ref Data'!CT$2,Data!J56,0)</f>
        <v>#REF!</v>
      </c>
      <c r="CU56" s="4" t="e">
        <f>IF('No Worse Off Calc'!#REF!='No Worse Off Ref Data'!CU$2,Data!K56,0)</f>
        <v>#REF!</v>
      </c>
      <c r="CV56" s="4" t="e">
        <f>IF('No Worse Off Calc'!#REF!='No Worse Off Ref Data'!CV$2,Data!L56,0)</f>
        <v>#REF!</v>
      </c>
      <c r="CW56" s="4" t="e">
        <f>IF('No Worse Off Calc'!#REF!='No Worse Off Ref Data'!CW$2,Data!M56,0)</f>
        <v>#REF!</v>
      </c>
      <c r="CX56" s="4" t="e">
        <f>IF('No Worse Off Calc'!#REF!='No Worse Off Ref Data'!CX$2,Data!N56,0)</f>
        <v>#REF!</v>
      </c>
      <c r="CY56" s="4" t="e">
        <f>IF('No Worse Off Calc'!#REF!='No Worse Off Ref Data'!CY$2,Data!O56,0)</f>
        <v>#REF!</v>
      </c>
      <c r="CZ56" s="4" t="e">
        <f>IF('No Worse Off Calc'!#REF!='No Worse Off Ref Data'!CZ$2,Data!P56,0)</f>
        <v>#REF!</v>
      </c>
      <c r="DA56" s="4" t="e">
        <f>IF('No Worse Off Calc'!#REF!='No Worse Off Ref Data'!DA$2,Data!Q56,0)</f>
        <v>#REF!</v>
      </c>
      <c r="DB56" s="4" t="e">
        <f>IF('No Worse Off Calc'!#REF!='No Worse Off Ref Data'!DB$2,Data!R56,0)</f>
        <v>#REF!</v>
      </c>
      <c r="DC56" s="4" t="e">
        <f>IF('No Worse Off Calc'!#REF!='No Worse Off Ref Data'!DC$2,Data!S56,0)</f>
        <v>#REF!</v>
      </c>
      <c r="DD56" s="4" t="e">
        <f>IF('No Worse Off Calc'!#REF!='No Worse Off Ref Data'!DD$2,Data!T56,0)</f>
        <v>#REF!</v>
      </c>
      <c r="DE56" s="4" t="e">
        <f>IF('No Worse Off Calc'!#REF!='No Worse Off Ref Data'!DE$2,Data!U56,0)</f>
        <v>#REF!</v>
      </c>
      <c r="DF56" s="22" t="e">
        <f t="shared" si="7"/>
        <v>#REF!</v>
      </c>
    </row>
    <row r="57" spans="1:110" x14ac:dyDescent="0.3">
      <c r="A57" s="12">
        <v>10158</v>
      </c>
      <c r="B57" s="37" t="s">
        <v>64</v>
      </c>
      <c r="C57" s="18">
        <f>IF('No Worse Off Calc'!$C$6='No Worse Off Ref Data'!C$2,Data!G57,0)</f>
        <v>0</v>
      </c>
      <c r="D57" s="4">
        <f>IF('No Worse Off Calc'!$C$6='No Worse Off Ref Data'!D$2,Data!H57,0)</f>
        <v>0</v>
      </c>
      <c r="E57" s="4">
        <f>IF('No Worse Off Calc'!$C$6='No Worse Off Ref Data'!E$2,Data!I57,0)</f>
        <v>2.2678702054794524</v>
      </c>
      <c r="F57" s="4">
        <f>IF('No Worse Off Calc'!$C$6='No Worse Off Ref Data'!F$2,Data!J57,0)</f>
        <v>0</v>
      </c>
      <c r="G57" s="4">
        <f>IF('No Worse Off Calc'!$C$6='No Worse Off Ref Data'!G$2,Data!K57,0)</f>
        <v>0</v>
      </c>
      <c r="H57" s="4">
        <f>IF('No Worse Off Calc'!$C$6='No Worse Off Ref Data'!H$2,Data!L57,0)</f>
        <v>0</v>
      </c>
      <c r="I57" s="4">
        <f>IF('No Worse Off Calc'!$C$6='No Worse Off Ref Data'!I$2,Data!M57,0)</f>
        <v>0</v>
      </c>
      <c r="J57" s="4">
        <f>IF('No Worse Off Calc'!$C$6='No Worse Off Ref Data'!J$2,Data!N57,0)</f>
        <v>0</v>
      </c>
      <c r="K57" s="4">
        <f>IF('No Worse Off Calc'!$C$6='No Worse Off Ref Data'!K$2,Data!O57,0)</f>
        <v>0</v>
      </c>
      <c r="L57" s="4">
        <f>IF('No Worse Off Calc'!$C$6='No Worse Off Ref Data'!L$2,Data!P57,0)</f>
        <v>0</v>
      </c>
      <c r="M57" s="4">
        <f>IF('No Worse Off Calc'!$C$6='No Worse Off Ref Data'!M$2,Data!Q57,0)</f>
        <v>0</v>
      </c>
      <c r="N57" s="4">
        <f>IF('No Worse Off Calc'!$C$6='No Worse Off Ref Data'!N$2,Data!R57,0)</f>
        <v>0</v>
      </c>
      <c r="O57" s="4">
        <f>IF('No Worse Off Calc'!$C$6='No Worse Off Ref Data'!O$2,Data!S57,0)</f>
        <v>0</v>
      </c>
      <c r="P57" s="4">
        <f>IF('No Worse Off Calc'!$C$6='No Worse Off Ref Data'!P$2,Data!T57,0)</f>
        <v>0</v>
      </c>
      <c r="Q57" s="4">
        <f>IF('No Worse Off Calc'!$C$6='No Worse Off Ref Data'!Q$2,Data!U57,0)</f>
        <v>0</v>
      </c>
      <c r="R57" s="22">
        <f t="shared" si="1"/>
        <v>2.2678702054794524</v>
      </c>
      <c r="S57" s="18">
        <f>IF(S$2='No Worse Off Calc'!$D$6,Data!V57,0)</f>
        <v>0</v>
      </c>
      <c r="T57" s="4">
        <f>IF(T$2='No Worse Off Calc'!$D$6,Data!W57,0)</f>
        <v>0</v>
      </c>
      <c r="U57" s="4">
        <f>IF(U$2='No Worse Off Calc'!$D$6,Data!X57,0)</f>
        <v>0</v>
      </c>
      <c r="V57" s="4">
        <f>IF(V$2='No Worse Off Calc'!$D$6,Data!Y57,0)</f>
        <v>0</v>
      </c>
      <c r="W57" s="4">
        <f>IF(W$2='No Worse Off Calc'!$D$6,Data!Z57,0)</f>
        <v>0</v>
      </c>
      <c r="X57" s="4">
        <f>IF(X$2='No Worse Off Calc'!$D$6,Data!AA57,0)</f>
        <v>0</v>
      </c>
      <c r="Y57" s="4">
        <f>IF(Y$2='No Worse Off Calc'!$D$6,Data!AB57,0)</f>
        <v>0</v>
      </c>
      <c r="Z57" s="4">
        <f>IF(Z$2='No Worse Off Calc'!$D$6,Data!AC57,0)</f>
        <v>0</v>
      </c>
      <c r="AA57" s="4">
        <f>IF(AA$2='No Worse Off Calc'!$D$6,Data!AD57,0)</f>
        <v>0</v>
      </c>
      <c r="AB57" s="4">
        <f>IF(AB$2='No Worse Off Calc'!$D$6,Data!AE57,0)</f>
        <v>0</v>
      </c>
      <c r="AC57" s="4">
        <f>IF(AC$2='No Worse Off Calc'!$D$6,Data!AF57,0)</f>
        <v>0</v>
      </c>
      <c r="AD57" s="4">
        <f>IF(AD$2='No Worse Off Calc'!$D$6,Data!AG57,0)</f>
        <v>0</v>
      </c>
      <c r="AE57" s="4">
        <f>IF(AE$2='No Worse Off Calc'!$D$6,Data!AH57,0)</f>
        <v>0</v>
      </c>
      <c r="AF57" s="4">
        <f>IF(AF$2='No Worse Off Calc'!$D$6,Data!AI57,0)</f>
        <v>0</v>
      </c>
      <c r="AG57" s="6">
        <f t="shared" si="2"/>
        <v>0</v>
      </c>
      <c r="AH57" s="18">
        <f>IF(AH$2='No Worse Off Calc'!$E$6,0,0)</f>
        <v>0</v>
      </c>
      <c r="AI57" s="4">
        <f>IF(AI$2='No Worse Off Calc'!$E$6,Data!AJ57,0)</f>
        <v>0</v>
      </c>
      <c r="AJ57" s="4">
        <f>IF(AJ$2='No Worse Off Calc'!$E$6,Data!AK57,0)</f>
        <v>0</v>
      </c>
      <c r="AK57" s="4">
        <f>IF(AK$2='No Worse Off Calc'!$E$6,Data!AL57,0)</f>
        <v>0</v>
      </c>
      <c r="AL57" s="4">
        <f>IF(AL$2='No Worse Off Calc'!$E$6,Data!AM57,0)</f>
        <v>0</v>
      </c>
      <c r="AM57" s="4">
        <f>IF(AM$2='No Worse Off Calc'!$E$6,Data!AN57,0)</f>
        <v>0</v>
      </c>
      <c r="AN57" s="4">
        <f>IF(AN$2='No Worse Off Calc'!$E$6,Data!AO57,0)</f>
        <v>0</v>
      </c>
      <c r="AO57" s="4">
        <f>IF(AO$2='No Worse Off Calc'!$E$6,Data!AP57,0)</f>
        <v>0</v>
      </c>
      <c r="AP57" s="6">
        <f t="shared" si="3"/>
        <v>0</v>
      </c>
      <c r="AQ57" s="18">
        <f>IF(AQ$2='No Worse Off Calc'!$F$6,0,0)</f>
        <v>0</v>
      </c>
      <c r="AR57" s="4">
        <f>IF(AR$2='No Worse Off Calc'!$F$6,Data!AQ57,0)</f>
        <v>0</v>
      </c>
      <c r="AS57" s="4">
        <f>IF(AS$2='No Worse Off Calc'!$F$6,Data!AR57,0)</f>
        <v>0</v>
      </c>
      <c r="AT57" s="4">
        <f>IF(AT$2='No Worse Off Calc'!$F$6,Data!AS57,0)</f>
        <v>0</v>
      </c>
      <c r="AU57" s="4">
        <f>IF(AU$2='No Worse Off Calc'!$F$6,Data!AT57,0)</f>
        <v>0</v>
      </c>
      <c r="AV57" s="4">
        <f>IF(AV$2='No Worse Off Calc'!$F$6,Data!AU57,0)</f>
        <v>0</v>
      </c>
      <c r="AW57" s="4">
        <f>IF(AW$2='No Worse Off Calc'!$F$6,Data!AV57,0)</f>
        <v>0</v>
      </c>
      <c r="AX57" s="4">
        <f>IF(AX$2='No Worse Off Calc'!$F$6,Data!AW57,0)</f>
        <v>0</v>
      </c>
      <c r="AY57" s="6">
        <f t="shared" si="4"/>
        <v>0</v>
      </c>
      <c r="AZ57" s="18">
        <f>IF(AZ$2='No Worse Off Calc'!$G$6,0,0)</f>
        <v>0</v>
      </c>
      <c r="BA57" s="4">
        <f>IF(BA$2='No Worse Off Calc'!$G$6,Data!AX57,0)</f>
        <v>0</v>
      </c>
      <c r="BB57" s="4">
        <f>IF(BB$2='No Worse Off Calc'!$G$6,Data!AY57,0)</f>
        <v>0</v>
      </c>
      <c r="BC57" s="4">
        <f>IF(BC$2='No Worse Off Calc'!$G$6,Data!AZ57,0)</f>
        <v>0</v>
      </c>
      <c r="BD57" s="4">
        <f>IF(BD$2='No Worse Off Calc'!$G$6,Data!BA57,0)</f>
        <v>0</v>
      </c>
      <c r="BE57" s="4">
        <f>IF(BE$2='No Worse Off Calc'!$G$6,Data!BB57,0)</f>
        <v>0</v>
      </c>
      <c r="BF57" s="4">
        <f>IF(BF$2='No Worse Off Calc'!$G$6,Data!BC57,0)</f>
        <v>0</v>
      </c>
      <c r="BG57" s="4">
        <f>IF(BG$2='No Worse Off Calc'!$G$6,Data!BD57,0)</f>
        <v>0</v>
      </c>
      <c r="BH57" s="6">
        <f t="shared" si="5"/>
        <v>0</v>
      </c>
      <c r="BI57" s="97">
        <f>IF('No Worse Off Calc'!$H$6="Yes",Data!BE57,0)</f>
        <v>0</v>
      </c>
      <c r="BJ57" s="18">
        <f>IF(BJ$2='No Worse Off Calc'!$L$4,0,0)</f>
        <v>0</v>
      </c>
      <c r="BK57" s="4">
        <f>IF(BK$2='No Worse Off Calc'!$L$4,Data!BV57,0)</f>
        <v>0</v>
      </c>
      <c r="BL57" s="4">
        <f>IF(BL$2='No Worse Off Calc'!$L$4,Data!BW57,0)</f>
        <v>0</v>
      </c>
      <c r="BM57" s="4">
        <f>IF(BM$2='No Worse Off Calc'!$L$4,Data!BX57,0)</f>
        <v>0</v>
      </c>
      <c r="BN57" s="4">
        <f>IF(BN$2='No Worse Off Calc'!$L$4,Data!BY57,0)</f>
        <v>0</v>
      </c>
      <c r="BO57" s="6">
        <f t="shared" si="6"/>
        <v>0</v>
      </c>
      <c r="BP57" s="4">
        <f>IF('No Worse Off Calc'!$J$6='No Worse Off Ref Data'!BP$2,Data!C57,0)</f>
        <v>0</v>
      </c>
      <c r="BQ57" s="4">
        <f>IF('No Worse Off Calc'!$J$6='No Worse Off Ref Data'!BQ$2,Data!D57,0)</f>
        <v>0</v>
      </c>
      <c r="BR57" s="4">
        <f>IF('No Worse Off Calc'!$J$6='No Worse Off Ref Data'!BR$2,Data!E57,0)</f>
        <v>0</v>
      </c>
      <c r="BS57" s="4">
        <f>IF('No Worse Off Calc'!$J$6='No Worse Off Ref Data'!BS$2,Data!F57,0)</f>
        <v>2.7909999999999999</v>
      </c>
      <c r="BT57" s="99">
        <f t="shared" si="0"/>
        <v>2.7909999999999999</v>
      </c>
      <c r="BU57" s="102">
        <f>IF('No Worse Off Calc'!$L$6="Yes",'No Worse Off Ref Data'!BO57*'No Worse Off Calc'!$L$5,0)</f>
        <v>0</v>
      </c>
      <c r="BV57" s="102">
        <f>IF('No Worse Off Calc'!$M$6="Yes",IF(('No Worse Off Calc'!I61-'No Worse Off Ref Data'!BT57)&gt;0,('No Worse Off Calc'!I61-'No Worse Off Ref Data'!BT57)*'No Worse Off Calc'!$M$5,0),0)</f>
        <v>0</v>
      </c>
      <c r="BW57" s="80">
        <f>IF('No Worse Off Calc'!$K$6="Yes",IF(('No Worse Off Calc'!I61)&lt;'No Worse Off Calc'!J61,('No Worse Off Calc'!I61-'No Worse Off Calc'!J61)*'No Worse Off Calc'!$K$5,0),0)</f>
        <v>-0.52312979452054753</v>
      </c>
      <c r="BX57" s="105">
        <f>IF('No Worse Off Calc'!$N$5='No Worse Off Ref Data'!$BX$2,'No Worse Off Scaling'!D60,0)</f>
        <v>0</v>
      </c>
      <c r="BY57" s="1">
        <f>IF('No Worse Off Calc'!$N$5='No Worse Off Ref Data'!$BY$2,'No Worse Off Scaling'!H60,0)</f>
        <v>0</v>
      </c>
      <c r="BZ57" s="6">
        <f>IF('No Worse Off Calc'!$N$6="Yes",SUM('No Worse Off Ref Data'!BX57:BY57),0)</f>
        <v>0</v>
      </c>
      <c r="CA57" s="4"/>
      <c r="CB57" s="4"/>
      <c r="CC57" s="4"/>
      <c r="CD57" s="4"/>
      <c r="CE57" s="4"/>
      <c r="CF57" s="4"/>
      <c r="CG57" s="4"/>
      <c r="CH57" s="4"/>
      <c r="CI57" s="4"/>
      <c r="CJ57" s="4"/>
      <c r="CK57" s="4"/>
      <c r="CL57" s="4"/>
      <c r="CM57" s="4"/>
      <c r="CN57" s="4"/>
      <c r="CO57" s="4"/>
      <c r="CP57" s="4"/>
      <c r="CQ57" s="4" t="e">
        <f>IF('No Worse Off Calc'!#REF!='No Worse Off Ref Data'!CQ$2,Data!G57,0)</f>
        <v>#REF!</v>
      </c>
      <c r="CR57" s="4" t="e">
        <f>IF('No Worse Off Calc'!#REF!='No Worse Off Ref Data'!CR$2,Data!H57,0)</f>
        <v>#REF!</v>
      </c>
      <c r="CS57" s="4" t="e">
        <f>IF('No Worse Off Calc'!#REF!='No Worse Off Ref Data'!CS$2,Data!I57,0)</f>
        <v>#REF!</v>
      </c>
      <c r="CT57" s="4" t="e">
        <f>IF('No Worse Off Calc'!#REF!='No Worse Off Ref Data'!CT$2,Data!J57,0)</f>
        <v>#REF!</v>
      </c>
      <c r="CU57" s="4" t="e">
        <f>IF('No Worse Off Calc'!#REF!='No Worse Off Ref Data'!CU$2,Data!K57,0)</f>
        <v>#REF!</v>
      </c>
      <c r="CV57" s="4" t="e">
        <f>IF('No Worse Off Calc'!#REF!='No Worse Off Ref Data'!CV$2,Data!L57,0)</f>
        <v>#REF!</v>
      </c>
      <c r="CW57" s="4" t="e">
        <f>IF('No Worse Off Calc'!#REF!='No Worse Off Ref Data'!CW$2,Data!M57,0)</f>
        <v>#REF!</v>
      </c>
      <c r="CX57" s="4" t="e">
        <f>IF('No Worse Off Calc'!#REF!='No Worse Off Ref Data'!CX$2,Data!N57,0)</f>
        <v>#REF!</v>
      </c>
      <c r="CY57" s="4" t="e">
        <f>IF('No Worse Off Calc'!#REF!='No Worse Off Ref Data'!CY$2,Data!O57,0)</f>
        <v>#REF!</v>
      </c>
      <c r="CZ57" s="4" t="e">
        <f>IF('No Worse Off Calc'!#REF!='No Worse Off Ref Data'!CZ$2,Data!P57,0)</f>
        <v>#REF!</v>
      </c>
      <c r="DA57" s="4" t="e">
        <f>IF('No Worse Off Calc'!#REF!='No Worse Off Ref Data'!DA$2,Data!Q57,0)</f>
        <v>#REF!</v>
      </c>
      <c r="DB57" s="4" t="e">
        <f>IF('No Worse Off Calc'!#REF!='No Worse Off Ref Data'!DB$2,Data!R57,0)</f>
        <v>#REF!</v>
      </c>
      <c r="DC57" s="4" t="e">
        <f>IF('No Worse Off Calc'!#REF!='No Worse Off Ref Data'!DC$2,Data!S57,0)</f>
        <v>#REF!</v>
      </c>
      <c r="DD57" s="4" t="e">
        <f>IF('No Worse Off Calc'!#REF!='No Worse Off Ref Data'!DD$2,Data!T57,0)</f>
        <v>#REF!</v>
      </c>
      <c r="DE57" s="4" t="e">
        <f>IF('No Worse Off Calc'!#REF!='No Worse Off Ref Data'!DE$2,Data!U57,0)</f>
        <v>#REF!</v>
      </c>
      <c r="DF57" s="22" t="e">
        <f t="shared" si="7"/>
        <v>#REF!</v>
      </c>
    </row>
    <row r="58" spans="1:110" x14ac:dyDescent="0.3">
      <c r="A58" s="12">
        <v>10170</v>
      </c>
      <c r="B58" s="37" t="s">
        <v>65</v>
      </c>
      <c r="C58" s="18">
        <f>IF('No Worse Off Calc'!$C$6='No Worse Off Ref Data'!C$2,Data!G58,0)</f>
        <v>0</v>
      </c>
      <c r="D58" s="4">
        <f>IF('No Worse Off Calc'!$C$6='No Worse Off Ref Data'!D$2,Data!H58,0)</f>
        <v>0</v>
      </c>
      <c r="E58" s="4">
        <f>IF('No Worse Off Calc'!$C$6='No Worse Off Ref Data'!E$2,Data!I58,0)</f>
        <v>271.47466381278548</v>
      </c>
      <c r="F58" s="4">
        <f>IF('No Worse Off Calc'!$C$6='No Worse Off Ref Data'!F$2,Data!J58,0)</f>
        <v>0</v>
      </c>
      <c r="G58" s="4">
        <f>IF('No Worse Off Calc'!$C$6='No Worse Off Ref Data'!G$2,Data!K58,0)</f>
        <v>0</v>
      </c>
      <c r="H58" s="4">
        <f>IF('No Worse Off Calc'!$C$6='No Worse Off Ref Data'!H$2,Data!L58,0)</f>
        <v>0</v>
      </c>
      <c r="I58" s="4">
        <f>IF('No Worse Off Calc'!$C$6='No Worse Off Ref Data'!I$2,Data!M58,0)</f>
        <v>0</v>
      </c>
      <c r="J58" s="4">
        <f>IF('No Worse Off Calc'!$C$6='No Worse Off Ref Data'!J$2,Data!N58,0)</f>
        <v>0</v>
      </c>
      <c r="K58" s="4">
        <f>IF('No Worse Off Calc'!$C$6='No Worse Off Ref Data'!K$2,Data!O58,0)</f>
        <v>0</v>
      </c>
      <c r="L58" s="4">
        <f>IF('No Worse Off Calc'!$C$6='No Worse Off Ref Data'!L$2,Data!P58,0)</f>
        <v>0</v>
      </c>
      <c r="M58" s="4">
        <f>IF('No Worse Off Calc'!$C$6='No Worse Off Ref Data'!M$2,Data!Q58,0)</f>
        <v>0</v>
      </c>
      <c r="N58" s="4">
        <f>IF('No Worse Off Calc'!$C$6='No Worse Off Ref Data'!N$2,Data!R58,0)</f>
        <v>0</v>
      </c>
      <c r="O58" s="4">
        <f>IF('No Worse Off Calc'!$C$6='No Worse Off Ref Data'!O$2,Data!S58,0)</f>
        <v>0</v>
      </c>
      <c r="P58" s="4">
        <f>IF('No Worse Off Calc'!$C$6='No Worse Off Ref Data'!P$2,Data!T58,0)</f>
        <v>0</v>
      </c>
      <c r="Q58" s="4">
        <f>IF('No Worse Off Calc'!$C$6='No Worse Off Ref Data'!Q$2,Data!U58,0)</f>
        <v>0</v>
      </c>
      <c r="R58" s="22">
        <f t="shared" si="1"/>
        <v>271.47466381278548</v>
      </c>
      <c r="S58" s="18">
        <f>IF(S$2='No Worse Off Calc'!$D$6,Data!V58,0)</f>
        <v>0</v>
      </c>
      <c r="T58" s="4">
        <f>IF(T$2='No Worse Off Calc'!$D$6,Data!W58,0)</f>
        <v>1</v>
      </c>
      <c r="U58" s="4">
        <f>IF(U$2='No Worse Off Calc'!$D$6,Data!X58,0)</f>
        <v>0</v>
      </c>
      <c r="V58" s="4">
        <f>IF(V$2='No Worse Off Calc'!$D$6,Data!Y58,0)</f>
        <v>0</v>
      </c>
      <c r="W58" s="4">
        <f>IF(W$2='No Worse Off Calc'!$D$6,Data!Z58,0)</f>
        <v>0</v>
      </c>
      <c r="X58" s="4">
        <f>IF(X$2='No Worse Off Calc'!$D$6,Data!AA58,0)</f>
        <v>0</v>
      </c>
      <c r="Y58" s="4">
        <f>IF(Y$2='No Worse Off Calc'!$D$6,Data!AB58,0)</f>
        <v>0</v>
      </c>
      <c r="Z58" s="4">
        <f>IF(Z$2='No Worse Off Calc'!$D$6,Data!AC58,0)</f>
        <v>0</v>
      </c>
      <c r="AA58" s="4">
        <f>IF(AA$2='No Worse Off Calc'!$D$6,Data!AD58,0)</f>
        <v>0</v>
      </c>
      <c r="AB58" s="4">
        <f>IF(AB$2='No Worse Off Calc'!$D$6,Data!AE58,0)</f>
        <v>0</v>
      </c>
      <c r="AC58" s="4">
        <f>IF(AC$2='No Worse Off Calc'!$D$6,Data!AF58,0)</f>
        <v>0</v>
      </c>
      <c r="AD58" s="4">
        <f>IF(AD$2='No Worse Off Calc'!$D$6,Data!AG58,0)</f>
        <v>0</v>
      </c>
      <c r="AE58" s="4">
        <f>IF(AE$2='No Worse Off Calc'!$D$6,Data!AH58,0)</f>
        <v>0</v>
      </c>
      <c r="AF58" s="4">
        <f>IF(AF$2='No Worse Off Calc'!$D$6,Data!AI58,0)</f>
        <v>0</v>
      </c>
      <c r="AG58" s="6">
        <f t="shared" si="2"/>
        <v>1</v>
      </c>
      <c r="AH58" s="18">
        <f>IF(AH$2='No Worse Off Calc'!$E$6,0,0)</f>
        <v>0</v>
      </c>
      <c r="AI58" s="4">
        <f>IF(AI$2='No Worse Off Calc'!$E$6,Data!AJ58,0)</f>
        <v>0</v>
      </c>
      <c r="AJ58" s="4">
        <f>IF(AJ$2='No Worse Off Calc'!$E$6,Data!AK58,0)</f>
        <v>42.389611872146119</v>
      </c>
      <c r="AK58" s="4">
        <f>IF(AK$2='No Worse Off Calc'!$E$6,Data!AL58,0)</f>
        <v>0</v>
      </c>
      <c r="AL58" s="4">
        <f>IF(AL$2='No Worse Off Calc'!$E$6,Data!AM58,0)</f>
        <v>0</v>
      </c>
      <c r="AM58" s="4">
        <f>IF(AM$2='No Worse Off Calc'!$E$6,Data!AN58,0)</f>
        <v>0</v>
      </c>
      <c r="AN58" s="4">
        <f>IF(AN$2='No Worse Off Calc'!$E$6,Data!AO58,0)</f>
        <v>0</v>
      </c>
      <c r="AO58" s="4">
        <f>IF(AO$2='No Worse Off Calc'!$E$6,Data!AP58,0)</f>
        <v>0</v>
      </c>
      <c r="AP58" s="6">
        <f t="shared" si="3"/>
        <v>42.389611872146119</v>
      </c>
      <c r="AQ58" s="18">
        <f>IF(AQ$2='No Worse Off Calc'!$F$6,0,0)</f>
        <v>0</v>
      </c>
      <c r="AR58" s="4">
        <f>IF(AR$2='No Worse Off Calc'!$F$6,Data!AQ58,0)</f>
        <v>0</v>
      </c>
      <c r="AS58" s="4">
        <f>IF(AS$2='No Worse Off Calc'!$F$6,Data!AR58,0)</f>
        <v>0</v>
      </c>
      <c r="AT58" s="4">
        <f>IF(AT$2='No Worse Off Calc'!$F$6,Data!AS58,0)</f>
        <v>0</v>
      </c>
      <c r="AU58" s="4">
        <f>IF(AU$2='No Worse Off Calc'!$F$6,Data!AT58,0)</f>
        <v>0</v>
      </c>
      <c r="AV58" s="4">
        <f>IF(AV$2='No Worse Off Calc'!$F$6,Data!AU58,0)</f>
        <v>0</v>
      </c>
      <c r="AW58" s="4">
        <f>IF(AW$2='No Worse Off Calc'!$F$6,Data!AV58,0)</f>
        <v>0</v>
      </c>
      <c r="AX58" s="4">
        <f>IF(AX$2='No Worse Off Calc'!$F$6,Data!AW58,0)</f>
        <v>0</v>
      </c>
      <c r="AY58" s="6">
        <f t="shared" si="4"/>
        <v>0</v>
      </c>
      <c r="AZ58" s="18">
        <f>IF(AZ$2='No Worse Off Calc'!$G$6,0,0)</f>
        <v>0</v>
      </c>
      <c r="BA58" s="4">
        <f>IF(BA$2='No Worse Off Calc'!$G$6,Data!AX58,0)</f>
        <v>0</v>
      </c>
      <c r="BB58" s="4">
        <f>IF(BB$2='No Worse Off Calc'!$G$6,Data!AY58,0)</f>
        <v>0</v>
      </c>
      <c r="BC58" s="4">
        <f>IF(BC$2='No Worse Off Calc'!$G$6,Data!AZ58,0)</f>
        <v>0</v>
      </c>
      <c r="BD58" s="4">
        <f>IF(BD$2='No Worse Off Calc'!$G$6,Data!BA58,0)</f>
        <v>0</v>
      </c>
      <c r="BE58" s="4">
        <f>IF(BE$2='No Worse Off Calc'!$G$6,Data!BB58,0)</f>
        <v>0</v>
      </c>
      <c r="BF58" s="4">
        <f>IF(BF$2='No Worse Off Calc'!$G$6,Data!BC58,0)</f>
        <v>0</v>
      </c>
      <c r="BG58" s="4">
        <f>IF(BG$2='No Worse Off Calc'!$G$6,Data!BD58,0)</f>
        <v>0</v>
      </c>
      <c r="BH58" s="6">
        <f t="shared" si="5"/>
        <v>0</v>
      </c>
      <c r="BI58" s="97">
        <f>IF('No Worse Off Calc'!$H$6="Yes",Data!BE58,0)</f>
        <v>0</v>
      </c>
      <c r="BJ58" s="18">
        <f>IF(BJ$2='No Worse Off Calc'!$L$4,0,0)</f>
        <v>0</v>
      </c>
      <c r="BK58" s="4">
        <f>IF(BK$2='No Worse Off Calc'!$L$4,Data!BV58,0)</f>
        <v>0</v>
      </c>
      <c r="BL58" s="4">
        <f>IF(BL$2='No Worse Off Calc'!$L$4,Data!BW58,0)</f>
        <v>0</v>
      </c>
      <c r="BM58" s="4">
        <f>IF(BM$2='No Worse Off Calc'!$L$4,Data!BX58,0)</f>
        <v>0</v>
      </c>
      <c r="BN58" s="4">
        <f>IF(BN$2='No Worse Off Calc'!$L$4,Data!BY58,0)</f>
        <v>0.27</v>
      </c>
      <c r="BO58" s="6">
        <f t="shared" si="6"/>
        <v>0.27</v>
      </c>
      <c r="BP58" s="4">
        <f>IF('No Worse Off Calc'!$J$6='No Worse Off Ref Data'!BP$2,Data!C58,0)</f>
        <v>0</v>
      </c>
      <c r="BQ58" s="4">
        <f>IF('No Worse Off Calc'!$J$6='No Worse Off Ref Data'!BQ$2,Data!D58,0)</f>
        <v>0</v>
      </c>
      <c r="BR58" s="4">
        <f>IF('No Worse Off Calc'!$J$6='No Worse Off Ref Data'!BR$2,Data!E58,0)</f>
        <v>0</v>
      </c>
      <c r="BS58" s="4">
        <f>IF('No Worse Off Calc'!$J$6='No Worse Off Ref Data'!BS$2,Data!F58,0)</f>
        <v>251.09700000000001</v>
      </c>
      <c r="BT58" s="99">
        <f t="shared" si="0"/>
        <v>251.09700000000001</v>
      </c>
      <c r="BU58" s="102">
        <f>IF('No Worse Off Calc'!$L$6="Yes",'No Worse Off Ref Data'!BO58*'No Worse Off Calc'!$L$5,0)</f>
        <v>0.27</v>
      </c>
      <c r="BV58" s="102">
        <f>IF('No Worse Off Calc'!$M$6="Yes",IF(('No Worse Off Calc'!I62-'No Worse Off Ref Data'!BT58)&gt;0,('No Worse Off Calc'!I62-'No Worse Off Ref Data'!BT58)*'No Worse Off Calc'!$M$5,0),0)</f>
        <v>0</v>
      </c>
      <c r="BW58" s="80">
        <f>IF('No Worse Off Calc'!$K$6="Yes",IF(('No Worse Off Calc'!I62)&lt;'No Worse Off Calc'!J62,('No Worse Off Calc'!I62-'No Worse Off Calc'!J62)*'No Worse Off Calc'!$K$5,0),0)</f>
        <v>-23.011948059360662</v>
      </c>
      <c r="BX58" s="105">
        <f>IF('No Worse Off Calc'!$N$5='No Worse Off Ref Data'!$BX$2,'No Worse Off Scaling'!D61,0)</f>
        <v>0</v>
      </c>
      <c r="BY58" s="1">
        <f>IF('No Worse Off Calc'!$N$5='No Worse Off Ref Data'!$BY$2,'No Worse Off Scaling'!H61,0)</f>
        <v>0</v>
      </c>
      <c r="BZ58" s="6">
        <f>IF('No Worse Off Calc'!$N$6="Yes",SUM('No Worse Off Ref Data'!BX58:BY58),0)</f>
        <v>0</v>
      </c>
      <c r="CA58" s="4"/>
      <c r="CB58" s="4"/>
      <c r="CC58" s="4"/>
      <c r="CD58" s="4"/>
      <c r="CE58" s="4"/>
      <c r="CF58" s="4"/>
      <c r="CG58" s="4"/>
      <c r="CH58" s="4"/>
      <c r="CI58" s="4"/>
      <c r="CJ58" s="4"/>
      <c r="CK58" s="4"/>
      <c r="CL58" s="4"/>
      <c r="CM58" s="4"/>
      <c r="CN58" s="4"/>
      <c r="CO58" s="4"/>
      <c r="CP58" s="4"/>
      <c r="CQ58" s="4" t="e">
        <f>IF('No Worse Off Calc'!#REF!='No Worse Off Ref Data'!CQ$2,Data!G58,0)</f>
        <v>#REF!</v>
      </c>
      <c r="CR58" s="4" t="e">
        <f>IF('No Worse Off Calc'!#REF!='No Worse Off Ref Data'!CR$2,Data!H58,0)</f>
        <v>#REF!</v>
      </c>
      <c r="CS58" s="4" t="e">
        <f>IF('No Worse Off Calc'!#REF!='No Worse Off Ref Data'!CS$2,Data!I58,0)</f>
        <v>#REF!</v>
      </c>
      <c r="CT58" s="4" t="e">
        <f>IF('No Worse Off Calc'!#REF!='No Worse Off Ref Data'!CT$2,Data!J58,0)</f>
        <v>#REF!</v>
      </c>
      <c r="CU58" s="4" t="e">
        <f>IF('No Worse Off Calc'!#REF!='No Worse Off Ref Data'!CU$2,Data!K58,0)</f>
        <v>#REF!</v>
      </c>
      <c r="CV58" s="4" t="e">
        <f>IF('No Worse Off Calc'!#REF!='No Worse Off Ref Data'!CV$2,Data!L58,0)</f>
        <v>#REF!</v>
      </c>
      <c r="CW58" s="4" t="e">
        <f>IF('No Worse Off Calc'!#REF!='No Worse Off Ref Data'!CW$2,Data!M58,0)</f>
        <v>#REF!</v>
      </c>
      <c r="CX58" s="4" t="e">
        <f>IF('No Worse Off Calc'!#REF!='No Worse Off Ref Data'!CX$2,Data!N58,0)</f>
        <v>#REF!</v>
      </c>
      <c r="CY58" s="4" t="e">
        <f>IF('No Worse Off Calc'!#REF!='No Worse Off Ref Data'!CY$2,Data!O58,0)</f>
        <v>#REF!</v>
      </c>
      <c r="CZ58" s="4" t="e">
        <f>IF('No Worse Off Calc'!#REF!='No Worse Off Ref Data'!CZ$2,Data!P58,0)</f>
        <v>#REF!</v>
      </c>
      <c r="DA58" s="4" t="e">
        <f>IF('No Worse Off Calc'!#REF!='No Worse Off Ref Data'!DA$2,Data!Q58,0)</f>
        <v>#REF!</v>
      </c>
      <c r="DB58" s="4" t="e">
        <f>IF('No Worse Off Calc'!#REF!='No Worse Off Ref Data'!DB$2,Data!R58,0)</f>
        <v>#REF!</v>
      </c>
      <c r="DC58" s="4" t="e">
        <f>IF('No Worse Off Calc'!#REF!='No Worse Off Ref Data'!DC$2,Data!S58,0)</f>
        <v>#REF!</v>
      </c>
      <c r="DD58" s="4" t="e">
        <f>IF('No Worse Off Calc'!#REF!='No Worse Off Ref Data'!DD$2,Data!T58,0)</f>
        <v>#REF!</v>
      </c>
      <c r="DE58" s="4" t="e">
        <f>IF('No Worse Off Calc'!#REF!='No Worse Off Ref Data'!DE$2,Data!U58,0)</f>
        <v>#REF!</v>
      </c>
      <c r="DF58" s="22" t="e">
        <f t="shared" si="7"/>
        <v>#REF!</v>
      </c>
    </row>
    <row r="59" spans="1:110" x14ac:dyDescent="0.3">
      <c r="A59" s="12">
        <v>10172</v>
      </c>
      <c r="B59" s="37" t="s">
        <v>66</v>
      </c>
      <c r="C59" s="18">
        <f>IF('No Worse Off Calc'!$C$6='No Worse Off Ref Data'!C$2,Data!G59,0)</f>
        <v>0</v>
      </c>
      <c r="D59" s="4">
        <f>IF('No Worse Off Calc'!$C$6='No Worse Off Ref Data'!D$2,Data!H59,0)</f>
        <v>0</v>
      </c>
      <c r="E59" s="4">
        <f>IF('No Worse Off Calc'!$C$6='No Worse Off Ref Data'!E$2,Data!I59,0)</f>
        <v>5.2763498858447493</v>
      </c>
      <c r="F59" s="4">
        <f>IF('No Worse Off Calc'!$C$6='No Worse Off Ref Data'!F$2,Data!J59,0)</f>
        <v>0</v>
      </c>
      <c r="G59" s="4">
        <f>IF('No Worse Off Calc'!$C$6='No Worse Off Ref Data'!G$2,Data!K59,0)</f>
        <v>0</v>
      </c>
      <c r="H59" s="4">
        <f>IF('No Worse Off Calc'!$C$6='No Worse Off Ref Data'!H$2,Data!L59,0)</f>
        <v>0</v>
      </c>
      <c r="I59" s="4">
        <f>IF('No Worse Off Calc'!$C$6='No Worse Off Ref Data'!I$2,Data!M59,0)</f>
        <v>0</v>
      </c>
      <c r="J59" s="4">
        <f>IF('No Worse Off Calc'!$C$6='No Worse Off Ref Data'!J$2,Data!N59,0)</f>
        <v>0</v>
      </c>
      <c r="K59" s="4">
        <f>IF('No Worse Off Calc'!$C$6='No Worse Off Ref Data'!K$2,Data!O59,0)</f>
        <v>0</v>
      </c>
      <c r="L59" s="4">
        <f>IF('No Worse Off Calc'!$C$6='No Worse Off Ref Data'!L$2,Data!P59,0)</f>
        <v>0</v>
      </c>
      <c r="M59" s="4">
        <f>IF('No Worse Off Calc'!$C$6='No Worse Off Ref Data'!M$2,Data!Q59,0)</f>
        <v>0</v>
      </c>
      <c r="N59" s="4">
        <f>IF('No Worse Off Calc'!$C$6='No Worse Off Ref Data'!N$2,Data!R59,0)</f>
        <v>0</v>
      </c>
      <c r="O59" s="4">
        <f>IF('No Worse Off Calc'!$C$6='No Worse Off Ref Data'!O$2,Data!S59,0)</f>
        <v>0</v>
      </c>
      <c r="P59" s="4">
        <f>IF('No Worse Off Calc'!$C$6='No Worse Off Ref Data'!P$2,Data!T59,0)</f>
        <v>0</v>
      </c>
      <c r="Q59" s="4">
        <f>IF('No Worse Off Calc'!$C$6='No Worse Off Ref Data'!Q$2,Data!U59,0)</f>
        <v>0</v>
      </c>
      <c r="R59" s="22">
        <f t="shared" si="1"/>
        <v>5.2763498858447493</v>
      </c>
      <c r="S59" s="18">
        <f>IF(S$2='No Worse Off Calc'!$D$6,Data!V59,0)</f>
        <v>0</v>
      </c>
      <c r="T59" s="4">
        <f>IF(T$2='No Worse Off Calc'!$D$6,Data!W59,0)</f>
        <v>0</v>
      </c>
      <c r="U59" s="4">
        <f>IF(U$2='No Worse Off Calc'!$D$6,Data!X59,0)</f>
        <v>0</v>
      </c>
      <c r="V59" s="4">
        <f>IF(V$2='No Worse Off Calc'!$D$6,Data!Y59,0)</f>
        <v>0</v>
      </c>
      <c r="W59" s="4">
        <f>IF(W$2='No Worse Off Calc'!$D$6,Data!Z59,0)</f>
        <v>0</v>
      </c>
      <c r="X59" s="4">
        <f>IF(X$2='No Worse Off Calc'!$D$6,Data!AA59,0)</f>
        <v>0</v>
      </c>
      <c r="Y59" s="4">
        <f>IF(Y$2='No Worse Off Calc'!$D$6,Data!AB59,0)</f>
        <v>0</v>
      </c>
      <c r="Z59" s="4">
        <f>IF(Z$2='No Worse Off Calc'!$D$6,Data!AC59,0)</f>
        <v>0</v>
      </c>
      <c r="AA59" s="4">
        <f>IF(AA$2='No Worse Off Calc'!$D$6,Data!AD59,0)</f>
        <v>0</v>
      </c>
      <c r="AB59" s="4">
        <f>IF(AB$2='No Worse Off Calc'!$D$6,Data!AE59,0)</f>
        <v>0</v>
      </c>
      <c r="AC59" s="4">
        <f>IF(AC$2='No Worse Off Calc'!$D$6,Data!AF59,0)</f>
        <v>0</v>
      </c>
      <c r="AD59" s="4">
        <f>IF(AD$2='No Worse Off Calc'!$D$6,Data!AG59,0)</f>
        <v>0</v>
      </c>
      <c r="AE59" s="4">
        <f>IF(AE$2='No Worse Off Calc'!$D$6,Data!AH59,0)</f>
        <v>0</v>
      </c>
      <c r="AF59" s="4">
        <f>IF(AF$2='No Worse Off Calc'!$D$6,Data!AI59,0)</f>
        <v>0</v>
      </c>
      <c r="AG59" s="6">
        <f t="shared" si="2"/>
        <v>0</v>
      </c>
      <c r="AH59" s="18">
        <f>IF(AH$2='No Worse Off Calc'!$E$6,0,0)</f>
        <v>0</v>
      </c>
      <c r="AI59" s="4">
        <f>IF(AI$2='No Worse Off Calc'!$E$6,Data!AJ59,0)</f>
        <v>0</v>
      </c>
      <c r="AJ59" s="4">
        <f>IF(AJ$2='No Worse Off Calc'!$E$6,Data!AK59,0)</f>
        <v>0</v>
      </c>
      <c r="AK59" s="4">
        <f>IF(AK$2='No Worse Off Calc'!$E$6,Data!AL59,0)</f>
        <v>0</v>
      </c>
      <c r="AL59" s="4">
        <f>IF(AL$2='No Worse Off Calc'!$E$6,Data!AM59,0)</f>
        <v>0</v>
      </c>
      <c r="AM59" s="4">
        <f>IF(AM$2='No Worse Off Calc'!$E$6,Data!AN59,0)</f>
        <v>0</v>
      </c>
      <c r="AN59" s="4">
        <f>IF(AN$2='No Worse Off Calc'!$E$6,Data!AO59,0)</f>
        <v>0</v>
      </c>
      <c r="AO59" s="4">
        <f>IF(AO$2='No Worse Off Calc'!$E$6,Data!AP59,0)</f>
        <v>0</v>
      </c>
      <c r="AP59" s="6">
        <f t="shared" si="3"/>
        <v>0</v>
      </c>
      <c r="AQ59" s="18">
        <f>IF(AQ$2='No Worse Off Calc'!$F$6,0,0)</f>
        <v>0</v>
      </c>
      <c r="AR59" s="4">
        <f>IF(AR$2='No Worse Off Calc'!$F$6,Data!AQ59,0)</f>
        <v>0</v>
      </c>
      <c r="AS59" s="4">
        <f>IF(AS$2='No Worse Off Calc'!$F$6,Data!AR59,0)</f>
        <v>0</v>
      </c>
      <c r="AT59" s="4">
        <f>IF(AT$2='No Worse Off Calc'!$F$6,Data!AS59,0)</f>
        <v>0</v>
      </c>
      <c r="AU59" s="4">
        <f>IF(AU$2='No Worse Off Calc'!$F$6,Data!AT59,0)</f>
        <v>0</v>
      </c>
      <c r="AV59" s="4">
        <f>IF(AV$2='No Worse Off Calc'!$F$6,Data!AU59,0)</f>
        <v>0</v>
      </c>
      <c r="AW59" s="4">
        <f>IF(AW$2='No Worse Off Calc'!$F$6,Data!AV59,0)</f>
        <v>0</v>
      </c>
      <c r="AX59" s="4">
        <f>IF(AX$2='No Worse Off Calc'!$F$6,Data!AW59,0)</f>
        <v>0</v>
      </c>
      <c r="AY59" s="6">
        <f t="shared" si="4"/>
        <v>0</v>
      </c>
      <c r="AZ59" s="18">
        <f>IF(AZ$2='No Worse Off Calc'!$G$6,0,0)</f>
        <v>0</v>
      </c>
      <c r="BA59" s="4">
        <f>IF(BA$2='No Worse Off Calc'!$G$6,Data!AX59,0)</f>
        <v>0</v>
      </c>
      <c r="BB59" s="4">
        <f>IF(BB$2='No Worse Off Calc'!$G$6,Data!AY59,0)</f>
        <v>0</v>
      </c>
      <c r="BC59" s="4">
        <f>IF(BC$2='No Worse Off Calc'!$G$6,Data!AZ59,0)</f>
        <v>0</v>
      </c>
      <c r="BD59" s="4">
        <f>IF(BD$2='No Worse Off Calc'!$G$6,Data!BA59,0)</f>
        <v>0</v>
      </c>
      <c r="BE59" s="4">
        <f>IF(BE$2='No Worse Off Calc'!$G$6,Data!BB59,0)</f>
        <v>0</v>
      </c>
      <c r="BF59" s="4">
        <f>IF(BF$2='No Worse Off Calc'!$G$6,Data!BC59,0)</f>
        <v>0</v>
      </c>
      <c r="BG59" s="4">
        <f>IF(BG$2='No Worse Off Calc'!$G$6,Data!BD59,0)</f>
        <v>0</v>
      </c>
      <c r="BH59" s="6">
        <f t="shared" si="5"/>
        <v>0</v>
      </c>
      <c r="BI59" s="97">
        <f>IF('No Worse Off Calc'!$H$6="Yes",Data!BE59,0)</f>
        <v>0</v>
      </c>
      <c r="BJ59" s="18">
        <f>IF(BJ$2='No Worse Off Calc'!$L$4,0,0)</f>
        <v>0</v>
      </c>
      <c r="BK59" s="4">
        <f>IF(BK$2='No Worse Off Calc'!$L$4,Data!BV59,0)</f>
        <v>0</v>
      </c>
      <c r="BL59" s="4">
        <f>IF(BL$2='No Worse Off Calc'!$L$4,Data!BW59,0)</f>
        <v>0</v>
      </c>
      <c r="BM59" s="4">
        <f>IF(BM$2='No Worse Off Calc'!$L$4,Data!BX59,0)</f>
        <v>0</v>
      </c>
      <c r="BN59" s="4">
        <f>IF(BN$2='No Worse Off Calc'!$L$4,Data!BY59,0)</f>
        <v>0</v>
      </c>
      <c r="BO59" s="6">
        <f t="shared" si="6"/>
        <v>0</v>
      </c>
      <c r="BP59" s="4">
        <f>IF('No Worse Off Calc'!$J$6='No Worse Off Ref Data'!BP$2,Data!C59,0)</f>
        <v>0</v>
      </c>
      <c r="BQ59" s="4">
        <f>IF('No Worse Off Calc'!$J$6='No Worse Off Ref Data'!BQ$2,Data!D59,0)</f>
        <v>0</v>
      </c>
      <c r="BR59" s="4">
        <f>IF('No Worse Off Calc'!$J$6='No Worse Off Ref Data'!BR$2,Data!E59,0)</f>
        <v>0</v>
      </c>
      <c r="BS59" s="4">
        <f>IF('No Worse Off Calc'!$J$6='No Worse Off Ref Data'!BS$2,Data!F59,0)</f>
        <v>6.1020000000000003</v>
      </c>
      <c r="BT59" s="99">
        <f t="shared" si="0"/>
        <v>6.1020000000000003</v>
      </c>
      <c r="BU59" s="102">
        <f>IF('No Worse Off Calc'!$L$6="Yes",'No Worse Off Ref Data'!BO59*'No Worse Off Calc'!$L$5,0)</f>
        <v>0</v>
      </c>
      <c r="BV59" s="102">
        <f>IF('No Worse Off Calc'!$M$6="Yes",IF(('No Worse Off Calc'!I63-'No Worse Off Ref Data'!BT59)&gt;0,('No Worse Off Calc'!I63-'No Worse Off Ref Data'!BT59)*'No Worse Off Calc'!$M$5,0),0)</f>
        <v>0</v>
      </c>
      <c r="BW59" s="80">
        <f>IF('No Worse Off Calc'!$K$6="Yes",IF(('No Worse Off Calc'!I63)&lt;'No Worse Off Calc'!J63,('No Worse Off Calc'!I63-'No Worse Off Calc'!J63)*'No Worse Off Calc'!$K$5,0),0)</f>
        <v>-0.82565011415525102</v>
      </c>
      <c r="BX59" s="105">
        <f>IF('No Worse Off Calc'!$N$5='No Worse Off Ref Data'!$BX$2,'No Worse Off Scaling'!D62,0)</f>
        <v>0</v>
      </c>
      <c r="BY59" s="1">
        <f>IF('No Worse Off Calc'!$N$5='No Worse Off Ref Data'!$BY$2,'No Worse Off Scaling'!H62,0)</f>
        <v>0</v>
      </c>
      <c r="BZ59" s="6">
        <f>IF('No Worse Off Calc'!$N$6="Yes",SUM('No Worse Off Ref Data'!BX59:BY59),0)</f>
        <v>0</v>
      </c>
      <c r="CA59" s="4"/>
      <c r="CB59" s="4"/>
      <c r="CC59" s="4"/>
      <c r="CD59" s="4"/>
      <c r="CE59" s="4"/>
      <c r="CF59" s="4"/>
      <c r="CG59" s="4"/>
      <c r="CH59" s="4"/>
      <c r="CI59" s="4"/>
      <c r="CJ59" s="4"/>
      <c r="CK59" s="4"/>
      <c r="CL59" s="4"/>
      <c r="CM59" s="4"/>
      <c r="CN59" s="4"/>
      <c r="CO59" s="4"/>
      <c r="CP59" s="4"/>
      <c r="CQ59" s="4" t="e">
        <f>IF('No Worse Off Calc'!#REF!='No Worse Off Ref Data'!CQ$2,Data!G59,0)</f>
        <v>#REF!</v>
      </c>
      <c r="CR59" s="4" t="e">
        <f>IF('No Worse Off Calc'!#REF!='No Worse Off Ref Data'!CR$2,Data!H59,0)</f>
        <v>#REF!</v>
      </c>
      <c r="CS59" s="4" t="e">
        <f>IF('No Worse Off Calc'!#REF!='No Worse Off Ref Data'!CS$2,Data!I59,0)</f>
        <v>#REF!</v>
      </c>
      <c r="CT59" s="4" t="e">
        <f>IF('No Worse Off Calc'!#REF!='No Worse Off Ref Data'!CT$2,Data!J59,0)</f>
        <v>#REF!</v>
      </c>
      <c r="CU59" s="4" t="e">
        <f>IF('No Worse Off Calc'!#REF!='No Worse Off Ref Data'!CU$2,Data!K59,0)</f>
        <v>#REF!</v>
      </c>
      <c r="CV59" s="4" t="e">
        <f>IF('No Worse Off Calc'!#REF!='No Worse Off Ref Data'!CV$2,Data!L59,0)</f>
        <v>#REF!</v>
      </c>
      <c r="CW59" s="4" t="e">
        <f>IF('No Worse Off Calc'!#REF!='No Worse Off Ref Data'!CW$2,Data!M59,0)</f>
        <v>#REF!</v>
      </c>
      <c r="CX59" s="4" t="e">
        <f>IF('No Worse Off Calc'!#REF!='No Worse Off Ref Data'!CX$2,Data!N59,0)</f>
        <v>#REF!</v>
      </c>
      <c r="CY59" s="4" t="e">
        <f>IF('No Worse Off Calc'!#REF!='No Worse Off Ref Data'!CY$2,Data!O59,0)</f>
        <v>#REF!</v>
      </c>
      <c r="CZ59" s="4" t="e">
        <f>IF('No Worse Off Calc'!#REF!='No Worse Off Ref Data'!CZ$2,Data!P59,0)</f>
        <v>#REF!</v>
      </c>
      <c r="DA59" s="4" t="e">
        <f>IF('No Worse Off Calc'!#REF!='No Worse Off Ref Data'!DA$2,Data!Q59,0)</f>
        <v>#REF!</v>
      </c>
      <c r="DB59" s="4" t="e">
        <f>IF('No Worse Off Calc'!#REF!='No Worse Off Ref Data'!DB$2,Data!R59,0)</f>
        <v>#REF!</v>
      </c>
      <c r="DC59" s="4" t="e">
        <f>IF('No Worse Off Calc'!#REF!='No Worse Off Ref Data'!DC$2,Data!S59,0)</f>
        <v>#REF!</v>
      </c>
      <c r="DD59" s="4" t="e">
        <f>IF('No Worse Off Calc'!#REF!='No Worse Off Ref Data'!DD$2,Data!T59,0)</f>
        <v>#REF!</v>
      </c>
      <c r="DE59" s="4" t="e">
        <f>IF('No Worse Off Calc'!#REF!='No Worse Off Ref Data'!DE$2,Data!U59,0)</f>
        <v>#REF!</v>
      </c>
      <c r="DF59" s="22" t="e">
        <f t="shared" si="7"/>
        <v>#REF!</v>
      </c>
    </row>
    <row r="60" spans="1:110" x14ac:dyDescent="0.3">
      <c r="A60" s="12">
        <v>10173</v>
      </c>
      <c r="B60" s="37" t="s">
        <v>67</v>
      </c>
      <c r="C60" s="18">
        <f>IF('No Worse Off Calc'!$C$6='No Worse Off Ref Data'!C$2,Data!G60,0)</f>
        <v>0</v>
      </c>
      <c r="D60" s="4">
        <f>IF('No Worse Off Calc'!$C$6='No Worse Off Ref Data'!D$2,Data!H60,0)</f>
        <v>0</v>
      </c>
      <c r="E60" s="4">
        <f>IF('No Worse Off Calc'!$C$6='No Worse Off Ref Data'!E$2,Data!I60,0)</f>
        <v>41.657167922374434</v>
      </c>
      <c r="F60" s="4">
        <f>IF('No Worse Off Calc'!$C$6='No Worse Off Ref Data'!F$2,Data!J60,0)</f>
        <v>0</v>
      </c>
      <c r="G60" s="4">
        <f>IF('No Worse Off Calc'!$C$6='No Worse Off Ref Data'!G$2,Data!K60,0)</f>
        <v>0</v>
      </c>
      <c r="H60" s="4">
        <f>IF('No Worse Off Calc'!$C$6='No Worse Off Ref Data'!H$2,Data!L60,0)</f>
        <v>0</v>
      </c>
      <c r="I60" s="4">
        <f>IF('No Worse Off Calc'!$C$6='No Worse Off Ref Data'!I$2,Data!M60,0)</f>
        <v>0</v>
      </c>
      <c r="J60" s="4">
        <f>IF('No Worse Off Calc'!$C$6='No Worse Off Ref Data'!J$2,Data!N60,0)</f>
        <v>0</v>
      </c>
      <c r="K60" s="4">
        <f>IF('No Worse Off Calc'!$C$6='No Worse Off Ref Data'!K$2,Data!O60,0)</f>
        <v>0</v>
      </c>
      <c r="L60" s="4">
        <f>IF('No Worse Off Calc'!$C$6='No Worse Off Ref Data'!L$2,Data!P60,0)</f>
        <v>0</v>
      </c>
      <c r="M60" s="4">
        <f>IF('No Worse Off Calc'!$C$6='No Worse Off Ref Data'!M$2,Data!Q60,0)</f>
        <v>0</v>
      </c>
      <c r="N60" s="4">
        <f>IF('No Worse Off Calc'!$C$6='No Worse Off Ref Data'!N$2,Data!R60,0)</f>
        <v>0</v>
      </c>
      <c r="O60" s="4">
        <f>IF('No Worse Off Calc'!$C$6='No Worse Off Ref Data'!O$2,Data!S60,0)</f>
        <v>0</v>
      </c>
      <c r="P60" s="4">
        <f>IF('No Worse Off Calc'!$C$6='No Worse Off Ref Data'!P$2,Data!T60,0)</f>
        <v>0</v>
      </c>
      <c r="Q60" s="4">
        <f>IF('No Worse Off Calc'!$C$6='No Worse Off Ref Data'!Q$2,Data!U60,0)</f>
        <v>0</v>
      </c>
      <c r="R60" s="22">
        <f t="shared" si="1"/>
        <v>41.657167922374434</v>
      </c>
      <c r="S60" s="18">
        <f>IF(S$2='No Worse Off Calc'!$D$6,Data!V60,0)</f>
        <v>0</v>
      </c>
      <c r="T60" s="4">
        <f>IF(T$2='No Worse Off Calc'!$D$6,Data!W60,0)</f>
        <v>0</v>
      </c>
      <c r="U60" s="4">
        <f>IF(U$2='No Worse Off Calc'!$D$6,Data!X60,0)</f>
        <v>0</v>
      </c>
      <c r="V60" s="4">
        <f>IF(V$2='No Worse Off Calc'!$D$6,Data!Y60,0)</f>
        <v>0</v>
      </c>
      <c r="W60" s="4">
        <f>IF(W$2='No Worse Off Calc'!$D$6,Data!Z60,0)</f>
        <v>0</v>
      </c>
      <c r="X60" s="4">
        <f>IF(X$2='No Worse Off Calc'!$D$6,Data!AA60,0)</f>
        <v>0</v>
      </c>
      <c r="Y60" s="4">
        <f>IF(Y$2='No Worse Off Calc'!$D$6,Data!AB60,0)</f>
        <v>0</v>
      </c>
      <c r="Z60" s="4">
        <f>IF(Z$2='No Worse Off Calc'!$D$6,Data!AC60,0)</f>
        <v>0</v>
      </c>
      <c r="AA60" s="4">
        <f>IF(AA$2='No Worse Off Calc'!$D$6,Data!AD60,0)</f>
        <v>0</v>
      </c>
      <c r="AB60" s="4">
        <f>IF(AB$2='No Worse Off Calc'!$D$6,Data!AE60,0)</f>
        <v>0</v>
      </c>
      <c r="AC60" s="4">
        <f>IF(AC$2='No Worse Off Calc'!$D$6,Data!AF60,0)</f>
        <v>0</v>
      </c>
      <c r="AD60" s="4">
        <f>IF(AD$2='No Worse Off Calc'!$D$6,Data!AG60,0)</f>
        <v>0</v>
      </c>
      <c r="AE60" s="4">
        <f>IF(AE$2='No Worse Off Calc'!$D$6,Data!AH60,0)</f>
        <v>0</v>
      </c>
      <c r="AF60" s="4">
        <f>IF(AF$2='No Worse Off Calc'!$D$6,Data!AI60,0)</f>
        <v>0</v>
      </c>
      <c r="AG60" s="6">
        <f t="shared" si="2"/>
        <v>0</v>
      </c>
      <c r="AH60" s="18">
        <f>IF(AH$2='No Worse Off Calc'!$E$6,0,0)</f>
        <v>0</v>
      </c>
      <c r="AI60" s="4">
        <f>IF(AI$2='No Worse Off Calc'!$E$6,Data!AJ60,0)</f>
        <v>0</v>
      </c>
      <c r="AJ60" s="4">
        <f>IF(AJ$2='No Worse Off Calc'!$E$6,Data!AK60,0)</f>
        <v>1.127054794520548</v>
      </c>
      <c r="AK60" s="4">
        <f>IF(AK$2='No Worse Off Calc'!$E$6,Data!AL60,0)</f>
        <v>0</v>
      </c>
      <c r="AL60" s="4">
        <f>IF(AL$2='No Worse Off Calc'!$E$6,Data!AM60,0)</f>
        <v>0</v>
      </c>
      <c r="AM60" s="4">
        <f>IF(AM$2='No Worse Off Calc'!$E$6,Data!AN60,0)</f>
        <v>0</v>
      </c>
      <c r="AN60" s="4">
        <f>IF(AN$2='No Worse Off Calc'!$E$6,Data!AO60,0)</f>
        <v>0</v>
      </c>
      <c r="AO60" s="4">
        <f>IF(AO$2='No Worse Off Calc'!$E$6,Data!AP60,0)</f>
        <v>0</v>
      </c>
      <c r="AP60" s="6">
        <f t="shared" si="3"/>
        <v>1.127054794520548</v>
      </c>
      <c r="AQ60" s="18">
        <f>IF(AQ$2='No Worse Off Calc'!$F$6,0,0)</f>
        <v>0</v>
      </c>
      <c r="AR60" s="4">
        <f>IF(AR$2='No Worse Off Calc'!$F$6,Data!AQ60,0)</f>
        <v>0</v>
      </c>
      <c r="AS60" s="4">
        <f>IF(AS$2='No Worse Off Calc'!$F$6,Data!AR60,0)</f>
        <v>0.96655251141552512</v>
      </c>
      <c r="AT60" s="4">
        <f>IF(AT$2='No Worse Off Calc'!$F$6,Data!AS60,0)</f>
        <v>0</v>
      </c>
      <c r="AU60" s="4">
        <f>IF(AU$2='No Worse Off Calc'!$F$6,Data!AT60,0)</f>
        <v>0</v>
      </c>
      <c r="AV60" s="4">
        <f>IF(AV$2='No Worse Off Calc'!$F$6,Data!AU60,0)</f>
        <v>0</v>
      </c>
      <c r="AW60" s="4">
        <f>IF(AW$2='No Worse Off Calc'!$F$6,Data!AV60,0)</f>
        <v>0</v>
      </c>
      <c r="AX60" s="4">
        <f>IF(AX$2='No Worse Off Calc'!$F$6,Data!AW60,0)</f>
        <v>0</v>
      </c>
      <c r="AY60" s="6">
        <f t="shared" si="4"/>
        <v>0.96655251141552512</v>
      </c>
      <c r="AZ60" s="18">
        <f>IF(AZ$2='No Worse Off Calc'!$G$6,0,0)</f>
        <v>0</v>
      </c>
      <c r="BA60" s="4">
        <f>IF(BA$2='No Worse Off Calc'!$G$6,Data!AX60,0)</f>
        <v>0</v>
      </c>
      <c r="BB60" s="4">
        <f>IF(BB$2='No Worse Off Calc'!$G$6,Data!AY60,0)</f>
        <v>0</v>
      </c>
      <c r="BC60" s="4">
        <f>IF(BC$2='No Worse Off Calc'!$G$6,Data!AZ60,0)</f>
        <v>0</v>
      </c>
      <c r="BD60" s="4">
        <f>IF(BD$2='No Worse Off Calc'!$G$6,Data!BA60,0)</f>
        <v>0</v>
      </c>
      <c r="BE60" s="4">
        <f>IF(BE$2='No Worse Off Calc'!$G$6,Data!BB60,0)</f>
        <v>0</v>
      </c>
      <c r="BF60" s="4">
        <f>IF(BF$2='No Worse Off Calc'!$G$6,Data!BC60,0)</f>
        <v>0</v>
      </c>
      <c r="BG60" s="4">
        <f>IF(BG$2='No Worse Off Calc'!$G$6,Data!BD60,0)</f>
        <v>0</v>
      </c>
      <c r="BH60" s="6">
        <f t="shared" si="5"/>
        <v>0</v>
      </c>
      <c r="BI60" s="97">
        <f>IF('No Worse Off Calc'!$H$6="Yes",Data!BE60,0)</f>
        <v>0</v>
      </c>
      <c r="BJ60" s="18">
        <f>IF(BJ$2='No Worse Off Calc'!$L$4,0,0)</f>
        <v>0</v>
      </c>
      <c r="BK60" s="4">
        <f>IF(BK$2='No Worse Off Calc'!$L$4,Data!BV60,0)</f>
        <v>0</v>
      </c>
      <c r="BL60" s="4">
        <f>IF(BL$2='No Worse Off Calc'!$L$4,Data!BW60,0)</f>
        <v>0</v>
      </c>
      <c r="BM60" s="4">
        <f>IF(BM$2='No Worse Off Calc'!$L$4,Data!BX60,0)</f>
        <v>0</v>
      </c>
      <c r="BN60" s="4">
        <f>IF(BN$2='No Worse Off Calc'!$L$4,Data!BY60,0)</f>
        <v>0</v>
      </c>
      <c r="BO60" s="6">
        <f t="shared" si="6"/>
        <v>0</v>
      </c>
      <c r="BP60" s="4">
        <f>IF('No Worse Off Calc'!$J$6='No Worse Off Ref Data'!BP$2,Data!C60,0)</f>
        <v>0</v>
      </c>
      <c r="BQ60" s="4">
        <f>IF('No Worse Off Calc'!$J$6='No Worse Off Ref Data'!BQ$2,Data!D60,0)</f>
        <v>0</v>
      </c>
      <c r="BR60" s="4">
        <f>IF('No Worse Off Calc'!$J$6='No Worse Off Ref Data'!BR$2,Data!E60,0)</f>
        <v>0</v>
      </c>
      <c r="BS60" s="4">
        <f>IF('No Worse Off Calc'!$J$6='No Worse Off Ref Data'!BS$2,Data!F60,0)</f>
        <v>33.130000000000003</v>
      </c>
      <c r="BT60" s="99">
        <f t="shared" si="0"/>
        <v>33.130000000000003</v>
      </c>
      <c r="BU60" s="102">
        <f>IF('No Worse Off Calc'!$L$6="Yes",'No Worse Off Ref Data'!BO60*'No Worse Off Calc'!$L$5,0)</f>
        <v>0</v>
      </c>
      <c r="BV60" s="102">
        <f>IF('No Worse Off Calc'!$M$6="Yes",IF(('No Worse Off Calc'!I64-'No Worse Off Ref Data'!BT60)&gt;0,('No Worse Off Calc'!I64-'No Worse Off Ref Data'!BT60)*'No Worse Off Calc'!$M$5,0),0)</f>
        <v>6.4335606164383563</v>
      </c>
      <c r="BW60" s="80">
        <f>IF('No Worse Off Calc'!$K$6="Yes",IF(('No Worse Off Calc'!I64)&lt;'No Worse Off Calc'!J64,('No Worse Off Calc'!I64-'No Worse Off Calc'!J64)*'No Worse Off Calc'!$K$5,0),0)</f>
        <v>0</v>
      </c>
      <c r="BX60" s="105">
        <f>IF('No Worse Off Calc'!$N$5='No Worse Off Ref Data'!$BX$2,'No Worse Off Scaling'!D63,0)</f>
        <v>0</v>
      </c>
      <c r="BY60" s="1">
        <f>IF('No Worse Off Calc'!$N$5='No Worse Off Ref Data'!$BY$2,'No Worse Off Scaling'!H63,0)</f>
        <v>-3.6116620073463106</v>
      </c>
      <c r="BZ60" s="6">
        <f>IF('No Worse Off Calc'!$N$6="Yes",SUM('No Worse Off Ref Data'!BX60:BY60),0)</f>
        <v>-3.6116620073463106</v>
      </c>
      <c r="CA60" s="4"/>
      <c r="CB60" s="4"/>
      <c r="CC60" s="4"/>
      <c r="CD60" s="4"/>
      <c r="CE60" s="4"/>
      <c r="CF60" s="4"/>
      <c r="CG60" s="4"/>
      <c r="CH60" s="4"/>
      <c r="CI60" s="4"/>
      <c r="CJ60" s="4"/>
      <c r="CK60" s="4"/>
      <c r="CL60" s="4"/>
      <c r="CM60" s="4"/>
      <c r="CN60" s="4"/>
      <c r="CO60" s="4"/>
      <c r="CP60" s="4"/>
      <c r="CQ60" s="4" t="e">
        <f>IF('No Worse Off Calc'!#REF!='No Worse Off Ref Data'!CQ$2,Data!G60,0)</f>
        <v>#REF!</v>
      </c>
      <c r="CR60" s="4" t="e">
        <f>IF('No Worse Off Calc'!#REF!='No Worse Off Ref Data'!CR$2,Data!H60,0)</f>
        <v>#REF!</v>
      </c>
      <c r="CS60" s="4" t="e">
        <f>IF('No Worse Off Calc'!#REF!='No Worse Off Ref Data'!CS$2,Data!I60,0)</f>
        <v>#REF!</v>
      </c>
      <c r="CT60" s="4" t="e">
        <f>IF('No Worse Off Calc'!#REF!='No Worse Off Ref Data'!CT$2,Data!J60,0)</f>
        <v>#REF!</v>
      </c>
      <c r="CU60" s="4" t="e">
        <f>IF('No Worse Off Calc'!#REF!='No Worse Off Ref Data'!CU$2,Data!K60,0)</f>
        <v>#REF!</v>
      </c>
      <c r="CV60" s="4" t="e">
        <f>IF('No Worse Off Calc'!#REF!='No Worse Off Ref Data'!CV$2,Data!L60,0)</f>
        <v>#REF!</v>
      </c>
      <c r="CW60" s="4" t="e">
        <f>IF('No Worse Off Calc'!#REF!='No Worse Off Ref Data'!CW$2,Data!M60,0)</f>
        <v>#REF!</v>
      </c>
      <c r="CX60" s="4" t="e">
        <f>IF('No Worse Off Calc'!#REF!='No Worse Off Ref Data'!CX$2,Data!N60,0)</f>
        <v>#REF!</v>
      </c>
      <c r="CY60" s="4" t="e">
        <f>IF('No Worse Off Calc'!#REF!='No Worse Off Ref Data'!CY$2,Data!O60,0)</f>
        <v>#REF!</v>
      </c>
      <c r="CZ60" s="4" t="e">
        <f>IF('No Worse Off Calc'!#REF!='No Worse Off Ref Data'!CZ$2,Data!P60,0)</f>
        <v>#REF!</v>
      </c>
      <c r="DA60" s="4" t="e">
        <f>IF('No Worse Off Calc'!#REF!='No Worse Off Ref Data'!DA$2,Data!Q60,0)</f>
        <v>#REF!</v>
      </c>
      <c r="DB60" s="4" t="e">
        <f>IF('No Worse Off Calc'!#REF!='No Worse Off Ref Data'!DB$2,Data!R60,0)</f>
        <v>#REF!</v>
      </c>
      <c r="DC60" s="4" t="e">
        <f>IF('No Worse Off Calc'!#REF!='No Worse Off Ref Data'!DC$2,Data!S60,0)</f>
        <v>#REF!</v>
      </c>
      <c r="DD60" s="4" t="e">
        <f>IF('No Worse Off Calc'!#REF!='No Worse Off Ref Data'!DD$2,Data!T60,0)</f>
        <v>#REF!</v>
      </c>
      <c r="DE60" s="4" t="e">
        <f>IF('No Worse Off Calc'!#REF!='No Worse Off Ref Data'!DE$2,Data!U60,0)</f>
        <v>#REF!</v>
      </c>
      <c r="DF60" s="22" t="e">
        <f t="shared" si="7"/>
        <v>#REF!</v>
      </c>
    </row>
    <row r="61" spans="1:110" x14ac:dyDescent="0.3">
      <c r="A61" s="12">
        <v>10174</v>
      </c>
      <c r="B61" s="37" t="s">
        <v>68</v>
      </c>
      <c r="C61" s="18">
        <f>IF('No Worse Off Calc'!$C$6='No Worse Off Ref Data'!C$2,Data!G61,0)</f>
        <v>0</v>
      </c>
      <c r="D61" s="4">
        <f>IF('No Worse Off Calc'!$C$6='No Worse Off Ref Data'!D$2,Data!H61,0)</f>
        <v>0</v>
      </c>
      <c r="E61" s="4">
        <f>IF('No Worse Off Calc'!$C$6='No Worse Off Ref Data'!E$2,Data!I61,0)</f>
        <v>0.49262568493150671</v>
      </c>
      <c r="F61" s="4">
        <f>IF('No Worse Off Calc'!$C$6='No Worse Off Ref Data'!F$2,Data!J61,0)</f>
        <v>0</v>
      </c>
      <c r="G61" s="4">
        <f>IF('No Worse Off Calc'!$C$6='No Worse Off Ref Data'!G$2,Data!K61,0)</f>
        <v>0</v>
      </c>
      <c r="H61" s="4">
        <f>IF('No Worse Off Calc'!$C$6='No Worse Off Ref Data'!H$2,Data!L61,0)</f>
        <v>0</v>
      </c>
      <c r="I61" s="4">
        <f>IF('No Worse Off Calc'!$C$6='No Worse Off Ref Data'!I$2,Data!M61,0)</f>
        <v>0</v>
      </c>
      <c r="J61" s="4">
        <f>IF('No Worse Off Calc'!$C$6='No Worse Off Ref Data'!J$2,Data!N61,0)</f>
        <v>0</v>
      </c>
      <c r="K61" s="4">
        <f>IF('No Worse Off Calc'!$C$6='No Worse Off Ref Data'!K$2,Data!O61,0)</f>
        <v>0</v>
      </c>
      <c r="L61" s="4">
        <f>IF('No Worse Off Calc'!$C$6='No Worse Off Ref Data'!L$2,Data!P61,0)</f>
        <v>0</v>
      </c>
      <c r="M61" s="4">
        <f>IF('No Worse Off Calc'!$C$6='No Worse Off Ref Data'!M$2,Data!Q61,0)</f>
        <v>0</v>
      </c>
      <c r="N61" s="4">
        <f>IF('No Worse Off Calc'!$C$6='No Worse Off Ref Data'!N$2,Data!R61,0)</f>
        <v>0</v>
      </c>
      <c r="O61" s="4">
        <f>IF('No Worse Off Calc'!$C$6='No Worse Off Ref Data'!O$2,Data!S61,0)</f>
        <v>0</v>
      </c>
      <c r="P61" s="4">
        <f>IF('No Worse Off Calc'!$C$6='No Worse Off Ref Data'!P$2,Data!T61,0)</f>
        <v>0</v>
      </c>
      <c r="Q61" s="4">
        <f>IF('No Worse Off Calc'!$C$6='No Worse Off Ref Data'!Q$2,Data!U61,0)</f>
        <v>0</v>
      </c>
      <c r="R61" s="22">
        <f t="shared" si="1"/>
        <v>0.49262568493150671</v>
      </c>
      <c r="S61" s="18">
        <f>IF(S$2='No Worse Off Calc'!$D$6,Data!V61,0)</f>
        <v>0</v>
      </c>
      <c r="T61" s="4">
        <f>IF(T$2='No Worse Off Calc'!$D$6,Data!W61,0)</f>
        <v>0</v>
      </c>
      <c r="U61" s="4">
        <f>IF(U$2='No Worse Off Calc'!$D$6,Data!X61,0)</f>
        <v>0</v>
      </c>
      <c r="V61" s="4">
        <f>IF(V$2='No Worse Off Calc'!$D$6,Data!Y61,0)</f>
        <v>0</v>
      </c>
      <c r="W61" s="4">
        <f>IF(W$2='No Worse Off Calc'!$D$6,Data!Z61,0)</f>
        <v>0</v>
      </c>
      <c r="X61" s="4">
        <f>IF(X$2='No Worse Off Calc'!$D$6,Data!AA61,0)</f>
        <v>0</v>
      </c>
      <c r="Y61" s="4">
        <f>IF(Y$2='No Worse Off Calc'!$D$6,Data!AB61,0)</f>
        <v>0</v>
      </c>
      <c r="Z61" s="4">
        <f>IF(Z$2='No Worse Off Calc'!$D$6,Data!AC61,0)</f>
        <v>0</v>
      </c>
      <c r="AA61" s="4">
        <f>IF(AA$2='No Worse Off Calc'!$D$6,Data!AD61,0)</f>
        <v>0</v>
      </c>
      <c r="AB61" s="4">
        <f>IF(AB$2='No Worse Off Calc'!$D$6,Data!AE61,0)</f>
        <v>0</v>
      </c>
      <c r="AC61" s="4">
        <f>IF(AC$2='No Worse Off Calc'!$D$6,Data!AF61,0)</f>
        <v>0</v>
      </c>
      <c r="AD61" s="4">
        <f>IF(AD$2='No Worse Off Calc'!$D$6,Data!AG61,0)</f>
        <v>0</v>
      </c>
      <c r="AE61" s="4">
        <f>IF(AE$2='No Worse Off Calc'!$D$6,Data!AH61,0)</f>
        <v>0</v>
      </c>
      <c r="AF61" s="4">
        <f>IF(AF$2='No Worse Off Calc'!$D$6,Data!AI61,0)</f>
        <v>0</v>
      </c>
      <c r="AG61" s="6">
        <f t="shared" si="2"/>
        <v>0</v>
      </c>
      <c r="AH61" s="18">
        <f>IF(AH$2='No Worse Off Calc'!$E$6,0,0)</f>
        <v>0</v>
      </c>
      <c r="AI61" s="4">
        <f>IF(AI$2='No Worse Off Calc'!$E$6,Data!AJ61,0)</f>
        <v>0</v>
      </c>
      <c r="AJ61" s="4">
        <f>IF(AJ$2='No Worse Off Calc'!$E$6,Data!AK61,0)</f>
        <v>0</v>
      </c>
      <c r="AK61" s="4">
        <f>IF(AK$2='No Worse Off Calc'!$E$6,Data!AL61,0)</f>
        <v>0</v>
      </c>
      <c r="AL61" s="4">
        <f>IF(AL$2='No Worse Off Calc'!$E$6,Data!AM61,0)</f>
        <v>0</v>
      </c>
      <c r="AM61" s="4">
        <f>IF(AM$2='No Worse Off Calc'!$E$6,Data!AN61,0)</f>
        <v>0</v>
      </c>
      <c r="AN61" s="4">
        <f>IF(AN$2='No Worse Off Calc'!$E$6,Data!AO61,0)</f>
        <v>0</v>
      </c>
      <c r="AO61" s="4">
        <f>IF(AO$2='No Worse Off Calc'!$E$6,Data!AP61,0)</f>
        <v>0</v>
      </c>
      <c r="AP61" s="6">
        <f t="shared" si="3"/>
        <v>0</v>
      </c>
      <c r="AQ61" s="18">
        <f>IF(AQ$2='No Worse Off Calc'!$F$6,0,0)</f>
        <v>0</v>
      </c>
      <c r="AR61" s="4">
        <f>IF(AR$2='No Worse Off Calc'!$F$6,Data!AQ61,0)</f>
        <v>0</v>
      </c>
      <c r="AS61" s="4">
        <f>IF(AS$2='No Worse Off Calc'!$F$6,Data!AR61,0)</f>
        <v>0</v>
      </c>
      <c r="AT61" s="4">
        <f>IF(AT$2='No Worse Off Calc'!$F$6,Data!AS61,0)</f>
        <v>0</v>
      </c>
      <c r="AU61" s="4">
        <f>IF(AU$2='No Worse Off Calc'!$F$6,Data!AT61,0)</f>
        <v>0</v>
      </c>
      <c r="AV61" s="4">
        <f>IF(AV$2='No Worse Off Calc'!$F$6,Data!AU61,0)</f>
        <v>0</v>
      </c>
      <c r="AW61" s="4">
        <f>IF(AW$2='No Worse Off Calc'!$F$6,Data!AV61,0)</f>
        <v>0</v>
      </c>
      <c r="AX61" s="4">
        <f>IF(AX$2='No Worse Off Calc'!$F$6,Data!AW61,0)</f>
        <v>0</v>
      </c>
      <c r="AY61" s="6">
        <f t="shared" si="4"/>
        <v>0</v>
      </c>
      <c r="AZ61" s="18">
        <f>IF(AZ$2='No Worse Off Calc'!$G$6,0,0)</f>
        <v>0</v>
      </c>
      <c r="BA61" s="4">
        <f>IF(BA$2='No Worse Off Calc'!$G$6,Data!AX61,0)</f>
        <v>0</v>
      </c>
      <c r="BB61" s="4">
        <f>IF(BB$2='No Worse Off Calc'!$G$6,Data!AY61,0)</f>
        <v>0</v>
      </c>
      <c r="BC61" s="4">
        <f>IF(BC$2='No Worse Off Calc'!$G$6,Data!AZ61,0)</f>
        <v>0</v>
      </c>
      <c r="BD61" s="4">
        <f>IF(BD$2='No Worse Off Calc'!$G$6,Data!BA61,0)</f>
        <v>0</v>
      </c>
      <c r="BE61" s="4">
        <f>IF(BE$2='No Worse Off Calc'!$G$6,Data!BB61,0)</f>
        <v>0</v>
      </c>
      <c r="BF61" s="4">
        <f>IF(BF$2='No Worse Off Calc'!$G$6,Data!BC61,0)</f>
        <v>0</v>
      </c>
      <c r="BG61" s="4">
        <f>IF(BG$2='No Worse Off Calc'!$G$6,Data!BD61,0)</f>
        <v>0</v>
      </c>
      <c r="BH61" s="6">
        <f t="shared" si="5"/>
        <v>0</v>
      </c>
      <c r="BI61" s="97">
        <f>IF('No Worse Off Calc'!$H$6="Yes",Data!BE61,0)</f>
        <v>0</v>
      </c>
      <c r="BJ61" s="18">
        <f>IF(BJ$2='No Worse Off Calc'!$L$4,0,0)</f>
        <v>0</v>
      </c>
      <c r="BK61" s="4">
        <f>IF(BK$2='No Worse Off Calc'!$L$4,Data!BV61,0)</f>
        <v>0</v>
      </c>
      <c r="BL61" s="4">
        <f>IF(BL$2='No Worse Off Calc'!$L$4,Data!BW61,0)</f>
        <v>0</v>
      </c>
      <c r="BM61" s="4">
        <f>IF(BM$2='No Worse Off Calc'!$L$4,Data!BX61,0)</f>
        <v>0</v>
      </c>
      <c r="BN61" s="4">
        <f>IF(BN$2='No Worse Off Calc'!$L$4,Data!BY61,0)</f>
        <v>0</v>
      </c>
      <c r="BO61" s="6">
        <f t="shared" si="6"/>
        <v>0</v>
      </c>
      <c r="BP61" s="4">
        <f>IF('No Worse Off Calc'!$J$6='No Worse Off Ref Data'!BP$2,Data!C61,0)</f>
        <v>0</v>
      </c>
      <c r="BQ61" s="4">
        <f>IF('No Worse Off Calc'!$J$6='No Worse Off Ref Data'!BQ$2,Data!D61,0)</f>
        <v>0</v>
      </c>
      <c r="BR61" s="4">
        <f>IF('No Worse Off Calc'!$J$6='No Worse Off Ref Data'!BR$2,Data!E61,0)</f>
        <v>0</v>
      </c>
      <c r="BS61" s="4">
        <f>IF('No Worse Off Calc'!$J$6='No Worse Off Ref Data'!BS$2,Data!F61,0)</f>
        <v>0.50700000000000001</v>
      </c>
      <c r="BT61" s="99">
        <f t="shared" si="0"/>
        <v>0.50700000000000001</v>
      </c>
      <c r="BU61" s="102">
        <f>IF('No Worse Off Calc'!$L$6="Yes",'No Worse Off Ref Data'!BO61*'No Worse Off Calc'!$L$5,0)</f>
        <v>0</v>
      </c>
      <c r="BV61" s="102">
        <f>IF('No Worse Off Calc'!$M$6="Yes",IF(('No Worse Off Calc'!I65-'No Worse Off Ref Data'!BT61)&gt;0,('No Worse Off Calc'!I65-'No Worse Off Ref Data'!BT61)*'No Worse Off Calc'!$M$5,0),0)</f>
        <v>0</v>
      </c>
      <c r="BW61" s="80">
        <f>IF('No Worse Off Calc'!$K$6="Yes",IF(('No Worse Off Calc'!I65)&lt;'No Worse Off Calc'!J65,('No Worse Off Calc'!I65-'No Worse Off Calc'!J65)*'No Worse Off Calc'!$K$5,0),0)</f>
        <v>-1.4374315068493293E-2</v>
      </c>
      <c r="BX61" s="105">
        <f>IF('No Worse Off Calc'!$N$5='No Worse Off Ref Data'!$BX$2,'No Worse Off Scaling'!D64,0)</f>
        <v>0</v>
      </c>
      <c r="BY61" s="1">
        <f>IF('No Worse Off Calc'!$N$5='No Worse Off Ref Data'!$BY$2,'No Worse Off Scaling'!H64,0)</f>
        <v>0</v>
      </c>
      <c r="BZ61" s="6">
        <f>IF('No Worse Off Calc'!$N$6="Yes",SUM('No Worse Off Ref Data'!BX61:BY61),0)</f>
        <v>0</v>
      </c>
      <c r="CA61" s="4"/>
      <c r="CB61" s="4"/>
      <c r="CC61" s="4"/>
      <c r="CD61" s="4"/>
      <c r="CE61" s="4"/>
      <c r="CF61" s="4"/>
      <c r="CG61" s="4"/>
      <c r="CH61" s="4"/>
      <c r="CI61" s="4"/>
      <c r="CJ61" s="4"/>
      <c r="CK61" s="4"/>
      <c r="CL61" s="4"/>
      <c r="CM61" s="4"/>
      <c r="CN61" s="4"/>
      <c r="CO61" s="4"/>
      <c r="CP61" s="4"/>
      <c r="CQ61" s="4" t="e">
        <f>IF('No Worse Off Calc'!#REF!='No Worse Off Ref Data'!CQ$2,Data!G61,0)</f>
        <v>#REF!</v>
      </c>
      <c r="CR61" s="4" t="e">
        <f>IF('No Worse Off Calc'!#REF!='No Worse Off Ref Data'!CR$2,Data!H61,0)</f>
        <v>#REF!</v>
      </c>
      <c r="CS61" s="4" t="e">
        <f>IF('No Worse Off Calc'!#REF!='No Worse Off Ref Data'!CS$2,Data!I61,0)</f>
        <v>#REF!</v>
      </c>
      <c r="CT61" s="4" t="e">
        <f>IF('No Worse Off Calc'!#REF!='No Worse Off Ref Data'!CT$2,Data!J61,0)</f>
        <v>#REF!</v>
      </c>
      <c r="CU61" s="4" t="e">
        <f>IF('No Worse Off Calc'!#REF!='No Worse Off Ref Data'!CU$2,Data!K61,0)</f>
        <v>#REF!</v>
      </c>
      <c r="CV61" s="4" t="e">
        <f>IF('No Worse Off Calc'!#REF!='No Worse Off Ref Data'!CV$2,Data!L61,0)</f>
        <v>#REF!</v>
      </c>
      <c r="CW61" s="4" t="e">
        <f>IF('No Worse Off Calc'!#REF!='No Worse Off Ref Data'!CW$2,Data!M61,0)</f>
        <v>#REF!</v>
      </c>
      <c r="CX61" s="4" t="e">
        <f>IF('No Worse Off Calc'!#REF!='No Worse Off Ref Data'!CX$2,Data!N61,0)</f>
        <v>#REF!</v>
      </c>
      <c r="CY61" s="4" t="e">
        <f>IF('No Worse Off Calc'!#REF!='No Worse Off Ref Data'!CY$2,Data!O61,0)</f>
        <v>#REF!</v>
      </c>
      <c r="CZ61" s="4" t="e">
        <f>IF('No Worse Off Calc'!#REF!='No Worse Off Ref Data'!CZ$2,Data!P61,0)</f>
        <v>#REF!</v>
      </c>
      <c r="DA61" s="4" t="e">
        <f>IF('No Worse Off Calc'!#REF!='No Worse Off Ref Data'!DA$2,Data!Q61,0)</f>
        <v>#REF!</v>
      </c>
      <c r="DB61" s="4" t="e">
        <f>IF('No Worse Off Calc'!#REF!='No Worse Off Ref Data'!DB$2,Data!R61,0)</f>
        <v>#REF!</v>
      </c>
      <c r="DC61" s="4" t="e">
        <f>IF('No Worse Off Calc'!#REF!='No Worse Off Ref Data'!DC$2,Data!S61,0)</f>
        <v>#REF!</v>
      </c>
      <c r="DD61" s="4" t="e">
        <f>IF('No Worse Off Calc'!#REF!='No Worse Off Ref Data'!DD$2,Data!T61,0)</f>
        <v>#REF!</v>
      </c>
      <c r="DE61" s="4" t="e">
        <f>IF('No Worse Off Calc'!#REF!='No Worse Off Ref Data'!DE$2,Data!U61,0)</f>
        <v>#REF!</v>
      </c>
      <c r="DF61" s="22" t="e">
        <f t="shared" si="7"/>
        <v>#REF!</v>
      </c>
    </row>
    <row r="62" spans="1:110" x14ac:dyDescent="0.3">
      <c r="A62" s="12">
        <v>10177</v>
      </c>
      <c r="B62" s="37" t="s">
        <v>69</v>
      </c>
      <c r="C62" s="18">
        <f>IF('No Worse Off Calc'!$C$6='No Worse Off Ref Data'!C$2,Data!G62,0)</f>
        <v>0</v>
      </c>
      <c r="D62" s="4">
        <f>IF('No Worse Off Calc'!$C$6='No Worse Off Ref Data'!D$2,Data!H62,0)</f>
        <v>0</v>
      </c>
      <c r="E62" s="4">
        <f>IF('No Worse Off Calc'!$C$6='No Worse Off Ref Data'!E$2,Data!I62,0)</f>
        <v>8.2642351598173516</v>
      </c>
      <c r="F62" s="4">
        <f>IF('No Worse Off Calc'!$C$6='No Worse Off Ref Data'!F$2,Data!J62,0)</f>
        <v>0</v>
      </c>
      <c r="G62" s="4">
        <f>IF('No Worse Off Calc'!$C$6='No Worse Off Ref Data'!G$2,Data!K62,0)</f>
        <v>0</v>
      </c>
      <c r="H62" s="4">
        <f>IF('No Worse Off Calc'!$C$6='No Worse Off Ref Data'!H$2,Data!L62,0)</f>
        <v>0</v>
      </c>
      <c r="I62" s="4">
        <f>IF('No Worse Off Calc'!$C$6='No Worse Off Ref Data'!I$2,Data!M62,0)</f>
        <v>0</v>
      </c>
      <c r="J62" s="4">
        <f>IF('No Worse Off Calc'!$C$6='No Worse Off Ref Data'!J$2,Data!N62,0)</f>
        <v>0</v>
      </c>
      <c r="K62" s="4">
        <f>IF('No Worse Off Calc'!$C$6='No Worse Off Ref Data'!K$2,Data!O62,0)</f>
        <v>0</v>
      </c>
      <c r="L62" s="4">
        <f>IF('No Worse Off Calc'!$C$6='No Worse Off Ref Data'!L$2,Data!P62,0)</f>
        <v>0</v>
      </c>
      <c r="M62" s="4">
        <f>IF('No Worse Off Calc'!$C$6='No Worse Off Ref Data'!M$2,Data!Q62,0)</f>
        <v>0</v>
      </c>
      <c r="N62" s="4">
        <f>IF('No Worse Off Calc'!$C$6='No Worse Off Ref Data'!N$2,Data!R62,0)</f>
        <v>0</v>
      </c>
      <c r="O62" s="4">
        <f>IF('No Worse Off Calc'!$C$6='No Worse Off Ref Data'!O$2,Data!S62,0)</f>
        <v>0</v>
      </c>
      <c r="P62" s="4">
        <f>IF('No Worse Off Calc'!$C$6='No Worse Off Ref Data'!P$2,Data!T62,0)</f>
        <v>0</v>
      </c>
      <c r="Q62" s="4">
        <f>IF('No Worse Off Calc'!$C$6='No Worse Off Ref Data'!Q$2,Data!U62,0)</f>
        <v>0</v>
      </c>
      <c r="R62" s="22">
        <f t="shared" si="1"/>
        <v>8.2642351598173516</v>
      </c>
      <c r="S62" s="18">
        <f>IF(S$2='No Worse Off Calc'!$D$6,Data!V62,0)</f>
        <v>0</v>
      </c>
      <c r="T62" s="4">
        <f>IF(T$2='No Worse Off Calc'!$D$6,Data!W62,0)</f>
        <v>0</v>
      </c>
      <c r="U62" s="4">
        <f>IF(U$2='No Worse Off Calc'!$D$6,Data!X62,0)</f>
        <v>0</v>
      </c>
      <c r="V62" s="4">
        <f>IF(V$2='No Worse Off Calc'!$D$6,Data!Y62,0)</f>
        <v>0</v>
      </c>
      <c r="W62" s="4">
        <f>IF(W$2='No Worse Off Calc'!$D$6,Data!Z62,0)</f>
        <v>0</v>
      </c>
      <c r="X62" s="4">
        <f>IF(X$2='No Worse Off Calc'!$D$6,Data!AA62,0)</f>
        <v>0</v>
      </c>
      <c r="Y62" s="4">
        <f>IF(Y$2='No Worse Off Calc'!$D$6,Data!AB62,0)</f>
        <v>0</v>
      </c>
      <c r="Z62" s="4">
        <f>IF(Z$2='No Worse Off Calc'!$D$6,Data!AC62,0)</f>
        <v>0</v>
      </c>
      <c r="AA62" s="4">
        <f>IF(AA$2='No Worse Off Calc'!$D$6,Data!AD62,0)</f>
        <v>0</v>
      </c>
      <c r="AB62" s="4">
        <f>IF(AB$2='No Worse Off Calc'!$D$6,Data!AE62,0)</f>
        <v>0</v>
      </c>
      <c r="AC62" s="4">
        <f>IF(AC$2='No Worse Off Calc'!$D$6,Data!AF62,0)</f>
        <v>0</v>
      </c>
      <c r="AD62" s="4">
        <f>IF(AD$2='No Worse Off Calc'!$D$6,Data!AG62,0)</f>
        <v>0</v>
      </c>
      <c r="AE62" s="4">
        <f>IF(AE$2='No Worse Off Calc'!$D$6,Data!AH62,0)</f>
        <v>0</v>
      </c>
      <c r="AF62" s="4">
        <f>IF(AF$2='No Worse Off Calc'!$D$6,Data!AI62,0)</f>
        <v>0</v>
      </c>
      <c r="AG62" s="6">
        <f t="shared" si="2"/>
        <v>0</v>
      </c>
      <c r="AH62" s="18">
        <f>IF(AH$2='No Worse Off Calc'!$E$6,0,0)</f>
        <v>0</v>
      </c>
      <c r="AI62" s="4">
        <f>IF(AI$2='No Worse Off Calc'!$E$6,Data!AJ62,0)</f>
        <v>0</v>
      </c>
      <c r="AJ62" s="4">
        <f>IF(AJ$2='No Worse Off Calc'!$E$6,Data!AK62,0)</f>
        <v>0</v>
      </c>
      <c r="AK62" s="4">
        <f>IF(AK$2='No Worse Off Calc'!$E$6,Data!AL62,0)</f>
        <v>0</v>
      </c>
      <c r="AL62" s="4">
        <f>IF(AL$2='No Worse Off Calc'!$E$6,Data!AM62,0)</f>
        <v>0</v>
      </c>
      <c r="AM62" s="4">
        <f>IF(AM$2='No Worse Off Calc'!$E$6,Data!AN62,0)</f>
        <v>0</v>
      </c>
      <c r="AN62" s="4">
        <f>IF(AN$2='No Worse Off Calc'!$E$6,Data!AO62,0)</f>
        <v>0</v>
      </c>
      <c r="AO62" s="4">
        <f>IF(AO$2='No Worse Off Calc'!$E$6,Data!AP62,0)</f>
        <v>0</v>
      </c>
      <c r="AP62" s="6">
        <f t="shared" si="3"/>
        <v>0</v>
      </c>
      <c r="AQ62" s="18">
        <f>IF(AQ$2='No Worse Off Calc'!$F$6,0,0)</f>
        <v>0</v>
      </c>
      <c r="AR62" s="4">
        <f>IF(AR$2='No Worse Off Calc'!$F$6,Data!AQ62,0)</f>
        <v>0</v>
      </c>
      <c r="AS62" s="4">
        <f>IF(AS$2='No Worse Off Calc'!$F$6,Data!AR62,0)</f>
        <v>0</v>
      </c>
      <c r="AT62" s="4">
        <f>IF(AT$2='No Worse Off Calc'!$F$6,Data!AS62,0)</f>
        <v>0</v>
      </c>
      <c r="AU62" s="4">
        <f>IF(AU$2='No Worse Off Calc'!$F$6,Data!AT62,0)</f>
        <v>0</v>
      </c>
      <c r="AV62" s="4">
        <f>IF(AV$2='No Worse Off Calc'!$F$6,Data!AU62,0)</f>
        <v>0</v>
      </c>
      <c r="AW62" s="4">
        <f>IF(AW$2='No Worse Off Calc'!$F$6,Data!AV62,0)</f>
        <v>0</v>
      </c>
      <c r="AX62" s="4">
        <f>IF(AX$2='No Worse Off Calc'!$F$6,Data!AW62,0)</f>
        <v>0</v>
      </c>
      <c r="AY62" s="6">
        <f t="shared" si="4"/>
        <v>0</v>
      </c>
      <c r="AZ62" s="18">
        <f>IF(AZ$2='No Worse Off Calc'!$G$6,0,0)</f>
        <v>0</v>
      </c>
      <c r="BA62" s="4">
        <f>IF(BA$2='No Worse Off Calc'!$G$6,Data!AX62,0)</f>
        <v>0</v>
      </c>
      <c r="BB62" s="4">
        <f>IF(BB$2='No Worse Off Calc'!$G$6,Data!AY62,0)</f>
        <v>0</v>
      </c>
      <c r="BC62" s="4">
        <f>IF(BC$2='No Worse Off Calc'!$G$6,Data!AZ62,0)</f>
        <v>0</v>
      </c>
      <c r="BD62" s="4">
        <f>IF(BD$2='No Worse Off Calc'!$G$6,Data!BA62,0)</f>
        <v>0</v>
      </c>
      <c r="BE62" s="4">
        <f>IF(BE$2='No Worse Off Calc'!$G$6,Data!BB62,0)</f>
        <v>0</v>
      </c>
      <c r="BF62" s="4">
        <f>IF(BF$2='No Worse Off Calc'!$G$6,Data!BC62,0)</f>
        <v>0</v>
      </c>
      <c r="BG62" s="4">
        <f>IF(BG$2='No Worse Off Calc'!$G$6,Data!BD62,0)</f>
        <v>0</v>
      </c>
      <c r="BH62" s="6">
        <f t="shared" si="5"/>
        <v>0</v>
      </c>
      <c r="BI62" s="97">
        <f>IF('No Worse Off Calc'!$H$6="Yes",Data!BE62,0)</f>
        <v>0</v>
      </c>
      <c r="BJ62" s="18">
        <f>IF(BJ$2='No Worse Off Calc'!$L$4,0,0)</f>
        <v>0</v>
      </c>
      <c r="BK62" s="4">
        <f>IF(BK$2='No Worse Off Calc'!$L$4,Data!BV62,0)</f>
        <v>0</v>
      </c>
      <c r="BL62" s="4">
        <f>IF(BL$2='No Worse Off Calc'!$L$4,Data!BW62,0)</f>
        <v>0</v>
      </c>
      <c r="BM62" s="4">
        <f>IF(BM$2='No Worse Off Calc'!$L$4,Data!BX62,0)</f>
        <v>0</v>
      </c>
      <c r="BN62" s="4">
        <f>IF(BN$2='No Worse Off Calc'!$L$4,Data!BY62,0)</f>
        <v>0</v>
      </c>
      <c r="BO62" s="6">
        <f t="shared" si="6"/>
        <v>0</v>
      </c>
      <c r="BP62" s="4">
        <f>IF('No Worse Off Calc'!$J$6='No Worse Off Ref Data'!BP$2,Data!C62,0)</f>
        <v>0</v>
      </c>
      <c r="BQ62" s="4">
        <f>IF('No Worse Off Calc'!$J$6='No Worse Off Ref Data'!BQ$2,Data!D62,0)</f>
        <v>0</v>
      </c>
      <c r="BR62" s="4">
        <f>IF('No Worse Off Calc'!$J$6='No Worse Off Ref Data'!BR$2,Data!E62,0)</f>
        <v>0</v>
      </c>
      <c r="BS62" s="4">
        <f>IF('No Worse Off Calc'!$J$6='No Worse Off Ref Data'!BS$2,Data!F62,0)</f>
        <v>11.664999999999999</v>
      </c>
      <c r="BT62" s="99">
        <f t="shared" si="0"/>
        <v>11.664999999999999</v>
      </c>
      <c r="BU62" s="102">
        <f>IF('No Worse Off Calc'!$L$6="Yes",'No Worse Off Ref Data'!BO62*'No Worse Off Calc'!$L$5,0)</f>
        <v>0</v>
      </c>
      <c r="BV62" s="102">
        <f>IF('No Worse Off Calc'!$M$6="Yes",IF(('No Worse Off Calc'!I66-'No Worse Off Ref Data'!BT62)&gt;0,('No Worse Off Calc'!I66-'No Worse Off Ref Data'!BT62)*'No Worse Off Calc'!$M$5,0),0)</f>
        <v>0</v>
      </c>
      <c r="BW62" s="80">
        <f>IF('No Worse Off Calc'!$K$6="Yes",IF(('No Worse Off Calc'!I66)&lt;'No Worse Off Calc'!J66,('No Worse Off Calc'!I66-'No Worse Off Calc'!J66)*'No Worse Off Calc'!$K$5,0),0)</f>
        <v>-3.4007648401826476</v>
      </c>
      <c r="BX62" s="105">
        <f>IF('No Worse Off Calc'!$N$5='No Worse Off Ref Data'!$BX$2,'No Worse Off Scaling'!D65,0)</f>
        <v>0</v>
      </c>
      <c r="BY62" s="1">
        <f>IF('No Worse Off Calc'!$N$5='No Worse Off Ref Data'!$BY$2,'No Worse Off Scaling'!H65,0)</f>
        <v>0</v>
      </c>
      <c r="BZ62" s="6">
        <f>IF('No Worse Off Calc'!$N$6="Yes",SUM('No Worse Off Ref Data'!BX62:BY62),0)</f>
        <v>0</v>
      </c>
      <c r="CA62" s="4"/>
      <c r="CB62" s="4"/>
      <c r="CC62" s="4"/>
      <c r="CD62" s="4"/>
      <c r="CE62" s="4"/>
      <c r="CF62" s="4"/>
      <c r="CG62" s="4"/>
      <c r="CH62" s="4"/>
      <c r="CI62" s="4"/>
      <c r="CJ62" s="4"/>
      <c r="CK62" s="4"/>
      <c r="CL62" s="4"/>
      <c r="CM62" s="4"/>
      <c r="CN62" s="4"/>
      <c r="CO62" s="4"/>
      <c r="CP62" s="4"/>
      <c r="CQ62" s="4" t="e">
        <f>IF('No Worse Off Calc'!#REF!='No Worse Off Ref Data'!CQ$2,Data!G62,0)</f>
        <v>#REF!</v>
      </c>
      <c r="CR62" s="4" t="e">
        <f>IF('No Worse Off Calc'!#REF!='No Worse Off Ref Data'!CR$2,Data!H62,0)</f>
        <v>#REF!</v>
      </c>
      <c r="CS62" s="4" t="e">
        <f>IF('No Worse Off Calc'!#REF!='No Worse Off Ref Data'!CS$2,Data!I62,0)</f>
        <v>#REF!</v>
      </c>
      <c r="CT62" s="4" t="e">
        <f>IF('No Worse Off Calc'!#REF!='No Worse Off Ref Data'!CT$2,Data!J62,0)</f>
        <v>#REF!</v>
      </c>
      <c r="CU62" s="4" t="e">
        <f>IF('No Worse Off Calc'!#REF!='No Worse Off Ref Data'!CU$2,Data!K62,0)</f>
        <v>#REF!</v>
      </c>
      <c r="CV62" s="4" t="e">
        <f>IF('No Worse Off Calc'!#REF!='No Worse Off Ref Data'!CV$2,Data!L62,0)</f>
        <v>#REF!</v>
      </c>
      <c r="CW62" s="4" t="e">
        <f>IF('No Worse Off Calc'!#REF!='No Worse Off Ref Data'!CW$2,Data!M62,0)</f>
        <v>#REF!</v>
      </c>
      <c r="CX62" s="4" t="e">
        <f>IF('No Worse Off Calc'!#REF!='No Worse Off Ref Data'!CX$2,Data!N62,0)</f>
        <v>#REF!</v>
      </c>
      <c r="CY62" s="4" t="e">
        <f>IF('No Worse Off Calc'!#REF!='No Worse Off Ref Data'!CY$2,Data!O62,0)</f>
        <v>#REF!</v>
      </c>
      <c r="CZ62" s="4" t="e">
        <f>IF('No Worse Off Calc'!#REF!='No Worse Off Ref Data'!CZ$2,Data!P62,0)</f>
        <v>#REF!</v>
      </c>
      <c r="DA62" s="4" t="e">
        <f>IF('No Worse Off Calc'!#REF!='No Worse Off Ref Data'!DA$2,Data!Q62,0)</f>
        <v>#REF!</v>
      </c>
      <c r="DB62" s="4" t="e">
        <f>IF('No Worse Off Calc'!#REF!='No Worse Off Ref Data'!DB$2,Data!R62,0)</f>
        <v>#REF!</v>
      </c>
      <c r="DC62" s="4" t="e">
        <f>IF('No Worse Off Calc'!#REF!='No Worse Off Ref Data'!DC$2,Data!S62,0)</f>
        <v>#REF!</v>
      </c>
      <c r="DD62" s="4" t="e">
        <f>IF('No Worse Off Calc'!#REF!='No Worse Off Ref Data'!DD$2,Data!T62,0)</f>
        <v>#REF!</v>
      </c>
      <c r="DE62" s="4" t="e">
        <f>IF('No Worse Off Calc'!#REF!='No Worse Off Ref Data'!DE$2,Data!U62,0)</f>
        <v>#REF!</v>
      </c>
      <c r="DF62" s="22" t="e">
        <f t="shared" si="7"/>
        <v>#REF!</v>
      </c>
    </row>
    <row r="63" spans="1:110" x14ac:dyDescent="0.3">
      <c r="A63" s="12">
        <v>10179</v>
      </c>
      <c r="B63" s="37" t="s">
        <v>70</v>
      </c>
      <c r="C63" s="18">
        <f>IF('No Worse Off Calc'!$C$6='No Worse Off Ref Data'!C$2,Data!G63,0)</f>
        <v>0</v>
      </c>
      <c r="D63" s="4">
        <f>IF('No Worse Off Calc'!$C$6='No Worse Off Ref Data'!D$2,Data!H63,0)</f>
        <v>0</v>
      </c>
      <c r="E63" s="4">
        <f>IF('No Worse Off Calc'!$C$6='No Worse Off Ref Data'!E$2,Data!I63,0)</f>
        <v>190.18913264840182</v>
      </c>
      <c r="F63" s="4">
        <f>IF('No Worse Off Calc'!$C$6='No Worse Off Ref Data'!F$2,Data!J63,0)</f>
        <v>0</v>
      </c>
      <c r="G63" s="4">
        <f>IF('No Worse Off Calc'!$C$6='No Worse Off Ref Data'!G$2,Data!K63,0)</f>
        <v>0</v>
      </c>
      <c r="H63" s="4">
        <f>IF('No Worse Off Calc'!$C$6='No Worse Off Ref Data'!H$2,Data!L63,0)</f>
        <v>0</v>
      </c>
      <c r="I63" s="4">
        <f>IF('No Worse Off Calc'!$C$6='No Worse Off Ref Data'!I$2,Data!M63,0)</f>
        <v>0</v>
      </c>
      <c r="J63" s="4">
        <f>IF('No Worse Off Calc'!$C$6='No Worse Off Ref Data'!J$2,Data!N63,0)</f>
        <v>0</v>
      </c>
      <c r="K63" s="4">
        <f>IF('No Worse Off Calc'!$C$6='No Worse Off Ref Data'!K$2,Data!O63,0)</f>
        <v>0</v>
      </c>
      <c r="L63" s="4">
        <f>IF('No Worse Off Calc'!$C$6='No Worse Off Ref Data'!L$2,Data!P63,0)</f>
        <v>0</v>
      </c>
      <c r="M63" s="4">
        <f>IF('No Worse Off Calc'!$C$6='No Worse Off Ref Data'!M$2,Data!Q63,0)</f>
        <v>0</v>
      </c>
      <c r="N63" s="4">
        <f>IF('No Worse Off Calc'!$C$6='No Worse Off Ref Data'!N$2,Data!R63,0)</f>
        <v>0</v>
      </c>
      <c r="O63" s="4">
        <f>IF('No Worse Off Calc'!$C$6='No Worse Off Ref Data'!O$2,Data!S63,0)</f>
        <v>0</v>
      </c>
      <c r="P63" s="4">
        <f>IF('No Worse Off Calc'!$C$6='No Worse Off Ref Data'!P$2,Data!T63,0)</f>
        <v>0</v>
      </c>
      <c r="Q63" s="4">
        <f>IF('No Worse Off Calc'!$C$6='No Worse Off Ref Data'!Q$2,Data!U63,0)</f>
        <v>0</v>
      </c>
      <c r="R63" s="22">
        <f t="shared" si="1"/>
        <v>190.18913264840182</v>
      </c>
      <c r="S63" s="18">
        <f>IF(S$2='No Worse Off Calc'!$D$6,Data!V63,0)</f>
        <v>0</v>
      </c>
      <c r="T63" s="4">
        <f>IF(T$2='No Worse Off Calc'!$D$6,Data!W63,0)</f>
        <v>0</v>
      </c>
      <c r="U63" s="4">
        <f>IF(U$2='No Worse Off Calc'!$D$6,Data!X63,0)</f>
        <v>0</v>
      </c>
      <c r="V63" s="4">
        <f>IF(V$2='No Worse Off Calc'!$D$6,Data!Y63,0)</f>
        <v>0</v>
      </c>
      <c r="W63" s="4">
        <f>IF(W$2='No Worse Off Calc'!$D$6,Data!Z63,0)</f>
        <v>0</v>
      </c>
      <c r="X63" s="4">
        <f>IF(X$2='No Worse Off Calc'!$D$6,Data!AA63,0)</f>
        <v>0</v>
      </c>
      <c r="Y63" s="4">
        <f>IF(Y$2='No Worse Off Calc'!$D$6,Data!AB63,0)</f>
        <v>0</v>
      </c>
      <c r="Z63" s="4">
        <f>IF(Z$2='No Worse Off Calc'!$D$6,Data!AC63,0)</f>
        <v>0</v>
      </c>
      <c r="AA63" s="4">
        <f>IF(AA$2='No Worse Off Calc'!$D$6,Data!AD63,0)</f>
        <v>0</v>
      </c>
      <c r="AB63" s="4">
        <f>IF(AB$2='No Worse Off Calc'!$D$6,Data!AE63,0)</f>
        <v>0</v>
      </c>
      <c r="AC63" s="4">
        <f>IF(AC$2='No Worse Off Calc'!$D$6,Data!AF63,0)</f>
        <v>0</v>
      </c>
      <c r="AD63" s="4">
        <f>IF(AD$2='No Worse Off Calc'!$D$6,Data!AG63,0)</f>
        <v>0</v>
      </c>
      <c r="AE63" s="4">
        <f>IF(AE$2='No Worse Off Calc'!$D$6,Data!AH63,0)</f>
        <v>0</v>
      </c>
      <c r="AF63" s="4">
        <f>IF(AF$2='No Worse Off Calc'!$D$6,Data!AI63,0)</f>
        <v>0</v>
      </c>
      <c r="AG63" s="6">
        <f t="shared" si="2"/>
        <v>0</v>
      </c>
      <c r="AH63" s="18">
        <f>IF(AH$2='No Worse Off Calc'!$E$6,0,0)</f>
        <v>0</v>
      </c>
      <c r="AI63" s="4">
        <f>IF(AI$2='No Worse Off Calc'!$E$6,Data!AJ63,0)</f>
        <v>0</v>
      </c>
      <c r="AJ63" s="4">
        <f>IF(AJ$2='No Worse Off Calc'!$E$6,Data!AK63,0)</f>
        <v>0</v>
      </c>
      <c r="AK63" s="4">
        <f>IF(AK$2='No Worse Off Calc'!$E$6,Data!AL63,0)</f>
        <v>0</v>
      </c>
      <c r="AL63" s="4">
        <f>IF(AL$2='No Worse Off Calc'!$E$6,Data!AM63,0)</f>
        <v>0</v>
      </c>
      <c r="AM63" s="4">
        <f>IF(AM$2='No Worse Off Calc'!$E$6,Data!AN63,0)</f>
        <v>0</v>
      </c>
      <c r="AN63" s="4">
        <f>IF(AN$2='No Worse Off Calc'!$E$6,Data!AO63,0)</f>
        <v>0</v>
      </c>
      <c r="AO63" s="4">
        <f>IF(AO$2='No Worse Off Calc'!$E$6,Data!AP63,0)</f>
        <v>0</v>
      </c>
      <c r="AP63" s="6">
        <f t="shared" si="3"/>
        <v>0</v>
      </c>
      <c r="AQ63" s="18">
        <f>IF(AQ$2='No Worse Off Calc'!$F$6,0,0)</f>
        <v>0</v>
      </c>
      <c r="AR63" s="4">
        <f>IF(AR$2='No Worse Off Calc'!$F$6,Data!AQ63,0)</f>
        <v>0</v>
      </c>
      <c r="AS63" s="4">
        <f>IF(AS$2='No Worse Off Calc'!$F$6,Data!AR63,0)</f>
        <v>9.4042237442922367</v>
      </c>
      <c r="AT63" s="4">
        <f>IF(AT$2='No Worse Off Calc'!$F$6,Data!AS63,0)</f>
        <v>0</v>
      </c>
      <c r="AU63" s="4">
        <f>IF(AU$2='No Worse Off Calc'!$F$6,Data!AT63,0)</f>
        <v>0</v>
      </c>
      <c r="AV63" s="4">
        <f>IF(AV$2='No Worse Off Calc'!$F$6,Data!AU63,0)</f>
        <v>0</v>
      </c>
      <c r="AW63" s="4">
        <f>IF(AW$2='No Worse Off Calc'!$F$6,Data!AV63,0)</f>
        <v>0</v>
      </c>
      <c r="AX63" s="4">
        <f>IF(AX$2='No Worse Off Calc'!$F$6,Data!AW63,0)</f>
        <v>0</v>
      </c>
      <c r="AY63" s="6">
        <f t="shared" si="4"/>
        <v>9.4042237442922367</v>
      </c>
      <c r="AZ63" s="18">
        <f>IF(AZ$2='No Worse Off Calc'!$G$6,0,0)</f>
        <v>0</v>
      </c>
      <c r="BA63" s="4">
        <f>IF(BA$2='No Worse Off Calc'!$G$6,Data!AX63,0)</f>
        <v>0</v>
      </c>
      <c r="BB63" s="4">
        <f>IF(BB$2='No Worse Off Calc'!$G$6,Data!AY63,0)</f>
        <v>3.5765981735159817</v>
      </c>
      <c r="BC63" s="4">
        <f>IF(BC$2='No Worse Off Calc'!$G$6,Data!AZ63,0)</f>
        <v>0</v>
      </c>
      <c r="BD63" s="4">
        <f>IF(BD$2='No Worse Off Calc'!$G$6,Data!BA63,0)</f>
        <v>0</v>
      </c>
      <c r="BE63" s="4">
        <f>IF(BE$2='No Worse Off Calc'!$G$6,Data!BB63,0)</f>
        <v>0</v>
      </c>
      <c r="BF63" s="4">
        <f>IF(BF$2='No Worse Off Calc'!$G$6,Data!BC63,0)</f>
        <v>0</v>
      </c>
      <c r="BG63" s="4">
        <f>IF(BG$2='No Worse Off Calc'!$G$6,Data!BD63,0)</f>
        <v>0</v>
      </c>
      <c r="BH63" s="6">
        <f t="shared" si="5"/>
        <v>3.5765981735159817</v>
      </c>
      <c r="BI63" s="97">
        <f>IF('No Worse Off Calc'!$H$6="Yes",Data!BE63,0)</f>
        <v>0</v>
      </c>
      <c r="BJ63" s="18">
        <f>IF(BJ$2='No Worse Off Calc'!$L$4,0,0)</f>
        <v>0</v>
      </c>
      <c r="BK63" s="4">
        <f>IF(BK$2='No Worse Off Calc'!$L$4,Data!BV63,0)</f>
        <v>0</v>
      </c>
      <c r="BL63" s="4">
        <f>IF(BL$2='No Worse Off Calc'!$L$4,Data!BW63,0)</f>
        <v>0</v>
      </c>
      <c r="BM63" s="4">
        <f>IF(BM$2='No Worse Off Calc'!$L$4,Data!BX63,0)</f>
        <v>0</v>
      </c>
      <c r="BN63" s="4">
        <f>IF(BN$2='No Worse Off Calc'!$L$4,Data!BY63,0)</f>
        <v>0.63375000000000004</v>
      </c>
      <c r="BO63" s="6">
        <f t="shared" si="6"/>
        <v>0.63375000000000004</v>
      </c>
      <c r="BP63" s="4">
        <f>IF('No Worse Off Calc'!$J$6='No Worse Off Ref Data'!BP$2,Data!C63,0)</f>
        <v>0</v>
      </c>
      <c r="BQ63" s="4">
        <f>IF('No Worse Off Calc'!$J$6='No Worse Off Ref Data'!BQ$2,Data!D63,0)</f>
        <v>0</v>
      </c>
      <c r="BR63" s="4">
        <f>IF('No Worse Off Calc'!$J$6='No Worse Off Ref Data'!BR$2,Data!E63,0)</f>
        <v>0</v>
      </c>
      <c r="BS63" s="4">
        <f>IF('No Worse Off Calc'!$J$6='No Worse Off Ref Data'!BS$2,Data!F63,0)</f>
        <v>166.822</v>
      </c>
      <c r="BT63" s="99">
        <f t="shared" si="0"/>
        <v>166.822</v>
      </c>
      <c r="BU63" s="102">
        <f>IF('No Worse Off Calc'!$L$6="Yes",'No Worse Off Ref Data'!BO63*'No Worse Off Calc'!$L$5,0)</f>
        <v>0.63375000000000004</v>
      </c>
      <c r="BV63" s="102">
        <f>IF('No Worse Off Calc'!$M$6="Yes",IF(('No Worse Off Calc'!I67-'No Worse Off Ref Data'!BT63)&gt;0,('No Worse Off Calc'!I67-'No Worse Off Ref Data'!BT63)*'No Worse Off Calc'!$M$5,0),0)</f>
        <v>10.386310730593607</v>
      </c>
      <c r="BW63" s="80">
        <f>IF('No Worse Off Calc'!$K$6="Yes",IF(('No Worse Off Calc'!I67)&lt;'No Worse Off Calc'!J67,('No Worse Off Calc'!I67-'No Worse Off Calc'!J67)*'No Worse Off Calc'!$K$5,0),0)</f>
        <v>0</v>
      </c>
      <c r="BX63" s="105">
        <f>IF('No Worse Off Calc'!$N$5='No Worse Off Ref Data'!$BX$2,'No Worse Off Scaling'!D66,0)</f>
        <v>0</v>
      </c>
      <c r="BY63" s="1">
        <f>IF('No Worse Off Calc'!$N$5='No Worse Off Ref Data'!$BY$2,'No Worse Off Scaling'!H66,0)</f>
        <v>-6.186424133105902</v>
      </c>
      <c r="BZ63" s="6">
        <f>IF('No Worse Off Calc'!$N$6="Yes",SUM('No Worse Off Ref Data'!BX63:BY63),0)</f>
        <v>-6.186424133105902</v>
      </c>
      <c r="CA63" s="4"/>
      <c r="CB63" s="4"/>
      <c r="CC63" s="4"/>
      <c r="CD63" s="4"/>
      <c r="CE63" s="4"/>
      <c r="CF63" s="4"/>
      <c r="CG63" s="4"/>
      <c r="CH63" s="4"/>
      <c r="CI63" s="4"/>
      <c r="CJ63" s="4"/>
      <c r="CK63" s="4"/>
      <c r="CL63" s="4"/>
      <c r="CM63" s="4"/>
      <c r="CN63" s="4"/>
      <c r="CO63" s="4"/>
      <c r="CP63" s="4"/>
      <c r="CQ63" s="4" t="e">
        <f>IF('No Worse Off Calc'!#REF!='No Worse Off Ref Data'!CQ$2,Data!G63,0)</f>
        <v>#REF!</v>
      </c>
      <c r="CR63" s="4" t="e">
        <f>IF('No Worse Off Calc'!#REF!='No Worse Off Ref Data'!CR$2,Data!H63,0)</f>
        <v>#REF!</v>
      </c>
      <c r="CS63" s="4" t="e">
        <f>IF('No Worse Off Calc'!#REF!='No Worse Off Ref Data'!CS$2,Data!I63,0)</f>
        <v>#REF!</v>
      </c>
      <c r="CT63" s="4" t="e">
        <f>IF('No Worse Off Calc'!#REF!='No Worse Off Ref Data'!CT$2,Data!J63,0)</f>
        <v>#REF!</v>
      </c>
      <c r="CU63" s="4" t="e">
        <f>IF('No Worse Off Calc'!#REF!='No Worse Off Ref Data'!CU$2,Data!K63,0)</f>
        <v>#REF!</v>
      </c>
      <c r="CV63" s="4" t="e">
        <f>IF('No Worse Off Calc'!#REF!='No Worse Off Ref Data'!CV$2,Data!L63,0)</f>
        <v>#REF!</v>
      </c>
      <c r="CW63" s="4" t="e">
        <f>IF('No Worse Off Calc'!#REF!='No Worse Off Ref Data'!CW$2,Data!M63,0)</f>
        <v>#REF!</v>
      </c>
      <c r="CX63" s="4" t="e">
        <f>IF('No Worse Off Calc'!#REF!='No Worse Off Ref Data'!CX$2,Data!N63,0)</f>
        <v>#REF!</v>
      </c>
      <c r="CY63" s="4" t="e">
        <f>IF('No Worse Off Calc'!#REF!='No Worse Off Ref Data'!CY$2,Data!O63,0)</f>
        <v>#REF!</v>
      </c>
      <c r="CZ63" s="4" t="e">
        <f>IF('No Worse Off Calc'!#REF!='No Worse Off Ref Data'!CZ$2,Data!P63,0)</f>
        <v>#REF!</v>
      </c>
      <c r="DA63" s="4" t="e">
        <f>IF('No Worse Off Calc'!#REF!='No Worse Off Ref Data'!DA$2,Data!Q63,0)</f>
        <v>#REF!</v>
      </c>
      <c r="DB63" s="4" t="e">
        <f>IF('No Worse Off Calc'!#REF!='No Worse Off Ref Data'!DB$2,Data!R63,0)</f>
        <v>#REF!</v>
      </c>
      <c r="DC63" s="4" t="e">
        <f>IF('No Worse Off Calc'!#REF!='No Worse Off Ref Data'!DC$2,Data!S63,0)</f>
        <v>#REF!</v>
      </c>
      <c r="DD63" s="4" t="e">
        <f>IF('No Worse Off Calc'!#REF!='No Worse Off Ref Data'!DD$2,Data!T63,0)</f>
        <v>#REF!</v>
      </c>
      <c r="DE63" s="4" t="e">
        <f>IF('No Worse Off Calc'!#REF!='No Worse Off Ref Data'!DE$2,Data!U63,0)</f>
        <v>#REF!</v>
      </c>
      <c r="DF63" s="22" t="e">
        <f t="shared" si="7"/>
        <v>#REF!</v>
      </c>
    </row>
    <row r="64" spans="1:110" x14ac:dyDescent="0.3">
      <c r="A64" s="12">
        <v>10183</v>
      </c>
      <c r="B64" s="37" t="s">
        <v>71</v>
      </c>
      <c r="C64" s="18">
        <f>IF('No Worse Off Calc'!$C$6='No Worse Off Ref Data'!C$2,Data!G64,0)</f>
        <v>0</v>
      </c>
      <c r="D64" s="4">
        <f>IF('No Worse Off Calc'!$C$6='No Worse Off Ref Data'!D$2,Data!H64,0)</f>
        <v>0</v>
      </c>
      <c r="E64" s="4">
        <f>IF('No Worse Off Calc'!$C$6='No Worse Off Ref Data'!E$2,Data!I64,0)</f>
        <v>124.76126015981733</v>
      </c>
      <c r="F64" s="4">
        <f>IF('No Worse Off Calc'!$C$6='No Worse Off Ref Data'!F$2,Data!J64,0)</f>
        <v>0</v>
      </c>
      <c r="G64" s="4">
        <f>IF('No Worse Off Calc'!$C$6='No Worse Off Ref Data'!G$2,Data!K64,0)</f>
        <v>0</v>
      </c>
      <c r="H64" s="4">
        <f>IF('No Worse Off Calc'!$C$6='No Worse Off Ref Data'!H$2,Data!L64,0)</f>
        <v>0</v>
      </c>
      <c r="I64" s="4">
        <f>IF('No Worse Off Calc'!$C$6='No Worse Off Ref Data'!I$2,Data!M64,0)</f>
        <v>0</v>
      </c>
      <c r="J64" s="4">
        <f>IF('No Worse Off Calc'!$C$6='No Worse Off Ref Data'!J$2,Data!N64,0)</f>
        <v>0</v>
      </c>
      <c r="K64" s="4">
        <f>IF('No Worse Off Calc'!$C$6='No Worse Off Ref Data'!K$2,Data!O64,0)</f>
        <v>0</v>
      </c>
      <c r="L64" s="4">
        <f>IF('No Worse Off Calc'!$C$6='No Worse Off Ref Data'!L$2,Data!P64,0)</f>
        <v>0</v>
      </c>
      <c r="M64" s="4">
        <f>IF('No Worse Off Calc'!$C$6='No Worse Off Ref Data'!M$2,Data!Q64,0)</f>
        <v>0</v>
      </c>
      <c r="N64" s="4">
        <f>IF('No Worse Off Calc'!$C$6='No Worse Off Ref Data'!N$2,Data!R64,0)</f>
        <v>0</v>
      </c>
      <c r="O64" s="4">
        <f>IF('No Worse Off Calc'!$C$6='No Worse Off Ref Data'!O$2,Data!S64,0)</f>
        <v>0</v>
      </c>
      <c r="P64" s="4">
        <f>IF('No Worse Off Calc'!$C$6='No Worse Off Ref Data'!P$2,Data!T64,0)</f>
        <v>0</v>
      </c>
      <c r="Q64" s="4">
        <f>IF('No Worse Off Calc'!$C$6='No Worse Off Ref Data'!Q$2,Data!U64,0)</f>
        <v>0</v>
      </c>
      <c r="R64" s="22">
        <f t="shared" si="1"/>
        <v>124.76126015981733</v>
      </c>
      <c r="S64" s="18">
        <f>IF(S$2='No Worse Off Calc'!$D$6,Data!V64,0)</f>
        <v>0</v>
      </c>
      <c r="T64" s="4">
        <f>IF(T$2='No Worse Off Calc'!$D$6,Data!W64,0)</f>
        <v>0</v>
      </c>
      <c r="U64" s="4">
        <f>IF(U$2='No Worse Off Calc'!$D$6,Data!X64,0)</f>
        <v>0</v>
      </c>
      <c r="V64" s="4">
        <f>IF(V$2='No Worse Off Calc'!$D$6,Data!Y64,0)</f>
        <v>0</v>
      </c>
      <c r="W64" s="4">
        <f>IF(W$2='No Worse Off Calc'!$D$6,Data!Z64,0)</f>
        <v>0</v>
      </c>
      <c r="X64" s="4">
        <f>IF(X$2='No Worse Off Calc'!$D$6,Data!AA64,0)</f>
        <v>0</v>
      </c>
      <c r="Y64" s="4">
        <f>IF(Y$2='No Worse Off Calc'!$D$6,Data!AB64,0)</f>
        <v>0</v>
      </c>
      <c r="Z64" s="4">
        <f>IF(Z$2='No Worse Off Calc'!$D$6,Data!AC64,0)</f>
        <v>0</v>
      </c>
      <c r="AA64" s="4">
        <f>IF(AA$2='No Worse Off Calc'!$D$6,Data!AD64,0)</f>
        <v>0</v>
      </c>
      <c r="AB64" s="4">
        <f>IF(AB$2='No Worse Off Calc'!$D$6,Data!AE64,0)</f>
        <v>0</v>
      </c>
      <c r="AC64" s="4">
        <f>IF(AC$2='No Worse Off Calc'!$D$6,Data!AF64,0)</f>
        <v>0</v>
      </c>
      <c r="AD64" s="4">
        <f>IF(AD$2='No Worse Off Calc'!$D$6,Data!AG64,0)</f>
        <v>0</v>
      </c>
      <c r="AE64" s="4">
        <f>IF(AE$2='No Worse Off Calc'!$D$6,Data!AH64,0)</f>
        <v>0</v>
      </c>
      <c r="AF64" s="4">
        <f>IF(AF$2='No Worse Off Calc'!$D$6,Data!AI64,0)</f>
        <v>0</v>
      </c>
      <c r="AG64" s="6">
        <f t="shared" si="2"/>
        <v>0</v>
      </c>
      <c r="AH64" s="18">
        <f>IF(AH$2='No Worse Off Calc'!$E$6,0,0)</f>
        <v>0</v>
      </c>
      <c r="AI64" s="4">
        <f>IF(AI$2='No Worse Off Calc'!$E$6,Data!AJ64,0)</f>
        <v>0</v>
      </c>
      <c r="AJ64" s="4">
        <f>IF(AJ$2='No Worse Off Calc'!$E$6,Data!AK64,0)</f>
        <v>0.68926940639269407</v>
      </c>
      <c r="AK64" s="4">
        <f>IF(AK$2='No Worse Off Calc'!$E$6,Data!AL64,0)</f>
        <v>0</v>
      </c>
      <c r="AL64" s="4">
        <f>IF(AL$2='No Worse Off Calc'!$E$6,Data!AM64,0)</f>
        <v>0</v>
      </c>
      <c r="AM64" s="4">
        <f>IF(AM$2='No Worse Off Calc'!$E$6,Data!AN64,0)</f>
        <v>0</v>
      </c>
      <c r="AN64" s="4">
        <f>IF(AN$2='No Worse Off Calc'!$E$6,Data!AO64,0)</f>
        <v>0</v>
      </c>
      <c r="AO64" s="4">
        <f>IF(AO$2='No Worse Off Calc'!$E$6,Data!AP64,0)</f>
        <v>0</v>
      </c>
      <c r="AP64" s="6">
        <f t="shared" si="3"/>
        <v>0.68926940639269407</v>
      </c>
      <c r="AQ64" s="18">
        <f>IF(AQ$2='No Worse Off Calc'!$F$6,0,0)</f>
        <v>0</v>
      </c>
      <c r="AR64" s="4">
        <f>IF(AR$2='No Worse Off Calc'!$F$6,Data!AQ64,0)</f>
        <v>0</v>
      </c>
      <c r="AS64" s="4">
        <f>IF(AS$2='No Worse Off Calc'!$F$6,Data!AR64,0)</f>
        <v>0</v>
      </c>
      <c r="AT64" s="4">
        <f>IF(AT$2='No Worse Off Calc'!$F$6,Data!AS64,0)</f>
        <v>0</v>
      </c>
      <c r="AU64" s="4">
        <f>IF(AU$2='No Worse Off Calc'!$F$6,Data!AT64,0)</f>
        <v>0</v>
      </c>
      <c r="AV64" s="4">
        <f>IF(AV$2='No Worse Off Calc'!$F$6,Data!AU64,0)</f>
        <v>0</v>
      </c>
      <c r="AW64" s="4">
        <f>IF(AW$2='No Worse Off Calc'!$F$6,Data!AV64,0)</f>
        <v>0</v>
      </c>
      <c r="AX64" s="4">
        <f>IF(AX$2='No Worse Off Calc'!$F$6,Data!AW64,0)</f>
        <v>0</v>
      </c>
      <c r="AY64" s="6">
        <f t="shared" si="4"/>
        <v>0</v>
      </c>
      <c r="AZ64" s="18">
        <f>IF(AZ$2='No Worse Off Calc'!$G$6,0,0)</f>
        <v>0</v>
      </c>
      <c r="BA64" s="4">
        <f>IF(BA$2='No Worse Off Calc'!$G$6,Data!AX64,0)</f>
        <v>0</v>
      </c>
      <c r="BB64" s="4">
        <f>IF(BB$2='No Worse Off Calc'!$G$6,Data!AY64,0)</f>
        <v>0</v>
      </c>
      <c r="BC64" s="4">
        <f>IF(BC$2='No Worse Off Calc'!$G$6,Data!AZ64,0)</f>
        <v>0</v>
      </c>
      <c r="BD64" s="4">
        <f>IF(BD$2='No Worse Off Calc'!$G$6,Data!BA64,0)</f>
        <v>0</v>
      </c>
      <c r="BE64" s="4">
        <f>IF(BE$2='No Worse Off Calc'!$G$6,Data!BB64,0)</f>
        <v>0</v>
      </c>
      <c r="BF64" s="4">
        <f>IF(BF$2='No Worse Off Calc'!$G$6,Data!BC64,0)</f>
        <v>0</v>
      </c>
      <c r="BG64" s="4">
        <f>IF(BG$2='No Worse Off Calc'!$G$6,Data!BD64,0)</f>
        <v>0</v>
      </c>
      <c r="BH64" s="6">
        <f t="shared" si="5"/>
        <v>0</v>
      </c>
      <c r="BI64" s="97">
        <f>IF('No Worse Off Calc'!$H$6="Yes",Data!BE64,0)</f>
        <v>0</v>
      </c>
      <c r="BJ64" s="18">
        <f>IF(BJ$2='No Worse Off Calc'!$L$4,0,0)</f>
        <v>0</v>
      </c>
      <c r="BK64" s="4">
        <f>IF(BK$2='No Worse Off Calc'!$L$4,Data!BV64,0)</f>
        <v>0</v>
      </c>
      <c r="BL64" s="4">
        <f>IF(BL$2='No Worse Off Calc'!$L$4,Data!BW64,0)</f>
        <v>0</v>
      </c>
      <c r="BM64" s="4">
        <f>IF(BM$2='No Worse Off Calc'!$L$4,Data!BX64,0)</f>
        <v>0</v>
      </c>
      <c r="BN64" s="4">
        <f>IF(BN$2='No Worse Off Calc'!$L$4,Data!BY64,0)</f>
        <v>0.78749999999999998</v>
      </c>
      <c r="BO64" s="6">
        <f t="shared" si="6"/>
        <v>0.78749999999999998</v>
      </c>
      <c r="BP64" s="4">
        <f>IF('No Worse Off Calc'!$J$6='No Worse Off Ref Data'!BP$2,Data!C64,0)</f>
        <v>0</v>
      </c>
      <c r="BQ64" s="4">
        <f>IF('No Worse Off Calc'!$J$6='No Worse Off Ref Data'!BQ$2,Data!D64,0)</f>
        <v>0</v>
      </c>
      <c r="BR64" s="4">
        <f>IF('No Worse Off Calc'!$J$6='No Worse Off Ref Data'!BR$2,Data!E64,0)</f>
        <v>0</v>
      </c>
      <c r="BS64" s="4">
        <f>IF('No Worse Off Calc'!$J$6='No Worse Off Ref Data'!BS$2,Data!F64,0)</f>
        <v>117.351</v>
      </c>
      <c r="BT64" s="99">
        <f t="shared" si="0"/>
        <v>117.351</v>
      </c>
      <c r="BU64" s="102">
        <f>IF('No Worse Off Calc'!$L$6="Yes",'No Worse Off Ref Data'!BO64*'No Worse Off Calc'!$L$5,0)</f>
        <v>0.78749999999999998</v>
      </c>
      <c r="BV64" s="102">
        <f>IF('No Worse Off Calc'!$M$6="Yes",IF(('No Worse Off Calc'!I68-'No Worse Off Ref Data'!BT64)&gt;0,('No Worse Off Calc'!I68-'No Worse Off Ref Data'!BT64)*'No Worse Off Calc'!$M$5,0),0)</f>
        <v>6.7209907534246298</v>
      </c>
      <c r="BW64" s="80">
        <f>IF('No Worse Off Calc'!$K$6="Yes",IF(('No Worse Off Calc'!I68)&lt;'No Worse Off Calc'!J68,('No Worse Off Calc'!I68-'No Worse Off Calc'!J68)*'No Worse Off Calc'!$K$5,0),0)</f>
        <v>0</v>
      </c>
      <c r="BX64" s="105">
        <f>IF('No Worse Off Calc'!$N$5='No Worse Off Ref Data'!$BX$2,'No Worse Off Scaling'!D67,0)</f>
        <v>0</v>
      </c>
      <c r="BY64" s="1">
        <f>IF('No Worse Off Calc'!$N$5='No Worse Off Ref Data'!$BY$2,'No Worse Off Scaling'!H67,0)</f>
        <v>-4.2151045748081399</v>
      </c>
      <c r="BZ64" s="6">
        <f>IF('No Worse Off Calc'!$N$6="Yes",SUM('No Worse Off Ref Data'!BX64:BY64),0)</f>
        <v>-4.2151045748081399</v>
      </c>
      <c r="CA64" s="4"/>
      <c r="CB64" s="4"/>
      <c r="CC64" s="4"/>
      <c r="CD64" s="4"/>
      <c r="CE64" s="4"/>
      <c r="CF64" s="4"/>
      <c r="CG64" s="4"/>
      <c r="CH64" s="4"/>
      <c r="CI64" s="4"/>
      <c r="CJ64" s="4"/>
      <c r="CK64" s="4"/>
      <c r="CL64" s="4"/>
      <c r="CM64" s="4"/>
      <c r="CN64" s="4"/>
      <c r="CO64" s="4"/>
      <c r="CP64" s="4"/>
      <c r="CQ64" s="4" t="e">
        <f>IF('No Worse Off Calc'!#REF!='No Worse Off Ref Data'!CQ$2,Data!G64,0)</f>
        <v>#REF!</v>
      </c>
      <c r="CR64" s="4" t="e">
        <f>IF('No Worse Off Calc'!#REF!='No Worse Off Ref Data'!CR$2,Data!H64,0)</f>
        <v>#REF!</v>
      </c>
      <c r="CS64" s="4" t="e">
        <f>IF('No Worse Off Calc'!#REF!='No Worse Off Ref Data'!CS$2,Data!I64,0)</f>
        <v>#REF!</v>
      </c>
      <c r="CT64" s="4" t="e">
        <f>IF('No Worse Off Calc'!#REF!='No Worse Off Ref Data'!CT$2,Data!J64,0)</f>
        <v>#REF!</v>
      </c>
      <c r="CU64" s="4" t="e">
        <f>IF('No Worse Off Calc'!#REF!='No Worse Off Ref Data'!CU$2,Data!K64,0)</f>
        <v>#REF!</v>
      </c>
      <c r="CV64" s="4" t="e">
        <f>IF('No Worse Off Calc'!#REF!='No Worse Off Ref Data'!CV$2,Data!L64,0)</f>
        <v>#REF!</v>
      </c>
      <c r="CW64" s="4" t="e">
        <f>IF('No Worse Off Calc'!#REF!='No Worse Off Ref Data'!CW$2,Data!M64,0)</f>
        <v>#REF!</v>
      </c>
      <c r="CX64" s="4" t="e">
        <f>IF('No Worse Off Calc'!#REF!='No Worse Off Ref Data'!CX$2,Data!N64,0)</f>
        <v>#REF!</v>
      </c>
      <c r="CY64" s="4" t="e">
        <f>IF('No Worse Off Calc'!#REF!='No Worse Off Ref Data'!CY$2,Data!O64,0)</f>
        <v>#REF!</v>
      </c>
      <c r="CZ64" s="4" t="e">
        <f>IF('No Worse Off Calc'!#REF!='No Worse Off Ref Data'!CZ$2,Data!P64,0)</f>
        <v>#REF!</v>
      </c>
      <c r="DA64" s="4" t="e">
        <f>IF('No Worse Off Calc'!#REF!='No Worse Off Ref Data'!DA$2,Data!Q64,0)</f>
        <v>#REF!</v>
      </c>
      <c r="DB64" s="4" t="e">
        <f>IF('No Worse Off Calc'!#REF!='No Worse Off Ref Data'!DB$2,Data!R64,0)</f>
        <v>#REF!</v>
      </c>
      <c r="DC64" s="4" t="e">
        <f>IF('No Worse Off Calc'!#REF!='No Worse Off Ref Data'!DC$2,Data!S64,0)</f>
        <v>#REF!</v>
      </c>
      <c r="DD64" s="4" t="e">
        <f>IF('No Worse Off Calc'!#REF!='No Worse Off Ref Data'!DD$2,Data!T64,0)</f>
        <v>#REF!</v>
      </c>
      <c r="DE64" s="4" t="e">
        <f>IF('No Worse Off Calc'!#REF!='No Worse Off Ref Data'!DE$2,Data!U64,0)</f>
        <v>#REF!</v>
      </c>
      <c r="DF64" s="22" t="e">
        <f t="shared" si="7"/>
        <v>#REF!</v>
      </c>
    </row>
    <row r="65" spans="1:110" x14ac:dyDescent="0.3">
      <c r="A65" s="12">
        <v>10186</v>
      </c>
      <c r="B65" s="37" t="s">
        <v>72</v>
      </c>
      <c r="C65" s="18">
        <f>IF('No Worse Off Calc'!$C$6='No Worse Off Ref Data'!C$2,Data!G65,0)</f>
        <v>0</v>
      </c>
      <c r="D65" s="4">
        <f>IF('No Worse Off Calc'!$C$6='No Worse Off Ref Data'!D$2,Data!H65,0)</f>
        <v>0</v>
      </c>
      <c r="E65" s="4">
        <f>IF('No Worse Off Calc'!$C$6='No Worse Off Ref Data'!E$2,Data!I65,0)</f>
        <v>20.870014041095892</v>
      </c>
      <c r="F65" s="4">
        <f>IF('No Worse Off Calc'!$C$6='No Worse Off Ref Data'!F$2,Data!J65,0)</f>
        <v>0</v>
      </c>
      <c r="G65" s="4">
        <f>IF('No Worse Off Calc'!$C$6='No Worse Off Ref Data'!G$2,Data!K65,0)</f>
        <v>0</v>
      </c>
      <c r="H65" s="4">
        <f>IF('No Worse Off Calc'!$C$6='No Worse Off Ref Data'!H$2,Data!L65,0)</f>
        <v>0</v>
      </c>
      <c r="I65" s="4">
        <f>IF('No Worse Off Calc'!$C$6='No Worse Off Ref Data'!I$2,Data!M65,0)</f>
        <v>0</v>
      </c>
      <c r="J65" s="4">
        <f>IF('No Worse Off Calc'!$C$6='No Worse Off Ref Data'!J$2,Data!N65,0)</f>
        <v>0</v>
      </c>
      <c r="K65" s="4">
        <f>IF('No Worse Off Calc'!$C$6='No Worse Off Ref Data'!K$2,Data!O65,0)</f>
        <v>0</v>
      </c>
      <c r="L65" s="4">
        <f>IF('No Worse Off Calc'!$C$6='No Worse Off Ref Data'!L$2,Data!P65,0)</f>
        <v>0</v>
      </c>
      <c r="M65" s="4">
        <f>IF('No Worse Off Calc'!$C$6='No Worse Off Ref Data'!M$2,Data!Q65,0)</f>
        <v>0</v>
      </c>
      <c r="N65" s="4">
        <f>IF('No Worse Off Calc'!$C$6='No Worse Off Ref Data'!N$2,Data!R65,0)</f>
        <v>0</v>
      </c>
      <c r="O65" s="4">
        <f>IF('No Worse Off Calc'!$C$6='No Worse Off Ref Data'!O$2,Data!S65,0)</f>
        <v>0</v>
      </c>
      <c r="P65" s="4">
        <f>IF('No Worse Off Calc'!$C$6='No Worse Off Ref Data'!P$2,Data!T65,0)</f>
        <v>0</v>
      </c>
      <c r="Q65" s="4">
        <f>IF('No Worse Off Calc'!$C$6='No Worse Off Ref Data'!Q$2,Data!U65,0)</f>
        <v>0</v>
      </c>
      <c r="R65" s="22">
        <f t="shared" si="1"/>
        <v>20.870014041095892</v>
      </c>
      <c r="S65" s="18">
        <f>IF(S$2='No Worse Off Calc'!$D$6,Data!V65,0)</f>
        <v>0</v>
      </c>
      <c r="T65" s="4">
        <f>IF(T$2='No Worse Off Calc'!$D$6,Data!W65,0)</f>
        <v>0</v>
      </c>
      <c r="U65" s="4">
        <f>IF(U$2='No Worse Off Calc'!$D$6,Data!X65,0)</f>
        <v>0</v>
      </c>
      <c r="V65" s="4">
        <f>IF(V$2='No Worse Off Calc'!$D$6,Data!Y65,0)</f>
        <v>0</v>
      </c>
      <c r="W65" s="4">
        <f>IF(W$2='No Worse Off Calc'!$D$6,Data!Z65,0)</f>
        <v>0</v>
      </c>
      <c r="X65" s="4">
        <f>IF(X$2='No Worse Off Calc'!$D$6,Data!AA65,0)</f>
        <v>0</v>
      </c>
      <c r="Y65" s="4">
        <f>IF(Y$2='No Worse Off Calc'!$D$6,Data!AB65,0)</f>
        <v>0</v>
      </c>
      <c r="Z65" s="4">
        <f>IF(Z$2='No Worse Off Calc'!$D$6,Data!AC65,0)</f>
        <v>0</v>
      </c>
      <c r="AA65" s="4">
        <f>IF(AA$2='No Worse Off Calc'!$D$6,Data!AD65,0)</f>
        <v>0</v>
      </c>
      <c r="AB65" s="4">
        <f>IF(AB$2='No Worse Off Calc'!$D$6,Data!AE65,0)</f>
        <v>0</v>
      </c>
      <c r="AC65" s="4">
        <f>IF(AC$2='No Worse Off Calc'!$D$6,Data!AF65,0)</f>
        <v>0</v>
      </c>
      <c r="AD65" s="4">
        <f>IF(AD$2='No Worse Off Calc'!$D$6,Data!AG65,0)</f>
        <v>0</v>
      </c>
      <c r="AE65" s="4">
        <f>IF(AE$2='No Worse Off Calc'!$D$6,Data!AH65,0)</f>
        <v>0</v>
      </c>
      <c r="AF65" s="4">
        <f>IF(AF$2='No Worse Off Calc'!$D$6,Data!AI65,0)</f>
        <v>0</v>
      </c>
      <c r="AG65" s="6">
        <f t="shared" si="2"/>
        <v>0</v>
      </c>
      <c r="AH65" s="18">
        <f>IF(AH$2='No Worse Off Calc'!$E$6,0,0)</f>
        <v>0</v>
      </c>
      <c r="AI65" s="4">
        <f>IF(AI$2='No Worse Off Calc'!$E$6,Data!AJ65,0)</f>
        <v>0</v>
      </c>
      <c r="AJ65" s="4">
        <f>IF(AJ$2='No Worse Off Calc'!$E$6,Data!AK65,0)</f>
        <v>3.3162100456621006</v>
      </c>
      <c r="AK65" s="4">
        <f>IF(AK$2='No Worse Off Calc'!$E$6,Data!AL65,0)</f>
        <v>0</v>
      </c>
      <c r="AL65" s="4">
        <f>IF(AL$2='No Worse Off Calc'!$E$6,Data!AM65,0)</f>
        <v>0</v>
      </c>
      <c r="AM65" s="4">
        <f>IF(AM$2='No Worse Off Calc'!$E$6,Data!AN65,0)</f>
        <v>0</v>
      </c>
      <c r="AN65" s="4">
        <f>IF(AN$2='No Worse Off Calc'!$E$6,Data!AO65,0)</f>
        <v>0</v>
      </c>
      <c r="AO65" s="4">
        <f>IF(AO$2='No Worse Off Calc'!$E$6,Data!AP65,0)</f>
        <v>0</v>
      </c>
      <c r="AP65" s="6">
        <f t="shared" si="3"/>
        <v>3.3162100456621006</v>
      </c>
      <c r="AQ65" s="18">
        <f>IF(AQ$2='No Worse Off Calc'!$F$6,0,0)</f>
        <v>0</v>
      </c>
      <c r="AR65" s="4">
        <f>IF(AR$2='No Worse Off Calc'!$F$6,Data!AQ65,0)</f>
        <v>0</v>
      </c>
      <c r="AS65" s="4">
        <f>IF(AS$2='No Worse Off Calc'!$F$6,Data!AR65,0)</f>
        <v>0</v>
      </c>
      <c r="AT65" s="4">
        <f>IF(AT$2='No Worse Off Calc'!$F$6,Data!AS65,0)</f>
        <v>0</v>
      </c>
      <c r="AU65" s="4">
        <f>IF(AU$2='No Worse Off Calc'!$F$6,Data!AT65,0)</f>
        <v>0</v>
      </c>
      <c r="AV65" s="4">
        <f>IF(AV$2='No Worse Off Calc'!$F$6,Data!AU65,0)</f>
        <v>0</v>
      </c>
      <c r="AW65" s="4">
        <f>IF(AW$2='No Worse Off Calc'!$F$6,Data!AV65,0)</f>
        <v>0</v>
      </c>
      <c r="AX65" s="4">
        <f>IF(AX$2='No Worse Off Calc'!$F$6,Data!AW65,0)</f>
        <v>0</v>
      </c>
      <c r="AY65" s="6">
        <f t="shared" si="4"/>
        <v>0</v>
      </c>
      <c r="AZ65" s="18">
        <f>IF(AZ$2='No Worse Off Calc'!$G$6,0,0)</f>
        <v>0</v>
      </c>
      <c r="BA65" s="4">
        <f>IF(BA$2='No Worse Off Calc'!$G$6,Data!AX65,0)</f>
        <v>0</v>
      </c>
      <c r="BB65" s="4">
        <f>IF(BB$2='No Worse Off Calc'!$G$6,Data!AY65,0)</f>
        <v>0</v>
      </c>
      <c r="BC65" s="4">
        <f>IF(BC$2='No Worse Off Calc'!$G$6,Data!AZ65,0)</f>
        <v>0</v>
      </c>
      <c r="BD65" s="4">
        <f>IF(BD$2='No Worse Off Calc'!$G$6,Data!BA65,0)</f>
        <v>0</v>
      </c>
      <c r="BE65" s="4">
        <f>IF(BE$2='No Worse Off Calc'!$G$6,Data!BB65,0)</f>
        <v>0</v>
      </c>
      <c r="BF65" s="4">
        <f>IF(BF$2='No Worse Off Calc'!$G$6,Data!BC65,0)</f>
        <v>0</v>
      </c>
      <c r="BG65" s="4">
        <f>IF(BG$2='No Worse Off Calc'!$G$6,Data!BD65,0)</f>
        <v>0</v>
      </c>
      <c r="BH65" s="6">
        <f t="shared" si="5"/>
        <v>0</v>
      </c>
      <c r="BI65" s="97">
        <f>IF('No Worse Off Calc'!$H$6="Yes",Data!BE65,0)</f>
        <v>0</v>
      </c>
      <c r="BJ65" s="18">
        <f>IF(BJ$2='No Worse Off Calc'!$L$4,0,0)</f>
        <v>0</v>
      </c>
      <c r="BK65" s="4">
        <f>IF(BK$2='No Worse Off Calc'!$L$4,Data!BV65,0)</f>
        <v>0</v>
      </c>
      <c r="BL65" s="4">
        <f>IF(BL$2='No Worse Off Calc'!$L$4,Data!BW65,0)</f>
        <v>0</v>
      </c>
      <c r="BM65" s="4">
        <f>IF(BM$2='No Worse Off Calc'!$L$4,Data!BX65,0)</f>
        <v>0</v>
      </c>
      <c r="BN65" s="4">
        <f>IF(BN$2='No Worse Off Calc'!$L$4,Data!BY65,0)</f>
        <v>3.7499999999999999E-3</v>
      </c>
      <c r="BO65" s="6">
        <f t="shared" si="6"/>
        <v>3.7499999999999999E-3</v>
      </c>
      <c r="BP65" s="4">
        <f>IF('No Worse Off Calc'!$J$6='No Worse Off Ref Data'!BP$2,Data!C65,0)</f>
        <v>0</v>
      </c>
      <c r="BQ65" s="4">
        <f>IF('No Worse Off Calc'!$J$6='No Worse Off Ref Data'!BQ$2,Data!D65,0)</f>
        <v>0</v>
      </c>
      <c r="BR65" s="4">
        <f>IF('No Worse Off Calc'!$J$6='No Worse Off Ref Data'!BR$2,Data!E65,0)</f>
        <v>0</v>
      </c>
      <c r="BS65" s="4">
        <f>IF('No Worse Off Calc'!$J$6='No Worse Off Ref Data'!BS$2,Data!F65,0)</f>
        <v>21.317</v>
      </c>
      <c r="BT65" s="99">
        <f t="shared" si="0"/>
        <v>21.317</v>
      </c>
      <c r="BU65" s="102">
        <f>IF('No Worse Off Calc'!$L$6="Yes",'No Worse Off Ref Data'!BO65*'No Worse Off Calc'!$L$5,0)</f>
        <v>3.7499999999999999E-3</v>
      </c>
      <c r="BV65" s="102">
        <f>IF('No Worse Off Calc'!$M$6="Yes",IF(('No Worse Off Calc'!I69-'No Worse Off Ref Data'!BT65)&gt;0,('No Worse Off Calc'!I69-'No Worse Off Ref Data'!BT65)*'No Worse Off Calc'!$M$5,0),0)</f>
        <v>0</v>
      </c>
      <c r="BW65" s="80">
        <f>IF('No Worse Off Calc'!$K$6="Yes",IF(('No Worse Off Calc'!I69)&lt;'No Worse Off Calc'!J69,('No Worse Off Calc'!I69-'No Worse Off Calc'!J69)*'No Worse Off Calc'!$K$5,0),0)</f>
        <v>-3.7631960045662076</v>
      </c>
      <c r="BX65" s="105">
        <f>IF('No Worse Off Calc'!$N$5='No Worse Off Ref Data'!$BX$2,'No Worse Off Scaling'!D68,0)</f>
        <v>0</v>
      </c>
      <c r="BY65" s="1">
        <f>IF('No Worse Off Calc'!$N$5='No Worse Off Ref Data'!$BY$2,'No Worse Off Scaling'!H68,0)</f>
        <v>0</v>
      </c>
      <c r="BZ65" s="6">
        <f>IF('No Worse Off Calc'!$N$6="Yes",SUM('No Worse Off Ref Data'!BX65:BY65),0)</f>
        <v>0</v>
      </c>
      <c r="CA65" s="4"/>
      <c r="CB65" s="4"/>
      <c r="CC65" s="4"/>
      <c r="CD65" s="4"/>
      <c r="CE65" s="4"/>
      <c r="CF65" s="4"/>
      <c r="CG65" s="4"/>
      <c r="CH65" s="4"/>
      <c r="CI65" s="4"/>
      <c r="CJ65" s="4"/>
      <c r="CK65" s="4"/>
      <c r="CL65" s="4"/>
      <c r="CM65" s="4"/>
      <c r="CN65" s="4"/>
      <c r="CO65" s="4"/>
      <c r="CP65" s="4"/>
      <c r="CQ65" s="4" t="e">
        <f>IF('No Worse Off Calc'!#REF!='No Worse Off Ref Data'!CQ$2,Data!G65,0)</f>
        <v>#REF!</v>
      </c>
      <c r="CR65" s="4" t="e">
        <f>IF('No Worse Off Calc'!#REF!='No Worse Off Ref Data'!CR$2,Data!H65,0)</f>
        <v>#REF!</v>
      </c>
      <c r="CS65" s="4" t="e">
        <f>IF('No Worse Off Calc'!#REF!='No Worse Off Ref Data'!CS$2,Data!I65,0)</f>
        <v>#REF!</v>
      </c>
      <c r="CT65" s="4" t="e">
        <f>IF('No Worse Off Calc'!#REF!='No Worse Off Ref Data'!CT$2,Data!J65,0)</f>
        <v>#REF!</v>
      </c>
      <c r="CU65" s="4" t="e">
        <f>IF('No Worse Off Calc'!#REF!='No Worse Off Ref Data'!CU$2,Data!K65,0)</f>
        <v>#REF!</v>
      </c>
      <c r="CV65" s="4" t="e">
        <f>IF('No Worse Off Calc'!#REF!='No Worse Off Ref Data'!CV$2,Data!L65,0)</f>
        <v>#REF!</v>
      </c>
      <c r="CW65" s="4" t="e">
        <f>IF('No Worse Off Calc'!#REF!='No Worse Off Ref Data'!CW$2,Data!M65,0)</f>
        <v>#REF!</v>
      </c>
      <c r="CX65" s="4" t="e">
        <f>IF('No Worse Off Calc'!#REF!='No Worse Off Ref Data'!CX$2,Data!N65,0)</f>
        <v>#REF!</v>
      </c>
      <c r="CY65" s="4" t="e">
        <f>IF('No Worse Off Calc'!#REF!='No Worse Off Ref Data'!CY$2,Data!O65,0)</f>
        <v>#REF!</v>
      </c>
      <c r="CZ65" s="4" t="e">
        <f>IF('No Worse Off Calc'!#REF!='No Worse Off Ref Data'!CZ$2,Data!P65,0)</f>
        <v>#REF!</v>
      </c>
      <c r="DA65" s="4" t="e">
        <f>IF('No Worse Off Calc'!#REF!='No Worse Off Ref Data'!DA$2,Data!Q65,0)</f>
        <v>#REF!</v>
      </c>
      <c r="DB65" s="4" t="e">
        <f>IF('No Worse Off Calc'!#REF!='No Worse Off Ref Data'!DB$2,Data!R65,0)</f>
        <v>#REF!</v>
      </c>
      <c r="DC65" s="4" t="e">
        <f>IF('No Worse Off Calc'!#REF!='No Worse Off Ref Data'!DC$2,Data!S65,0)</f>
        <v>#REF!</v>
      </c>
      <c r="DD65" s="4" t="e">
        <f>IF('No Worse Off Calc'!#REF!='No Worse Off Ref Data'!DD$2,Data!T65,0)</f>
        <v>#REF!</v>
      </c>
      <c r="DE65" s="4" t="e">
        <f>IF('No Worse Off Calc'!#REF!='No Worse Off Ref Data'!DE$2,Data!U65,0)</f>
        <v>#REF!</v>
      </c>
      <c r="DF65" s="22" t="e">
        <f t="shared" si="7"/>
        <v>#REF!</v>
      </c>
    </row>
    <row r="66" spans="1:110" x14ac:dyDescent="0.3">
      <c r="A66" s="12">
        <v>10190</v>
      </c>
      <c r="B66" s="37" t="s">
        <v>73</v>
      </c>
      <c r="C66" s="18">
        <f>IF('No Worse Off Calc'!$C$6='No Worse Off Ref Data'!C$2,Data!G66,0)</f>
        <v>0</v>
      </c>
      <c r="D66" s="4">
        <f>IF('No Worse Off Calc'!$C$6='No Worse Off Ref Data'!D$2,Data!H66,0)</f>
        <v>0</v>
      </c>
      <c r="E66" s="4">
        <f>IF('No Worse Off Calc'!$C$6='No Worse Off Ref Data'!E$2,Data!I66,0)</f>
        <v>747.54</v>
      </c>
      <c r="F66" s="4">
        <f>IF('No Worse Off Calc'!$C$6='No Worse Off Ref Data'!F$2,Data!J66,0)</f>
        <v>0</v>
      </c>
      <c r="G66" s="4">
        <f>IF('No Worse Off Calc'!$C$6='No Worse Off Ref Data'!G$2,Data!K66,0)</f>
        <v>0</v>
      </c>
      <c r="H66" s="4">
        <f>IF('No Worse Off Calc'!$C$6='No Worse Off Ref Data'!H$2,Data!L66,0)</f>
        <v>0</v>
      </c>
      <c r="I66" s="4">
        <f>IF('No Worse Off Calc'!$C$6='No Worse Off Ref Data'!I$2,Data!M66,0)</f>
        <v>0</v>
      </c>
      <c r="J66" s="4">
        <f>IF('No Worse Off Calc'!$C$6='No Worse Off Ref Data'!J$2,Data!N66,0)</f>
        <v>0</v>
      </c>
      <c r="K66" s="4">
        <f>IF('No Worse Off Calc'!$C$6='No Worse Off Ref Data'!K$2,Data!O66,0)</f>
        <v>0</v>
      </c>
      <c r="L66" s="4">
        <f>IF('No Worse Off Calc'!$C$6='No Worse Off Ref Data'!L$2,Data!P66,0)</f>
        <v>0</v>
      </c>
      <c r="M66" s="4">
        <f>IF('No Worse Off Calc'!$C$6='No Worse Off Ref Data'!M$2,Data!Q66,0)</f>
        <v>0</v>
      </c>
      <c r="N66" s="4">
        <f>IF('No Worse Off Calc'!$C$6='No Worse Off Ref Data'!N$2,Data!R66,0)</f>
        <v>0</v>
      </c>
      <c r="O66" s="4">
        <f>IF('No Worse Off Calc'!$C$6='No Worse Off Ref Data'!O$2,Data!S66,0)</f>
        <v>0</v>
      </c>
      <c r="P66" s="4">
        <f>IF('No Worse Off Calc'!$C$6='No Worse Off Ref Data'!P$2,Data!T66,0)</f>
        <v>0</v>
      </c>
      <c r="Q66" s="4">
        <f>IF('No Worse Off Calc'!$C$6='No Worse Off Ref Data'!Q$2,Data!U66,0)</f>
        <v>0</v>
      </c>
      <c r="R66" s="22">
        <f t="shared" si="1"/>
        <v>747.54</v>
      </c>
      <c r="S66" s="18">
        <f>IF(S$2='No Worse Off Calc'!$D$6,Data!V66,0)</f>
        <v>0</v>
      </c>
      <c r="T66" s="4">
        <f>IF(T$2='No Worse Off Calc'!$D$6,Data!W66,0)</f>
        <v>233.21</v>
      </c>
      <c r="U66" s="4">
        <f>IF(U$2='No Worse Off Calc'!$D$6,Data!X66,0)</f>
        <v>0</v>
      </c>
      <c r="V66" s="4">
        <f>IF(V$2='No Worse Off Calc'!$D$6,Data!Y66,0)</f>
        <v>0</v>
      </c>
      <c r="W66" s="4">
        <f>IF(W$2='No Worse Off Calc'!$D$6,Data!Z66,0)</f>
        <v>0</v>
      </c>
      <c r="X66" s="4">
        <f>IF(X$2='No Worse Off Calc'!$D$6,Data!AA66,0)</f>
        <v>0</v>
      </c>
      <c r="Y66" s="4">
        <f>IF(Y$2='No Worse Off Calc'!$D$6,Data!AB66,0)</f>
        <v>0</v>
      </c>
      <c r="Z66" s="4">
        <f>IF(Z$2='No Worse Off Calc'!$D$6,Data!AC66,0)</f>
        <v>0</v>
      </c>
      <c r="AA66" s="4">
        <f>IF(AA$2='No Worse Off Calc'!$D$6,Data!AD66,0)</f>
        <v>0</v>
      </c>
      <c r="AB66" s="4">
        <f>IF(AB$2='No Worse Off Calc'!$D$6,Data!AE66,0)</f>
        <v>0</v>
      </c>
      <c r="AC66" s="4">
        <f>IF(AC$2='No Worse Off Calc'!$D$6,Data!AF66,0)</f>
        <v>0</v>
      </c>
      <c r="AD66" s="4">
        <f>IF(AD$2='No Worse Off Calc'!$D$6,Data!AG66,0)</f>
        <v>0</v>
      </c>
      <c r="AE66" s="4">
        <f>IF(AE$2='No Worse Off Calc'!$D$6,Data!AH66,0)</f>
        <v>0</v>
      </c>
      <c r="AF66" s="4">
        <f>IF(AF$2='No Worse Off Calc'!$D$6,Data!AI66,0)</f>
        <v>0</v>
      </c>
      <c r="AG66" s="6">
        <f t="shared" si="2"/>
        <v>233.21</v>
      </c>
      <c r="AH66" s="18">
        <f>IF(AH$2='No Worse Off Calc'!$E$6,0,0)</f>
        <v>0</v>
      </c>
      <c r="AI66" s="4">
        <f>IF(AI$2='No Worse Off Calc'!$E$6,Data!AJ66,0)</f>
        <v>0</v>
      </c>
      <c r="AJ66" s="4">
        <f>IF(AJ$2='No Worse Off Calc'!$E$6,Data!AK66,0)</f>
        <v>264.45999999999998</v>
      </c>
      <c r="AK66" s="4">
        <f>IF(AK$2='No Worse Off Calc'!$E$6,Data!AL66,0)</f>
        <v>0</v>
      </c>
      <c r="AL66" s="4">
        <f>IF(AL$2='No Worse Off Calc'!$E$6,Data!AM66,0)</f>
        <v>0</v>
      </c>
      <c r="AM66" s="4">
        <f>IF(AM$2='No Worse Off Calc'!$E$6,Data!AN66,0)</f>
        <v>0</v>
      </c>
      <c r="AN66" s="4">
        <f>IF(AN$2='No Worse Off Calc'!$E$6,Data!AO66,0)</f>
        <v>0</v>
      </c>
      <c r="AO66" s="4">
        <f>IF(AO$2='No Worse Off Calc'!$E$6,Data!AP66,0)</f>
        <v>0</v>
      </c>
      <c r="AP66" s="6">
        <f t="shared" si="3"/>
        <v>264.45999999999998</v>
      </c>
      <c r="AQ66" s="18">
        <f>IF(AQ$2='No Worse Off Calc'!$F$6,0,0)</f>
        <v>0</v>
      </c>
      <c r="AR66" s="4">
        <f>IF(AR$2='No Worse Off Calc'!$F$6,Data!AQ66,0)</f>
        <v>0</v>
      </c>
      <c r="AS66" s="4">
        <f>IF(AS$2='No Worse Off Calc'!$F$6,Data!AR66,0)</f>
        <v>0</v>
      </c>
      <c r="AT66" s="4">
        <f>IF(AT$2='No Worse Off Calc'!$F$6,Data!AS66,0)</f>
        <v>0</v>
      </c>
      <c r="AU66" s="4">
        <f>IF(AU$2='No Worse Off Calc'!$F$6,Data!AT66,0)</f>
        <v>0</v>
      </c>
      <c r="AV66" s="4">
        <f>IF(AV$2='No Worse Off Calc'!$F$6,Data!AU66,0)</f>
        <v>0</v>
      </c>
      <c r="AW66" s="4">
        <f>IF(AW$2='No Worse Off Calc'!$F$6,Data!AV66,0)</f>
        <v>0</v>
      </c>
      <c r="AX66" s="4">
        <f>IF(AX$2='No Worse Off Calc'!$F$6,Data!AW66,0)</f>
        <v>0</v>
      </c>
      <c r="AY66" s="6">
        <f t="shared" si="4"/>
        <v>0</v>
      </c>
      <c r="AZ66" s="18">
        <f>IF(AZ$2='No Worse Off Calc'!$G$6,0,0)</f>
        <v>0</v>
      </c>
      <c r="BA66" s="4">
        <f>IF(BA$2='No Worse Off Calc'!$G$6,Data!AX66,0)</f>
        <v>0</v>
      </c>
      <c r="BB66" s="4">
        <f>IF(BB$2='No Worse Off Calc'!$G$6,Data!AY66,0)</f>
        <v>0</v>
      </c>
      <c r="BC66" s="4">
        <f>IF(BC$2='No Worse Off Calc'!$G$6,Data!AZ66,0)</f>
        <v>0</v>
      </c>
      <c r="BD66" s="4">
        <f>IF(BD$2='No Worse Off Calc'!$G$6,Data!BA66,0)</f>
        <v>0</v>
      </c>
      <c r="BE66" s="4">
        <f>IF(BE$2='No Worse Off Calc'!$G$6,Data!BB66,0)</f>
        <v>0</v>
      </c>
      <c r="BF66" s="4">
        <f>IF(BF$2='No Worse Off Calc'!$G$6,Data!BC66,0)</f>
        <v>0</v>
      </c>
      <c r="BG66" s="4">
        <f>IF(BG$2='No Worse Off Calc'!$G$6,Data!BD66,0)</f>
        <v>0</v>
      </c>
      <c r="BH66" s="6">
        <f t="shared" si="5"/>
        <v>0</v>
      </c>
      <c r="BI66" s="97">
        <f>IF('No Worse Off Calc'!$H$6="Yes",Data!BE66,0)</f>
        <v>3.4</v>
      </c>
      <c r="BJ66" s="18">
        <f>IF(BJ$2='No Worse Off Calc'!$L$4,0,0)</f>
        <v>0</v>
      </c>
      <c r="BK66" s="4">
        <f>IF(BK$2='No Worse Off Calc'!$L$4,Data!BV66,0)</f>
        <v>0</v>
      </c>
      <c r="BL66" s="4">
        <f>IF(BL$2='No Worse Off Calc'!$L$4,Data!BW66,0)</f>
        <v>0</v>
      </c>
      <c r="BM66" s="4">
        <f>IF(BM$2='No Worse Off Calc'!$L$4,Data!BX66,0)</f>
        <v>0</v>
      </c>
      <c r="BN66" s="4">
        <f>IF(BN$2='No Worse Off Calc'!$L$4,Data!BY66,0)</f>
        <v>0</v>
      </c>
      <c r="BO66" s="6">
        <f t="shared" si="6"/>
        <v>0</v>
      </c>
      <c r="BP66" s="4">
        <f>IF('No Worse Off Calc'!$J$6='No Worse Off Ref Data'!BP$2,Data!C66,0)</f>
        <v>0</v>
      </c>
      <c r="BQ66" s="4">
        <f>IF('No Worse Off Calc'!$J$6='No Worse Off Ref Data'!BQ$2,Data!D66,0)</f>
        <v>0</v>
      </c>
      <c r="BR66" s="4">
        <f>IF('No Worse Off Calc'!$J$6='No Worse Off Ref Data'!BR$2,Data!E66,0)</f>
        <v>0</v>
      </c>
      <c r="BS66" s="4">
        <f>IF('No Worse Off Calc'!$J$6='No Worse Off Ref Data'!BS$2,Data!F66,0)</f>
        <v>187.059</v>
      </c>
      <c r="BT66" s="99">
        <f t="shared" si="0"/>
        <v>187.059</v>
      </c>
      <c r="BU66" s="102">
        <f>IF('No Worse Off Calc'!$L$6="Yes",'No Worse Off Ref Data'!BO66*'No Worse Off Calc'!$L$5,0)</f>
        <v>0</v>
      </c>
      <c r="BV66" s="102">
        <f>IF('No Worse Off Calc'!$M$6="Yes",IF(('No Worse Off Calc'!I70-'No Worse Off Ref Data'!BT66)&gt;0,('No Worse Off Calc'!I70-'No Worse Off Ref Data'!BT66)*'No Worse Off Calc'!$M$5,0),0)</f>
        <v>66.211000000000013</v>
      </c>
      <c r="BW66" s="80">
        <f>IF('No Worse Off Calc'!$K$6="Yes",IF(('No Worse Off Calc'!I70)&lt;'No Worse Off Calc'!J70,('No Worse Off Calc'!I70-'No Worse Off Calc'!J70)*'No Worse Off Calc'!$K$5,0),0)</f>
        <v>0</v>
      </c>
      <c r="BX66" s="105">
        <f>IF('No Worse Off Calc'!$N$5='No Worse Off Ref Data'!$BX$2,'No Worse Off Scaling'!D69,0)</f>
        <v>0</v>
      </c>
      <c r="BY66" s="1">
        <f>IF('No Worse Off Calc'!$N$5='No Worse Off Ref Data'!$BY$2,'No Worse Off Scaling'!H69,0)</f>
        <v>-37.169425676568956</v>
      </c>
      <c r="BZ66" s="6">
        <f>IF('No Worse Off Calc'!$N$6="Yes",SUM('No Worse Off Ref Data'!BX66:BY66),0)</f>
        <v>-37.169425676568956</v>
      </c>
      <c r="CA66" s="4"/>
      <c r="CB66" s="4"/>
      <c r="CC66" s="4"/>
      <c r="CD66" s="4"/>
      <c r="CE66" s="4"/>
      <c r="CF66" s="4"/>
      <c r="CG66" s="4"/>
      <c r="CH66" s="4"/>
      <c r="CI66" s="4"/>
      <c r="CJ66" s="4"/>
      <c r="CK66" s="4"/>
      <c r="CL66" s="4"/>
      <c r="CM66" s="4"/>
      <c r="CN66" s="4"/>
      <c r="CO66" s="4"/>
      <c r="CP66" s="4"/>
      <c r="CQ66" s="4" t="e">
        <f>IF('No Worse Off Calc'!#REF!='No Worse Off Ref Data'!CQ$2,Data!G66,0)</f>
        <v>#REF!</v>
      </c>
      <c r="CR66" s="4" t="e">
        <f>IF('No Worse Off Calc'!#REF!='No Worse Off Ref Data'!CR$2,Data!H66,0)</f>
        <v>#REF!</v>
      </c>
      <c r="CS66" s="4" t="e">
        <f>IF('No Worse Off Calc'!#REF!='No Worse Off Ref Data'!CS$2,Data!I66,0)</f>
        <v>#REF!</v>
      </c>
      <c r="CT66" s="4" t="e">
        <f>IF('No Worse Off Calc'!#REF!='No Worse Off Ref Data'!CT$2,Data!J66,0)</f>
        <v>#REF!</v>
      </c>
      <c r="CU66" s="4" t="e">
        <f>IF('No Worse Off Calc'!#REF!='No Worse Off Ref Data'!CU$2,Data!K66,0)</f>
        <v>#REF!</v>
      </c>
      <c r="CV66" s="4" t="e">
        <f>IF('No Worse Off Calc'!#REF!='No Worse Off Ref Data'!CV$2,Data!L66,0)</f>
        <v>#REF!</v>
      </c>
      <c r="CW66" s="4" t="e">
        <f>IF('No Worse Off Calc'!#REF!='No Worse Off Ref Data'!CW$2,Data!M66,0)</f>
        <v>#REF!</v>
      </c>
      <c r="CX66" s="4" t="e">
        <f>IF('No Worse Off Calc'!#REF!='No Worse Off Ref Data'!CX$2,Data!N66,0)</f>
        <v>#REF!</v>
      </c>
      <c r="CY66" s="4" t="e">
        <f>IF('No Worse Off Calc'!#REF!='No Worse Off Ref Data'!CY$2,Data!O66,0)</f>
        <v>#REF!</v>
      </c>
      <c r="CZ66" s="4" t="e">
        <f>IF('No Worse Off Calc'!#REF!='No Worse Off Ref Data'!CZ$2,Data!P66,0)</f>
        <v>#REF!</v>
      </c>
      <c r="DA66" s="4" t="e">
        <f>IF('No Worse Off Calc'!#REF!='No Worse Off Ref Data'!DA$2,Data!Q66,0)</f>
        <v>#REF!</v>
      </c>
      <c r="DB66" s="4" t="e">
        <f>IF('No Worse Off Calc'!#REF!='No Worse Off Ref Data'!DB$2,Data!R66,0)</f>
        <v>#REF!</v>
      </c>
      <c r="DC66" s="4" t="e">
        <f>IF('No Worse Off Calc'!#REF!='No Worse Off Ref Data'!DC$2,Data!S66,0)</f>
        <v>#REF!</v>
      </c>
      <c r="DD66" s="4" t="e">
        <f>IF('No Worse Off Calc'!#REF!='No Worse Off Ref Data'!DD$2,Data!T66,0)</f>
        <v>#REF!</v>
      </c>
      <c r="DE66" s="4" t="e">
        <f>IF('No Worse Off Calc'!#REF!='No Worse Off Ref Data'!DE$2,Data!U66,0)</f>
        <v>#REF!</v>
      </c>
      <c r="DF66" s="22" t="e">
        <f t="shared" si="7"/>
        <v>#REF!</v>
      </c>
    </row>
    <row r="67" spans="1:110" x14ac:dyDescent="0.3">
      <c r="A67" s="12">
        <v>10191</v>
      </c>
      <c r="B67" s="37" t="s">
        <v>74</v>
      </c>
      <c r="C67" s="18">
        <f>IF('No Worse Off Calc'!$C$6='No Worse Off Ref Data'!C$2,Data!G67,0)</f>
        <v>0</v>
      </c>
      <c r="D67" s="4">
        <f>IF('No Worse Off Calc'!$C$6='No Worse Off Ref Data'!D$2,Data!H67,0)</f>
        <v>0</v>
      </c>
      <c r="E67" s="4">
        <f>IF('No Worse Off Calc'!$C$6='No Worse Off Ref Data'!E$2,Data!I67,0)</f>
        <v>129.16990650684932</v>
      </c>
      <c r="F67" s="4">
        <f>IF('No Worse Off Calc'!$C$6='No Worse Off Ref Data'!F$2,Data!J67,0)</f>
        <v>0</v>
      </c>
      <c r="G67" s="4">
        <f>IF('No Worse Off Calc'!$C$6='No Worse Off Ref Data'!G$2,Data!K67,0)</f>
        <v>0</v>
      </c>
      <c r="H67" s="4">
        <f>IF('No Worse Off Calc'!$C$6='No Worse Off Ref Data'!H$2,Data!L67,0)</f>
        <v>0</v>
      </c>
      <c r="I67" s="4">
        <f>IF('No Worse Off Calc'!$C$6='No Worse Off Ref Data'!I$2,Data!M67,0)</f>
        <v>0</v>
      </c>
      <c r="J67" s="4">
        <f>IF('No Worse Off Calc'!$C$6='No Worse Off Ref Data'!J$2,Data!N67,0)</f>
        <v>0</v>
      </c>
      <c r="K67" s="4">
        <f>IF('No Worse Off Calc'!$C$6='No Worse Off Ref Data'!K$2,Data!O67,0)</f>
        <v>0</v>
      </c>
      <c r="L67" s="4">
        <f>IF('No Worse Off Calc'!$C$6='No Worse Off Ref Data'!L$2,Data!P67,0)</f>
        <v>0</v>
      </c>
      <c r="M67" s="4">
        <f>IF('No Worse Off Calc'!$C$6='No Worse Off Ref Data'!M$2,Data!Q67,0)</f>
        <v>0</v>
      </c>
      <c r="N67" s="4">
        <f>IF('No Worse Off Calc'!$C$6='No Worse Off Ref Data'!N$2,Data!R67,0)</f>
        <v>0</v>
      </c>
      <c r="O67" s="4">
        <f>IF('No Worse Off Calc'!$C$6='No Worse Off Ref Data'!O$2,Data!S67,0)</f>
        <v>0</v>
      </c>
      <c r="P67" s="4">
        <f>IF('No Worse Off Calc'!$C$6='No Worse Off Ref Data'!P$2,Data!T67,0)</f>
        <v>0</v>
      </c>
      <c r="Q67" s="4">
        <f>IF('No Worse Off Calc'!$C$6='No Worse Off Ref Data'!Q$2,Data!U67,0)</f>
        <v>0</v>
      </c>
      <c r="R67" s="22">
        <f t="shared" si="1"/>
        <v>129.16990650684932</v>
      </c>
      <c r="S67" s="18">
        <f>IF(S$2='No Worse Off Calc'!$D$6,Data!V67,0)</f>
        <v>0</v>
      </c>
      <c r="T67" s="4">
        <f>IF(T$2='No Worse Off Calc'!$D$6,Data!W67,0)</f>
        <v>0</v>
      </c>
      <c r="U67" s="4">
        <f>IF(U$2='No Worse Off Calc'!$D$6,Data!X67,0)</f>
        <v>0</v>
      </c>
      <c r="V67" s="4">
        <f>IF(V$2='No Worse Off Calc'!$D$6,Data!Y67,0)</f>
        <v>0</v>
      </c>
      <c r="W67" s="4">
        <f>IF(W$2='No Worse Off Calc'!$D$6,Data!Z67,0)</f>
        <v>0</v>
      </c>
      <c r="X67" s="4">
        <f>IF(X$2='No Worse Off Calc'!$D$6,Data!AA67,0)</f>
        <v>0</v>
      </c>
      <c r="Y67" s="4">
        <f>IF(Y$2='No Worse Off Calc'!$D$6,Data!AB67,0)</f>
        <v>0</v>
      </c>
      <c r="Z67" s="4">
        <f>IF(Z$2='No Worse Off Calc'!$D$6,Data!AC67,0)</f>
        <v>0</v>
      </c>
      <c r="AA67" s="4">
        <f>IF(AA$2='No Worse Off Calc'!$D$6,Data!AD67,0)</f>
        <v>0</v>
      </c>
      <c r="AB67" s="4">
        <f>IF(AB$2='No Worse Off Calc'!$D$6,Data!AE67,0)</f>
        <v>0</v>
      </c>
      <c r="AC67" s="4">
        <f>IF(AC$2='No Worse Off Calc'!$D$6,Data!AF67,0)</f>
        <v>0</v>
      </c>
      <c r="AD67" s="4">
        <f>IF(AD$2='No Worse Off Calc'!$D$6,Data!AG67,0)</f>
        <v>0</v>
      </c>
      <c r="AE67" s="4">
        <f>IF(AE$2='No Worse Off Calc'!$D$6,Data!AH67,0)</f>
        <v>0</v>
      </c>
      <c r="AF67" s="4">
        <f>IF(AF$2='No Worse Off Calc'!$D$6,Data!AI67,0)</f>
        <v>0</v>
      </c>
      <c r="AG67" s="6">
        <f t="shared" si="2"/>
        <v>0</v>
      </c>
      <c r="AH67" s="18">
        <f>IF(AH$2='No Worse Off Calc'!$E$6,0,0)</f>
        <v>0</v>
      </c>
      <c r="AI67" s="4">
        <f>IF(AI$2='No Worse Off Calc'!$E$6,Data!AJ67,0)</f>
        <v>0</v>
      </c>
      <c r="AJ67" s="4">
        <f>IF(AJ$2='No Worse Off Calc'!$E$6,Data!AK67,0)</f>
        <v>0</v>
      </c>
      <c r="AK67" s="4">
        <f>IF(AK$2='No Worse Off Calc'!$E$6,Data!AL67,0)</f>
        <v>0</v>
      </c>
      <c r="AL67" s="4">
        <f>IF(AL$2='No Worse Off Calc'!$E$6,Data!AM67,0)</f>
        <v>0</v>
      </c>
      <c r="AM67" s="4">
        <f>IF(AM$2='No Worse Off Calc'!$E$6,Data!AN67,0)</f>
        <v>0</v>
      </c>
      <c r="AN67" s="4">
        <f>IF(AN$2='No Worse Off Calc'!$E$6,Data!AO67,0)</f>
        <v>0</v>
      </c>
      <c r="AO67" s="4">
        <f>IF(AO$2='No Worse Off Calc'!$E$6,Data!AP67,0)</f>
        <v>0</v>
      </c>
      <c r="AP67" s="6">
        <f t="shared" si="3"/>
        <v>0</v>
      </c>
      <c r="AQ67" s="18">
        <f>IF(AQ$2='No Worse Off Calc'!$F$6,0,0)</f>
        <v>0</v>
      </c>
      <c r="AR67" s="4">
        <f>IF(AR$2='No Worse Off Calc'!$F$6,Data!AQ67,0)</f>
        <v>0</v>
      </c>
      <c r="AS67" s="4">
        <f>IF(AS$2='No Worse Off Calc'!$F$6,Data!AR67,0)</f>
        <v>0</v>
      </c>
      <c r="AT67" s="4">
        <f>IF(AT$2='No Worse Off Calc'!$F$6,Data!AS67,0)</f>
        <v>0</v>
      </c>
      <c r="AU67" s="4">
        <f>IF(AU$2='No Worse Off Calc'!$F$6,Data!AT67,0)</f>
        <v>0</v>
      </c>
      <c r="AV67" s="4">
        <f>IF(AV$2='No Worse Off Calc'!$F$6,Data!AU67,0)</f>
        <v>0</v>
      </c>
      <c r="AW67" s="4">
        <f>IF(AW$2='No Worse Off Calc'!$F$6,Data!AV67,0)</f>
        <v>0</v>
      </c>
      <c r="AX67" s="4">
        <f>IF(AX$2='No Worse Off Calc'!$F$6,Data!AW67,0)</f>
        <v>0</v>
      </c>
      <c r="AY67" s="6">
        <f t="shared" si="4"/>
        <v>0</v>
      </c>
      <c r="AZ67" s="18">
        <f>IF(AZ$2='No Worse Off Calc'!$G$6,0,0)</f>
        <v>0</v>
      </c>
      <c r="BA67" s="4">
        <f>IF(BA$2='No Worse Off Calc'!$G$6,Data!AX67,0)</f>
        <v>0</v>
      </c>
      <c r="BB67" s="4">
        <f>IF(BB$2='No Worse Off Calc'!$G$6,Data!AY67,0)</f>
        <v>0</v>
      </c>
      <c r="BC67" s="4">
        <f>IF(BC$2='No Worse Off Calc'!$G$6,Data!AZ67,0)</f>
        <v>0</v>
      </c>
      <c r="BD67" s="4">
        <f>IF(BD$2='No Worse Off Calc'!$G$6,Data!BA67,0)</f>
        <v>0</v>
      </c>
      <c r="BE67" s="4">
        <f>IF(BE$2='No Worse Off Calc'!$G$6,Data!BB67,0)</f>
        <v>0</v>
      </c>
      <c r="BF67" s="4">
        <f>IF(BF$2='No Worse Off Calc'!$G$6,Data!BC67,0)</f>
        <v>0</v>
      </c>
      <c r="BG67" s="4">
        <f>IF(BG$2='No Worse Off Calc'!$G$6,Data!BD67,0)</f>
        <v>0</v>
      </c>
      <c r="BH67" s="6">
        <f t="shared" si="5"/>
        <v>0</v>
      </c>
      <c r="BI67" s="97">
        <f>IF('No Worse Off Calc'!$H$6="Yes",Data!BE67,0)</f>
        <v>0</v>
      </c>
      <c r="BJ67" s="18">
        <f>IF(BJ$2='No Worse Off Calc'!$L$4,0,0)</f>
        <v>0</v>
      </c>
      <c r="BK67" s="4">
        <f>IF(BK$2='No Worse Off Calc'!$L$4,Data!BV67,0)</f>
        <v>0</v>
      </c>
      <c r="BL67" s="4">
        <f>IF(BL$2='No Worse Off Calc'!$L$4,Data!BW67,0)</f>
        <v>0</v>
      </c>
      <c r="BM67" s="4">
        <f>IF(BM$2='No Worse Off Calc'!$L$4,Data!BX67,0)</f>
        <v>0</v>
      </c>
      <c r="BN67" s="4">
        <f>IF(BN$2='No Worse Off Calc'!$L$4,Data!BY67,0)</f>
        <v>0.19875000000000001</v>
      </c>
      <c r="BO67" s="6">
        <f t="shared" si="6"/>
        <v>0.19875000000000001</v>
      </c>
      <c r="BP67" s="4">
        <f>IF('No Worse Off Calc'!$J$6='No Worse Off Ref Data'!BP$2,Data!C67,0)</f>
        <v>0</v>
      </c>
      <c r="BQ67" s="4">
        <f>IF('No Worse Off Calc'!$J$6='No Worse Off Ref Data'!BQ$2,Data!D67,0)</f>
        <v>0</v>
      </c>
      <c r="BR67" s="4">
        <f>IF('No Worse Off Calc'!$J$6='No Worse Off Ref Data'!BR$2,Data!E67,0)</f>
        <v>0</v>
      </c>
      <c r="BS67" s="4">
        <f>IF('No Worse Off Calc'!$J$6='No Worse Off Ref Data'!BS$2,Data!F67,0)</f>
        <v>131.21700000000001</v>
      </c>
      <c r="BT67" s="99">
        <f t="shared" ref="BT67:BT130" si="8">SUM(BP67:BS67)</f>
        <v>131.21700000000001</v>
      </c>
      <c r="BU67" s="102">
        <f>IF('No Worse Off Calc'!$L$6="Yes",'No Worse Off Ref Data'!BO67*'No Worse Off Calc'!$L$5,0)</f>
        <v>0.19875000000000001</v>
      </c>
      <c r="BV67" s="102">
        <f>IF('No Worse Off Calc'!$M$6="Yes",IF(('No Worse Off Calc'!I71-'No Worse Off Ref Data'!BT67)&gt;0,('No Worse Off Calc'!I71-'No Worse Off Ref Data'!BT67)*'No Worse Off Calc'!$M$5,0),0)</f>
        <v>0</v>
      </c>
      <c r="BW67" s="80">
        <f>IF('No Worse Off Calc'!$K$6="Yes",IF(('No Worse Off Calc'!I71)&lt;'No Worse Off Calc'!J71,('No Worse Off Calc'!I71-'No Worse Off Calc'!J71)*'No Worse Off Calc'!$K$5,0),0)</f>
        <v>-2.0470934931506974</v>
      </c>
      <c r="BX67" s="105">
        <f>IF('No Worse Off Calc'!$N$5='No Worse Off Ref Data'!$BX$2,'No Worse Off Scaling'!D70,0)</f>
        <v>0</v>
      </c>
      <c r="BY67" s="1">
        <f>IF('No Worse Off Calc'!$N$5='No Worse Off Ref Data'!$BY$2,'No Worse Off Scaling'!H70,0)</f>
        <v>0</v>
      </c>
      <c r="BZ67" s="6">
        <f>IF('No Worse Off Calc'!$N$6="Yes",SUM('No Worse Off Ref Data'!BX67:BY67),0)</f>
        <v>0</v>
      </c>
      <c r="CA67" s="4"/>
      <c r="CB67" s="4"/>
      <c r="CC67" s="4"/>
      <c r="CD67" s="4"/>
      <c r="CE67" s="4"/>
      <c r="CF67" s="4"/>
      <c r="CG67" s="4"/>
      <c r="CH67" s="4"/>
      <c r="CI67" s="4"/>
      <c r="CJ67" s="4"/>
      <c r="CK67" s="4"/>
      <c r="CL67" s="4"/>
      <c r="CM67" s="4"/>
      <c r="CN67" s="4"/>
      <c r="CO67" s="4"/>
      <c r="CP67" s="4"/>
      <c r="CQ67" s="4" t="e">
        <f>IF('No Worse Off Calc'!#REF!='No Worse Off Ref Data'!CQ$2,Data!G67,0)</f>
        <v>#REF!</v>
      </c>
      <c r="CR67" s="4" t="e">
        <f>IF('No Worse Off Calc'!#REF!='No Worse Off Ref Data'!CR$2,Data!H67,0)</f>
        <v>#REF!</v>
      </c>
      <c r="CS67" s="4" t="e">
        <f>IF('No Worse Off Calc'!#REF!='No Worse Off Ref Data'!CS$2,Data!I67,0)</f>
        <v>#REF!</v>
      </c>
      <c r="CT67" s="4" t="e">
        <f>IF('No Worse Off Calc'!#REF!='No Worse Off Ref Data'!CT$2,Data!J67,0)</f>
        <v>#REF!</v>
      </c>
      <c r="CU67" s="4" t="e">
        <f>IF('No Worse Off Calc'!#REF!='No Worse Off Ref Data'!CU$2,Data!K67,0)</f>
        <v>#REF!</v>
      </c>
      <c r="CV67" s="4" t="e">
        <f>IF('No Worse Off Calc'!#REF!='No Worse Off Ref Data'!CV$2,Data!L67,0)</f>
        <v>#REF!</v>
      </c>
      <c r="CW67" s="4" t="e">
        <f>IF('No Worse Off Calc'!#REF!='No Worse Off Ref Data'!CW$2,Data!M67,0)</f>
        <v>#REF!</v>
      </c>
      <c r="CX67" s="4" t="e">
        <f>IF('No Worse Off Calc'!#REF!='No Worse Off Ref Data'!CX$2,Data!N67,0)</f>
        <v>#REF!</v>
      </c>
      <c r="CY67" s="4" t="e">
        <f>IF('No Worse Off Calc'!#REF!='No Worse Off Ref Data'!CY$2,Data!O67,0)</f>
        <v>#REF!</v>
      </c>
      <c r="CZ67" s="4" t="e">
        <f>IF('No Worse Off Calc'!#REF!='No Worse Off Ref Data'!CZ$2,Data!P67,0)</f>
        <v>#REF!</v>
      </c>
      <c r="DA67" s="4" t="e">
        <f>IF('No Worse Off Calc'!#REF!='No Worse Off Ref Data'!DA$2,Data!Q67,0)</f>
        <v>#REF!</v>
      </c>
      <c r="DB67" s="4" t="e">
        <f>IF('No Worse Off Calc'!#REF!='No Worse Off Ref Data'!DB$2,Data!R67,0)</f>
        <v>#REF!</v>
      </c>
      <c r="DC67" s="4" t="e">
        <f>IF('No Worse Off Calc'!#REF!='No Worse Off Ref Data'!DC$2,Data!S67,0)</f>
        <v>#REF!</v>
      </c>
      <c r="DD67" s="4" t="e">
        <f>IF('No Worse Off Calc'!#REF!='No Worse Off Ref Data'!DD$2,Data!T67,0)</f>
        <v>#REF!</v>
      </c>
      <c r="DE67" s="4" t="e">
        <f>IF('No Worse Off Calc'!#REF!='No Worse Off Ref Data'!DE$2,Data!U67,0)</f>
        <v>#REF!</v>
      </c>
      <c r="DF67" s="22" t="e">
        <f t="shared" si="7"/>
        <v>#REF!</v>
      </c>
    </row>
    <row r="68" spans="1:110" x14ac:dyDescent="0.3">
      <c r="A68" s="12">
        <v>10197</v>
      </c>
      <c r="B68" s="37" t="s">
        <v>75</v>
      </c>
      <c r="C68" s="18">
        <f>IF('No Worse Off Calc'!$C$6='No Worse Off Ref Data'!C$2,Data!G68,0)</f>
        <v>0</v>
      </c>
      <c r="D68" s="4">
        <f>IF('No Worse Off Calc'!$C$6='No Worse Off Ref Data'!D$2,Data!H68,0)</f>
        <v>0</v>
      </c>
      <c r="E68" s="4">
        <f>IF('No Worse Off Calc'!$C$6='No Worse Off Ref Data'!E$2,Data!I68,0)</f>
        <v>26.556640981735153</v>
      </c>
      <c r="F68" s="4">
        <f>IF('No Worse Off Calc'!$C$6='No Worse Off Ref Data'!F$2,Data!J68,0)</f>
        <v>0</v>
      </c>
      <c r="G68" s="4">
        <f>IF('No Worse Off Calc'!$C$6='No Worse Off Ref Data'!G$2,Data!K68,0)</f>
        <v>0</v>
      </c>
      <c r="H68" s="4">
        <f>IF('No Worse Off Calc'!$C$6='No Worse Off Ref Data'!H$2,Data!L68,0)</f>
        <v>0</v>
      </c>
      <c r="I68" s="4">
        <f>IF('No Worse Off Calc'!$C$6='No Worse Off Ref Data'!I$2,Data!M68,0)</f>
        <v>0</v>
      </c>
      <c r="J68" s="4">
        <f>IF('No Worse Off Calc'!$C$6='No Worse Off Ref Data'!J$2,Data!N68,0)</f>
        <v>0</v>
      </c>
      <c r="K68" s="4">
        <f>IF('No Worse Off Calc'!$C$6='No Worse Off Ref Data'!K$2,Data!O68,0)</f>
        <v>0</v>
      </c>
      <c r="L68" s="4">
        <f>IF('No Worse Off Calc'!$C$6='No Worse Off Ref Data'!L$2,Data!P68,0)</f>
        <v>0</v>
      </c>
      <c r="M68" s="4">
        <f>IF('No Worse Off Calc'!$C$6='No Worse Off Ref Data'!M$2,Data!Q68,0)</f>
        <v>0</v>
      </c>
      <c r="N68" s="4">
        <f>IF('No Worse Off Calc'!$C$6='No Worse Off Ref Data'!N$2,Data!R68,0)</f>
        <v>0</v>
      </c>
      <c r="O68" s="4">
        <f>IF('No Worse Off Calc'!$C$6='No Worse Off Ref Data'!O$2,Data!S68,0)</f>
        <v>0</v>
      </c>
      <c r="P68" s="4">
        <f>IF('No Worse Off Calc'!$C$6='No Worse Off Ref Data'!P$2,Data!T68,0)</f>
        <v>0</v>
      </c>
      <c r="Q68" s="4">
        <f>IF('No Worse Off Calc'!$C$6='No Worse Off Ref Data'!Q$2,Data!U68,0)</f>
        <v>0</v>
      </c>
      <c r="R68" s="22">
        <f t="shared" ref="R68:R131" si="9">SUM(C68:Q68)</f>
        <v>26.556640981735153</v>
      </c>
      <c r="S68" s="18">
        <f>IF(S$2='No Worse Off Calc'!$D$6,Data!V68,0)</f>
        <v>0</v>
      </c>
      <c r="T68" s="4">
        <f>IF(T$2='No Worse Off Calc'!$D$6,Data!W68,0)</f>
        <v>0</v>
      </c>
      <c r="U68" s="4">
        <f>IF(U$2='No Worse Off Calc'!$D$6,Data!X68,0)</f>
        <v>0</v>
      </c>
      <c r="V68" s="4">
        <f>IF(V$2='No Worse Off Calc'!$D$6,Data!Y68,0)</f>
        <v>0</v>
      </c>
      <c r="W68" s="4">
        <f>IF(W$2='No Worse Off Calc'!$D$6,Data!Z68,0)</f>
        <v>0</v>
      </c>
      <c r="X68" s="4">
        <f>IF(X$2='No Worse Off Calc'!$D$6,Data!AA68,0)</f>
        <v>0</v>
      </c>
      <c r="Y68" s="4">
        <f>IF(Y$2='No Worse Off Calc'!$D$6,Data!AB68,0)</f>
        <v>0</v>
      </c>
      <c r="Z68" s="4">
        <f>IF(Z$2='No Worse Off Calc'!$D$6,Data!AC68,0)</f>
        <v>0</v>
      </c>
      <c r="AA68" s="4">
        <f>IF(AA$2='No Worse Off Calc'!$D$6,Data!AD68,0)</f>
        <v>0</v>
      </c>
      <c r="AB68" s="4">
        <f>IF(AB$2='No Worse Off Calc'!$D$6,Data!AE68,0)</f>
        <v>0</v>
      </c>
      <c r="AC68" s="4">
        <f>IF(AC$2='No Worse Off Calc'!$D$6,Data!AF68,0)</f>
        <v>0</v>
      </c>
      <c r="AD68" s="4">
        <f>IF(AD$2='No Worse Off Calc'!$D$6,Data!AG68,0)</f>
        <v>0</v>
      </c>
      <c r="AE68" s="4">
        <f>IF(AE$2='No Worse Off Calc'!$D$6,Data!AH68,0)</f>
        <v>0</v>
      </c>
      <c r="AF68" s="4">
        <f>IF(AF$2='No Worse Off Calc'!$D$6,Data!AI68,0)</f>
        <v>0</v>
      </c>
      <c r="AG68" s="6">
        <f t="shared" ref="AG68:AG131" si="10">SUM(S68:AF68)</f>
        <v>0</v>
      </c>
      <c r="AH68" s="18">
        <f>IF(AH$2='No Worse Off Calc'!$E$6,0,0)</f>
        <v>0</v>
      </c>
      <c r="AI68" s="4">
        <f>IF(AI$2='No Worse Off Calc'!$E$6,Data!AJ68,0)</f>
        <v>0</v>
      </c>
      <c r="AJ68" s="4">
        <f>IF(AJ$2='No Worse Off Calc'!$E$6,Data!AK68,0)</f>
        <v>0</v>
      </c>
      <c r="AK68" s="4">
        <f>IF(AK$2='No Worse Off Calc'!$E$6,Data!AL68,0)</f>
        <v>0</v>
      </c>
      <c r="AL68" s="4">
        <f>IF(AL$2='No Worse Off Calc'!$E$6,Data!AM68,0)</f>
        <v>0</v>
      </c>
      <c r="AM68" s="4">
        <f>IF(AM$2='No Worse Off Calc'!$E$6,Data!AN68,0)</f>
        <v>0</v>
      </c>
      <c r="AN68" s="4">
        <f>IF(AN$2='No Worse Off Calc'!$E$6,Data!AO68,0)</f>
        <v>0</v>
      </c>
      <c r="AO68" s="4">
        <f>IF(AO$2='No Worse Off Calc'!$E$6,Data!AP68,0)</f>
        <v>0</v>
      </c>
      <c r="AP68" s="6">
        <f t="shared" ref="AP68:AP131" si="11">SUM(AH68:AO68)</f>
        <v>0</v>
      </c>
      <c r="AQ68" s="18">
        <f>IF(AQ$2='No Worse Off Calc'!$F$6,0,0)</f>
        <v>0</v>
      </c>
      <c r="AR68" s="4">
        <f>IF(AR$2='No Worse Off Calc'!$F$6,Data!AQ68,0)</f>
        <v>0</v>
      </c>
      <c r="AS68" s="4">
        <f>IF(AS$2='No Worse Off Calc'!$F$6,Data!AR68,0)</f>
        <v>0</v>
      </c>
      <c r="AT68" s="4">
        <f>IF(AT$2='No Worse Off Calc'!$F$6,Data!AS68,0)</f>
        <v>0</v>
      </c>
      <c r="AU68" s="4">
        <f>IF(AU$2='No Worse Off Calc'!$F$6,Data!AT68,0)</f>
        <v>0</v>
      </c>
      <c r="AV68" s="4">
        <f>IF(AV$2='No Worse Off Calc'!$F$6,Data!AU68,0)</f>
        <v>0</v>
      </c>
      <c r="AW68" s="4">
        <f>IF(AW$2='No Worse Off Calc'!$F$6,Data!AV68,0)</f>
        <v>0</v>
      </c>
      <c r="AX68" s="4">
        <f>IF(AX$2='No Worse Off Calc'!$F$6,Data!AW68,0)</f>
        <v>0</v>
      </c>
      <c r="AY68" s="6">
        <f t="shared" ref="AY68:AY131" si="12">SUM(AQ68:AX68)</f>
        <v>0</v>
      </c>
      <c r="AZ68" s="18">
        <f>IF(AZ$2='No Worse Off Calc'!$G$6,0,0)</f>
        <v>0</v>
      </c>
      <c r="BA68" s="4">
        <f>IF(BA$2='No Worse Off Calc'!$G$6,Data!AX68,0)</f>
        <v>0</v>
      </c>
      <c r="BB68" s="4">
        <f>IF(BB$2='No Worse Off Calc'!$G$6,Data!AY68,0)</f>
        <v>0</v>
      </c>
      <c r="BC68" s="4">
        <f>IF(BC$2='No Worse Off Calc'!$G$6,Data!AZ68,0)</f>
        <v>0</v>
      </c>
      <c r="BD68" s="4">
        <f>IF(BD$2='No Worse Off Calc'!$G$6,Data!BA68,0)</f>
        <v>0</v>
      </c>
      <c r="BE68" s="4">
        <f>IF(BE$2='No Worse Off Calc'!$G$6,Data!BB68,0)</f>
        <v>0</v>
      </c>
      <c r="BF68" s="4">
        <f>IF(BF$2='No Worse Off Calc'!$G$6,Data!BC68,0)</f>
        <v>0</v>
      </c>
      <c r="BG68" s="4">
        <f>IF(BG$2='No Worse Off Calc'!$G$6,Data!BD68,0)</f>
        <v>0</v>
      </c>
      <c r="BH68" s="6">
        <f t="shared" ref="BH68:BH131" si="13">SUM(AZ68:BG68)</f>
        <v>0</v>
      </c>
      <c r="BI68" s="97">
        <f>IF('No Worse Off Calc'!$H$6="Yes",Data!BE68,0)</f>
        <v>0</v>
      </c>
      <c r="BJ68" s="18">
        <f>IF(BJ$2='No Worse Off Calc'!$L$4,0,0)</f>
        <v>0</v>
      </c>
      <c r="BK68" s="4">
        <f>IF(BK$2='No Worse Off Calc'!$L$4,Data!BV68,0)</f>
        <v>0</v>
      </c>
      <c r="BL68" s="4">
        <f>IF(BL$2='No Worse Off Calc'!$L$4,Data!BW68,0)</f>
        <v>0</v>
      </c>
      <c r="BM68" s="4">
        <f>IF(BM$2='No Worse Off Calc'!$L$4,Data!BX68,0)</f>
        <v>0</v>
      </c>
      <c r="BN68" s="4">
        <f>IF(BN$2='No Worse Off Calc'!$L$4,Data!BY68,0)</f>
        <v>0</v>
      </c>
      <c r="BO68" s="6">
        <f t="shared" ref="BO68:BO131" si="14">SUM(BJ68:BN68)</f>
        <v>0</v>
      </c>
      <c r="BP68" s="4">
        <f>IF('No Worse Off Calc'!$J$6='No Worse Off Ref Data'!BP$2,Data!C68,0)</f>
        <v>0</v>
      </c>
      <c r="BQ68" s="4">
        <f>IF('No Worse Off Calc'!$J$6='No Worse Off Ref Data'!BQ$2,Data!D68,0)</f>
        <v>0</v>
      </c>
      <c r="BR68" s="4">
        <f>IF('No Worse Off Calc'!$J$6='No Worse Off Ref Data'!BR$2,Data!E68,0)</f>
        <v>0</v>
      </c>
      <c r="BS68" s="4">
        <f>IF('No Worse Off Calc'!$J$6='No Worse Off Ref Data'!BS$2,Data!F68,0)</f>
        <v>22.753</v>
      </c>
      <c r="BT68" s="99">
        <f t="shared" si="8"/>
        <v>22.753</v>
      </c>
      <c r="BU68" s="102">
        <f>IF('No Worse Off Calc'!$L$6="Yes",'No Worse Off Ref Data'!BO68*'No Worse Off Calc'!$L$5,0)</f>
        <v>0</v>
      </c>
      <c r="BV68" s="102">
        <f>IF('No Worse Off Calc'!$M$6="Yes",IF(('No Worse Off Calc'!I72-'No Worse Off Ref Data'!BT68)&gt;0,('No Worse Off Calc'!I72-'No Worse Off Ref Data'!BT68)*'No Worse Off Calc'!$M$5,0),0)</f>
        <v>3.8036409817351533</v>
      </c>
      <c r="BW68" s="80">
        <f>IF('No Worse Off Calc'!$K$6="Yes",IF(('No Worse Off Calc'!I72)&lt;'No Worse Off Calc'!J72,('No Worse Off Calc'!I72-'No Worse Off Calc'!J72)*'No Worse Off Calc'!$K$5,0),0)</f>
        <v>0</v>
      </c>
      <c r="BX68" s="105">
        <f>IF('No Worse Off Calc'!$N$5='No Worse Off Ref Data'!$BX$2,'No Worse Off Scaling'!D71,0)</f>
        <v>0</v>
      </c>
      <c r="BY68" s="1">
        <f>IF('No Worse Off Calc'!$N$5='No Worse Off Ref Data'!$BY$2,'No Worse Off Scaling'!H71,0)</f>
        <v>-2.135281913442729</v>
      </c>
      <c r="BZ68" s="6">
        <f>IF('No Worse Off Calc'!$N$6="Yes",SUM('No Worse Off Ref Data'!BX68:BY68),0)</f>
        <v>-2.135281913442729</v>
      </c>
      <c r="CA68" s="4"/>
      <c r="CB68" s="4"/>
      <c r="CC68" s="4"/>
      <c r="CD68" s="4"/>
      <c r="CE68" s="4"/>
      <c r="CF68" s="4"/>
      <c r="CG68" s="4"/>
      <c r="CH68" s="4"/>
      <c r="CI68" s="4"/>
      <c r="CJ68" s="4"/>
      <c r="CK68" s="4"/>
      <c r="CL68" s="4"/>
      <c r="CM68" s="4"/>
      <c r="CN68" s="4"/>
      <c r="CO68" s="4"/>
      <c r="CP68" s="4"/>
      <c r="CQ68" s="4" t="e">
        <f>IF('No Worse Off Calc'!#REF!='No Worse Off Ref Data'!CQ$2,Data!G68,0)</f>
        <v>#REF!</v>
      </c>
      <c r="CR68" s="4" t="e">
        <f>IF('No Worse Off Calc'!#REF!='No Worse Off Ref Data'!CR$2,Data!H68,0)</f>
        <v>#REF!</v>
      </c>
      <c r="CS68" s="4" t="e">
        <f>IF('No Worse Off Calc'!#REF!='No Worse Off Ref Data'!CS$2,Data!I68,0)</f>
        <v>#REF!</v>
      </c>
      <c r="CT68" s="4" t="e">
        <f>IF('No Worse Off Calc'!#REF!='No Worse Off Ref Data'!CT$2,Data!J68,0)</f>
        <v>#REF!</v>
      </c>
      <c r="CU68" s="4" t="e">
        <f>IF('No Worse Off Calc'!#REF!='No Worse Off Ref Data'!CU$2,Data!K68,0)</f>
        <v>#REF!</v>
      </c>
      <c r="CV68" s="4" t="e">
        <f>IF('No Worse Off Calc'!#REF!='No Worse Off Ref Data'!CV$2,Data!L68,0)</f>
        <v>#REF!</v>
      </c>
      <c r="CW68" s="4" t="e">
        <f>IF('No Worse Off Calc'!#REF!='No Worse Off Ref Data'!CW$2,Data!M68,0)</f>
        <v>#REF!</v>
      </c>
      <c r="CX68" s="4" t="e">
        <f>IF('No Worse Off Calc'!#REF!='No Worse Off Ref Data'!CX$2,Data!N68,0)</f>
        <v>#REF!</v>
      </c>
      <c r="CY68" s="4" t="e">
        <f>IF('No Worse Off Calc'!#REF!='No Worse Off Ref Data'!CY$2,Data!O68,0)</f>
        <v>#REF!</v>
      </c>
      <c r="CZ68" s="4" t="e">
        <f>IF('No Worse Off Calc'!#REF!='No Worse Off Ref Data'!CZ$2,Data!P68,0)</f>
        <v>#REF!</v>
      </c>
      <c r="DA68" s="4" t="e">
        <f>IF('No Worse Off Calc'!#REF!='No Worse Off Ref Data'!DA$2,Data!Q68,0)</f>
        <v>#REF!</v>
      </c>
      <c r="DB68" s="4" t="e">
        <f>IF('No Worse Off Calc'!#REF!='No Worse Off Ref Data'!DB$2,Data!R68,0)</f>
        <v>#REF!</v>
      </c>
      <c r="DC68" s="4" t="e">
        <f>IF('No Worse Off Calc'!#REF!='No Worse Off Ref Data'!DC$2,Data!S68,0)</f>
        <v>#REF!</v>
      </c>
      <c r="DD68" s="4" t="e">
        <f>IF('No Worse Off Calc'!#REF!='No Worse Off Ref Data'!DD$2,Data!T68,0)</f>
        <v>#REF!</v>
      </c>
      <c r="DE68" s="4" t="e">
        <f>IF('No Worse Off Calc'!#REF!='No Worse Off Ref Data'!DE$2,Data!U68,0)</f>
        <v>#REF!</v>
      </c>
      <c r="DF68" s="22" t="e">
        <f t="shared" ref="DF68:DF131" si="15">SUM(CQ68:DE68)</f>
        <v>#REF!</v>
      </c>
    </row>
    <row r="69" spans="1:110" x14ac:dyDescent="0.3">
      <c r="A69" s="12">
        <v>10202</v>
      </c>
      <c r="B69" s="37" t="s">
        <v>76</v>
      </c>
      <c r="C69" s="18">
        <f>IF('No Worse Off Calc'!$C$6='No Worse Off Ref Data'!C$2,Data!G69,0)</f>
        <v>0</v>
      </c>
      <c r="D69" s="4">
        <f>IF('No Worse Off Calc'!$C$6='No Worse Off Ref Data'!D$2,Data!H69,0)</f>
        <v>0</v>
      </c>
      <c r="E69" s="4">
        <f>IF('No Worse Off Calc'!$C$6='No Worse Off Ref Data'!E$2,Data!I69,0)</f>
        <v>15.434859589041096</v>
      </c>
      <c r="F69" s="4">
        <f>IF('No Worse Off Calc'!$C$6='No Worse Off Ref Data'!F$2,Data!J69,0)</f>
        <v>0</v>
      </c>
      <c r="G69" s="4">
        <f>IF('No Worse Off Calc'!$C$6='No Worse Off Ref Data'!G$2,Data!K69,0)</f>
        <v>0</v>
      </c>
      <c r="H69" s="4">
        <f>IF('No Worse Off Calc'!$C$6='No Worse Off Ref Data'!H$2,Data!L69,0)</f>
        <v>0</v>
      </c>
      <c r="I69" s="4">
        <f>IF('No Worse Off Calc'!$C$6='No Worse Off Ref Data'!I$2,Data!M69,0)</f>
        <v>0</v>
      </c>
      <c r="J69" s="4">
        <f>IF('No Worse Off Calc'!$C$6='No Worse Off Ref Data'!J$2,Data!N69,0)</f>
        <v>0</v>
      </c>
      <c r="K69" s="4">
        <f>IF('No Worse Off Calc'!$C$6='No Worse Off Ref Data'!K$2,Data!O69,0)</f>
        <v>0</v>
      </c>
      <c r="L69" s="4">
        <f>IF('No Worse Off Calc'!$C$6='No Worse Off Ref Data'!L$2,Data!P69,0)</f>
        <v>0</v>
      </c>
      <c r="M69" s="4">
        <f>IF('No Worse Off Calc'!$C$6='No Worse Off Ref Data'!M$2,Data!Q69,0)</f>
        <v>0</v>
      </c>
      <c r="N69" s="4">
        <f>IF('No Worse Off Calc'!$C$6='No Worse Off Ref Data'!N$2,Data!R69,0)</f>
        <v>0</v>
      </c>
      <c r="O69" s="4">
        <f>IF('No Worse Off Calc'!$C$6='No Worse Off Ref Data'!O$2,Data!S69,0)</f>
        <v>0</v>
      </c>
      <c r="P69" s="4">
        <f>IF('No Worse Off Calc'!$C$6='No Worse Off Ref Data'!P$2,Data!T69,0)</f>
        <v>0</v>
      </c>
      <c r="Q69" s="4">
        <f>IF('No Worse Off Calc'!$C$6='No Worse Off Ref Data'!Q$2,Data!U69,0)</f>
        <v>0</v>
      </c>
      <c r="R69" s="22">
        <f t="shared" si="9"/>
        <v>15.434859589041096</v>
      </c>
      <c r="S69" s="18">
        <f>IF(S$2='No Worse Off Calc'!$D$6,Data!V69,0)</f>
        <v>0</v>
      </c>
      <c r="T69" s="4">
        <f>IF(T$2='No Worse Off Calc'!$D$6,Data!W69,0)</f>
        <v>0</v>
      </c>
      <c r="U69" s="4">
        <f>IF(U$2='No Worse Off Calc'!$D$6,Data!X69,0)</f>
        <v>0</v>
      </c>
      <c r="V69" s="4">
        <f>IF(V$2='No Worse Off Calc'!$D$6,Data!Y69,0)</f>
        <v>0</v>
      </c>
      <c r="W69" s="4">
        <f>IF(W$2='No Worse Off Calc'!$D$6,Data!Z69,0)</f>
        <v>0</v>
      </c>
      <c r="X69" s="4">
        <f>IF(X$2='No Worse Off Calc'!$D$6,Data!AA69,0)</f>
        <v>0</v>
      </c>
      <c r="Y69" s="4">
        <f>IF(Y$2='No Worse Off Calc'!$D$6,Data!AB69,0)</f>
        <v>0</v>
      </c>
      <c r="Z69" s="4">
        <f>IF(Z$2='No Worse Off Calc'!$D$6,Data!AC69,0)</f>
        <v>0</v>
      </c>
      <c r="AA69" s="4">
        <f>IF(AA$2='No Worse Off Calc'!$D$6,Data!AD69,0)</f>
        <v>0</v>
      </c>
      <c r="AB69" s="4">
        <f>IF(AB$2='No Worse Off Calc'!$D$6,Data!AE69,0)</f>
        <v>0</v>
      </c>
      <c r="AC69" s="4">
        <f>IF(AC$2='No Worse Off Calc'!$D$6,Data!AF69,0)</f>
        <v>0</v>
      </c>
      <c r="AD69" s="4">
        <f>IF(AD$2='No Worse Off Calc'!$D$6,Data!AG69,0)</f>
        <v>0</v>
      </c>
      <c r="AE69" s="4">
        <f>IF(AE$2='No Worse Off Calc'!$D$6,Data!AH69,0)</f>
        <v>0</v>
      </c>
      <c r="AF69" s="4">
        <f>IF(AF$2='No Worse Off Calc'!$D$6,Data!AI69,0)</f>
        <v>0</v>
      </c>
      <c r="AG69" s="6">
        <f t="shared" si="10"/>
        <v>0</v>
      </c>
      <c r="AH69" s="18">
        <f>IF(AH$2='No Worse Off Calc'!$E$6,0,0)</f>
        <v>0</v>
      </c>
      <c r="AI69" s="4">
        <f>IF(AI$2='No Worse Off Calc'!$E$6,Data!AJ69,0)</f>
        <v>0</v>
      </c>
      <c r="AJ69" s="4">
        <f>IF(AJ$2='No Worse Off Calc'!$E$6,Data!AK69,0)</f>
        <v>0</v>
      </c>
      <c r="AK69" s="4">
        <f>IF(AK$2='No Worse Off Calc'!$E$6,Data!AL69,0)</f>
        <v>0</v>
      </c>
      <c r="AL69" s="4">
        <f>IF(AL$2='No Worse Off Calc'!$E$6,Data!AM69,0)</f>
        <v>0</v>
      </c>
      <c r="AM69" s="4">
        <f>IF(AM$2='No Worse Off Calc'!$E$6,Data!AN69,0)</f>
        <v>0</v>
      </c>
      <c r="AN69" s="4">
        <f>IF(AN$2='No Worse Off Calc'!$E$6,Data!AO69,0)</f>
        <v>0</v>
      </c>
      <c r="AO69" s="4">
        <f>IF(AO$2='No Worse Off Calc'!$E$6,Data!AP69,0)</f>
        <v>0</v>
      </c>
      <c r="AP69" s="6">
        <f t="shared" si="11"/>
        <v>0</v>
      </c>
      <c r="AQ69" s="18">
        <f>IF(AQ$2='No Worse Off Calc'!$F$6,0,0)</f>
        <v>0</v>
      </c>
      <c r="AR69" s="4">
        <f>IF(AR$2='No Worse Off Calc'!$F$6,Data!AQ69,0)</f>
        <v>0</v>
      </c>
      <c r="AS69" s="4">
        <f>IF(AS$2='No Worse Off Calc'!$F$6,Data!AR69,0)</f>
        <v>0</v>
      </c>
      <c r="AT69" s="4">
        <f>IF(AT$2='No Worse Off Calc'!$F$6,Data!AS69,0)</f>
        <v>0</v>
      </c>
      <c r="AU69" s="4">
        <f>IF(AU$2='No Worse Off Calc'!$F$6,Data!AT69,0)</f>
        <v>0</v>
      </c>
      <c r="AV69" s="4">
        <f>IF(AV$2='No Worse Off Calc'!$F$6,Data!AU69,0)</f>
        <v>0</v>
      </c>
      <c r="AW69" s="4">
        <f>IF(AW$2='No Worse Off Calc'!$F$6,Data!AV69,0)</f>
        <v>0</v>
      </c>
      <c r="AX69" s="4">
        <f>IF(AX$2='No Worse Off Calc'!$F$6,Data!AW69,0)</f>
        <v>0</v>
      </c>
      <c r="AY69" s="6">
        <f t="shared" si="12"/>
        <v>0</v>
      </c>
      <c r="AZ69" s="18">
        <f>IF(AZ$2='No Worse Off Calc'!$G$6,0,0)</f>
        <v>0</v>
      </c>
      <c r="BA69" s="4">
        <f>IF(BA$2='No Worse Off Calc'!$G$6,Data!AX69,0)</f>
        <v>0</v>
      </c>
      <c r="BB69" s="4">
        <f>IF(BB$2='No Worse Off Calc'!$G$6,Data!AY69,0)</f>
        <v>0</v>
      </c>
      <c r="BC69" s="4">
        <f>IF(BC$2='No Worse Off Calc'!$G$6,Data!AZ69,0)</f>
        <v>0</v>
      </c>
      <c r="BD69" s="4">
        <f>IF(BD$2='No Worse Off Calc'!$G$6,Data!BA69,0)</f>
        <v>0</v>
      </c>
      <c r="BE69" s="4">
        <f>IF(BE$2='No Worse Off Calc'!$G$6,Data!BB69,0)</f>
        <v>0</v>
      </c>
      <c r="BF69" s="4">
        <f>IF(BF$2='No Worse Off Calc'!$G$6,Data!BC69,0)</f>
        <v>0</v>
      </c>
      <c r="BG69" s="4">
        <f>IF(BG$2='No Worse Off Calc'!$G$6,Data!BD69,0)</f>
        <v>0</v>
      </c>
      <c r="BH69" s="6">
        <f t="shared" si="13"/>
        <v>0</v>
      </c>
      <c r="BI69" s="97">
        <f>IF('No Worse Off Calc'!$H$6="Yes",Data!BE69,0)</f>
        <v>0</v>
      </c>
      <c r="BJ69" s="18">
        <f>IF(BJ$2='No Worse Off Calc'!$L$4,0,0)</f>
        <v>0</v>
      </c>
      <c r="BK69" s="4">
        <f>IF(BK$2='No Worse Off Calc'!$L$4,Data!BV69,0)</f>
        <v>0</v>
      </c>
      <c r="BL69" s="4">
        <f>IF(BL$2='No Worse Off Calc'!$L$4,Data!BW69,0)</f>
        <v>0</v>
      </c>
      <c r="BM69" s="4">
        <f>IF(BM$2='No Worse Off Calc'!$L$4,Data!BX69,0)</f>
        <v>0</v>
      </c>
      <c r="BN69" s="4">
        <f>IF(BN$2='No Worse Off Calc'!$L$4,Data!BY69,0)</f>
        <v>0.49625000000000002</v>
      </c>
      <c r="BO69" s="6">
        <f t="shared" si="14"/>
        <v>0.49625000000000002</v>
      </c>
      <c r="BP69" s="4">
        <f>IF('No Worse Off Calc'!$J$6='No Worse Off Ref Data'!BP$2,Data!C69,0)</f>
        <v>0</v>
      </c>
      <c r="BQ69" s="4">
        <f>IF('No Worse Off Calc'!$J$6='No Worse Off Ref Data'!BQ$2,Data!D69,0)</f>
        <v>0</v>
      </c>
      <c r="BR69" s="4">
        <f>IF('No Worse Off Calc'!$J$6='No Worse Off Ref Data'!BR$2,Data!E69,0)</f>
        <v>0</v>
      </c>
      <c r="BS69" s="4">
        <f>IF('No Worse Off Calc'!$J$6='No Worse Off Ref Data'!BS$2,Data!F69,0)</f>
        <v>13.099</v>
      </c>
      <c r="BT69" s="99">
        <f t="shared" si="8"/>
        <v>13.099</v>
      </c>
      <c r="BU69" s="102">
        <f>IF('No Worse Off Calc'!$L$6="Yes",'No Worse Off Ref Data'!BO69*'No Worse Off Calc'!$L$5,0)</f>
        <v>0.49625000000000002</v>
      </c>
      <c r="BV69" s="102">
        <f>IF('No Worse Off Calc'!$M$6="Yes",IF(('No Worse Off Calc'!I73-'No Worse Off Ref Data'!BT69)&gt;0,('No Worse Off Calc'!I73-'No Worse Off Ref Data'!BT69)*'No Worse Off Calc'!$M$5,0),0)</f>
        <v>2.335859589041096</v>
      </c>
      <c r="BW69" s="80">
        <f>IF('No Worse Off Calc'!$K$6="Yes",IF(('No Worse Off Calc'!I73)&lt;'No Worse Off Calc'!J73,('No Worse Off Calc'!I73-'No Worse Off Calc'!J73)*'No Worse Off Calc'!$K$5,0),0)</f>
        <v>0</v>
      </c>
      <c r="BX69" s="105">
        <f>IF('No Worse Off Calc'!$N$5='No Worse Off Ref Data'!$BX$2,'No Worse Off Scaling'!D72,0)</f>
        <v>0</v>
      </c>
      <c r="BY69" s="1">
        <f>IF('No Worse Off Calc'!$N$5='No Worse Off Ref Data'!$BY$2,'No Worse Off Scaling'!H72,0)</f>
        <v>-1.5898851682916924</v>
      </c>
      <c r="BZ69" s="6">
        <f>IF('No Worse Off Calc'!$N$6="Yes",SUM('No Worse Off Ref Data'!BX69:BY69),0)</f>
        <v>-1.5898851682916924</v>
      </c>
      <c r="CA69" s="4"/>
      <c r="CB69" s="4"/>
      <c r="CC69" s="4"/>
      <c r="CD69" s="4"/>
      <c r="CE69" s="4"/>
      <c r="CF69" s="4"/>
      <c r="CG69" s="4"/>
      <c r="CH69" s="4"/>
      <c r="CI69" s="4"/>
      <c r="CJ69" s="4"/>
      <c r="CK69" s="4"/>
      <c r="CL69" s="4"/>
      <c r="CM69" s="4"/>
      <c r="CN69" s="4"/>
      <c r="CO69" s="4"/>
      <c r="CP69" s="4"/>
      <c r="CQ69" s="4" t="e">
        <f>IF('No Worse Off Calc'!#REF!='No Worse Off Ref Data'!CQ$2,Data!G69,0)</f>
        <v>#REF!</v>
      </c>
      <c r="CR69" s="4" t="e">
        <f>IF('No Worse Off Calc'!#REF!='No Worse Off Ref Data'!CR$2,Data!H69,0)</f>
        <v>#REF!</v>
      </c>
      <c r="CS69" s="4" t="e">
        <f>IF('No Worse Off Calc'!#REF!='No Worse Off Ref Data'!CS$2,Data!I69,0)</f>
        <v>#REF!</v>
      </c>
      <c r="CT69" s="4" t="e">
        <f>IF('No Worse Off Calc'!#REF!='No Worse Off Ref Data'!CT$2,Data!J69,0)</f>
        <v>#REF!</v>
      </c>
      <c r="CU69" s="4" t="e">
        <f>IF('No Worse Off Calc'!#REF!='No Worse Off Ref Data'!CU$2,Data!K69,0)</f>
        <v>#REF!</v>
      </c>
      <c r="CV69" s="4" t="e">
        <f>IF('No Worse Off Calc'!#REF!='No Worse Off Ref Data'!CV$2,Data!L69,0)</f>
        <v>#REF!</v>
      </c>
      <c r="CW69" s="4" t="e">
        <f>IF('No Worse Off Calc'!#REF!='No Worse Off Ref Data'!CW$2,Data!M69,0)</f>
        <v>#REF!</v>
      </c>
      <c r="CX69" s="4" t="e">
        <f>IF('No Worse Off Calc'!#REF!='No Worse Off Ref Data'!CX$2,Data!N69,0)</f>
        <v>#REF!</v>
      </c>
      <c r="CY69" s="4" t="e">
        <f>IF('No Worse Off Calc'!#REF!='No Worse Off Ref Data'!CY$2,Data!O69,0)</f>
        <v>#REF!</v>
      </c>
      <c r="CZ69" s="4" t="e">
        <f>IF('No Worse Off Calc'!#REF!='No Worse Off Ref Data'!CZ$2,Data!P69,0)</f>
        <v>#REF!</v>
      </c>
      <c r="DA69" s="4" t="e">
        <f>IF('No Worse Off Calc'!#REF!='No Worse Off Ref Data'!DA$2,Data!Q69,0)</f>
        <v>#REF!</v>
      </c>
      <c r="DB69" s="4" t="e">
        <f>IF('No Worse Off Calc'!#REF!='No Worse Off Ref Data'!DB$2,Data!R69,0)</f>
        <v>#REF!</v>
      </c>
      <c r="DC69" s="4" t="e">
        <f>IF('No Worse Off Calc'!#REF!='No Worse Off Ref Data'!DC$2,Data!S69,0)</f>
        <v>#REF!</v>
      </c>
      <c r="DD69" s="4" t="e">
        <f>IF('No Worse Off Calc'!#REF!='No Worse Off Ref Data'!DD$2,Data!T69,0)</f>
        <v>#REF!</v>
      </c>
      <c r="DE69" s="4" t="e">
        <f>IF('No Worse Off Calc'!#REF!='No Worse Off Ref Data'!DE$2,Data!U69,0)</f>
        <v>#REF!</v>
      </c>
      <c r="DF69" s="22" t="e">
        <f t="shared" si="15"/>
        <v>#REF!</v>
      </c>
    </row>
    <row r="70" spans="1:110" x14ac:dyDescent="0.3">
      <c r="A70" s="12">
        <v>10203</v>
      </c>
      <c r="B70" s="37" t="s">
        <v>77</v>
      </c>
      <c r="C70" s="18">
        <f>IF('No Worse Off Calc'!$C$6='No Worse Off Ref Data'!C$2,Data!G70,0)</f>
        <v>0</v>
      </c>
      <c r="D70" s="4">
        <f>IF('No Worse Off Calc'!$C$6='No Worse Off Ref Data'!D$2,Data!H70,0)</f>
        <v>0</v>
      </c>
      <c r="E70" s="4">
        <f>IF('No Worse Off Calc'!$C$6='No Worse Off Ref Data'!E$2,Data!I70,0)</f>
        <v>6.5003239726027413</v>
      </c>
      <c r="F70" s="4">
        <f>IF('No Worse Off Calc'!$C$6='No Worse Off Ref Data'!F$2,Data!J70,0)</f>
        <v>0</v>
      </c>
      <c r="G70" s="4">
        <f>IF('No Worse Off Calc'!$C$6='No Worse Off Ref Data'!G$2,Data!K70,0)</f>
        <v>0</v>
      </c>
      <c r="H70" s="4">
        <f>IF('No Worse Off Calc'!$C$6='No Worse Off Ref Data'!H$2,Data!L70,0)</f>
        <v>0</v>
      </c>
      <c r="I70" s="4">
        <f>IF('No Worse Off Calc'!$C$6='No Worse Off Ref Data'!I$2,Data!M70,0)</f>
        <v>0</v>
      </c>
      <c r="J70" s="4">
        <f>IF('No Worse Off Calc'!$C$6='No Worse Off Ref Data'!J$2,Data!N70,0)</f>
        <v>0</v>
      </c>
      <c r="K70" s="4">
        <f>IF('No Worse Off Calc'!$C$6='No Worse Off Ref Data'!K$2,Data!O70,0)</f>
        <v>0</v>
      </c>
      <c r="L70" s="4">
        <f>IF('No Worse Off Calc'!$C$6='No Worse Off Ref Data'!L$2,Data!P70,0)</f>
        <v>0</v>
      </c>
      <c r="M70" s="4">
        <f>IF('No Worse Off Calc'!$C$6='No Worse Off Ref Data'!M$2,Data!Q70,0)</f>
        <v>0</v>
      </c>
      <c r="N70" s="4">
        <f>IF('No Worse Off Calc'!$C$6='No Worse Off Ref Data'!N$2,Data!R70,0)</f>
        <v>0</v>
      </c>
      <c r="O70" s="4">
        <f>IF('No Worse Off Calc'!$C$6='No Worse Off Ref Data'!O$2,Data!S70,0)</f>
        <v>0</v>
      </c>
      <c r="P70" s="4">
        <f>IF('No Worse Off Calc'!$C$6='No Worse Off Ref Data'!P$2,Data!T70,0)</f>
        <v>0</v>
      </c>
      <c r="Q70" s="4">
        <f>IF('No Worse Off Calc'!$C$6='No Worse Off Ref Data'!Q$2,Data!U70,0)</f>
        <v>0</v>
      </c>
      <c r="R70" s="22">
        <f t="shared" si="9"/>
        <v>6.5003239726027413</v>
      </c>
      <c r="S70" s="18">
        <f>IF(S$2='No Worse Off Calc'!$D$6,Data!V70,0)</f>
        <v>0</v>
      </c>
      <c r="T70" s="4">
        <f>IF(T$2='No Worse Off Calc'!$D$6,Data!W70,0)</f>
        <v>0</v>
      </c>
      <c r="U70" s="4">
        <f>IF(U$2='No Worse Off Calc'!$D$6,Data!X70,0)</f>
        <v>0</v>
      </c>
      <c r="V70" s="4">
        <f>IF(V$2='No Worse Off Calc'!$D$6,Data!Y70,0)</f>
        <v>0</v>
      </c>
      <c r="W70" s="4">
        <f>IF(W$2='No Worse Off Calc'!$D$6,Data!Z70,0)</f>
        <v>0</v>
      </c>
      <c r="X70" s="4">
        <f>IF(X$2='No Worse Off Calc'!$D$6,Data!AA70,0)</f>
        <v>0</v>
      </c>
      <c r="Y70" s="4">
        <f>IF(Y$2='No Worse Off Calc'!$D$6,Data!AB70,0)</f>
        <v>0</v>
      </c>
      <c r="Z70" s="4">
        <f>IF(Z$2='No Worse Off Calc'!$D$6,Data!AC70,0)</f>
        <v>0</v>
      </c>
      <c r="AA70" s="4">
        <f>IF(AA$2='No Worse Off Calc'!$D$6,Data!AD70,0)</f>
        <v>0</v>
      </c>
      <c r="AB70" s="4">
        <f>IF(AB$2='No Worse Off Calc'!$D$6,Data!AE70,0)</f>
        <v>0</v>
      </c>
      <c r="AC70" s="4">
        <f>IF(AC$2='No Worse Off Calc'!$D$6,Data!AF70,0)</f>
        <v>0</v>
      </c>
      <c r="AD70" s="4">
        <f>IF(AD$2='No Worse Off Calc'!$D$6,Data!AG70,0)</f>
        <v>0</v>
      </c>
      <c r="AE70" s="4">
        <f>IF(AE$2='No Worse Off Calc'!$D$6,Data!AH70,0)</f>
        <v>0</v>
      </c>
      <c r="AF70" s="4">
        <f>IF(AF$2='No Worse Off Calc'!$D$6,Data!AI70,0)</f>
        <v>0</v>
      </c>
      <c r="AG70" s="6">
        <f t="shared" si="10"/>
        <v>0</v>
      </c>
      <c r="AH70" s="18">
        <f>IF(AH$2='No Worse Off Calc'!$E$6,0,0)</f>
        <v>0</v>
      </c>
      <c r="AI70" s="4">
        <f>IF(AI$2='No Worse Off Calc'!$E$6,Data!AJ70,0)</f>
        <v>0</v>
      </c>
      <c r="AJ70" s="4">
        <f>IF(AJ$2='No Worse Off Calc'!$E$6,Data!AK70,0)</f>
        <v>0</v>
      </c>
      <c r="AK70" s="4">
        <f>IF(AK$2='No Worse Off Calc'!$E$6,Data!AL70,0)</f>
        <v>0</v>
      </c>
      <c r="AL70" s="4">
        <f>IF(AL$2='No Worse Off Calc'!$E$6,Data!AM70,0)</f>
        <v>0</v>
      </c>
      <c r="AM70" s="4">
        <f>IF(AM$2='No Worse Off Calc'!$E$6,Data!AN70,0)</f>
        <v>0</v>
      </c>
      <c r="AN70" s="4">
        <f>IF(AN$2='No Worse Off Calc'!$E$6,Data!AO70,0)</f>
        <v>0</v>
      </c>
      <c r="AO70" s="4">
        <f>IF(AO$2='No Worse Off Calc'!$E$6,Data!AP70,0)</f>
        <v>0</v>
      </c>
      <c r="AP70" s="6">
        <f t="shared" si="11"/>
        <v>0</v>
      </c>
      <c r="AQ70" s="18">
        <f>IF(AQ$2='No Worse Off Calc'!$F$6,0,0)</f>
        <v>0</v>
      </c>
      <c r="AR70" s="4">
        <f>IF(AR$2='No Worse Off Calc'!$F$6,Data!AQ70,0)</f>
        <v>0</v>
      </c>
      <c r="AS70" s="4">
        <f>IF(AS$2='No Worse Off Calc'!$F$6,Data!AR70,0)</f>
        <v>0</v>
      </c>
      <c r="AT70" s="4">
        <f>IF(AT$2='No Worse Off Calc'!$F$6,Data!AS70,0)</f>
        <v>0</v>
      </c>
      <c r="AU70" s="4">
        <f>IF(AU$2='No Worse Off Calc'!$F$6,Data!AT70,0)</f>
        <v>0</v>
      </c>
      <c r="AV70" s="4">
        <f>IF(AV$2='No Worse Off Calc'!$F$6,Data!AU70,0)</f>
        <v>0</v>
      </c>
      <c r="AW70" s="4">
        <f>IF(AW$2='No Worse Off Calc'!$F$6,Data!AV70,0)</f>
        <v>0</v>
      </c>
      <c r="AX70" s="4">
        <f>IF(AX$2='No Worse Off Calc'!$F$6,Data!AW70,0)</f>
        <v>0</v>
      </c>
      <c r="AY70" s="6">
        <f t="shared" si="12"/>
        <v>0</v>
      </c>
      <c r="AZ70" s="18">
        <f>IF(AZ$2='No Worse Off Calc'!$G$6,0,0)</f>
        <v>0</v>
      </c>
      <c r="BA70" s="4">
        <f>IF(BA$2='No Worse Off Calc'!$G$6,Data!AX70,0)</f>
        <v>0</v>
      </c>
      <c r="BB70" s="4">
        <f>IF(BB$2='No Worse Off Calc'!$G$6,Data!AY70,0)</f>
        <v>0</v>
      </c>
      <c r="BC70" s="4">
        <f>IF(BC$2='No Worse Off Calc'!$G$6,Data!AZ70,0)</f>
        <v>0</v>
      </c>
      <c r="BD70" s="4">
        <f>IF(BD$2='No Worse Off Calc'!$G$6,Data!BA70,0)</f>
        <v>0</v>
      </c>
      <c r="BE70" s="4">
        <f>IF(BE$2='No Worse Off Calc'!$G$6,Data!BB70,0)</f>
        <v>0</v>
      </c>
      <c r="BF70" s="4">
        <f>IF(BF$2='No Worse Off Calc'!$G$6,Data!BC70,0)</f>
        <v>0</v>
      </c>
      <c r="BG70" s="4">
        <f>IF(BG$2='No Worse Off Calc'!$G$6,Data!BD70,0)</f>
        <v>0</v>
      </c>
      <c r="BH70" s="6">
        <f t="shared" si="13"/>
        <v>0</v>
      </c>
      <c r="BI70" s="97">
        <f>IF('No Worse Off Calc'!$H$6="Yes",Data!BE70,0)</f>
        <v>0</v>
      </c>
      <c r="BJ70" s="18">
        <f>IF(BJ$2='No Worse Off Calc'!$L$4,0,0)</f>
        <v>0</v>
      </c>
      <c r="BK70" s="4">
        <f>IF(BK$2='No Worse Off Calc'!$L$4,Data!BV70,0)</f>
        <v>0</v>
      </c>
      <c r="BL70" s="4">
        <f>IF(BL$2='No Worse Off Calc'!$L$4,Data!BW70,0)</f>
        <v>0</v>
      </c>
      <c r="BM70" s="4">
        <f>IF(BM$2='No Worse Off Calc'!$L$4,Data!BX70,0)</f>
        <v>0</v>
      </c>
      <c r="BN70" s="4">
        <f>IF(BN$2='No Worse Off Calc'!$L$4,Data!BY70,0)</f>
        <v>0</v>
      </c>
      <c r="BO70" s="6">
        <f t="shared" si="14"/>
        <v>0</v>
      </c>
      <c r="BP70" s="4">
        <f>IF('No Worse Off Calc'!$J$6='No Worse Off Ref Data'!BP$2,Data!C70,0)</f>
        <v>0</v>
      </c>
      <c r="BQ70" s="4">
        <f>IF('No Worse Off Calc'!$J$6='No Worse Off Ref Data'!BQ$2,Data!D70,0)</f>
        <v>0</v>
      </c>
      <c r="BR70" s="4">
        <f>IF('No Worse Off Calc'!$J$6='No Worse Off Ref Data'!BR$2,Data!E70,0)</f>
        <v>0</v>
      </c>
      <c r="BS70" s="4">
        <f>IF('No Worse Off Calc'!$J$6='No Worse Off Ref Data'!BS$2,Data!F70,0)</f>
        <v>6.2130000000000001</v>
      </c>
      <c r="BT70" s="99">
        <f t="shared" si="8"/>
        <v>6.2130000000000001</v>
      </c>
      <c r="BU70" s="102">
        <f>IF('No Worse Off Calc'!$L$6="Yes",'No Worse Off Ref Data'!BO70*'No Worse Off Calc'!$L$5,0)</f>
        <v>0</v>
      </c>
      <c r="BV70" s="102">
        <f>IF('No Worse Off Calc'!$M$6="Yes",IF(('No Worse Off Calc'!I74-'No Worse Off Ref Data'!BT70)&gt;0,('No Worse Off Calc'!I74-'No Worse Off Ref Data'!BT70)*'No Worse Off Calc'!$M$5,0),0)</f>
        <v>0.28732397260274123</v>
      </c>
      <c r="BW70" s="80">
        <f>IF('No Worse Off Calc'!$K$6="Yes",IF(('No Worse Off Calc'!I74)&lt;'No Worse Off Calc'!J74,('No Worse Off Calc'!I74-'No Worse Off Calc'!J74)*'No Worse Off Calc'!$K$5,0),0)</f>
        <v>0</v>
      </c>
      <c r="BX70" s="105">
        <f>IF('No Worse Off Calc'!$N$5='No Worse Off Ref Data'!$BX$2,'No Worse Off Scaling'!D73,0)</f>
        <v>0</v>
      </c>
      <c r="BY70" s="1">
        <f>IF('No Worse Off Calc'!$N$5='No Worse Off Ref Data'!$BY$2,'No Worse Off Scaling'!H73,0)</f>
        <v>-0.16129747390545562</v>
      </c>
      <c r="BZ70" s="6">
        <f>IF('No Worse Off Calc'!$N$6="Yes",SUM('No Worse Off Ref Data'!BX70:BY70),0)</f>
        <v>-0.16129747390545562</v>
      </c>
      <c r="CA70" s="4"/>
      <c r="CB70" s="4"/>
      <c r="CC70" s="4"/>
      <c r="CD70" s="4"/>
      <c r="CE70" s="4"/>
      <c r="CF70" s="4"/>
      <c r="CG70" s="4"/>
      <c r="CH70" s="4"/>
      <c r="CI70" s="4"/>
      <c r="CJ70" s="4"/>
      <c r="CK70" s="4"/>
      <c r="CL70" s="4"/>
      <c r="CM70" s="4"/>
      <c r="CN70" s="4"/>
      <c r="CO70" s="4"/>
      <c r="CP70" s="4"/>
      <c r="CQ70" s="4" t="e">
        <f>IF('No Worse Off Calc'!#REF!='No Worse Off Ref Data'!CQ$2,Data!G70,0)</f>
        <v>#REF!</v>
      </c>
      <c r="CR70" s="4" t="e">
        <f>IF('No Worse Off Calc'!#REF!='No Worse Off Ref Data'!CR$2,Data!H70,0)</f>
        <v>#REF!</v>
      </c>
      <c r="CS70" s="4" t="e">
        <f>IF('No Worse Off Calc'!#REF!='No Worse Off Ref Data'!CS$2,Data!I70,0)</f>
        <v>#REF!</v>
      </c>
      <c r="CT70" s="4" t="e">
        <f>IF('No Worse Off Calc'!#REF!='No Worse Off Ref Data'!CT$2,Data!J70,0)</f>
        <v>#REF!</v>
      </c>
      <c r="CU70" s="4" t="e">
        <f>IF('No Worse Off Calc'!#REF!='No Worse Off Ref Data'!CU$2,Data!K70,0)</f>
        <v>#REF!</v>
      </c>
      <c r="CV70" s="4" t="e">
        <f>IF('No Worse Off Calc'!#REF!='No Worse Off Ref Data'!CV$2,Data!L70,0)</f>
        <v>#REF!</v>
      </c>
      <c r="CW70" s="4" t="e">
        <f>IF('No Worse Off Calc'!#REF!='No Worse Off Ref Data'!CW$2,Data!M70,0)</f>
        <v>#REF!</v>
      </c>
      <c r="CX70" s="4" t="e">
        <f>IF('No Worse Off Calc'!#REF!='No Worse Off Ref Data'!CX$2,Data!N70,0)</f>
        <v>#REF!</v>
      </c>
      <c r="CY70" s="4" t="e">
        <f>IF('No Worse Off Calc'!#REF!='No Worse Off Ref Data'!CY$2,Data!O70,0)</f>
        <v>#REF!</v>
      </c>
      <c r="CZ70" s="4" t="e">
        <f>IF('No Worse Off Calc'!#REF!='No Worse Off Ref Data'!CZ$2,Data!P70,0)</f>
        <v>#REF!</v>
      </c>
      <c r="DA70" s="4" t="e">
        <f>IF('No Worse Off Calc'!#REF!='No Worse Off Ref Data'!DA$2,Data!Q70,0)</f>
        <v>#REF!</v>
      </c>
      <c r="DB70" s="4" t="e">
        <f>IF('No Worse Off Calc'!#REF!='No Worse Off Ref Data'!DB$2,Data!R70,0)</f>
        <v>#REF!</v>
      </c>
      <c r="DC70" s="4" t="e">
        <f>IF('No Worse Off Calc'!#REF!='No Worse Off Ref Data'!DC$2,Data!S70,0)</f>
        <v>#REF!</v>
      </c>
      <c r="DD70" s="4" t="e">
        <f>IF('No Worse Off Calc'!#REF!='No Worse Off Ref Data'!DD$2,Data!T70,0)</f>
        <v>#REF!</v>
      </c>
      <c r="DE70" s="4" t="e">
        <f>IF('No Worse Off Calc'!#REF!='No Worse Off Ref Data'!DE$2,Data!U70,0)</f>
        <v>#REF!</v>
      </c>
      <c r="DF70" s="22" t="e">
        <f t="shared" si="15"/>
        <v>#REF!</v>
      </c>
    </row>
    <row r="71" spans="1:110" x14ac:dyDescent="0.3">
      <c r="A71" s="12">
        <v>10204</v>
      </c>
      <c r="B71" s="37" t="s">
        <v>78</v>
      </c>
      <c r="C71" s="18">
        <f>IF('No Worse Off Calc'!$C$6='No Worse Off Ref Data'!C$2,Data!G71,0)</f>
        <v>0</v>
      </c>
      <c r="D71" s="4">
        <f>IF('No Worse Off Calc'!$C$6='No Worse Off Ref Data'!D$2,Data!H71,0)</f>
        <v>0</v>
      </c>
      <c r="E71" s="4">
        <f>IF('No Worse Off Calc'!$C$6='No Worse Off Ref Data'!E$2,Data!I71,0)</f>
        <v>80.383963926940638</v>
      </c>
      <c r="F71" s="4">
        <f>IF('No Worse Off Calc'!$C$6='No Worse Off Ref Data'!F$2,Data!J71,0)</f>
        <v>0</v>
      </c>
      <c r="G71" s="4">
        <f>IF('No Worse Off Calc'!$C$6='No Worse Off Ref Data'!G$2,Data!K71,0)</f>
        <v>0</v>
      </c>
      <c r="H71" s="4">
        <f>IF('No Worse Off Calc'!$C$6='No Worse Off Ref Data'!H$2,Data!L71,0)</f>
        <v>0</v>
      </c>
      <c r="I71" s="4">
        <f>IF('No Worse Off Calc'!$C$6='No Worse Off Ref Data'!I$2,Data!M71,0)</f>
        <v>0</v>
      </c>
      <c r="J71" s="4">
        <f>IF('No Worse Off Calc'!$C$6='No Worse Off Ref Data'!J$2,Data!N71,0)</f>
        <v>0</v>
      </c>
      <c r="K71" s="4">
        <f>IF('No Worse Off Calc'!$C$6='No Worse Off Ref Data'!K$2,Data!O71,0)</f>
        <v>0</v>
      </c>
      <c r="L71" s="4">
        <f>IF('No Worse Off Calc'!$C$6='No Worse Off Ref Data'!L$2,Data!P71,0)</f>
        <v>0</v>
      </c>
      <c r="M71" s="4">
        <f>IF('No Worse Off Calc'!$C$6='No Worse Off Ref Data'!M$2,Data!Q71,0)</f>
        <v>0</v>
      </c>
      <c r="N71" s="4">
        <f>IF('No Worse Off Calc'!$C$6='No Worse Off Ref Data'!N$2,Data!R71,0)</f>
        <v>0</v>
      </c>
      <c r="O71" s="4">
        <f>IF('No Worse Off Calc'!$C$6='No Worse Off Ref Data'!O$2,Data!S71,0)</f>
        <v>0</v>
      </c>
      <c r="P71" s="4">
        <f>IF('No Worse Off Calc'!$C$6='No Worse Off Ref Data'!P$2,Data!T71,0)</f>
        <v>0</v>
      </c>
      <c r="Q71" s="4">
        <f>IF('No Worse Off Calc'!$C$6='No Worse Off Ref Data'!Q$2,Data!U71,0)</f>
        <v>0</v>
      </c>
      <c r="R71" s="22">
        <f t="shared" si="9"/>
        <v>80.383963926940638</v>
      </c>
      <c r="S71" s="18">
        <f>IF(S$2='No Worse Off Calc'!$D$6,Data!V71,0)</f>
        <v>0</v>
      </c>
      <c r="T71" s="4">
        <f>IF(T$2='No Worse Off Calc'!$D$6,Data!W71,0)</f>
        <v>0</v>
      </c>
      <c r="U71" s="4">
        <f>IF(U$2='No Worse Off Calc'!$D$6,Data!X71,0)</f>
        <v>0</v>
      </c>
      <c r="V71" s="4">
        <f>IF(V$2='No Worse Off Calc'!$D$6,Data!Y71,0)</f>
        <v>0</v>
      </c>
      <c r="W71" s="4">
        <f>IF(W$2='No Worse Off Calc'!$D$6,Data!Z71,0)</f>
        <v>0</v>
      </c>
      <c r="X71" s="4">
        <f>IF(X$2='No Worse Off Calc'!$D$6,Data!AA71,0)</f>
        <v>0</v>
      </c>
      <c r="Y71" s="4">
        <f>IF(Y$2='No Worse Off Calc'!$D$6,Data!AB71,0)</f>
        <v>0</v>
      </c>
      <c r="Z71" s="4">
        <f>IF(Z$2='No Worse Off Calc'!$D$6,Data!AC71,0)</f>
        <v>0</v>
      </c>
      <c r="AA71" s="4">
        <f>IF(AA$2='No Worse Off Calc'!$D$6,Data!AD71,0)</f>
        <v>0</v>
      </c>
      <c r="AB71" s="4">
        <f>IF(AB$2='No Worse Off Calc'!$D$6,Data!AE71,0)</f>
        <v>0</v>
      </c>
      <c r="AC71" s="4">
        <f>IF(AC$2='No Worse Off Calc'!$D$6,Data!AF71,0)</f>
        <v>0</v>
      </c>
      <c r="AD71" s="4">
        <f>IF(AD$2='No Worse Off Calc'!$D$6,Data!AG71,0)</f>
        <v>0</v>
      </c>
      <c r="AE71" s="4">
        <f>IF(AE$2='No Worse Off Calc'!$D$6,Data!AH71,0)</f>
        <v>0</v>
      </c>
      <c r="AF71" s="4">
        <f>IF(AF$2='No Worse Off Calc'!$D$6,Data!AI71,0)</f>
        <v>0</v>
      </c>
      <c r="AG71" s="6">
        <f t="shared" si="10"/>
        <v>0</v>
      </c>
      <c r="AH71" s="18">
        <f>IF(AH$2='No Worse Off Calc'!$E$6,0,0)</f>
        <v>0</v>
      </c>
      <c r="AI71" s="4">
        <f>IF(AI$2='No Worse Off Calc'!$E$6,Data!AJ71,0)</f>
        <v>0</v>
      </c>
      <c r="AJ71" s="4">
        <f>IF(AJ$2='No Worse Off Calc'!$E$6,Data!AK71,0)</f>
        <v>17.322146118721463</v>
      </c>
      <c r="AK71" s="4">
        <f>IF(AK$2='No Worse Off Calc'!$E$6,Data!AL71,0)</f>
        <v>0</v>
      </c>
      <c r="AL71" s="4">
        <f>IF(AL$2='No Worse Off Calc'!$E$6,Data!AM71,0)</f>
        <v>0</v>
      </c>
      <c r="AM71" s="4">
        <f>IF(AM$2='No Worse Off Calc'!$E$6,Data!AN71,0)</f>
        <v>0</v>
      </c>
      <c r="AN71" s="4">
        <f>IF(AN$2='No Worse Off Calc'!$E$6,Data!AO71,0)</f>
        <v>0</v>
      </c>
      <c r="AO71" s="4">
        <f>IF(AO$2='No Worse Off Calc'!$E$6,Data!AP71,0)</f>
        <v>0</v>
      </c>
      <c r="AP71" s="6">
        <f t="shared" si="11"/>
        <v>17.322146118721463</v>
      </c>
      <c r="AQ71" s="18">
        <f>IF(AQ$2='No Worse Off Calc'!$F$6,0,0)</f>
        <v>0</v>
      </c>
      <c r="AR71" s="4">
        <f>IF(AR$2='No Worse Off Calc'!$F$6,Data!AQ71,0)</f>
        <v>0</v>
      </c>
      <c r="AS71" s="4">
        <f>IF(AS$2='No Worse Off Calc'!$F$6,Data!AR71,0)</f>
        <v>0</v>
      </c>
      <c r="AT71" s="4">
        <f>IF(AT$2='No Worse Off Calc'!$F$6,Data!AS71,0)</f>
        <v>0</v>
      </c>
      <c r="AU71" s="4">
        <f>IF(AU$2='No Worse Off Calc'!$F$6,Data!AT71,0)</f>
        <v>0</v>
      </c>
      <c r="AV71" s="4">
        <f>IF(AV$2='No Worse Off Calc'!$F$6,Data!AU71,0)</f>
        <v>0</v>
      </c>
      <c r="AW71" s="4">
        <f>IF(AW$2='No Worse Off Calc'!$F$6,Data!AV71,0)</f>
        <v>0</v>
      </c>
      <c r="AX71" s="4">
        <f>IF(AX$2='No Worse Off Calc'!$F$6,Data!AW71,0)</f>
        <v>0</v>
      </c>
      <c r="AY71" s="6">
        <f t="shared" si="12"/>
        <v>0</v>
      </c>
      <c r="AZ71" s="18">
        <f>IF(AZ$2='No Worse Off Calc'!$G$6,0,0)</f>
        <v>0</v>
      </c>
      <c r="BA71" s="4">
        <f>IF(BA$2='No Worse Off Calc'!$G$6,Data!AX71,0)</f>
        <v>0</v>
      </c>
      <c r="BB71" s="4">
        <f>IF(BB$2='No Worse Off Calc'!$G$6,Data!AY71,0)</f>
        <v>0.51792237442922373</v>
      </c>
      <c r="BC71" s="4">
        <f>IF(BC$2='No Worse Off Calc'!$G$6,Data!AZ71,0)</f>
        <v>0</v>
      </c>
      <c r="BD71" s="4">
        <f>IF(BD$2='No Worse Off Calc'!$G$6,Data!BA71,0)</f>
        <v>0</v>
      </c>
      <c r="BE71" s="4">
        <f>IF(BE$2='No Worse Off Calc'!$G$6,Data!BB71,0)</f>
        <v>0</v>
      </c>
      <c r="BF71" s="4">
        <f>IF(BF$2='No Worse Off Calc'!$G$6,Data!BC71,0)</f>
        <v>0</v>
      </c>
      <c r="BG71" s="4">
        <f>IF(BG$2='No Worse Off Calc'!$G$6,Data!BD71,0)</f>
        <v>0</v>
      </c>
      <c r="BH71" s="6">
        <f t="shared" si="13"/>
        <v>0.51792237442922373</v>
      </c>
      <c r="BI71" s="97">
        <f>IF('No Worse Off Calc'!$H$6="Yes",Data!BE71,0)</f>
        <v>0</v>
      </c>
      <c r="BJ71" s="18">
        <f>IF(BJ$2='No Worse Off Calc'!$L$4,0,0)</f>
        <v>0</v>
      </c>
      <c r="BK71" s="4">
        <f>IF(BK$2='No Worse Off Calc'!$L$4,Data!BV71,0)</f>
        <v>0</v>
      </c>
      <c r="BL71" s="4">
        <f>IF(BL$2='No Worse Off Calc'!$L$4,Data!BW71,0)</f>
        <v>0</v>
      </c>
      <c r="BM71" s="4">
        <f>IF(BM$2='No Worse Off Calc'!$L$4,Data!BX71,0)</f>
        <v>0</v>
      </c>
      <c r="BN71" s="4">
        <f>IF(BN$2='No Worse Off Calc'!$L$4,Data!BY71,0)</f>
        <v>0.28125</v>
      </c>
      <c r="BO71" s="6">
        <f t="shared" si="14"/>
        <v>0.28125</v>
      </c>
      <c r="BP71" s="4">
        <f>IF('No Worse Off Calc'!$J$6='No Worse Off Ref Data'!BP$2,Data!C71,0)</f>
        <v>0</v>
      </c>
      <c r="BQ71" s="4">
        <f>IF('No Worse Off Calc'!$J$6='No Worse Off Ref Data'!BQ$2,Data!D71,0)</f>
        <v>0</v>
      </c>
      <c r="BR71" s="4">
        <f>IF('No Worse Off Calc'!$J$6='No Worse Off Ref Data'!BR$2,Data!E71,0)</f>
        <v>0</v>
      </c>
      <c r="BS71" s="4">
        <f>IF('No Worse Off Calc'!$J$6='No Worse Off Ref Data'!BS$2,Data!F71,0)</f>
        <v>79.555999999999997</v>
      </c>
      <c r="BT71" s="99">
        <f t="shared" si="8"/>
        <v>79.555999999999997</v>
      </c>
      <c r="BU71" s="102">
        <f>IF('No Worse Off Calc'!$L$6="Yes",'No Worse Off Ref Data'!BO71*'No Worse Off Calc'!$L$5,0)</f>
        <v>0.28125</v>
      </c>
      <c r="BV71" s="102">
        <f>IF('No Worse Off Calc'!$M$6="Yes",IF(('No Worse Off Calc'!I75-'No Worse Off Ref Data'!BT71)&gt;0,('No Worse Off Calc'!I75-'No Worse Off Ref Data'!BT71)*'No Worse Off Calc'!$M$5,0),0)</f>
        <v>0</v>
      </c>
      <c r="BW71" s="80">
        <f>IF('No Worse Off Calc'!$K$6="Yes",IF(('No Worse Off Calc'!I75)&lt;'No Worse Off Calc'!J75,('No Worse Off Calc'!I75-'No Worse Off Calc'!J75)*'No Worse Off Calc'!$K$5,0),0)</f>
        <v>-17.012104566210041</v>
      </c>
      <c r="BX71" s="105">
        <f>IF('No Worse Off Calc'!$N$5='No Worse Off Ref Data'!$BX$2,'No Worse Off Scaling'!D74,0)</f>
        <v>0</v>
      </c>
      <c r="BY71" s="1">
        <f>IF('No Worse Off Calc'!$N$5='No Worse Off Ref Data'!$BY$2,'No Worse Off Scaling'!H74,0)</f>
        <v>0</v>
      </c>
      <c r="BZ71" s="6">
        <f>IF('No Worse Off Calc'!$N$6="Yes",SUM('No Worse Off Ref Data'!BX71:BY71),0)</f>
        <v>0</v>
      </c>
      <c r="CA71" s="4"/>
      <c r="CB71" s="4"/>
      <c r="CC71" s="4"/>
      <c r="CD71" s="4"/>
      <c r="CE71" s="4"/>
      <c r="CF71" s="4"/>
      <c r="CG71" s="4"/>
      <c r="CH71" s="4"/>
      <c r="CI71" s="4"/>
      <c r="CJ71" s="4"/>
      <c r="CK71" s="4"/>
      <c r="CL71" s="4"/>
      <c r="CM71" s="4"/>
      <c r="CN71" s="4"/>
      <c r="CO71" s="4"/>
      <c r="CP71" s="4"/>
      <c r="CQ71" s="4" t="e">
        <f>IF('No Worse Off Calc'!#REF!='No Worse Off Ref Data'!CQ$2,Data!G71,0)</f>
        <v>#REF!</v>
      </c>
      <c r="CR71" s="4" t="e">
        <f>IF('No Worse Off Calc'!#REF!='No Worse Off Ref Data'!CR$2,Data!H71,0)</f>
        <v>#REF!</v>
      </c>
      <c r="CS71" s="4" t="e">
        <f>IF('No Worse Off Calc'!#REF!='No Worse Off Ref Data'!CS$2,Data!I71,0)</f>
        <v>#REF!</v>
      </c>
      <c r="CT71" s="4" t="e">
        <f>IF('No Worse Off Calc'!#REF!='No Worse Off Ref Data'!CT$2,Data!J71,0)</f>
        <v>#REF!</v>
      </c>
      <c r="CU71" s="4" t="e">
        <f>IF('No Worse Off Calc'!#REF!='No Worse Off Ref Data'!CU$2,Data!K71,0)</f>
        <v>#REF!</v>
      </c>
      <c r="CV71" s="4" t="e">
        <f>IF('No Worse Off Calc'!#REF!='No Worse Off Ref Data'!CV$2,Data!L71,0)</f>
        <v>#REF!</v>
      </c>
      <c r="CW71" s="4" t="e">
        <f>IF('No Worse Off Calc'!#REF!='No Worse Off Ref Data'!CW$2,Data!M71,0)</f>
        <v>#REF!</v>
      </c>
      <c r="CX71" s="4" t="e">
        <f>IF('No Worse Off Calc'!#REF!='No Worse Off Ref Data'!CX$2,Data!N71,0)</f>
        <v>#REF!</v>
      </c>
      <c r="CY71" s="4" t="e">
        <f>IF('No Worse Off Calc'!#REF!='No Worse Off Ref Data'!CY$2,Data!O71,0)</f>
        <v>#REF!</v>
      </c>
      <c r="CZ71" s="4" t="e">
        <f>IF('No Worse Off Calc'!#REF!='No Worse Off Ref Data'!CZ$2,Data!P71,0)</f>
        <v>#REF!</v>
      </c>
      <c r="DA71" s="4" t="e">
        <f>IF('No Worse Off Calc'!#REF!='No Worse Off Ref Data'!DA$2,Data!Q71,0)</f>
        <v>#REF!</v>
      </c>
      <c r="DB71" s="4" t="e">
        <f>IF('No Worse Off Calc'!#REF!='No Worse Off Ref Data'!DB$2,Data!R71,0)</f>
        <v>#REF!</v>
      </c>
      <c r="DC71" s="4" t="e">
        <f>IF('No Worse Off Calc'!#REF!='No Worse Off Ref Data'!DC$2,Data!S71,0)</f>
        <v>#REF!</v>
      </c>
      <c r="DD71" s="4" t="e">
        <f>IF('No Worse Off Calc'!#REF!='No Worse Off Ref Data'!DD$2,Data!T71,0)</f>
        <v>#REF!</v>
      </c>
      <c r="DE71" s="4" t="e">
        <f>IF('No Worse Off Calc'!#REF!='No Worse Off Ref Data'!DE$2,Data!U71,0)</f>
        <v>#REF!</v>
      </c>
      <c r="DF71" s="22" t="e">
        <f t="shared" si="15"/>
        <v>#REF!</v>
      </c>
    </row>
    <row r="72" spans="1:110" x14ac:dyDescent="0.3">
      <c r="A72" s="12">
        <v>10209</v>
      </c>
      <c r="B72" s="37" t="s">
        <v>79</v>
      </c>
      <c r="C72" s="18">
        <f>IF('No Worse Off Calc'!$C$6='No Worse Off Ref Data'!C$2,Data!G72,0)</f>
        <v>0</v>
      </c>
      <c r="D72" s="4">
        <f>IF('No Worse Off Calc'!$C$6='No Worse Off Ref Data'!D$2,Data!H72,0)</f>
        <v>0</v>
      </c>
      <c r="E72" s="4">
        <f>IF('No Worse Off Calc'!$C$6='No Worse Off Ref Data'!E$2,Data!I72,0)</f>
        <v>124.17198630136987</v>
      </c>
      <c r="F72" s="4">
        <f>IF('No Worse Off Calc'!$C$6='No Worse Off Ref Data'!F$2,Data!J72,0)</f>
        <v>0</v>
      </c>
      <c r="G72" s="4">
        <f>IF('No Worse Off Calc'!$C$6='No Worse Off Ref Data'!G$2,Data!K72,0)</f>
        <v>0</v>
      </c>
      <c r="H72" s="4">
        <f>IF('No Worse Off Calc'!$C$6='No Worse Off Ref Data'!H$2,Data!L72,0)</f>
        <v>0</v>
      </c>
      <c r="I72" s="4">
        <f>IF('No Worse Off Calc'!$C$6='No Worse Off Ref Data'!I$2,Data!M72,0)</f>
        <v>0</v>
      </c>
      <c r="J72" s="4">
        <f>IF('No Worse Off Calc'!$C$6='No Worse Off Ref Data'!J$2,Data!N72,0)</f>
        <v>0</v>
      </c>
      <c r="K72" s="4">
        <f>IF('No Worse Off Calc'!$C$6='No Worse Off Ref Data'!K$2,Data!O72,0)</f>
        <v>0</v>
      </c>
      <c r="L72" s="4">
        <f>IF('No Worse Off Calc'!$C$6='No Worse Off Ref Data'!L$2,Data!P72,0)</f>
        <v>0</v>
      </c>
      <c r="M72" s="4">
        <f>IF('No Worse Off Calc'!$C$6='No Worse Off Ref Data'!M$2,Data!Q72,0)</f>
        <v>0</v>
      </c>
      <c r="N72" s="4">
        <f>IF('No Worse Off Calc'!$C$6='No Worse Off Ref Data'!N$2,Data!R72,0)</f>
        <v>0</v>
      </c>
      <c r="O72" s="4">
        <f>IF('No Worse Off Calc'!$C$6='No Worse Off Ref Data'!O$2,Data!S72,0)</f>
        <v>0</v>
      </c>
      <c r="P72" s="4">
        <f>IF('No Worse Off Calc'!$C$6='No Worse Off Ref Data'!P$2,Data!T72,0)</f>
        <v>0</v>
      </c>
      <c r="Q72" s="4">
        <f>IF('No Worse Off Calc'!$C$6='No Worse Off Ref Data'!Q$2,Data!U72,0)</f>
        <v>0</v>
      </c>
      <c r="R72" s="22">
        <f t="shared" si="9"/>
        <v>124.17198630136987</v>
      </c>
      <c r="S72" s="18">
        <f>IF(S$2='No Worse Off Calc'!$D$6,Data!V72,0)</f>
        <v>0</v>
      </c>
      <c r="T72" s="4">
        <f>IF(T$2='No Worse Off Calc'!$D$6,Data!W72,0)</f>
        <v>0</v>
      </c>
      <c r="U72" s="4">
        <f>IF(U$2='No Worse Off Calc'!$D$6,Data!X72,0)</f>
        <v>0</v>
      </c>
      <c r="V72" s="4">
        <f>IF(V$2='No Worse Off Calc'!$D$6,Data!Y72,0)</f>
        <v>0</v>
      </c>
      <c r="W72" s="4">
        <f>IF(W$2='No Worse Off Calc'!$D$6,Data!Z72,0)</f>
        <v>0</v>
      </c>
      <c r="X72" s="4">
        <f>IF(X$2='No Worse Off Calc'!$D$6,Data!AA72,0)</f>
        <v>0</v>
      </c>
      <c r="Y72" s="4">
        <f>IF(Y$2='No Worse Off Calc'!$D$6,Data!AB72,0)</f>
        <v>0</v>
      </c>
      <c r="Z72" s="4">
        <f>IF(Z$2='No Worse Off Calc'!$D$6,Data!AC72,0)</f>
        <v>0</v>
      </c>
      <c r="AA72" s="4">
        <f>IF(AA$2='No Worse Off Calc'!$D$6,Data!AD72,0)</f>
        <v>0</v>
      </c>
      <c r="AB72" s="4">
        <f>IF(AB$2='No Worse Off Calc'!$D$6,Data!AE72,0)</f>
        <v>0</v>
      </c>
      <c r="AC72" s="4">
        <f>IF(AC$2='No Worse Off Calc'!$D$6,Data!AF72,0)</f>
        <v>0</v>
      </c>
      <c r="AD72" s="4">
        <f>IF(AD$2='No Worse Off Calc'!$D$6,Data!AG72,0)</f>
        <v>0</v>
      </c>
      <c r="AE72" s="4">
        <f>IF(AE$2='No Worse Off Calc'!$D$6,Data!AH72,0)</f>
        <v>0</v>
      </c>
      <c r="AF72" s="4">
        <f>IF(AF$2='No Worse Off Calc'!$D$6,Data!AI72,0)</f>
        <v>0</v>
      </c>
      <c r="AG72" s="6">
        <f t="shared" si="10"/>
        <v>0</v>
      </c>
      <c r="AH72" s="18">
        <f>IF(AH$2='No Worse Off Calc'!$E$6,0,0)</f>
        <v>0</v>
      </c>
      <c r="AI72" s="4">
        <f>IF(AI$2='No Worse Off Calc'!$E$6,Data!AJ72,0)</f>
        <v>0</v>
      </c>
      <c r="AJ72" s="4">
        <f>IF(AJ$2='No Worse Off Calc'!$E$6,Data!AK72,0)</f>
        <v>0</v>
      </c>
      <c r="AK72" s="4">
        <f>IF(AK$2='No Worse Off Calc'!$E$6,Data!AL72,0)</f>
        <v>0</v>
      </c>
      <c r="AL72" s="4">
        <f>IF(AL$2='No Worse Off Calc'!$E$6,Data!AM72,0)</f>
        <v>0</v>
      </c>
      <c r="AM72" s="4">
        <f>IF(AM$2='No Worse Off Calc'!$E$6,Data!AN72,0)</f>
        <v>0</v>
      </c>
      <c r="AN72" s="4">
        <f>IF(AN$2='No Worse Off Calc'!$E$6,Data!AO72,0)</f>
        <v>0</v>
      </c>
      <c r="AO72" s="4">
        <f>IF(AO$2='No Worse Off Calc'!$E$6,Data!AP72,0)</f>
        <v>0</v>
      </c>
      <c r="AP72" s="6">
        <f t="shared" si="11"/>
        <v>0</v>
      </c>
      <c r="AQ72" s="18">
        <f>IF(AQ$2='No Worse Off Calc'!$F$6,0,0)</f>
        <v>0</v>
      </c>
      <c r="AR72" s="4">
        <f>IF(AR$2='No Worse Off Calc'!$F$6,Data!AQ72,0)</f>
        <v>0</v>
      </c>
      <c r="AS72" s="4">
        <f>IF(AS$2='No Worse Off Calc'!$F$6,Data!AR72,0)</f>
        <v>0</v>
      </c>
      <c r="AT72" s="4">
        <f>IF(AT$2='No Worse Off Calc'!$F$6,Data!AS72,0)</f>
        <v>0</v>
      </c>
      <c r="AU72" s="4">
        <f>IF(AU$2='No Worse Off Calc'!$F$6,Data!AT72,0)</f>
        <v>0</v>
      </c>
      <c r="AV72" s="4">
        <f>IF(AV$2='No Worse Off Calc'!$F$6,Data!AU72,0)</f>
        <v>0</v>
      </c>
      <c r="AW72" s="4">
        <f>IF(AW$2='No Worse Off Calc'!$F$6,Data!AV72,0)</f>
        <v>0</v>
      </c>
      <c r="AX72" s="4">
        <f>IF(AX$2='No Worse Off Calc'!$F$6,Data!AW72,0)</f>
        <v>0</v>
      </c>
      <c r="AY72" s="6">
        <f t="shared" si="12"/>
        <v>0</v>
      </c>
      <c r="AZ72" s="18">
        <f>IF(AZ$2='No Worse Off Calc'!$G$6,0,0)</f>
        <v>0</v>
      </c>
      <c r="BA72" s="4">
        <f>IF(BA$2='No Worse Off Calc'!$G$6,Data!AX72,0)</f>
        <v>0</v>
      </c>
      <c r="BB72" s="4">
        <f>IF(BB$2='No Worse Off Calc'!$G$6,Data!AY72,0)</f>
        <v>0</v>
      </c>
      <c r="BC72" s="4">
        <f>IF(BC$2='No Worse Off Calc'!$G$6,Data!AZ72,0)</f>
        <v>0</v>
      </c>
      <c r="BD72" s="4">
        <f>IF(BD$2='No Worse Off Calc'!$G$6,Data!BA72,0)</f>
        <v>0</v>
      </c>
      <c r="BE72" s="4">
        <f>IF(BE$2='No Worse Off Calc'!$G$6,Data!BB72,0)</f>
        <v>0</v>
      </c>
      <c r="BF72" s="4">
        <f>IF(BF$2='No Worse Off Calc'!$G$6,Data!BC72,0)</f>
        <v>0</v>
      </c>
      <c r="BG72" s="4">
        <f>IF(BG$2='No Worse Off Calc'!$G$6,Data!BD72,0)</f>
        <v>0</v>
      </c>
      <c r="BH72" s="6">
        <f t="shared" si="13"/>
        <v>0</v>
      </c>
      <c r="BI72" s="97">
        <f>IF('No Worse Off Calc'!$H$6="Yes",Data!BE72,0)</f>
        <v>0</v>
      </c>
      <c r="BJ72" s="18">
        <f>IF(BJ$2='No Worse Off Calc'!$L$4,0,0)</f>
        <v>0</v>
      </c>
      <c r="BK72" s="4">
        <f>IF(BK$2='No Worse Off Calc'!$L$4,Data!BV72,0)</f>
        <v>0</v>
      </c>
      <c r="BL72" s="4">
        <f>IF(BL$2='No Worse Off Calc'!$L$4,Data!BW72,0)</f>
        <v>0</v>
      </c>
      <c r="BM72" s="4">
        <f>IF(BM$2='No Worse Off Calc'!$L$4,Data!BX72,0)</f>
        <v>0</v>
      </c>
      <c r="BN72" s="4">
        <f>IF(BN$2='No Worse Off Calc'!$L$4,Data!BY72,0)</f>
        <v>3.3750000000000002E-2</v>
      </c>
      <c r="BO72" s="6">
        <f t="shared" si="14"/>
        <v>3.3750000000000002E-2</v>
      </c>
      <c r="BP72" s="4">
        <f>IF('No Worse Off Calc'!$J$6='No Worse Off Ref Data'!BP$2,Data!C72,0)</f>
        <v>0</v>
      </c>
      <c r="BQ72" s="4">
        <f>IF('No Worse Off Calc'!$J$6='No Worse Off Ref Data'!BQ$2,Data!D72,0)</f>
        <v>0</v>
      </c>
      <c r="BR72" s="4">
        <f>IF('No Worse Off Calc'!$J$6='No Worse Off Ref Data'!BR$2,Data!E72,0)</f>
        <v>0</v>
      </c>
      <c r="BS72" s="4">
        <f>IF('No Worse Off Calc'!$J$6='No Worse Off Ref Data'!BS$2,Data!F72,0)</f>
        <v>104.89</v>
      </c>
      <c r="BT72" s="99">
        <f t="shared" si="8"/>
        <v>104.89</v>
      </c>
      <c r="BU72" s="102">
        <f>IF('No Worse Off Calc'!$L$6="Yes",'No Worse Off Ref Data'!BO72*'No Worse Off Calc'!$L$5,0)</f>
        <v>3.3750000000000002E-2</v>
      </c>
      <c r="BV72" s="102">
        <f>IF('No Worse Off Calc'!$M$6="Yes",IF(('No Worse Off Calc'!I76-'No Worse Off Ref Data'!BT72)&gt;0,('No Worse Off Calc'!I76-'No Worse Off Ref Data'!BT72)*'No Worse Off Calc'!$M$5,0),0)</f>
        <v>19.281986301369869</v>
      </c>
      <c r="BW72" s="80">
        <f>IF('No Worse Off Calc'!$K$6="Yes",IF(('No Worse Off Calc'!I76)&lt;'No Worse Off Calc'!J76,('No Worse Off Calc'!I76-'No Worse Off Calc'!J76)*'No Worse Off Calc'!$K$5,0),0)</f>
        <v>0</v>
      </c>
      <c r="BX72" s="105">
        <f>IF('No Worse Off Calc'!$N$5='No Worse Off Ref Data'!$BX$2,'No Worse Off Scaling'!D75,0)</f>
        <v>0</v>
      </c>
      <c r="BY72" s="1">
        <f>IF('No Worse Off Calc'!$N$5='No Worse Off Ref Data'!$BY$2,'No Worse Off Scaling'!H75,0)</f>
        <v>-10.843437266345049</v>
      </c>
      <c r="BZ72" s="6">
        <f>IF('No Worse Off Calc'!$N$6="Yes",SUM('No Worse Off Ref Data'!BX72:BY72),0)</f>
        <v>-10.843437266345049</v>
      </c>
      <c r="CA72" s="4"/>
      <c r="CB72" s="4"/>
      <c r="CC72" s="4"/>
      <c r="CD72" s="4"/>
      <c r="CE72" s="4"/>
      <c r="CF72" s="4"/>
      <c r="CG72" s="4"/>
      <c r="CH72" s="4"/>
      <c r="CI72" s="4"/>
      <c r="CJ72" s="4"/>
      <c r="CK72" s="4"/>
      <c r="CL72" s="4"/>
      <c r="CM72" s="4"/>
      <c r="CN72" s="4"/>
      <c r="CO72" s="4"/>
      <c r="CP72" s="4"/>
      <c r="CQ72" s="4" t="e">
        <f>IF('No Worse Off Calc'!#REF!='No Worse Off Ref Data'!CQ$2,Data!G72,0)</f>
        <v>#REF!</v>
      </c>
      <c r="CR72" s="4" t="e">
        <f>IF('No Worse Off Calc'!#REF!='No Worse Off Ref Data'!CR$2,Data!H72,0)</f>
        <v>#REF!</v>
      </c>
      <c r="CS72" s="4" t="e">
        <f>IF('No Worse Off Calc'!#REF!='No Worse Off Ref Data'!CS$2,Data!I72,0)</f>
        <v>#REF!</v>
      </c>
      <c r="CT72" s="4" t="e">
        <f>IF('No Worse Off Calc'!#REF!='No Worse Off Ref Data'!CT$2,Data!J72,0)</f>
        <v>#REF!</v>
      </c>
      <c r="CU72" s="4" t="e">
        <f>IF('No Worse Off Calc'!#REF!='No Worse Off Ref Data'!CU$2,Data!K72,0)</f>
        <v>#REF!</v>
      </c>
      <c r="CV72" s="4" t="e">
        <f>IF('No Worse Off Calc'!#REF!='No Worse Off Ref Data'!CV$2,Data!L72,0)</f>
        <v>#REF!</v>
      </c>
      <c r="CW72" s="4" t="e">
        <f>IF('No Worse Off Calc'!#REF!='No Worse Off Ref Data'!CW$2,Data!M72,0)</f>
        <v>#REF!</v>
      </c>
      <c r="CX72" s="4" t="e">
        <f>IF('No Worse Off Calc'!#REF!='No Worse Off Ref Data'!CX$2,Data!N72,0)</f>
        <v>#REF!</v>
      </c>
      <c r="CY72" s="4" t="e">
        <f>IF('No Worse Off Calc'!#REF!='No Worse Off Ref Data'!CY$2,Data!O72,0)</f>
        <v>#REF!</v>
      </c>
      <c r="CZ72" s="4" t="e">
        <f>IF('No Worse Off Calc'!#REF!='No Worse Off Ref Data'!CZ$2,Data!P72,0)</f>
        <v>#REF!</v>
      </c>
      <c r="DA72" s="4" t="e">
        <f>IF('No Worse Off Calc'!#REF!='No Worse Off Ref Data'!DA$2,Data!Q72,0)</f>
        <v>#REF!</v>
      </c>
      <c r="DB72" s="4" t="e">
        <f>IF('No Worse Off Calc'!#REF!='No Worse Off Ref Data'!DB$2,Data!R72,0)</f>
        <v>#REF!</v>
      </c>
      <c r="DC72" s="4" t="e">
        <f>IF('No Worse Off Calc'!#REF!='No Worse Off Ref Data'!DC$2,Data!S72,0)</f>
        <v>#REF!</v>
      </c>
      <c r="DD72" s="4" t="e">
        <f>IF('No Worse Off Calc'!#REF!='No Worse Off Ref Data'!DD$2,Data!T72,0)</f>
        <v>#REF!</v>
      </c>
      <c r="DE72" s="4" t="e">
        <f>IF('No Worse Off Calc'!#REF!='No Worse Off Ref Data'!DE$2,Data!U72,0)</f>
        <v>#REF!</v>
      </c>
      <c r="DF72" s="22" t="e">
        <f t="shared" si="15"/>
        <v>#REF!</v>
      </c>
    </row>
    <row r="73" spans="1:110" x14ac:dyDescent="0.3">
      <c r="A73" s="12">
        <v>10230</v>
      </c>
      <c r="B73" s="37" t="s">
        <v>80</v>
      </c>
      <c r="C73" s="18">
        <f>IF('No Worse Off Calc'!$C$6='No Worse Off Ref Data'!C$2,Data!G73,0)</f>
        <v>0</v>
      </c>
      <c r="D73" s="4">
        <f>IF('No Worse Off Calc'!$C$6='No Worse Off Ref Data'!D$2,Data!H73,0)</f>
        <v>0</v>
      </c>
      <c r="E73" s="4">
        <f>IF('No Worse Off Calc'!$C$6='No Worse Off Ref Data'!E$2,Data!I73,0)</f>
        <v>12.802464041095893</v>
      </c>
      <c r="F73" s="4">
        <f>IF('No Worse Off Calc'!$C$6='No Worse Off Ref Data'!F$2,Data!J73,0)</f>
        <v>0</v>
      </c>
      <c r="G73" s="4">
        <f>IF('No Worse Off Calc'!$C$6='No Worse Off Ref Data'!G$2,Data!K73,0)</f>
        <v>0</v>
      </c>
      <c r="H73" s="4">
        <f>IF('No Worse Off Calc'!$C$6='No Worse Off Ref Data'!H$2,Data!L73,0)</f>
        <v>0</v>
      </c>
      <c r="I73" s="4">
        <f>IF('No Worse Off Calc'!$C$6='No Worse Off Ref Data'!I$2,Data!M73,0)</f>
        <v>0</v>
      </c>
      <c r="J73" s="4">
        <f>IF('No Worse Off Calc'!$C$6='No Worse Off Ref Data'!J$2,Data!N73,0)</f>
        <v>0</v>
      </c>
      <c r="K73" s="4">
        <f>IF('No Worse Off Calc'!$C$6='No Worse Off Ref Data'!K$2,Data!O73,0)</f>
        <v>0</v>
      </c>
      <c r="L73" s="4">
        <f>IF('No Worse Off Calc'!$C$6='No Worse Off Ref Data'!L$2,Data!P73,0)</f>
        <v>0</v>
      </c>
      <c r="M73" s="4">
        <f>IF('No Worse Off Calc'!$C$6='No Worse Off Ref Data'!M$2,Data!Q73,0)</f>
        <v>0</v>
      </c>
      <c r="N73" s="4">
        <f>IF('No Worse Off Calc'!$C$6='No Worse Off Ref Data'!N$2,Data!R73,0)</f>
        <v>0</v>
      </c>
      <c r="O73" s="4">
        <f>IF('No Worse Off Calc'!$C$6='No Worse Off Ref Data'!O$2,Data!S73,0)</f>
        <v>0</v>
      </c>
      <c r="P73" s="4">
        <f>IF('No Worse Off Calc'!$C$6='No Worse Off Ref Data'!P$2,Data!T73,0)</f>
        <v>0</v>
      </c>
      <c r="Q73" s="4">
        <f>IF('No Worse Off Calc'!$C$6='No Worse Off Ref Data'!Q$2,Data!U73,0)</f>
        <v>0</v>
      </c>
      <c r="R73" s="22">
        <f t="shared" si="9"/>
        <v>12.802464041095893</v>
      </c>
      <c r="S73" s="18">
        <f>IF(S$2='No Worse Off Calc'!$D$6,Data!V73,0)</f>
        <v>0</v>
      </c>
      <c r="T73" s="4">
        <f>IF(T$2='No Worse Off Calc'!$D$6,Data!W73,0)</f>
        <v>0</v>
      </c>
      <c r="U73" s="4">
        <f>IF(U$2='No Worse Off Calc'!$D$6,Data!X73,0)</f>
        <v>0</v>
      </c>
      <c r="V73" s="4">
        <f>IF(V$2='No Worse Off Calc'!$D$6,Data!Y73,0)</f>
        <v>0</v>
      </c>
      <c r="W73" s="4">
        <f>IF(W$2='No Worse Off Calc'!$D$6,Data!Z73,0)</f>
        <v>0</v>
      </c>
      <c r="X73" s="4">
        <f>IF(X$2='No Worse Off Calc'!$D$6,Data!AA73,0)</f>
        <v>0</v>
      </c>
      <c r="Y73" s="4">
        <f>IF(Y$2='No Worse Off Calc'!$D$6,Data!AB73,0)</f>
        <v>0</v>
      </c>
      <c r="Z73" s="4">
        <f>IF(Z$2='No Worse Off Calc'!$D$6,Data!AC73,0)</f>
        <v>0</v>
      </c>
      <c r="AA73" s="4">
        <f>IF(AA$2='No Worse Off Calc'!$D$6,Data!AD73,0)</f>
        <v>0</v>
      </c>
      <c r="AB73" s="4">
        <f>IF(AB$2='No Worse Off Calc'!$D$6,Data!AE73,0)</f>
        <v>0</v>
      </c>
      <c r="AC73" s="4">
        <f>IF(AC$2='No Worse Off Calc'!$D$6,Data!AF73,0)</f>
        <v>0</v>
      </c>
      <c r="AD73" s="4">
        <f>IF(AD$2='No Worse Off Calc'!$D$6,Data!AG73,0)</f>
        <v>0</v>
      </c>
      <c r="AE73" s="4">
        <f>IF(AE$2='No Worse Off Calc'!$D$6,Data!AH73,0)</f>
        <v>0</v>
      </c>
      <c r="AF73" s="4">
        <f>IF(AF$2='No Worse Off Calc'!$D$6,Data!AI73,0)</f>
        <v>0</v>
      </c>
      <c r="AG73" s="6">
        <f t="shared" si="10"/>
        <v>0</v>
      </c>
      <c r="AH73" s="18">
        <f>IF(AH$2='No Worse Off Calc'!$E$6,0,0)</f>
        <v>0</v>
      </c>
      <c r="AI73" s="4">
        <f>IF(AI$2='No Worse Off Calc'!$E$6,Data!AJ73,0)</f>
        <v>0</v>
      </c>
      <c r="AJ73" s="4">
        <f>IF(AJ$2='No Worse Off Calc'!$E$6,Data!AK73,0)</f>
        <v>0.98036529680365292</v>
      </c>
      <c r="AK73" s="4">
        <f>IF(AK$2='No Worse Off Calc'!$E$6,Data!AL73,0)</f>
        <v>0</v>
      </c>
      <c r="AL73" s="4">
        <f>IF(AL$2='No Worse Off Calc'!$E$6,Data!AM73,0)</f>
        <v>0</v>
      </c>
      <c r="AM73" s="4">
        <f>IF(AM$2='No Worse Off Calc'!$E$6,Data!AN73,0)</f>
        <v>0</v>
      </c>
      <c r="AN73" s="4">
        <f>IF(AN$2='No Worse Off Calc'!$E$6,Data!AO73,0)</f>
        <v>0</v>
      </c>
      <c r="AO73" s="4">
        <f>IF(AO$2='No Worse Off Calc'!$E$6,Data!AP73,0)</f>
        <v>0</v>
      </c>
      <c r="AP73" s="6">
        <f t="shared" si="11"/>
        <v>0.98036529680365292</v>
      </c>
      <c r="AQ73" s="18">
        <f>IF(AQ$2='No Worse Off Calc'!$F$6,0,0)</f>
        <v>0</v>
      </c>
      <c r="AR73" s="4">
        <f>IF(AR$2='No Worse Off Calc'!$F$6,Data!AQ73,0)</f>
        <v>0</v>
      </c>
      <c r="AS73" s="4">
        <f>IF(AS$2='No Worse Off Calc'!$F$6,Data!AR73,0)</f>
        <v>0</v>
      </c>
      <c r="AT73" s="4">
        <f>IF(AT$2='No Worse Off Calc'!$F$6,Data!AS73,0)</f>
        <v>0</v>
      </c>
      <c r="AU73" s="4">
        <f>IF(AU$2='No Worse Off Calc'!$F$6,Data!AT73,0)</f>
        <v>0</v>
      </c>
      <c r="AV73" s="4">
        <f>IF(AV$2='No Worse Off Calc'!$F$6,Data!AU73,0)</f>
        <v>0</v>
      </c>
      <c r="AW73" s="4">
        <f>IF(AW$2='No Worse Off Calc'!$F$6,Data!AV73,0)</f>
        <v>0</v>
      </c>
      <c r="AX73" s="4">
        <f>IF(AX$2='No Worse Off Calc'!$F$6,Data!AW73,0)</f>
        <v>0</v>
      </c>
      <c r="AY73" s="6">
        <f t="shared" si="12"/>
        <v>0</v>
      </c>
      <c r="AZ73" s="18">
        <f>IF(AZ$2='No Worse Off Calc'!$G$6,0,0)</f>
        <v>0</v>
      </c>
      <c r="BA73" s="4">
        <f>IF(BA$2='No Worse Off Calc'!$G$6,Data!AX73,0)</f>
        <v>0</v>
      </c>
      <c r="BB73" s="4">
        <f>IF(BB$2='No Worse Off Calc'!$G$6,Data!AY73,0)</f>
        <v>0</v>
      </c>
      <c r="BC73" s="4">
        <f>IF(BC$2='No Worse Off Calc'!$G$6,Data!AZ73,0)</f>
        <v>0</v>
      </c>
      <c r="BD73" s="4">
        <f>IF(BD$2='No Worse Off Calc'!$G$6,Data!BA73,0)</f>
        <v>0</v>
      </c>
      <c r="BE73" s="4">
        <f>IF(BE$2='No Worse Off Calc'!$G$6,Data!BB73,0)</f>
        <v>0</v>
      </c>
      <c r="BF73" s="4">
        <f>IF(BF$2='No Worse Off Calc'!$G$6,Data!BC73,0)</f>
        <v>0</v>
      </c>
      <c r="BG73" s="4">
        <f>IF(BG$2='No Worse Off Calc'!$G$6,Data!BD73,0)</f>
        <v>0</v>
      </c>
      <c r="BH73" s="6">
        <f t="shared" si="13"/>
        <v>0</v>
      </c>
      <c r="BI73" s="97">
        <f>IF('No Worse Off Calc'!$H$6="Yes",Data!BE73,0)</f>
        <v>0</v>
      </c>
      <c r="BJ73" s="18">
        <f>IF(BJ$2='No Worse Off Calc'!$L$4,0,0)</f>
        <v>0</v>
      </c>
      <c r="BK73" s="4">
        <f>IF(BK$2='No Worse Off Calc'!$L$4,Data!BV73,0)</f>
        <v>0</v>
      </c>
      <c r="BL73" s="4">
        <f>IF(BL$2='No Worse Off Calc'!$L$4,Data!BW73,0)</f>
        <v>0</v>
      </c>
      <c r="BM73" s="4">
        <f>IF(BM$2='No Worse Off Calc'!$L$4,Data!BX73,0)</f>
        <v>0</v>
      </c>
      <c r="BN73" s="4">
        <f>IF(BN$2='No Worse Off Calc'!$L$4,Data!BY73,0)</f>
        <v>3.5000000000000003E-2</v>
      </c>
      <c r="BO73" s="6">
        <f t="shared" si="14"/>
        <v>3.5000000000000003E-2</v>
      </c>
      <c r="BP73" s="4">
        <f>IF('No Worse Off Calc'!$J$6='No Worse Off Ref Data'!BP$2,Data!C73,0)</f>
        <v>0</v>
      </c>
      <c r="BQ73" s="4">
        <f>IF('No Worse Off Calc'!$J$6='No Worse Off Ref Data'!BQ$2,Data!D73,0)</f>
        <v>0</v>
      </c>
      <c r="BR73" s="4">
        <f>IF('No Worse Off Calc'!$J$6='No Worse Off Ref Data'!BR$2,Data!E73,0)</f>
        <v>0</v>
      </c>
      <c r="BS73" s="4">
        <f>IF('No Worse Off Calc'!$J$6='No Worse Off Ref Data'!BS$2,Data!F73,0)</f>
        <v>9.702</v>
      </c>
      <c r="BT73" s="99">
        <f t="shared" si="8"/>
        <v>9.702</v>
      </c>
      <c r="BU73" s="102">
        <f>IF('No Worse Off Calc'!$L$6="Yes",'No Worse Off Ref Data'!BO73*'No Worse Off Calc'!$L$5,0)</f>
        <v>3.5000000000000003E-2</v>
      </c>
      <c r="BV73" s="102">
        <f>IF('No Worse Off Calc'!$M$6="Yes",IF(('No Worse Off Calc'!I77-'No Worse Off Ref Data'!BT73)&gt;0,('No Worse Off Calc'!I77-'No Worse Off Ref Data'!BT73)*'No Worse Off Calc'!$M$5,0),0)</f>
        <v>2.1200987442922408</v>
      </c>
      <c r="BW73" s="80">
        <f>IF('No Worse Off Calc'!$K$6="Yes",IF(('No Worse Off Calc'!I77)&lt;'No Worse Off Calc'!J77,('No Worse Off Calc'!I77-'No Worse Off Calc'!J77)*'No Worse Off Calc'!$K$5,0),0)</f>
        <v>0</v>
      </c>
      <c r="BX73" s="105">
        <f>IF('No Worse Off Calc'!$N$5='No Worse Off Ref Data'!$BX$2,'No Worse Off Scaling'!D76,0)</f>
        <v>0</v>
      </c>
      <c r="BY73" s="1">
        <f>IF('No Worse Off Calc'!$N$5='No Worse Off Ref Data'!$BY$2,'No Worse Off Scaling'!H76,0)</f>
        <v>-1.2098258990445321</v>
      </c>
      <c r="BZ73" s="6">
        <f>IF('No Worse Off Calc'!$N$6="Yes",SUM('No Worse Off Ref Data'!BX73:BY73),0)</f>
        <v>-1.2098258990445321</v>
      </c>
      <c r="CA73" s="4"/>
      <c r="CB73" s="4"/>
      <c r="CC73" s="4"/>
      <c r="CD73" s="4"/>
      <c r="CE73" s="4"/>
      <c r="CF73" s="4"/>
      <c r="CG73" s="4"/>
      <c r="CH73" s="4"/>
      <c r="CI73" s="4"/>
      <c r="CJ73" s="4"/>
      <c r="CK73" s="4"/>
      <c r="CL73" s="4"/>
      <c r="CM73" s="4"/>
      <c r="CN73" s="4"/>
      <c r="CO73" s="4"/>
      <c r="CP73" s="4"/>
      <c r="CQ73" s="4" t="e">
        <f>IF('No Worse Off Calc'!#REF!='No Worse Off Ref Data'!CQ$2,Data!G73,0)</f>
        <v>#REF!</v>
      </c>
      <c r="CR73" s="4" t="e">
        <f>IF('No Worse Off Calc'!#REF!='No Worse Off Ref Data'!CR$2,Data!H73,0)</f>
        <v>#REF!</v>
      </c>
      <c r="CS73" s="4" t="e">
        <f>IF('No Worse Off Calc'!#REF!='No Worse Off Ref Data'!CS$2,Data!I73,0)</f>
        <v>#REF!</v>
      </c>
      <c r="CT73" s="4" t="e">
        <f>IF('No Worse Off Calc'!#REF!='No Worse Off Ref Data'!CT$2,Data!J73,0)</f>
        <v>#REF!</v>
      </c>
      <c r="CU73" s="4" t="e">
        <f>IF('No Worse Off Calc'!#REF!='No Worse Off Ref Data'!CU$2,Data!K73,0)</f>
        <v>#REF!</v>
      </c>
      <c r="CV73" s="4" t="e">
        <f>IF('No Worse Off Calc'!#REF!='No Worse Off Ref Data'!CV$2,Data!L73,0)</f>
        <v>#REF!</v>
      </c>
      <c r="CW73" s="4" t="e">
        <f>IF('No Worse Off Calc'!#REF!='No Worse Off Ref Data'!CW$2,Data!M73,0)</f>
        <v>#REF!</v>
      </c>
      <c r="CX73" s="4" t="e">
        <f>IF('No Worse Off Calc'!#REF!='No Worse Off Ref Data'!CX$2,Data!N73,0)</f>
        <v>#REF!</v>
      </c>
      <c r="CY73" s="4" t="e">
        <f>IF('No Worse Off Calc'!#REF!='No Worse Off Ref Data'!CY$2,Data!O73,0)</f>
        <v>#REF!</v>
      </c>
      <c r="CZ73" s="4" t="e">
        <f>IF('No Worse Off Calc'!#REF!='No Worse Off Ref Data'!CZ$2,Data!P73,0)</f>
        <v>#REF!</v>
      </c>
      <c r="DA73" s="4" t="e">
        <f>IF('No Worse Off Calc'!#REF!='No Worse Off Ref Data'!DA$2,Data!Q73,0)</f>
        <v>#REF!</v>
      </c>
      <c r="DB73" s="4" t="e">
        <f>IF('No Worse Off Calc'!#REF!='No Worse Off Ref Data'!DB$2,Data!R73,0)</f>
        <v>#REF!</v>
      </c>
      <c r="DC73" s="4" t="e">
        <f>IF('No Worse Off Calc'!#REF!='No Worse Off Ref Data'!DC$2,Data!S73,0)</f>
        <v>#REF!</v>
      </c>
      <c r="DD73" s="4" t="e">
        <f>IF('No Worse Off Calc'!#REF!='No Worse Off Ref Data'!DD$2,Data!T73,0)</f>
        <v>#REF!</v>
      </c>
      <c r="DE73" s="4" t="e">
        <f>IF('No Worse Off Calc'!#REF!='No Worse Off Ref Data'!DE$2,Data!U73,0)</f>
        <v>#REF!</v>
      </c>
      <c r="DF73" s="22" t="e">
        <f t="shared" si="15"/>
        <v>#REF!</v>
      </c>
    </row>
    <row r="74" spans="1:110" x14ac:dyDescent="0.3">
      <c r="A74" s="12">
        <v>10231</v>
      </c>
      <c r="B74" s="37" t="s">
        <v>81</v>
      </c>
      <c r="C74" s="18">
        <f>IF('No Worse Off Calc'!$C$6='No Worse Off Ref Data'!C$2,Data!G74,0)</f>
        <v>0</v>
      </c>
      <c r="D74" s="4">
        <f>IF('No Worse Off Calc'!$C$6='No Worse Off Ref Data'!D$2,Data!H74,0)</f>
        <v>0</v>
      </c>
      <c r="E74" s="4">
        <f>IF('No Worse Off Calc'!$C$6='No Worse Off Ref Data'!E$2,Data!I74,0)</f>
        <v>59.129227283105017</v>
      </c>
      <c r="F74" s="4">
        <f>IF('No Worse Off Calc'!$C$6='No Worse Off Ref Data'!F$2,Data!J74,0)</f>
        <v>0</v>
      </c>
      <c r="G74" s="4">
        <f>IF('No Worse Off Calc'!$C$6='No Worse Off Ref Data'!G$2,Data!K74,0)</f>
        <v>0</v>
      </c>
      <c r="H74" s="4">
        <f>IF('No Worse Off Calc'!$C$6='No Worse Off Ref Data'!H$2,Data!L74,0)</f>
        <v>0</v>
      </c>
      <c r="I74" s="4">
        <f>IF('No Worse Off Calc'!$C$6='No Worse Off Ref Data'!I$2,Data!M74,0)</f>
        <v>0</v>
      </c>
      <c r="J74" s="4">
        <f>IF('No Worse Off Calc'!$C$6='No Worse Off Ref Data'!J$2,Data!N74,0)</f>
        <v>0</v>
      </c>
      <c r="K74" s="4">
        <f>IF('No Worse Off Calc'!$C$6='No Worse Off Ref Data'!K$2,Data!O74,0)</f>
        <v>0</v>
      </c>
      <c r="L74" s="4">
        <f>IF('No Worse Off Calc'!$C$6='No Worse Off Ref Data'!L$2,Data!P74,0)</f>
        <v>0</v>
      </c>
      <c r="M74" s="4">
        <f>IF('No Worse Off Calc'!$C$6='No Worse Off Ref Data'!M$2,Data!Q74,0)</f>
        <v>0</v>
      </c>
      <c r="N74" s="4">
        <f>IF('No Worse Off Calc'!$C$6='No Worse Off Ref Data'!N$2,Data!R74,0)</f>
        <v>0</v>
      </c>
      <c r="O74" s="4">
        <f>IF('No Worse Off Calc'!$C$6='No Worse Off Ref Data'!O$2,Data!S74,0)</f>
        <v>0</v>
      </c>
      <c r="P74" s="4">
        <f>IF('No Worse Off Calc'!$C$6='No Worse Off Ref Data'!P$2,Data!T74,0)</f>
        <v>0</v>
      </c>
      <c r="Q74" s="4">
        <f>IF('No Worse Off Calc'!$C$6='No Worse Off Ref Data'!Q$2,Data!U74,0)</f>
        <v>0</v>
      </c>
      <c r="R74" s="22">
        <f t="shared" si="9"/>
        <v>59.129227283105017</v>
      </c>
      <c r="S74" s="18">
        <f>IF(S$2='No Worse Off Calc'!$D$6,Data!V74,0)</f>
        <v>0</v>
      </c>
      <c r="T74" s="4">
        <f>IF(T$2='No Worse Off Calc'!$D$6,Data!W74,0)</f>
        <v>0</v>
      </c>
      <c r="U74" s="4">
        <f>IF(U$2='No Worse Off Calc'!$D$6,Data!X74,0)</f>
        <v>0</v>
      </c>
      <c r="V74" s="4">
        <f>IF(V$2='No Worse Off Calc'!$D$6,Data!Y74,0)</f>
        <v>0</v>
      </c>
      <c r="W74" s="4">
        <f>IF(W$2='No Worse Off Calc'!$D$6,Data!Z74,0)</f>
        <v>0</v>
      </c>
      <c r="X74" s="4">
        <f>IF(X$2='No Worse Off Calc'!$D$6,Data!AA74,0)</f>
        <v>0</v>
      </c>
      <c r="Y74" s="4">
        <f>IF(Y$2='No Worse Off Calc'!$D$6,Data!AB74,0)</f>
        <v>0</v>
      </c>
      <c r="Z74" s="4">
        <f>IF(Z$2='No Worse Off Calc'!$D$6,Data!AC74,0)</f>
        <v>0</v>
      </c>
      <c r="AA74" s="4">
        <f>IF(AA$2='No Worse Off Calc'!$D$6,Data!AD74,0)</f>
        <v>0</v>
      </c>
      <c r="AB74" s="4">
        <f>IF(AB$2='No Worse Off Calc'!$D$6,Data!AE74,0)</f>
        <v>0</v>
      </c>
      <c r="AC74" s="4">
        <f>IF(AC$2='No Worse Off Calc'!$D$6,Data!AF74,0)</f>
        <v>0</v>
      </c>
      <c r="AD74" s="4">
        <f>IF(AD$2='No Worse Off Calc'!$D$6,Data!AG74,0)</f>
        <v>0</v>
      </c>
      <c r="AE74" s="4">
        <f>IF(AE$2='No Worse Off Calc'!$D$6,Data!AH74,0)</f>
        <v>0</v>
      </c>
      <c r="AF74" s="4">
        <f>IF(AF$2='No Worse Off Calc'!$D$6,Data!AI74,0)</f>
        <v>0</v>
      </c>
      <c r="AG74" s="6">
        <f t="shared" si="10"/>
        <v>0</v>
      </c>
      <c r="AH74" s="18">
        <f>IF(AH$2='No Worse Off Calc'!$E$6,0,0)</f>
        <v>0</v>
      </c>
      <c r="AI74" s="4">
        <f>IF(AI$2='No Worse Off Calc'!$E$6,Data!AJ74,0)</f>
        <v>0</v>
      </c>
      <c r="AJ74" s="4">
        <f>IF(AJ$2='No Worse Off Calc'!$E$6,Data!AK74,0)</f>
        <v>4.4187214611872143</v>
      </c>
      <c r="AK74" s="4">
        <f>IF(AK$2='No Worse Off Calc'!$E$6,Data!AL74,0)</f>
        <v>0</v>
      </c>
      <c r="AL74" s="4">
        <f>IF(AL$2='No Worse Off Calc'!$E$6,Data!AM74,0)</f>
        <v>0</v>
      </c>
      <c r="AM74" s="4">
        <f>IF(AM$2='No Worse Off Calc'!$E$6,Data!AN74,0)</f>
        <v>0</v>
      </c>
      <c r="AN74" s="4">
        <f>IF(AN$2='No Worse Off Calc'!$E$6,Data!AO74,0)</f>
        <v>0</v>
      </c>
      <c r="AO74" s="4">
        <f>IF(AO$2='No Worse Off Calc'!$E$6,Data!AP74,0)</f>
        <v>0</v>
      </c>
      <c r="AP74" s="6">
        <f t="shared" si="11"/>
        <v>4.4187214611872143</v>
      </c>
      <c r="AQ74" s="18">
        <f>IF(AQ$2='No Worse Off Calc'!$F$6,0,0)</f>
        <v>0</v>
      </c>
      <c r="AR74" s="4">
        <f>IF(AR$2='No Worse Off Calc'!$F$6,Data!AQ74,0)</f>
        <v>0</v>
      </c>
      <c r="AS74" s="4">
        <f>IF(AS$2='No Worse Off Calc'!$F$6,Data!AR74,0)</f>
        <v>0</v>
      </c>
      <c r="AT74" s="4">
        <f>IF(AT$2='No Worse Off Calc'!$F$6,Data!AS74,0)</f>
        <v>0</v>
      </c>
      <c r="AU74" s="4">
        <f>IF(AU$2='No Worse Off Calc'!$F$6,Data!AT74,0)</f>
        <v>0</v>
      </c>
      <c r="AV74" s="4">
        <f>IF(AV$2='No Worse Off Calc'!$F$6,Data!AU74,0)</f>
        <v>0</v>
      </c>
      <c r="AW74" s="4">
        <f>IF(AW$2='No Worse Off Calc'!$F$6,Data!AV74,0)</f>
        <v>0</v>
      </c>
      <c r="AX74" s="4">
        <f>IF(AX$2='No Worse Off Calc'!$F$6,Data!AW74,0)</f>
        <v>0</v>
      </c>
      <c r="AY74" s="6">
        <f t="shared" si="12"/>
        <v>0</v>
      </c>
      <c r="AZ74" s="18">
        <f>IF(AZ$2='No Worse Off Calc'!$G$6,0,0)</f>
        <v>0</v>
      </c>
      <c r="BA74" s="4">
        <f>IF(BA$2='No Worse Off Calc'!$G$6,Data!AX74,0)</f>
        <v>0</v>
      </c>
      <c r="BB74" s="4">
        <f>IF(BB$2='No Worse Off Calc'!$G$6,Data!AY74,0)</f>
        <v>0</v>
      </c>
      <c r="BC74" s="4">
        <f>IF(BC$2='No Worse Off Calc'!$G$6,Data!AZ74,0)</f>
        <v>0</v>
      </c>
      <c r="BD74" s="4">
        <f>IF(BD$2='No Worse Off Calc'!$G$6,Data!BA74,0)</f>
        <v>0</v>
      </c>
      <c r="BE74" s="4">
        <f>IF(BE$2='No Worse Off Calc'!$G$6,Data!BB74,0)</f>
        <v>0</v>
      </c>
      <c r="BF74" s="4">
        <f>IF(BF$2='No Worse Off Calc'!$G$6,Data!BC74,0)</f>
        <v>0</v>
      </c>
      <c r="BG74" s="4">
        <f>IF(BG$2='No Worse Off Calc'!$G$6,Data!BD74,0)</f>
        <v>0</v>
      </c>
      <c r="BH74" s="6">
        <f t="shared" si="13"/>
        <v>0</v>
      </c>
      <c r="BI74" s="97">
        <f>IF('No Worse Off Calc'!$H$6="Yes",Data!BE74,0)</f>
        <v>0</v>
      </c>
      <c r="BJ74" s="18">
        <f>IF(BJ$2='No Worse Off Calc'!$L$4,0,0)</f>
        <v>0</v>
      </c>
      <c r="BK74" s="4">
        <f>IF(BK$2='No Worse Off Calc'!$L$4,Data!BV74,0)</f>
        <v>0</v>
      </c>
      <c r="BL74" s="4">
        <f>IF(BL$2='No Worse Off Calc'!$L$4,Data!BW74,0)</f>
        <v>0</v>
      </c>
      <c r="BM74" s="4">
        <f>IF(BM$2='No Worse Off Calc'!$L$4,Data!BX74,0)</f>
        <v>0</v>
      </c>
      <c r="BN74" s="4">
        <f>IF(BN$2='No Worse Off Calc'!$L$4,Data!BY74,0)</f>
        <v>1.7500000000000002E-2</v>
      </c>
      <c r="BO74" s="6">
        <f t="shared" si="14"/>
        <v>1.7500000000000002E-2</v>
      </c>
      <c r="BP74" s="4">
        <f>IF('No Worse Off Calc'!$J$6='No Worse Off Ref Data'!BP$2,Data!C74,0)</f>
        <v>0</v>
      </c>
      <c r="BQ74" s="4">
        <f>IF('No Worse Off Calc'!$J$6='No Worse Off Ref Data'!BQ$2,Data!D74,0)</f>
        <v>0</v>
      </c>
      <c r="BR74" s="4">
        <f>IF('No Worse Off Calc'!$J$6='No Worse Off Ref Data'!BR$2,Data!E74,0)</f>
        <v>0</v>
      </c>
      <c r="BS74" s="4">
        <f>IF('No Worse Off Calc'!$J$6='No Worse Off Ref Data'!BS$2,Data!F74,0)</f>
        <v>36.658999999999999</v>
      </c>
      <c r="BT74" s="99">
        <f t="shared" si="8"/>
        <v>36.658999999999999</v>
      </c>
      <c r="BU74" s="102">
        <f>IF('No Worse Off Calc'!$L$6="Yes",'No Worse Off Ref Data'!BO74*'No Worse Off Calc'!$L$5,0)</f>
        <v>1.7500000000000002E-2</v>
      </c>
      <c r="BV74" s="102">
        <f>IF('No Worse Off Calc'!$M$6="Yes",IF(('No Worse Off Calc'!I78-'No Worse Off Ref Data'!BT74)&gt;0,('No Worse Off Calc'!I78-'No Worse Off Ref Data'!BT74)*'No Worse Off Calc'!$M$5,0),0)</f>
        <v>18.051505821917807</v>
      </c>
      <c r="BW74" s="80">
        <f>IF('No Worse Off Calc'!$K$6="Yes",IF(('No Worse Off Calc'!I78)&lt;'No Worse Off Calc'!J78,('No Worse Off Calc'!I78-'No Worse Off Calc'!J78)*'No Worse Off Calc'!$K$5,0),0)</f>
        <v>0</v>
      </c>
      <c r="BX74" s="105">
        <f>IF('No Worse Off Calc'!$N$5='No Worse Off Ref Data'!$BX$2,'No Worse Off Scaling'!D77,0)</f>
        <v>0</v>
      </c>
      <c r="BY74" s="1">
        <f>IF('No Worse Off Calc'!$N$5='No Worse Off Ref Data'!$BY$2,'No Worse Off Scaling'!H77,0)</f>
        <v>-10.143549696383765</v>
      </c>
      <c r="BZ74" s="6">
        <f>IF('No Worse Off Calc'!$N$6="Yes",SUM('No Worse Off Ref Data'!BX74:BY74),0)</f>
        <v>-10.143549696383765</v>
      </c>
      <c r="CA74" s="4"/>
      <c r="CB74" s="4"/>
      <c r="CC74" s="4"/>
      <c r="CD74" s="4"/>
      <c r="CE74" s="4"/>
      <c r="CF74" s="4"/>
      <c r="CG74" s="4"/>
      <c r="CH74" s="4"/>
      <c r="CI74" s="4"/>
      <c r="CJ74" s="4"/>
      <c r="CK74" s="4"/>
      <c r="CL74" s="4"/>
      <c r="CM74" s="4"/>
      <c r="CN74" s="4"/>
      <c r="CO74" s="4"/>
      <c r="CP74" s="4"/>
      <c r="CQ74" s="4" t="e">
        <f>IF('No Worse Off Calc'!#REF!='No Worse Off Ref Data'!CQ$2,Data!G74,0)</f>
        <v>#REF!</v>
      </c>
      <c r="CR74" s="4" t="e">
        <f>IF('No Worse Off Calc'!#REF!='No Worse Off Ref Data'!CR$2,Data!H74,0)</f>
        <v>#REF!</v>
      </c>
      <c r="CS74" s="4" t="e">
        <f>IF('No Worse Off Calc'!#REF!='No Worse Off Ref Data'!CS$2,Data!I74,0)</f>
        <v>#REF!</v>
      </c>
      <c r="CT74" s="4" t="e">
        <f>IF('No Worse Off Calc'!#REF!='No Worse Off Ref Data'!CT$2,Data!J74,0)</f>
        <v>#REF!</v>
      </c>
      <c r="CU74" s="4" t="e">
        <f>IF('No Worse Off Calc'!#REF!='No Worse Off Ref Data'!CU$2,Data!K74,0)</f>
        <v>#REF!</v>
      </c>
      <c r="CV74" s="4" t="e">
        <f>IF('No Worse Off Calc'!#REF!='No Worse Off Ref Data'!CV$2,Data!L74,0)</f>
        <v>#REF!</v>
      </c>
      <c r="CW74" s="4" t="e">
        <f>IF('No Worse Off Calc'!#REF!='No Worse Off Ref Data'!CW$2,Data!M74,0)</f>
        <v>#REF!</v>
      </c>
      <c r="CX74" s="4" t="e">
        <f>IF('No Worse Off Calc'!#REF!='No Worse Off Ref Data'!CX$2,Data!N74,0)</f>
        <v>#REF!</v>
      </c>
      <c r="CY74" s="4" t="e">
        <f>IF('No Worse Off Calc'!#REF!='No Worse Off Ref Data'!CY$2,Data!O74,0)</f>
        <v>#REF!</v>
      </c>
      <c r="CZ74" s="4" t="e">
        <f>IF('No Worse Off Calc'!#REF!='No Worse Off Ref Data'!CZ$2,Data!P74,0)</f>
        <v>#REF!</v>
      </c>
      <c r="DA74" s="4" t="e">
        <f>IF('No Worse Off Calc'!#REF!='No Worse Off Ref Data'!DA$2,Data!Q74,0)</f>
        <v>#REF!</v>
      </c>
      <c r="DB74" s="4" t="e">
        <f>IF('No Worse Off Calc'!#REF!='No Worse Off Ref Data'!DB$2,Data!R74,0)</f>
        <v>#REF!</v>
      </c>
      <c r="DC74" s="4" t="e">
        <f>IF('No Worse Off Calc'!#REF!='No Worse Off Ref Data'!DC$2,Data!S74,0)</f>
        <v>#REF!</v>
      </c>
      <c r="DD74" s="4" t="e">
        <f>IF('No Worse Off Calc'!#REF!='No Worse Off Ref Data'!DD$2,Data!T74,0)</f>
        <v>#REF!</v>
      </c>
      <c r="DE74" s="4" t="e">
        <f>IF('No Worse Off Calc'!#REF!='No Worse Off Ref Data'!DE$2,Data!U74,0)</f>
        <v>#REF!</v>
      </c>
      <c r="DF74" s="22" t="e">
        <f t="shared" si="15"/>
        <v>#REF!</v>
      </c>
    </row>
    <row r="75" spans="1:110" x14ac:dyDescent="0.3">
      <c r="A75" s="12">
        <v>10234</v>
      </c>
      <c r="B75" s="37" t="s">
        <v>82</v>
      </c>
      <c r="C75" s="18">
        <f>IF('No Worse Off Calc'!$C$6='No Worse Off Ref Data'!C$2,Data!G75,0)</f>
        <v>0</v>
      </c>
      <c r="D75" s="4">
        <f>IF('No Worse Off Calc'!$C$6='No Worse Off Ref Data'!D$2,Data!H75,0)</f>
        <v>0</v>
      </c>
      <c r="E75" s="4">
        <f>IF('No Worse Off Calc'!$C$6='No Worse Off Ref Data'!E$2,Data!I75,0)</f>
        <v>63.607759703196358</v>
      </c>
      <c r="F75" s="4">
        <f>IF('No Worse Off Calc'!$C$6='No Worse Off Ref Data'!F$2,Data!J75,0)</f>
        <v>0</v>
      </c>
      <c r="G75" s="4">
        <f>IF('No Worse Off Calc'!$C$6='No Worse Off Ref Data'!G$2,Data!K75,0)</f>
        <v>0</v>
      </c>
      <c r="H75" s="4">
        <f>IF('No Worse Off Calc'!$C$6='No Worse Off Ref Data'!H$2,Data!L75,0)</f>
        <v>0</v>
      </c>
      <c r="I75" s="4">
        <f>IF('No Worse Off Calc'!$C$6='No Worse Off Ref Data'!I$2,Data!M75,0)</f>
        <v>0</v>
      </c>
      <c r="J75" s="4">
        <f>IF('No Worse Off Calc'!$C$6='No Worse Off Ref Data'!J$2,Data!N75,0)</f>
        <v>0</v>
      </c>
      <c r="K75" s="4">
        <f>IF('No Worse Off Calc'!$C$6='No Worse Off Ref Data'!K$2,Data!O75,0)</f>
        <v>0</v>
      </c>
      <c r="L75" s="4">
        <f>IF('No Worse Off Calc'!$C$6='No Worse Off Ref Data'!L$2,Data!P75,0)</f>
        <v>0</v>
      </c>
      <c r="M75" s="4">
        <f>IF('No Worse Off Calc'!$C$6='No Worse Off Ref Data'!M$2,Data!Q75,0)</f>
        <v>0</v>
      </c>
      <c r="N75" s="4">
        <f>IF('No Worse Off Calc'!$C$6='No Worse Off Ref Data'!N$2,Data!R75,0)</f>
        <v>0</v>
      </c>
      <c r="O75" s="4">
        <f>IF('No Worse Off Calc'!$C$6='No Worse Off Ref Data'!O$2,Data!S75,0)</f>
        <v>0</v>
      </c>
      <c r="P75" s="4">
        <f>IF('No Worse Off Calc'!$C$6='No Worse Off Ref Data'!P$2,Data!T75,0)</f>
        <v>0</v>
      </c>
      <c r="Q75" s="4">
        <f>IF('No Worse Off Calc'!$C$6='No Worse Off Ref Data'!Q$2,Data!U75,0)</f>
        <v>0</v>
      </c>
      <c r="R75" s="22">
        <f t="shared" si="9"/>
        <v>63.607759703196358</v>
      </c>
      <c r="S75" s="18">
        <f>IF(S$2='No Worse Off Calc'!$D$6,Data!V75,0)</f>
        <v>0</v>
      </c>
      <c r="T75" s="4">
        <f>IF(T$2='No Worse Off Calc'!$D$6,Data!W75,0)</f>
        <v>0</v>
      </c>
      <c r="U75" s="4">
        <f>IF(U$2='No Worse Off Calc'!$D$6,Data!X75,0)</f>
        <v>0</v>
      </c>
      <c r="V75" s="4">
        <f>IF(V$2='No Worse Off Calc'!$D$6,Data!Y75,0)</f>
        <v>0</v>
      </c>
      <c r="W75" s="4">
        <f>IF(W$2='No Worse Off Calc'!$D$6,Data!Z75,0)</f>
        <v>0</v>
      </c>
      <c r="X75" s="4">
        <f>IF(X$2='No Worse Off Calc'!$D$6,Data!AA75,0)</f>
        <v>0</v>
      </c>
      <c r="Y75" s="4">
        <f>IF(Y$2='No Worse Off Calc'!$D$6,Data!AB75,0)</f>
        <v>0</v>
      </c>
      <c r="Z75" s="4">
        <f>IF(Z$2='No Worse Off Calc'!$D$6,Data!AC75,0)</f>
        <v>0</v>
      </c>
      <c r="AA75" s="4">
        <f>IF(AA$2='No Worse Off Calc'!$D$6,Data!AD75,0)</f>
        <v>0</v>
      </c>
      <c r="AB75" s="4">
        <f>IF(AB$2='No Worse Off Calc'!$D$6,Data!AE75,0)</f>
        <v>0</v>
      </c>
      <c r="AC75" s="4">
        <f>IF(AC$2='No Worse Off Calc'!$D$6,Data!AF75,0)</f>
        <v>0</v>
      </c>
      <c r="AD75" s="4">
        <f>IF(AD$2='No Worse Off Calc'!$D$6,Data!AG75,0)</f>
        <v>0</v>
      </c>
      <c r="AE75" s="4">
        <f>IF(AE$2='No Worse Off Calc'!$D$6,Data!AH75,0)</f>
        <v>0</v>
      </c>
      <c r="AF75" s="4">
        <f>IF(AF$2='No Worse Off Calc'!$D$6,Data!AI75,0)</f>
        <v>0</v>
      </c>
      <c r="AG75" s="6">
        <f t="shared" si="10"/>
        <v>0</v>
      </c>
      <c r="AH75" s="18">
        <f>IF(AH$2='No Worse Off Calc'!$E$6,0,0)</f>
        <v>0</v>
      </c>
      <c r="AI75" s="4">
        <f>IF(AI$2='No Worse Off Calc'!$E$6,Data!AJ75,0)</f>
        <v>0</v>
      </c>
      <c r="AJ75" s="4">
        <f>IF(AJ$2='No Worse Off Calc'!$E$6,Data!AK75,0)</f>
        <v>0</v>
      </c>
      <c r="AK75" s="4">
        <f>IF(AK$2='No Worse Off Calc'!$E$6,Data!AL75,0)</f>
        <v>0</v>
      </c>
      <c r="AL75" s="4">
        <f>IF(AL$2='No Worse Off Calc'!$E$6,Data!AM75,0)</f>
        <v>0</v>
      </c>
      <c r="AM75" s="4">
        <f>IF(AM$2='No Worse Off Calc'!$E$6,Data!AN75,0)</f>
        <v>0</v>
      </c>
      <c r="AN75" s="4">
        <f>IF(AN$2='No Worse Off Calc'!$E$6,Data!AO75,0)</f>
        <v>0</v>
      </c>
      <c r="AO75" s="4">
        <f>IF(AO$2='No Worse Off Calc'!$E$6,Data!AP75,0)</f>
        <v>0</v>
      </c>
      <c r="AP75" s="6">
        <f t="shared" si="11"/>
        <v>0</v>
      </c>
      <c r="AQ75" s="18">
        <f>IF(AQ$2='No Worse Off Calc'!$F$6,0,0)</f>
        <v>0</v>
      </c>
      <c r="AR75" s="4">
        <f>IF(AR$2='No Worse Off Calc'!$F$6,Data!AQ75,0)</f>
        <v>0</v>
      </c>
      <c r="AS75" s="4">
        <f>IF(AS$2='No Worse Off Calc'!$F$6,Data!AR75,0)</f>
        <v>0</v>
      </c>
      <c r="AT75" s="4">
        <f>IF(AT$2='No Worse Off Calc'!$F$6,Data!AS75,0)</f>
        <v>0</v>
      </c>
      <c r="AU75" s="4">
        <f>IF(AU$2='No Worse Off Calc'!$F$6,Data!AT75,0)</f>
        <v>0</v>
      </c>
      <c r="AV75" s="4">
        <f>IF(AV$2='No Worse Off Calc'!$F$6,Data!AU75,0)</f>
        <v>0</v>
      </c>
      <c r="AW75" s="4">
        <f>IF(AW$2='No Worse Off Calc'!$F$6,Data!AV75,0)</f>
        <v>0</v>
      </c>
      <c r="AX75" s="4">
        <f>IF(AX$2='No Worse Off Calc'!$F$6,Data!AW75,0)</f>
        <v>0</v>
      </c>
      <c r="AY75" s="6">
        <f t="shared" si="12"/>
        <v>0</v>
      </c>
      <c r="AZ75" s="18">
        <f>IF(AZ$2='No Worse Off Calc'!$G$6,0,0)</f>
        <v>0</v>
      </c>
      <c r="BA75" s="4">
        <f>IF(BA$2='No Worse Off Calc'!$G$6,Data!AX75,0)</f>
        <v>0</v>
      </c>
      <c r="BB75" s="4">
        <f>IF(BB$2='No Worse Off Calc'!$G$6,Data!AY75,0)</f>
        <v>0</v>
      </c>
      <c r="BC75" s="4">
        <f>IF(BC$2='No Worse Off Calc'!$G$6,Data!AZ75,0)</f>
        <v>0</v>
      </c>
      <c r="BD75" s="4">
        <f>IF(BD$2='No Worse Off Calc'!$G$6,Data!BA75,0)</f>
        <v>0</v>
      </c>
      <c r="BE75" s="4">
        <f>IF(BE$2='No Worse Off Calc'!$G$6,Data!BB75,0)</f>
        <v>0</v>
      </c>
      <c r="BF75" s="4">
        <f>IF(BF$2='No Worse Off Calc'!$G$6,Data!BC75,0)</f>
        <v>0</v>
      </c>
      <c r="BG75" s="4">
        <f>IF(BG$2='No Worse Off Calc'!$G$6,Data!BD75,0)</f>
        <v>0</v>
      </c>
      <c r="BH75" s="6">
        <f t="shared" si="13"/>
        <v>0</v>
      </c>
      <c r="BI75" s="97">
        <f>IF('No Worse Off Calc'!$H$6="Yes",Data!BE75,0)</f>
        <v>0</v>
      </c>
      <c r="BJ75" s="18">
        <f>IF(BJ$2='No Worse Off Calc'!$L$4,0,0)</f>
        <v>0</v>
      </c>
      <c r="BK75" s="4">
        <f>IF(BK$2='No Worse Off Calc'!$L$4,Data!BV75,0)</f>
        <v>0</v>
      </c>
      <c r="BL75" s="4">
        <f>IF(BL$2='No Worse Off Calc'!$L$4,Data!BW75,0)</f>
        <v>0</v>
      </c>
      <c r="BM75" s="4">
        <f>IF(BM$2='No Worse Off Calc'!$L$4,Data!BX75,0)</f>
        <v>0</v>
      </c>
      <c r="BN75" s="4">
        <f>IF(BN$2='No Worse Off Calc'!$L$4,Data!BY75,0)</f>
        <v>8.3750000000000005E-2</v>
      </c>
      <c r="BO75" s="6">
        <f t="shared" si="14"/>
        <v>8.3750000000000005E-2</v>
      </c>
      <c r="BP75" s="4">
        <f>IF('No Worse Off Calc'!$J$6='No Worse Off Ref Data'!BP$2,Data!C75,0)</f>
        <v>0</v>
      </c>
      <c r="BQ75" s="4">
        <f>IF('No Worse Off Calc'!$J$6='No Worse Off Ref Data'!BQ$2,Data!D75,0)</f>
        <v>0</v>
      </c>
      <c r="BR75" s="4">
        <f>IF('No Worse Off Calc'!$J$6='No Worse Off Ref Data'!BR$2,Data!E75,0)</f>
        <v>0</v>
      </c>
      <c r="BS75" s="4">
        <f>IF('No Worse Off Calc'!$J$6='No Worse Off Ref Data'!BS$2,Data!F75,0)</f>
        <v>50.999000000000002</v>
      </c>
      <c r="BT75" s="99">
        <f t="shared" si="8"/>
        <v>50.999000000000002</v>
      </c>
      <c r="BU75" s="102">
        <f>IF('No Worse Off Calc'!$L$6="Yes",'No Worse Off Ref Data'!BO75*'No Worse Off Calc'!$L$5,0)</f>
        <v>8.3750000000000005E-2</v>
      </c>
      <c r="BV75" s="102">
        <f>IF('No Worse Off Calc'!$M$6="Yes",IF(('No Worse Off Calc'!I79-'No Worse Off Ref Data'!BT75)&gt;0,('No Worse Off Calc'!I79-'No Worse Off Ref Data'!BT75)*'No Worse Off Calc'!$M$5,0),0)</f>
        <v>12.608759703196355</v>
      </c>
      <c r="BW75" s="80">
        <f>IF('No Worse Off Calc'!$K$6="Yes",IF(('No Worse Off Calc'!I79)&lt;'No Worse Off Calc'!J79,('No Worse Off Calc'!I79-'No Worse Off Calc'!J79)*'No Worse Off Calc'!$K$5,0),0)</f>
        <v>0</v>
      </c>
      <c r="BX75" s="105">
        <f>IF('No Worse Off Calc'!$N$5='No Worse Off Ref Data'!$BX$2,'No Worse Off Scaling'!D78,0)</f>
        <v>0</v>
      </c>
      <c r="BY75" s="1">
        <f>IF('No Worse Off Calc'!$N$5='No Worse Off Ref Data'!$BY$2,'No Worse Off Scaling'!H78,0)</f>
        <v>-7.1253008723941216</v>
      </c>
      <c r="BZ75" s="6">
        <f>IF('No Worse Off Calc'!$N$6="Yes",SUM('No Worse Off Ref Data'!BX75:BY75),0)</f>
        <v>-7.1253008723941216</v>
      </c>
      <c r="CA75" s="4"/>
      <c r="CB75" s="4"/>
      <c r="CC75" s="4"/>
      <c r="CD75" s="4"/>
      <c r="CE75" s="4"/>
      <c r="CF75" s="4"/>
      <c r="CG75" s="4"/>
      <c r="CH75" s="4"/>
      <c r="CI75" s="4"/>
      <c r="CJ75" s="4"/>
      <c r="CK75" s="4"/>
      <c r="CL75" s="4"/>
      <c r="CM75" s="4"/>
      <c r="CN75" s="4"/>
      <c r="CO75" s="4"/>
      <c r="CP75" s="4"/>
      <c r="CQ75" s="4" t="e">
        <f>IF('No Worse Off Calc'!#REF!='No Worse Off Ref Data'!CQ$2,Data!G75,0)</f>
        <v>#REF!</v>
      </c>
      <c r="CR75" s="4" t="e">
        <f>IF('No Worse Off Calc'!#REF!='No Worse Off Ref Data'!CR$2,Data!H75,0)</f>
        <v>#REF!</v>
      </c>
      <c r="CS75" s="4" t="e">
        <f>IF('No Worse Off Calc'!#REF!='No Worse Off Ref Data'!CS$2,Data!I75,0)</f>
        <v>#REF!</v>
      </c>
      <c r="CT75" s="4" t="e">
        <f>IF('No Worse Off Calc'!#REF!='No Worse Off Ref Data'!CT$2,Data!J75,0)</f>
        <v>#REF!</v>
      </c>
      <c r="CU75" s="4" t="e">
        <f>IF('No Worse Off Calc'!#REF!='No Worse Off Ref Data'!CU$2,Data!K75,0)</f>
        <v>#REF!</v>
      </c>
      <c r="CV75" s="4" t="e">
        <f>IF('No Worse Off Calc'!#REF!='No Worse Off Ref Data'!CV$2,Data!L75,0)</f>
        <v>#REF!</v>
      </c>
      <c r="CW75" s="4" t="e">
        <f>IF('No Worse Off Calc'!#REF!='No Worse Off Ref Data'!CW$2,Data!M75,0)</f>
        <v>#REF!</v>
      </c>
      <c r="CX75" s="4" t="e">
        <f>IF('No Worse Off Calc'!#REF!='No Worse Off Ref Data'!CX$2,Data!N75,0)</f>
        <v>#REF!</v>
      </c>
      <c r="CY75" s="4" t="e">
        <f>IF('No Worse Off Calc'!#REF!='No Worse Off Ref Data'!CY$2,Data!O75,0)</f>
        <v>#REF!</v>
      </c>
      <c r="CZ75" s="4" t="e">
        <f>IF('No Worse Off Calc'!#REF!='No Worse Off Ref Data'!CZ$2,Data!P75,0)</f>
        <v>#REF!</v>
      </c>
      <c r="DA75" s="4" t="e">
        <f>IF('No Worse Off Calc'!#REF!='No Worse Off Ref Data'!DA$2,Data!Q75,0)</f>
        <v>#REF!</v>
      </c>
      <c r="DB75" s="4" t="e">
        <f>IF('No Worse Off Calc'!#REF!='No Worse Off Ref Data'!DB$2,Data!R75,0)</f>
        <v>#REF!</v>
      </c>
      <c r="DC75" s="4" t="e">
        <f>IF('No Worse Off Calc'!#REF!='No Worse Off Ref Data'!DC$2,Data!S75,0)</f>
        <v>#REF!</v>
      </c>
      <c r="DD75" s="4" t="e">
        <f>IF('No Worse Off Calc'!#REF!='No Worse Off Ref Data'!DD$2,Data!T75,0)</f>
        <v>#REF!</v>
      </c>
      <c r="DE75" s="4" t="e">
        <f>IF('No Worse Off Calc'!#REF!='No Worse Off Ref Data'!DE$2,Data!U75,0)</f>
        <v>#REF!</v>
      </c>
      <c r="DF75" s="22" t="e">
        <f t="shared" si="15"/>
        <v>#REF!</v>
      </c>
    </row>
    <row r="76" spans="1:110" x14ac:dyDescent="0.3">
      <c r="A76" s="12">
        <v>10235</v>
      </c>
      <c r="B76" s="37" t="s">
        <v>83</v>
      </c>
      <c r="C76" s="18">
        <f>IF('No Worse Off Calc'!$C$6='No Worse Off Ref Data'!C$2,Data!G76,0)</f>
        <v>0</v>
      </c>
      <c r="D76" s="4">
        <f>IF('No Worse Off Calc'!$C$6='No Worse Off Ref Data'!D$2,Data!H76,0)</f>
        <v>0</v>
      </c>
      <c r="E76" s="4">
        <f>IF('No Worse Off Calc'!$C$6='No Worse Off Ref Data'!E$2,Data!I76,0)</f>
        <v>30.154643949771689</v>
      </c>
      <c r="F76" s="4">
        <f>IF('No Worse Off Calc'!$C$6='No Worse Off Ref Data'!F$2,Data!J76,0)</f>
        <v>0</v>
      </c>
      <c r="G76" s="4">
        <f>IF('No Worse Off Calc'!$C$6='No Worse Off Ref Data'!G$2,Data!K76,0)</f>
        <v>0</v>
      </c>
      <c r="H76" s="4">
        <f>IF('No Worse Off Calc'!$C$6='No Worse Off Ref Data'!H$2,Data!L76,0)</f>
        <v>0</v>
      </c>
      <c r="I76" s="4">
        <f>IF('No Worse Off Calc'!$C$6='No Worse Off Ref Data'!I$2,Data!M76,0)</f>
        <v>0</v>
      </c>
      <c r="J76" s="4">
        <f>IF('No Worse Off Calc'!$C$6='No Worse Off Ref Data'!J$2,Data!N76,0)</f>
        <v>0</v>
      </c>
      <c r="K76" s="4">
        <f>IF('No Worse Off Calc'!$C$6='No Worse Off Ref Data'!K$2,Data!O76,0)</f>
        <v>0</v>
      </c>
      <c r="L76" s="4">
        <f>IF('No Worse Off Calc'!$C$6='No Worse Off Ref Data'!L$2,Data!P76,0)</f>
        <v>0</v>
      </c>
      <c r="M76" s="4">
        <f>IF('No Worse Off Calc'!$C$6='No Worse Off Ref Data'!M$2,Data!Q76,0)</f>
        <v>0</v>
      </c>
      <c r="N76" s="4">
        <f>IF('No Worse Off Calc'!$C$6='No Worse Off Ref Data'!N$2,Data!R76,0)</f>
        <v>0</v>
      </c>
      <c r="O76" s="4">
        <f>IF('No Worse Off Calc'!$C$6='No Worse Off Ref Data'!O$2,Data!S76,0)</f>
        <v>0</v>
      </c>
      <c r="P76" s="4">
        <f>IF('No Worse Off Calc'!$C$6='No Worse Off Ref Data'!P$2,Data!T76,0)</f>
        <v>0</v>
      </c>
      <c r="Q76" s="4">
        <f>IF('No Worse Off Calc'!$C$6='No Worse Off Ref Data'!Q$2,Data!U76,0)</f>
        <v>0</v>
      </c>
      <c r="R76" s="22">
        <f t="shared" si="9"/>
        <v>30.154643949771689</v>
      </c>
      <c r="S76" s="18">
        <f>IF(S$2='No Worse Off Calc'!$D$6,Data!V76,0)</f>
        <v>0</v>
      </c>
      <c r="T76" s="4">
        <f>IF(T$2='No Worse Off Calc'!$D$6,Data!W76,0)</f>
        <v>0</v>
      </c>
      <c r="U76" s="4">
        <f>IF(U$2='No Worse Off Calc'!$D$6,Data!X76,0)</f>
        <v>0</v>
      </c>
      <c r="V76" s="4">
        <f>IF(V$2='No Worse Off Calc'!$D$6,Data!Y76,0)</f>
        <v>0</v>
      </c>
      <c r="W76" s="4">
        <f>IF(W$2='No Worse Off Calc'!$D$6,Data!Z76,0)</f>
        <v>0</v>
      </c>
      <c r="X76" s="4">
        <f>IF(X$2='No Worse Off Calc'!$D$6,Data!AA76,0)</f>
        <v>0</v>
      </c>
      <c r="Y76" s="4">
        <f>IF(Y$2='No Worse Off Calc'!$D$6,Data!AB76,0)</f>
        <v>0</v>
      </c>
      <c r="Z76" s="4">
        <f>IF(Z$2='No Worse Off Calc'!$D$6,Data!AC76,0)</f>
        <v>0</v>
      </c>
      <c r="AA76" s="4">
        <f>IF(AA$2='No Worse Off Calc'!$D$6,Data!AD76,0)</f>
        <v>0</v>
      </c>
      <c r="AB76" s="4">
        <f>IF(AB$2='No Worse Off Calc'!$D$6,Data!AE76,0)</f>
        <v>0</v>
      </c>
      <c r="AC76" s="4">
        <f>IF(AC$2='No Worse Off Calc'!$D$6,Data!AF76,0)</f>
        <v>0</v>
      </c>
      <c r="AD76" s="4">
        <f>IF(AD$2='No Worse Off Calc'!$D$6,Data!AG76,0)</f>
        <v>0</v>
      </c>
      <c r="AE76" s="4">
        <f>IF(AE$2='No Worse Off Calc'!$D$6,Data!AH76,0)</f>
        <v>0</v>
      </c>
      <c r="AF76" s="4">
        <f>IF(AF$2='No Worse Off Calc'!$D$6,Data!AI76,0)</f>
        <v>0</v>
      </c>
      <c r="AG76" s="6">
        <f t="shared" si="10"/>
        <v>0</v>
      </c>
      <c r="AH76" s="18">
        <f>IF(AH$2='No Worse Off Calc'!$E$6,0,0)</f>
        <v>0</v>
      </c>
      <c r="AI76" s="4">
        <f>IF(AI$2='No Worse Off Calc'!$E$6,Data!AJ76,0)</f>
        <v>0</v>
      </c>
      <c r="AJ76" s="4">
        <f>IF(AJ$2='No Worse Off Calc'!$E$6,Data!AK76,0)</f>
        <v>0</v>
      </c>
      <c r="AK76" s="4">
        <f>IF(AK$2='No Worse Off Calc'!$E$6,Data!AL76,0)</f>
        <v>0</v>
      </c>
      <c r="AL76" s="4">
        <f>IF(AL$2='No Worse Off Calc'!$E$6,Data!AM76,0)</f>
        <v>0</v>
      </c>
      <c r="AM76" s="4">
        <f>IF(AM$2='No Worse Off Calc'!$E$6,Data!AN76,0)</f>
        <v>0</v>
      </c>
      <c r="AN76" s="4">
        <f>IF(AN$2='No Worse Off Calc'!$E$6,Data!AO76,0)</f>
        <v>0</v>
      </c>
      <c r="AO76" s="4">
        <f>IF(AO$2='No Worse Off Calc'!$E$6,Data!AP76,0)</f>
        <v>0</v>
      </c>
      <c r="AP76" s="6">
        <f t="shared" si="11"/>
        <v>0</v>
      </c>
      <c r="AQ76" s="18">
        <f>IF(AQ$2='No Worse Off Calc'!$F$6,0,0)</f>
        <v>0</v>
      </c>
      <c r="AR76" s="4">
        <f>IF(AR$2='No Worse Off Calc'!$F$6,Data!AQ76,0)</f>
        <v>0</v>
      </c>
      <c r="AS76" s="4">
        <f>IF(AS$2='No Worse Off Calc'!$F$6,Data!AR76,0)</f>
        <v>0</v>
      </c>
      <c r="AT76" s="4">
        <f>IF(AT$2='No Worse Off Calc'!$F$6,Data!AS76,0)</f>
        <v>0</v>
      </c>
      <c r="AU76" s="4">
        <f>IF(AU$2='No Worse Off Calc'!$F$6,Data!AT76,0)</f>
        <v>0</v>
      </c>
      <c r="AV76" s="4">
        <f>IF(AV$2='No Worse Off Calc'!$F$6,Data!AU76,0)</f>
        <v>0</v>
      </c>
      <c r="AW76" s="4">
        <f>IF(AW$2='No Worse Off Calc'!$F$6,Data!AV76,0)</f>
        <v>0</v>
      </c>
      <c r="AX76" s="4">
        <f>IF(AX$2='No Worse Off Calc'!$F$6,Data!AW76,0)</f>
        <v>0</v>
      </c>
      <c r="AY76" s="6">
        <f t="shared" si="12"/>
        <v>0</v>
      </c>
      <c r="AZ76" s="18">
        <f>IF(AZ$2='No Worse Off Calc'!$G$6,0,0)</f>
        <v>0</v>
      </c>
      <c r="BA76" s="4">
        <f>IF(BA$2='No Worse Off Calc'!$G$6,Data!AX76,0)</f>
        <v>0</v>
      </c>
      <c r="BB76" s="4">
        <f>IF(BB$2='No Worse Off Calc'!$G$6,Data!AY76,0)</f>
        <v>0</v>
      </c>
      <c r="BC76" s="4">
        <f>IF(BC$2='No Worse Off Calc'!$G$6,Data!AZ76,0)</f>
        <v>0</v>
      </c>
      <c r="BD76" s="4">
        <f>IF(BD$2='No Worse Off Calc'!$G$6,Data!BA76,0)</f>
        <v>0</v>
      </c>
      <c r="BE76" s="4">
        <f>IF(BE$2='No Worse Off Calc'!$G$6,Data!BB76,0)</f>
        <v>0</v>
      </c>
      <c r="BF76" s="4">
        <f>IF(BF$2='No Worse Off Calc'!$G$6,Data!BC76,0)</f>
        <v>0</v>
      </c>
      <c r="BG76" s="4">
        <f>IF(BG$2='No Worse Off Calc'!$G$6,Data!BD76,0)</f>
        <v>0</v>
      </c>
      <c r="BH76" s="6">
        <f t="shared" si="13"/>
        <v>0</v>
      </c>
      <c r="BI76" s="97">
        <f>IF('No Worse Off Calc'!$H$6="Yes",Data!BE76,0)</f>
        <v>0</v>
      </c>
      <c r="BJ76" s="18">
        <f>IF(BJ$2='No Worse Off Calc'!$L$4,0,0)</f>
        <v>0</v>
      </c>
      <c r="BK76" s="4">
        <f>IF(BK$2='No Worse Off Calc'!$L$4,Data!BV76,0)</f>
        <v>0</v>
      </c>
      <c r="BL76" s="4">
        <f>IF(BL$2='No Worse Off Calc'!$L$4,Data!BW76,0)</f>
        <v>0</v>
      </c>
      <c r="BM76" s="4">
        <f>IF(BM$2='No Worse Off Calc'!$L$4,Data!BX76,0)</f>
        <v>0</v>
      </c>
      <c r="BN76" s="4">
        <f>IF(BN$2='No Worse Off Calc'!$L$4,Data!BY76,0)</f>
        <v>0</v>
      </c>
      <c r="BO76" s="6">
        <f t="shared" si="14"/>
        <v>0</v>
      </c>
      <c r="BP76" s="4">
        <f>IF('No Worse Off Calc'!$J$6='No Worse Off Ref Data'!BP$2,Data!C76,0)</f>
        <v>0</v>
      </c>
      <c r="BQ76" s="4">
        <f>IF('No Worse Off Calc'!$J$6='No Worse Off Ref Data'!BQ$2,Data!D76,0)</f>
        <v>0</v>
      </c>
      <c r="BR76" s="4">
        <f>IF('No Worse Off Calc'!$J$6='No Worse Off Ref Data'!BR$2,Data!E76,0)</f>
        <v>0</v>
      </c>
      <c r="BS76" s="4">
        <f>IF('No Worse Off Calc'!$J$6='No Worse Off Ref Data'!BS$2,Data!F76,0)</f>
        <v>33.113</v>
      </c>
      <c r="BT76" s="99">
        <f t="shared" si="8"/>
        <v>33.113</v>
      </c>
      <c r="BU76" s="102">
        <f>IF('No Worse Off Calc'!$L$6="Yes",'No Worse Off Ref Data'!BO76*'No Worse Off Calc'!$L$5,0)</f>
        <v>0</v>
      </c>
      <c r="BV76" s="102">
        <f>IF('No Worse Off Calc'!$M$6="Yes",IF(('No Worse Off Calc'!I80-'No Worse Off Ref Data'!BT76)&gt;0,('No Worse Off Calc'!I80-'No Worse Off Ref Data'!BT76)*'No Worse Off Calc'!$M$5,0),0)</f>
        <v>0</v>
      </c>
      <c r="BW76" s="80">
        <f>IF('No Worse Off Calc'!$K$6="Yes",IF(('No Worse Off Calc'!I80)&lt;'No Worse Off Calc'!J80,('No Worse Off Calc'!I80-'No Worse Off Calc'!J80)*'No Worse Off Calc'!$K$5,0),0)</f>
        <v>-2.9583560502283106</v>
      </c>
      <c r="BX76" s="105">
        <f>IF('No Worse Off Calc'!$N$5='No Worse Off Ref Data'!$BX$2,'No Worse Off Scaling'!D79,0)</f>
        <v>0</v>
      </c>
      <c r="BY76" s="1">
        <f>IF('No Worse Off Calc'!$N$5='No Worse Off Ref Data'!$BY$2,'No Worse Off Scaling'!H79,0)</f>
        <v>0</v>
      </c>
      <c r="BZ76" s="6">
        <f>IF('No Worse Off Calc'!$N$6="Yes",SUM('No Worse Off Ref Data'!BX76:BY76),0)</f>
        <v>0</v>
      </c>
      <c r="CA76" s="4"/>
      <c r="CB76" s="4"/>
      <c r="CC76" s="4"/>
      <c r="CD76" s="4"/>
      <c r="CE76" s="4"/>
      <c r="CF76" s="4"/>
      <c r="CG76" s="4"/>
      <c r="CH76" s="4"/>
      <c r="CI76" s="4"/>
      <c r="CJ76" s="4"/>
      <c r="CK76" s="4"/>
      <c r="CL76" s="4"/>
      <c r="CM76" s="4"/>
      <c r="CN76" s="4"/>
      <c r="CO76" s="4"/>
      <c r="CP76" s="4"/>
      <c r="CQ76" s="4" t="e">
        <f>IF('No Worse Off Calc'!#REF!='No Worse Off Ref Data'!CQ$2,Data!G76,0)</f>
        <v>#REF!</v>
      </c>
      <c r="CR76" s="4" t="e">
        <f>IF('No Worse Off Calc'!#REF!='No Worse Off Ref Data'!CR$2,Data!H76,0)</f>
        <v>#REF!</v>
      </c>
      <c r="CS76" s="4" t="e">
        <f>IF('No Worse Off Calc'!#REF!='No Worse Off Ref Data'!CS$2,Data!I76,0)</f>
        <v>#REF!</v>
      </c>
      <c r="CT76" s="4" t="e">
        <f>IF('No Worse Off Calc'!#REF!='No Worse Off Ref Data'!CT$2,Data!J76,0)</f>
        <v>#REF!</v>
      </c>
      <c r="CU76" s="4" t="e">
        <f>IF('No Worse Off Calc'!#REF!='No Worse Off Ref Data'!CU$2,Data!K76,0)</f>
        <v>#REF!</v>
      </c>
      <c r="CV76" s="4" t="e">
        <f>IF('No Worse Off Calc'!#REF!='No Worse Off Ref Data'!CV$2,Data!L76,0)</f>
        <v>#REF!</v>
      </c>
      <c r="CW76" s="4" t="e">
        <f>IF('No Worse Off Calc'!#REF!='No Worse Off Ref Data'!CW$2,Data!M76,0)</f>
        <v>#REF!</v>
      </c>
      <c r="CX76" s="4" t="e">
        <f>IF('No Worse Off Calc'!#REF!='No Worse Off Ref Data'!CX$2,Data!N76,0)</f>
        <v>#REF!</v>
      </c>
      <c r="CY76" s="4" t="e">
        <f>IF('No Worse Off Calc'!#REF!='No Worse Off Ref Data'!CY$2,Data!O76,0)</f>
        <v>#REF!</v>
      </c>
      <c r="CZ76" s="4" t="e">
        <f>IF('No Worse Off Calc'!#REF!='No Worse Off Ref Data'!CZ$2,Data!P76,0)</f>
        <v>#REF!</v>
      </c>
      <c r="DA76" s="4" t="e">
        <f>IF('No Worse Off Calc'!#REF!='No Worse Off Ref Data'!DA$2,Data!Q76,0)</f>
        <v>#REF!</v>
      </c>
      <c r="DB76" s="4" t="e">
        <f>IF('No Worse Off Calc'!#REF!='No Worse Off Ref Data'!DB$2,Data!R76,0)</f>
        <v>#REF!</v>
      </c>
      <c r="DC76" s="4" t="e">
        <f>IF('No Worse Off Calc'!#REF!='No Worse Off Ref Data'!DC$2,Data!S76,0)</f>
        <v>#REF!</v>
      </c>
      <c r="DD76" s="4" t="e">
        <f>IF('No Worse Off Calc'!#REF!='No Worse Off Ref Data'!DD$2,Data!T76,0)</f>
        <v>#REF!</v>
      </c>
      <c r="DE76" s="4" t="e">
        <f>IF('No Worse Off Calc'!#REF!='No Worse Off Ref Data'!DE$2,Data!U76,0)</f>
        <v>#REF!</v>
      </c>
      <c r="DF76" s="22" t="e">
        <f t="shared" si="15"/>
        <v>#REF!</v>
      </c>
    </row>
    <row r="77" spans="1:110" x14ac:dyDescent="0.3">
      <c r="A77" s="12">
        <v>10236</v>
      </c>
      <c r="B77" s="37" t="s">
        <v>84</v>
      </c>
      <c r="C77" s="18">
        <f>IF('No Worse Off Calc'!$C$6='No Worse Off Ref Data'!C$2,Data!G77,0)</f>
        <v>0</v>
      </c>
      <c r="D77" s="4">
        <f>IF('No Worse Off Calc'!$C$6='No Worse Off Ref Data'!D$2,Data!H77,0)</f>
        <v>0</v>
      </c>
      <c r="E77" s="4">
        <f>IF('No Worse Off Calc'!$C$6='No Worse Off Ref Data'!E$2,Data!I77,0)</f>
        <v>28.188405821917804</v>
      </c>
      <c r="F77" s="4">
        <f>IF('No Worse Off Calc'!$C$6='No Worse Off Ref Data'!F$2,Data!J77,0)</f>
        <v>0</v>
      </c>
      <c r="G77" s="4">
        <f>IF('No Worse Off Calc'!$C$6='No Worse Off Ref Data'!G$2,Data!K77,0)</f>
        <v>0</v>
      </c>
      <c r="H77" s="4">
        <f>IF('No Worse Off Calc'!$C$6='No Worse Off Ref Data'!H$2,Data!L77,0)</f>
        <v>0</v>
      </c>
      <c r="I77" s="4">
        <f>IF('No Worse Off Calc'!$C$6='No Worse Off Ref Data'!I$2,Data!M77,0)</f>
        <v>0</v>
      </c>
      <c r="J77" s="4">
        <f>IF('No Worse Off Calc'!$C$6='No Worse Off Ref Data'!J$2,Data!N77,0)</f>
        <v>0</v>
      </c>
      <c r="K77" s="4">
        <f>IF('No Worse Off Calc'!$C$6='No Worse Off Ref Data'!K$2,Data!O77,0)</f>
        <v>0</v>
      </c>
      <c r="L77" s="4">
        <f>IF('No Worse Off Calc'!$C$6='No Worse Off Ref Data'!L$2,Data!P77,0)</f>
        <v>0</v>
      </c>
      <c r="M77" s="4">
        <f>IF('No Worse Off Calc'!$C$6='No Worse Off Ref Data'!M$2,Data!Q77,0)</f>
        <v>0</v>
      </c>
      <c r="N77" s="4">
        <f>IF('No Worse Off Calc'!$C$6='No Worse Off Ref Data'!N$2,Data!R77,0)</f>
        <v>0</v>
      </c>
      <c r="O77" s="4">
        <f>IF('No Worse Off Calc'!$C$6='No Worse Off Ref Data'!O$2,Data!S77,0)</f>
        <v>0</v>
      </c>
      <c r="P77" s="4">
        <f>IF('No Worse Off Calc'!$C$6='No Worse Off Ref Data'!P$2,Data!T77,0)</f>
        <v>0</v>
      </c>
      <c r="Q77" s="4">
        <f>IF('No Worse Off Calc'!$C$6='No Worse Off Ref Data'!Q$2,Data!U77,0)</f>
        <v>0</v>
      </c>
      <c r="R77" s="22">
        <f t="shared" si="9"/>
        <v>28.188405821917804</v>
      </c>
      <c r="S77" s="18">
        <f>IF(S$2='No Worse Off Calc'!$D$6,Data!V77,0)</f>
        <v>0</v>
      </c>
      <c r="T77" s="4">
        <f>IF(T$2='No Worse Off Calc'!$D$6,Data!W77,0)</f>
        <v>0</v>
      </c>
      <c r="U77" s="4">
        <f>IF(U$2='No Worse Off Calc'!$D$6,Data!X77,0)</f>
        <v>0</v>
      </c>
      <c r="V77" s="4">
        <f>IF(V$2='No Worse Off Calc'!$D$6,Data!Y77,0)</f>
        <v>0</v>
      </c>
      <c r="W77" s="4">
        <f>IF(W$2='No Worse Off Calc'!$D$6,Data!Z77,0)</f>
        <v>0</v>
      </c>
      <c r="X77" s="4">
        <f>IF(X$2='No Worse Off Calc'!$D$6,Data!AA77,0)</f>
        <v>0</v>
      </c>
      <c r="Y77" s="4">
        <f>IF(Y$2='No Worse Off Calc'!$D$6,Data!AB77,0)</f>
        <v>0</v>
      </c>
      <c r="Z77" s="4">
        <f>IF(Z$2='No Worse Off Calc'!$D$6,Data!AC77,0)</f>
        <v>0</v>
      </c>
      <c r="AA77" s="4">
        <f>IF(AA$2='No Worse Off Calc'!$D$6,Data!AD77,0)</f>
        <v>0</v>
      </c>
      <c r="AB77" s="4">
        <f>IF(AB$2='No Worse Off Calc'!$D$6,Data!AE77,0)</f>
        <v>0</v>
      </c>
      <c r="AC77" s="4">
        <f>IF(AC$2='No Worse Off Calc'!$D$6,Data!AF77,0)</f>
        <v>0</v>
      </c>
      <c r="AD77" s="4">
        <f>IF(AD$2='No Worse Off Calc'!$D$6,Data!AG77,0)</f>
        <v>0</v>
      </c>
      <c r="AE77" s="4">
        <f>IF(AE$2='No Worse Off Calc'!$D$6,Data!AH77,0)</f>
        <v>0</v>
      </c>
      <c r="AF77" s="4">
        <f>IF(AF$2='No Worse Off Calc'!$D$6,Data!AI77,0)</f>
        <v>0</v>
      </c>
      <c r="AG77" s="6">
        <f t="shared" si="10"/>
        <v>0</v>
      </c>
      <c r="AH77" s="18">
        <f>IF(AH$2='No Worse Off Calc'!$E$6,0,0)</f>
        <v>0</v>
      </c>
      <c r="AI77" s="4">
        <f>IF(AI$2='No Worse Off Calc'!$E$6,Data!AJ77,0)</f>
        <v>0</v>
      </c>
      <c r="AJ77" s="4">
        <f>IF(AJ$2='No Worse Off Calc'!$E$6,Data!AK77,0)</f>
        <v>0</v>
      </c>
      <c r="AK77" s="4">
        <f>IF(AK$2='No Worse Off Calc'!$E$6,Data!AL77,0)</f>
        <v>0</v>
      </c>
      <c r="AL77" s="4">
        <f>IF(AL$2='No Worse Off Calc'!$E$6,Data!AM77,0)</f>
        <v>0</v>
      </c>
      <c r="AM77" s="4">
        <f>IF(AM$2='No Worse Off Calc'!$E$6,Data!AN77,0)</f>
        <v>0</v>
      </c>
      <c r="AN77" s="4">
        <f>IF(AN$2='No Worse Off Calc'!$E$6,Data!AO77,0)</f>
        <v>0</v>
      </c>
      <c r="AO77" s="4">
        <f>IF(AO$2='No Worse Off Calc'!$E$6,Data!AP77,0)</f>
        <v>0</v>
      </c>
      <c r="AP77" s="6">
        <f t="shared" si="11"/>
        <v>0</v>
      </c>
      <c r="AQ77" s="18">
        <f>IF(AQ$2='No Worse Off Calc'!$F$6,0,0)</f>
        <v>0</v>
      </c>
      <c r="AR77" s="4">
        <f>IF(AR$2='No Worse Off Calc'!$F$6,Data!AQ77,0)</f>
        <v>0</v>
      </c>
      <c r="AS77" s="4">
        <f>IF(AS$2='No Worse Off Calc'!$F$6,Data!AR77,0)</f>
        <v>0.13242009132420091</v>
      </c>
      <c r="AT77" s="4">
        <f>IF(AT$2='No Worse Off Calc'!$F$6,Data!AS77,0)</f>
        <v>0</v>
      </c>
      <c r="AU77" s="4">
        <f>IF(AU$2='No Worse Off Calc'!$F$6,Data!AT77,0)</f>
        <v>0</v>
      </c>
      <c r="AV77" s="4">
        <f>IF(AV$2='No Worse Off Calc'!$F$6,Data!AU77,0)</f>
        <v>0</v>
      </c>
      <c r="AW77" s="4">
        <f>IF(AW$2='No Worse Off Calc'!$F$6,Data!AV77,0)</f>
        <v>0</v>
      </c>
      <c r="AX77" s="4">
        <f>IF(AX$2='No Worse Off Calc'!$F$6,Data!AW77,0)</f>
        <v>0</v>
      </c>
      <c r="AY77" s="6">
        <f t="shared" si="12"/>
        <v>0.13242009132420091</v>
      </c>
      <c r="AZ77" s="18">
        <f>IF(AZ$2='No Worse Off Calc'!$G$6,0,0)</f>
        <v>0</v>
      </c>
      <c r="BA77" s="4">
        <f>IF(BA$2='No Worse Off Calc'!$G$6,Data!AX77,0)</f>
        <v>0</v>
      </c>
      <c r="BB77" s="4">
        <f>IF(BB$2='No Worse Off Calc'!$G$6,Data!AY77,0)</f>
        <v>0</v>
      </c>
      <c r="BC77" s="4">
        <f>IF(BC$2='No Worse Off Calc'!$G$6,Data!AZ77,0)</f>
        <v>0</v>
      </c>
      <c r="BD77" s="4">
        <f>IF(BD$2='No Worse Off Calc'!$G$6,Data!BA77,0)</f>
        <v>0</v>
      </c>
      <c r="BE77" s="4">
        <f>IF(BE$2='No Worse Off Calc'!$G$6,Data!BB77,0)</f>
        <v>0</v>
      </c>
      <c r="BF77" s="4">
        <f>IF(BF$2='No Worse Off Calc'!$G$6,Data!BC77,0)</f>
        <v>0</v>
      </c>
      <c r="BG77" s="4">
        <f>IF(BG$2='No Worse Off Calc'!$G$6,Data!BD77,0)</f>
        <v>0</v>
      </c>
      <c r="BH77" s="6">
        <f t="shared" si="13"/>
        <v>0</v>
      </c>
      <c r="BI77" s="97">
        <f>IF('No Worse Off Calc'!$H$6="Yes",Data!BE77,0)</f>
        <v>0</v>
      </c>
      <c r="BJ77" s="18">
        <f>IF(BJ$2='No Worse Off Calc'!$L$4,0,0)</f>
        <v>0</v>
      </c>
      <c r="BK77" s="4">
        <f>IF(BK$2='No Worse Off Calc'!$L$4,Data!BV77,0)</f>
        <v>0</v>
      </c>
      <c r="BL77" s="4">
        <f>IF(BL$2='No Worse Off Calc'!$L$4,Data!BW77,0)</f>
        <v>0</v>
      </c>
      <c r="BM77" s="4">
        <f>IF(BM$2='No Worse Off Calc'!$L$4,Data!BX77,0)</f>
        <v>0</v>
      </c>
      <c r="BN77" s="4">
        <f>IF(BN$2='No Worse Off Calc'!$L$4,Data!BY77,0)</f>
        <v>0</v>
      </c>
      <c r="BO77" s="6">
        <f t="shared" si="14"/>
        <v>0</v>
      </c>
      <c r="BP77" s="4">
        <f>IF('No Worse Off Calc'!$J$6='No Worse Off Ref Data'!BP$2,Data!C77,0)</f>
        <v>0</v>
      </c>
      <c r="BQ77" s="4">
        <f>IF('No Worse Off Calc'!$J$6='No Worse Off Ref Data'!BQ$2,Data!D77,0)</f>
        <v>0</v>
      </c>
      <c r="BR77" s="4">
        <f>IF('No Worse Off Calc'!$J$6='No Worse Off Ref Data'!BR$2,Data!E77,0)</f>
        <v>0</v>
      </c>
      <c r="BS77" s="4">
        <f>IF('No Worse Off Calc'!$J$6='No Worse Off Ref Data'!BS$2,Data!F77,0)</f>
        <v>29.103000000000002</v>
      </c>
      <c r="BT77" s="99">
        <f t="shared" si="8"/>
        <v>29.103000000000002</v>
      </c>
      <c r="BU77" s="102">
        <f>IF('No Worse Off Calc'!$L$6="Yes",'No Worse Off Ref Data'!BO77*'No Worse Off Calc'!$L$5,0)</f>
        <v>0</v>
      </c>
      <c r="BV77" s="102">
        <f>IF('No Worse Off Calc'!$M$6="Yes",IF(('No Worse Off Calc'!I81-'No Worse Off Ref Data'!BT77)&gt;0,('No Worse Off Calc'!I81-'No Worse Off Ref Data'!BT77)*'No Worse Off Calc'!$M$5,0),0)</f>
        <v>0</v>
      </c>
      <c r="BW77" s="80">
        <f>IF('No Worse Off Calc'!$K$6="Yes",IF(('No Worse Off Calc'!I81)&lt;'No Worse Off Calc'!J81,('No Worse Off Calc'!I81-'No Worse Off Calc'!J81)*'No Worse Off Calc'!$K$5,0),0)</f>
        <v>-1.0470142694063966</v>
      </c>
      <c r="BX77" s="105">
        <f>IF('No Worse Off Calc'!$N$5='No Worse Off Ref Data'!$BX$2,'No Worse Off Scaling'!D80,0)</f>
        <v>0</v>
      </c>
      <c r="BY77" s="1">
        <f>IF('No Worse Off Calc'!$N$5='No Worse Off Ref Data'!$BY$2,'No Worse Off Scaling'!H80,0)</f>
        <v>0</v>
      </c>
      <c r="BZ77" s="6">
        <f>IF('No Worse Off Calc'!$N$6="Yes",SUM('No Worse Off Ref Data'!BX77:BY77),0)</f>
        <v>0</v>
      </c>
      <c r="CA77" s="4"/>
      <c r="CB77" s="4"/>
      <c r="CC77" s="4"/>
      <c r="CD77" s="4"/>
      <c r="CE77" s="4"/>
      <c r="CF77" s="4"/>
      <c r="CG77" s="4"/>
      <c r="CH77" s="4"/>
      <c r="CI77" s="4"/>
      <c r="CJ77" s="4"/>
      <c r="CK77" s="4"/>
      <c r="CL77" s="4"/>
      <c r="CM77" s="4"/>
      <c r="CN77" s="4"/>
      <c r="CO77" s="4"/>
      <c r="CP77" s="4"/>
      <c r="CQ77" s="4" t="e">
        <f>IF('No Worse Off Calc'!#REF!='No Worse Off Ref Data'!CQ$2,Data!G77,0)</f>
        <v>#REF!</v>
      </c>
      <c r="CR77" s="4" t="e">
        <f>IF('No Worse Off Calc'!#REF!='No Worse Off Ref Data'!CR$2,Data!H77,0)</f>
        <v>#REF!</v>
      </c>
      <c r="CS77" s="4" t="e">
        <f>IF('No Worse Off Calc'!#REF!='No Worse Off Ref Data'!CS$2,Data!I77,0)</f>
        <v>#REF!</v>
      </c>
      <c r="CT77" s="4" t="e">
        <f>IF('No Worse Off Calc'!#REF!='No Worse Off Ref Data'!CT$2,Data!J77,0)</f>
        <v>#REF!</v>
      </c>
      <c r="CU77" s="4" t="e">
        <f>IF('No Worse Off Calc'!#REF!='No Worse Off Ref Data'!CU$2,Data!K77,0)</f>
        <v>#REF!</v>
      </c>
      <c r="CV77" s="4" t="e">
        <f>IF('No Worse Off Calc'!#REF!='No Worse Off Ref Data'!CV$2,Data!L77,0)</f>
        <v>#REF!</v>
      </c>
      <c r="CW77" s="4" t="e">
        <f>IF('No Worse Off Calc'!#REF!='No Worse Off Ref Data'!CW$2,Data!M77,0)</f>
        <v>#REF!</v>
      </c>
      <c r="CX77" s="4" t="e">
        <f>IF('No Worse Off Calc'!#REF!='No Worse Off Ref Data'!CX$2,Data!N77,0)</f>
        <v>#REF!</v>
      </c>
      <c r="CY77" s="4" t="e">
        <f>IF('No Worse Off Calc'!#REF!='No Worse Off Ref Data'!CY$2,Data!O77,0)</f>
        <v>#REF!</v>
      </c>
      <c r="CZ77" s="4" t="e">
        <f>IF('No Worse Off Calc'!#REF!='No Worse Off Ref Data'!CZ$2,Data!P77,0)</f>
        <v>#REF!</v>
      </c>
      <c r="DA77" s="4" t="e">
        <f>IF('No Worse Off Calc'!#REF!='No Worse Off Ref Data'!DA$2,Data!Q77,0)</f>
        <v>#REF!</v>
      </c>
      <c r="DB77" s="4" t="e">
        <f>IF('No Worse Off Calc'!#REF!='No Worse Off Ref Data'!DB$2,Data!R77,0)</f>
        <v>#REF!</v>
      </c>
      <c r="DC77" s="4" t="e">
        <f>IF('No Worse Off Calc'!#REF!='No Worse Off Ref Data'!DC$2,Data!S77,0)</f>
        <v>#REF!</v>
      </c>
      <c r="DD77" s="4" t="e">
        <f>IF('No Worse Off Calc'!#REF!='No Worse Off Ref Data'!DD$2,Data!T77,0)</f>
        <v>#REF!</v>
      </c>
      <c r="DE77" s="4" t="e">
        <f>IF('No Worse Off Calc'!#REF!='No Worse Off Ref Data'!DE$2,Data!U77,0)</f>
        <v>#REF!</v>
      </c>
      <c r="DF77" s="22" t="e">
        <f t="shared" si="15"/>
        <v>#REF!</v>
      </c>
    </row>
    <row r="78" spans="1:110" x14ac:dyDescent="0.3">
      <c r="A78" s="12">
        <v>10237</v>
      </c>
      <c r="B78" s="37" t="s">
        <v>85</v>
      </c>
      <c r="C78" s="18">
        <f>IF('No Worse Off Calc'!$C$6='No Worse Off Ref Data'!C$2,Data!G78,0)</f>
        <v>0</v>
      </c>
      <c r="D78" s="4">
        <f>IF('No Worse Off Calc'!$C$6='No Worse Off Ref Data'!D$2,Data!H78,0)</f>
        <v>0</v>
      </c>
      <c r="E78" s="4">
        <f>IF('No Worse Off Calc'!$C$6='No Worse Off Ref Data'!E$2,Data!I78,0)</f>
        <v>106.11690547945204</v>
      </c>
      <c r="F78" s="4">
        <f>IF('No Worse Off Calc'!$C$6='No Worse Off Ref Data'!F$2,Data!J78,0)</f>
        <v>0</v>
      </c>
      <c r="G78" s="4">
        <f>IF('No Worse Off Calc'!$C$6='No Worse Off Ref Data'!G$2,Data!K78,0)</f>
        <v>0</v>
      </c>
      <c r="H78" s="4">
        <f>IF('No Worse Off Calc'!$C$6='No Worse Off Ref Data'!H$2,Data!L78,0)</f>
        <v>0</v>
      </c>
      <c r="I78" s="4">
        <f>IF('No Worse Off Calc'!$C$6='No Worse Off Ref Data'!I$2,Data!M78,0)</f>
        <v>0</v>
      </c>
      <c r="J78" s="4">
        <f>IF('No Worse Off Calc'!$C$6='No Worse Off Ref Data'!J$2,Data!N78,0)</f>
        <v>0</v>
      </c>
      <c r="K78" s="4">
        <f>IF('No Worse Off Calc'!$C$6='No Worse Off Ref Data'!K$2,Data!O78,0)</f>
        <v>0</v>
      </c>
      <c r="L78" s="4">
        <f>IF('No Worse Off Calc'!$C$6='No Worse Off Ref Data'!L$2,Data!P78,0)</f>
        <v>0</v>
      </c>
      <c r="M78" s="4">
        <f>IF('No Worse Off Calc'!$C$6='No Worse Off Ref Data'!M$2,Data!Q78,0)</f>
        <v>0</v>
      </c>
      <c r="N78" s="4">
        <f>IF('No Worse Off Calc'!$C$6='No Worse Off Ref Data'!N$2,Data!R78,0)</f>
        <v>0</v>
      </c>
      <c r="O78" s="4">
        <f>IF('No Worse Off Calc'!$C$6='No Worse Off Ref Data'!O$2,Data!S78,0)</f>
        <v>0</v>
      </c>
      <c r="P78" s="4">
        <f>IF('No Worse Off Calc'!$C$6='No Worse Off Ref Data'!P$2,Data!T78,0)</f>
        <v>0</v>
      </c>
      <c r="Q78" s="4">
        <f>IF('No Worse Off Calc'!$C$6='No Worse Off Ref Data'!Q$2,Data!U78,0)</f>
        <v>0</v>
      </c>
      <c r="R78" s="22">
        <f t="shared" si="9"/>
        <v>106.11690547945204</v>
      </c>
      <c r="S78" s="18">
        <f>IF(S$2='No Worse Off Calc'!$D$6,Data!V78,0)</f>
        <v>0</v>
      </c>
      <c r="T78" s="4">
        <f>IF(T$2='No Worse Off Calc'!$D$6,Data!W78,0)</f>
        <v>0</v>
      </c>
      <c r="U78" s="4">
        <f>IF(U$2='No Worse Off Calc'!$D$6,Data!X78,0)</f>
        <v>0</v>
      </c>
      <c r="V78" s="4">
        <f>IF(V$2='No Worse Off Calc'!$D$6,Data!Y78,0)</f>
        <v>0</v>
      </c>
      <c r="W78" s="4">
        <f>IF(W$2='No Worse Off Calc'!$D$6,Data!Z78,0)</f>
        <v>0</v>
      </c>
      <c r="X78" s="4">
        <f>IF(X$2='No Worse Off Calc'!$D$6,Data!AA78,0)</f>
        <v>0</v>
      </c>
      <c r="Y78" s="4">
        <f>IF(Y$2='No Worse Off Calc'!$D$6,Data!AB78,0)</f>
        <v>0</v>
      </c>
      <c r="Z78" s="4">
        <f>IF(Z$2='No Worse Off Calc'!$D$6,Data!AC78,0)</f>
        <v>0</v>
      </c>
      <c r="AA78" s="4">
        <f>IF(AA$2='No Worse Off Calc'!$D$6,Data!AD78,0)</f>
        <v>0</v>
      </c>
      <c r="AB78" s="4">
        <f>IF(AB$2='No Worse Off Calc'!$D$6,Data!AE78,0)</f>
        <v>0</v>
      </c>
      <c r="AC78" s="4">
        <f>IF(AC$2='No Worse Off Calc'!$D$6,Data!AF78,0)</f>
        <v>0</v>
      </c>
      <c r="AD78" s="4">
        <f>IF(AD$2='No Worse Off Calc'!$D$6,Data!AG78,0)</f>
        <v>0</v>
      </c>
      <c r="AE78" s="4">
        <f>IF(AE$2='No Worse Off Calc'!$D$6,Data!AH78,0)</f>
        <v>0</v>
      </c>
      <c r="AF78" s="4">
        <f>IF(AF$2='No Worse Off Calc'!$D$6,Data!AI78,0)</f>
        <v>0</v>
      </c>
      <c r="AG78" s="6">
        <f t="shared" si="10"/>
        <v>0</v>
      </c>
      <c r="AH78" s="18">
        <f>IF(AH$2='No Worse Off Calc'!$E$6,0,0)</f>
        <v>0</v>
      </c>
      <c r="AI78" s="4">
        <f>IF(AI$2='No Worse Off Calc'!$E$6,Data!AJ78,0)</f>
        <v>0</v>
      </c>
      <c r="AJ78" s="4">
        <f>IF(AJ$2='No Worse Off Calc'!$E$6,Data!AK78,0)</f>
        <v>1.1896118721461186</v>
      </c>
      <c r="AK78" s="4">
        <f>IF(AK$2='No Worse Off Calc'!$E$6,Data!AL78,0)</f>
        <v>0</v>
      </c>
      <c r="AL78" s="4">
        <f>IF(AL$2='No Worse Off Calc'!$E$6,Data!AM78,0)</f>
        <v>0</v>
      </c>
      <c r="AM78" s="4">
        <f>IF(AM$2='No Worse Off Calc'!$E$6,Data!AN78,0)</f>
        <v>0</v>
      </c>
      <c r="AN78" s="4">
        <f>IF(AN$2='No Worse Off Calc'!$E$6,Data!AO78,0)</f>
        <v>0</v>
      </c>
      <c r="AO78" s="4">
        <f>IF(AO$2='No Worse Off Calc'!$E$6,Data!AP78,0)</f>
        <v>0</v>
      </c>
      <c r="AP78" s="6">
        <f t="shared" si="11"/>
        <v>1.1896118721461186</v>
      </c>
      <c r="AQ78" s="18">
        <f>IF(AQ$2='No Worse Off Calc'!$F$6,0,0)</f>
        <v>0</v>
      </c>
      <c r="AR78" s="4">
        <f>IF(AR$2='No Worse Off Calc'!$F$6,Data!AQ78,0)</f>
        <v>0</v>
      </c>
      <c r="AS78" s="4">
        <f>IF(AS$2='No Worse Off Calc'!$F$6,Data!AR78,0)</f>
        <v>0</v>
      </c>
      <c r="AT78" s="4">
        <f>IF(AT$2='No Worse Off Calc'!$F$6,Data!AS78,0)</f>
        <v>0</v>
      </c>
      <c r="AU78" s="4">
        <f>IF(AU$2='No Worse Off Calc'!$F$6,Data!AT78,0)</f>
        <v>0</v>
      </c>
      <c r="AV78" s="4">
        <f>IF(AV$2='No Worse Off Calc'!$F$6,Data!AU78,0)</f>
        <v>0</v>
      </c>
      <c r="AW78" s="4">
        <f>IF(AW$2='No Worse Off Calc'!$F$6,Data!AV78,0)</f>
        <v>0</v>
      </c>
      <c r="AX78" s="4">
        <f>IF(AX$2='No Worse Off Calc'!$F$6,Data!AW78,0)</f>
        <v>0</v>
      </c>
      <c r="AY78" s="6">
        <f t="shared" si="12"/>
        <v>0</v>
      </c>
      <c r="AZ78" s="18">
        <f>IF(AZ$2='No Worse Off Calc'!$G$6,0,0)</f>
        <v>0</v>
      </c>
      <c r="BA78" s="4">
        <f>IF(BA$2='No Worse Off Calc'!$G$6,Data!AX78,0)</f>
        <v>0</v>
      </c>
      <c r="BB78" s="4">
        <f>IF(BB$2='No Worse Off Calc'!$G$6,Data!AY78,0)</f>
        <v>0</v>
      </c>
      <c r="BC78" s="4">
        <f>IF(BC$2='No Worse Off Calc'!$G$6,Data!AZ78,0)</f>
        <v>0</v>
      </c>
      <c r="BD78" s="4">
        <f>IF(BD$2='No Worse Off Calc'!$G$6,Data!BA78,0)</f>
        <v>0</v>
      </c>
      <c r="BE78" s="4">
        <f>IF(BE$2='No Worse Off Calc'!$G$6,Data!BB78,0)</f>
        <v>0</v>
      </c>
      <c r="BF78" s="4">
        <f>IF(BF$2='No Worse Off Calc'!$G$6,Data!BC78,0)</f>
        <v>0</v>
      </c>
      <c r="BG78" s="4">
        <f>IF(BG$2='No Worse Off Calc'!$G$6,Data!BD78,0)</f>
        <v>0</v>
      </c>
      <c r="BH78" s="6">
        <f t="shared" si="13"/>
        <v>0</v>
      </c>
      <c r="BI78" s="97">
        <f>IF('No Worse Off Calc'!$H$6="Yes",Data!BE78,0)</f>
        <v>0</v>
      </c>
      <c r="BJ78" s="18">
        <f>IF(BJ$2='No Worse Off Calc'!$L$4,0,0)</f>
        <v>0</v>
      </c>
      <c r="BK78" s="4">
        <f>IF(BK$2='No Worse Off Calc'!$L$4,Data!BV78,0)</f>
        <v>0</v>
      </c>
      <c r="BL78" s="4">
        <f>IF(BL$2='No Worse Off Calc'!$L$4,Data!BW78,0)</f>
        <v>0</v>
      </c>
      <c r="BM78" s="4">
        <f>IF(BM$2='No Worse Off Calc'!$L$4,Data!BX78,0)</f>
        <v>0</v>
      </c>
      <c r="BN78" s="4">
        <f>IF(BN$2='No Worse Off Calc'!$L$4,Data!BY78,0)</f>
        <v>0.20499999999999996</v>
      </c>
      <c r="BO78" s="6">
        <f t="shared" si="14"/>
        <v>0.20499999999999996</v>
      </c>
      <c r="BP78" s="4">
        <f>IF('No Worse Off Calc'!$J$6='No Worse Off Ref Data'!BP$2,Data!C78,0)</f>
        <v>0</v>
      </c>
      <c r="BQ78" s="4">
        <f>IF('No Worse Off Calc'!$J$6='No Worse Off Ref Data'!BQ$2,Data!D78,0)</f>
        <v>0</v>
      </c>
      <c r="BR78" s="4">
        <f>IF('No Worse Off Calc'!$J$6='No Worse Off Ref Data'!BR$2,Data!E78,0)</f>
        <v>0</v>
      </c>
      <c r="BS78" s="4">
        <f>IF('No Worse Off Calc'!$J$6='No Worse Off Ref Data'!BS$2,Data!F78,0)</f>
        <v>113.732</v>
      </c>
      <c r="BT78" s="99">
        <f t="shared" si="8"/>
        <v>113.732</v>
      </c>
      <c r="BU78" s="102">
        <f>IF('No Worse Off Calc'!$L$6="Yes",'No Worse Off Ref Data'!BO78*'No Worse Off Calc'!$L$5,0)</f>
        <v>0.20499999999999996</v>
      </c>
      <c r="BV78" s="102">
        <f>IF('No Worse Off Calc'!$M$6="Yes",IF(('No Worse Off Calc'!I82-'No Worse Off Ref Data'!BT78)&gt;0,('No Worse Off Calc'!I82-'No Worse Off Ref Data'!BT78)*'No Worse Off Calc'!$M$5,0),0)</f>
        <v>0</v>
      </c>
      <c r="BW78" s="80">
        <f>IF('No Worse Off Calc'!$K$6="Yes",IF(('No Worse Off Calc'!I82)&lt;'No Worse Off Calc'!J82,('No Worse Off Calc'!I82-'No Worse Off Calc'!J82)*'No Worse Off Calc'!$K$5,0),0)</f>
        <v>-8.8047063926940723</v>
      </c>
      <c r="BX78" s="105">
        <f>IF('No Worse Off Calc'!$N$5='No Worse Off Ref Data'!$BX$2,'No Worse Off Scaling'!D81,0)</f>
        <v>0</v>
      </c>
      <c r="BY78" s="1">
        <f>IF('No Worse Off Calc'!$N$5='No Worse Off Ref Data'!$BY$2,'No Worse Off Scaling'!H81,0)</f>
        <v>0</v>
      </c>
      <c r="BZ78" s="6">
        <f>IF('No Worse Off Calc'!$N$6="Yes",SUM('No Worse Off Ref Data'!BX78:BY78),0)</f>
        <v>0</v>
      </c>
      <c r="CA78" s="4"/>
      <c r="CB78" s="4"/>
      <c r="CC78" s="4"/>
      <c r="CD78" s="4"/>
      <c r="CE78" s="4"/>
      <c r="CF78" s="4"/>
      <c r="CG78" s="4"/>
      <c r="CH78" s="4"/>
      <c r="CI78" s="4"/>
      <c r="CJ78" s="4"/>
      <c r="CK78" s="4"/>
      <c r="CL78" s="4"/>
      <c r="CM78" s="4"/>
      <c r="CN78" s="4"/>
      <c r="CO78" s="4"/>
      <c r="CP78" s="4"/>
      <c r="CQ78" s="4" t="e">
        <f>IF('No Worse Off Calc'!#REF!='No Worse Off Ref Data'!CQ$2,Data!G78,0)</f>
        <v>#REF!</v>
      </c>
      <c r="CR78" s="4" t="e">
        <f>IF('No Worse Off Calc'!#REF!='No Worse Off Ref Data'!CR$2,Data!H78,0)</f>
        <v>#REF!</v>
      </c>
      <c r="CS78" s="4" t="e">
        <f>IF('No Worse Off Calc'!#REF!='No Worse Off Ref Data'!CS$2,Data!I78,0)</f>
        <v>#REF!</v>
      </c>
      <c r="CT78" s="4" t="e">
        <f>IF('No Worse Off Calc'!#REF!='No Worse Off Ref Data'!CT$2,Data!J78,0)</f>
        <v>#REF!</v>
      </c>
      <c r="CU78" s="4" t="e">
        <f>IF('No Worse Off Calc'!#REF!='No Worse Off Ref Data'!CU$2,Data!K78,0)</f>
        <v>#REF!</v>
      </c>
      <c r="CV78" s="4" t="e">
        <f>IF('No Worse Off Calc'!#REF!='No Worse Off Ref Data'!CV$2,Data!L78,0)</f>
        <v>#REF!</v>
      </c>
      <c r="CW78" s="4" t="e">
        <f>IF('No Worse Off Calc'!#REF!='No Worse Off Ref Data'!CW$2,Data!M78,0)</f>
        <v>#REF!</v>
      </c>
      <c r="CX78" s="4" t="e">
        <f>IF('No Worse Off Calc'!#REF!='No Worse Off Ref Data'!CX$2,Data!N78,0)</f>
        <v>#REF!</v>
      </c>
      <c r="CY78" s="4" t="e">
        <f>IF('No Worse Off Calc'!#REF!='No Worse Off Ref Data'!CY$2,Data!O78,0)</f>
        <v>#REF!</v>
      </c>
      <c r="CZ78" s="4" t="e">
        <f>IF('No Worse Off Calc'!#REF!='No Worse Off Ref Data'!CZ$2,Data!P78,0)</f>
        <v>#REF!</v>
      </c>
      <c r="DA78" s="4" t="e">
        <f>IF('No Worse Off Calc'!#REF!='No Worse Off Ref Data'!DA$2,Data!Q78,0)</f>
        <v>#REF!</v>
      </c>
      <c r="DB78" s="4" t="e">
        <f>IF('No Worse Off Calc'!#REF!='No Worse Off Ref Data'!DB$2,Data!R78,0)</f>
        <v>#REF!</v>
      </c>
      <c r="DC78" s="4" t="e">
        <f>IF('No Worse Off Calc'!#REF!='No Worse Off Ref Data'!DC$2,Data!S78,0)</f>
        <v>#REF!</v>
      </c>
      <c r="DD78" s="4" t="e">
        <f>IF('No Worse Off Calc'!#REF!='No Worse Off Ref Data'!DD$2,Data!T78,0)</f>
        <v>#REF!</v>
      </c>
      <c r="DE78" s="4" t="e">
        <f>IF('No Worse Off Calc'!#REF!='No Worse Off Ref Data'!DE$2,Data!U78,0)</f>
        <v>#REF!</v>
      </c>
      <c r="DF78" s="22" t="e">
        <f t="shared" si="15"/>
        <v>#REF!</v>
      </c>
    </row>
    <row r="79" spans="1:110" x14ac:dyDescent="0.3">
      <c r="A79" s="12">
        <v>10239</v>
      </c>
      <c r="B79" s="37" t="s">
        <v>86</v>
      </c>
      <c r="C79" s="18">
        <f>IF('No Worse Off Calc'!$C$6='No Worse Off Ref Data'!C$2,Data!G79,0)</f>
        <v>0</v>
      </c>
      <c r="D79" s="4">
        <f>IF('No Worse Off Calc'!$C$6='No Worse Off Ref Data'!D$2,Data!H79,0)</f>
        <v>0</v>
      </c>
      <c r="E79" s="4">
        <f>IF('No Worse Off Calc'!$C$6='No Worse Off Ref Data'!E$2,Data!I79,0)</f>
        <v>14.428961415525112</v>
      </c>
      <c r="F79" s="4">
        <f>IF('No Worse Off Calc'!$C$6='No Worse Off Ref Data'!F$2,Data!J79,0)</f>
        <v>0</v>
      </c>
      <c r="G79" s="4">
        <f>IF('No Worse Off Calc'!$C$6='No Worse Off Ref Data'!G$2,Data!K79,0)</f>
        <v>0</v>
      </c>
      <c r="H79" s="4">
        <f>IF('No Worse Off Calc'!$C$6='No Worse Off Ref Data'!H$2,Data!L79,0)</f>
        <v>0</v>
      </c>
      <c r="I79" s="4">
        <f>IF('No Worse Off Calc'!$C$6='No Worse Off Ref Data'!I$2,Data!M79,0)</f>
        <v>0</v>
      </c>
      <c r="J79" s="4">
        <f>IF('No Worse Off Calc'!$C$6='No Worse Off Ref Data'!J$2,Data!N79,0)</f>
        <v>0</v>
      </c>
      <c r="K79" s="4">
        <f>IF('No Worse Off Calc'!$C$6='No Worse Off Ref Data'!K$2,Data!O79,0)</f>
        <v>0</v>
      </c>
      <c r="L79" s="4">
        <f>IF('No Worse Off Calc'!$C$6='No Worse Off Ref Data'!L$2,Data!P79,0)</f>
        <v>0</v>
      </c>
      <c r="M79" s="4">
        <f>IF('No Worse Off Calc'!$C$6='No Worse Off Ref Data'!M$2,Data!Q79,0)</f>
        <v>0</v>
      </c>
      <c r="N79" s="4">
        <f>IF('No Worse Off Calc'!$C$6='No Worse Off Ref Data'!N$2,Data!R79,0)</f>
        <v>0</v>
      </c>
      <c r="O79" s="4">
        <f>IF('No Worse Off Calc'!$C$6='No Worse Off Ref Data'!O$2,Data!S79,0)</f>
        <v>0</v>
      </c>
      <c r="P79" s="4">
        <f>IF('No Worse Off Calc'!$C$6='No Worse Off Ref Data'!P$2,Data!T79,0)</f>
        <v>0</v>
      </c>
      <c r="Q79" s="4">
        <f>IF('No Worse Off Calc'!$C$6='No Worse Off Ref Data'!Q$2,Data!U79,0)</f>
        <v>0</v>
      </c>
      <c r="R79" s="22">
        <f t="shared" si="9"/>
        <v>14.428961415525112</v>
      </c>
      <c r="S79" s="18">
        <f>IF(S$2='No Worse Off Calc'!$D$6,Data!V79,0)</f>
        <v>0</v>
      </c>
      <c r="T79" s="4">
        <f>IF(T$2='No Worse Off Calc'!$D$6,Data!W79,0)</f>
        <v>0</v>
      </c>
      <c r="U79" s="4">
        <f>IF(U$2='No Worse Off Calc'!$D$6,Data!X79,0)</f>
        <v>0</v>
      </c>
      <c r="V79" s="4">
        <f>IF(V$2='No Worse Off Calc'!$D$6,Data!Y79,0)</f>
        <v>0</v>
      </c>
      <c r="W79" s="4">
        <f>IF(W$2='No Worse Off Calc'!$D$6,Data!Z79,0)</f>
        <v>0</v>
      </c>
      <c r="X79" s="4">
        <f>IF(X$2='No Worse Off Calc'!$D$6,Data!AA79,0)</f>
        <v>0</v>
      </c>
      <c r="Y79" s="4">
        <f>IF(Y$2='No Worse Off Calc'!$D$6,Data!AB79,0)</f>
        <v>0</v>
      </c>
      <c r="Z79" s="4">
        <f>IF(Z$2='No Worse Off Calc'!$D$6,Data!AC79,0)</f>
        <v>0</v>
      </c>
      <c r="AA79" s="4">
        <f>IF(AA$2='No Worse Off Calc'!$D$6,Data!AD79,0)</f>
        <v>0</v>
      </c>
      <c r="AB79" s="4">
        <f>IF(AB$2='No Worse Off Calc'!$D$6,Data!AE79,0)</f>
        <v>0</v>
      </c>
      <c r="AC79" s="4">
        <f>IF(AC$2='No Worse Off Calc'!$D$6,Data!AF79,0)</f>
        <v>0</v>
      </c>
      <c r="AD79" s="4">
        <f>IF(AD$2='No Worse Off Calc'!$D$6,Data!AG79,0)</f>
        <v>0</v>
      </c>
      <c r="AE79" s="4">
        <f>IF(AE$2='No Worse Off Calc'!$D$6,Data!AH79,0)</f>
        <v>0</v>
      </c>
      <c r="AF79" s="4">
        <f>IF(AF$2='No Worse Off Calc'!$D$6,Data!AI79,0)</f>
        <v>0</v>
      </c>
      <c r="AG79" s="6">
        <f t="shared" si="10"/>
        <v>0</v>
      </c>
      <c r="AH79" s="18">
        <f>IF(AH$2='No Worse Off Calc'!$E$6,0,0)</f>
        <v>0</v>
      </c>
      <c r="AI79" s="4">
        <f>IF(AI$2='No Worse Off Calc'!$E$6,Data!AJ79,0)</f>
        <v>0</v>
      </c>
      <c r="AJ79" s="4">
        <f>IF(AJ$2='No Worse Off Calc'!$E$6,Data!AK79,0)</f>
        <v>0</v>
      </c>
      <c r="AK79" s="4">
        <f>IF(AK$2='No Worse Off Calc'!$E$6,Data!AL79,0)</f>
        <v>0</v>
      </c>
      <c r="AL79" s="4">
        <f>IF(AL$2='No Worse Off Calc'!$E$6,Data!AM79,0)</f>
        <v>0</v>
      </c>
      <c r="AM79" s="4">
        <f>IF(AM$2='No Worse Off Calc'!$E$6,Data!AN79,0)</f>
        <v>0</v>
      </c>
      <c r="AN79" s="4">
        <f>IF(AN$2='No Worse Off Calc'!$E$6,Data!AO79,0)</f>
        <v>0</v>
      </c>
      <c r="AO79" s="4">
        <f>IF(AO$2='No Worse Off Calc'!$E$6,Data!AP79,0)</f>
        <v>0</v>
      </c>
      <c r="AP79" s="6">
        <f t="shared" si="11"/>
        <v>0</v>
      </c>
      <c r="AQ79" s="18">
        <f>IF(AQ$2='No Worse Off Calc'!$F$6,0,0)</f>
        <v>0</v>
      </c>
      <c r="AR79" s="4">
        <f>IF(AR$2='No Worse Off Calc'!$F$6,Data!AQ79,0)</f>
        <v>0</v>
      </c>
      <c r="AS79" s="4">
        <f>IF(AS$2='No Worse Off Calc'!$F$6,Data!AR79,0)</f>
        <v>0</v>
      </c>
      <c r="AT79" s="4">
        <f>IF(AT$2='No Worse Off Calc'!$F$6,Data!AS79,0)</f>
        <v>0</v>
      </c>
      <c r="AU79" s="4">
        <f>IF(AU$2='No Worse Off Calc'!$F$6,Data!AT79,0)</f>
        <v>0</v>
      </c>
      <c r="AV79" s="4">
        <f>IF(AV$2='No Worse Off Calc'!$F$6,Data!AU79,0)</f>
        <v>0</v>
      </c>
      <c r="AW79" s="4">
        <f>IF(AW$2='No Worse Off Calc'!$F$6,Data!AV79,0)</f>
        <v>0</v>
      </c>
      <c r="AX79" s="4">
        <f>IF(AX$2='No Worse Off Calc'!$F$6,Data!AW79,0)</f>
        <v>0</v>
      </c>
      <c r="AY79" s="6">
        <f t="shared" si="12"/>
        <v>0</v>
      </c>
      <c r="AZ79" s="18">
        <f>IF(AZ$2='No Worse Off Calc'!$G$6,0,0)</f>
        <v>0</v>
      </c>
      <c r="BA79" s="4">
        <f>IF(BA$2='No Worse Off Calc'!$G$6,Data!AX79,0)</f>
        <v>0</v>
      </c>
      <c r="BB79" s="4">
        <f>IF(BB$2='No Worse Off Calc'!$G$6,Data!AY79,0)</f>
        <v>0</v>
      </c>
      <c r="BC79" s="4">
        <f>IF(BC$2='No Worse Off Calc'!$G$6,Data!AZ79,0)</f>
        <v>0</v>
      </c>
      <c r="BD79" s="4">
        <f>IF(BD$2='No Worse Off Calc'!$G$6,Data!BA79,0)</f>
        <v>0</v>
      </c>
      <c r="BE79" s="4">
        <f>IF(BE$2='No Worse Off Calc'!$G$6,Data!BB79,0)</f>
        <v>0</v>
      </c>
      <c r="BF79" s="4">
        <f>IF(BF$2='No Worse Off Calc'!$G$6,Data!BC79,0)</f>
        <v>0</v>
      </c>
      <c r="BG79" s="4">
        <f>IF(BG$2='No Worse Off Calc'!$G$6,Data!BD79,0)</f>
        <v>0</v>
      </c>
      <c r="BH79" s="6">
        <f t="shared" si="13"/>
        <v>0</v>
      </c>
      <c r="BI79" s="97">
        <f>IF('No Worse Off Calc'!$H$6="Yes",Data!BE79,0)</f>
        <v>0</v>
      </c>
      <c r="BJ79" s="18">
        <f>IF(BJ$2='No Worse Off Calc'!$L$4,0,0)</f>
        <v>0</v>
      </c>
      <c r="BK79" s="4">
        <f>IF(BK$2='No Worse Off Calc'!$L$4,Data!BV79,0)</f>
        <v>0</v>
      </c>
      <c r="BL79" s="4">
        <f>IF(BL$2='No Worse Off Calc'!$L$4,Data!BW79,0)</f>
        <v>0</v>
      </c>
      <c r="BM79" s="4">
        <f>IF(BM$2='No Worse Off Calc'!$L$4,Data!BX79,0)</f>
        <v>0</v>
      </c>
      <c r="BN79" s="4">
        <f>IF(BN$2='No Worse Off Calc'!$L$4,Data!BY79,0)</f>
        <v>0</v>
      </c>
      <c r="BO79" s="6">
        <f t="shared" si="14"/>
        <v>0</v>
      </c>
      <c r="BP79" s="4">
        <f>IF('No Worse Off Calc'!$J$6='No Worse Off Ref Data'!BP$2,Data!C79,0)</f>
        <v>0</v>
      </c>
      <c r="BQ79" s="4">
        <f>IF('No Worse Off Calc'!$J$6='No Worse Off Ref Data'!BQ$2,Data!D79,0)</f>
        <v>0</v>
      </c>
      <c r="BR79" s="4">
        <f>IF('No Worse Off Calc'!$J$6='No Worse Off Ref Data'!BR$2,Data!E79,0)</f>
        <v>0</v>
      </c>
      <c r="BS79" s="4">
        <f>IF('No Worse Off Calc'!$J$6='No Worse Off Ref Data'!BS$2,Data!F79,0)</f>
        <v>14</v>
      </c>
      <c r="BT79" s="99">
        <f t="shared" si="8"/>
        <v>14</v>
      </c>
      <c r="BU79" s="102">
        <f>IF('No Worse Off Calc'!$L$6="Yes",'No Worse Off Ref Data'!BO79*'No Worse Off Calc'!$L$5,0)</f>
        <v>0</v>
      </c>
      <c r="BV79" s="102">
        <f>IF('No Worse Off Calc'!$M$6="Yes",IF(('No Worse Off Calc'!I83-'No Worse Off Ref Data'!BT79)&gt;0,('No Worse Off Calc'!I83-'No Worse Off Ref Data'!BT79)*'No Worse Off Calc'!$M$5,0),0)</f>
        <v>0.42896141552511224</v>
      </c>
      <c r="BW79" s="80">
        <f>IF('No Worse Off Calc'!$K$6="Yes",IF(('No Worse Off Calc'!I83)&lt;'No Worse Off Calc'!J83,('No Worse Off Calc'!I83-'No Worse Off Calc'!J83)*'No Worse Off Calc'!$K$5,0),0)</f>
        <v>0</v>
      </c>
      <c r="BX79" s="105">
        <f>IF('No Worse Off Calc'!$N$5='No Worse Off Ref Data'!$BX$2,'No Worse Off Scaling'!D82,0)</f>
        <v>0</v>
      </c>
      <c r="BY79" s="1">
        <f>IF('No Worse Off Calc'!$N$5='No Worse Off Ref Data'!$BY$2,'No Worse Off Scaling'!H82,0)</f>
        <v>-0.24080967592207439</v>
      </c>
      <c r="BZ79" s="6">
        <f>IF('No Worse Off Calc'!$N$6="Yes",SUM('No Worse Off Ref Data'!BX79:BY79),0)</f>
        <v>-0.24080967592207439</v>
      </c>
      <c r="CA79" s="4"/>
      <c r="CB79" s="4"/>
      <c r="CC79" s="4"/>
      <c r="CD79" s="4"/>
      <c r="CE79" s="4"/>
      <c r="CF79" s="4"/>
      <c r="CG79" s="4"/>
      <c r="CH79" s="4"/>
      <c r="CI79" s="4"/>
      <c r="CJ79" s="4"/>
      <c r="CK79" s="4"/>
      <c r="CL79" s="4"/>
      <c r="CM79" s="4"/>
      <c r="CN79" s="4"/>
      <c r="CO79" s="4"/>
      <c r="CP79" s="4"/>
      <c r="CQ79" s="4" t="e">
        <f>IF('No Worse Off Calc'!#REF!='No Worse Off Ref Data'!CQ$2,Data!G79,0)</f>
        <v>#REF!</v>
      </c>
      <c r="CR79" s="4" t="e">
        <f>IF('No Worse Off Calc'!#REF!='No Worse Off Ref Data'!CR$2,Data!H79,0)</f>
        <v>#REF!</v>
      </c>
      <c r="CS79" s="4" t="e">
        <f>IF('No Worse Off Calc'!#REF!='No Worse Off Ref Data'!CS$2,Data!I79,0)</f>
        <v>#REF!</v>
      </c>
      <c r="CT79" s="4" t="e">
        <f>IF('No Worse Off Calc'!#REF!='No Worse Off Ref Data'!CT$2,Data!J79,0)</f>
        <v>#REF!</v>
      </c>
      <c r="CU79" s="4" t="e">
        <f>IF('No Worse Off Calc'!#REF!='No Worse Off Ref Data'!CU$2,Data!K79,0)</f>
        <v>#REF!</v>
      </c>
      <c r="CV79" s="4" t="e">
        <f>IF('No Worse Off Calc'!#REF!='No Worse Off Ref Data'!CV$2,Data!L79,0)</f>
        <v>#REF!</v>
      </c>
      <c r="CW79" s="4" t="e">
        <f>IF('No Worse Off Calc'!#REF!='No Worse Off Ref Data'!CW$2,Data!M79,0)</f>
        <v>#REF!</v>
      </c>
      <c r="CX79" s="4" t="e">
        <f>IF('No Worse Off Calc'!#REF!='No Worse Off Ref Data'!CX$2,Data!N79,0)</f>
        <v>#REF!</v>
      </c>
      <c r="CY79" s="4" t="e">
        <f>IF('No Worse Off Calc'!#REF!='No Worse Off Ref Data'!CY$2,Data!O79,0)</f>
        <v>#REF!</v>
      </c>
      <c r="CZ79" s="4" t="e">
        <f>IF('No Worse Off Calc'!#REF!='No Worse Off Ref Data'!CZ$2,Data!P79,0)</f>
        <v>#REF!</v>
      </c>
      <c r="DA79" s="4" t="e">
        <f>IF('No Worse Off Calc'!#REF!='No Worse Off Ref Data'!DA$2,Data!Q79,0)</f>
        <v>#REF!</v>
      </c>
      <c r="DB79" s="4" t="e">
        <f>IF('No Worse Off Calc'!#REF!='No Worse Off Ref Data'!DB$2,Data!R79,0)</f>
        <v>#REF!</v>
      </c>
      <c r="DC79" s="4" t="e">
        <f>IF('No Worse Off Calc'!#REF!='No Worse Off Ref Data'!DC$2,Data!S79,0)</f>
        <v>#REF!</v>
      </c>
      <c r="DD79" s="4" t="e">
        <f>IF('No Worse Off Calc'!#REF!='No Worse Off Ref Data'!DD$2,Data!T79,0)</f>
        <v>#REF!</v>
      </c>
      <c r="DE79" s="4" t="e">
        <f>IF('No Worse Off Calc'!#REF!='No Worse Off Ref Data'!DE$2,Data!U79,0)</f>
        <v>#REF!</v>
      </c>
      <c r="DF79" s="22" t="e">
        <f t="shared" si="15"/>
        <v>#REF!</v>
      </c>
    </row>
    <row r="80" spans="1:110" x14ac:dyDescent="0.3">
      <c r="A80" s="12">
        <v>10242</v>
      </c>
      <c r="B80" s="37" t="s">
        <v>87</v>
      </c>
      <c r="C80" s="18">
        <f>IF('No Worse Off Calc'!$C$6='No Worse Off Ref Data'!C$2,Data!G80,0)</f>
        <v>0</v>
      </c>
      <c r="D80" s="4">
        <f>IF('No Worse Off Calc'!$C$6='No Worse Off Ref Data'!D$2,Data!H80,0)</f>
        <v>0</v>
      </c>
      <c r="E80" s="4">
        <f>IF('No Worse Off Calc'!$C$6='No Worse Off Ref Data'!E$2,Data!I80,0)</f>
        <v>10.073473972602738</v>
      </c>
      <c r="F80" s="4">
        <f>IF('No Worse Off Calc'!$C$6='No Worse Off Ref Data'!F$2,Data!J80,0)</f>
        <v>0</v>
      </c>
      <c r="G80" s="4">
        <f>IF('No Worse Off Calc'!$C$6='No Worse Off Ref Data'!G$2,Data!K80,0)</f>
        <v>0</v>
      </c>
      <c r="H80" s="4">
        <f>IF('No Worse Off Calc'!$C$6='No Worse Off Ref Data'!H$2,Data!L80,0)</f>
        <v>0</v>
      </c>
      <c r="I80" s="4">
        <f>IF('No Worse Off Calc'!$C$6='No Worse Off Ref Data'!I$2,Data!M80,0)</f>
        <v>0</v>
      </c>
      <c r="J80" s="4">
        <f>IF('No Worse Off Calc'!$C$6='No Worse Off Ref Data'!J$2,Data!N80,0)</f>
        <v>0</v>
      </c>
      <c r="K80" s="4">
        <f>IF('No Worse Off Calc'!$C$6='No Worse Off Ref Data'!K$2,Data!O80,0)</f>
        <v>0</v>
      </c>
      <c r="L80" s="4">
        <f>IF('No Worse Off Calc'!$C$6='No Worse Off Ref Data'!L$2,Data!P80,0)</f>
        <v>0</v>
      </c>
      <c r="M80" s="4">
        <f>IF('No Worse Off Calc'!$C$6='No Worse Off Ref Data'!M$2,Data!Q80,0)</f>
        <v>0</v>
      </c>
      <c r="N80" s="4">
        <f>IF('No Worse Off Calc'!$C$6='No Worse Off Ref Data'!N$2,Data!R80,0)</f>
        <v>0</v>
      </c>
      <c r="O80" s="4">
        <f>IF('No Worse Off Calc'!$C$6='No Worse Off Ref Data'!O$2,Data!S80,0)</f>
        <v>0</v>
      </c>
      <c r="P80" s="4">
        <f>IF('No Worse Off Calc'!$C$6='No Worse Off Ref Data'!P$2,Data!T80,0)</f>
        <v>0</v>
      </c>
      <c r="Q80" s="4">
        <f>IF('No Worse Off Calc'!$C$6='No Worse Off Ref Data'!Q$2,Data!U80,0)</f>
        <v>0</v>
      </c>
      <c r="R80" s="22">
        <f t="shared" si="9"/>
        <v>10.073473972602738</v>
      </c>
      <c r="S80" s="18">
        <f>IF(S$2='No Worse Off Calc'!$D$6,Data!V80,0)</f>
        <v>0</v>
      </c>
      <c r="T80" s="4">
        <f>IF(T$2='No Worse Off Calc'!$D$6,Data!W80,0)</f>
        <v>0</v>
      </c>
      <c r="U80" s="4">
        <f>IF(U$2='No Worse Off Calc'!$D$6,Data!X80,0)</f>
        <v>0</v>
      </c>
      <c r="V80" s="4">
        <f>IF(V$2='No Worse Off Calc'!$D$6,Data!Y80,0)</f>
        <v>0</v>
      </c>
      <c r="W80" s="4">
        <f>IF(W$2='No Worse Off Calc'!$D$6,Data!Z80,0)</f>
        <v>0</v>
      </c>
      <c r="X80" s="4">
        <f>IF(X$2='No Worse Off Calc'!$D$6,Data!AA80,0)</f>
        <v>0</v>
      </c>
      <c r="Y80" s="4">
        <f>IF(Y$2='No Worse Off Calc'!$D$6,Data!AB80,0)</f>
        <v>0</v>
      </c>
      <c r="Z80" s="4">
        <f>IF(Z$2='No Worse Off Calc'!$D$6,Data!AC80,0)</f>
        <v>0</v>
      </c>
      <c r="AA80" s="4">
        <f>IF(AA$2='No Worse Off Calc'!$D$6,Data!AD80,0)</f>
        <v>0</v>
      </c>
      <c r="AB80" s="4">
        <f>IF(AB$2='No Worse Off Calc'!$D$6,Data!AE80,0)</f>
        <v>0</v>
      </c>
      <c r="AC80" s="4">
        <f>IF(AC$2='No Worse Off Calc'!$D$6,Data!AF80,0)</f>
        <v>0</v>
      </c>
      <c r="AD80" s="4">
        <f>IF(AD$2='No Worse Off Calc'!$D$6,Data!AG80,0)</f>
        <v>0</v>
      </c>
      <c r="AE80" s="4">
        <f>IF(AE$2='No Worse Off Calc'!$D$6,Data!AH80,0)</f>
        <v>0</v>
      </c>
      <c r="AF80" s="4">
        <f>IF(AF$2='No Worse Off Calc'!$D$6,Data!AI80,0)</f>
        <v>0</v>
      </c>
      <c r="AG80" s="6">
        <f t="shared" si="10"/>
        <v>0</v>
      </c>
      <c r="AH80" s="18">
        <f>IF(AH$2='No Worse Off Calc'!$E$6,0,0)</f>
        <v>0</v>
      </c>
      <c r="AI80" s="4">
        <f>IF(AI$2='No Worse Off Calc'!$E$6,Data!AJ80,0)</f>
        <v>0</v>
      </c>
      <c r="AJ80" s="4">
        <f>IF(AJ$2='No Worse Off Calc'!$E$6,Data!AK80,0)</f>
        <v>0</v>
      </c>
      <c r="AK80" s="4">
        <f>IF(AK$2='No Worse Off Calc'!$E$6,Data!AL80,0)</f>
        <v>0</v>
      </c>
      <c r="AL80" s="4">
        <f>IF(AL$2='No Worse Off Calc'!$E$6,Data!AM80,0)</f>
        <v>0</v>
      </c>
      <c r="AM80" s="4">
        <f>IF(AM$2='No Worse Off Calc'!$E$6,Data!AN80,0)</f>
        <v>0</v>
      </c>
      <c r="AN80" s="4">
        <f>IF(AN$2='No Worse Off Calc'!$E$6,Data!AO80,0)</f>
        <v>0</v>
      </c>
      <c r="AO80" s="4">
        <f>IF(AO$2='No Worse Off Calc'!$E$6,Data!AP80,0)</f>
        <v>0</v>
      </c>
      <c r="AP80" s="6">
        <f t="shared" si="11"/>
        <v>0</v>
      </c>
      <c r="AQ80" s="18">
        <f>IF(AQ$2='No Worse Off Calc'!$F$6,0,0)</f>
        <v>0</v>
      </c>
      <c r="AR80" s="4">
        <f>IF(AR$2='No Worse Off Calc'!$F$6,Data!AQ80,0)</f>
        <v>0</v>
      </c>
      <c r="AS80" s="4">
        <f>IF(AS$2='No Worse Off Calc'!$F$6,Data!AR80,0)</f>
        <v>0</v>
      </c>
      <c r="AT80" s="4">
        <f>IF(AT$2='No Worse Off Calc'!$F$6,Data!AS80,0)</f>
        <v>0</v>
      </c>
      <c r="AU80" s="4">
        <f>IF(AU$2='No Worse Off Calc'!$F$6,Data!AT80,0)</f>
        <v>0</v>
      </c>
      <c r="AV80" s="4">
        <f>IF(AV$2='No Worse Off Calc'!$F$6,Data!AU80,0)</f>
        <v>0</v>
      </c>
      <c r="AW80" s="4">
        <f>IF(AW$2='No Worse Off Calc'!$F$6,Data!AV80,0)</f>
        <v>0</v>
      </c>
      <c r="AX80" s="4">
        <f>IF(AX$2='No Worse Off Calc'!$F$6,Data!AW80,0)</f>
        <v>0</v>
      </c>
      <c r="AY80" s="6">
        <f t="shared" si="12"/>
        <v>0</v>
      </c>
      <c r="AZ80" s="18">
        <f>IF(AZ$2='No Worse Off Calc'!$G$6,0,0)</f>
        <v>0</v>
      </c>
      <c r="BA80" s="4">
        <f>IF(BA$2='No Worse Off Calc'!$G$6,Data!AX80,0)</f>
        <v>0</v>
      </c>
      <c r="BB80" s="4">
        <f>IF(BB$2='No Worse Off Calc'!$G$6,Data!AY80,0)</f>
        <v>0</v>
      </c>
      <c r="BC80" s="4">
        <f>IF(BC$2='No Worse Off Calc'!$G$6,Data!AZ80,0)</f>
        <v>0</v>
      </c>
      <c r="BD80" s="4">
        <f>IF(BD$2='No Worse Off Calc'!$G$6,Data!BA80,0)</f>
        <v>0</v>
      </c>
      <c r="BE80" s="4">
        <f>IF(BE$2='No Worse Off Calc'!$G$6,Data!BB80,0)</f>
        <v>0</v>
      </c>
      <c r="BF80" s="4">
        <f>IF(BF$2='No Worse Off Calc'!$G$6,Data!BC80,0)</f>
        <v>0</v>
      </c>
      <c r="BG80" s="4">
        <f>IF(BG$2='No Worse Off Calc'!$G$6,Data!BD80,0)</f>
        <v>0</v>
      </c>
      <c r="BH80" s="6">
        <f t="shared" si="13"/>
        <v>0</v>
      </c>
      <c r="BI80" s="97">
        <f>IF('No Worse Off Calc'!$H$6="Yes",Data!BE80,0)</f>
        <v>0</v>
      </c>
      <c r="BJ80" s="18">
        <f>IF(BJ$2='No Worse Off Calc'!$L$4,0,0)</f>
        <v>0</v>
      </c>
      <c r="BK80" s="4">
        <f>IF(BK$2='No Worse Off Calc'!$L$4,Data!BV80,0)</f>
        <v>0</v>
      </c>
      <c r="BL80" s="4">
        <f>IF(BL$2='No Worse Off Calc'!$L$4,Data!BW80,0)</f>
        <v>0</v>
      </c>
      <c r="BM80" s="4">
        <f>IF(BM$2='No Worse Off Calc'!$L$4,Data!BX80,0)</f>
        <v>0</v>
      </c>
      <c r="BN80" s="4">
        <f>IF(BN$2='No Worse Off Calc'!$L$4,Data!BY80,0)</f>
        <v>0</v>
      </c>
      <c r="BO80" s="6">
        <f t="shared" si="14"/>
        <v>0</v>
      </c>
      <c r="BP80" s="4">
        <f>IF('No Worse Off Calc'!$J$6='No Worse Off Ref Data'!BP$2,Data!C80,0)</f>
        <v>0</v>
      </c>
      <c r="BQ80" s="4">
        <f>IF('No Worse Off Calc'!$J$6='No Worse Off Ref Data'!BQ$2,Data!D80,0)</f>
        <v>0</v>
      </c>
      <c r="BR80" s="4">
        <f>IF('No Worse Off Calc'!$J$6='No Worse Off Ref Data'!BR$2,Data!E80,0)</f>
        <v>0</v>
      </c>
      <c r="BS80" s="4">
        <f>IF('No Worse Off Calc'!$J$6='No Worse Off Ref Data'!BS$2,Data!F80,0)</f>
        <v>9.5259999999999998</v>
      </c>
      <c r="BT80" s="99">
        <f t="shared" si="8"/>
        <v>9.5259999999999998</v>
      </c>
      <c r="BU80" s="102">
        <f>IF('No Worse Off Calc'!$L$6="Yes",'No Worse Off Ref Data'!BO80*'No Worse Off Calc'!$L$5,0)</f>
        <v>0</v>
      </c>
      <c r="BV80" s="102">
        <f>IF('No Worse Off Calc'!$M$6="Yes",IF(('No Worse Off Calc'!I84-'No Worse Off Ref Data'!BT80)&gt;0,('No Worse Off Calc'!I84-'No Worse Off Ref Data'!BT80)*'No Worse Off Calc'!$M$5,0),0)</f>
        <v>0.547473972602738</v>
      </c>
      <c r="BW80" s="80">
        <f>IF('No Worse Off Calc'!$K$6="Yes",IF(('No Worse Off Calc'!I84)&lt;'No Worse Off Calc'!J84,('No Worse Off Calc'!I84-'No Worse Off Calc'!J84)*'No Worse Off Calc'!$K$5,0),0)</f>
        <v>0</v>
      </c>
      <c r="BX80" s="105">
        <f>IF('No Worse Off Calc'!$N$5='No Worse Off Ref Data'!$BX$2,'No Worse Off Scaling'!D83,0)</f>
        <v>0</v>
      </c>
      <c r="BY80" s="1">
        <f>IF('No Worse Off Calc'!$N$5='No Worse Off Ref Data'!$BY$2,'No Worse Off Scaling'!H83,0)</f>
        <v>-0.30734006637134936</v>
      </c>
      <c r="BZ80" s="6">
        <f>IF('No Worse Off Calc'!$N$6="Yes",SUM('No Worse Off Ref Data'!BX80:BY80),0)</f>
        <v>-0.30734006637134936</v>
      </c>
      <c r="CA80" s="4"/>
      <c r="CB80" s="4"/>
      <c r="CC80" s="4"/>
      <c r="CD80" s="4"/>
      <c r="CE80" s="4"/>
      <c r="CF80" s="4"/>
      <c r="CG80" s="4"/>
      <c r="CH80" s="4"/>
      <c r="CI80" s="4"/>
      <c r="CJ80" s="4"/>
      <c r="CK80" s="4"/>
      <c r="CL80" s="4"/>
      <c r="CM80" s="4"/>
      <c r="CN80" s="4"/>
      <c r="CO80" s="4"/>
      <c r="CP80" s="4"/>
      <c r="CQ80" s="4" t="e">
        <f>IF('No Worse Off Calc'!#REF!='No Worse Off Ref Data'!CQ$2,Data!G80,0)</f>
        <v>#REF!</v>
      </c>
      <c r="CR80" s="4" t="e">
        <f>IF('No Worse Off Calc'!#REF!='No Worse Off Ref Data'!CR$2,Data!H80,0)</f>
        <v>#REF!</v>
      </c>
      <c r="CS80" s="4" t="e">
        <f>IF('No Worse Off Calc'!#REF!='No Worse Off Ref Data'!CS$2,Data!I80,0)</f>
        <v>#REF!</v>
      </c>
      <c r="CT80" s="4" t="e">
        <f>IF('No Worse Off Calc'!#REF!='No Worse Off Ref Data'!CT$2,Data!J80,0)</f>
        <v>#REF!</v>
      </c>
      <c r="CU80" s="4" t="e">
        <f>IF('No Worse Off Calc'!#REF!='No Worse Off Ref Data'!CU$2,Data!K80,0)</f>
        <v>#REF!</v>
      </c>
      <c r="CV80" s="4" t="e">
        <f>IF('No Worse Off Calc'!#REF!='No Worse Off Ref Data'!CV$2,Data!L80,0)</f>
        <v>#REF!</v>
      </c>
      <c r="CW80" s="4" t="e">
        <f>IF('No Worse Off Calc'!#REF!='No Worse Off Ref Data'!CW$2,Data!M80,0)</f>
        <v>#REF!</v>
      </c>
      <c r="CX80" s="4" t="e">
        <f>IF('No Worse Off Calc'!#REF!='No Worse Off Ref Data'!CX$2,Data!N80,0)</f>
        <v>#REF!</v>
      </c>
      <c r="CY80" s="4" t="e">
        <f>IF('No Worse Off Calc'!#REF!='No Worse Off Ref Data'!CY$2,Data!O80,0)</f>
        <v>#REF!</v>
      </c>
      <c r="CZ80" s="4" t="e">
        <f>IF('No Worse Off Calc'!#REF!='No Worse Off Ref Data'!CZ$2,Data!P80,0)</f>
        <v>#REF!</v>
      </c>
      <c r="DA80" s="4" t="e">
        <f>IF('No Worse Off Calc'!#REF!='No Worse Off Ref Data'!DA$2,Data!Q80,0)</f>
        <v>#REF!</v>
      </c>
      <c r="DB80" s="4" t="e">
        <f>IF('No Worse Off Calc'!#REF!='No Worse Off Ref Data'!DB$2,Data!R80,0)</f>
        <v>#REF!</v>
      </c>
      <c r="DC80" s="4" t="e">
        <f>IF('No Worse Off Calc'!#REF!='No Worse Off Ref Data'!DC$2,Data!S80,0)</f>
        <v>#REF!</v>
      </c>
      <c r="DD80" s="4" t="e">
        <f>IF('No Worse Off Calc'!#REF!='No Worse Off Ref Data'!DD$2,Data!T80,0)</f>
        <v>#REF!</v>
      </c>
      <c r="DE80" s="4" t="e">
        <f>IF('No Worse Off Calc'!#REF!='No Worse Off Ref Data'!DE$2,Data!U80,0)</f>
        <v>#REF!</v>
      </c>
      <c r="DF80" s="22" t="e">
        <f t="shared" si="15"/>
        <v>#REF!</v>
      </c>
    </row>
    <row r="81" spans="1:110" x14ac:dyDescent="0.3">
      <c r="A81" s="12">
        <v>10244</v>
      </c>
      <c r="B81" s="37" t="s">
        <v>88</v>
      </c>
      <c r="C81" s="18">
        <f>IF('No Worse Off Calc'!$C$6='No Worse Off Ref Data'!C$2,Data!G81,0)</f>
        <v>0</v>
      </c>
      <c r="D81" s="4">
        <f>IF('No Worse Off Calc'!$C$6='No Worse Off Ref Data'!D$2,Data!H81,0)</f>
        <v>0</v>
      </c>
      <c r="E81" s="4">
        <f>IF('No Worse Off Calc'!$C$6='No Worse Off Ref Data'!E$2,Data!I81,0)</f>
        <v>101.25024748858445</v>
      </c>
      <c r="F81" s="4">
        <f>IF('No Worse Off Calc'!$C$6='No Worse Off Ref Data'!F$2,Data!J81,0)</f>
        <v>0</v>
      </c>
      <c r="G81" s="4">
        <f>IF('No Worse Off Calc'!$C$6='No Worse Off Ref Data'!G$2,Data!K81,0)</f>
        <v>0</v>
      </c>
      <c r="H81" s="4">
        <f>IF('No Worse Off Calc'!$C$6='No Worse Off Ref Data'!H$2,Data!L81,0)</f>
        <v>0</v>
      </c>
      <c r="I81" s="4">
        <f>IF('No Worse Off Calc'!$C$6='No Worse Off Ref Data'!I$2,Data!M81,0)</f>
        <v>0</v>
      </c>
      <c r="J81" s="4">
        <f>IF('No Worse Off Calc'!$C$6='No Worse Off Ref Data'!J$2,Data!N81,0)</f>
        <v>0</v>
      </c>
      <c r="K81" s="4">
        <f>IF('No Worse Off Calc'!$C$6='No Worse Off Ref Data'!K$2,Data!O81,0)</f>
        <v>0</v>
      </c>
      <c r="L81" s="4">
        <f>IF('No Worse Off Calc'!$C$6='No Worse Off Ref Data'!L$2,Data!P81,0)</f>
        <v>0</v>
      </c>
      <c r="M81" s="4">
        <f>IF('No Worse Off Calc'!$C$6='No Worse Off Ref Data'!M$2,Data!Q81,0)</f>
        <v>0</v>
      </c>
      <c r="N81" s="4">
        <f>IF('No Worse Off Calc'!$C$6='No Worse Off Ref Data'!N$2,Data!R81,0)</f>
        <v>0</v>
      </c>
      <c r="O81" s="4">
        <f>IF('No Worse Off Calc'!$C$6='No Worse Off Ref Data'!O$2,Data!S81,0)</f>
        <v>0</v>
      </c>
      <c r="P81" s="4">
        <f>IF('No Worse Off Calc'!$C$6='No Worse Off Ref Data'!P$2,Data!T81,0)</f>
        <v>0</v>
      </c>
      <c r="Q81" s="4">
        <f>IF('No Worse Off Calc'!$C$6='No Worse Off Ref Data'!Q$2,Data!U81,0)</f>
        <v>0</v>
      </c>
      <c r="R81" s="22">
        <f t="shared" si="9"/>
        <v>101.25024748858445</v>
      </c>
      <c r="S81" s="18">
        <f>IF(S$2='No Worse Off Calc'!$D$6,Data!V81,0)</f>
        <v>0</v>
      </c>
      <c r="T81" s="4">
        <f>IF(T$2='No Worse Off Calc'!$D$6,Data!W81,0)</f>
        <v>0</v>
      </c>
      <c r="U81" s="4">
        <f>IF(U$2='No Worse Off Calc'!$D$6,Data!X81,0)</f>
        <v>0</v>
      </c>
      <c r="V81" s="4">
        <f>IF(V$2='No Worse Off Calc'!$D$6,Data!Y81,0)</f>
        <v>0</v>
      </c>
      <c r="W81" s="4">
        <f>IF(W$2='No Worse Off Calc'!$D$6,Data!Z81,0)</f>
        <v>0</v>
      </c>
      <c r="X81" s="4">
        <f>IF(X$2='No Worse Off Calc'!$D$6,Data!AA81,0)</f>
        <v>0</v>
      </c>
      <c r="Y81" s="4">
        <f>IF(Y$2='No Worse Off Calc'!$D$6,Data!AB81,0)</f>
        <v>0</v>
      </c>
      <c r="Z81" s="4">
        <f>IF(Z$2='No Worse Off Calc'!$D$6,Data!AC81,0)</f>
        <v>0</v>
      </c>
      <c r="AA81" s="4">
        <f>IF(AA$2='No Worse Off Calc'!$D$6,Data!AD81,0)</f>
        <v>0</v>
      </c>
      <c r="AB81" s="4">
        <f>IF(AB$2='No Worse Off Calc'!$D$6,Data!AE81,0)</f>
        <v>0</v>
      </c>
      <c r="AC81" s="4">
        <f>IF(AC$2='No Worse Off Calc'!$D$6,Data!AF81,0)</f>
        <v>0</v>
      </c>
      <c r="AD81" s="4">
        <f>IF(AD$2='No Worse Off Calc'!$D$6,Data!AG81,0)</f>
        <v>0</v>
      </c>
      <c r="AE81" s="4">
        <f>IF(AE$2='No Worse Off Calc'!$D$6,Data!AH81,0)</f>
        <v>0</v>
      </c>
      <c r="AF81" s="4">
        <f>IF(AF$2='No Worse Off Calc'!$D$6,Data!AI81,0)</f>
        <v>0</v>
      </c>
      <c r="AG81" s="6">
        <f t="shared" si="10"/>
        <v>0</v>
      </c>
      <c r="AH81" s="18">
        <f>IF(AH$2='No Worse Off Calc'!$E$6,0,0)</f>
        <v>0</v>
      </c>
      <c r="AI81" s="4">
        <f>IF(AI$2='No Worse Off Calc'!$E$6,Data!AJ81,0)</f>
        <v>0</v>
      </c>
      <c r="AJ81" s="4">
        <f>IF(AJ$2='No Worse Off Calc'!$E$6,Data!AK81,0)</f>
        <v>1.0300228310502284</v>
      </c>
      <c r="AK81" s="4">
        <f>IF(AK$2='No Worse Off Calc'!$E$6,Data!AL81,0)</f>
        <v>0</v>
      </c>
      <c r="AL81" s="4">
        <f>IF(AL$2='No Worse Off Calc'!$E$6,Data!AM81,0)</f>
        <v>0</v>
      </c>
      <c r="AM81" s="4">
        <f>IF(AM$2='No Worse Off Calc'!$E$6,Data!AN81,0)</f>
        <v>0</v>
      </c>
      <c r="AN81" s="4">
        <f>IF(AN$2='No Worse Off Calc'!$E$6,Data!AO81,0)</f>
        <v>0</v>
      </c>
      <c r="AO81" s="4">
        <f>IF(AO$2='No Worse Off Calc'!$E$6,Data!AP81,0)</f>
        <v>0</v>
      </c>
      <c r="AP81" s="6">
        <f t="shared" si="11"/>
        <v>1.0300228310502284</v>
      </c>
      <c r="AQ81" s="18">
        <f>IF(AQ$2='No Worse Off Calc'!$F$6,0,0)</f>
        <v>0</v>
      </c>
      <c r="AR81" s="4">
        <f>IF(AR$2='No Worse Off Calc'!$F$6,Data!AQ81,0)</f>
        <v>0</v>
      </c>
      <c r="AS81" s="4">
        <f>IF(AS$2='No Worse Off Calc'!$F$6,Data!AR81,0)</f>
        <v>0.74771689497716898</v>
      </c>
      <c r="AT81" s="4">
        <f>IF(AT$2='No Worse Off Calc'!$F$6,Data!AS81,0)</f>
        <v>0</v>
      </c>
      <c r="AU81" s="4">
        <f>IF(AU$2='No Worse Off Calc'!$F$6,Data!AT81,0)</f>
        <v>0</v>
      </c>
      <c r="AV81" s="4">
        <f>IF(AV$2='No Worse Off Calc'!$F$6,Data!AU81,0)</f>
        <v>0</v>
      </c>
      <c r="AW81" s="4">
        <f>IF(AW$2='No Worse Off Calc'!$F$6,Data!AV81,0)</f>
        <v>0</v>
      </c>
      <c r="AX81" s="4">
        <f>IF(AX$2='No Worse Off Calc'!$F$6,Data!AW81,0)</f>
        <v>0</v>
      </c>
      <c r="AY81" s="6">
        <f t="shared" si="12"/>
        <v>0.74771689497716898</v>
      </c>
      <c r="AZ81" s="18">
        <f>IF(AZ$2='No Worse Off Calc'!$G$6,0,0)</f>
        <v>0</v>
      </c>
      <c r="BA81" s="4">
        <f>IF(BA$2='No Worse Off Calc'!$G$6,Data!AX81,0)</f>
        <v>0</v>
      </c>
      <c r="BB81" s="4">
        <f>IF(BB$2='No Worse Off Calc'!$G$6,Data!AY81,0)</f>
        <v>2.5729452054794519</v>
      </c>
      <c r="BC81" s="4">
        <f>IF(BC$2='No Worse Off Calc'!$G$6,Data!AZ81,0)</f>
        <v>0</v>
      </c>
      <c r="BD81" s="4">
        <f>IF(BD$2='No Worse Off Calc'!$G$6,Data!BA81,0)</f>
        <v>0</v>
      </c>
      <c r="BE81" s="4">
        <f>IF(BE$2='No Worse Off Calc'!$G$6,Data!BB81,0)</f>
        <v>0</v>
      </c>
      <c r="BF81" s="4">
        <f>IF(BF$2='No Worse Off Calc'!$G$6,Data!BC81,0)</f>
        <v>0</v>
      </c>
      <c r="BG81" s="4">
        <f>IF(BG$2='No Worse Off Calc'!$G$6,Data!BD81,0)</f>
        <v>0</v>
      </c>
      <c r="BH81" s="6">
        <f t="shared" si="13"/>
        <v>2.5729452054794519</v>
      </c>
      <c r="BI81" s="97">
        <f>IF('No Worse Off Calc'!$H$6="Yes",Data!BE81,0)</f>
        <v>0</v>
      </c>
      <c r="BJ81" s="18">
        <f>IF(BJ$2='No Worse Off Calc'!$L$4,0,0)</f>
        <v>0</v>
      </c>
      <c r="BK81" s="4">
        <f>IF(BK$2='No Worse Off Calc'!$L$4,Data!BV81,0)</f>
        <v>0</v>
      </c>
      <c r="BL81" s="4">
        <f>IF(BL$2='No Worse Off Calc'!$L$4,Data!BW81,0)</f>
        <v>0</v>
      </c>
      <c r="BM81" s="4">
        <f>IF(BM$2='No Worse Off Calc'!$L$4,Data!BX81,0)</f>
        <v>0</v>
      </c>
      <c r="BN81" s="4">
        <f>IF(BN$2='No Worse Off Calc'!$L$4,Data!BY81,0)</f>
        <v>8.6249999999999993E-2</v>
      </c>
      <c r="BO81" s="6">
        <f t="shared" si="14"/>
        <v>8.6249999999999993E-2</v>
      </c>
      <c r="BP81" s="4">
        <f>IF('No Worse Off Calc'!$J$6='No Worse Off Ref Data'!BP$2,Data!C81,0)</f>
        <v>0</v>
      </c>
      <c r="BQ81" s="4">
        <f>IF('No Worse Off Calc'!$J$6='No Worse Off Ref Data'!BQ$2,Data!D81,0)</f>
        <v>0</v>
      </c>
      <c r="BR81" s="4">
        <f>IF('No Worse Off Calc'!$J$6='No Worse Off Ref Data'!BR$2,Data!E81,0)</f>
        <v>0</v>
      </c>
      <c r="BS81" s="4">
        <f>IF('No Worse Off Calc'!$J$6='No Worse Off Ref Data'!BS$2,Data!F81,0)</f>
        <v>86.037999999999997</v>
      </c>
      <c r="BT81" s="99">
        <f t="shared" si="8"/>
        <v>86.037999999999997</v>
      </c>
      <c r="BU81" s="102">
        <f>IF('No Worse Off Calc'!$L$6="Yes",'No Worse Off Ref Data'!BO81*'No Worse Off Calc'!$L$5,0)</f>
        <v>8.6249999999999993E-2</v>
      </c>
      <c r="BV81" s="102">
        <f>IF('No Worse Off Calc'!$M$6="Yes",IF(('No Worse Off Calc'!I85-'No Worse Off Ref Data'!BT81)&gt;0,('No Worse Off Calc'!I85-'No Worse Off Ref Data'!BT81)*'No Worse Off Calc'!$M$5,0),0)</f>
        <v>10.861562557077605</v>
      </c>
      <c r="BW81" s="80">
        <f>IF('No Worse Off Calc'!$K$6="Yes",IF(('No Worse Off Calc'!I85)&lt;'No Worse Off Calc'!J85,('No Worse Off Calc'!I85-'No Worse Off Calc'!J85)*'No Worse Off Calc'!$K$5,0),0)</f>
        <v>0</v>
      </c>
      <c r="BX81" s="105">
        <f>IF('No Worse Off Calc'!$N$5='No Worse Off Ref Data'!$BX$2,'No Worse Off Scaling'!D84,0)</f>
        <v>0</v>
      </c>
      <c r="BY81" s="1">
        <f>IF('No Worse Off Calc'!$N$5='No Worse Off Ref Data'!$BY$2,'No Worse Off Scaling'!H84,0)</f>
        <v>-6.1458655685808177</v>
      </c>
      <c r="BZ81" s="6">
        <f>IF('No Worse Off Calc'!$N$6="Yes",SUM('No Worse Off Ref Data'!BX81:BY81),0)</f>
        <v>-6.1458655685808177</v>
      </c>
      <c r="CA81" s="4"/>
      <c r="CB81" s="4"/>
      <c r="CC81" s="4"/>
      <c r="CD81" s="4"/>
      <c r="CE81" s="4"/>
      <c r="CF81" s="4"/>
      <c r="CG81" s="4"/>
      <c r="CH81" s="4"/>
      <c r="CI81" s="4"/>
      <c r="CJ81" s="4"/>
      <c r="CK81" s="4"/>
      <c r="CL81" s="4"/>
      <c r="CM81" s="4"/>
      <c r="CN81" s="4"/>
      <c r="CO81" s="4"/>
      <c r="CP81" s="4"/>
      <c r="CQ81" s="4" t="e">
        <f>IF('No Worse Off Calc'!#REF!='No Worse Off Ref Data'!CQ$2,Data!G81,0)</f>
        <v>#REF!</v>
      </c>
      <c r="CR81" s="4" t="e">
        <f>IF('No Worse Off Calc'!#REF!='No Worse Off Ref Data'!CR$2,Data!H81,0)</f>
        <v>#REF!</v>
      </c>
      <c r="CS81" s="4" t="e">
        <f>IF('No Worse Off Calc'!#REF!='No Worse Off Ref Data'!CS$2,Data!I81,0)</f>
        <v>#REF!</v>
      </c>
      <c r="CT81" s="4" t="e">
        <f>IF('No Worse Off Calc'!#REF!='No Worse Off Ref Data'!CT$2,Data!J81,0)</f>
        <v>#REF!</v>
      </c>
      <c r="CU81" s="4" t="e">
        <f>IF('No Worse Off Calc'!#REF!='No Worse Off Ref Data'!CU$2,Data!K81,0)</f>
        <v>#REF!</v>
      </c>
      <c r="CV81" s="4" t="e">
        <f>IF('No Worse Off Calc'!#REF!='No Worse Off Ref Data'!CV$2,Data!L81,0)</f>
        <v>#REF!</v>
      </c>
      <c r="CW81" s="4" t="e">
        <f>IF('No Worse Off Calc'!#REF!='No Worse Off Ref Data'!CW$2,Data!M81,0)</f>
        <v>#REF!</v>
      </c>
      <c r="CX81" s="4" t="e">
        <f>IF('No Worse Off Calc'!#REF!='No Worse Off Ref Data'!CX$2,Data!N81,0)</f>
        <v>#REF!</v>
      </c>
      <c r="CY81" s="4" t="e">
        <f>IF('No Worse Off Calc'!#REF!='No Worse Off Ref Data'!CY$2,Data!O81,0)</f>
        <v>#REF!</v>
      </c>
      <c r="CZ81" s="4" t="e">
        <f>IF('No Worse Off Calc'!#REF!='No Worse Off Ref Data'!CZ$2,Data!P81,0)</f>
        <v>#REF!</v>
      </c>
      <c r="DA81" s="4" t="e">
        <f>IF('No Worse Off Calc'!#REF!='No Worse Off Ref Data'!DA$2,Data!Q81,0)</f>
        <v>#REF!</v>
      </c>
      <c r="DB81" s="4" t="e">
        <f>IF('No Worse Off Calc'!#REF!='No Worse Off Ref Data'!DB$2,Data!R81,0)</f>
        <v>#REF!</v>
      </c>
      <c r="DC81" s="4" t="e">
        <f>IF('No Worse Off Calc'!#REF!='No Worse Off Ref Data'!DC$2,Data!S81,0)</f>
        <v>#REF!</v>
      </c>
      <c r="DD81" s="4" t="e">
        <f>IF('No Worse Off Calc'!#REF!='No Worse Off Ref Data'!DD$2,Data!T81,0)</f>
        <v>#REF!</v>
      </c>
      <c r="DE81" s="4" t="e">
        <f>IF('No Worse Off Calc'!#REF!='No Worse Off Ref Data'!DE$2,Data!U81,0)</f>
        <v>#REF!</v>
      </c>
      <c r="DF81" s="22" t="e">
        <f t="shared" si="15"/>
        <v>#REF!</v>
      </c>
    </row>
    <row r="82" spans="1:110" x14ac:dyDescent="0.3">
      <c r="A82" s="12">
        <v>10246</v>
      </c>
      <c r="B82" s="37" t="s">
        <v>89</v>
      </c>
      <c r="C82" s="18">
        <f>IF('No Worse Off Calc'!$C$6='No Worse Off Ref Data'!C$2,Data!G82,0)</f>
        <v>0</v>
      </c>
      <c r="D82" s="4">
        <f>IF('No Worse Off Calc'!$C$6='No Worse Off Ref Data'!D$2,Data!H82,0)</f>
        <v>0</v>
      </c>
      <c r="E82" s="4">
        <f>IF('No Worse Off Calc'!$C$6='No Worse Off Ref Data'!E$2,Data!I82,0)</f>
        <v>9.3850675799086751</v>
      </c>
      <c r="F82" s="4">
        <f>IF('No Worse Off Calc'!$C$6='No Worse Off Ref Data'!F$2,Data!J82,0)</f>
        <v>0</v>
      </c>
      <c r="G82" s="4">
        <f>IF('No Worse Off Calc'!$C$6='No Worse Off Ref Data'!G$2,Data!K82,0)</f>
        <v>0</v>
      </c>
      <c r="H82" s="4">
        <f>IF('No Worse Off Calc'!$C$6='No Worse Off Ref Data'!H$2,Data!L82,0)</f>
        <v>0</v>
      </c>
      <c r="I82" s="4">
        <f>IF('No Worse Off Calc'!$C$6='No Worse Off Ref Data'!I$2,Data!M82,0)</f>
        <v>0</v>
      </c>
      <c r="J82" s="4">
        <f>IF('No Worse Off Calc'!$C$6='No Worse Off Ref Data'!J$2,Data!N82,0)</f>
        <v>0</v>
      </c>
      <c r="K82" s="4">
        <f>IF('No Worse Off Calc'!$C$6='No Worse Off Ref Data'!K$2,Data!O82,0)</f>
        <v>0</v>
      </c>
      <c r="L82" s="4">
        <f>IF('No Worse Off Calc'!$C$6='No Worse Off Ref Data'!L$2,Data!P82,0)</f>
        <v>0</v>
      </c>
      <c r="M82" s="4">
        <f>IF('No Worse Off Calc'!$C$6='No Worse Off Ref Data'!M$2,Data!Q82,0)</f>
        <v>0</v>
      </c>
      <c r="N82" s="4">
        <f>IF('No Worse Off Calc'!$C$6='No Worse Off Ref Data'!N$2,Data!R82,0)</f>
        <v>0</v>
      </c>
      <c r="O82" s="4">
        <f>IF('No Worse Off Calc'!$C$6='No Worse Off Ref Data'!O$2,Data!S82,0)</f>
        <v>0</v>
      </c>
      <c r="P82" s="4">
        <f>IF('No Worse Off Calc'!$C$6='No Worse Off Ref Data'!P$2,Data!T82,0)</f>
        <v>0</v>
      </c>
      <c r="Q82" s="4">
        <f>IF('No Worse Off Calc'!$C$6='No Worse Off Ref Data'!Q$2,Data!U82,0)</f>
        <v>0</v>
      </c>
      <c r="R82" s="22">
        <f t="shared" si="9"/>
        <v>9.3850675799086751</v>
      </c>
      <c r="S82" s="18">
        <f>IF(S$2='No Worse Off Calc'!$D$6,Data!V82,0)</f>
        <v>0</v>
      </c>
      <c r="T82" s="4">
        <f>IF(T$2='No Worse Off Calc'!$D$6,Data!W82,0)</f>
        <v>0</v>
      </c>
      <c r="U82" s="4">
        <f>IF(U$2='No Worse Off Calc'!$D$6,Data!X82,0)</f>
        <v>0</v>
      </c>
      <c r="V82" s="4">
        <f>IF(V$2='No Worse Off Calc'!$D$6,Data!Y82,0)</f>
        <v>0</v>
      </c>
      <c r="W82" s="4">
        <f>IF(W$2='No Worse Off Calc'!$D$6,Data!Z82,0)</f>
        <v>0</v>
      </c>
      <c r="X82" s="4">
        <f>IF(X$2='No Worse Off Calc'!$D$6,Data!AA82,0)</f>
        <v>0</v>
      </c>
      <c r="Y82" s="4">
        <f>IF(Y$2='No Worse Off Calc'!$D$6,Data!AB82,0)</f>
        <v>0</v>
      </c>
      <c r="Z82" s="4">
        <f>IF(Z$2='No Worse Off Calc'!$D$6,Data!AC82,0)</f>
        <v>0</v>
      </c>
      <c r="AA82" s="4">
        <f>IF(AA$2='No Worse Off Calc'!$D$6,Data!AD82,0)</f>
        <v>0</v>
      </c>
      <c r="AB82" s="4">
        <f>IF(AB$2='No Worse Off Calc'!$D$6,Data!AE82,0)</f>
        <v>0</v>
      </c>
      <c r="AC82" s="4">
        <f>IF(AC$2='No Worse Off Calc'!$D$6,Data!AF82,0)</f>
        <v>0</v>
      </c>
      <c r="AD82" s="4">
        <f>IF(AD$2='No Worse Off Calc'!$D$6,Data!AG82,0)</f>
        <v>0</v>
      </c>
      <c r="AE82" s="4">
        <f>IF(AE$2='No Worse Off Calc'!$D$6,Data!AH82,0)</f>
        <v>0</v>
      </c>
      <c r="AF82" s="4">
        <f>IF(AF$2='No Worse Off Calc'!$D$6,Data!AI82,0)</f>
        <v>0</v>
      </c>
      <c r="AG82" s="6">
        <f t="shared" si="10"/>
        <v>0</v>
      </c>
      <c r="AH82" s="18">
        <f>IF(AH$2='No Worse Off Calc'!$E$6,0,0)</f>
        <v>0</v>
      </c>
      <c r="AI82" s="4">
        <f>IF(AI$2='No Worse Off Calc'!$E$6,Data!AJ82,0)</f>
        <v>0</v>
      </c>
      <c r="AJ82" s="4">
        <f>IF(AJ$2='No Worse Off Calc'!$E$6,Data!AK82,0)</f>
        <v>0.54189497716894974</v>
      </c>
      <c r="AK82" s="4">
        <f>IF(AK$2='No Worse Off Calc'!$E$6,Data!AL82,0)</f>
        <v>0</v>
      </c>
      <c r="AL82" s="4">
        <f>IF(AL$2='No Worse Off Calc'!$E$6,Data!AM82,0)</f>
        <v>0</v>
      </c>
      <c r="AM82" s="4">
        <f>IF(AM$2='No Worse Off Calc'!$E$6,Data!AN82,0)</f>
        <v>0</v>
      </c>
      <c r="AN82" s="4">
        <f>IF(AN$2='No Worse Off Calc'!$E$6,Data!AO82,0)</f>
        <v>0</v>
      </c>
      <c r="AO82" s="4">
        <f>IF(AO$2='No Worse Off Calc'!$E$6,Data!AP82,0)</f>
        <v>0</v>
      </c>
      <c r="AP82" s="6">
        <f t="shared" si="11"/>
        <v>0.54189497716894974</v>
      </c>
      <c r="AQ82" s="18">
        <f>IF(AQ$2='No Worse Off Calc'!$F$6,0,0)</f>
        <v>0</v>
      </c>
      <c r="AR82" s="4">
        <f>IF(AR$2='No Worse Off Calc'!$F$6,Data!AQ82,0)</f>
        <v>0</v>
      </c>
      <c r="AS82" s="4">
        <f>IF(AS$2='No Worse Off Calc'!$F$6,Data!AR82,0)</f>
        <v>0</v>
      </c>
      <c r="AT82" s="4">
        <f>IF(AT$2='No Worse Off Calc'!$F$6,Data!AS82,0)</f>
        <v>0</v>
      </c>
      <c r="AU82" s="4">
        <f>IF(AU$2='No Worse Off Calc'!$F$6,Data!AT82,0)</f>
        <v>0</v>
      </c>
      <c r="AV82" s="4">
        <f>IF(AV$2='No Worse Off Calc'!$F$6,Data!AU82,0)</f>
        <v>0</v>
      </c>
      <c r="AW82" s="4">
        <f>IF(AW$2='No Worse Off Calc'!$F$6,Data!AV82,0)</f>
        <v>0</v>
      </c>
      <c r="AX82" s="4">
        <f>IF(AX$2='No Worse Off Calc'!$F$6,Data!AW82,0)</f>
        <v>0</v>
      </c>
      <c r="AY82" s="6">
        <f t="shared" si="12"/>
        <v>0</v>
      </c>
      <c r="AZ82" s="18">
        <f>IF(AZ$2='No Worse Off Calc'!$G$6,0,0)</f>
        <v>0</v>
      </c>
      <c r="BA82" s="4">
        <f>IF(BA$2='No Worse Off Calc'!$G$6,Data!AX82,0)</f>
        <v>0</v>
      </c>
      <c r="BB82" s="4">
        <f>IF(BB$2='No Worse Off Calc'!$G$6,Data!AY82,0)</f>
        <v>0</v>
      </c>
      <c r="BC82" s="4">
        <f>IF(BC$2='No Worse Off Calc'!$G$6,Data!AZ82,0)</f>
        <v>0</v>
      </c>
      <c r="BD82" s="4">
        <f>IF(BD$2='No Worse Off Calc'!$G$6,Data!BA82,0)</f>
        <v>0</v>
      </c>
      <c r="BE82" s="4">
        <f>IF(BE$2='No Worse Off Calc'!$G$6,Data!BB82,0)</f>
        <v>0</v>
      </c>
      <c r="BF82" s="4">
        <f>IF(BF$2='No Worse Off Calc'!$G$6,Data!BC82,0)</f>
        <v>0</v>
      </c>
      <c r="BG82" s="4">
        <f>IF(BG$2='No Worse Off Calc'!$G$6,Data!BD82,0)</f>
        <v>0</v>
      </c>
      <c r="BH82" s="6">
        <f t="shared" si="13"/>
        <v>0</v>
      </c>
      <c r="BI82" s="97">
        <f>IF('No Worse Off Calc'!$H$6="Yes",Data!BE82,0)</f>
        <v>0</v>
      </c>
      <c r="BJ82" s="18">
        <f>IF(BJ$2='No Worse Off Calc'!$L$4,0,0)</f>
        <v>0</v>
      </c>
      <c r="BK82" s="4">
        <f>IF(BK$2='No Worse Off Calc'!$L$4,Data!BV82,0)</f>
        <v>0</v>
      </c>
      <c r="BL82" s="4">
        <f>IF(BL$2='No Worse Off Calc'!$L$4,Data!BW82,0)</f>
        <v>0</v>
      </c>
      <c r="BM82" s="4">
        <f>IF(BM$2='No Worse Off Calc'!$L$4,Data!BX82,0)</f>
        <v>0</v>
      </c>
      <c r="BN82" s="4">
        <f>IF(BN$2='No Worse Off Calc'!$L$4,Data!BY82,0)</f>
        <v>0</v>
      </c>
      <c r="BO82" s="6">
        <f t="shared" si="14"/>
        <v>0</v>
      </c>
      <c r="BP82" s="4">
        <f>IF('No Worse Off Calc'!$J$6='No Worse Off Ref Data'!BP$2,Data!C82,0)</f>
        <v>0</v>
      </c>
      <c r="BQ82" s="4">
        <f>IF('No Worse Off Calc'!$J$6='No Worse Off Ref Data'!BQ$2,Data!D82,0)</f>
        <v>0</v>
      </c>
      <c r="BR82" s="4">
        <f>IF('No Worse Off Calc'!$J$6='No Worse Off Ref Data'!BR$2,Data!E82,0)</f>
        <v>0</v>
      </c>
      <c r="BS82" s="4">
        <f>IF('No Worse Off Calc'!$J$6='No Worse Off Ref Data'!BS$2,Data!F82,0)</f>
        <v>8.9870000000000001</v>
      </c>
      <c r="BT82" s="99">
        <f t="shared" si="8"/>
        <v>8.9870000000000001</v>
      </c>
      <c r="BU82" s="102">
        <f>IF('No Worse Off Calc'!$L$6="Yes",'No Worse Off Ref Data'!BO82*'No Worse Off Calc'!$L$5,0)</f>
        <v>0</v>
      </c>
      <c r="BV82" s="102">
        <f>IF('No Worse Off Calc'!$M$6="Yes",IF(('No Worse Off Calc'!I86-'No Worse Off Ref Data'!BT82)&gt;0,('No Worse Off Calc'!I86-'No Worse Off Ref Data'!BT82)*'No Worse Off Calc'!$M$5,0),0)</f>
        <v>0</v>
      </c>
      <c r="BW82" s="80">
        <f>IF('No Worse Off Calc'!$K$6="Yes",IF(('No Worse Off Calc'!I86)&lt;'No Worse Off Calc'!J86,('No Worse Off Calc'!I86-'No Worse Off Calc'!J86)*'No Worse Off Calc'!$K$5,0),0)</f>
        <v>-0.14382739726027438</v>
      </c>
      <c r="BX82" s="105">
        <f>IF('No Worse Off Calc'!$N$5='No Worse Off Ref Data'!$BX$2,'No Worse Off Scaling'!D85,0)</f>
        <v>0</v>
      </c>
      <c r="BY82" s="1">
        <f>IF('No Worse Off Calc'!$N$5='No Worse Off Ref Data'!$BY$2,'No Worse Off Scaling'!H85,0)</f>
        <v>0</v>
      </c>
      <c r="BZ82" s="6">
        <f>IF('No Worse Off Calc'!$N$6="Yes",SUM('No Worse Off Ref Data'!BX82:BY82),0)</f>
        <v>0</v>
      </c>
      <c r="CA82" s="4"/>
      <c r="CB82" s="4"/>
      <c r="CC82" s="4"/>
      <c r="CD82" s="4"/>
      <c r="CE82" s="4"/>
      <c r="CF82" s="4"/>
      <c r="CG82" s="4"/>
      <c r="CH82" s="4"/>
      <c r="CI82" s="4"/>
      <c r="CJ82" s="4"/>
      <c r="CK82" s="4"/>
      <c r="CL82" s="4"/>
      <c r="CM82" s="4"/>
      <c r="CN82" s="4"/>
      <c r="CO82" s="4"/>
      <c r="CP82" s="4"/>
      <c r="CQ82" s="4" t="e">
        <f>IF('No Worse Off Calc'!#REF!='No Worse Off Ref Data'!CQ$2,Data!G82,0)</f>
        <v>#REF!</v>
      </c>
      <c r="CR82" s="4" t="e">
        <f>IF('No Worse Off Calc'!#REF!='No Worse Off Ref Data'!CR$2,Data!H82,0)</f>
        <v>#REF!</v>
      </c>
      <c r="CS82" s="4" t="e">
        <f>IF('No Worse Off Calc'!#REF!='No Worse Off Ref Data'!CS$2,Data!I82,0)</f>
        <v>#REF!</v>
      </c>
      <c r="CT82" s="4" t="e">
        <f>IF('No Worse Off Calc'!#REF!='No Worse Off Ref Data'!CT$2,Data!J82,0)</f>
        <v>#REF!</v>
      </c>
      <c r="CU82" s="4" t="e">
        <f>IF('No Worse Off Calc'!#REF!='No Worse Off Ref Data'!CU$2,Data!K82,0)</f>
        <v>#REF!</v>
      </c>
      <c r="CV82" s="4" t="e">
        <f>IF('No Worse Off Calc'!#REF!='No Worse Off Ref Data'!CV$2,Data!L82,0)</f>
        <v>#REF!</v>
      </c>
      <c r="CW82" s="4" t="e">
        <f>IF('No Worse Off Calc'!#REF!='No Worse Off Ref Data'!CW$2,Data!M82,0)</f>
        <v>#REF!</v>
      </c>
      <c r="CX82" s="4" t="e">
        <f>IF('No Worse Off Calc'!#REF!='No Worse Off Ref Data'!CX$2,Data!N82,0)</f>
        <v>#REF!</v>
      </c>
      <c r="CY82" s="4" t="e">
        <f>IF('No Worse Off Calc'!#REF!='No Worse Off Ref Data'!CY$2,Data!O82,0)</f>
        <v>#REF!</v>
      </c>
      <c r="CZ82" s="4" t="e">
        <f>IF('No Worse Off Calc'!#REF!='No Worse Off Ref Data'!CZ$2,Data!P82,0)</f>
        <v>#REF!</v>
      </c>
      <c r="DA82" s="4" t="e">
        <f>IF('No Worse Off Calc'!#REF!='No Worse Off Ref Data'!DA$2,Data!Q82,0)</f>
        <v>#REF!</v>
      </c>
      <c r="DB82" s="4" t="e">
        <f>IF('No Worse Off Calc'!#REF!='No Worse Off Ref Data'!DB$2,Data!R82,0)</f>
        <v>#REF!</v>
      </c>
      <c r="DC82" s="4" t="e">
        <f>IF('No Worse Off Calc'!#REF!='No Worse Off Ref Data'!DC$2,Data!S82,0)</f>
        <v>#REF!</v>
      </c>
      <c r="DD82" s="4" t="e">
        <f>IF('No Worse Off Calc'!#REF!='No Worse Off Ref Data'!DD$2,Data!T82,0)</f>
        <v>#REF!</v>
      </c>
      <c r="DE82" s="4" t="e">
        <f>IF('No Worse Off Calc'!#REF!='No Worse Off Ref Data'!DE$2,Data!U82,0)</f>
        <v>#REF!</v>
      </c>
      <c r="DF82" s="22" t="e">
        <f t="shared" si="15"/>
        <v>#REF!</v>
      </c>
    </row>
    <row r="83" spans="1:110" x14ac:dyDescent="0.3">
      <c r="A83" s="12">
        <v>10247</v>
      </c>
      <c r="B83" s="37" t="s">
        <v>90</v>
      </c>
      <c r="C83" s="18">
        <f>IF('No Worse Off Calc'!$C$6='No Worse Off Ref Data'!C$2,Data!G83,0)</f>
        <v>0</v>
      </c>
      <c r="D83" s="4">
        <f>IF('No Worse Off Calc'!$C$6='No Worse Off Ref Data'!D$2,Data!H83,0)</f>
        <v>0</v>
      </c>
      <c r="E83" s="4">
        <f>IF('No Worse Off Calc'!$C$6='No Worse Off Ref Data'!E$2,Data!I83,0)</f>
        <v>80.287311073059371</v>
      </c>
      <c r="F83" s="4">
        <f>IF('No Worse Off Calc'!$C$6='No Worse Off Ref Data'!F$2,Data!J83,0)</f>
        <v>0</v>
      </c>
      <c r="G83" s="4">
        <f>IF('No Worse Off Calc'!$C$6='No Worse Off Ref Data'!G$2,Data!K83,0)</f>
        <v>0</v>
      </c>
      <c r="H83" s="4">
        <f>IF('No Worse Off Calc'!$C$6='No Worse Off Ref Data'!H$2,Data!L83,0)</f>
        <v>0</v>
      </c>
      <c r="I83" s="4">
        <f>IF('No Worse Off Calc'!$C$6='No Worse Off Ref Data'!I$2,Data!M83,0)</f>
        <v>0</v>
      </c>
      <c r="J83" s="4">
        <f>IF('No Worse Off Calc'!$C$6='No Worse Off Ref Data'!J$2,Data!N83,0)</f>
        <v>0</v>
      </c>
      <c r="K83" s="4">
        <f>IF('No Worse Off Calc'!$C$6='No Worse Off Ref Data'!K$2,Data!O83,0)</f>
        <v>0</v>
      </c>
      <c r="L83" s="4">
        <f>IF('No Worse Off Calc'!$C$6='No Worse Off Ref Data'!L$2,Data!P83,0)</f>
        <v>0</v>
      </c>
      <c r="M83" s="4">
        <f>IF('No Worse Off Calc'!$C$6='No Worse Off Ref Data'!M$2,Data!Q83,0)</f>
        <v>0</v>
      </c>
      <c r="N83" s="4">
        <f>IF('No Worse Off Calc'!$C$6='No Worse Off Ref Data'!N$2,Data!R83,0)</f>
        <v>0</v>
      </c>
      <c r="O83" s="4">
        <f>IF('No Worse Off Calc'!$C$6='No Worse Off Ref Data'!O$2,Data!S83,0)</f>
        <v>0</v>
      </c>
      <c r="P83" s="4">
        <f>IF('No Worse Off Calc'!$C$6='No Worse Off Ref Data'!P$2,Data!T83,0)</f>
        <v>0</v>
      </c>
      <c r="Q83" s="4">
        <f>IF('No Worse Off Calc'!$C$6='No Worse Off Ref Data'!Q$2,Data!U83,0)</f>
        <v>0</v>
      </c>
      <c r="R83" s="22">
        <f t="shared" si="9"/>
        <v>80.287311073059371</v>
      </c>
      <c r="S83" s="18">
        <f>IF(S$2='No Worse Off Calc'!$D$6,Data!V83,0)</f>
        <v>0</v>
      </c>
      <c r="T83" s="4">
        <f>IF(T$2='No Worse Off Calc'!$D$6,Data!W83,0)</f>
        <v>0</v>
      </c>
      <c r="U83" s="4">
        <f>IF(U$2='No Worse Off Calc'!$D$6,Data!X83,0)</f>
        <v>0</v>
      </c>
      <c r="V83" s="4">
        <f>IF(V$2='No Worse Off Calc'!$D$6,Data!Y83,0)</f>
        <v>0</v>
      </c>
      <c r="W83" s="4">
        <f>IF(W$2='No Worse Off Calc'!$D$6,Data!Z83,0)</f>
        <v>0</v>
      </c>
      <c r="X83" s="4">
        <f>IF(X$2='No Worse Off Calc'!$D$6,Data!AA83,0)</f>
        <v>0</v>
      </c>
      <c r="Y83" s="4">
        <f>IF(Y$2='No Worse Off Calc'!$D$6,Data!AB83,0)</f>
        <v>0</v>
      </c>
      <c r="Z83" s="4">
        <f>IF(Z$2='No Worse Off Calc'!$D$6,Data!AC83,0)</f>
        <v>0</v>
      </c>
      <c r="AA83" s="4">
        <f>IF(AA$2='No Worse Off Calc'!$D$6,Data!AD83,0)</f>
        <v>0</v>
      </c>
      <c r="AB83" s="4">
        <f>IF(AB$2='No Worse Off Calc'!$D$6,Data!AE83,0)</f>
        <v>0</v>
      </c>
      <c r="AC83" s="4">
        <f>IF(AC$2='No Worse Off Calc'!$D$6,Data!AF83,0)</f>
        <v>0</v>
      </c>
      <c r="AD83" s="4">
        <f>IF(AD$2='No Worse Off Calc'!$D$6,Data!AG83,0)</f>
        <v>0</v>
      </c>
      <c r="AE83" s="4">
        <f>IF(AE$2='No Worse Off Calc'!$D$6,Data!AH83,0)</f>
        <v>0</v>
      </c>
      <c r="AF83" s="4">
        <f>IF(AF$2='No Worse Off Calc'!$D$6,Data!AI83,0)</f>
        <v>0</v>
      </c>
      <c r="AG83" s="6">
        <f t="shared" si="10"/>
        <v>0</v>
      </c>
      <c r="AH83" s="18">
        <f>IF(AH$2='No Worse Off Calc'!$E$6,0,0)</f>
        <v>0</v>
      </c>
      <c r="AI83" s="4">
        <f>IF(AI$2='No Worse Off Calc'!$E$6,Data!AJ83,0)</f>
        <v>0</v>
      </c>
      <c r="AJ83" s="4">
        <f>IF(AJ$2='No Worse Off Calc'!$E$6,Data!AK83,0)</f>
        <v>0.65627853881278542</v>
      </c>
      <c r="AK83" s="4">
        <f>IF(AK$2='No Worse Off Calc'!$E$6,Data!AL83,0)</f>
        <v>0</v>
      </c>
      <c r="AL83" s="4">
        <f>IF(AL$2='No Worse Off Calc'!$E$6,Data!AM83,0)</f>
        <v>0</v>
      </c>
      <c r="AM83" s="4">
        <f>IF(AM$2='No Worse Off Calc'!$E$6,Data!AN83,0)</f>
        <v>0</v>
      </c>
      <c r="AN83" s="4">
        <f>IF(AN$2='No Worse Off Calc'!$E$6,Data!AO83,0)</f>
        <v>0</v>
      </c>
      <c r="AO83" s="4">
        <f>IF(AO$2='No Worse Off Calc'!$E$6,Data!AP83,0)</f>
        <v>0</v>
      </c>
      <c r="AP83" s="6">
        <f t="shared" si="11"/>
        <v>0.65627853881278542</v>
      </c>
      <c r="AQ83" s="18">
        <f>IF(AQ$2='No Worse Off Calc'!$F$6,0,0)</f>
        <v>0</v>
      </c>
      <c r="AR83" s="4">
        <f>IF(AR$2='No Worse Off Calc'!$F$6,Data!AQ83,0)</f>
        <v>0</v>
      </c>
      <c r="AS83" s="4">
        <f>IF(AS$2='No Worse Off Calc'!$F$6,Data!AR83,0)</f>
        <v>0</v>
      </c>
      <c r="AT83" s="4">
        <f>IF(AT$2='No Worse Off Calc'!$F$6,Data!AS83,0)</f>
        <v>0</v>
      </c>
      <c r="AU83" s="4">
        <f>IF(AU$2='No Worse Off Calc'!$F$6,Data!AT83,0)</f>
        <v>0</v>
      </c>
      <c r="AV83" s="4">
        <f>IF(AV$2='No Worse Off Calc'!$F$6,Data!AU83,0)</f>
        <v>0</v>
      </c>
      <c r="AW83" s="4">
        <f>IF(AW$2='No Worse Off Calc'!$F$6,Data!AV83,0)</f>
        <v>0</v>
      </c>
      <c r="AX83" s="4">
        <f>IF(AX$2='No Worse Off Calc'!$F$6,Data!AW83,0)</f>
        <v>0</v>
      </c>
      <c r="AY83" s="6">
        <f t="shared" si="12"/>
        <v>0</v>
      </c>
      <c r="AZ83" s="18">
        <f>IF(AZ$2='No Worse Off Calc'!$G$6,0,0)</f>
        <v>0</v>
      </c>
      <c r="BA83" s="4">
        <f>IF(BA$2='No Worse Off Calc'!$G$6,Data!AX83,0)</f>
        <v>0</v>
      </c>
      <c r="BB83" s="4">
        <f>IF(BB$2='No Worse Off Calc'!$G$6,Data!AY83,0)</f>
        <v>1.7284246575342466</v>
      </c>
      <c r="BC83" s="4">
        <f>IF(BC$2='No Worse Off Calc'!$G$6,Data!AZ83,0)</f>
        <v>0</v>
      </c>
      <c r="BD83" s="4">
        <f>IF(BD$2='No Worse Off Calc'!$G$6,Data!BA83,0)</f>
        <v>0</v>
      </c>
      <c r="BE83" s="4">
        <f>IF(BE$2='No Worse Off Calc'!$G$6,Data!BB83,0)</f>
        <v>0</v>
      </c>
      <c r="BF83" s="4">
        <f>IF(BF$2='No Worse Off Calc'!$G$6,Data!BC83,0)</f>
        <v>0</v>
      </c>
      <c r="BG83" s="4">
        <f>IF(BG$2='No Worse Off Calc'!$G$6,Data!BD83,0)</f>
        <v>0</v>
      </c>
      <c r="BH83" s="6">
        <f t="shared" si="13"/>
        <v>1.7284246575342466</v>
      </c>
      <c r="BI83" s="97">
        <f>IF('No Worse Off Calc'!$H$6="Yes",Data!BE83,0)</f>
        <v>0</v>
      </c>
      <c r="BJ83" s="18">
        <f>IF(BJ$2='No Worse Off Calc'!$L$4,0,0)</f>
        <v>0</v>
      </c>
      <c r="BK83" s="4">
        <f>IF(BK$2='No Worse Off Calc'!$L$4,Data!BV83,0)</f>
        <v>0</v>
      </c>
      <c r="BL83" s="4">
        <f>IF(BL$2='No Worse Off Calc'!$L$4,Data!BW83,0)</f>
        <v>0</v>
      </c>
      <c r="BM83" s="4">
        <f>IF(BM$2='No Worse Off Calc'!$L$4,Data!BX83,0)</f>
        <v>0</v>
      </c>
      <c r="BN83" s="4">
        <f>IF(BN$2='No Worse Off Calc'!$L$4,Data!BY83,0)</f>
        <v>0.1275</v>
      </c>
      <c r="BO83" s="6">
        <f t="shared" si="14"/>
        <v>0.1275</v>
      </c>
      <c r="BP83" s="4">
        <f>IF('No Worse Off Calc'!$J$6='No Worse Off Ref Data'!BP$2,Data!C83,0)</f>
        <v>0</v>
      </c>
      <c r="BQ83" s="4">
        <f>IF('No Worse Off Calc'!$J$6='No Worse Off Ref Data'!BQ$2,Data!D83,0)</f>
        <v>0</v>
      </c>
      <c r="BR83" s="4">
        <f>IF('No Worse Off Calc'!$J$6='No Worse Off Ref Data'!BR$2,Data!E83,0)</f>
        <v>0</v>
      </c>
      <c r="BS83" s="4">
        <f>IF('No Worse Off Calc'!$J$6='No Worse Off Ref Data'!BS$2,Data!F83,0)</f>
        <v>79.929000000000002</v>
      </c>
      <c r="BT83" s="99">
        <f t="shared" si="8"/>
        <v>79.929000000000002</v>
      </c>
      <c r="BU83" s="102">
        <f>IF('No Worse Off Calc'!$L$6="Yes",'No Worse Off Ref Data'!BO83*'No Worse Off Calc'!$L$5,0)</f>
        <v>0.1275</v>
      </c>
      <c r="BV83" s="102">
        <f>IF('No Worse Off Calc'!$M$6="Yes",IF(('No Worse Off Calc'!I87-'No Worse Off Ref Data'!BT83)&gt;0,('No Worse Off Calc'!I87-'No Worse Off Ref Data'!BT83)*'No Worse Off Calc'!$M$5,0),0)</f>
        <v>0</v>
      </c>
      <c r="BW83" s="80">
        <f>IF('No Worse Off Calc'!$K$6="Yes",IF(('No Worse Off Calc'!I87)&lt;'No Worse Off Calc'!J87,('No Worse Off Calc'!I87-'No Worse Off Calc'!J87)*'No Worse Off Calc'!$K$5,0),0)</f>
        <v>-2.026392123287664</v>
      </c>
      <c r="BX83" s="105">
        <f>IF('No Worse Off Calc'!$N$5='No Worse Off Ref Data'!$BX$2,'No Worse Off Scaling'!D86,0)</f>
        <v>0</v>
      </c>
      <c r="BY83" s="1">
        <f>IF('No Worse Off Calc'!$N$5='No Worse Off Ref Data'!$BY$2,'No Worse Off Scaling'!H86,0)</f>
        <v>0</v>
      </c>
      <c r="BZ83" s="6">
        <f>IF('No Worse Off Calc'!$N$6="Yes",SUM('No Worse Off Ref Data'!BX83:BY83),0)</f>
        <v>0</v>
      </c>
      <c r="CA83" s="4"/>
      <c r="CB83" s="4"/>
      <c r="CC83" s="4"/>
      <c r="CD83" s="4"/>
      <c r="CE83" s="4"/>
      <c r="CF83" s="4"/>
      <c r="CG83" s="4"/>
      <c r="CH83" s="4"/>
      <c r="CI83" s="4"/>
      <c r="CJ83" s="4"/>
      <c r="CK83" s="4"/>
      <c r="CL83" s="4"/>
      <c r="CM83" s="4"/>
      <c r="CN83" s="4"/>
      <c r="CO83" s="4"/>
      <c r="CP83" s="4"/>
      <c r="CQ83" s="4" t="e">
        <f>IF('No Worse Off Calc'!#REF!='No Worse Off Ref Data'!CQ$2,Data!G83,0)</f>
        <v>#REF!</v>
      </c>
      <c r="CR83" s="4" t="e">
        <f>IF('No Worse Off Calc'!#REF!='No Worse Off Ref Data'!CR$2,Data!H83,0)</f>
        <v>#REF!</v>
      </c>
      <c r="CS83" s="4" t="e">
        <f>IF('No Worse Off Calc'!#REF!='No Worse Off Ref Data'!CS$2,Data!I83,0)</f>
        <v>#REF!</v>
      </c>
      <c r="CT83" s="4" t="e">
        <f>IF('No Worse Off Calc'!#REF!='No Worse Off Ref Data'!CT$2,Data!J83,0)</f>
        <v>#REF!</v>
      </c>
      <c r="CU83" s="4" t="e">
        <f>IF('No Worse Off Calc'!#REF!='No Worse Off Ref Data'!CU$2,Data!K83,0)</f>
        <v>#REF!</v>
      </c>
      <c r="CV83" s="4" t="e">
        <f>IF('No Worse Off Calc'!#REF!='No Worse Off Ref Data'!CV$2,Data!L83,0)</f>
        <v>#REF!</v>
      </c>
      <c r="CW83" s="4" t="e">
        <f>IF('No Worse Off Calc'!#REF!='No Worse Off Ref Data'!CW$2,Data!M83,0)</f>
        <v>#REF!</v>
      </c>
      <c r="CX83" s="4" t="e">
        <f>IF('No Worse Off Calc'!#REF!='No Worse Off Ref Data'!CX$2,Data!N83,0)</f>
        <v>#REF!</v>
      </c>
      <c r="CY83" s="4" t="e">
        <f>IF('No Worse Off Calc'!#REF!='No Worse Off Ref Data'!CY$2,Data!O83,0)</f>
        <v>#REF!</v>
      </c>
      <c r="CZ83" s="4" t="e">
        <f>IF('No Worse Off Calc'!#REF!='No Worse Off Ref Data'!CZ$2,Data!P83,0)</f>
        <v>#REF!</v>
      </c>
      <c r="DA83" s="4" t="e">
        <f>IF('No Worse Off Calc'!#REF!='No Worse Off Ref Data'!DA$2,Data!Q83,0)</f>
        <v>#REF!</v>
      </c>
      <c r="DB83" s="4" t="e">
        <f>IF('No Worse Off Calc'!#REF!='No Worse Off Ref Data'!DB$2,Data!R83,0)</f>
        <v>#REF!</v>
      </c>
      <c r="DC83" s="4" t="e">
        <f>IF('No Worse Off Calc'!#REF!='No Worse Off Ref Data'!DC$2,Data!S83,0)</f>
        <v>#REF!</v>
      </c>
      <c r="DD83" s="4" t="e">
        <f>IF('No Worse Off Calc'!#REF!='No Worse Off Ref Data'!DD$2,Data!T83,0)</f>
        <v>#REF!</v>
      </c>
      <c r="DE83" s="4" t="e">
        <f>IF('No Worse Off Calc'!#REF!='No Worse Off Ref Data'!DE$2,Data!U83,0)</f>
        <v>#REF!</v>
      </c>
      <c r="DF83" s="22" t="e">
        <f t="shared" si="15"/>
        <v>#REF!</v>
      </c>
    </row>
    <row r="84" spans="1:110" x14ac:dyDescent="0.3">
      <c r="A84" s="12">
        <v>10256</v>
      </c>
      <c r="B84" s="37" t="s">
        <v>91</v>
      </c>
      <c r="C84" s="18">
        <f>IF('No Worse Off Calc'!$C$6='No Worse Off Ref Data'!C$2,Data!G84,0)</f>
        <v>0</v>
      </c>
      <c r="D84" s="4">
        <f>IF('No Worse Off Calc'!$C$6='No Worse Off Ref Data'!D$2,Data!H84,0)</f>
        <v>0</v>
      </c>
      <c r="E84" s="4">
        <f>IF('No Worse Off Calc'!$C$6='No Worse Off Ref Data'!E$2,Data!I84,0)</f>
        <v>52.178222374429225</v>
      </c>
      <c r="F84" s="4">
        <f>IF('No Worse Off Calc'!$C$6='No Worse Off Ref Data'!F$2,Data!J84,0)</f>
        <v>0</v>
      </c>
      <c r="G84" s="4">
        <f>IF('No Worse Off Calc'!$C$6='No Worse Off Ref Data'!G$2,Data!K84,0)</f>
        <v>0</v>
      </c>
      <c r="H84" s="4">
        <f>IF('No Worse Off Calc'!$C$6='No Worse Off Ref Data'!H$2,Data!L84,0)</f>
        <v>0</v>
      </c>
      <c r="I84" s="4">
        <f>IF('No Worse Off Calc'!$C$6='No Worse Off Ref Data'!I$2,Data!M84,0)</f>
        <v>0</v>
      </c>
      <c r="J84" s="4">
        <f>IF('No Worse Off Calc'!$C$6='No Worse Off Ref Data'!J$2,Data!N84,0)</f>
        <v>0</v>
      </c>
      <c r="K84" s="4">
        <f>IF('No Worse Off Calc'!$C$6='No Worse Off Ref Data'!K$2,Data!O84,0)</f>
        <v>0</v>
      </c>
      <c r="L84" s="4">
        <f>IF('No Worse Off Calc'!$C$6='No Worse Off Ref Data'!L$2,Data!P84,0)</f>
        <v>0</v>
      </c>
      <c r="M84" s="4">
        <f>IF('No Worse Off Calc'!$C$6='No Worse Off Ref Data'!M$2,Data!Q84,0)</f>
        <v>0</v>
      </c>
      <c r="N84" s="4">
        <f>IF('No Worse Off Calc'!$C$6='No Worse Off Ref Data'!N$2,Data!R84,0)</f>
        <v>0</v>
      </c>
      <c r="O84" s="4">
        <f>IF('No Worse Off Calc'!$C$6='No Worse Off Ref Data'!O$2,Data!S84,0)</f>
        <v>0</v>
      </c>
      <c r="P84" s="4">
        <f>IF('No Worse Off Calc'!$C$6='No Worse Off Ref Data'!P$2,Data!T84,0)</f>
        <v>0</v>
      </c>
      <c r="Q84" s="4">
        <f>IF('No Worse Off Calc'!$C$6='No Worse Off Ref Data'!Q$2,Data!U84,0)</f>
        <v>0</v>
      </c>
      <c r="R84" s="22">
        <f t="shared" si="9"/>
        <v>52.178222374429225</v>
      </c>
      <c r="S84" s="18">
        <f>IF(S$2='No Worse Off Calc'!$D$6,Data!V84,0)</f>
        <v>0</v>
      </c>
      <c r="T84" s="4">
        <f>IF(T$2='No Worse Off Calc'!$D$6,Data!W84,0)</f>
        <v>0</v>
      </c>
      <c r="U84" s="4">
        <f>IF(U$2='No Worse Off Calc'!$D$6,Data!X84,0)</f>
        <v>0</v>
      </c>
      <c r="V84" s="4">
        <f>IF(V$2='No Worse Off Calc'!$D$6,Data!Y84,0)</f>
        <v>0</v>
      </c>
      <c r="W84" s="4">
        <f>IF(W$2='No Worse Off Calc'!$D$6,Data!Z84,0)</f>
        <v>0</v>
      </c>
      <c r="X84" s="4">
        <f>IF(X$2='No Worse Off Calc'!$D$6,Data!AA84,0)</f>
        <v>0</v>
      </c>
      <c r="Y84" s="4">
        <f>IF(Y$2='No Worse Off Calc'!$D$6,Data!AB84,0)</f>
        <v>0</v>
      </c>
      <c r="Z84" s="4">
        <f>IF(Z$2='No Worse Off Calc'!$D$6,Data!AC84,0)</f>
        <v>0</v>
      </c>
      <c r="AA84" s="4">
        <f>IF(AA$2='No Worse Off Calc'!$D$6,Data!AD84,0)</f>
        <v>0</v>
      </c>
      <c r="AB84" s="4">
        <f>IF(AB$2='No Worse Off Calc'!$D$6,Data!AE84,0)</f>
        <v>0</v>
      </c>
      <c r="AC84" s="4">
        <f>IF(AC$2='No Worse Off Calc'!$D$6,Data!AF84,0)</f>
        <v>0</v>
      </c>
      <c r="AD84" s="4">
        <f>IF(AD$2='No Worse Off Calc'!$D$6,Data!AG84,0)</f>
        <v>0</v>
      </c>
      <c r="AE84" s="4">
        <f>IF(AE$2='No Worse Off Calc'!$D$6,Data!AH84,0)</f>
        <v>0</v>
      </c>
      <c r="AF84" s="4">
        <f>IF(AF$2='No Worse Off Calc'!$D$6,Data!AI84,0)</f>
        <v>0</v>
      </c>
      <c r="AG84" s="6">
        <f t="shared" si="10"/>
        <v>0</v>
      </c>
      <c r="AH84" s="18">
        <f>IF(AH$2='No Worse Off Calc'!$E$6,0,0)</f>
        <v>0</v>
      </c>
      <c r="AI84" s="4">
        <f>IF(AI$2='No Worse Off Calc'!$E$6,Data!AJ84,0)</f>
        <v>0</v>
      </c>
      <c r="AJ84" s="4">
        <f>IF(AJ$2='No Worse Off Calc'!$E$6,Data!AK84,0)</f>
        <v>0</v>
      </c>
      <c r="AK84" s="4">
        <f>IF(AK$2='No Worse Off Calc'!$E$6,Data!AL84,0)</f>
        <v>0</v>
      </c>
      <c r="AL84" s="4">
        <f>IF(AL$2='No Worse Off Calc'!$E$6,Data!AM84,0)</f>
        <v>0</v>
      </c>
      <c r="AM84" s="4">
        <f>IF(AM$2='No Worse Off Calc'!$E$6,Data!AN84,0)</f>
        <v>0</v>
      </c>
      <c r="AN84" s="4">
        <f>IF(AN$2='No Worse Off Calc'!$E$6,Data!AO84,0)</f>
        <v>0</v>
      </c>
      <c r="AO84" s="4">
        <f>IF(AO$2='No Worse Off Calc'!$E$6,Data!AP84,0)</f>
        <v>0</v>
      </c>
      <c r="AP84" s="6">
        <f t="shared" si="11"/>
        <v>0</v>
      </c>
      <c r="AQ84" s="18">
        <f>IF(AQ$2='No Worse Off Calc'!$F$6,0,0)</f>
        <v>0</v>
      </c>
      <c r="AR84" s="4">
        <f>IF(AR$2='No Worse Off Calc'!$F$6,Data!AQ84,0)</f>
        <v>0</v>
      </c>
      <c r="AS84" s="4">
        <f>IF(AS$2='No Worse Off Calc'!$F$6,Data!AR84,0)</f>
        <v>0.52180365296803655</v>
      </c>
      <c r="AT84" s="4">
        <f>IF(AT$2='No Worse Off Calc'!$F$6,Data!AS84,0)</f>
        <v>0</v>
      </c>
      <c r="AU84" s="4">
        <f>IF(AU$2='No Worse Off Calc'!$F$6,Data!AT84,0)</f>
        <v>0</v>
      </c>
      <c r="AV84" s="4">
        <f>IF(AV$2='No Worse Off Calc'!$F$6,Data!AU84,0)</f>
        <v>0</v>
      </c>
      <c r="AW84" s="4">
        <f>IF(AW$2='No Worse Off Calc'!$F$6,Data!AV84,0)</f>
        <v>0</v>
      </c>
      <c r="AX84" s="4">
        <f>IF(AX$2='No Worse Off Calc'!$F$6,Data!AW84,0)</f>
        <v>0</v>
      </c>
      <c r="AY84" s="6">
        <f t="shared" si="12"/>
        <v>0.52180365296803655</v>
      </c>
      <c r="AZ84" s="18">
        <f>IF(AZ$2='No Worse Off Calc'!$G$6,0,0)</f>
        <v>0</v>
      </c>
      <c r="BA84" s="4">
        <f>IF(BA$2='No Worse Off Calc'!$G$6,Data!AX84,0)</f>
        <v>0</v>
      </c>
      <c r="BB84" s="4">
        <f>IF(BB$2='No Worse Off Calc'!$G$6,Data!AY84,0)</f>
        <v>0</v>
      </c>
      <c r="BC84" s="4">
        <f>IF(BC$2='No Worse Off Calc'!$G$6,Data!AZ84,0)</f>
        <v>0</v>
      </c>
      <c r="BD84" s="4">
        <f>IF(BD$2='No Worse Off Calc'!$G$6,Data!BA84,0)</f>
        <v>0</v>
      </c>
      <c r="BE84" s="4">
        <f>IF(BE$2='No Worse Off Calc'!$G$6,Data!BB84,0)</f>
        <v>0</v>
      </c>
      <c r="BF84" s="4">
        <f>IF(BF$2='No Worse Off Calc'!$G$6,Data!BC84,0)</f>
        <v>0</v>
      </c>
      <c r="BG84" s="4">
        <f>IF(BG$2='No Worse Off Calc'!$G$6,Data!BD84,0)</f>
        <v>0</v>
      </c>
      <c r="BH84" s="6">
        <f t="shared" si="13"/>
        <v>0</v>
      </c>
      <c r="BI84" s="97">
        <f>IF('No Worse Off Calc'!$H$6="Yes",Data!BE84,0)</f>
        <v>0</v>
      </c>
      <c r="BJ84" s="18">
        <f>IF(BJ$2='No Worse Off Calc'!$L$4,0,0)</f>
        <v>0</v>
      </c>
      <c r="BK84" s="4">
        <f>IF(BK$2='No Worse Off Calc'!$L$4,Data!BV84,0)</f>
        <v>0</v>
      </c>
      <c r="BL84" s="4">
        <f>IF(BL$2='No Worse Off Calc'!$L$4,Data!BW84,0)</f>
        <v>0</v>
      </c>
      <c r="BM84" s="4">
        <f>IF(BM$2='No Worse Off Calc'!$L$4,Data!BX84,0)</f>
        <v>0</v>
      </c>
      <c r="BN84" s="4">
        <f>IF(BN$2='No Worse Off Calc'!$L$4,Data!BY84,0)</f>
        <v>0</v>
      </c>
      <c r="BO84" s="6">
        <f t="shared" si="14"/>
        <v>0</v>
      </c>
      <c r="BP84" s="4">
        <f>IF('No Worse Off Calc'!$J$6='No Worse Off Ref Data'!BP$2,Data!C84,0)</f>
        <v>0</v>
      </c>
      <c r="BQ84" s="4">
        <f>IF('No Worse Off Calc'!$J$6='No Worse Off Ref Data'!BQ$2,Data!D84,0)</f>
        <v>0</v>
      </c>
      <c r="BR84" s="4">
        <f>IF('No Worse Off Calc'!$J$6='No Worse Off Ref Data'!BR$2,Data!E84,0)</f>
        <v>0</v>
      </c>
      <c r="BS84" s="4">
        <f>IF('No Worse Off Calc'!$J$6='No Worse Off Ref Data'!BS$2,Data!F84,0)</f>
        <v>46.746000000000002</v>
      </c>
      <c r="BT84" s="99">
        <f t="shared" si="8"/>
        <v>46.746000000000002</v>
      </c>
      <c r="BU84" s="102">
        <f>IF('No Worse Off Calc'!$L$6="Yes",'No Worse Off Ref Data'!BO84*'No Worse Off Calc'!$L$5,0)</f>
        <v>0</v>
      </c>
      <c r="BV84" s="102">
        <f>IF('No Worse Off Calc'!$M$6="Yes",IF(('No Worse Off Calc'!I88-'No Worse Off Ref Data'!BT84)&gt;0,('No Worse Off Calc'!I88-'No Worse Off Ref Data'!BT84)*'No Worse Off Calc'!$M$5,0),0)</f>
        <v>4.9104187214611841</v>
      </c>
      <c r="BW84" s="80">
        <f>IF('No Worse Off Calc'!$K$6="Yes",IF(('No Worse Off Calc'!I88)&lt;'No Worse Off Calc'!J88,('No Worse Off Calc'!I88-'No Worse Off Calc'!J88)*'No Worse Off Calc'!$K$5,0),0)</f>
        <v>0</v>
      </c>
      <c r="BX84" s="105">
        <f>IF('No Worse Off Calc'!$N$5='No Worse Off Ref Data'!$BX$2,'No Worse Off Scaling'!D87,0)</f>
        <v>0</v>
      </c>
      <c r="BY84" s="1">
        <f>IF('No Worse Off Calc'!$N$5='No Worse Off Ref Data'!$BY$2,'No Worse Off Scaling'!H87,0)</f>
        <v>-2.7566030373832775</v>
      </c>
      <c r="BZ84" s="6">
        <f>IF('No Worse Off Calc'!$N$6="Yes",SUM('No Worse Off Ref Data'!BX84:BY84),0)</f>
        <v>-2.7566030373832775</v>
      </c>
      <c r="CA84" s="4"/>
      <c r="CB84" s="4"/>
      <c r="CC84" s="4"/>
      <c r="CD84" s="4"/>
      <c r="CE84" s="4"/>
      <c r="CF84" s="4"/>
      <c r="CG84" s="4"/>
      <c r="CH84" s="4"/>
      <c r="CI84" s="4"/>
      <c r="CJ84" s="4"/>
      <c r="CK84" s="4"/>
      <c r="CL84" s="4"/>
      <c r="CM84" s="4"/>
      <c r="CN84" s="4"/>
      <c r="CO84" s="4"/>
      <c r="CP84" s="4"/>
      <c r="CQ84" s="4" t="e">
        <f>IF('No Worse Off Calc'!#REF!='No Worse Off Ref Data'!CQ$2,Data!G84,0)</f>
        <v>#REF!</v>
      </c>
      <c r="CR84" s="4" t="e">
        <f>IF('No Worse Off Calc'!#REF!='No Worse Off Ref Data'!CR$2,Data!H84,0)</f>
        <v>#REF!</v>
      </c>
      <c r="CS84" s="4" t="e">
        <f>IF('No Worse Off Calc'!#REF!='No Worse Off Ref Data'!CS$2,Data!I84,0)</f>
        <v>#REF!</v>
      </c>
      <c r="CT84" s="4" t="e">
        <f>IF('No Worse Off Calc'!#REF!='No Worse Off Ref Data'!CT$2,Data!J84,0)</f>
        <v>#REF!</v>
      </c>
      <c r="CU84" s="4" t="e">
        <f>IF('No Worse Off Calc'!#REF!='No Worse Off Ref Data'!CU$2,Data!K84,0)</f>
        <v>#REF!</v>
      </c>
      <c r="CV84" s="4" t="e">
        <f>IF('No Worse Off Calc'!#REF!='No Worse Off Ref Data'!CV$2,Data!L84,0)</f>
        <v>#REF!</v>
      </c>
      <c r="CW84" s="4" t="e">
        <f>IF('No Worse Off Calc'!#REF!='No Worse Off Ref Data'!CW$2,Data!M84,0)</f>
        <v>#REF!</v>
      </c>
      <c r="CX84" s="4" t="e">
        <f>IF('No Worse Off Calc'!#REF!='No Worse Off Ref Data'!CX$2,Data!N84,0)</f>
        <v>#REF!</v>
      </c>
      <c r="CY84" s="4" t="e">
        <f>IF('No Worse Off Calc'!#REF!='No Worse Off Ref Data'!CY$2,Data!O84,0)</f>
        <v>#REF!</v>
      </c>
      <c r="CZ84" s="4" t="e">
        <f>IF('No Worse Off Calc'!#REF!='No Worse Off Ref Data'!CZ$2,Data!P84,0)</f>
        <v>#REF!</v>
      </c>
      <c r="DA84" s="4" t="e">
        <f>IF('No Worse Off Calc'!#REF!='No Worse Off Ref Data'!DA$2,Data!Q84,0)</f>
        <v>#REF!</v>
      </c>
      <c r="DB84" s="4" t="e">
        <f>IF('No Worse Off Calc'!#REF!='No Worse Off Ref Data'!DB$2,Data!R84,0)</f>
        <v>#REF!</v>
      </c>
      <c r="DC84" s="4" t="e">
        <f>IF('No Worse Off Calc'!#REF!='No Worse Off Ref Data'!DC$2,Data!S84,0)</f>
        <v>#REF!</v>
      </c>
      <c r="DD84" s="4" t="e">
        <f>IF('No Worse Off Calc'!#REF!='No Worse Off Ref Data'!DD$2,Data!T84,0)</f>
        <v>#REF!</v>
      </c>
      <c r="DE84" s="4" t="e">
        <f>IF('No Worse Off Calc'!#REF!='No Worse Off Ref Data'!DE$2,Data!U84,0)</f>
        <v>#REF!</v>
      </c>
      <c r="DF84" s="22" t="e">
        <f t="shared" si="15"/>
        <v>#REF!</v>
      </c>
    </row>
    <row r="85" spans="1:110" x14ac:dyDescent="0.3">
      <c r="A85" s="12">
        <v>10258</v>
      </c>
      <c r="B85" s="37" t="s">
        <v>92</v>
      </c>
      <c r="C85" s="18">
        <f>IF('No Worse Off Calc'!$C$6='No Worse Off Ref Data'!C$2,Data!G85,0)</f>
        <v>0</v>
      </c>
      <c r="D85" s="4">
        <f>IF('No Worse Off Calc'!$C$6='No Worse Off Ref Data'!D$2,Data!H85,0)</f>
        <v>0</v>
      </c>
      <c r="E85" s="4">
        <f>IF('No Worse Off Calc'!$C$6='No Worse Off Ref Data'!E$2,Data!I85,0)</f>
        <v>48.501571803652986</v>
      </c>
      <c r="F85" s="4">
        <f>IF('No Worse Off Calc'!$C$6='No Worse Off Ref Data'!F$2,Data!J85,0)</f>
        <v>0</v>
      </c>
      <c r="G85" s="4">
        <f>IF('No Worse Off Calc'!$C$6='No Worse Off Ref Data'!G$2,Data!K85,0)</f>
        <v>0</v>
      </c>
      <c r="H85" s="4">
        <f>IF('No Worse Off Calc'!$C$6='No Worse Off Ref Data'!H$2,Data!L85,0)</f>
        <v>0</v>
      </c>
      <c r="I85" s="4">
        <f>IF('No Worse Off Calc'!$C$6='No Worse Off Ref Data'!I$2,Data!M85,0)</f>
        <v>0</v>
      </c>
      <c r="J85" s="4">
        <f>IF('No Worse Off Calc'!$C$6='No Worse Off Ref Data'!J$2,Data!N85,0)</f>
        <v>0</v>
      </c>
      <c r="K85" s="4">
        <f>IF('No Worse Off Calc'!$C$6='No Worse Off Ref Data'!K$2,Data!O85,0)</f>
        <v>0</v>
      </c>
      <c r="L85" s="4">
        <f>IF('No Worse Off Calc'!$C$6='No Worse Off Ref Data'!L$2,Data!P85,0)</f>
        <v>0</v>
      </c>
      <c r="M85" s="4">
        <f>IF('No Worse Off Calc'!$C$6='No Worse Off Ref Data'!M$2,Data!Q85,0)</f>
        <v>0</v>
      </c>
      <c r="N85" s="4">
        <f>IF('No Worse Off Calc'!$C$6='No Worse Off Ref Data'!N$2,Data!R85,0)</f>
        <v>0</v>
      </c>
      <c r="O85" s="4">
        <f>IF('No Worse Off Calc'!$C$6='No Worse Off Ref Data'!O$2,Data!S85,0)</f>
        <v>0</v>
      </c>
      <c r="P85" s="4">
        <f>IF('No Worse Off Calc'!$C$6='No Worse Off Ref Data'!P$2,Data!T85,0)</f>
        <v>0</v>
      </c>
      <c r="Q85" s="4">
        <f>IF('No Worse Off Calc'!$C$6='No Worse Off Ref Data'!Q$2,Data!U85,0)</f>
        <v>0</v>
      </c>
      <c r="R85" s="22">
        <f t="shared" si="9"/>
        <v>48.501571803652986</v>
      </c>
      <c r="S85" s="18">
        <f>IF(S$2='No Worse Off Calc'!$D$6,Data!V85,0)</f>
        <v>0</v>
      </c>
      <c r="T85" s="4">
        <f>IF(T$2='No Worse Off Calc'!$D$6,Data!W85,0)</f>
        <v>0</v>
      </c>
      <c r="U85" s="4">
        <f>IF(U$2='No Worse Off Calc'!$D$6,Data!X85,0)</f>
        <v>0</v>
      </c>
      <c r="V85" s="4">
        <f>IF(V$2='No Worse Off Calc'!$D$6,Data!Y85,0)</f>
        <v>0</v>
      </c>
      <c r="W85" s="4">
        <f>IF(W$2='No Worse Off Calc'!$D$6,Data!Z85,0)</f>
        <v>0</v>
      </c>
      <c r="X85" s="4">
        <f>IF(X$2='No Worse Off Calc'!$D$6,Data!AA85,0)</f>
        <v>0</v>
      </c>
      <c r="Y85" s="4">
        <f>IF(Y$2='No Worse Off Calc'!$D$6,Data!AB85,0)</f>
        <v>0</v>
      </c>
      <c r="Z85" s="4">
        <f>IF(Z$2='No Worse Off Calc'!$D$6,Data!AC85,0)</f>
        <v>0</v>
      </c>
      <c r="AA85" s="4">
        <f>IF(AA$2='No Worse Off Calc'!$D$6,Data!AD85,0)</f>
        <v>0</v>
      </c>
      <c r="AB85" s="4">
        <f>IF(AB$2='No Worse Off Calc'!$D$6,Data!AE85,0)</f>
        <v>0</v>
      </c>
      <c r="AC85" s="4">
        <f>IF(AC$2='No Worse Off Calc'!$D$6,Data!AF85,0)</f>
        <v>0</v>
      </c>
      <c r="AD85" s="4">
        <f>IF(AD$2='No Worse Off Calc'!$D$6,Data!AG85,0)</f>
        <v>0</v>
      </c>
      <c r="AE85" s="4">
        <f>IF(AE$2='No Worse Off Calc'!$D$6,Data!AH85,0)</f>
        <v>0</v>
      </c>
      <c r="AF85" s="4">
        <f>IF(AF$2='No Worse Off Calc'!$D$6,Data!AI85,0)</f>
        <v>0</v>
      </c>
      <c r="AG85" s="6">
        <f t="shared" si="10"/>
        <v>0</v>
      </c>
      <c r="AH85" s="18">
        <f>IF(AH$2='No Worse Off Calc'!$E$6,0,0)</f>
        <v>0</v>
      </c>
      <c r="AI85" s="4">
        <f>IF(AI$2='No Worse Off Calc'!$E$6,Data!AJ85,0)</f>
        <v>0</v>
      </c>
      <c r="AJ85" s="4">
        <f>IF(AJ$2='No Worse Off Calc'!$E$6,Data!AK85,0)</f>
        <v>9.7512557077625566</v>
      </c>
      <c r="AK85" s="4">
        <f>IF(AK$2='No Worse Off Calc'!$E$6,Data!AL85,0)</f>
        <v>0</v>
      </c>
      <c r="AL85" s="4">
        <f>IF(AL$2='No Worse Off Calc'!$E$6,Data!AM85,0)</f>
        <v>0</v>
      </c>
      <c r="AM85" s="4">
        <f>IF(AM$2='No Worse Off Calc'!$E$6,Data!AN85,0)</f>
        <v>0</v>
      </c>
      <c r="AN85" s="4">
        <f>IF(AN$2='No Worse Off Calc'!$E$6,Data!AO85,0)</f>
        <v>0</v>
      </c>
      <c r="AO85" s="4">
        <f>IF(AO$2='No Worse Off Calc'!$E$6,Data!AP85,0)</f>
        <v>0</v>
      </c>
      <c r="AP85" s="6">
        <f t="shared" si="11"/>
        <v>9.7512557077625566</v>
      </c>
      <c r="AQ85" s="18">
        <f>IF(AQ$2='No Worse Off Calc'!$F$6,0,0)</f>
        <v>0</v>
      </c>
      <c r="AR85" s="4">
        <f>IF(AR$2='No Worse Off Calc'!$F$6,Data!AQ85,0)</f>
        <v>0</v>
      </c>
      <c r="AS85" s="4">
        <f>IF(AS$2='No Worse Off Calc'!$F$6,Data!AR85,0)</f>
        <v>0</v>
      </c>
      <c r="AT85" s="4">
        <f>IF(AT$2='No Worse Off Calc'!$F$6,Data!AS85,0)</f>
        <v>0</v>
      </c>
      <c r="AU85" s="4">
        <f>IF(AU$2='No Worse Off Calc'!$F$6,Data!AT85,0)</f>
        <v>0</v>
      </c>
      <c r="AV85" s="4">
        <f>IF(AV$2='No Worse Off Calc'!$F$6,Data!AU85,0)</f>
        <v>0</v>
      </c>
      <c r="AW85" s="4">
        <f>IF(AW$2='No Worse Off Calc'!$F$6,Data!AV85,0)</f>
        <v>0</v>
      </c>
      <c r="AX85" s="4">
        <f>IF(AX$2='No Worse Off Calc'!$F$6,Data!AW85,0)</f>
        <v>0</v>
      </c>
      <c r="AY85" s="6">
        <f t="shared" si="12"/>
        <v>0</v>
      </c>
      <c r="AZ85" s="18">
        <f>IF(AZ$2='No Worse Off Calc'!$G$6,0,0)</f>
        <v>0</v>
      </c>
      <c r="BA85" s="4">
        <f>IF(BA$2='No Worse Off Calc'!$G$6,Data!AX85,0)</f>
        <v>0</v>
      </c>
      <c r="BB85" s="4">
        <f>IF(BB$2='No Worse Off Calc'!$G$6,Data!AY85,0)</f>
        <v>0</v>
      </c>
      <c r="BC85" s="4">
        <f>IF(BC$2='No Worse Off Calc'!$G$6,Data!AZ85,0)</f>
        <v>0</v>
      </c>
      <c r="BD85" s="4">
        <f>IF(BD$2='No Worse Off Calc'!$G$6,Data!BA85,0)</f>
        <v>0</v>
      </c>
      <c r="BE85" s="4">
        <f>IF(BE$2='No Worse Off Calc'!$G$6,Data!BB85,0)</f>
        <v>0</v>
      </c>
      <c r="BF85" s="4">
        <f>IF(BF$2='No Worse Off Calc'!$G$6,Data!BC85,0)</f>
        <v>0</v>
      </c>
      <c r="BG85" s="4">
        <f>IF(BG$2='No Worse Off Calc'!$G$6,Data!BD85,0)</f>
        <v>0</v>
      </c>
      <c r="BH85" s="6">
        <f t="shared" si="13"/>
        <v>0</v>
      </c>
      <c r="BI85" s="97">
        <f>IF('No Worse Off Calc'!$H$6="Yes",Data!BE85,0)</f>
        <v>0</v>
      </c>
      <c r="BJ85" s="18">
        <f>IF(BJ$2='No Worse Off Calc'!$L$4,0,0)</f>
        <v>0</v>
      </c>
      <c r="BK85" s="4">
        <f>IF(BK$2='No Worse Off Calc'!$L$4,Data!BV85,0)</f>
        <v>0</v>
      </c>
      <c r="BL85" s="4">
        <f>IF(BL$2='No Worse Off Calc'!$L$4,Data!BW85,0)</f>
        <v>0</v>
      </c>
      <c r="BM85" s="4">
        <f>IF(BM$2='No Worse Off Calc'!$L$4,Data!BX85,0)</f>
        <v>0</v>
      </c>
      <c r="BN85" s="4">
        <f>IF(BN$2='No Worse Off Calc'!$L$4,Data!BY85,0)</f>
        <v>7.4999999999999997E-2</v>
      </c>
      <c r="BO85" s="6">
        <f t="shared" si="14"/>
        <v>7.4999999999999997E-2</v>
      </c>
      <c r="BP85" s="4">
        <f>IF('No Worse Off Calc'!$J$6='No Worse Off Ref Data'!BP$2,Data!C85,0)</f>
        <v>0</v>
      </c>
      <c r="BQ85" s="4">
        <f>IF('No Worse Off Calc'!$J$6='No Worse Off Ref Data'!BQ$2,Data!D85,0)</f>
        <v>0</v>
      </c>
      <c r="BR85" s="4">
        <f>IF('No Worse Off Calc'!$J$6='No Worse Off Ref Data'!BR$2,Data!E85,0)</f>
        <v>0</v>
      </c>
      <c r="BS85" s="4">
        <f>IF('No Worse Off Calc'!$J$6='No Worse Off Ref Data'!BS$2,Data!F85,0)</f>
        <v>37.951999999999998</v>
      </c>
      <c r="BT85" s="99">
        <f t="shared" si="8"/>
        <v>37.951999999999998</v>
      </c>
      <c r="BU85" s="102">
        <f>IF('No Worse Off Calc'!$L$6="Yes",'No Worse Off Ref Data'!BO85*'No Worse Off Calc'!$L$5,0)</f>
        <v>7.4999999999999997E-2</v>
      </c>
      <c r="BV85" s="102">
        <f>IF('No Worse Off Calc'!$M$6="Yes",IF(('No Worse Off Calc'!I89-'No Worse Off Ref Data'!BT85)&gt;0,('No Worse Off Calc'!I89-'No Worse Off Ref Data'!BT85)*'No Worse Off Calc'!$M$5,0),0)</f>
        <v>0.79831609589042785</v>
      </c>
      <c r="BW85" s="80">
        <f>IF('No Worse Off Calc'!$K$6="Yes",IF(('No Worse Off Calc'!I89)&lt;'No Worse Off Calc'!J89,('No Worse Off Calc'!I89-'No Worse Off Calc'!J89)*'No Worse Off Calc'!$K$5,0),0)</f>
        <v>0</v>
      </c>
      <c r="BX85" s="105">
        <f>IF('No Worse Off Calc'!$N$5='No Worse Off Ref Data'!$BX$2,'No Worse Off Scaling'!D88,0)</f>
        <v>0</v>
      </c>
      <c r="BY85" s="1">
        <f>IF('No Worse Off Calc'!$N$5='No Worse Off Ref Data'!$BY$2,'No Worse Off Scaling'!H88,0)</f>
        <v>-0.49026079833185909</v>
      </c>
      <c r="BZ85" s="6">
        <f>IF('No Worse Off Calc'!$N$6="Yes",SUM('No Worse Off Ref Data'!BX85:BY85),0)</f>
        <v>-0.49026079833185909</v>
      </c>
      <c r="CA85" s="4"/>
      <c r="CB85" s="4"/>
      <c r="CC85" s="4"/>
      <c r="CD85" s="4"/>
      <c r="CE85" s="4"/>
      <c r="CF85" s="4"/>
      <c r="CG85" s="4"/>
      <c r="CH85" s="4"/>
      <c r="CI85" s="4"/>
      <c r="CJ85" s="4"/>
      <c r="CK85" s="4"/>
      <c r="CL85" s="4"/>
      <c r="CM85" s="4"/>
      <c r="CN85" s="4"/>
      <c r="CO85" s="4"/>
      <c r="CP85" s="4"/>
      <c r="CQ85" s="4" t="e">
        <f>IF('No Worse Off Calc'!#REF!='No Worse Off Ref Data'!CQ$2,Data!G85,0)</f>
        <v>#REF!</v>
      </c>
      <c r="CR85" s="4" t="e">
        <f>IF('No Worse Off Calc'!#REF!='No Worse Off Ref Data'!CR$2,Data!H85,0)</f>
        <v>#REF!</v>
      </c>
      <c r="CS85" s="4" t="e">
        <f>IF('No Worse Off Calc'!#REF!='No Worse Off Ref Data'!CS$2,Data!I85,0)</f>
        <v>#REF!</v>
      </c>
      <c r="CT85" s="4" t="e">
        <f>IF('No Worse Off Calc'!#REF!='No Worse Off Ref Data'!CT$2,Data!J85,0)</f>
        <v>#REF!</v>
      </c>
      <c r="CU85" s="4" t="e">
        <f>IF('No Worse Off Calc'!#REF!='No Worse Off Ref Data'!CU$2,Data!K85,0)</f>
        <v>#REF!</v>
      </c>
      <c r="CV85" s="4" t="e">
        <f>IF('No Worse Off Calc'!#REF!='No Worse Off Ref Data'!CV$2,Data!L85,0)</f>
        <v>#REF!</v>
      </c>
      <c r="CW85" s="4" t="e">
        <f>IF('No Worse Off Calc'!#REF!='No Worse Off Ref Data'!CW$2,Data!M85,0)</f>
        <v>#REF!</v>
      </c>
      <c r="CX85" s="4" t="e">
        <f>IF('No Worse Off Calc'!#REF!='No Worse Off Ref Data'!CX$2,Data!N85,0)</f>
        <v>#REF!</v>
      </c>
      <c r="CY85" s="4" t="e">
        <f>IF('No Worse Off Calc'!#REF!='No Worse Off Ref Data'!CY$2,Data!O85,0)</f>
        <v>#REF!</v>
      </c>
      <c r="CZ85" s="4" t="e">
        <f>IF('No Worse Off Calc'!#REF!='No Worse Off Ref Data'!CZ$2,Data!P85,0)</f>
        <v>#REF!</v>
      </c>
      <c r="DA85" s="4" t="e">
        <f>IF('No Worse Off Calc'!#REF!='No Worse Off Ref Data'!DA$2,Data!Q85,0)</f>
        <v>#REF!</v>
      </c>
      <c r="DB85" s="4" t="e">
        <f>IF('No Worse Off Calc'!#REF!='No Worse Off Ref Data'!DB$2,Data!R85,0)</f>
        <v>#REF!</v>
      </c>
      <c r="DC85" s="4" t="e">
        <f>IF('No Worse Off Calc'!#REF!='No Worse Off Ref Data'!DC$2,Data!S85,0)</f>
        <v>#REF!</v>
      </c>
      <c r="DD85" s="4" t="e">
        <f>IF('No Worse Off Calc'!#REF!='No Worse Off Ref Data'!DD$2,Data!T85,0)</f>
        <v>#REF!</v>
      </c>
      <c r="DE85" s="4" t="e">
        <f>IF('No Worse Off Calc'!#REF!='No Worse Off Ref Data'!DE$2,Data!U85,0)</f>
        <v>#REF!</v>
      </c>
      <c r="DF85" s="22" t="e">
        <f t="shared" si="15"/>
        <v>#REF!</v>
      </c>
    </row>
    <row r="86" spans="1:110" x14ac:dyDescent="0.3">
      <c r="A86" s="12">
        <v>10259</v>
      </c>
      <c r="B86" s="37" t="s">
        <v>93</v>
      </c>
      <c r="C86" s="18">
        <f>IF('No Worse Off Calc'!$C$6='No Worse Off Ref Data'!C$2,Data!G86,0)</f>
        <v>0</v>
      </c>
      <c r="D86" s="4">
        <f>IF('No Worse Off Calc'!$C$6='No Worse Off Ref Data'!D$2,Data!H86,0)</f>
        <v>0</v>
      </c>
      <c r="E86" s="4">
        <f>IF('No Worse Off Calc'!$C$6='No Worse Off Ref Data'!E$2,Data!I86,0)</f>
        <v>30.140494977168959</v>
      </c>
      <c r="F86" s="4">
        <f>IF('No Worse Off Calc'!$C$6='No Worse Off Ref Data'!F$2,Data!J86,0)</f>
        <v>0</v>
      </c>
      <c r="G86" s="4">
        <f>IF('No Worse Off Calc'!$C$6='No Worse Off Ref Data'!G$2,Data!K86,0)</f>
        <v>0</v>
      </c>
      <c r="H86" s="4">
        <f>IF('No Worse Off Calc'!$C$6='No Worse Off Ref Data'!H$2,Data!L86,0)</f>
        <v>0</v>
      </c>
      <c r="I86" s="4">
        <f>IF('No Worse Off Calc'!$C$6='No Worse Off Ref Data'!I$2,Data!M86,0)</f>
        <v>0</v>
      </c>
      <c r="J86" s="4">
        <f>IF('No Worse Off Calc'!$C$6='No Worse Off Ref Data'!J$2,Data!N86,0)</f>
        <v>0</v>
      </c>
      <c r="K86" s="4">
        <f>IF('No Worse Off Calc'!$C$6='No Worse Off Ref Data'!K$2,Data!O86,0)</f>
        <v>0</v>
      </c>
      <c r="L86" s="4">
        <f>IF('No Worse Off Calc'!$C$6='No Worse Off Ref Data'!L$2,Data!P86,0)</f>
        <v>0</v>
      </c>
      <c r="M86" s="4">
        <f>IF('No Worse Off Calc'!$C$6='No Worse Off Ref Data'!M$2,Data!Q86,0)</f>
        <v>0</v>
      </c>
      <c r="N86" s="4">
        <f>IF('No Worse Off Calc'!$C$6='No Worse Off Ref Data'!N$2,Data!R86,0)</f>
        <v>0</v>
      </c>
      <c r="O86" s="4">
        <f>IF('No Worse Off Calc'!$C$6='No Worse Off Ref Data'!O$2,Data!S86,0)</f>
        <v>0</v>
      </c>
      <c r="P86" s="4">
        <f>IF('No Worse Off Calc'!$C$6='No Worse Off Ref Data'!P$2,Data!T86,0)</f>
        <v>0</v>
      </c>
      <c r="Q86" s="4">
        <f>IF('No Worse Off Calc'!$C$6='No Worse Off Ref Data'!Q$2,Data!U86,0)</f>
        <v>0</v>
      </c>
      <c r="R86" s="22">
        <f t="shared" si="9"/>
        <v>30.140494977168959</v>
      </c>
      <c r="S86" s="18">
        <f>IF(S$2='No Worse Off Calc'!$D$6,Data!V86,0)</f>
        <v>0</v>
      </c>
      <c r="T86" s="4">
        <f>IF(T$2='No Worse Off Calc'!$D$6,Data!W86,0)</f>
        <v>0</v>
      </c>
      <c r="U86" s="4">
        <f>IF(U$2='No Worse Off Calc'!$D$6,Data!X86,0)</f>
        <v>0</v>
      </c>
      <c r="V86" s="4">
        <f>IF(V$2='No Worse Off Calc'!$D$6,Data!Y86,0)</f>
        <v>0</v>
      </c>
      <c r="W86" s="4">
        <f>IF(W$2='No Worse Off Calc'!$D$6,Data!Z86,0)</f>
        <v>0</v>
      </c>
      <c r="X86" s="4">
        <f>IF(X$2='No Worse Off Calc'!$D$6,Data!AA86,0)</f>
        <v>0</v>
      </c>
      <c r="Y86" s="4">
        <f>IF(Y$2='No Worse Off Calc'!$D$6,Data!AB86,0)</f>
        <v>0</v>
      </c>
      <c r="Z86" s="4">
        <f>IF(Z$2='No Worse Off Calc'!$D$6,Data!AC86,0)</f>
        <v>0</v>
      </c>
      <c r="AA86" s="4">
        <f>IF(AA$2='No Worse Off Calc'!$D$6,Data!AD86,0)</f>
        <v>0</v>
      </c>
      <c r="AB86" s="4">
        <f>IF(AB$2='No Worse Off Calc'!$D$6,Data!AE86,0)</f>
        <v>0</v>
      </c>
      <c r="AC86" s="4">
        <f>IF(AC$2='No Worse Off Calc'!$D$6,Data!AF86,0)</f>
        <v>0</v>
      </c>
      <c r="AD86" s="4">
        <f>IF(AD$2='No Worse Off Calc'!$D$6,Data!AG86,0)</f>
        <v>0</v>
      </c>
      <c r="AE86" s="4">
        <f>IF(AE$2='No Worse Off Calc'!$D$6,Data!AH86,0)</f>
        <v>0</v>
      </c>
      <c r="AF86" s="4">
        <f>IF(AF$2='No Worse Off Calc'!$D$6,Data!AI86,0)</f>
        <v>0</v>
      </c>
      <c r="AG86" s="6">
        <f t="shared" si="10"/>
        <v>0</v>
      </c>
      <c r="AH86" s="18">
        <f>IF(AH$2='No Worse Off Calc'!$E$6,0,0)</f>
        <v>0</v>
      </c>
      <c r="AI86" s="4">
        <f>IF(AI$2='No Worse Off Calc'!$E$6,Data!AJ86,0)</f>
        <v>0</v>
      </c>
      <c r="AJ86" s="4">
        <f>IF(AJ$2='No Worse Off Calc'!$E$6,Data!AK86,0)</f>
        <v>0</v>
      </c>
      <c r="AK86" s="4">
        <f>IF(AK$2='No Worse Off Calc'!$E$6,Data!AL86,0)</f>
        <v>0</v>
      </c>
      <c r="AL86" s="4">
        <f>IF(AL$2='No Worse Off Calc'!$E$6,Data!AM86,0)</f>
        <v>0</v>
      </c>
      <c r="AM86" s="4">
        <f>IF(AM$2='No Worse Off Calc'!$E$6,Data!AN86,0)</f>
        <v>0</v>
      </c>
      <c r="AN86" s="4">
        <f>IF(AN$2='No Worse Off Calc'!$E$6,Data!AO86,0)</f>
        <v>0</v>
      </c>
      <c r="AO86" s="4">
        <f>IF(AO$2='No Worse Off Calc'!$E$6,Data!AP86,0)</f>
        <v>0</v>
      </c>
      <c r="AP86" s="6">
        <f t="shared" si="11"/>
        <v>0</v>
      </c>
      <c r="AQ86" s="18">
        <f>IF(AQ$2='No Worse Off Calc'!$F$6,0,0)</f>
        <v>0</v>
      </c>
      <c r="AR86" s="4">
        <f>IF(AR$2='No Worse Off Calc'!$F$6,Data!AQ86,0)</f>
        <v>0</v>
      </c>
      <c r="AS86" s="4">
        <f>IF(AS$2='No Worse Off Calc'!$F$6,Data!AR86,0)</f>
        <v>0</v>
      </c>
      <c r="AT86" s="4">
        <f>IF(AT$2='No Worse Off Calc'!$F$6,Data!AS86,0)</f>
        <v>0</v>
      </c>
      <c r="AU86" s="4">
        <f>IF(AU$2='No Worse Off Calc'!$F$6,Data!AT86,0)</f>
        <v>0</v>
      </c>
      <c r="AV86" s="4">
        <f>IF(AV$2='No Worse Off Calc'!$F$6,Data!AU86,0)</f>
        <v>0</v>
      </c>
      <c r="AW86" s="4">
        <f>IF(AW$2='No Worse Off Calc'!$F$6,Data!AV86,0)</f>
        <v>0</v>
      </c>
      <c r="AX86" s="4">
        <f>IF(AX$2='No Worse Off Calc'!$F$6,Data!AW86,0)</f>
        <v>0</v>
      </c>
      <c r="AY86" s="6">
        <f t="shared" si="12"/>
        <v>0</v>
      </c>
      <c r="AZ86" s="18">
        <f>IF(AZ$2='No Worse Off Calc'!$G$6,0,0)</f>
        <v>0</v>
      </c>
      <c r="BA86" s="4">
        <f>IF(BA$2='No Worse Off Calc'!$G$6,Data!AX86,0)</f>
        <v>0</v>
      </c>
      <c r="BB86" s="4">
        <f>IF(BB$2='No Worse Off Calc'!$G$6,Data!AY86,0)</f>
        <v>0</v>
      </c>
      <c r="BC86" s="4">
        <f>IF(BC$2='No Worse Off Calc'!$G$6,Data!AZ86,0)</f>
        <v>0</v>
      </c>
      <c r="BD86" s="4">
        <f>IF(BD$2='No Worse Off Calc'!$G$6,Data!BA86,0)</f>
        <v>0</v>
      </c>
      <c r="BE86" s="4">
        <f>IF(BE$2='No Worse Off Calc'!$G$6,Data!BB86,0)</f>
        <v>0</v>
      </c>
      <c r="BF86" s="4">
        <f>IF(BF$2='No Worse Off Calc'!$G$6,Data!BC86,0)</f>
        <v>0</v>
      </c>
      <c r="BG86" s="4">
        <f>IF(BG$2='No Worse Off Calc'!$G$6,Data!BD86,0)</f>
        <v>0</v>
      </c>
      <c r="BH86" s="6">
        <f t="shared" si="13"/>
        <v>0</v>
      </c>
      <c r="BI86" s="97">
        <f>IF('No Worse Off Calc'!$H$6="Yes",Data!BE86,0)</f>
        <v>0</v>
      </c>
      <c r="BJ86" s="18">
        <f>IF(BJ$2='No Worse Off Calc'!$L$4,0,0)</f>
        <v>0</v>
      </c>
      <c r="BK86" s="4">
        <f>IF(BK$2='No Worse Off Calc'!$L$4,Data!BV86,0)</f>
        <v>0</v>
      </c>
      <c r="BL86" s="4">
        <f>IF(BL$2='No Worse Off Calc'!$L$4,Data!BW86,0)</f>
        <v>0</v>
      </c>
      <c r="BM86" s="4">
        <f>IF(BM$2='No Worse Off Calc'!$L$4,Data!BX86,0)</f>
        <v>0</v>
      </c>
      <c r="BN86" s="4">
        <f>IF(BN$2='No Worse Off Calc'!$L$4,Data!BY86,0)</f>
        <v>0</v>
      </c>
      <c r="BO86" s="6">
        <f t="shared" si="14"/>
        <v>0</v>
      </c>
      <c r="BP86" s="4">
        <f>IF('No Worse Off Calc'!$J$6='No Worse Off Ref Data'!BP$2,Data!C86,0)</f>
        <v>0</v>
      </c>
      <c r="BQ86" s="4">
        <f>IF('No Worse Off Calc'!$J$6='No Worse Off Ref Data'!BQ$2,Data!D86,0)</f>
        <v>0</v>
      </c>
      <c r="BR86" s="4">
        <f>IF('No Worse Off Calc'!$J$6='No Worse Off Ref Data'!BR$2,Data!E86,0)</f>
        <v>0</v>
      </c>
      <c r="BS86" s="4">
        <f>IF('No Worse Off Calc'!$J$6='No Worse Off Ref Data'!BS$2,Data!F86,0)</f>
        <v>26.984999999999999</v>
      </c>
      <c r="BT86" s="99">
        <f t="shared" si="8"/>
        <v>26.984999999999999</v>
      </c>
      <c r="BU86" s="102">
        <f>IF('No Worse Off Calc'!$L$6="Yes",'No Worse Off Ref Data'!BO86*'No Worse Off Calc'!$L$5,0)</f>
        <v>0</v>
      </c>
      <c r="BV86" s="102">
        <f>IF('No Worse Off Calc'!$M$6="Yes",IF(('No Worse Off Calc'!I90-'No Worse Off Ref Data'!BT86)&gt;0,('No Worse Off Calc'!I90-'No Worse Off Ref Data'!BT86)*'No Worse Off Calc'!$M$5,0),0)</f>
        <v>3.15549497716896</v>
      </c>
      <c r="BW86" s="80">
        <f>IF('No Worse Off Calc'!$K$6="Yes",IF(('No Worse Off Calc'!I90)&lt;'No Worse Off Calc'!J90,('No Worse Off Calc'!I90-'No Worse Off Calc'!J90)*'No Worse Off Calc'!$K$5,0),0)</f>
        <v>0</v>
      </c>
      <c r="BX86" s="105">
        <f>IF('No Worse Off Calc'!$N$5='No Worse Off Ref Data'!$BX$2,'No Worse Off Scaling'!D89,0)</f>
        <v>0</v>
      </c>
      <c r="BY86" s="1">
        <f>IF('No Worse Off Calc'!$N$5='No Worse Off Ref Data'!$BY$2,'No Worse Off Scaling'!H89,0)</f>
        <v>-1.771426742182844</v>
      </c>
      <c r="BZ86" s="6">
        <f>IF('No Worse Off Calc'!$N$6="Yes",SUM('No Worse Off Ref Data'!BX86:BY86),0)</f>
        <v>-1.771426742182844</v>
      </c>
      <c r="CA86" s="4"/>
      <c r="CB86" s="4"/>
      <c r="CC86" s="4"/>
      <c r="CD86" s="4"/>
      <c r="CE86" s="4"/>
      <c r="CF86" s="4"/>
      <c r="CG86" s="4"/>
      <c r="CH86" s="4"/>
      <c r="CI86" s="4"/>
      <c r="CJ86" s="4"/>
      <c r="CK86" s="4"/>
      <c r="CL86" s="4"/>
      <c r="CM86" s="4"/>
      <c r="CN86" s="4"/>
      <c r="CO86" s="4"/>
      <c r="CP86" s="4"/>
      <c r="CQ86" s="4" t="e">
        <f>IF('No Worse Off Calc'!#REF!='No Worse Off Ref Data'!CQ$2,Data!G86,0)</f>
        <v>#REF!</v>
      </c>
      <c r="CR86" s="4" t="e">
        <f>IF('No Worse Off Calc'!#REF!='No Worse Off Ref Data'!CR$2,Data!H86,0)</f>
        <v>#REF!</v>
      </c>
      <c r="CS86" s="4" t="e">
        <f>IF('No Worse Off Calc'!#REF!='No Worse Off Ref Data'!CS$2,Data!I86,0)</f>
        <v>#REF!</v>
      </c>
      <c r="CT86" s="4" t="e">
        <f>IF('No Worse Off Calc'!#REF!='No Worse Off Ref Data'!CT$2,Data!J86,0)</f>
        <v>#REF!</v>
      </c>
      <c r="CU86" s="4" t="e">
        <f>IF('No Worse Off Calc'!#REF!='No Worse Off Ref Data'!CU$2,Data!K86,0)</f>
        <v>#REF!</v>
      </c>
      <c r="CV86" s="4" t="e">
        <f>IF('No Worse Off Calc'!#REF!='No Worse Off Ref Data'!CV$2,Data!L86,0)</f>
        <v>#REF!</v>
      </c>
      <c r="CW86" s="4" t="e">
        <f>IF('No Worse Off Calc'!#REF!='No Worse Off Ref Data'!CW$2,Data!M86,0)</f>
        <v>#REF!</v>
      </c>
      <c r="CX86" s="4" t="e">
        <f>IF('No Worse Off Calc'!#REF!='No Worse Off Ref Data'!CX$2,Data!N86,0)</f>
        <v>#REF!</v>
      </c>
      <c r="CY86" s="4" t="e">
        <f>IF('No Worse Off Calc'!#REF!='No Worse Off Ref Data'!CY$2,Data!O86,0)</f>
        <v>#REF!</v>
      </c>
      <c r="CZ86" s="4" t="e">
        <f>IF('No Worse Off Calc'!#REF!='No Worse Off Ref Data'!CZ$2,Data!P86,0)</f>
        <v>#REF!</v>
      </c>
      <c r="DA86" s="4" t="e">
        <f>IF('No Worse Off Calc'!#REF!='No Worse Off Ref Data'!DA$2,Data!Q86,0)</f>
        <v>#REF!</v>
      </c>
      <c r="DB86" s="4" t="e">
        <f>IF('No Worse Off Calc'!#REF!='No Worse Off Ref Data'!DB$2,Data!R86,0)</f>
        <v>#REF!</v>
      </c>
      <c r="DC86" s="4" t="e">
        <f>IF('No Worse Off Calc'!#REF!='No Worse Off Ref Data'!DC$2,Data!S86,0)</f>
        <v>#REF!</v>
      </c>
      <c r="DD86" s="4" t="e">
        <f>IF('No Worse Off Calc'!#REF!='No Worse Off Ref Data'!DD$2,Data!T86,0)</f>
        <v>#REF!</v>
      </c>
      <c r="DE86" s="4" t="e">
        <f>IF('No Worse Off Calc'!#REF!='No Worse Off Ref Data'!DE$2,Data!U86,0)</f>
        <v>#REF!</v>
      </c>
      <c r="DF86" s="22" t="e">
        <f t="shared" si="15"/>
        <v>#REF!</v>
      </c>
    </row>
    <row r="87" spans="1:110" x14ac:dyDescent="0.3">
      <c r="A87" s="12">
        <v>10260</v>
      </c>
      <c r="B87" s="37" t="s">
        <v>94</v>
      </c>
      <c r="C87" s="18">
        <f>IF('No Worse Off Calc'!$C$6='No Worse Off Ref Data'!C$2,Data!G87,0)</f>
        <v>0</v>
      </c>
      <c r="D87" s="4">
        <f>IF('No Worse Off Calc'!$C$6='No Worse Off Ref Data'!D$2,Data!H87,0)</f>
        <v>0</v>
      </c>
      <c r="E87" s="4">
        <f>IF('No Worse Off Calc'!$C$6='No Worse Off Ref Data'!E$2,Data!I87,0)</f>
        <v>26.793847831050225</v>
      </c>
      <c r="F87" s="4">
        <f>IF('No Worse Off Calc'!$C$6='No Worse Off Ref Data'!F$2,Data!J87,0)</f>
        <v>0</v>
      </c>
      <c r="G87" s="4">
        <f>IF('No Worse Off Calc'!$C$6='No Worse Off Ref Data'!G$2,Data!K87,0)</f>
        <v>0</v>
      </c>
      <c r="H87" s="4">
        <f>IF('No Worse Off Calc'!$C$6='No Worse Off Ref Data'!H$2,Data!L87,0)</f>
        <v>0</v>
      </c>
      <c r="I87" s="4">
        <f>IF('No Worse Off Calc'!$C$6='No Worse Off Ref Data'!I$2,Data!M87,0)</f>
        <v>0</v>
      </c>
      <c r="J87" s="4">
        <f>IF('No Worse Off Calc'!$C$6='No Worse Off Ref Data'!J$2,Data!N87,0)</f>
        <v>0</v>
      </c>
      <c r="K87" s="4">
        <f>IF('No Worse Off Calc'!$C$6='No Worse Off Ref Data'!K$2,Data!O87,0)</f>
        <v>0</v>
      </c>
      <c r="L87" s="4">
        <f>IF('No Worse Off Calc'!$C$6='No Worse Off Ref Data'!L$2,Data!P87,0)</f>
        <v>0</v>
      </c>
      <c r="M87" s="4">
        <f>IF('No Worse Off Calc'!$C$6='No Worse Off Ref Data'!M$2,Data!Q87,0)</f>
        <v>0</v>
      </c>
      <c r="N87" s="4">
        <f>IF('No Worse Off Calc'!$C$6='No Worse Off Ref Data'!N$2,Data!R87,0)</f>
        <v>0</v>
      </c>
      <c r="O87" s="4">
        <f>IF('No Worse Off Calc'!$C$6='No Worse Off Ref Data'!O$2,Data!S87,0)</f>
        <v>0</v>
      </c>
      <c r="P87" s="4">
        <f>IF('No Worse Off Calc'!$C$6='No Worse Off Ref Data'!P$2,Data!T87,0)</f>
        <v>0</v>
      </c>
      <c r="Q87" s="4">
        <f>IF('No Worse Off Calc'!$C$6='No Worse Off Ref Data'!Q$2,Data!U87,0)</f>
        <v>0</v>
      </c>
      <c r="R87" s="22">
        <f t="shared" si="9"/>
        <v>26.793847831050225</v>
      </c>
      <c r="S87" s="18">
        <f>IF(S$2='No Worse Off Calc'!$D$6,Data!V87,0)</f>
        <v>0</v>
      </c>
      <c r="T87" s="4">
        <f>IF(T$2='No Worse Off Calc'!$D$6,Data!W87,0)</f>
        <v>0</v>
      </c>
      <c r="U87" s="4">
        <f>IF(U$2='No Worse Off Calc'!$D$6,Data!X87,0)</f>
        <v>0</v>
      </c>
      <c r="V87" s="4">
        <f>IF(V$2='No Worse Off Calc'!$D$6,Data!Y87,0)</f>
        <v>0</v>
      </c>
      <c r="W87" s="4">
        <f>IF(W$2='No Worse Off Calc'!$D$6,Data!Z87,0)</f>
        <v>0</v>
      </c>
      <c r="X87" s="4">
        <f>IF(X$2='No Worse Off Calc'!$D$6,Data!AA87,0)</f>
        <v>0</v>
      </c>
      <c r="Y87" s="4">
        <f>IF(Y$2='No Worse Off Calc'!$D$6,Data!AB87,0)</f>
        <v>0</v>
      </c>
      <c r="Z87" s="4">
        <f>IF(Z$2='No Worse Off Calc'!$D$6,Data!AC87,0)</f>
        <v>0</v>
      </c>
      <c r="AA87" s="4">
        <f>IF(AA$2='No Worse Off Calc'!$D$6,Data!AD87,0)</f>
        <v>0</v>
      </c>
      <c r="AB87" s="4">
        <f>IF(AB$2='No Worse Off Calc'!$D$6,Data!AE87,0)</f>
        <v>0</v>
      </c>
      <c r="AC87" s="4">
        <f>IF(AC$2='No Worse Off Calc'!$D$6,Data!AF87,0)</f>
        <v>0</v>
      </c>
      <c r="AD87" s="4">
        <f>IF(AD$2='No Worse Off Calc'!$D$6,Data!AG87,0)</f>
        <v>0</v>
      </c>
      <c r="AE87" s="4">
        <f>IF(AE$2='No Worse Off Calc'!$D$6,Data!AH87,0)</f>
        <v>0</v>
      </c>
      <c r="AF87" s="4">
        <f>IF(AF$2='No Worse Off Calc'!$D$6,Data!AI87,0)</f>
        <v>0</v>
      </c>
      <c r="AG87" s="6">
        <f t="shared" si="10"/>
        <v>0</v>
      </c>
      <c r="AH87" s="18">
        <f>IF(AH$2='No Worse Off Calc'!$E$6,0,0)</f>
        <v>0</v>
      </c>
      <c r="AI87" s="4">
        <f>IF(AI$2='No Worse Off Calc'!$E$6,Data!AJ87,0)</f>
        <v>0</v>
      </c>
      <c r="AJ87" s="4">
        <f>IF(AJ$2='No Worse Off Calc'!$E$6,Data!AK87,0)</f>
        <v>0</v>
      </c>
      <c r="AK87" s="4">
        <f>IF(AK$2='No Worse Off Calc'!$E$6,Data!AL87,0)</f>
        <v>0</v>
      </c>
      <c r="AL87" s="4">
        <f>IF(AL$2='No Worse Off Calc'!$E$6,Data!AM87,0)</f>
        <v>0</v>
      </c>
      <c r="AM87" s="4">
        <f>IF(AM$2='No Worse Off Calc'!$E$6,Data!AN87,0)</f>
        <v>0</v>
      </c>
      <c r="AN87" s="4">
        <f>IF(AN$2='No Worse Off Calc'!$E$6,Data!AO87,0)</f>
        <v>0</v>
      </c>
      <c r="AO87" s="4">
        <f>IF(AO$2='No Worse Off Calc'!$E$6,Data!AP87,0)</f>
        <v>0</v>
      </c>
      <c r="AP87" s="6">
        <f t="shared" si="11"/>
        <v>0</v>
      </c>
      <c r="AQ87" s="18">
        <f>IF(AQ$2='No Worse Off Calc'!$F$6,0,0)</f>
        <v>0</v>
      </c>
      <c r="AR87" s="4">
        <f>IF(AR$2='No Worse Off Calc'!$F$6,Data!AQ87,0)</f>
        <v>0</v>
      </c>
      <c r="AS87" s="4">
        <f>IF(AS$2='No Worse Off Calc'!$F$6,Data!AR87,0)</f>
        <v>0</v>
      </c>
      <c r="AT87" s="4">
        <f>IF(AT$2='No Worse Off Calc'!$F$6,Data!AS87,0)</f>
        <v>0</v>
      </c>
      <c r="AU87" s="4">
        <f>IF(AU$2='No Worse Off Calc'!$F$6,Data!AT87,0)</f>
        <v>0</v>
      </c>
      <c r="AV87" s="4">
        <f>IF(AV$2='No Worse Off Calc'!$F$6,Data!AU87,0)</f>
        <v>0</v>
      </c>
      <c r="AW87" s="4">
        <f>IF(AW$2='No Worse Off Calc'!$F$6,Data!AV87,0)</f>
        <v>0</v>
      </c>
      <c r="AX87" s="4">
        <f>IF(AX$2='No Worse Off Calc'!$F$6,Data!AW87,0)</f>
        <v>0</v>
      </c>
      <c r="AY87" s="6">
        <f t="shared" si="12"/>
        <v>0</v>
      </c>
      <c r="AZ87" s="18">
        <f>IF(AZ$2='No Worse Off Calc'!$G$6,0,0)</f>
        <v>0</v>
      </c>
      <c r="BA87" s="4">
        <f>IF(BA$2='No Worse Off Calc'!$G$6,Data!AX87,0)</f>
        <v>0</v>
      </c>
      <c r="BB87" s="4">
        <f>IF(BB$2='No Worse Off Calc'!$G$6,Data!AY87,0)</f>
        <v>0</v>
      </c>
      <c r="BC87" s="4">
        <f>IF(BC$2='No Worse Off Calc'!$G$6,Data!AZ87,0)</f>
        <v>0</v>
      </c>
      <c r="BD87" s="4">
        <f>IF(BD$2='No Worse Off Calc'!$G$6,Data!BA87,0)</f>
        <v>0</v>
      </c>
      <c r="BE87" s="4">
        <f>IF(BE$2='No Worse Off Calc'!$G$6,Data!BB87,0)</f>
        <v>0</v>
      </c>
      <c r="BF87" s="4">
        <f>IF(BF$2='No Worse Off Calc'!$G$6,Data!BC87,0)</f>
        <v>0</v>
      </c>
      <c r="BG87" s="4">
        <f>IF(BG$2='No Worse Off Calc'!$G$6,Data!BD87,0)</f>
        <v>0</v>
      </c>
      <c r="BH87" s="6">
        <f t="shared" si="13"/>
        <v>0</v>
      </c>
      <c r="BI87" s="97">
        <f>IF('No Worse Off Calc'!$H$6="Yes",Data!BE87,0)</f>
        <v>0</v>
      </c>
      <c r="BJ87" s="18">
        <f>IF(BJ$2='No Worse Off Calc'!$L$4,0,0)</f>
        <v>0</v>
      </c>
      <c r="BK87" s="4">
        <f>IF(BK$2='No Worse Off Calc'!$L$4,Data!BV87,0)</f>
        <v>0</v>
      </c>
      <c r="BL87" s="4">
        <f>IF(BL$2='No Worse Off Calc'!$L$4,Data!BW87,0)</f>
        <v>0</v>
      </c>
      <c r="BM87" s="4">
        <f>IF(BM$2='No Worse Off Calc'!$L$4,Data!BX87,0)</f>
        <v>0</v>
      </c>
      <c r="BN87" s="4">
        <f>IF(BN$2='No Worse Off Calc'!$L$4,Data!BY87,0)</f>
        <v>0</v>
      </c>
      <c r="BO87" s="6">
        <f t="shared" si="14"/>
        <v>0</v>
      </c>
      <c r="BP87" s="4">
        <f>IF('No Worse Off Calc'!$J$6='No Worse Off Ref Data'!BP$2,Data!C87,0)</f>
        <v>0</v>
      </c>
      <c r="BQ87" s="4">
        <f>IF('No Worse Off Calc'!$J$6='No Worse Off Ref Data'!BQ$2,Data!D87,0)</f>
        <v>0</v>
      </c>
      <c r="BR87" s="4">
        <f>IF('No Worse Off Calc'!$J$6='No Worse Off Ref Data'!BR$2,Data!E87,0)</f>
        <v>0</v>
      </c>
      <c r="BS87" s="4">
        <f>IF('No Worse Off Calc'!$J$6='No Worse Off Ref Data'!BS$2,Data!F87,0)</f>
        <v>26.285</v>
      </c>
      <c r="BT87" s="99">
        <f t="shared" si="8"/>
        <v>26.285</v>
      </c>
      <c r="BU87" s="102">
        <f>IF('No Worse Off Calc'!$L$6="Yes",'No Worse Off Ref Data'!BO87*'No Worse Off Calc'!$L$5,0)</f>
        <v>0</v>
      </c>
      <c r="BV87" s="102">
        <f>IF('No Worse Off Calc'!$M$6="Yes",IF(('No Worse Off Calc'!I91-'No Worse Off Ref Data'!BT87)&gt;0,('No Worse Off Calc'!I91-'No Worse Off Ref Data'!BT87)*'No Worse Off Calc'!$M$5,0),0)</f>
        <v>0.50884783105022535</v>
      </c>
      <c r="BW87" s="80">
        <f>IF('No Worse Off Calc'!$K$6="Yes",IF(('No Worse Off Calc'!I91)&lt;'No Worse Off Calc'!J91,('No Worse Off Calc'!I91-'No Worse Off Calc'!J91)*'No Worse Off Calc'!$K$5,0),0)</f>
        <v>0</v>
      </c>
      <c r="BX87" s="105">
        <f>IF('No Worse Off Calc'!$N$5='No Worse Off Ref Data'!$BX$2,'No Worse Off Scaling'!D90,0)</f>
        <v>0</v>
      </c>
      <c r="BY87" s="1">
        <f>IF('No Worse Off Calc'!$N$5='No Worse Off Ref Data'!$BY$2,'No Worse Off Scaling'!H90,0)</f>
        <v>-0.28565618457514103</v>
      </c>
      <c r="BZ87" s="6">
        <f>IF('No Worse Off Calc'!$N$6="Yes",SUM('No Worse Off Ref Data'!BX87:BY87),0)</f>
        <v>-0.28565618457514103</v>
      </c>
      <c r="CA87" s="4"/>
      <c r="CB87" s="4"/>
      <c r="CC87" s="4"/>
      <c r="CD87" s="4"/>
      <c r="CE87" s="4"/>
      <c r="CF87" s="4"/>
      <c r="CG87" s="4"/>
      <c r="CH87" s="4"/>
      <c r="CI87" s="4"/>
      <c r="CJ87" s="4"/>
      <c r="CK87" s="4"/>
      <c r="CL87" s="4"/>
      <c r="CM87" s="4"/>
      <c r="CN87" s="4"/>
      <c r="CO87" s="4"/>
      <c r="CP87" s="4"/>
      <c r="CQ87" s="4" t="e">
        <f>IF('No Worse Off Calc'!#REF!='No Worse Off Ref Data'!CQ$2,Data!G87,0)</f>
        <v>#REF!</v>
      </c>
      <c r="CR87" s="4" t="e">
        <f>IF('No Worse Off Calc'!#REF!='No Worse Off Ref Data'!CR$2,Data!H87,0)</f>
        <v>#REF!</v>
      </c>
      <c r="CS87" s="4" t="e">
        <f>IF('No Worse Off Calc'!#REF!='No Worse Off Ref Data'!CS$2,Data!I87,0)</f>
        <v>#REF!</v>
      </c>
      <c r="CT87" s="4" t="e">
        <f>IF('No Worse Off Calc'!#REF!='No Worse Off Ref Data'!CT$2,Data!J87,0)</f>
        <v>#REF!</v>
      </c>
      <c r="CU87" s="4" t="e">
        <f>IF('No Worse Off Calc'!#REF!='No Worse Off Ref Data'!CU$2,Data!K87,0)</f>
        <v>#REF!</v>
      </c>
      <c r="CV87" s="4" t="e">
        <f>IF('No Worse Off Calc'!#REF!='No Worse Off Ref Data'!CV$2,Data!L87,0)</f>
        <v>#REF!</v>
      </c>
      <c r="CW87" s="4" t="e">
        <f>IF('No Worse Off Calc'!#REF!='No Worse Off Ref Data'!CW$2,Data!M87,0)</f>
        <v>#REF!</v>
      </c>
      <c r="CX87" s="4" t="e">
        <f>IF('No Worse Off Calc'!#REF!='No Worse Off Ref Data'!CX$2,Data!N87,0)</f>
        <v>#REF!</v>
      </c>
      <c r="CY87" s="4" t="e">
        <f>IF('No Worse Off Calc'!#REF!='No Worse Off Ref Data'!CY$2,Data!O87,0)</f>
        <v>#REF!</v>
      </c>
      <c r="CZ87" s="4" t="e">
        <f>IF('No Worse Off Calc'!#REF!='No Worse Off Ref Data'!CZ$2,Data!P87,0)</f>
        <v>#REF!</v>
      </c>
      <c r="DA87" s="4" t="e">
        <f>IF('No Worse Off Calc'!#REF!='No Worse Off Ref Data'!DA$2,Data!Q87,0)</f>
        <v>#REF!</v>
      </c>
      <c r="DB87" s="4" t="e">
        <f>IF('No Worse Off Calc'!#REF!='No Worse Off Ref Data'!DB$2,Data!R87,0)</f>
        <v>#REF!</v>
      </c>
      <c r="DC87" s="4" t="e">
        <f>IF('No Worse Off Calc'!#REF!='No Worse Off Ref Data'!DC$2,Data!S87,0)</f>
        <v>#REF!</v>
      </c>
      <c r="DD87" s="4" t="e">
        <f>IF('No Worse Off Calc'!#REF!='No Worse Off Ref Data'!DD$2,Data!T87,0)</f>
        <v>#REF!</v>
      </c>
      <c r="DE87" s="4" t="e">
        <f>IF('No Worse Off Calc'!#REF!='No Worse Off Ref Data'!DE$2,Data!U87,0)</f>
        <v>#REF!</v>
      </c>
      <c r="DF87" s="22" t="e">
        <f t="shared" si="15"/>
        <v>#REF!</v>
      </c>
    </row>
    <row r="88" spans="1:110" x14ac:dyDescent="0.3">
      <c r="A88" s="12">
        <v>10273</v>
      </c>
      <c r="B88" s="37" t="s">
        <v>95</v>
      </c>
      <c r="C88" s="18">
        <f>IF('No Worse Off Calc'!$C$6='No Worse Off Ref Data'!C$2,Data!G88,0)</f>
        <v>0</v>
      </c>
      <c r="D88" s="4">
        <f>IF('No Worse Off Calc'!$C$6='No Worse Off Ref Data'!D$2,Data!H88,0)</f>
        <v>0</v>
      </c>
      <c r="E88" s="4">
        <f>IF('No Worse Off Calc'!$C$6='No Worse Off Ref Data'!E$2,Data!I88,0)</f>
        <v>8.5909462328767123</v>
      </c>
      <c r="F88" s="4">
        <f>IF('No Worse Off Calc'!$C$6='No Worse Off Ref Data'!F$2,Data!J88,0)</f>
        <v>0</v>
      </c>
      <c r="G88" s="4">
        <f>IF('No Worse Off Calc'!$C$6='No Worse Off Ref Data'!G$2,Data!K88,0)</f>
        <v>0</v>
      </c>
      <c r="H88" s="4">
        <f>IF('No Worse Off Calc'!$C$6='No Worse Off Ref Data'!H$2,Data!L88,0)</f>
        <v>0</v>
      </c>
      <c r="I88" s="4">
        <f>IF('No Worse Off Calc'!$C$6='No Worse Off Ref Data'!I$2,Data!M88,0)</f>
        <v>0</v>
      </c>
      <c r="J88" s="4">
        <f>IF('No Worse Off Calc'!$C$6='No Worse Off Ref Data'!J$2,Data!N88,0)</f>
        <v>0</v>
      </c>
      <c r="K88" s="4">
        <f>IF('No Worse Off Calc'!$C$6='No Worse Off Ref Data'!K$2,Data!O88,0)</f>
        <v>0</v>
      </c>
      <c r="L88" s="4">
        <f>IF('No Worse Off Calc'!$C$6='No Worse Off Ref Data'!L$2,Data!P88,0)</f>
        <v>0</v>
      </c>
      <c r="M88" s="4">
        <f>IF('No Worse Off Calc'!$C$6='No Worse Off Ref Data'!M$2,Data!Q88,0)</f>
        <v>0</v>
      </c>
      <c r="N88" s="4">
        <f>IF('No Worse Off Calc'!$C$6='No Worse Off Ref Data'!N$2,Data!R88,0)</f>
        <v>0</v>
      </c>
      <c r="O88" s="4">
        <f>IF('No Worse Off Calc'!$C$6='No Worse Off Ref Data'!O$2,Data!S88,0)</f>
        <v>0</v>
      </c>
      <c r="P88" s="4">
        <f>IF('No Worse Off Calc'!$C$6='No Worse Off Ref Data'!P$2,Data!T88,0)</f>
        <v>0</v>
      </c>
      <c r="Q88" s="4">
        <f>IF('No Worse Off Calc'!$C$6='No Worse Off Ref Data'!Q$2,Data!U88,0)</f>
        <v>0</v>
      </c>
      <c r="R88" s="22">
        <f t="shared" si="9"/>
        <v>8.5909462328767123</v>
      </c>
      <c r="S88" s="18">
        <f>IF(S$2='No Worse Off Calc'!$D$6,Data!V88,0)</f>
        <v>0</v>
      </c>
      <c r="T88" s="4">
        <f>IF(T$2='No Worse Off Calc'!$D$6,Data!W88,0)</f>
        <v>0</v>
      </c>
      <c r="U88" s="4">
        <f>IF(U$2='No Worse Off Calc'!$D$6,Data!X88,0)</f>
        <v>0</v>
      </c>
      <c r="V88" s="4">
        <f>IF(V$2='No Worse Off Calc'!$D$6,Data!Y88,0)</f>
        <v>0</v>
      </c>
      <c r="W88" s="4">
        <f>IF(W$2='No Worse Off Calc'!$D$6,Data!Z88,0)</f>
        <v>0</v>
      </c>
      <c r="X88" s="4">
        <f>IF(X$2='No Worse Off Calc'!$D$6,Data!AA88,0)</f>
        <v>0</v>
      </c>
      <c r="Y88" s="4">
        <f>IF(Y$2='No Worse Off Calc'!$D$6,Data!AB88,0)</f>
        <v>0</v>
      </c>
      <c r="Z88" s="4">
        <f>IF(Z$2='No Worse Off Calc'!$D$6,Data!AC88,0)</f>
        <v>0</v>
      </c>
      <c r="AA88" s="4">
        <f>IF(AA$2='No Worse Off Calc'!$D$6,Data!AD88,0)</f>
        <v>0</v>
      </c>
      <c r="AB88" s="4">
        <f>IF(AB$2='No Worse Off Calc'!$D$6,Data!AE88,0)</f>
        <v>0</v>
      </c>
      <c r="AC88" s="4">
        <f>IF(AC$2='No Worse Off Calc'!$D$6,Data!AF88,0)</f>
        <v>0</v>
      </c>
      <c r="AD88" s="4">
        <f>IF(AD$2='No Worse Off Calc'!$D$6,Data!AG88,0)</f>
        <v>0</v>
      </c>
      <c r="AE88" s="4">
        <f>IF(AE$2='No Worse Off Calc'!$D$6,Data!AH88,0)</f>
        <v>0</v>
      </c>
      <c r="AF88" s="4">
        <f>IF(AF$2='No Worse Off Calc'!$D$6,Data!AI88,0)</f>
        <v>0</v>
      </c>
      <c r="AG88" s="6">
        <f t="shared" si="10"/>
        <v>0</v>
      </c>
      <c r="AH88" s="18">
        <f>IF(AH$2='No Worse Off Calc'!$E$6,0,0)</f>
        <v>0</v>
      </c>
      <c r="AI88" s="4">
        <f>IF(AI$2='No Worse Off Calc'!$E$6,Data!AJ88,0)</f>
        <v>0</v>
      </c>
      <c r="AJ88" s="4">
        <f>IF(AJ$2='No Worse Off Calc'!$E$6,Data!AK88,0)</f>
        <v>0</v>
      </c>
      <c r="AK88" s="4">
        <f>IF(AK$2='No Worse Off Calc'!$E$6,Data!AL88,0)</f>
        <v>0</v>
      </c>
      <c r="AL88" s="4">
        <f>IF(AL$2='No Worse Off Calc'!$E$6,Data!AM88,0)</f>
        <v>0</v>
      </c>
      <c r="AM88" s="4">
        <f>IF(AM$2='No Worse Off Calc'!$E$6,Data!AN88,0)</f>
        <v>0</v>
      </c>
      <c r="AN88" s="4">
        <f>IF(AN$2='No Worse Off Calc'!$E$6,Data!AO88,0)</f>
        <v>0</v>
      </c>
      <c r="AO88" s="4">
        <f>IF(AO$2='No Worse Off Calc'!$E$6,Data!AP88,0)</f>
        <v>0</v>
      </c>
      <c r="AP88" s="6">
        <f t="shared" si="11"/>
        <v>0</v>
      </c>
      <c r="AQ88" s="18">
        <f>IF(AQ$2='No Worse Off Calc'!$F$6,0,0)</f>
        <v>0</v>
      </c>
      <c r="AR88" s="4">
        <f>IF(AR$2='No Worse Off Calc'!$F$6,Data!AQ88,0)</f>
        <v>0</v>
      </c>
      <c r="AS88" s="4">
        <f>IF(AS$2='No Worse Off Calc'!$F$6,Data!AR88,0)</f>
        <v>0</v>
      </c>
      <c r="AT88" s="4">
        <f>IF(AT$2='No Worse Off Calc'!$F$6,Data!AS88,0)</f>
        <v>0</v>
      </c>
      <c r="AU88" s="4">
        <f>IF(AU$2='No Worse Off Calc'!$F$6,Data!AT88,0)</f>
        <v>0</v>
      </c>
      <c r="AV88" s="4">
        <f>IF(AV$2='No Worse Off Calc'!$F$6,Data!AU88,0)</f>
        <v>0</v>
      </c>
      <c r="AW88" s="4">
        <f>IF(AW$2='No Worse Off Calc'!$F$6,Data!AV88,0)</f>
        <v>0</v>
      </c>
      <c r="AX88" s="4">
        <f>IF(AX$2='No Worse Off Calc'!$F$6,Data!AW88,0)</f>
        <v>0</v>
      </c>
      <c r="AY88" s="6">
        <f t="shared" si="12"/>
        <v>0</v>
      </c>
      <c r="AZ88" s="18">
        <f>IF(AZ$2='No Worse Off Calc'!$G$6,0,0)</f>
        <v>0</v>
      </c>
      <c r="BA88" s="4">
        <f>IF(BA$2='No Worse Off Calc'!$G$6,Data!AX88,0)</f>
        <v>0</v>
      </c>
      <c r="BB88" s="4">
        <f>IF(BB$2='No Worse Off Calc'!$G$6,Data!AY88,0)</f>
        <v>0</v>
      </c>
      <c r="BC88" s="4">
        <f>IF(BC$2='No Worse Off Calc'!$G$6,Data!AZ88,0)</f>
        <v>0</v>
      </c>
      <c r="BD88" s="4">
        <f>IF(BD$2='No Worse Off Calc'!$G$6,Data!BA88,0)</f>
        <v>0</v>
      </c>
      <c r="BE88" s="4">
        <f>IF(BE$2='No Worse Off Calc'!$G$6,Data!BB88,0)</f>
        <v>0</v>
      </c>
      <c r="BF88" s="4">
        <f>IF(BF$2='No Worse Off Calc'!$G$6,Data!BC88,0)</f>
        <v>0</v>
      </c>
      <c r="BG88" s="4">
        <f>IF(BG$2='No Worse Off Calc'!$G$6,Data!BD88,0)</f>
        <v>0</v>
      </c>
      <c r="BH88" s="6">
        <f t="shared" si="13"/>
        <v>0</v>
      </c>
      <c r="BI88" s="97">
        <f>IF('No Worse Off Calc'!$H$6="Yes",Data!BE88,0)</f>
        <v>0</v>
      </c>
      <c r="BJ88" s="18">
        <f>IF(BJ$2='No Worse Off Calc'!$L$4,0,0)</f>
        <v>0</v>
      </c>
      <c r="BK88" s="4">
        <f>IF(BK$2='No Worse Off Calc'!$L$4,Data!BV88,0)</f>
        <v>0</v>
      </c>
      <c r="BL88" s="4">
        <f>IF(BL$2='No Worse Off Calc'!$L$4,Data!BW88,0)</f>
        <v>0</v>
      </c>
      <c r="BM88" s="4">
        <f>IF(BM$2='No Worse Off Calc'!$L$4,Data!BX88,0)</f>
        <v>0</v>
      </c>
      <c r="BN88" s="4">
        <f>IF(BN$2='No Worse Off Calc'!$L$4,Data!BY88,0)</f>
        <v>0</v>
      </c>
      <c r="BO88" s="6">
        <f t="shared" si="14"/>
        <v>0</v>
      </c>
      <c r="BP88" s="4">
        <f>IF('No Worse Off Calc'!$J$6='No Worse Off Ref Data'!BP$2,Data!C88,0)</f>
        <v>0</v>
      </c>
      <c r="BQ88" s="4">
        <f>IF('No Worse Off Calc'!$J$6='No Worse Off Ref Data'!BQ$2,Data!D88,0)</f>
        <v>0</v>
      </c>
      <c r="BR88" s="4">
        <f>IF('No Worse Off Calc'!$J$6='No Worse Off Ref Data'!BR$2,Data!E88,0)</f>
        <v>0</v>
      </c>
      <c r="BS88" s="4">
        <f>IF('No Worse Off Calc'!$J$6='No Worse Off Ref Data'!BS$2,Data!F88,0)</f>
        <v>5.8810000000000002</v>
      </c>
      <c r="BT88" s="99">
        <f t="shared" si="8"/>
        <v>5.8810000000000002</v>
      </c>
      <c r="BU88" s="102">
        <f>IF('No Worse Off Calc'!$L$6="Yes",'No Worse Off Ref Data'!BO88*'No Worse Off Calc'!$L$5,0)</f>
        <v>0</v>
      </c>
      <c r="BV88" s="102">
        <f>IF('No Worse Off Calc'!$M$6="Yes",IF(('No Worse Off Calc'!I92-'No Worse Off Ref Data'!BT88)&gt;0,('No Worse Off Calc'!I92-'No Worse Off Ref Data'!BT88)*'No Worse Off Calc'!$M$5,0),0)</f>
        <v>2.7099462328767121</v>
      </c>
      <c r="BW88" s="80">
        <f>IF('No Worse Off Calc'!$K$6="Yes",IF(('No Worse Off Calc'!I92)&lt;'No Worse Off Calc'!J92,('No Worse Off Calc'!I92-'No Worse Off Calc'!J92)*'No Worse Off Calc'!$K$5,0),0)</f>
        <v>0</v>
      </c>
      <c r="BX88" s="105">
        <f>IF('No Worse Off Calc'!$N$5='No Worse Off Ref Data'!$BX$2,'No Worse Off Scaling'!D91,0)</f>
        <v>0</v>
      </c>
      <c r="BY88" s="1">
        <f>IF('No Worse Off Calc'!$N$5='No Worse Off Ref Data'!$BY$2,'No Worse Off Scaling'!H91,0)</f>
        <v>-1.5213052980684321</v>
      </c>
      <c r="BZ88" s="6">
        <f>IF('No Worse Off Calc'!$N$6="Yes",SUM('No Worse Off Ref Data'!BX88:BY88),0)</f>
        <v>-1.5213052980684321</v>
      </c>
      <c r="CA88" s="4"/>
      <c r="CB88" s="4"/>
      <c r="CC88" s="4"/>
      <c r="CD88" s="4"/>
      <c r="CE88" s="4"/>
      <c r="CF88" s="4"/>
      <c r="CG88" s="4"/>
      <c r="CH88" s="4"/>
      <c r="CI88" s="4"/>
      <c r="CJ88" s="4"/>
      <c r="CK88" s="4"/>
      <c r="CL88" s="4"/>
      <c r="CM88" s="4"/>
      <c r="CN88" s="4"/>
      <c r="CO88" s="4"/>
      <c r="CP88" s="4"/>
      <c r="CQ88" s="4" t="e">
        <f>IF('No Worse Off Calc'!#REF!='No Worse Off Ref Data'!CQ$2,Data!G88,0)</f>
        <v>#REF!</v>
      </c>
      <c r="CR88" s="4" t="e">
        <f>IF('No Worse Off Calc'!#REF!='No Worse Off Ref Data'!CR$2,Data!H88,0)</f>
        <v>#REF!</v>
      </c>
      <c r="CS88" s="4" t="e">
        <f>IF('No Worse Off Calc'!#REF!='No Worse Off Ref Data'!CS$2,Data!I88,0)</f>
        <v>#REF!</v>
      </c>
      <c r="CT88" s="4" t="e">
        <f>IF('No Worse Off Calc'!#REF!='No Worse Off Ref Data'!CT$2,Data!J88,0)</f>
        <v>#REF!</v>
      </c>
      <c r="CU88" s="4" t="e">
        <f>IF('No Worse Off Calc'!#REF!='No Worse Off Ref Data'!CU$2,Data!K88,0)</f>
        <v>#REF!</v>
      </c>
      <c r="CV88" s="4" t="e">
        <f>IF('No Worse Off Calc'!#REF!='No Worse Off Ref Data'!CV$2,Data!L88,0)</f>
        <v>#REF!</v>
      </c>
      <c r="CW88" s="4" t="e">
        <f>IF('No Worse Off Calc'!#REF!='No Worse Off Ref Data'!CW$2,Data!M88,0)</f>
        <v>#REF!</v>
      </c>
      <c r="CX88" s="4" t="e">
        <f>IF('No Worse Off Calc'!#REF!='No Worse Off Ref Data'!CX$2,Data!N88,0)</f>
        <v>#REF!</v>
      </c>
      <c r="CY88" s="4" t="e">
        <f>IF('No Worse Off Calc'!#REF!='No Worse Off Ref Data'!CY$2,Data!O88,0)</f>
        <v>#REF!</v>
      </c>
      <c r="CZ88" s="4" t="e">
        <f>IF('No Worse Off Calc'!#REF!='No Worse Off Ref Data'!CZ$2,Data!P88,0)</f>
        <v>#REF!</v>
      </c>
      <c r="DA88" s="4" t="e">
        <f>IF('No Worse Off Calc'!#REF!='No Worse Off Ref Data'!DA$2,Data!Q88,0)</f>
        <v>#REF!</v>
      </c>
      <c r="DB88" s="4" t="e">
        <f>IF('No Worse Off Calc'!#REF!='No Worse Off Ref Data'!DB$2,Data!R88,0)</f>
        <v>#REF!</v>
      </c>
      <c r="DC88" s="4" t="e">
        <f>IF('No Worse Off Calc'!#REF!='No Worse Off Ref Data'!DC$2,Data!S88,0)</f>
        <v>#REF!</v>
      </c>
      <c r="DD88" s="4" t="e">
        <f>IF('No Worse Off Calc'!#REF!='No Worse Off Ref Data'!DD$2,Data!T88,0)</f>
        <v>#REF!</v>
      </c>
      <c r="DE88" s="4" t="e">
        <f>IF('No Worse Off Calc'!#REF!='No Worse Off Ref Data'!DE$2,Data!U88,0)</f>
        <v>#REF!</v>
      </c>
      <c r="DF88" s="22" t="e">
        <f t="shared" si="15"/>
        <v>#REF!</v>
      </c>
    </row>
    <row r="89" spans="1:110" x14ac:dyDescent="0.3">
      <c r="A89" s="12">
        <v>10278</v>
      </c>
      <c r="B89" s="37" t="s">
        <v>96</v>
      </c>
      <c r="C89" s="18">
        <f>IF('No Worse Off Calc'!$C$6='No Worse Off Ref Data'!C$2,Data!G89,0)</f>
        <v>0</v>
      </c>
      <c r="D89" s="4">
        <f>IF('No Worse Off Calc'!$C$6='No Worse Off Ref Data'!D$2,Data!H89,0)</f>
        <v>0</v>
      </c>
      <c r="E89" s="4">
        <f>IF('No Worse Off Calc'!$C$6='No Worse Off Ref Data'!E$2,Data!I89,0)</f>
        <v>40.538996004566215</v>
      </c>
      <c r="F89" s="4">
        <f>IF('No Worse Off Calc'!$C$6='No Worse Off Ref Data'!F$2,Data!J89,0)</f>
        <v>0</v>
      </c>
      <c r="G89" s="4">
        <f>IF('No Worse Off Calc'!$C$6='No Worse Off Ref Data'!G$2,Data!K89,0)</f>
        <v>0</v>
      </c>
      <c r="H89" s="4">
        <f>IF('No Worse Off Calc'!$C$6='No Worse Off Ref Data'!H$2,Data!L89,0)</f>
        <v>0</v>
      </c>
      <c r="I89" s="4">
        <f>IF('No Worse Off Calc'!$C$6='No Worse Off Ref Data'!I$2,Data!M89,0)</f>
        <v>0</v>
      </c>
      <c r="J89" s="4">
        <f>IF('No Worse Off Calc'!$C$6='No Worse Off Ref Data'!J$2,Data!N89,0)</f>
        <v>0</v>
      </c>
      <c r="K89" s="4">
        <f>IF('No Worse Off Calc'!$C$6='No Worse Off Ref Data'!K$2,Data!O89,0)</f>
        <v>0</v>
      </c>
      <c r="L89" s="4">
        <f>IF('No Worse Off Calc'!$C$6='No Worse Off Ref Data'!L$2,Data!P89,0)</f>
        <v>0</v>
      </c>
      <c r="M89" s="4">
        <f>IF('No Worse Off Calc'!$C$6='No Worse Off Ref Data'!M$2,Data!Q89,0)</f>
        <v>0</v>
      </c>
      <c r="N89" s="4">
        <f>IF('No Worse Off Calc'!$C$6='No Worse Off Ref Data'!N$2,Data!R89,0)</f>
        <v>0</v>
      </c>
      <c r="O89" s="4">
        <f>IF('No Worse Off Calc'!$C$6='No Worse Off Ref Data'!O$2,Data!S89,0)</f>
        <v>0</v>
      </c>
      <c r="P89" s="4">
        <f>IF('No Worse Off Calc'!$C$6='No Worse Off Ref Data'!P$2,Data!T89,0)</f>
        <v>0</v>
      </c>
      <c r="Q89" s="4">
        <f>IF('No Worse Off Calc'!$C$6='No Worse Off Ref Data'!Q$2,Data!U89,0)</f>
        <v>0</v>
      </c>
      <c r="R89" s="22">
        <f t="shared" si="9"/>
        <v>40.538996004566215</v>
      </c>
      <c r="S89" s="18">
        <f>IF(S$2='No Worse Off Calc'!$D$6,Data!V89,0)</f>
        <v>0</v>
      </c>
      <c r="T89" s="4">
        <f>IF(T$2='No Worse Off Calc'!$D$6,Data!W89,0)</f>
        <v>0</v>
      </c>
      <c r="U89" s="4">
        <f>IF(U$2='No Worse Off Calc'!$D$6,Data!X89,0)</f>
        <v>0</v>
      </c>
      <c r="V89" s="4">
        <f>IF(V$2='No Worse Off Calc'!$D$6,Data!Y89,0)</f>
        <v>0</v>
      </c>
      <c r="W89" s="4">
        <f>IF(W$2='No Worse Off Calc'!$D$6,Data!Z89,0)</f>
        <v>0</v>
      </c>
      <c r="X89" s="4">
        <f>IF(X$2='No Worse Off Calc'!$D$6,Data!AA89,0)</f>
        <v>0</v>
      </c>
      <c r="Y89" s="4">
        <f>IF(Y$2='No Worse Off Calc'!$D$6,Data!AB89,0)</f>
        <v>0</v>
      </c>
      <c r="Z89" s="4">
        <f>IF(Z$2='No Worse Off Calc'!$D$6,Data!AC89,0)</f>
        <v>0</v>
      </c>
      <c r="AA89" s="4">
        <f>IF(AA$2='No Worse Off Calc'!$D$6,Data!AD89,0)</f>
        <v>0</v>
      </c>
      <c r="AB89" s="4">
        <f>IF(AB$2='No Worse Off Calc'!$D$6,Data!AE89,0)</f>
        <v>0</v>
      </c>
      <c r="AC89" s="4">
        <f>IF(AC$2='No Worse Off Calc'!$D$6,Data!AF89,0)</f>
        <v>0</v>
      </c>
      <c r="AD89" s="4">
        <f>IF(AD$2='No Worse Off Calc'!$D$6,Data!AG89,0)</f>
        <v>0</v>
      </c>
      <c r="AE89" s="4">
        <f>IF(AE$2='No Worse Off Calc'!$D$6,Data!AH89,0)</f>
        <v>0</v>
      </c>
      <c r="AF89" s="4">
        <f>IF(AF$2='No Worse Off Calc'!$D$6,Data!AI89,0)</f>
        <v>0</v>
      </c>
      <c r="AG89" s="6">
        <f t="shared" si="10"/>
        <v>0</v>
      </c>
      <c r="AH89" s="18">
        <f>IF(AH$2='No Worse Off Calc'!$E$6,0,0)</f>
        <v>0</v>
      </c>
      <c r="AI89" s="4">
        <f>IF(AI$2='No Worse Off Calc'!$E$6,Data!AJ89,0)</f>
        <v>0</v>
      </c>
      <c r="AJ89" s="4">
        <f>IF(AJ$2='No Worse Off Calc'!$E$6,Data!AK89,0)</f>
        <v>1.5296803652968036</v>
      </c>
      <c r="AK89" s="4">
        <f>IF(AK$2='No Worse Off Calc'!$E$6,Data!AL89,0)</f>
        <v>0</v>
      </c>
      <c r="AL89" s="4">
        <f>IF(AL$2='No Worse Off Calc'!$E$6,Data!AM89,0)</f>
        <v>0</v>
      </c>
      <c r="AM89" s="4">
        <f>IF(AM$2='No Worse Off Calc'!$E$6,Data!AN89,0)</f>
        <v>0</v>
      </c>
      <c r="AN89" s="4">
        <f>IF(AN$2='No Worse Off Calc'!$E$6,Data!AO89,0)</f>
        <v>0</v>
      </c>
      <c r="AO89" s="4">
        <f>IF(AO$2='No Worse Off Calc'!$E$6,Data!AP89,0)</f>
        <v>0</v>
      </c>
      <c r="AP89" s="6">
        <f t="shared" si="11"/>
        <v>1.5296803652968036</v>
      </c>
      <c r="AQ89" s="18">
        <f>IF(AQ$2='No Worse Off Calc'!$F$6,0,0)</f>
        <v>0</v>
      </c>
      <c r="AR89" s="4">
        <f>IF(AR$2='No Worse Off Calc'!$F$6,Data!AQ89,0)</f>
        <v>0</v>
      </c>
      <c r="AS89" s="4">
        <f>IF(AS$2='No Worse Off Calc'!$F$6,Data!AR89,0)</f>
        <v>0</v>
      </c>
      <c r="AT89" s="4">
        <f>IF(AT$2='No Worse Off Calc'!$F$6,Data!AS89,0)</f>
        <v>0</v>
      </c>
      <c r="AU89" s="4">
        <f>IF(AU$2='No Worse Off Calc'!$F$6,Data!AT89,0)</f>
        <v>0</v>
      </c>
      <c r="AV89" s="4">
        <f>IF(AV$2='No Worse Off Calc'!$F$6,Data!AU89,0)</f>
        <v>0</v>
      </c>
      <c r="AW89" s="4">
        <f>IF(AW$2='No Worse Off Calc'!$F$6,Data!AV89,0)</f>
        <v>0</v>
      </c>
      <c r="AX89" s="4">
        <f>IF(AX$2='No Worse Off Calc'!$F$6,Data!AW89,0)</f>
        <v>0</v>
      </c>
      <c r="AY89" s="6">
        <f t="shared" si="12"/>
        <v>0</v>
      </c>
      <c r="AZ89" s="18">
        <f>IF(AZ$2='No Worse Off Calc'!$G$6,0,0)</f>
        <v>0</v>
      </c>
      <c r="BA89" s="4">
        <f>IF(BA$2='No Worse Off Calc'!$G$6,Data!AX89,0)</f>
        <v>0</v>
      </c>
      <c r="BB89" s="4">
        <f>IF(BB$2='No Worse Off Calc'!$G$6,Data!AY89,0)</f>
        <v>0</v>
      </c>
      <c r="BC89" s="4">
        <f>IF(BC$2='No Worse Off Calc'!$G$6,Data!AZ89,0)</f>
        <v>0</v>
      </c>
      <c r="BD89" s="4">
        <f>IF(BD$2='No Worse Off Calc'!$G$6,Data!BA89,0)</f>
        <v>0</v>
      </c>
      <c r="BE89" s="4">
        <f>IF(BE$2='No Worse Off Calc'!$G$6,Data!BB89,0)</f>
        <v>0</v>
      </c>
      <c r="BF89" s="4">
        <f>IF(BF$2='No Worse Off Calc'!$G$6,Data!BC89,0)</f>
        <v>0</v>
      </c>
      <c r="BG89" s="4">
        <f>IF(BG$2='No Worse Off Calc'!$G$6,Data!BD89,0)</f>
        <v>0</v>
      </c>
      <c r="BH89" s="6">
        <f t="shared" si="13"/>
        <v>0</v>
      </c>
      <c r="BI89" s="97">
        <f>IF('No Worse Off Calc'!$H$6="Yes",Data!BE89,0)</f>
        <v>0</v>
      </c>
      <c r="BJ89" s="18">
        <f>IF(BJ$2='No Worse Off Calc'!$L$4,0,0)</f>
        <v>0</v>
      </c>
      <c r="BK89" s="4">
        <f>IF(BK$2='No Worse Off Calc'!$L$4,Data!BV89,0)</f>
        <v>0</v>
      </c>
      <c r="BL89" s="4">
        <f>IF(BL$2='No Worse Off Calc'!$L$4,Data!BW89,0)</f>
        <v>0</v>
      </c>
      <c r="BM89" s="4">
        <f>IF(BM$2='No Worse Off Calc'!$L$4,Data!BX89,0)</f>
        <v>0</v>
      </c>
      <c r="BN89" s="4">
        <f>IF(BN$2='No Worse Off Calc'!$L$4,Data!BY89,0)</f>
        <v>3.7499999999999999E-3</v>
      </c>
      <c r="BO89" s="6">
        <f t="shared" si="14"/>
        <v>3.7499999999999999E-3</v>
      </c>
      <c r="BP89" s="4">
        <f>IF('No Worse Off Calc'!$J$6='No Worse Off Ref Data'!BP$2,Data!C89,0)</f>
        <v>0</v>
      </c>
      <c r="BQ89" s="4">
        <f>IF('No Worse Off Calc'!$J$6='No Worse Off Ref Data'!BQ$2,Data!D89,0)</f>
        <v>0</v>
      </c>
      <c r="BR89" s="4">
        <f>IF('No Worse Off Calc'!$J$6='No Worse Off Ref Data'!BR$2,Data!E89,0)</f>
        <v>0</v>
      </c>
      <c r="BS89" s="4">
        <f>IF('No Worse Off Calc'!$J$6='No Worse Off Ref Data'!BS$2,Data!F89,0)</f>
        <v>35.927999999999997</v>
      </c>
      <c r="BT89" s="99">
        <f t="shared" si="8"/>
        <v>35.927999999999997</v>
      </c>
      <c r="BU89" s="102">
        <f>IF('No Worse Off Calc'!$L$6="Yes",'No Worse Off Ref Data'!BO89*'No Worse Off Calc'!$L$5,0)</f>
        <v>3.7499999999999999E-3</v>
      </c>
      <c r="BV89" s="102">
        <f>IF('No Worse Off Calc'!$M$6="Yes",IF(('No Worse Off Calc'!I93-'No Worse Off Ref Data'!BT89)&gt;0,('No Worse Off Calc'!I93-'No Worse Off Ref Data'!BT89)*'No Worse Off Calc'!$M$5,0),0)</f>
        <v>3.0813156392694125</v>
      </c>
      <c r="BW89" s="80">
        <f>IF('No Worse Off Calc'!$K$6="Yes",IF(('No Worse Off Calc'!I93)&lt;'No Worse Off Calc'!J93,('No Worse Off Calc'!I93-'No Worse Off Calc'!J93)*'No Worse Off Calc'!$K$5,0),0)</f>
        <v>0</v>
      </c>
      <c r="BX89" s="105">
        <f>IF('No Worse Off Calc'!$N$5='No Worse Off Ref Data'!$BX$2,'No Worse Off Scaling'!D92,0)</f>
        <v>0</v>
      </c>
      <c r="BY89" s="1">
        <f>IF('No Worse Off Calc'!$N$5='No Worse Off Ref Data'!$BY$2,'No Worse Off Scaling'!H92,0)</f>
        <v>-1.7318892326979047</v>
      </c>
      <c r="BZ89" s="6">
        <f>IF('No Worse Off Calc'!$N$6="Yes",SUM('No Worse Off Ref Data'!BX89:BY89),0)</f>
        <v>-1.7318892326979047</v>
      </c>
      <c r="CA89" s="4"/>
      <c r="CB89" s="4"/>
      <c r="CC89" s="4"/>
      <c r="CD89" s="4"/>
      <c r="CE89" s="4"/>
      <c r="CF89" s="4"/>
      <c r="CG89" s="4"/>
      <c r="CH89" s="4"/>
      <c r="CI89" s="4"/>
      <c r="CJ89" s="4"/>
      <c r="CK89" s="4"/>
      <c r="CL89" s="4"/>
      <c r="CM89" s="4"/>
      <c r="CN89" s="4"/>
      <c r="CO89" s="4"/>
      <c r="CP89" s="4"/>
      <c r="CQ89" s="4" t="e">
        <f>IF('No Worse Off Calc'!#REF!='No Worse Off Ref Data'!CQ$2,Data!G89,0)</f>
        <v>#REF!</v>
      </c>
      <c r="CR89" s="4" t="e">
        <f>IF('No Worse Off Calc'!#REF!='No Worse Off Ref Data'!CR$2,Data!H89,0)</f>
        <v>#REF!</v>
      </c>
      <c r="CS89" s="4" t="e">
        <f>IF('No Worse Off Calc'!#REF!='No Worse Off Ref Data'!CS$2,Data!I89,0)</f>
        <v>#REF!</v>
      </c>
      <c r="CT89" s="4" t="e">
        <f>IF('No Worse Off Calc'!#REF!='No Worse Off Ref Data'!CT$2,Data!J89,0)</f>
        <v>#REF!</v>
      </c>
      <c r="CU89" s="4" t="e">
        <f>IF('No Worse Off Calc'!#REF!='No Worse Off Ref Data'!CU$2,Data!K89,0)</f>
        <v>#REF!</v>
      </c>
      <c r="CV89" s="4" t="e">
        <f>IF('No Worse Off Calc'!#REF!='No Worse Off Ref Data'!CV$2,Data!L89,0)</f>
        <v>#REF!</v>
      </c>
      <c r="CW89" s="4" t="e">
        <f>IF('No Worse Off Calc'!#REF!='No Worse Off Ref Data'!CW$2,Data!M89,0)</f>
        <v>#REF!</v>
      </c>
      <c r="CX89" s="4" t="e">
        <f>IF('No Worse Off Calc'!#REF!='No Worse Off Ref Data'!CX$2,Data!N89,0)</f>
        <v>#REF!</v>
      </c>
      <c r="CY89" s="4" t="e">
        <f>IF('No Worse Off Calc'!#REF!='No Worse Off Ref Data'!CY$2,Data!O89,0)</f>
        <v>#REF!</v>
      </c>
      <c r="CZ89" s="4" t="e">
        <f>IF('No Worse Off Calc'!#REF!='No Worse Off Ref Data'!CZ$2,Data!P89,0)</f>
        <v>#REF!</v>
      </c>
      <c r="DA89" s="4" t="e">
        <f>IF('No Worse Off Calc'!#REF!='No Worse Off Ref Data'!DA$2,Data!Q89,0)</f>
        <v>#REF!</v>
      </c>
      <c r="DB89" s="4" t="e">
        <f>IF('No Worse Off Calc'!#REF!='No Worse Off Ref Data'!DB$2,Data!R89,0)</f>
        <v>#REF!</v>
      </c>
      <c r="DC89" s="4" t="e">
        <f>IF('No Worse Off Calc'!#REF!='No Worse Off Ref Data'!DC$2,Data!S89,0)</f>
        <v>#REF!</v>
      </c>
      <c r="DD89" s="4" t="e">
        <f>IF('No Worse Off Calc'!#REF!='No Worse Off Ref Data'!DD$2,Data!T89,0)</f>
        <v>#REF!</v>
      </c>
      <c r="DE89" s="4" t="e">
        <f>IF('No Worse Off Calc'!#REF!='No Worse Off Ref Data'!DE$2,Data!U89,0)</f>
        <v>#REF!</v>
      </c>
      <c r="DF89" s="22" t="e">
        <f t="shared" si="15"/>
        <v>#REF!</v>
      </c>
    </row>
    <row r="90" spans="1:110" x14ac:dyDescent="0.3">
      <c r="A90" s="12">
        <v>10279</v>
      </c>
      <c r="B90" s="37" t="s">
        <v>97</v>
      </c>
      <c r="C90" s="18">
        <f>IF('No Worse Off Calc'!$C$6='No Worse Off Ref Data'!C$2,Data!G90,0)</f>
        <v>0</v>
      </c>
      <c r="D90" s="4">
        <f>IF('No Worse Off Calc'!$C$6='No Worse Off Ref Data'!D$2,Data!H90,0)</f>
        <v>0</v>
      </c>
      <c r="E90" s="4">
        <f>IF('No Worse Off Calc'!$C$6='No Worse Off Ref Data'!E$2,Data!I90,0)</f>
        <v>163.57611347031963</v>
      </c>
      <c r="F90" s="4">
        <f>IF('No Worse Off Calc'!$C$6='No Worse Off Ref Data'!F$2,Data!J90,0)</f>
        <v>0</v>
      </c>
      <c r="G90" s="4">
        <f>IF('No Worse Off Calc'!$C$6='No Worse Off Ref Data'!G$2,Data!K90,0)</f>
        <v>0</v>
      </c>
      <c r="H90" s="4">
        <f>IF('No Worse Off Calc'!$C$6='No Worse Off Ref Data'!H$2,Data!L90,0)</f>
        <v>0</v>
      </c>
      <c r="I90" s="4">
        <f>IF('No Worse Off Calc'!$C$6='No Worse Off Ref Data'!I$2,Data!M90,0)</f>
        <v>0</v>
      </c>
      <c r="J90" s="4">
        <f>IF('No Worse Off Calc'!$C$6='No Worse Off Ref Data'!J$2,Data!N90,0)</f>
        <v>0</v>
      </c>
      <c r="K90" s="4">
        <f>IF('No Worse Off Calc'!$C$6='No Worse Off Ref Data'!K$2,Data!O90,0)</f>
        <v>0</v>
      </c>
      <c r="L90" s="4">
        <f>IF('No Worse Off Calc'!$C$6='No Worse Off Ref Data'!L$2,Data!P90,0)</f>
        <v>0</v>
      </c>
      <c r="M90" s="4">
        <f>IF('No Worse Off Calc'!$C$6='No Worse Off Ref Data'!M$2,Data!Q90,0)</f>
        <v>0</v>
      </c>
      <c r="N90" s="4">
        <f>IF('No Worse Off Calc'!$C$6='No Worse Off Ref Data'!N$2,Data!R90,0)</f>
        <v>0</v>
      </c>
      <c r="O90" s="4">
        <f>IF('No Worse Off Calc'!$C$6='No Worse Off Ref Data'!O$2,Data!S90,0)</f>
        <v>0</v>
      </c>
      <c r="P90" s="4">
        <f>IF('No Worse Off Calc'!$C$6='No Worse Off Ref Data'!P$2,Data!T90,0)</f>
        <v>0</v>
      </c>
      <c r="Q90" s="4">
        <f>IF('No Worse Off Calc'!$C$6='No Worse Off Ref Data'!Q$2,Data!U90,0)</f>
        <v>0</v>
      </c>
      <c r="R90" s="22">
        <f t="shared" si="9"/>
        <v>163.57611347031963</v>
      </c>
      <c r="S90" s="18">
        <f>IF(S$2='No Worse Off Calc'!$D$6,Data!V90,0)</f>
        <v>0</v>
      </c>
      <c r="T90" s="4">
        <f>IF(T$2='No Worse Off Calc'!$D$6,Data!W90,0)</f>
        <v>87.570579908675796</v>
      </c>
      <c r="U90" s="4">
        <f>IF(U$2='No Worse Off Calc'!$D$6,Data!X90,0)</f>
        <v>0</v>
      </c>
      <c r="V90" s="4">
        <f>IF(V$2='No Worse Off Calc'!$D$6,Data!Y90,0)</f>
        <v>0</v>
      </c>
      <c r="W90" s="4">
        <f>IF(W$2='No Worse Off Calc'!$D$6,Data!Z90,0)</f>
        <v>0</v>
      </c>
      <c r="X90" s="4">
        <f>IF(X$2='No Worse Off Calc'!$D$6,Data!AA90,0)</f>
        <v>0</v>
      </c>
      <c r="Y90" s="4">
        <f>IF(Y$2='No Worse Off Calc'!$D$6,Data!AB90,0)</f>
        <v>0</v>
      </c>
      <c r="Z90" s="4">
        <f>IF(Z$2='No Worse Off Calc'!$D$6,Data!AC90,0)</f>
        <v>0</v>
      </c>
      <c r="AA90" s="4">
        <f>IF(AA$2='No Worse Off Calc'!$D$6,Data!AD90,0)</f>
        <v>0</v>
      </c>
      <c r="AB90" s="4">
        <f>IF(AB$2='No Worse Off Calc'!$D$6,Data!AE90,0)</f>
        <v>0</v>
      </c>
      <c r="AC90" s="4">
        <f>IF(AC$2='No Worse Off Calc'!$D$6,Data!AF90,0)</f>
        <v>0</v>
      </c>
      <c r="AD90" s="4">
        <f>IF(AD$2='No Worse Off Calc'!$D$6,Data!AG90,0)</f>
        <v>0</v>
      </c>
      <c r="AE90" s="4">
        <f>IF(AE$2='No Worse Off Calc'!$D$6,Data!AH90,0)</f>
        <v>0</v>
      </c>
      <c r="AF90" s="4">
        <f>IF(AF$2='No Worse Off Calc'!$D$6,Data!AI90,0)</f>
        <v>0</v>
      </c>
      <c r="AG90" s="6">
        <f t="shared" si="10"/>
        <v>87.570579908675796</v>
      </c>
      <c r="AH90" s="18">
        <f>IF(AH$2='No Worse Off Calc'!$E$6,0,0)</f>
        <v>0</v>
      </c>
      <c r="AI90" s="4">
        <f>IF(AI$2='No Worse Off Calc'!$E$6,Data!AJ90,0)</f>
        <v>0</v>
      </c>
      <c r="AJ90" s="4">
        <f>IF(AJ$2='No Worse Off Calc'!$E$6,Data!AK90,0)</f>
        <v>4.404452054794521</v>
      </c>
      <c r="AK90" s="4">
        <f>IF(AK$2='No Worse Off Calc'!$E$6,Data!AL90,0)</f>
        <v>0</v>
      </c>
      <c r="AL90" s="4">
        <f>IF(AL$2='No Worse Off Calc'!$E$6,Data!AM90,0)</f>
        <v>0</v>
      </c>
      <c r="AM90" s="4">
        <f>IF(AM$2='No Worse Off Calc'!$E$6,Data!AN90,0)</f>
        <v>0</v>
      </c>
      <c r="AN90" s="4">
        <f>IF(AN$2='No Worse Off Calc'!$E$6,Data!AO90,0)</f>
        <v>0</v>
      </c>
      <c r="AO90" s="4">
        <f>IF(AO$2='No Worse Off Calc'!$E$6,Data!AP90,0)</f>
        <v>0</v>
      </c>
      <c r="AP90" s="6">
        <f t="shared" si="11"/>
        <v>4.404452054794521</v>
      </c>
      <c r="AQ90" s="18">
        <f>IF(AQ$2='No Worse Off Calc'!$F$6,0,0)</f>
        <v>0</v>
      </c>
      <c r="AR90" s="4">
        <f>IF(AR$2='No Worse Off Calc'!$F$6,Data!AQ90,0)</f>
        <v>0</v>
      </c>
      <c r="AS90" s="4">
        <f>IF(AS$2='No Worse Off Calc'!$F$6,Data!AR90,0)</f>
        <v>0</v>
      </c>
      <c r="AT90" s="4">
        <f>IF(AT$2='No Worse Off Calc'!$F$6,Data!AS90,0)</f>
        <v>0</v>
      </c>
      <c r="AU90" s="4">
        <f>IF(AU$2='No Worse Off Calc'!$F$6,Data!AT90,0)</f>
        <v>0</v>
      </c>
      <c r="AV90" s="4">
        <f>IF(AV$2='No Worse Off Calc'!$F$6,Data!AU90,0)</f>
        <v>0</v>
      </c>
      <c r="AW90" s="4">
        <f>IF(AW$2='No Worse Off Calc'!$F$6,Data!AV90,0)</f>
        <v>0</v>
      </c>
      <c r="AX90" s="4">
        <f>IF(AX$2='No Worse Off Calc'!$F$6,Data!AW90,0)</f>
        <v>0</v>
      </c>
      <c r="AY90" s="6">
        <f t="shared" si="12"/>
        <v>0</v>
      </c>
      <c r="AZ90" s="18">
        <f>IF(AZ$2='No Worse Off Calc'!$G$6,0,0)</f>
        <v>0</v>
      </c>
      <c r="BA90" s="4">
        <f>IF(BA$2='No Worse Off Calc'!$G$6,Data!AX90,0)</f>
        <v>0</v>
      </c>
      <c r="BB90" s="4">
        <f>IF(BB$2='No Worse Off Calc'!$G$6,Data!AY90,0)</f>
        <v>0</v>
      </c>
      <c r="BC90" s="4">
        <f>IF(BC$2='No Worse Off Calc'!$G$6,Data!AZ90,0)</f>
        <v>0</v>
      </c>
      <c r="BD90" s="4">
        <f>IF(BD$2='No Worse Off Calc'!$G$6,Data!BA90,0)</f>
        <v>0</v>
      </c>
      <c r="BE90" s="4">
        <f>IF(BE$2='No Worse Off Calc'!$G$6,Data!BB90,0)</f>
        <v>0</v>
      </c>
      <c r="BF90" s="4">
        <f>IF(BF$2='No Worse Off Calc'!$G$6,Data!BC90,0)</f>
        <v>0</v>
      </c>
      <c r="BG90" s="4">
        <f>IF(BG$2='No Worse Off Calc'!$G$6,Data!BD90,0)</f>
        <v>0</v>
      </c>
      <c r="BH90" s="6">
        <f t="shared" si="13"/>
        <v>0</v>
      </c>
      <c r="BI90" s="97">
        <f>IF('No Worse Off Calc'!$H$6="Yes",Data!BE90,0)</f>
        <v>0</v>
      </c>
      <c r="BJ90" s="18">
        <f>IF(BJ$2='No Worse Off Calc'!$L$4,0,0)</f>
        <v>0</v>
      </c>
      <c r="BK90" s="4">
        <f>IF(BK$2='No Worse Off Calc'!$L$4,Data!BV90,0)</f>
        <v>0</v>
      </c>
      <c r="BL90" s="4">
        <f>IF(BL$2='No Worse Off Calc'!$L$4,Data!BW90,0)</f>
        <v>0</v>
      </c>
      <c r="BM90" s="4">
        <f>IF(BM$2='No Worse Off Calc'!$L$4,Data!BX90,0)</f>
        <v>0</v>
      </c>
      <c r="BN90" s="4">
        <f>IF(BN$2='No Worse Off Calc'!$L$4,Data!BY90,0)</f>
        <v>0.15375</v>
      </c>
      <c r="BO90" s="6">
        <f t="shared" si="14"/>
        <v>0.15375</v>
      </c>
      <c r="BP90" s="4">
        <f>IF('No Worse Off Calc'!$J$6='No Worse Off Ref Data'!BP$2,Data!C90,0)</f>
        <v>0</v>
      </c>
      <c r="BQ90" s="4">
        <f>IF('No Worse Off Calc'!$J$6='No Worse Off Ref Data'!BQ$2,Data!D90,0)</f>
        <v>0</v>
      </c>
      <c r="BR90" s="4">
        <f>IF('No Worse Off Calc'!$J$6='No Worse Off Ref Data'!BR$2,Data!E90,0)</f>
        <v>0</v>
      </c>
      <c r="BS90" s="4">
        <f>IF('No Worse Off Calc'!$J$6='No Worse Off Ref Data'!BS$2,Data!F90,0)</f>
        <v>64.765000000000001</v>
      </c>
      <c r="BT90" s="99">
        <f t="shared" si="8"/>
        <v>64.765000000000001</v>
      </c>
      <c r="BU90" s="102">
        <f>IF('No Worse Off Calc'!$L$6="Yes",'No Worse Off Ref Data'!BO90*'No Worse Off Calc'!$L$5,0)</f>
        <v>0.15375</v>
      </c>
      <c r="BV90" s="102">
        <f>IF('No Worse Off Calc'!$M$6="Yes",IF(('No Worse Off Calc'!I94-'No Worse Off Ref Data'!BT90)&gt;0,('No Worse Off Calc'!I94-'No Worse Off Ref Data'!BT90)*'No Worse Off Calc'!$M$5,0),0)</f>
        <v>6.836081506849311</v>
      </c>
      <c r="BW90" s="80">
        <f>IF('No Worse Off Calc'!$K$6="Yes",IF(('No Worse Off Calc'!I94)&lt;'No Worse Off Calc'!J94,('No Worse Off Calc'!I94-'No Worse Off Calc'!J94)*'No Worse Off Calc'!$K$5,0),0)</f>
        <v>0</v>
      </c>
      <c r="BX90" s="105">
        <f>IF('No Worse Off Calc'!$N$5='No Worse Off Ref Data'!$BX$2,'No Worse Off Scaling'!D93,0)</f>
        <v>0</v>
      </c>
      <c r="BY90" s="1">
        <f>IF('No Worse Off Calc'!$N$5='No Worse Off Ref Data'!$BY$2,'No Worse Off Scaling'!H93,0)</f>
        <v>-3.9239404734194543</v>
      </c>
      <c r="BZ90" s="6">
        <f>IF('No Worse Off Calc'!$N$6="Yes",SUM('No Worse Off Ref Data'!BX90:BY90),0)</f>
        <v>-3.9239404734194543</v>
      </c>
      <c r="CA90" s="4"/>
      <c r="CB90" s="4"/>
      <c r="CC90" s="4"/>
      <c r="CD90" s="4"/>
      <c r="CE90" s="4"/>
      <c r="CF90" s="4"/>
      <c r="CG90" s="4"/>
      <c r="CH90" s="4"/>
      <c r="CI90" s="4"/>
      <c r="CJ90" s="4"/>
      <c r="CK90" s="4"/>
      <c r="CL90" s="4"/>
      <c r="CM90" s="4"/>
      <c r="CN90" s="4"/>
      <c r="CO90" s="4"/>
      <c r="CP90" s="4"/>
      <c r="CQ90" s="4" t="e">
        <f>IF('No Worse Off Calc'!#REF!='No Worse Off Ref Data'!CQ$2,Data!G90,0)</f>
        <v>#REF!</v>
      </c>
      <c r="CR90" s="4" t="e">
        <f>IF('No Worse Off Calc'!#REF!='No Worse Off Ref Data'!CR$2,Data!H90,0)</f>
        <v>#REF!</v>
      </c>
      <c r="CS90" s="4" t="e">
        <f>IF('No Worse Off Calc'!#REF!='No Worse Off Ref Data'!CS$2,Data!I90,0)</f>
        <v>#REF!</v>
      </c>
      <c r="CT90" s="4" t="e">
        <f>IF('No Worse Off Calc'!#REF!='No Worse Off Ref Data'!CT$2,Data!J90,0)</f>
        <v>#REF!</v>
      </c>
      <c r="CU90" s="4" t="e">
        <f>IF('No Worse Off Calc'!#REF!='No Worse Off Ref Data'!CU$2,Data!K90,0)</f>
        <v>#REF!</v>
      </c>
      <c r="CV90" s="4" t="e">
        <f>IF('No Worse Off Calc'!#REF!='No Worse Off Ref Data'!CV$2,Data!L90,0)</f>
        <v>#REF!</v>
      </c>
      <c r="CW90" s="4" t="e">
        <f>IF('No Worse Off Calc'!#REF!='No Worse Off Ref Data'!CW$2,Data!M90,0)</f>
        <v>#REF!</v>
      </c>
      <c r="CX90" s="4" t="e">
        <f>IF('No Worse Off Calc'!#REF!='No Worse Off Ref Data'!CX$2,Data!N90,0)</f>
        <v>#REF!</v>
      </c>
      <c r="CY90" s="4" t="e">
        <f>IF('No Worse Off Calc'!#REF!='No Worse Off Ref Data'!CY$2,Data!O90,0)</f>
        <v>#REF!</v>
      </c>
      <c r="CZ90" s="4" t="e">
        <f>IF('No Worse Off Calc'!#REF!='No Worse Off Ref Data'!CZ$2,Data!P90,0)</f>
        <v>#REF!</v>
      </c>
      <c r="DA90" s="4" t="e">
        <f>IF('No Worse Off Calc'!#REF!='No Worse Off Ref Data'!DA$2,Data!Q90,0)</f>
        <v>#REF!</v>
      </c>
      <c r="DB90" s="4" t="e">
        <f>IF('No Worse Off Calc'!#REF!='No Worse Off Ref Data'!DB$2,Data!R90,0)</f>
        <v>#REF!</v>
      </c>
      <c r="DC90" s="4" t="e">
        <f>IF('No Worse Off Calc'!#REF!='No Worse Off Ref Data'!DC$2,Data!S90,0)</f>
        <v>#REF!</v>
      </c>
      <c r="DD90" s="4" t="e">
        <f>IF('No Worse Off Calc'!#REF!='No Worse Off Ref Data'!DD$2,Data!T90,0)</f>
        <v>#REF!</v>
      </c>
      <c r="DE90" s="4" t="e">
        <f>IF('No Worse Off Calc'!#REF!='No Worse Off Ref Data'!DE$2,Data!U90,0)</f>
        <v>#REF!</v>
      </c>
      <c r="DF90" s="22" t="e">
        <f t="shared" si="15"/>
        <v>#REF!</v>
      </c>
    </row>
    <row r="91" spans="1:110" x14ac:dyDescent="0.3">
      <c r="A91" s="12">
        <v>10284</v>
      </c>
      <c r="B91" s="37" t="s">
        <v>98</v>
      </c>
      <c r="C91" s="18">
        <f>IF('No Worse Off Calc'!$C$6='No Worse Off Ref Data'!C$2,Data!G91,0)</f>
        <v>0</v>
      </c>
      <c r="D91" s="4">
        <f>IF('No Worse Off Calc'!$C$6='No Worse Off Ref Data'!D$2,Data!H91,0)</f>
        <v>0</v>
      </c>
      <c r="E91" s="4">
        <f>IF('No Worse Off Calc'!$C$6='No Worse Off Ref Data'!E$2,Data!I91,0)</f>
        <v>10.666957990867582</v>
      </c>
      <c r="F91" s="4">
        <f>IF('No Worse Off Calc'!$C$6='No Worse Off Ref Data'!F$2,Data!J91,0)</f>
        <v>0</v>
      </c>
      <c r="G91" s="4">
        <f>IF('No Worse Off Calc'!$C$6='No Worse Off Ref Data'!G$2,Data!K91,0)</f>
        <v>0</v>
      </c>
      <c r="H91" s="4">
        <f>IF('No Worse Off Calc'!$C$6='No Worse Off Ref Data'!H$2,Data!L91,0)</f>
        <v>0</v>
      </c>
      <c r="I91" s="4">
        <f>IF('No Worse Off Calc'!$C$6='No Worse Off Ref Data'!I$2,Data!M91,0)</f>
        <v>0</v>
      </c>
      <c r="J91" s="4">
        <f>IF('No Worse Off Calc'!$C$6='No Worse Off Ref Data'!J$2,Data!N91,0)</f>
        <v>0</v>
      </c>
      <c r="K91" s="4">
        <f>IF('No Worse Off Calc'!$C$6='No Worse Off Ref Data'!K$2,Data!O91,0)</f>
        <v>0</v>
      </c>
      <c r="L91" s="4">
        <f>IF('No Worse Off Calc'!$C$6='No Worse Off Ref Data'!L$2,Data!P91,0)</f>
        <v>0</v>
      </c>
      <c r="M91" s="4">
        <f>IF('No Worse Off Calc'!$C$6='No Worse Off Ref Data'!M$2,Data!Q91,0)</f>
        <v>0</v>
      </c>
      <c r="N91" s="4">
        <f>IF('No Worse Off Calc'!$C$6='No Worse Off Ref Data'!N$2,Data!R91,0)</f>
        <v>0</v>
      </c>
      <c r="O91" s="4">
        <f>IF('No Worse Off Calc'!$C$6='No Worse Off Ref Data'!O$2,Data!S91,0)</f>
        <v>0</v>
      </c>
      <c r="P91" s="4">
        <f>IF('No Worse Off Calc'!$C$6='No Worse Off Ref Data'!P$2,Data!T91,0)</f>
        <v>0</v>
      </c>
      <c r="Q91" s="4">
        <f>IF('No Worse Off Calc'!$C$6='No Worse Off Ref Data'!Q$2,Data!U91,0)</f>
        <v>0</v>
      </c>
      <c r="R91" s="22">
        <f t="shared" si="9"/>
        <v>10.666957990867582</v>
      </c>
      <c r="S91" s="18">
        <f>IF(S$2='No Worse Off Calc'!$D$6,Data!V91,0)</f>
        <v>0</v>
      </c>
      <c r="T91" s="4">
        <f>IF(T$2='No Worse Off Calc'!$D$6,Data!W91,0)</f>
        <v>0</v>
      </c>
      <c r="U91" s="4">
        <f>IF(U$2='No Worse Off Calc'!$D$6,Data!X91,0)</f>
        <v>0</v>
      </c>
      <c r="V91" s="4">
        <f>IF(V$2='No Worse Off Calc'!$D$6,Data!Y91,0)</f>
        <v>0</v>
      </c>
      <c r="W91" s="4">
        <f>IF(W$2='No Worse Off Calc'!$D$6,Data!Z91,0)</f>
        <v>0</v>
      </c>
      <c r="X91" s="4">
        <f>IF(X$2='No Worse Off Calc'!$D$6,Data!AA91,0)</f>
        <v>0</v>
      </c>
      <c r="Y91" s="4">
        <f>IF(Y$2='No Worse Off Calc'!$D$6,Data!AB91,0)</f>
        <v>0</v>
      </c>
      <c r="Z91" s="4">
        <f>IF(Z$2='No Worse Off Calc'!$D$6,Data!AC91,0)</f>
        <v>0</v>
      </c>
      <c r="AA91" s="4">
        <f>IF(AA$2='No Worse Off Calc'!$D$6,Data!AD91,0)</f>
        <v>0</v>
      </c>
      <c r="AB91" s="4">
        <f>IF(AB$2='No Worse Off Calc'!$D$6,Data!AE91,0)</f>
        <v>0</v>
      </c>
      <c r="AC91" s="4">
        <f>IF(AC$2='No Worse Off Calc'!$D$6,Data!AF91,0)</f>
        <v>0</v>
      </c>
      <c r="AD91" s="4">
        <f>IF(AD$2='No Worse Off Calc'!$D$6,Data!AG91,0)</f>
        <v>0</v>
      </c>
      <c r="AE91" s="4">
        <f>IF(AE$2='No Worse Off Calc'!$D$6,Data!AH91,0)</f>
        <v>0</v>
      </c>
      <c r="AF91" s="4">
        <f>IF(AF$2='No Worse Off Calc'!$D$6,Data!AI91,0)</f>
        <v>0</v>
      </c>
      <c r="AG91" s="6">
        <f t="shared" si="10"/>
        <v>0</v>
      </c>
      <c r="AH91" s="18">
        <f>IF(AH$2='No Worse Off Calc'!$E$6,0,0)</f>
        <v>0</v>
      </c>
      <c r="AI91" s="4">
        <f>IF(AI$2='No Worse Off Calc'!$E$6,Data!AJ91,0)</f>
        <v>0</v>
      </c>
      <c r="AJ91" s="4">
        <f>IF(AJ$2='No Worse Off Calc'!$E$6,Data!AK91,0)</f>
        <v>0</v>
      </c>
      <c r="AK91" s="4">
        <f>IF(AK$2='No Worse Off Calc'!$E$6,Data!AL91,0)</f>
        <v>0</v>
      </c>
      <c r="AL91" s="4">
        <f>IF(AL$2='No Worse Off Calc'!$E$6,Data!AM91,0)</f>
        <v>0</v>
      </c>
      <c r="AM91" s="4">
        <f>IF(AM$2='No Worse Off Calc'!$E$6,Data!AN91,0)</f>
        <v>0</v>
      </c>
      <c r="AN91" s="4">
        <f>IF(AN$2='No Worse Off Calc'!$E$6,Data!AO91,0)</f>
        <v>0</v>
      </c>
      <c r="AO91" s="4">
        <f>IF(AO$2='No Worse Off Calc'!$E$6,Data!AP91,0)</f>
        <v>0</v>
      </c>
      <c r="AP91" s="6">
        <f t="shared" si="11"/>
        <v>0</v>
      </c>
      <c r="AQ91" s="18">
        <f>IF(AQ$2='No Worse Off Calc'!$F$6,0,0)</f>
        <v>0</v>
      </c>
      <c r="AR91" s="4">
        <f>IF(AR$2='No Worse Off Calc'!$F$6,Data!AQ91,0)</f>
        <v>0</v>
      </c>
      <c r="AS91" s="4">
        <f>IF(AS$2='No Worse Off Calc'!$F$6,Data!AR91,0)</f>
        <v>0</v>
      </c>
      <c r="AT91" s="4">
        <f>IF(AT$2='No Worse Off Calc'!$F$6,Data!AS91,0)</f>
        <v>0</v>
      </c>
      <c r="AU91" s="4">
        <f>IF(AU$2='No Worse Off Calc'!$F$6,Data!AT91,0)</f>
        <v>0</v>
      </c>
      <c r="AV91" s="4">
        <f>IF(AV$2='No Worse Off Calc'!$F$6,Data!AU91,0)</f>
        <v>0</v>
      </c>
      <c r="AW91" s="4">
        <f>IF(AW$2='No Worse Off Calc'!$F$6,Data!AV91,0)</f>
        <v>0</v>
      </c>
      <c r="AX91" s="4">
        <f>IF(AX$2='No Worse Off Calc'!$F$6,Data!AW91,0)</f>
        <v>0</v>
      </c>
      <c r="AY91" s="6">
        <f t="shared" si="12"/>
        <v>0</v>
      </c>
      <c r="AZ91" s="18">
        <f>IF(AZ$2='No Worse Off Calc'!$G$6,0,0)</f>
        <v>0</v>
      </c>
      <c r="BA91" s="4">
        <f>IF(BA$2='No Worse Off Calc'!$G$6,Data!AX91,0)</f>
        <v>0</v>
      </c>
      <c r="BB91" s="4">
        <f>IF(BB$2='No Worse Off Calc'!$G$6,Data!AY91,0)</f>
        <v>0</v>
      </c>
      <c r="BC91" s="4">
        <f>IF(BC$2='No Worse Off Calc'!$G$6,Data!AZ91,0)</f>
        <v>0</v>
      </c>
      <c r="BD91" s="4">
        <f>IF(BD$2='No Worse Off Calc'!$G$6,Data!BA91,0)</f>
        <v>0</v>
      </c>
      <c r="BE91" s="4">
        <f>IF(BE$2='No Worse Off Calc'!$G$6,Data!BB91,0)</f>
        <v>0</v>
      </c>
      <c r="BF91" s="4">
        <f>IF(BF$2='No Worse Off Calc'!$G$6,Data!BC91,0)</f>
        <v>0</v>
      </c>
      <c r="BG91" s="4">
        <f>IF(BG$2='No Worse Off Calc'!$G$6,Data!BD91,0)</f>
        <v>0</v>
      </c>
      <c r="BH91" s="6">
        <f t="shared" si="13"/>
        <v>0</v>
      </c>
      <c r="BI91" s="97">
        <f>IF('No Worse Off Calc'!$H$6="Yes",Data!BE91,0)</f>
        <v>0</v>
      </c>
      <c r="BJ91" s="18">
        <f>IF(BJ$2='No Worse Off Calc'!$L$4,0,0)</f>
        <v>0</v>
      </c>
      <c r="BK91" s="4">
        <f>IF(BK$2='No Worse Off Calc'!$L$4,Data!BV91,0)</f>
        <v>0</v>
      </c>
      <c r="BL91" s="4">
        <f>IF(BL$2='No Worse Off Calc'!$L$4,Data!BW91,0)</f>
        <v>0</v>
      </c>
      <c r="BM91" s="4">
        <f>IF(BM$2='No Worse Off Calc'!$L$4,Data!BX91,0)</f>
        <v>0</v>
      </c>
      <c r="BN91" s="4">
        <f>IF(BN$2='No Worse Off Calc'!$L$4,Data!BY91,0)</f>
        <v>0</v>
      </c>
      <c r="BO91" s="6">
        <f t="shared" si="14"/>
        <v>0</v>
      </c>
      <c r="BP91" s="4">
        <f>IF('No Worse Off Calc'!$J$6='No Worse Off Ref Data'!BP$2,Data!C91,0)</f>
        <v>0</v>
      </c>
      <c r="BQ91" s="4">
        <f>IF('No Worse Off Calc'!$J$6='No Worse Off Ref Data'!BQ$2,Data!D91,0)</f>
        <v>0</v>
      </c>
      <c r="BR91" s="4">
        <f>IF('No Worse Off Calc'!$J$6='No Worse Off Ref Data'!BR$2,Data!E91,0)</f>
        <v>0</v>
      </c>
      <c r="BS91" s="4">
        <f>IF('No Worse Off Calc'!$J$6='No Worse Off Ref Data'!BS$2,Data!F91,0)</f>
        <v>10.157999999999999</v>
      </c>
      <c r="BT91" s="99">
        <f t="shared" si="8"/>
        <v>10.157999999999999</v>
      </c>
      <c r="BU91" s="102">
        <f>IF('No Worse Off Calc'!$L$6="Yes",'No Worse Off Ref Data'!BO91*'No Worse Off Calc'!$L$5,0)</f>
        <v>0</v>
      </c>
      <c r="BV91" s="102">
        <f>IF('No Worse Off Calc'!$M$6="Yes",IF(('No Worse Off Calc'!I95-'No Worse Off Ref Data'!BT91)&gt;0,('No Worse Off Calc'!I95-'No Worse Off Ref Data'!BT91)*'No Worse Off Calc'!$M$5,0),0)</f>
        <v>0.50895799086758231</v>
      </c>
      <c r="BW91" s="80">
        <f>IF('No Worse Off Calc'!$K$6="Yes",IF(('No Worse Off Calc'!I95)&lt;'No Worse Off Calc'!J95,('No Worse Off Calc'!I95-'No Worse Off Calc'!J95)*'No Worse Off Calc'!$K$5,0),0)</f>
        <v>0</v>
      </c>
      <c r="BX91" s="105">
        <f>IF('No Worse Off Calc'!$N$5='No Worse Off Ref Data'!$BX$2,'No Worse Off Scaling'!D94,0)</f>
        <v>0</v>
      </c>
      <c r="BY91" s="1">
        <f>IF('No Worse Off Calc'!$N$5='No Worse Off Ref Data'!$BY$2,'No Worse Off Scaling'!H94,0)</f>
        <v>-0.28571802591787554</v>
      </c>
      <c r="BZ91" s="6">
        <f>IF('No Worse Off Calc'!$N$6="Yes",SUM('No Worse Off Ref Data'!BX91:BY91),0)</f>
        <v>-0.28571802591787554</v>
      </c>
      <c r="CA91" s="4"/>
      <c r="CB91" s="4"/>
      <c r="CC91" s="4"/>
      <c r="CD91" s="4"/>
      <c r="CE91" s="4"/>
      <c r="CF91" s="4"/>
      <c r="CG91" s="4"/>
      <c r="CH91" s="4"/>
      <c r="CI91" s="4"/>
      <c r="CJ91" s="4"/>
      <c r="CK91" s="4"/>
      <c r="CL91" s="4"/>
      <c r="CM91" s="4"/>
      <c r="CN91" s="4"/>
      <c r="CO91" s="4"/>
      <c r="CP91" s="4"/>
      <c r="CQ91" s="4" t="e">
        <f>IF('No Worse Off Calc'!#REF!='No Worse Off Ref Data'!CQ$2,Data!G91,0)</f>
        <v>#REF!</v>
      </c>
      <c r="CR91" s="4" t="e">
        <f>IF('No Worse Off Calc'!#REF!='No Worse Off Ref Data'!CR$2,Data!H91,0)</f>
        <v>#REF!</v>
      </c>
      <c r="CS91" s="4" t="e">
        <f>IF('No Worse Off Calc'!#REF!='No Worse Off Ref Data'!CS$2,Data!I91,0)</f>
        <v>#REF!</v>
      </c>
      <c r="CT91" s="4" t="e">
        <f>IF('No Worse Off Calc'!#REF!='No Worse Off Ref Data'!CT$2,Data!J91,0)</f>
        <v>#REF!</v>
      </c>
      <c r="CU91" s="4" t="e">
        <f>IF('No Worse Off Calc'!#REF!='No Worse Off Ref Data'!CU$2,Data!K91,0)</f>
        <v>#REF!</v>
      </c>
      <c r="CV91" s="4" t="e">
        <f>IF('No Worse Off Calc'!#REF!='No Worse Off Ref Data'!CV$2,Data!L91,0)</f>
        <v>#REF!</v>
      </c>
      <c r="CW91" s="4" t="e">
        <f>IF('No Worse Off Calc'!#REF!='No Worse Off Ref Data'!CW$2,Data!M91,0)</f>
        <v>#REF!</v>
      </c>
      <c r="CX91" s="4" t="e">
        <f>IF('No Worse Off Calc'!#REF!='No Worse Off Ref Data'!CX$2,Data!N91,0)</f>
        <v>#REF!</v>
      </c>
      <c r="CY91" s="4" t="e">
        <f>IF('No Worse Off Calc'!#REF!='No Worse Off Ref Data'!CY$2,Data!O91,0)</f>
        <v>#REF!</v>
      </c>
      <c r="CZ91" s="4" t="e">
        <f>IF('No Worse Off Calc'!#REF!='No Worse Off Ref Data'!CZ$2,Data!P91,0)</f>
        <v>#REF!</v>
      </c>
      <c r="DA91" s="4" t="e">
        <f>IF('No Worse Off Calc'!#REF!='No Worse Off Ref Data'!DA$2,Data!Q91,0)</f>
        <v>#REF!</v>
      </c>
      <c r="DB91" s="4" t="e">
        <f>IF('No Worse Off Calc'!#REF!='No Worse Off Ref Data'!DB$2,Data!R91,0)</f>
        <v>#REF!</v>
      </c>
      <c r="DC91" s="4" t="e">
        <f>IF('No Worse Off Calc'!#REF!='No Worse Off Ref Data'!DC$2,Data!S91,0)</f>
        <v>#REF!</v>
      </c>
      <c r="DD91" s="4" t="e">
        <f>IF('No Worse Off Calc'!#REF!='No Worse Off Ref Data'!DD$2,Data!T91,0)</f>
        <v>#REF!</v>
      </c>
      <c r="DE91" s="4" t="e">
        <f>IF('No Worse Off Calc'!#REF!='No Worse Off Ref Data'!DE$2,Data!U91,0)</f>
        <v>#REF!</v>
      </c>
      <c r="DF91" s="22" t="e">
        <f t="shared" si="15"/>
        <v>#REF!</v>
      </c>
    </row>
    <row r="92" spans="1:110" x14ac:dyDescent="0.3">
      <c r="A92" s="12">
        <v>10285</v>
      </c>
      <c r="B92" s="37" t="s">
        <v>99</v>
      </c>
      <c r="C92" s="18">
        <f>IF('No Worse Off Calc'!$C$6='No Worse Off Ref Data'!C$2,Data!G92,0)</f>
        <v>0</v>
      </c>
      <c r="D92" s="4">
        <f>IF('No Worse Off Calc'!$C$6='No Worse Off Ref Data'!D$2,Data!H92,0)</f>
        <v>0</v>
      </c>
      <c r="E92" s="4">
        <f>IF('No Worse Off Calc'!$C$6='No Worse Off Ref Data'!E$2,Data!I92,0)</f>
        <v>7.5150105022831033</v>
      </c>
      <c r="F92" s="4">
        <f>IF('No Worse Off Calc'!$C$6='No Worse Off Ref Data'!F$2,Data!J92,0)</f>
        <v>0</v>
      </c>
      <c r="G92" s="4">
        <f>IF('No Worse Off Calc'!$C$6='No Worse Off Ref Data'!G$2,Data!K92,0)</f>
        <v>0</v>
      </c>
      <c r="H92" s="4">
        <f>IF('No Worse Off Calc'!$C$6='No Worse Off Ref Data'!H$2,Data!L92,0)</f>
        <v>0</v>
      </c>
      <c r="I92" s="4">
        <f>IF('No Worse Off Calc'!$C$6='No Worse Off Ref Data'!I$2,Data!M92,0)</f>
        <v>0</v>
      </c>
      <c r="J92" s="4">
        <f>IF('No Worse Off Calc'!$C$6='No Worse Off Ref Data'!J$2,Data!N92,0)</f>
        <v>0</v>
      </c>
      <c r="K92" s="4">
        <f>IF('No Worse Off Calc'!$C$6='No Worse Off Ref Data'!K$2,Data!O92,0)</f>
        <v>0</v>
      </c>
      <c r="L92" s="4">
        <f>IF('No Worse Off Calc'!$C$6='No Worse Off Ref Data'!L$2,Data!P92,0)</f>
        <v>0</v>
      </c>
      <c r="M92" s="4">
        <f>IF('No Worse Off Calc'!$C$6='No Worse Off Ref Data'!M$2,Data!Q92,0)</f>
        <v>0</v>
      </c>
      <c r="N92" s="4">
        <f>IF('No Worse Off Calc'!$C$6='No Worse Off Ref Data'!N$2,Data!R92,0)</f>
        <v>0</v>
      </c>
      <c r="O92" s="4">
        <f>IF('No Worse Off Calc'!$C$6='No Worse Off Ref Data'!O$2,Data!S92,0)</f>
        <v>0</v>
      </c>
      <c r="P92" s="4">
        <f>IF('No Worse Off Calc'!$C$6='No Worse Off Ref Data'!P$2,Data!T92,0)</f>
        <v>0</v>
      </c>
      <c r="Q92" s="4">
        <f>IF('No Worse Off Calc'!$C$6='No Worse Off Ref Data'!Q$2,Data!U92,0)</f>
        <v>0</v>
      </c>
      <c r="R92" s="22">
        <f t="shared" si="9"/>
        <v>7.5150105022831033</v>
      </c>
      <c r="S92" s="18">
        <f>IF(S$2='No Worse Off Calc'!$D$6,Data!V92,0)</f>
        <v>0</v>
      </c>
      <c r="T92" s="4">
        <f>IF(T$2='No Worse Off Calc'!$D$6,Data!W92,0)</f>
        <v>0</v>
      </c>
      <c r="U92" s="4">
        <f>IF(U$2='No Worse Off Calc'!$D$6,Data!X92,0)</f>
        <v>0</v>
      </c>
      <c r="V92" s="4">
        <f>IF(V$2='No Worse Off Calc'!$D$6,Data!Y92,0)</f>
        <v>0</v>
      </c>
      <c r="W92" s="4">
        <f>IF(W$2='No Worse Off Calc'!$D$6,Data!Z92,0)</f>
        <v>0</v>
      </c>
      <c r="X92" s="4">
        <f>IF(X$2='No Worse Off Calc'!$D$6,Data!AA92,0)</f>
        <v>0</v>
      </c>
      <c r="Y92" s="4">
        <f>IF(Y$2='No Worse Off Calc'!$D$6,Data!AB92,0)</f>
        <v>0</v>
      </c>
      <c r="Z92" s="4">
        <f>IF(Z$2='No Worse Off Calc'!$D$6,Data!AC92,0)</f>
        <v>0</v>
      </c>
      <c r="AA92" s="4">
        <f>IF(AA$2='No Worse Off Calc'!$D$6,Data!AD92,0)</f>
        <v>0</v>
      </c>
      <c r="AB92" s="4">
        <f>IF(AB$2='No Worse Off Calc'!$D$6,Data!AE92,0)</f>
        <v>0</v>
      </c>
      <c r="AC92" s="4">
        <f>IF(AC$2='No Worse Off Calc'!$D$6,Data!AF92,0)</f>
        <v>0</v>
      </c>
      <c r="AD92" s="4">
        <f>IF(AD$2='No Worse Off Calc'!$D$6,Data!AG92,0)</f>
        <v>0</v>
      </c>
      <c r="AE92" s="4">
        <f>IF(AE$2='No Worse Off Calc'!$D$6,Data!AH92,0)</f>
        <v>0</v>
      </c>
      <c r="AF92" s="4">
        <f>IF(AF$2='No Worse Off Calc'!$D$6,Data!AI92,0)</f>
        <v>0</v>
      </c>
      <c r="AG92" s="6">
        <f t="shared" si="10"/>
        <v>0</v>
      </c>
      <c r="AH92" s="18">
        <f>IF(AH$2='No Worse Off Calc'!$E$6,0,0)</f>
        <v>0</v>
      </c>
      <c r="AI92" s="4">
        <f>IF(AI$2='No Worse Off Calc'!$E$6,Data!AJ92,0)</f>
        <v>0</v>
      </c>
      <c r="AJ92" s="4">
        <f>IF(AJ$2='No Worse Off Calc'!$E$6,Data!AK92,0)</f>
        <v>0</v>
      </c>
      <c r="AK92" s="4">
        <f>IF(AK$2='No Worse Off Calc'!$E$6,Data!AL92,0)</f>
        <v>0</v>
      </c>
      <c r="AL92" s="4">
        <f>IF(AL$2='No Worse Off Calc'!$E$6,Data!AM92,0)</f>
        <v>0</v>
      </c>
      <c r="AM92" s="4">
        <f>IF(AM$2='No Worse Off Calc'!$E$6,Data!AN92,0)</f>
        <v>0</v>
      </c>
      <c r="AN92" s="4">
        <f>IF(AN$2='No Worse Off Calc'!$E$6,Data!AO92,0)</f>
        <v>0</v>
      </c>
      <c r="AO92" s="4">
        <f>IF(AO$2='No Worse Off Calc'!$E$6,Data!AP92,0)</f>
        <v>0</v>
      </c>
      <c r="AP92" s="6">
        <f t="shared" si="11"/>
        <v>0</v>
      </c>
      <c r="AQ92" s="18">
        <f>IF(AQ$2='No Worse Off Calc'!$F$6,0,0)</f>
        <v>0</v>
      </c>
      <c r="AR92" s="4">
        <f>IF(AR$2='No Worse Off Calc'!$F$6,Data!AQ92,0)</f>
        <v>0</v>
      </c>
      <c r="AS92" s="4">
        <f>IF(AS$2='No Worse Off Calc'!$F$6,Data!AR92,0)</f>
        <v>0</v>
      </c>
      <c r="AT92" s="4">
        <f>IF(AT$2='No Worse Off Calc'!$F$6,Data!AS92,0)</f>
        <v>0</v>
      </c>
      <c r="AU92" s="4">
        <f>IF(AU$2='No Worse Off Calc'!$F$6,Data!AT92,0)</f>
        <v>0</v>
      </c>
      <c r="AV92" s="4">
        <f>IF(AV$2='No Worse Off Calc'!$F$6,Data!AU92,0)</f>
        <v>0</v>
      </c>
      <c r="AW92" s="4">
        <f>IF(AW$2='No Worse Off Calc'!$F$6,Data!AV92,0)</f>
        <v>0</v>
      </c>
      <c r="AX92" s="4">
        <f>IF(AX$2='No Worse Off Calc'!$F$6,Data!AW92,0)</f>
        <v>0</v>
      </c>
      <c r="AY92" s="6">
        <f t="shared" si="12"/>
        <v>0</v>
      </c>
      <c r="AZ92" s="18">
        <f>IF(AZ$2='No Worse Off Calc'!$G$6,0,0)</f>
        <v>0</v>
      </c>
      <c r="BA92" s="4">
        <f>IF(BA$2='No Worse Off Calc'!$G$6,Data!AX92,0)</f>
        <v>0</v>
      </c>
      <c r="BB92" s="4">
        <f>IF(BB$2='No Worse Off Calc'!$G$6,Data!AY92,0)</f>
        <v>0</v>
      </c>
      <c r="BC92" s="4">
        <f>IF(BC$2='No Worse Off Calc'!$G$6,Data!AZ92,0)</f>
        <v>0</v>
      </c>
      <c r="BD92" s="4">
        <f>IF(BD$2='No Worse Off Calc'!$G$6,Data!BA92,0)</f>
        <v>0</v>
      </c>
      <c r="BE92" s="4">
        <f>IF(BE$2='No Worse Off Calc'!$G$6,Data!BB92,0)</f>
        <v>0</v>
      </c>
      <c r="BF92" s="4">
        <f>IF(BF$2='No Worse Off Calc'!$G$6,Data!BC92,0)</f>
        <v>0</v>
      </c>
      <c r="BG92" s="4">
        <f>IF(BG$2='No Worse Off Calc'!$G$6,Data!BD92,0)</f>
        <v>0</v>
      </c>
      <c r="BH92" s="6">
        <f t="shared" si="13"/>
        <v>0</v>
      </c>
      <c r="BI92" s="97">
        <f>IF('No Worse Off Calc'!$H$6="Yes",Data!BE92,0)</f>
        <v>0</v>
      </c>
      <c r="BJ92" s="18">
        <f>IF(BJ$2='No Worse Off Calc'!$L$4,0,0)</f>
        <v>0</v>
      </c>
      <c r="BK92" s="4">
        <f>IF(BK$2='No Worse Off Calc'!$L$4,Data!BV92,0)</f>
        <v>0</v>
      </c>
      <c r="BL92" s="4">
        <f>IF(BL$2='No Worse Off Calc'!$L$4,Data!BW92,0)</f>
        <v>0</v>
      </c>
      <c r="BM92" s="4">
        <f>IF(BM$2='No Worse Off Calc'!$L$4,Data!BX92,0)</f>
        <v>0</v>
      </c>
      <c r="BN92" s="4">
        <f>IF(BN$2='No Worse Off Calc'!$L$4,Data!BY92,0)</f>
        <v>0</v>
      </c>
      <c r="BO92" s="6">
        <f t="shared" si="14"/>
        <v>0</v>
      </c>
      <c r="BP92" s="4">
        <f>IF('No Worse Off Calc'!$J$6='No Worse Off Ref Data'!BP$2,Data!C92,0)</f>
        <v>0</v>
      </c>
      <c r="BQ92" s="4">
        <f>IF('No Worse Off Calc'!$J$6='No Worse Off Ref Data'!BQ$2,Data!D92,0)</f>
        <v>0</v>
      </c>
      <c r="BR92" s="4">
        <f>IF('No Worse Off Calc'!$J$6='No Worse Off Ref Data'!BR$2,Data!E92,0)</f>
        <v>0</v>
      </c>
      <c r="BS92" s="4">
        <f>IF('No Worse Off Calc'!$J$6='No Worse Off Ref Data'!BS$2,Data!F92,0)</f>
        <v>6.5289999999999999</v>
      </c>
      <c r="BT92" s="99">
        <f t="shared" si="8"/>
        <v>6.5289999999999999</v>
      </c>
      <c r="BU92" s="102">
        <f>IF('No Worse Off Calc'!$L$6="Yes",'No Worse Off Ref Data'!BO92*'No Worse Off Calc'!$L$5,0)</f>
        <v>0</v>
      </c>
      <c r="BV92" s="102">
        <f>IF('No Worse Off Calc'!$M$6="Yes",IF(('No Worse Off Calc'!I96-'No Worse Off Ref Data'!BT92)&gt;0,('No Worse Off Calc'!I96-'No Worse Off Ref Data'!BT92)*'No Worse Off Calc'!$M$5,0),0)</f>
        <v>0.98601050228310338</v>
      </c>
      <c r="BW92" s="80">
        <f>IF('No Worse Off Calc'!$K$6="Yes",IF(('No Worse Off Calc'!I96)&lt;'No Worse Off Calc'!J96,('No Worse Off Calc'!I96-'No Worse Off Calc'!J96)*'No Worse Off Calc'!$K$5,0),0)</f>
        <v>0</v>
      </c>
      <c r="BX92" s="105">
        <f>IF('No Worse Off Calc'!$N$5='No Worse Off Ref Data'!$BX$2,'No Worse Off Scaling'!D95,0)</f>
        <v>0</v>
      </c>
      <c r="BY92" s="1">
        <f>IF('No Worse Off Calc'!$N$5='No Worse Off Ref Data'!$BY$2,'No Worse Off Scaling'!H95,0)</f>
        <v>-0.55352500462050458</v>
      </c>
      <c r="BZ92" s="6">
        <f>IF('No Worse Off Calc'!$N$6="Yes",SUM('No Worse Off Ref Data'!BX92:BY92),0)</f>
        <v>-0.55352500462050458</v>
      </c>
      <c r="CA92" s="4"/>
      <c r="CB92" s="4"/>
      <c r="CC92" s="4"/>
      <c r="CD92" s="4"/>
      <c r="CE92" s="4"/>
      <c r="CF92" s="4"/>
      <c r="CG92" s="4"/>
      <c r="CH92" s="4"/>
      <c r="CI92" s="4"/>
      <c r="CJ92" s="4"/>
      <c r="CK92" s="4"/>
      <c r="CL92" s="4"/>
      <c r="CM92" s="4"/>
      <c r="CN92" s="4"/>
      <c r="CO92" s="4"/>
      <c r="CP92" s="4"/>
      <c r="CQ92" s="4" t="e">
        <f>IF('No Worse Off Calc'!#REF!='No Worse Off Ref Data'!CQ$2,Data!G92,0)</f>
        <v>#REF!</v>
      </c>
      <c r="CR92" s="4" t="e">
        <f>IF('No Worse Off Calc'!#REF!='No Worse Off Ref Data'!CR$2,Data!H92,0)</f>
        <v>#REF!</v>
      </c>
      <c r="CS92" s="4" t="e">
        <f>IF('No Worse Off Calc'!#REF!='No Worse Off Ref Data'!CS$2,Data!I92,0)</f>
        <v>#REF!</v>
      </c>
      <c r="CT92" s="4" t="e">
        <f>IF('No Worse Off Calc'!#REF!='No Worse Off Ref Data'!CT$2,Data!J92,0)</f>
        <v>#REF!</v>
      </c>
      <c r="CU92" s="4" t="e">
        <f>IF('No Worse Off Calc'!#REF!='No Worse Off Ref Data'!CU$2,Data!K92,0)</f>
        <v>#REF!</v>
      </c>
      <c r="CV92" s="4" t="e">
        <f>IF('No Worse Off Calc'!#REF!='No Worse Off Ref Data'!CV$2,Data!L92,0)</f>
        <v>#REF!</v>
      </c>
      <c r="CW92" s="4" t="e">
        <f>IF('No Worse Off Calc'!#REF!='No Worse Off Ref Data'!CW$2,Data!M92,0)</f>
        <v>#REF!</v>
      </c>
      <c r="CX92" s="4" t="e">
        <f>IF('No Worse Off Calc'!#REF!='No Worse Off Ref Data'!CX$2,Data!N92,0)</f>
        <v>#REF!</v>
      </c>
      <c r="CY92" s="4" t="e">
        <f>IF('No Worse Off Calc'!#REF!='No Worse Off Ref Data'!CY$2,Data!O92,0)</f>
        <v>#REF!</v>
      </c>
      <c r="CZ92" s="4" t="e">
        <f>IF('No Worse Off Calc'!#REF!='No Worse Off Ref Data'!CZ$2,Data!P92,0)</f>
        <v>#REF!</v>
      </c>
      <c r="DA92" s="4" t="e">
        <f>IF('No Worse Off Calc'!#REF!='No Worse Off Ref Data'!DA$2,Data!Q92,0)</f>
        <v>#REF!</v>
      </c>
      <c r="DB92" s="4" t="e">
        <f>IF('No Worse Off Calc'!#REF!='No Worse Off Ref Data'!DB$2,Data!R92,0)</f>
        <v>#REF!</v>
      </c>
      <c r="DC92" s="4" t="e">
        <f>IF('No Worse Off Calc'!#REF!='No Worse Off Ref Data'!DC$2,Data!S92,0)</f>
        <v>#REF!</v>
      </c>
      <c r="DD92" s="4" t="e">
        <f>IF('No Worse Off Calc'!#REF!='No Worse Off Ref Data'!DD$2,Data!T92,0)</f>
        <v>#REF!</v>
      </c>
      <c r="DE92" s="4" t="e">
        <f>IF('No Worse Off Calc'!#REF!='No Worse Off Ref Data'!DE$2,Data!U92,0)</f>
        <v>#REF!</v>
      </c>
      <c r="DF92" s="22" t="e">
        <f t="shared" si="15"/>
        <v>#REF!</v>
      </c>
    </row>
    <row r="93" spans="1:110" x14ac:dyDescent="0.3">
      <c r="A93" s="12">
        <v>10286</v>
      </c>
      <c r="B93" s="37" t="s">
        <v>100</v>
      </c>
      <c r="C93" s="18">
        <f>IF('No Worse Off Calc'!$C$6='No Worse Off Ref Data'!C$2,Data!G93,0)</f>
        <v>0</v>
      </c>
      <c r="D93" s="4">
        <f>IF('No Worse Off Calc'!$C$6='No Worse Off Ref Data'!D$2,Data!H93,0)</f>
        <v>0</v>
      </c>
      <c r="E93" s="4">
        <f>IF('No Worse Off Calc'!$C$6='No Worse Off Ref Data'!E$2,Data!I93,0)</f>
        <v>72.803236643835618</v>
      </c>
      <c r="F93" s="4">
        <f>IF('No Worse Off Calc'!$C$6='No Worse Off Ref Data'!F$2,Data!J93,0)</f>
        <v>0</v>
      </c>
      <c r="G93" s="4">
        <f>IF('No Worse Off Calc'!$C$6='No Worse Off Ref Data'!G$2,Data!K93,0)</f>
        <v>0</v>
      </c>
      <c r="H93" s="4">
        <f>IF('No Worse Off Calc'!$C$6='No Worse Off Ref Data'!H$2,Data!L93,0)</f>
        <v>0</v>
      </c>
      <c r="I93" s="4">
        <f>IF('No Worse Off Calc'!$C$6='No Worse Off Ref Data'!I$2,Data!M93,0)</f>
        <v>0</v>
      </c>
      <c r="J93" s="4">
        <f>IF('No Worse Off Calc'!$C$6='No Worse Off Ref Data'!J$2,Data!N93,0)</f>
        <v>0</v>
      </c>
      <c r="K93" s="4">
        <f>IF('No Worse Off Calc'!$C$6='No Worse Off Ref Data'!K$2,Data!O93,0)</f>
        <v>0</v>
      </c>
      <c r="L93" s="4">
        <f>IF('No Worse Off Calc'!$C$6='No Worse Off Ref Data'!L$2,Data!P93,0)</f>
        <v>0</v>
      </c>
      <c r="M93" s="4">
        <f>IF('No Worse Off Calc'!$C$6='No Worse Off Ref Data'!M$2,Data!Q93,0)</f>
        <v>0</v>
      </c>
      <c r="N93" s="4">
        <f>IF('No Worse Off Calc'!$C$6='No Worse Off Ref Data'!N$2,Data!R93,0)</f>
        <v>0</v>
      </c>
      <c r="O93" s="4">
        <f>IF('No Worse Off Calc'!$C$6='No Worse Off Ref Data'!O$2,Data!S93,0)</f>
        <v>0</v>
      </c>
      <c r="P93" s="4">
        <f>IF('No Worse Off Calc'!$C$6='No Worse Off Ref Data'!P$2,Data!T93,0)</f>
        <v>0</v>
      </c>
      <c r="Q93" s="4">
        <f>IF('No Worse Off Calc'!$C$6='No Worse Off Ref Data'!Q$2,Data!U93,0)</f>
        <v>0</v>
      </c>
      <c r="R93" s="22">
        <f t="shared" si="9"/>
        <v>72.803236643835618</v>
      </c>
      <c r="S93" s="18">
        <f>IF(S$2='No Worse Off Calc'!$D$6,Data!V93,0)</f>
        <v>0</v>
      </c>
      <c r="T93" s="4">
        <f>IF(T$2='No Worse Off Calc'!$D$6,Data!W93,0)</f>
        <v>0</v>
      </c>
      <c r="U93" s="4">
        <f>IF(U$2='No Worse Off Calc'!$D$6,Data!X93,0)</f>
        <v>0</v>
      </c>
      <c r="V93" s="4">
        <f>IF(V$2='No Worse Off Calc'!$D$6,Data!Y93,0)</f>
        <v>0</v>
      </c>
      <c r="W93" s="4">
        <f>IF(W$2='No Worse Off Calc'!$D$6,Data!Z93,0)</f>
        <v>0</v>
      </c>
      <c r="X93" s="4">
        <f>IF(X$2='No Worse Off Calc'!$D$6,Data!AA93,0)</f>
        <v>0</v>
      </c>
      <c r="Y93" s="4">
        <f>IF(Y$2='No Worse Off Calc'!$D$6,Data!AB93,0)</f>
        <v>0</v>
      </c>
      <c r="Z93" s="4">
        <f>IF(Z$2='No Worse Off Calc'!$D$6,Data!AC93,0)</f>
        <v>0</v>
      </c>
      <c r="AA93" s="4">
        <f>IF(AA$2='No Worse Off Calc'!$D$6,Data!AD93,0)</f>
        <v>0</v>
      </c>
      <c r="AB93" s="4">
        <f>IF(AB$2='No Worse Off Calc'!$D$6,Data!AE93,0)</f>
        <v>0</v>
      </c>
      <c r="AC93" s="4">
        <f>IF(AC$2='No Worse Off Calc'!$D$6,Data!AF93,0)</f>
        <v>0</v>
      </c>
      <c r="AD93" s="4">
        <f>IF(AD$2='No Worse Off Calc'!$D$6,Data!AG93,0)</f>
        <v>0</v>
      </c>
      <c r="AE93" s="4">
        <f>IF(AE$2='No Worse Off Calc'!$D$6,Data!AH93,0)</f>
        <v>0</v>
      </c>
      <c r="AF93" s="4">
        <f>IF(AF$2='No Worse Off Calc'!$D$6,Data!AI93,0)</f>
        <v>0</v>
      </c>
      <c r="AG93" s="6">
        <f t="shared" si="10"/>
        <v>0</v>
      </c>
      <c r="AH93" s="18">
        <f>IF(AH$2='No Worse Off Calc'!$E$6,0,0)</f>
        <v>0</v>
      </c>
      <c r="AI93" s="4">
        <f>IF(AI$2='No Worse Off Calc'!$E$6,Data!AJ93,0)</f>
        <v>0</v>
      </c>
      <c r="AJ93" s="4">
        <f>IF(AJ$2='No Worse Off Calc'!$E$6,Data!AK93,0)</f>
        <v>24.130707762557076</v>
      </c>
      <c r="AK93" s="4">
        <f>IF(AK$2='No Worse Off Calc'!$E$6,Data!AL93,0)</f>
        <v>0</v>
      </c>
      <c r="AL93" s="4">
        <f>IF(AL$2='No Worse Off Calc'!$E$6,Data!AM93,0)</f>
        <v>0</v>
      </c>
      <c r="AM93" s="4">
        <f>IF(AM$2='No Worse Off Calc'!$E$6,Data!AN93,0)</f>
        <v>0</v>
      </c>
      <c r="AN93" s="4">
        <f>IF(AN$2='No Worse Off Calc'!$E$6,Data!AO93,0)</f>
        <v>0</v>
      </c>
      <c r="AO93" s="4">
        <f>IF(AO$2='No Worse Off Calc'!$E$6,Data!AP93,0)</f>
        <v>0</v>
      </c>
      <c r="AP93" s="6">
        <f t="shared" si="11"/>
        <v>24.130707762557076</v>
      </c>
      <c r="AQ93" s="18">
        <f>IF(AQ$2='No Worse Off Calc'!$F$6,0,0)</f>
        <v>0</v>
      </c>
      <c r="AR93" s="4">
        <f>IF(AR$2='No Worse Off Calc'!$F$6,Data!AQ93,0)</f>
        <v>0</v>
      </c>
      <c r="AS93" s="4">
        <f>IF(AS$2='No Worse Off Calc'!$F$6,Data!AR93,0)</f>
        <v>0</v>
      </c>
      <c r="AT93" s="4">
        <f>IF(AT$2='No Worse Off Calc'!$F$6,Data!AS93,0)</f>
        <v>0</v>
      </c>
      <c r="AU93" s="4">
        <f>IF(AU$2='No Worse Off Calc'!$F$6,Data!AT93,0)</f>
        <v>0</v>
      </c>
      <c r="AV93" s="4">
        <f>IF(AV$2='No Worse Off Calc'!$F$6,Data!AU93,0)</f>
        <v>0</v>
      </c>
      <c r="AW93" s="4">
        <f>IF(AW$2='No Worse Off Calc'!$F$6,Data!AV93,0)</f>
        <v>0</v>
      </c>
      <c r="AX93" s="4">
        <f>IF(AX$2='No Worse Off Calc'!$F$6,Data!AW93,0)</f>
        <v>0</v>
      </c>
      <c r="AY93" s="6">
        <f t="shared" si="12"/>
        <v>0</v>
      </c>
      <c r="AZ93" s="18">
        <f>IF(AZ$2='No Worse Off Calc'!$G$6,0,0)</f>
        <v>0</v>
      </c>
      <c r="BA93" s="4">
        <f>IF(BA$2='No Worse Off Calc'!$G$6,Data!AX93,0)</f>
        <v>0</v>
      </c>
      <c r="BB93" s="4">
        <f>IF(BB$2='No Worse Off Calc'!$G$6,Data!AY93,0)</f>
        <v>0</v>
      </c>
      <c r="BC93" s="4">
        <f>IF(BC$2='No Worse Off Calc'!$G$6,Data!AZ93,0)</f>
        <v>0</v>
      </c>
      <c r="BD93" s="4">
        <f>IF(BD$2='No Worse Off Calc'!$G$6,Data!BA93,0)</f>
        <v>0</v>
      </c>
      <c r="BE93" s="4">
        <f>IF(BE$2='No Worse Off Calc'!$G$6,Data!BB93,0)</f>
        <v>0</v>
      </c>
      <c r="BF93" s="4">
        <f>IF(BF$2='No Worse Off Calc'!$G$6,Data!BC93,0)</f>
        <v>0</v>
      </c>
      <c r="BG93" s="4">
        <f>IF(BG$2='No Worse Off Calc'!$G$6,Data!BD93,0)</f>
        <v>0</v>
      </c>
      <c r="BH93" s="6">
        <f t="shared" si="13"/>
        <v>0</v>
      </c>
      <c r="BI93" s="97">
        <f>IF('No Worse Off Calc'!$H$6="Yes",Data!BE93,0)</f>
        <v>0</v>
      </c>
      <c r="BJ93" s="18">
        <f>IF(BJ$2='No Worse Off Calc'!$L$4,0,0)</f>
        <v>0</v>
      </c>
      <c r="BK93" s="4">
        <f>IF(BK$2='No Worse Off Calc'!$L$4,Data!BV93,0)</f>
        <v>0</v>
      </c>
      <c r="BL93" s="4">
        <f>IF(BL$2='No Worse Off Calc'!$L$4,Data!BW93,0)</f>
        <v>0</v>
      </c>
      <c r="BM93" s="4">
        <f>IF(BM$2='No Worse Off Calc'!$L$4,Data!BX93,0)</f>
        <v>0</v>
      </c>
      <c r="BN93" s="4">
        <f>IF(BN$2='No Worse Off Calc'!$L$4,Data!BY93,0)</f>
        <v>0.40250000000000002</v>
      </c>
      <c r="BO93" s="6">
        <f t="shared" si="14"/>
        <v>0.40250000000000002</v>
      </c>
      <c r="BP93" s="4">
        <f>IF('No Worse Off Calc'!$J$6='No Worse Off Ref Data'!BP$2,Data!C93,0)</f>
        <v>0</v>
      </c>
      <c r="BQ93" s="4">
        <f>IF('No Worse Off Calc'!$J$6='No Worse Off Ref Data'!BQ$2,Data!D93,0)</f>
        <v>0</v>
      </c>
      <c r="BR93" s="4">
        <f>IF('No Worse Off Calc'!$J$6='No Worse Off Ref Data'!BR$2,Data!E93,0)</f>
        <v>0</v>
      </c>
      <c r="BS93" s="4">
        <f>IF('No Worse Off Calc'!$J$6='No Worse Off Ref Data'!BS$2,Data!F93,0)</f>
        <v>45.911000000000001</v>
      </c>
      <c r="BT93" s="99">
        <f t="shared" si="8"/>
        <v>45.911000000000001</v>
      </c>
      <c r="BU93" s="102">
        <f>IF('No Worse Off Calc'!$L$6="Yes",'No Worse Off Ref Data'!BO93*'No Worse Off Calc'!$L$5,0)</f>
        <v>0.40250000000000002</v>
      </c>
      <c r="BV93" s="102">
        <f>IF('No Worse Off Calc'!$M$6="Yes",IF(('No Worse Off Calc'!I97-'No Worse Off Ref Data'!BT93)&gt;0,('No Worse Off Calc'!I97-'No Worse Off Ref Data'!BT93)*'No Worse Off Calc'!$M$5,0),0)</f>
        <v>2.7615288812785366</v>
      </c>
      <c r="BW93" s="80">
        <f>IF('No Worse Off Calc'!$K$6="Yes",IF(('No Worse Off Calc'!I97)&lt;'No Worse Off Calc'!J97,('No Worse Off Calc'!I97-'No Worse Off Calc'!J97)*'No Worse Off Calc'!$K$5,0),0)</f>
        <v>0</v>
      </c>
      <c r="BX93" s="105">
        <f>IF('No Worse Off Calc'!$N$5='No Worse Off Ref Data'!$BX$2,'No Worse Off Scaling'!D96,0)</f>
        <v>0</v>
      </c>
      <c r="BY93" s="1">
        <f>IF('No Worse Off Calc'!$N$5='No Worse Off Ref Data'!$BY$2,'No Worse Off Scaling'!H96,0)</f>
        <v>-1.7762174916735933</v>
      </c>
      <c r="BZ93" s="6">
        <f>IF('No Worse Off Calc'!$N$6="Yes",SUM('No Worse Off Ref Data'!BX93:BY93),0)</f>
        <v>-1.7762174916735933</v>
      </c>
      <c r="CA93" s="4"/>
      <c r="CB93" s="4"/>
      <c r="CC93" s="4"/>
      <c r="CD93" s="4"/>
      <c r="CE93" s="4"/>
      <c r="CF93" s="4"/>
      <c r="CG93" s="4"/>
      <c r="CH93" s="4"/>
      <c r="CI93" s="4"/>
      <c r="CJ93" s="4"/>
      <c r="CK93" s="4"/>
      <c r="CL93" s="4"/>
      <c r="CM93" s="4"/>
      <c r="CN93" s="4"/>
      <c r="CO93" s="4"/>
      <c r="CP93" s="4"/>
      <c r="CQ93" s="4" t="e">
        <f>IF('No Worse Off Calc'!#REF!='No Worse Off Ref Data'!CQ$2,Data!G93,0)</f>
        <v>#REF!</v>
      </c>
      <c r="CR93" s="4" t="e">
        <f>IF('No Worse Off Calc'!#REF!='No Worse Off Ref Data'!CR$2,Data!H93,0)</f>
        <v>#REF!</v>
      </c>
      <c r="CS93" s="4" t="e">
        <f>IF('No Worse Off Calc'!#REF!='No Worse Off Ref Data'!CS$2,Data!I93,0)</f>
        <v>#REF!</v>
      </c>
      <c r="CT93" s="4" t="e">
        <f>IF('No Worse Off Calc'!#REF!='No Worse Off Ref Data'!CT$2,Data!J93,0)</f>
        <v>#REF!</v>
      </c>
      <c r="CU93" s="4" t="e">
        <f>IF('No Worse Off Calc'!#REF!='No Worse Off Ref Data'!CU$2,Data!K93,0)</f>
        <v>#REF!</v>
      </c>
      <c r="CV93" s="4" t="e">
        <f>IF('No Worse Off Calc'!#REF!='No Worse Off Ref Data'!CV$2,Data!L93,0)</f>
        <v>#REF!</v>
      </c>
      <c r="CW93" s="4" t="e">
        <f>IF('No Worse Off Calc'!#REF!='No Worse Off Ref Data'!CW$2,Data!M93,0)</f>
        <v>#REF!</v>
      </c>
      <c r="CX93" s="4" t="e">
        <f>IF('No Worse Off Calc'!#REF!='No Worse Off Ref Data'!CX$2,Data!N93,0)</f>
        <v>#REF!</v>
      </c>
      <c r="CY93" s="4" t="e">
        <f>IF('No Worse Off Calc'!#REF!='No Worse Off Ref Data'!CY$2,Data!O93,0)</f>
        <v>#REF!</v>
      </c>
      <c r="CZ93" s="4" t="e">
        <f>IF('No Worse Off Calc'!#REF!='No Worse Off Ref Data'!CZ$2,Data!P93,0)</f>
        <v>#REF!</v>
      </c>
      <c r="DA93" s="4" t="e">
        <f>IF('No Worse Off Calc'!#REF!='No Worse Off Ref Data'!DA$2,Data!Q93,0)</f>
        <v>#REF!</v>
      </c>
      <c r="DB93" s="4" t="e">
        <f>IF('No Worse Off Calc'!#REF!='No Worse Off Ref Data'!DB$2,Data!R93,0)</f>
        <v>#REF!</v>
      </c>
      <c r="DC93" s="4" t="e">
        <f>IF('No Worse Off Calc'!#REF!='No Worse Off Ref Data'!DC$2,Data!S93,0)</f>
        <v>#REF!</v>
      </c>
      <c r="DD93" s="4" t="e">
        <f>IF('No Worse Off Calc'!#REF!='No Worse Off Ref Data'!DD$2,Data!T93,0)</f>
        <v>#REF!</v>
      </c>
      <c r="DE93" s="4" t="e">
        <f>IF('No Worse Off Calc'!#REF!='No Worse Off Ref Data'!DE$2,Data!U93,0)</f>
        <v>#REF!</v>
      </c>
      <c r="DF93" s="22" t="e">
        <f t="shared" si="15"/>
        <v>#REF!</v>
      </c>
    </row>
    <row r="94" spans="1:110" x14ac:dyDescent="0.3">
      <c r="A94" s="12">
        <v>10288</v>
      </c>
      <c r="B94" s="37" t="s">
        <v>101</v>
      </c>
      <c r="C94" s="18">
        <f>IF('No Worse Off Calc'!$C$6='No Worse Off Ref Data'!C$2,Data!G94,0)</f>
        <v>0</v>
      </c>
      <c r="D94" s="4">
        <f>IF('No Worse Off Calc'!$C$6='No Worse Off Ref Data'!D$2,Data!H94,0)</f>
        <v>0</v>
      </c>
      <c r="E94" s="4">
        <f>IF('No Worse Off Calc'!$C$6='No Worse Off Ref Data'!E$2,Data!I94,0)</f>
        <v>27.538715410958904</v>
      </c>
      <c r="F94" s="4">
        <f>IF('No Worse Off Calc'!$C$6='No Worse Off Ref Data'!F$2,Data!J94,0)</f>
        <v>0</v>
      </c>
      <c r="G94" s="4">
        <f>IF('No Worse Off Calc'!$C$6='No Worse Off Ref Data'!G$2,Data!K94,0)</f>
        <v>0</v>
      </c>
      <c r="H94" s="4">
        <f>IF('No Worse Off Calc'!$C$6='No Worse Off Ref Data'!H$2,Data!L94,0)</f>
        <v>0</v>
      </c>
      <c r="I94" s="4">
        <f>IF('No Worse Off Calc'!$C$6='No Worse Off Ref Data'!I$2,Data!M94,0)</f>
        <v>0</v>
      </c>
      <c r="J94" s="4">
        <f>IF('No Worse Off Calc'!$C$6='No Worse Off Ref Data'!J$2,Data!N94,0)</f>
        <v>0</v>
      </c>
      <c r="K94" s="4">
        <f>IF('No Worse Off Calc'!$C$6='No Worse Off Ref Data'!K$2,Data!O94,0)</f>
        <v>0</v>
      </c>
      <c r="L94" s="4">
        <f>IF('No Worse Off Calc'!$C$6='No Worse Off Ref Data'!L$2,Data!P94,0)</f>
        <v>0</v>
      </c>
      <c r="M94" s="4">
        <f>IF('No Worse Off Calc'!$C$6='No Worse Off Ref Data'!M$2,Data!Q94,0)</f>
        <v>0</v>
      </c>
      <c r="N94" s="4">
        <f>IF('No Worse Off Calc'!$C$6='No Worse Off Ref Data'!N$2,Data!R94,0)</f>
        <v>0</v>
      </c>
      <c r="O94" s="4">
        <f>IF('No Worse Off Calc'!$C$6='No Worse Off Ref Data'!O$2,Data!S94,0)</f>
        <v>0</v>
      </c>
      <c r="P94" s="4">
        <f>IF('No Worse Off Calc'!$C$6='No Worse Off Ref Data'!P$2,Data!T94,0)</f>
        <v>0</v>
      </c>
      <c r="Q94" s="4">
        <f>IF('No Worse Off Calc'!$C$6='No Worse Off Ref Data'!Q$2,Data!U94,0)</f>
        <v>0</v>
      </c>
      <c r="R94" s="22">
        <f t="shared" si="9"/>
        <v>27.538715410958904</v>
      </c>
      <c r="S94" s="18">
        <f>IF(S$2='No Worse Off Calc'!$D$6,Data!V94,0)</f>
        <v>0</v>
      </c>
      <c r="T94" s="4">
        <f>IF(T$2='No Worse Off Calc'!$D$6,Data!W94,0)</f>
        <v>0</v>
      </c>
      <c r="U94" s="4">
        <f>IF(U$2='No Worse Off Calc'!$D$6,Data!X94,0)</f>
        <v>0</v>
      </c>
      <c r="V94" s="4">
        <f>IF(V$2='No Worse Off Calc'!$D$6,Data!Y94,0)</f>
        <v>0</v>
      </c>
      <c r="W94" s="4">
        <f>IF(W$2='No Worse Off Calc'!$D$6,Data!Z94,0)</f>
        <v>0</v>
      </c>
      <c r="X94" s="4">
        <f>IF(X$2='No Worse Off Calc'!$D$6,Data!AA94,0)</f>
        <v>0</v>
      </c>
      <c r="Y94" s="4">
        <f>IF(Y$2='No Worse Off Calc'!$D$6,Data!AB94,0)</f>
        <v>0</v>
      </c>
      <c r="Z94" s="4">
        <f>IF(Z$2='No Worse Off Calc'!$D$6,Data!AC94,0)</f>
        <v>0</v>
      </c>
      <c r="AA94" s="4">
        <f>IF(AA$2='No Worse Off Calc'!$D$6,Data!AD94,0)</f>
        <v>0</v>
      </c>
      <c r="AB94" s="4">
        <f>IF(AB$2='No Worse Off Calc'!$D$6,Data!AE94,0)</f>
        <v>0</v>
      </c>
      <c r="AC94" s="4">
        <f>IF(AC$2='No Worse Off Calc'!$D$6,Data!AF94,0)</f>
        <v>0</v>
      </c>
      <c r="AD94" s="4">
        <f>IF(AD$2='No Worse Off Calc'!$D$6,Data!AG94,0)</f>
        <v>0</v>
      </c>
      <c r="AE94" s="4">
        <f>IF(AE$2='No Worse Off Calc'!$D$6,Data!AH94,0)</f>
        <v>0</v>
      </c>
      <c r="AF94" s="4">
        <f>IF(AF$2='No Worse Off Calc'!$D$6,Data!AI94,0)</f>
        <v>0</v>
      </c>
      <c r="AG94" s="6">
        <f t="shared" si="10"/>
        <v>0</v>
      </c>
      <c r="AH94" s="18">
        <f>IF(AH$2='No Worse Off Calc'!$E$6,0,0)</f>
        <v>0</v>
      </c>
      <c r="AI94" s="4">
        <f>IF(AI$2='No Worse Off Calc'!$E$6,Data!AJ94,0)</f>
        <v>0</v>
      </c>
      <c r="AJ94" s="4">
        <f>IF(AJ$2='No Worse Off Calc'!$E$6,Data!AK94,0)</f>
        <v>6.6210045662100453E-2</v>
      </c>
      <c r="AK94" s="4">
        <f>IF(AK$2='No Worse Off Calc'!$E$6,Data!AL94,0)</f>
        <v>0</v>
      </c>
      <c r="AL94" s="4">
        <f>IF(AL$2='No Worse Off Calc'!$E$6,Data!AM94,0)</f>
        <v>0</v>
      </c>
      <c r="AM94" s="4">
        <f>IF(AM$2='No Worse Off Calc'!$E$6,Data!AN94,0)</f>
        <v>0</v>
      </c>
      <c r="AN94" s="4">
        <f>IF(AN$2='No Worse Off Calc'!$E$6,Data!AO94,0)</f>
        <v>0</v>
      </c>
      <c r="AO94" s="4">
        <f>IF(AO$2='No Worse Off Calc'!$E$6,Data!AP94,0)</f>
        <v>0</v>
      </c>
      <c r="AP94" s="6">
        <f t="shared" si="11"/>
        <v>6.6210045662100453E-2</v>
      </c>
      <c r="AQ94" s="18">
        <f>IF(AQ$2='No Worse Off Calc'!$F$6,0,0)</f>
        <v>0</v>
      </c>
      <c r="AR94" s="4">
        <f>IF(AR$2='No Worse Off Calc'!$F$6,Data!AQ94,0)</f>
        <v>0</v>
      </c>
      <c r="AS94" s="4">
        <f>IF(AS$2='No Worse Off Calc'!$F$6,Data!AR94,0)</f>
        <v>0</v>
      </c>
      <c r="AT94" s="4">
        <f>IF(AT$2='No Worse Off Calc'!$F$6,Data!AS94,0)</f>
        <v>0</v>
      </c>
      <c r="AU94" s="4">
        <f>IF(AU$2='No Worse Off Calc'!$F$6,Data!AT94,0)</f>
        <v>0</v>
      </c>
      <c r="AV94" s="4">
        <f>IF(AV$2='No Worse Off Calc'!$F$6,Data!AU94,0)</f>
        <v>0</v>
      </c>
      <c r="AW94" s="4">
        <f>IF(AW$2='No Worse Off Calc'!$F$6,Data!AV94,0)</f>
        <v>0</v>
      </c>
      <c r="AX94" s="4">
        <f>IF(AX$2='No Worse Off Calc'!$F$6,Data!AW94,0)</f>
        <v>0</v>
      </c>
      <c r="AY94" s="6">
        <f t="shared" si="12"/>
        <v>0</v>
      </c>
      <c r="AZ94" s="18">
        <f>IF(AZ$2='No Worse Off Calc'!$G$6,0,0)</f>
        <v>0</v>
      </c>
      <c r="BA94" s="4">
        <f>IF(BA$2='No Worse Off Calc'!$G$6,Data!AX94,0)</f>
        <v>0</v>
      </c>
      <c r="BB94" s="4">
        <f>IF(BB$2='No Worse Off Calc'!$G$6,Data!AY94,0)</f>
        <v>0</v>
      </c>
      <c r="BC94" s="4">
        <f>IF(BC$2='No Worse Off Calc'!$G$6,Data!AZ94,0)</f>
        <v>0</v>
      </c>
      <c r="BD94" s="4">
        <f>IF(BD$2='No Worse Off Calc'!$G$6,Data!BA94,0)</f>
        <v>0</v>
      </c>
      <c r="BE94" s="4">
        <f>IF(BE$2='No Worse Off Calc'!$G$6,Data!BB94,0)</f>
        <v>0</v>
      </c>
      <c r="BF94" s="4">
        <f>IF(BF$2='No Worse Off Calc'!$G$6,Data!BC94,0)</f>
        <v>0</v>
      </c>
      <c r="BG94" s="4">
        <f>IF(BG$2='No Worse Off Calc'!$G$6,Data!BD94,0)</f>
        <v>0</v>
      </c>
      <c r="BH94" s="6">
        <f t="shared" si="13"/>
        <v>0</v>
      </c>
      <c r="BI94" s="97">
        <f>IF('No Worse Off Calc'!$H$6="Yes",Data!BE94,0)</f>
        <v>0</v>
      </c>
      <c r="BJ94" s="18">
        <f>IF(BJ$2='No Worse Off Calc'!$L$4,0,0)</f>
        <v>0</v>
      </c>
      <c r="BK94" s="4">
        <f>IF(BK$2='No Worse Off Calc'!$L$4,Data!BV94,0)</f>
        <v>0</v>
      </c>
      <c r="BL94" s="4">
        <f>IF(BL$2='No Worse Off Calc'!$L$4,Data!BW94,0)</f>
        <v>0</v>
      </c>
      <c r="BM94" s="4">
        <f>IF(BM$2='No Worse Off Calc'!$L$4,Data!BX94,0)</f>
        <v>0</v>
      </c>
      <c r="BN94" s="4">
        <f>IF(BN$2='No Worse Off Calc'!$L$4,Data!BY94,0)</f>
        <v>4.2500000000000003E-2</v>
      </c>
      <c r="BO94" s="6">
        <f t="shared" si="14"/>
        <v>4.2500000000000003E-2</v>
      </c>
      <c r="BP94" s="4">
        <f>IF('No Worse Off Calc'!$J$6='No Worse Off Ref Data'!BP$2,Data!C94,0)</f>
        <v>0</v>
      </c>
      <c r="BQ94" s="4">
        <f>IF('No Worse Off Calc'!$J$6='No Worse Off Ref Data'!BQ$2,Data!D94,0)</f>
        <v>0</v>
      </c>
      <c r="BR94" s="4">
        <f>IF('No Worse Off Calc'!$J$6='No Worse Off Ref Data'!BR$2,Data!E94,0)</f>
        <v>0</v>
      </c>
      <c r="BS94" s="4">
        <f>IF('No Worse Off Calc'!$J$6='No Worse Off Ref Data'!BS$2,Data!F94,0)</f>
        <v>24.734000000000002</v>
      </c>
      <c r="BT94" s="99">
        <f t="shared" si="8"/>
        <v>24.734000000000002</v>
      </c>
      <c r="BU94" s="102">
        <f>IF('No Worse Off Calc'!$L$6="Yes",'No Worse Off Ref Data'!BO94*'No Worse Off Calc'!$L$5,0)</f>
        <v>4.2500000000000003E-2</v>
      </c>
      <c r="BV94" s="102">
        <f>IF('No Worse Off Calc'!$M$6="Yes",IF(('No Worse Off Calc'!I98-'No Worse Off Ref Data'!BT94)&gt;0,('No Worse Off Calc'!I98-'No Worse Off Ref Data'!BT94)*'No Worse Off Calc'!$M$5,0),0)</f>
        <v>2.7385053652968026</v>
      </c>
      <c r="BW94" s="80">
        <f>IF('No Worse Off Calc'!$K$6="Yes",IF(('No Worse Off Calc'!I98)&lt;'No Worse Off Calc'!J98,('No Worse Off Calc'!I98-'No Worse Off Calc'!J98)*'No Worse Off Calc'!$K$5,0),0)</f>
        <v>0</v>
      </c>
      <c r="BX94" s="105">
        <f>IF('No Worse Off Calc'!$N$5='No Worse Off Ref Data'!$BX$2,'No Worse Off Scaling'!D97,0)</f>
        <v>0</v>
      </c>
      <c r="BY94" s="1">
        <f>IF('No Worse Off Calc'!$N$5='No Worse Off Ref Data'!$BY$2,'No Worse Off Scaling'!H97,0)</f>
        <v>-1.5611963605977706</v>
      </c>
      <c r="BZ94" s="6">
        <f>IF('No Worse Off Calc'!$N$6="Yes",SUM('No Worse Off Ref Data'!BX94:BY94),0)</f>
        <v>-1.5611963605977706</v>
      </c>
      <c r="CA94" s="4"/>
      <c r="CB94" s="4"/>
      <c r="CC94" s="4"/>
      <c r="CD94" s="4"/>
      <c r="CE94" s="4"/>
      <c r="CF94" s="4"/>
      <c r="CG94" s="4"/>
      <c r="CH94" s="4"/>
      <c r="CI94" s="4"/>
      <c r="CJ94" s="4"/>
      <c r="CK94" s="4"/>
      <c r="CL94" s="4"/>
      <c r="CM94" s="4"/>
      <c r="CN94" s="4"/>
      <c r="CO94" s="4"/>
      <c r="CP94" s="4"/>
      <c r="CQ94" s="4" t="e">
        <f>IF('No Worse Off Calc'!#REF!='No Worse Off Ref Data'!CQ$2,Data!G94,0)</f>
        <v>#REF!</v>
      </c>
      <c r="CR94" s="4" t="e">
        <f>IF('No Worse Off Calc'!#REF!='No Worse Off Ref Data'!CR$2,Data!H94,0)</f>
        <v>#REF!</v>
      </c>
      <c r="CS94" s="4" t="e">
        <f>IF('No Worse Off Calc'!#REF!='No Worse Off Ref Data'!CS$2,Data!I94,0)</f>
        <v>#REF!</v>
      </c>
      <c r="CT94" s="4" t="e">
        <f>IF('No Worse Off Calc'!#REF!='No Worse Off Ref Data'!CT$2,Data!J94,0)</f>
        <v>#REF!</v>
      </c>
      <c r="CU94" s="4" t="e">
        <f>IF('No Worse Off Calc'!#REF!='No Worse Off Ref Data'!CU$2,Data!K94,0)</f>
        <v>#REF!</v>
      </c>
      <c r="CV94" s="4" t="e">
        <f>IF('No Worse Off Calc'!#REF!='No Worse Off Ref Data'!CV$2,Data!L94,0)</f>
        <v>#REF!</v>
      </c>
      <c r="CW94" s="4" t="e">
        <f>IF('No Worse Off Calc'!#REF!='No Worse Off Ref Data'!CW$2,Data!M94,0)</f>
        <v>#REF!</v>
      </c>
      <c r="CX94" s="4" t="e">
        <f>IF('No Worse Off Calc'!#REF!='No Worse Off Ref Data'!CX$2,Data!N94,0)</f>
        <v>#REF!</v>
      </c>
      <c r="CY94" s="4" t="e">
        <f>IF('No Worse Off Calc'!#REF!='No Worse Off Ref Data'!CY$2,Data!O94,0)</f>
        <v>#REF!</v>
      </c>
      <c r="CZ94" s="4" t="e">
        <f>IF('No Worse Off Calc'!#REF!='No Worse Off Ref Data'!CZ$2,Data!P94,0)</f>
        <v>#REF!</v>
      </c>
      <c r="DA94" s="4" t="e">
        <f>IF('No Worse Off Calc'!#REF!='No Worse Off Ref Data'!DA$2,Data!Q94,0)</f>
        <v>#REF!</v>
      </c>
      <c r="DB94" s="4" t="e">
        <f>IF('No Worse Off Calc'!#REF!='No Worse Off Ref Data'!DB$2,Data!R94,0)</f>
        <v>#REF!</v>
      </c>
      <c r="DC94" s="4" t="e">
        <f>IF('No Worse Off Calc'!#REF!='No Worse Off Ref Data'!DC$2,Data!S94,0)</f>
        <v>#REF!</v>
      </c>
      <c r="DD94" s="4" t="e">
        <f>IF('No Worse Off Calc'!#REF!='No Worse Off Ref Data'!DD$2,Data!T94,0)</f>
        <v>#REF!</v>
      </c>
      <c r="DE94" s="4" t="e">
        <f>IF('No Worse Off Calc'!#REF!='No Worse Off Ref Data'!DE$2,Data!U94,0)</f>
        <v>#REF!</v>
      </c>
      <c r="DF94" s="22" t="e">
        <f t="shared" si="15"/>
        <v>#REF!</v>
      </c>
    </row>
    <row r="95" spans="1:110" x14ac:dyDescent="0.3">
      <c r="A95" s="12">
        <v>10291</v>
      </c>
      <c r="B95" s="37" t="s">
        <v>102</v>
      </c>
      <c r="C95" s="18">
        <f>IF('No Worse Off Calc'!$C$6='No Worse Off Ref Data'!C$2,Data!G95,0)</f>
        <v>0</v>
      </c>
      <c r="D95" s="4">
        <f>IF('No Worse Off Calc'!$C$6='No Worse Off Ref Data'!D$2,Data!H95,0)</f>
        <v>0</v>
      </c>
      <c r="E95" s="4">
        <f>IF('No Worse Off Calc'!$C$6='No Worse Off Ref Data'!E$2,Data!I95,0)</f>
        <v>76.837270433789968</v>
      </c>
      <c r="F95" s="4">
        <f>IF('No Worse Off Calc'!$C$6='No Worse Off Ref Data'!F$2,Data!J95,0)</f>
        <v>0</v>
      </c>
      <c r="G95" s="4">
        <f>IF('No Worse Off Calc'!$C$6='No Worse Off Ref Data'!G$2,Data!K95,0)</f>
        <v>0</v>
      </c>
      <c r="H95" s="4">
        <f>IF('No Worse Off Calc'!$C$6='No Worse Off Ref Data'!H$2,Data!L95,0)</f>
        <v>0</v>
      </c>
      <c r="I95" s="4">
        <f>IF('No Worse Off Calc'!$C$6='No Worse Off Ref Data'!I$2,Data!M95,0)</f>
        <v>0</v>
      </c>
      <c r="J95" s="4">
        <f>IF('No Worse Off Calc'!$C$6='No Worse Off Ref Data'!J$2,Data!N95,0)</f>
        <v>0</v>
      </c>
      <c r="K95" s="4">
        <f>IF('No Worse Off Calc'!$C$6='No Worse Off Ref Data'!K$2,Data!O95,0)</f>
        <v>0</v>
      </c>
      <c r="L95" s="4">
        <f>IF('No Worse Off Calc'!$C$6='No Worse Off Ref Data'!L$2,Data!P95,0)</f>
        <v>0</v>
      </c>
      <c r="M95" s="4">
        <f>IF('No Worse Off Calc'!$C$6='No Worse Off Ref Data'!M$2,Data!Q95,0)</f>
        <v>0</v>
      </c>
      <c r="N95" s="4">
        <f>IF('No Worse Off Calc'!$C$6='No Worse Off Ref Data'!N$2,Data!R95,0)</f>
        <v>0</v>
      </c>
      <c r="O95" s="4">
        <f>IF('No Worse Off Calc'!$C$6='No Worse Off Ref Data'!O$2,Data!S95,0)</f>
        <v>0</v>
      </c>
      <c r="P95" s="4">
        <f>IF('No Worse Off Calc'!$C$6='No Worse Off Ref Data'!P$2,Data!T95,0)</f>
        <v>0</v>
      </c>
      <c r="Q95" s="4">
        <f>IF('No Worse Off Calc'!$C$6='No Worse Off Ref Data'!Q$2,Data!U95,0)</f>
        <v>0</v>
      </c>
      <c r="R95" s="22">
        <f t="shared" si="9"/>
        <v>76.837270433789968</v>
      </c>
      <c r="S95" s="18">
        <f>IF(S$2='No Worse Off Calc'!$D$6,Data!V95,0)</f>
        <v>0</v>
      </c>
      <c r="T95" s="4">
        <f>IF(T$2='No Worse Off Calc'!$D$6,Data!W95,0)</f>
        <v>0</v>
      </c>
      <c r="U95" s="4">
        <f>IF(U$2='No Worse Off Calc'!$D$6,Data!X95,0)</f>
        <v>0</v>
      </c>
      <c r="V95" s="4">
        <f>IF(V$2='No Worse Off Calc'!$D$6,Data!Y95,0)</f>
        <v>0</v>
      </c>
      <c r="W95" s="4">
        <f>IF(W$2='No Worse Off Calc'!$D$6,Data!Z95,0)</f>
        <v>0</v>
      </c>
      <c r="X95" s="4">
        <f>IF(X$2='No Worse Off Calc'!$D$6,Data!AA95,0)</f>
        <v>0</v>
      </c>
      <c r="Y95" s="4">
        <f>IF(Y$2='No Worse Off Calc'!$D$6,Data!AB95,0)</f>
        <v>0</v>
      </c>
      <c r="Z95" s="4">
        <f>IF(Z$2='No Worse Off Calc'!$D$6,Data!AC95,0)</f>
        <v>0</v>
      </c>
      <c r="AA95" s="4">
        <f>IF(AA$2='No Worse Off Calc'!$D$6,Data!AD95,0)</f>
        <v>0</v>
      </c>
      <c r="AB95" s="4">
        <f>IF(AB$2='No Worse Off Calc'!$D$6,Data!AE95,0)</f>
        <v>0</v>
      </c>
      <c r="AC95" s="4">
        <f>IF(AC$2='No Worse Off Calc'!$D$6,Data!AF95,0)</f>
        <v>0</v>
      </c>
      <c r="AD95" s="4">
        <f>IF(AD$2='No Worse Off Calc'!$D$6,Data!AG95,0)</f>
        <v>0</v>
      </c>
      <c r="AE95" s="4">
        <f>IF(AE$2='No Worse Off Calc'!$D$6,Data!AH95,0)</f>
        <v>0</v>
      </c>
      <c r="AF95" s="4">
        <f>IF(AF$2='No Worse Off Calc'!$D$6,Data!AI95,0)</f>
        <v>0</v>
      </c>
      <c r="AG95" s="6">
        <f t="shared" si="10"/>
        <v>0</v>
      </c>
      <c r="AH95" s="18">
        <f>IF(AH$2='No Worse Off Calc'!$E$6,0,0)</f>
        <v>0</v>
      </c>
      <c r="AI95" s="4">
        <f>IF(AI$2='No Worse Off Calc'!$E$6,Data!AJ95,0)</f>
        <v>0</v>
      </c>
      <c r="AJ95" s="4">
        <f>IF(AJ$2='No Worse Off Calc'!$E$6,Data!AK95,0)</f>
        <v>0</v>
      </c>
      <c r="AK95" s="4">
        <f>IF(AK$2='No Worse Off Calc'!$E$6,Data!AL95,0)</f>
        <v>0</v>
      </c>
      <c r="AL95" s="4">
        <f>IF(AL$2='No Worse Off Calc'!$E$6,Data!AM95,0)</f>
        <v>0</v>
      </c>
      <c r="AM95" s="4">
        <f>IF(AM$2='No Worse Off Calc'!$E$6,Data!AN95,0)</f>
        <v>0</v>
      </c>
      <c r="AN95" s="4">
        <f>IF(AN$2='No Worse Off Calc'!$E$6,Data!AO95,0)</f>
        <v>0</v>
      </c>
      <c r="AO95" s="4">
        <f>IF(AO$2='No Worse Off Calc'!$E$6,Data!AP95,0)</f>
        <v>0</v>
      </c>
      <c r="AP95" s="6">
        <f t="shared" si="11"/>
        <v>0</v>
      </c>
      <c r="AQ95" s="18">
        <f>IF(AQ$2='No Worse Off Calc'!$F$6,0,0)</f>
        <v>0</v>
      </c>
      <c r="AR95" s="4">
        <f>IF(AR$2='No Worse Off Calc'!$F$6,Data!AQ95,0)</f>
        <v>0</v>
      </c>
      <c r="AS95" s="4">
        <f>IF(AS$2='No Worse Off Calc'!$F$6,Data!AR95,0)</f>
        <v>0</v>
      </c>
      <c r="AT95" s="4">
        <f>IF(AT$2='No Worse Off Calc'!$F$6,Data!AS95,0)</f>
        <v>0</v>
      </c>
      <c r="AU95" s="4">
        <f>IF(AU$2='No Worse Off Calc'!$F$6,Data!AT95,0)</f>
        <v>0</v>
      </c>
      <c r="AV95" s="4">
        <f>IF(AV$2='No Worse Off Calc'!$F$6,Data!AU95,0)</f>
        <v>0</v>
      </c>
      <c r="AW95" s="4">
        <f>IF(AW$2='No Worse Off Calc'!$F$6,Data!AV95,0)</f>
        <v>0</v>
      </c>
      <c r="AX95" s="4">
        <f>IF(AX$2='No Worse Off Calc'!$F$6,Data!AW95,0)</f>
        <v>0</v>
      </c>
      <c r="AY95" s="6">
        <f t="shared" si="12"/>
        <v>0</v>
      </c>
      <c r="AZ95" s="18">
        <f>IF(AZ$2='No Worse Off Calc'!$G$6,0,0)</f>
        <v>0</v>
      </c>
      <c r="BA95" s="4">
        <f>IF(BA$2='No Worse Off Calc'!$G$6,Data!AX95,0)</f>
        <v>0</v>
      </c>
      <c r="BB95" s="4">
        <f>IF(BB$2='No Worse Off Calc'!$G$6,Data!AY95,0)</f>
        <v>0</v>
      </c>
      <c r="BC95" s="4">
        <f>IF(BC$2='No Worse Off Calc'!$G$6,Data!AZ95,0)</f>
        <v>0</v>
      </c>
      <c r="BD95" s="4">
        <f>IF(BD$2='No Worse Off Calc'!$G$6,Data!BA95,0)</f>
        <v>0</v>
      </c>
      <c r="BE95" s="4">
        <f>IF(BE$2='No Worse Off Calc'!$G$6,Data!BB95,0)</f>
        <v>0</v>
      </c>
      <c r="BF95" s="4">
        <f>IF(BF$2='No Worse Off Calc'!$G$6,Data!BC95,0)</f>
        <v>0</v>
      </c>
      <c r="BG95" s="4">
        <f>IF(BG$2='No Worse Off Calc'!$G$6,Data!BD95,0)</f>
        <v>0</v>
      </c>
      <c r="BH95" s="6">
        <f t="shared" si="13"/>
        <v>0</v>
      </c>
      <c r="BI95" s="97">
        <f>IF('No Worse Off Calc'!$H$6="Yes",Data!BE95,0)</f>
        <v>0</v>
      </c>
      <c r="BJ95" s="18">
        <f>IF(BJ$2='No Worse Off Calc'!$L$4,0,0)</f>
        <v>0</v>
      </c>
      <c r="BK95" s="4">
        <f>IF(BK$2='No Worse Off Calc'!$L$4,Data!BV95,0)</f>
        <v>0</v>
      </c>
      <c r="BL95" s="4">
        <f>IF(BL$2='No Worse Off Calc'!$L$4,Data!BW95,0)</f>
        <v>0</v>
      </c>
      <c r="BM95" s="4">
        <f>IF(BM$2='No Worse Off Calc'!$L$4,Data!BX95,0)</f>
        <v>0</v>
      </c>
      <c r="BN95" s="4">
        <f>IF(BN$2='No Worse Off Calc'!$L$4,Data!BY95,0)</f>
        <v>0</v>
      </c>
      <c r="BO95" s="6">
        <f t="shared" si="14"/>
        <v>0</v>
      </c>
      <c r="BP95" s="4">
        <f>IF('No Worse Off Calc'!$J$6='No Worse Off Ref Data'!BP$2,Data!C95,0)</f>
        <v>0</v>
      </c>
      <c r="BQ95" s="4">
        <f>IF('No Worse Off Calc'!$J$6='No Worse Off Ref Data'!BQ$2,Data!D95,0)</f>
        <v>0</v>
      </c>
      <c r="BR95" s="4">
        <f>IF('No Worse Off Calc'!$J$6='No Worse Off Ref Data'!BR$2,Data!E95,0)</f>
        <v>0</v>
      </c>
      <c r="BS95" s="4">
        <f>IF('No Worse Off Calc'!$J$6='No Worse Off Ref Data'!BS$2,Data!F95,0)</f>
        <v>79.182000000000002</v>
      </c>
      <c r="BT95" s="99">
        <f t="shared" si="8"/>
        <v>79.182000000000002</v>
      </c>
      <c r="BU95" s="102">
        <f>IF('No Worse Off Calc'!$L$6="Yes",'No Worse Off Ref Data'!BO95*'No Worse Off Calc'!$L$5,0)</f>
        <v>0</v>
      </c>
      <c r="BV95" s="102">
        <f>IF('No Worse Off Calc'!$M$6="Yes",IF(('No Worse Off Calc'!I99-'No Worse Off Ref Data'!BT95)&gt;0,('No Worse Off Calc'!I99-'No Worse Off Ref Data'!BT95)*'No Worse Off Calc'!$M$5,0),0)</f>
        <v>0</v>
      </c>
      <c r="BW95" s="80">
        <f>IF('No Worse Off Calc'!$K$6="Yes",IF(('No Worse Off Calc'!I99)&lt;'No Worse Off Calc'!J99,('No Worse Off Calc'!I99-'No Worse Off Calc'!J99)*'No Worse Off Calc'!$K$5,0),0)</f>
        <v>-2.3447295662100345</v>
      </c>
      <c r="BX95" s="105">
        <f>IF('No Worse Off Calc'!$N$5='No Worse Off Ref Data'!$BX$2,'No Worse Off Scaling'!D98,0)</f>
        <v>0</v>
      </c>
      <c r="BY95" s="1">
        <f>IF('No Worse Off Calc'!$N$5='No Worse Off Ref Data'!$BY$2,'No Worse Off Scaling'!H98,0)</f>
        <v>0</v>
      </c>
      <c r="BZ95" s="6">
        <f>IF('No Worse Off Calc'!$N$6="Yes",SUM('No Worse Off Ref Data'!BX95:BY95),0)</f>
        <v>0</v>
      </c>
      <c r="CA95" s="4"/>
      <c r="CB95" s="4"/>
      <c r="CC95" s="4"/>
      <c r="CD95" s="4"/>
      <c r="CE95" s="4"/>
      <c r="CF95" s="4"/>
      <c r="CG95" s="4"/>
      <c r="CH95" s="4"/>
      <c r="CI95" s="4"/>
      <c r="CJ95" s="4"/>
      <c r="CK95" s="4"/>
      <c r="CL95" s="4"/>
      <c r="CM95" s="4"/>
      <c r="CN95" s="4"/>
      <c r="CO95" s="4"/>
      <c r="CP95" s="4"/>
      <c r="CQ95" s="4" t="e">
        <f>IF('No Worse Off Calc'!#REF!='No Worse Off Ref Data'!CQ$2,Data!G95,0)</f>
        <v>#REF!</v>
      </c>
      <c r="CR95" s="4" t="e">
        <f>IF('No Worse Off Calc'!#REF!='No Worse Off Ref Data'!CR$2,Data!H95,0)</f>
        <v>#REF!</v>
      </c>
      <c r="CS95" s="4" t="e">
        <f>IF('No Worse Off Calc'!#REF!='No Worse Off Ref Data'!CS$2,Data!I95,0)</f>
        <v>#REF!</v>
      </c>
      <c r="CT95" s="4" t="e">
        <f>IF('No Worse Off Calc'!#REF!='No Worse Off Ref Data'!CT$2,Data!J95,0)</f>
        <v>#REF!</v>
      </c>
      <c r="CU95" s="4" t="e">
        <f>IF('No Worse Off Calc'!#REF!='No Worse Off Ref Data'!CU$2,Data!K95,0)</f>
        <v>#REF!</v>
      </c>
      <c r="CV95" s="4" t="e">
        <f>IF('No Worse Off Calc'!#REF!='No Worse Off Ref Data'!CV$2,Data!L95,0)</f>
        <v>#REF!</v>
      </c>
      <c r="CW95" s="4" t="e">
        <f>IF('No Worse Off Calc'!#REF!='No Worse Off Ref Data'!CW$2,Data!M95,0)</f>
        <v>#REF!</v>
      </c>
      <c r="CX95" s="4" t="e">
        <f>IF('No Worse Off Calc'!#REF!='No Worse Off Ref Data'!CX$2,Data!N95,0)</f>
        <v>#REF!</v>
      </c>
      <c r="CY95" s="4" t="e">
        <f>IF('No Worse Off Calc'!#REF!='No Worse Off Ref Data'!CY$2,Data!O95,0)</f>
        <v>#REF!</v>
      </c>
      <c r="CZ95" s="4" t="e">
        <f>IF('No Worse Off Calc'!#REF!='No Worse Off Ref Data'!CZ$2,Data!P95,0)</f>
        <v>#REF!</v>
      </c>
      <c r="DA95" s="4" t="e">
        <f>IF('No Worse Off Calc'!#REF!='No Worse Off Ref Data'!DA$2,Data!Q95,0)</f>
        <v>#REF!</v>
      </c>
      <c r="DB95" s="4" t="e">
        <f>IF('No Worse Off Calc'!#REF!='No Worse Off Ref Data'!DB$2,Data!R95,0)</f>
        <v>#REF!</v>
      </c>
      <c r="DC95" s="4" t="e">
        <f>IF('No Worse Off Calc'!#REF!='No Worse Off Ref Data'!DC$2,Data!S95,0)</f>
        <v>#REF!</v>
      </c>
      <c r="DD95" s="4" t="e">
        <f>IF('No Worse Off Calc'!#REF!='No Worse Off Ref Data'!DD$2,Data!T95,0)</f>
        <v>#REF!</v>
      </c>
      <c r="DE95" s="4" t="e">
        <f>IF('No Worse Off Calc'!#REF!='No Worse Off Ref Data'!DE$2,Data!U95,0)</f>
        <v>#REF!</v>
      </c>
      <c r="DF95" s="22" t="e">
        <f t="shared" si="15"/>
        <v>#REF!</v>
      </c>
    </row>
    <row r="96" spans="1:110" x14ac:dyDescent="0.3">
      <c r="A96" s="12">
        <v>10294</v>
      </c>
      <c r="B96" s="37" t="s">
        <v>103</v>
      </c>
      <c r="C96" s="18">
        <f>IF('No Worse Off Calc'!$C$6='No Worse Off Ref Data'!C$2,Data!G96,0)</f>
        <v>0</v>
      </c>
      <c r="D96" s="4">
        <f>IF('No Worse Off Calc'!$C$6='No Worse Off Ref Data'!D$2,Data!H96,0)</f>
        <v>0</v>
      </c>
      <c r="E96" s="4">
        <f>IF('No Worse Off Calc'!$C$6='No Worse Off Ref Data'!E$2,Data!I96,0)</f>
        <v>36.041515753424662</v>
      </c>
      <c r="F96" s="4">
        <f>IF('No Worse Off Calc'!$C$6='No Worse Off Ref Data'!F$2,Data!J96,0)</f>
        <v>0</v>
      </c>
      <c r="G96" s="4">
        <f>IF('No Worse Off Calc'!$C$6='No Worse Off Ref Data'!G$2,Data!K96,0)</f>
        <v>0</v>
      </c>
      <c r="H96" s="4">
        <f>IF('No Worse Off Calc'!$C$6='No Worse Off Ref Data'!H$2,Data!L96,0)</f>
        <v>0</v>
      </c>
      <c r="I96" s="4">
        <f>IF('No Worse Off Calc'!$C$6='No Worse Off Ref Data'!I$2,Data!M96,0)</f>
        <v>0</v>
      </c>
      <c r="J96" s="4">
        <f>IF('No Worse Off Calc'!$C$6='No Worse Off Ref Data'!J$2,Data!N96,0)</f>
        <v>0</v>
      </c>
      <c r="K96" s="4">
        <f>IF('No Worse Off Calc'!$C$6='No Worse Off Ref Data'!K$2,Data!O96,0)</f>
        <v>0</v>
      </c>
      <c r="L96" s="4">
        <f>IF('No Worse Off Calc'!$C$6='No Worse Off Ref Data'!L$2,Data!P96,0)</f>
        <v>0</v>
      </c>
      <c r="M96" s="4">
        <f>IF('No Worse Off Calc'!$C$6='No Worse Off Ref Data'!M$2,Data!Q96,0)</f>
        <v>0</v>
      </c>
      <c r="N96" s="4">
        <f>IF('No Worse Off Calc'!$C$6='No Worse Off Ref Data'!N$2,Data!R96,0)</f>
        <v>0</v>
      </c>
      <c r="O96" s="4">
        <f>IF('No Worse Off Calc'!$C$6='No Worse Off Ref Data'!O$2,Data!S96,0)</f>
        <v>0</v>
      </c>
      <c r="P96" s="4">
        <f>IF('No Worse Off Calc'!$C$6='No Worse Off Ref Data'!P$2,Data!T96,0)</f>
        <v>0</v>
      </c>
      <c r="Q96" s="4">
        <f>IF('No Worse Off Calc'!$C$6='No Worse Off Ref Data'!Q$2,Data!U96,0)</f>
        <v>0</v>
      </c>
      <c r="R96" s="22">
        <f t="shared" si="9"/>
        <v>36.041515753424662</v>
      </c>
      <c r="S96" s="18">
        <f>IF(S$2='No Worse Off Calc'!$D$6,Data!V96,0)</f>
        <v>0</v>
      </c>
      <c r="T96" s="4">
        <f>IF(T$2='No Worse Off Calc'!$D$6,Data!W96,0)</f>
        <v>0</v>
      </c>
      <c r="U96" s="4">
        <f>IF(U$2='No Worse Off Calc'!$D$6,Data!X96,0)</f>
        <v>0</v>
      </c>
      <c r="V96" s="4">
        <f>IF(V$2='No Worse Off Calc'!$D$6,Data!Y96,0)</f>
        <v>0</v>
      </c>
      <c r="W96" s="4">
        <f>IF(W$2='No Worse Off Calc'!$D$6,Data!Z96,0)</f>
        <v>0</v>
      </c>
      <c r="X96" s="4">
        <f>IF(X$2='No Worse Off Calc'!$D$6,Data!AA96,0)</f>
        <v>0</v>
      </c>
      <c r="Y96" s="4">
        <f>IF(Y$2='No Worse Off Calc'!$D$6,Data!AB96,0)</f>
        <v>0</v>
      </c>
      <c r="Z96" s="4">
        <f>IF(Z$2='No Worse Off Calc'!$D$6,Data!AC96,0)</f>
        <v>0</v>
      </c>
      <c r="AA96" s="4">
        <f>IF(AA$2='No Worse Off Calc'!$D$6,Data!AD96,0)</f>
        <v>0</v>
      </c>
      <c r="AB96" s="4">
        <f>IF(AB$2='No Worse Off Calc'!$D$6,Data!AE96,0)</f>
        <v>0</v>
      </c>
      <c r="AC96" s="4">
        <f>IF(AC$2='No Worse Off Calc'!$D$6,Data!AF96,0)</f>
        <v>0</v>
      </c>
      <c r="AD96" s="4">
        <f>IF(AD$2='No Worse Off Calc'!$D$6,Data!AG96,0)</f>
        <v>0</v>
      </c>
      <c r="AE96" s="4">
        <f>IF(AE$2='No Worse Off Calc'!$D$6,Data!AH96,0)</f>
        <v>0</v>
      </c>
      <c r="AF96" s="4">
        <f>IF(AF$2='No Worse Off Calc'!$D$6,Data!AI96,0)</f>
        <v>0</v>
      </c>
      <c r="AG96" s="6">
        <f t="shared" si="10"/>
        <v>0</v>
      </c>
      <c r="AH96" s="18">
        <f>IF(AH$2='No Worse Off Calc'!$E$6,0,0)</f>
        <v>0</v>
      </c>
      <c r="AI96" s="4">
        <f>IF(AI$2='No Worse Off Calc'!$E$6,Data!AJ96,0)</f>
        <v>0</v>
      </c>
      <c r="AJ96" s="4">
        <f>IF(AJ$2='No Worse Off Calc'!$E$6,Data!AK96,0)</f>
        <v>0</v>
      </c>
      <c r="AK96" s="4">
        <f>IF(AK$2='No Worse Off Calc'!$E$6,Data!AL96,0)</f>
        <v>0</v>
      </c>
      <c r="AL96" s="4">
        <f>IF(AL$2='No Worse Off Calc'!$E$6,Data!AM96,0)</f>
        <v>0</v>
      </c>
      <c r="AM96" s="4">
        <f>IF(AM$2='No Worse Off Calc'!$E$6,Data!AN96,0)</f>
        <v>0</v>
      </c>
      <c r="AN96" s="4">
        <f>IF(AN$2='No Worse Off Calc'!$E$6,Data!AO96,0)</f>
        <v>0</v>
      </c>
      <c r="AO96" s="4">
        <f>IF(AO$2='No Worse Off Calc'!$E$6,Data!AP96,0)</f>
        <v>0</v>
      </c>
      <c r="AP96" s="6">
        <f t="shared" si="11"/>
        <v>0</v>
      </c>
      <c r="AQ96" s="18">
        <f>IF(AQ$2='No Worse Off Calc'!$F$6,0,0)</f>
        <v>0</v>
      </c>
      <c r="AR96" s="4">
        <f>IF(AR$2='No Worse Off Calc'!$F$6,Data!AQ96,0)</f>
        <v>0</v>
      </c>
      <c r="AS96" s="4">
        <f>IF(AS$2='No Worse Off Calc'!$F$6,Data!AR96,0)</f>
        <v>0</v>
      </c>
      <c r="AT96" s="4">
        <f>IF(AT$2='No Worse Off Calc'!$F$6,Data!AS96,0)</f>
        <v>0</v>
      </c>
      <c r="AU96" s="4">
        <f>IF(AU$2='No Worse Off Calc'!$F$6,Data!AT96,0)</f>
        <v>0</v>
      </c>
      <c r="AV96" s="4">
        <f>IF(AV$2='No Worse Off Calc'!$F$6,Data!AU96,0)</f>
        <v>0</v>
      </c>
      <c r="AW96" s="4">
        <f>IF(AW$2='No Worse Off Calc'!$F$6,Data!AV96,0)</f>
        <v>0</v>
      </c>
      <c r="AX96" s="4">
        <f>IF(AX$2='No Worse Off Calc'!$F$6,Data!AW96,0)</f>
        <v>0</v>
      </c>
      <c r="AY96" s="6">
        <f t="shared" si="12"/>
        <v>0</v>
      </c>
      <c r="AZ96" s="18">
        <f>IF(AZ$2='No Worse Off Calc'!$G$6,0,0)</f>
        <v>0</v>
      </c>
      <c r="BA96" s="4">
        <f>IF(BA$2='No Worse Off Calc'!$G$6,Data!AX96,0)</f>
        <v>0</v>
      </c>
      <c r="BB96" s="4">
        <f>IF(BB$2='No Worse Off Calc'!$G$6,Data!AY96,0)</f>
        <v>0</v>
      </c>
      <c r="BC96" s="4">
        <f>IF(BC$2='No Worse Off Calc'!$G$6,Data!AZ96,0)</f>
        <v>0</v>
      </c>
      <c r="BD96" s="4">
        <f>IF(BD$2='No Worse Off Calc'!$G$6,Data!BA96,0)</f>
        <v>0</v>
      </c>
      <c r="BE96" s="4">
        <f>IF(BE$2='No Worse Off Calc'!$G$6,Data!BB96,0)</f>
        <v>0</v>
      </c>
      <c r="BF96" s="4">
        <f>IF(BF$2='No Worse Off Calc'!$G$6,Data!BC96,0)</f>
        <v>0</v>
      </c>
      <c r="BG96" s="4">
        <f>IF(BG$2='No Worse Off Calc'!$G$6,Data!BD96,0)</f>
        <v>0</v>
      </c>
      <c r="BH96" s="6">
        <f t="shared" si="13"/>
        <v>0</v>
      </c>
      <c r="BI96" s="97">
        <f>IF('No Worse Off Calc'!$H$6="Yes",Data!BE96,0)</f>
        <v>0</v>
      </c>
      <c r="BJ96" s="18">
        <f>IF(BJ$2='No Worse Off Calc'!$L$4,0,0)</f>
        <v>0</v>
      </c>
      <c r="BK96" s="4">
        <f>IF(BK$2='No Worse Off Calc'!$L$4,Data!BV96,0)</f>
        <v>0</v>
      </c>
      <c r="BL96" s="4">
        <f>IF(BL$2='No Worse Off Calc'!$L$4,Data!BW96,0)</f>
        <v>0</v>
      </c>
      <c r="BM96" s="4">
        <f>IF(BM$2='No Worse Off Calc'!$L$4,Data!BX96,0)</f>
        <v>0</v>
      </c>
      <c r="BN96" s="4">
        <f>IF(BN$2='No Worse Off Calc'!$L$4,Data!BY96,0)</f>
        <v>6.1249999999999999E-2</v>
      </c>
      <c r="BO96" s="6">
        <f t="shared" si="14"/>
        <v>6.1249999999999999E-2</v>
      </c>
      <c r="BP96" s="4">
        <f>IF('No Worse Off Calc'!$J$6='No Worse Off Ref Data'!BP$2,Data!C96,0)</f>
        <v>0</v>
      </c>
      <c r="BQ96" s="4">
        <f>IF('No Worse Off Calc'!$J$6='No Worse Off Ref Data'!BQ$2,Data!D96,0)</f>
        <v>0</v>
      </c>
      <c r="BR96" s="4">
        <f>IF('No Worse Off Calc'!$J$6='No Worse Off Ref Data'!BR$2,Data!E96,0)</f>
        <v>0</v>
      </c>
      <c r="BS96" s="4">
        <f>IF('No Worse Off Calc'!$J$6='No Worse Off Ref Data'!BS$2,Data!F96,0)</f>
        <v>36.326999999999998</v>
      </c>
      <c r="BT96" s="99">
        <f t="shared" si="8"/>
        <v>36.326999999999998</v>
      </c>
      <c r="BU96" s="102">
        <f>IF('No Worse Off Calc'!$L$6="Yes",'No Worse Off Ref Data'!BO96*'No Worse Off Calc'!$L$5,0)</f>
        <v>6.1249999999999999E-2</v>
      </c>
      <c r="BV96" s="102">
        <f>IF('No Worse Off Calc'!$M$6="Yes",IF(('No Worse Off Calc'!I100-'No Worse Off Ref Data'!BT96)&gt;0,('No Worse Off Calc'!I100-'No Worse Off Ref Data'!BT96)*'No Worse Off Calc'!$M$5,0),0)</f>
        <v>0</v>
      </c>
      <c r="BW96" s="80">
        <f>IF('No Worse Off Calc'!$K$6="Yes",IF(('No Worse Off Calc'!I100)&lt;'No Worse Off Calc'!J100,('No Worse Off Calc'!I100-'No Worse Off Calc'!J100)*'No Worse Off Calc'!$K$5,0),0)</f>
        <v>-0.28548424657533644</v>
      </c>
      <c r="BX96" s="105">
        <f>IF('No Worse Off Calc'!$N$5='No Worse Off Ref Data'!$BX$2,'No Worse Off Scaling'!D99,0)</f>
        <v>0</v>
      </c>
      <c r="BY96" s="1">
        <f>IF('No Worse Off Calc'!$N$5='No Worse Off Ref Data'!$BY$2,'No Worse Off Scaling'!H99,0)</f>
        <v>0</v>
      </c>
      <c r="BZ96" s="6">
        <f>IF('No Worse Off Calc'!$N$6="Yes",SUM('No Worse Off Ref Data'!BX96:BY96),0)</f>
        <v>0</v>
      </c>
      <c r="CA96" s="4"/>
      <c r="CB96" s="4"/>
      <c r="CC96" s="4"/>
      <c r="CD96" s="4"/>
      <c r="CE96" s="4"/>
      <c r="CF96" s="4"/>
      <c r="CG96" s="4"/>
      <c r="CH96" s="4"/>
      <c r="CI96" s="4"/>
      <c r="CJ96" s="4"/>
      <c r="CK96" s="4"/>
      <c r="CL96" s="4"/>
      <c r="CM96" s="4"/>
      <c r="CN96" s="4"/>
      <c r="CO96" s="4"/>
      <c r="CP96" s="4"/>
      <c r="CQ96" s="4" t="e">
        <f>IF('No Worse Off Calc'!#REF!='No Worse Off Ref Data'!CQ$2,Data!G96,0)</f>
        <v>#REF!</v>
      </c>
      <c r="CR96" s="4" t="e">
        <f>IF('No Worse Off Calc'!#REF!='No Worse Off Ref Data'!CR$2,Data!H96,0)</f>
        <v>#REF!</v>
      </c>
      <c r="CS96" s="4" t="e">
        <f>IF('No Worse Off Calc'!#REF!='No Worse Off Ref Data'!CS$2,Data!I96,0)</f>
        <v>#REF!</v>
      </c>
      <c r="CT96" s="4" t="e">
        <f>IF('No Worse Off Calc'!#REF!='No Worse Off Ref Data'!CT$2,Data!J96,0)</f>
        <v>#REF!</v>
      </c>
      <c r="CU96" s="4" t="e">
        <f>IF('No Worse Off Calc'!#REF!='No Worse Off Ref Data'!CU$2,Data!K96,0)</f>
        <v>#REF!</v>
      </c>
      <c r="CV96" s="4" t="e">
        <f>IF('No Worse Off Calc'!#REF!='No Worse Off Ref Data'!CV$2,Data!L96,0)</f>
        <v>#REF!</v>
      </c>
      <c r="CW96" s="4" t="e">
        <f>IF('No Worse Off Calc'!#REF!='No Worse Off Ref Data'!CW$2,Data!M96,0)</f>
        <v>#REF!</v>
      </c>
      <c r="CX96" s="4" t="e">
        <f>IF('No Worse Off Calc'!#REF!='No Worse Off Ref Data'!CX$2,Data!N96,0)</f>
        <v>#REF!</v>
      </c>
      <c r="CY96" s="4" t="e">
        <f>IF('No Worse Off Calc'!#REF!='No Worse Off Ref Data'!CY$2,Data!O96,0)</f>
        <v>#REF!</v>
      </c>
      <c r="CZ96" s="4" t="e">
        <f>IF('No Worse Off Calc'!#REF!='No Worse Off Ref Data'!CZ$2,Data!P96,0)</f>
        <v>#REF!</v>
      </c>
      <c r="DA96" s="4" t="e">
        <f>IF('No Worse Off Calc'!#REF!='No Worse Off Ref Data'!DA$2,Data!Q96,0)</f>
        <v>#REF!</v>
      </c>
      <c r="DB96" s="4" t="e">
        <f>IF('No Worse Off Calc'!#REF!='No Worse Off Ref Data'!DB$2,Data!R96,0)</f>
        <v>#REF!</v>
      </c>
      <c r="DC96" s="4" t="e">
        <f>IF('No Worse Off Calc'!#REF!='No Worse Off Ref Data'!DC$2,Data!S96,0)</f>
        <v>#REF!</v>
      </c>
      <c r="DD96" s="4" t="e">
        <f>IF('No Worse Off Calc'!#REF!='No Worse Off Ref Data'!DD$2,Data!T96,0)</f>
        <v>#REF!</v>
      </c>
      <c r="DE96" s="4" t="e">
        <f>IF('No Worse Off Calc'!#REF!='No Worse Off Ref Data'!DE$2,Data!U96,0)</f>
        <v>#REF!</v>
      </c>
      <c r="DF96" s="22" t="e">
        <f t="shared" si="15"/>
        <v>#REF!</v>
      </c>
    </row>
    <row r="97" spans="1:110" x14ac:dyDescent="0.3">
      <c r="A97" s="12">
        <v>10304</v>
      </c>
      <c r="B97" s="37" t="s">
        <v>104</v>
      </c>
      <c r="C97" s="18">
        <f>IF('No Worse Off Calc'!$C$6='No Worse Off Ref Data'!C$2,Data!G97,0)</f>
        <v>0</v>
      </c>
      <c r="D97" s="4">
        <f>IF('No Worse Off Calc'!$C$6='No Worse Off Ref Data'!D$2,Data!H97,0)</f>
        <v>0</v>
      </c>
      <c r="E97" s="4">
        <f>IF('No Worse Off Calc'!$C$6='No Worse Off Ref Data'!E$2,Data!I97,0)</f>
        <v>13.38260799086758</v>
      </c>
      <c r="F97" s="4">
        <f>IF('No Worse Off Calc'!$C$6='No Worse Off Ref Data'!F$2,Data!J97,0)</f>
        <v>0</v>
      </c>
      <c r="G97" s="4">
        <f>IF('No Worse Off Calc'!$C$6='No Worse Off Ref Data'!G$2,Data!K97,0)</f>
        <v>0</v>
      </c>
      <c r="H97" s="4">
        <f>IF('No Worse Off Calc'!$C$6='No Worse Off Ref Data'!H$2,Data!L97,0)</f>
        <v>0</v>
      </c>
      <c r="I97" s="4">
        <f>IF('No Worse Off Calc'!$C$6='No Worse Off Ref Data'!I$2,Data!M97,0)</f>
        <v>0</v>
      </c>
      <c r="J97" s="4">
        <f>IF('No Worse Off Calc'!$C$6='No Worse Off Ref Data'!J$2,Data!N97,0)</f>
        <v>0</v>
      </c>
      <c r="K97" s="4">
        <f>IF('No Worse Off Calc'!$C$6='No Worse Off Ref Data'!K$2,Data!O97,0)</f>
        <v>0</v>
      </c>
      <c r="L97" s="4">
        <f>IF('No Worse Off Calc'!$C$6='No Worse Off Ref Data'!L$2,Data!P97,0)</f>
        <v>0</v>
      </c>
      <c r="M97" s="4">
        <f>IF('No Worse Off Calc'!$C$6='No Worse Off Ref Data'!M$2,Data!Q97,0)</f>
        <v>0</v>
      </c>
      <c r="N97" s="4">
        <f>IF('No Worse Off Calc'!$C$6='No Worse Off Ref Data'!N$2,Data!R97,0)</f>
        <v>0</v>
      </c>
      <c r="O97" s="4">
        <f>IF('No Worse Off Calc'!$C$6='No Worse Off Ref Data'!O$2,Data!S97,0)</f>
        <v>0</v>
      </c>
      <c r="P97" s="4">
        <f>IF('No Worse Off Calc'!$C$6='No Worse Off Ref Data'!P$2,Data!T97,0)</f>
        <v>0</v>
      </c>
      <c r="Q97" s="4">
        <f>IF('No Worse Off Calc'!$C$6='No Worse Off Ref Data'!Q$2,Data!U97,0)</f>
        <v>0</v>
      </c>
      <c r="R97" s="22">
        <f t="shared" si="9"/>
        <v>13.38260799086758</v>
      </c>
      <c r="S97" s="18">
        <f>IF(S$2='No Worse Off Calc'!$D$6,Data!V97,0)</f>
        <v>0</v>
      </c>
      <c r="T97" s="4">
        <f>IF(T$2='No Worse Off Calc'!$D$6,Data!W97,0)</f>
        <v>0</v>
      </c>
      <c r="U97" s="4">
        <f>IF(U$2='No Worse Off Calc'!$D$6,Data!X97,0)</f>
        <v>0</v>
      </c>
      <c r="V97" s="4">
        <f>IF(V$2='No Worse Off Calc'!$D$6,Data!Y97,0)</f>
        <v>0</v>
      </c>
      <c r="W97" s="4">
        <f>IF(W$2='No Worse Off Calc'!$D$6,Data!Z97,0)</f>
        <v>0</v>
      </c>
      <c r="X97" s="4">
        <f>IF(X$2='No Worse Off Calc'!$D$6,Data!AA97,0)</f>
        <v>0</v>
      </c>
      <c r="Y97" s="4">
        <f>IF(Y$2='No Worse Off Calc'!$D$6,Data!AB97,0)</f>
        <v>0</v>
      </c>
      <c r="Z97" s="4">
        <f>IF(Z$2='No Worse Off Calc'!$D$6,Data!AC97,0)</f>
        <v>0</v>
      </c>
      <c r="AA97" s="4">
        <f>IF(AA$2='No Worse Off Calc'!$D$6,Data!AD97,0)</f>
        <v>0</v>
      </c>
      <c r="AB97" s="4">
        <f>IF(AB$2='No Worse Off Calc'!$D$6,Data!AE97,0)</f>
        <v>0</v>
      </c>
      <c r="AC97" s="4">
        <f>IF(AC$2='No Worse Off Calc'!$D$6,Data!AF97,0)</f>
        <v>0</v>
      </c>
      <c r="AD97" s="4">
        <f>IF(AD$2='No Worse Off Calc'!$D$6,Data!AG97,0)</f>
        <v>0</v>
      </c>
      <c r="AE97" s="4">
        <f>IF(AE$2='No Worse Off Calc'!$D$6,Data!AH97,0)</f>
        <v>0</v>
      </c>
      <c r="AF97" s="4">
        <f>IF(AF$2='No Worse Off Calc'!$D$6,Data!AI97,0)</f>
        <v>0</v>
      </c>
      <c r="AG97" s="6">
        <f t="shared" si="10"/>
        <v>0</v>
      </c>
      <c r="AH97" s="18">
        <f>IF(AH$2='No Worse Off Calc'!$E$6,0,0)</f>
        <v>0</v>
      </c>
      <c r="AI97" s="4">
        <f>IF(AI$2='No Worse Off Calc'!$E$6,Data!AJ97,0)</f>
        <v>0</v>
      </c>
      <c r="AJ97" s="4">
        <f>IF(AJ$2='No Worse Off Calc'!$E$6,Data!AK97,0)</f>
        <v>0</v>
      </c>
      <c r="AK97" s="4">
        <f>IF(AK$2='No Worse Off Calc'!$E$6,Data!AL97,0)</f>
        <v>0</v>
      </c>
      <c r="AL97" s="4">
        <f>IF(AL$2='No Worse Off Calc'!$E$6,Data!AM97,0)</f>
        <v>0</v>
      </c>
      <c r="AM97" s="4">
        <f>IF(AM$2='No Worse Off Calc'!$E$6,Data!AN97,0)</f>
        <v>0</v>
      </c>
      <c r="AN97" s="4">
        <f>IF(AN$2='No Worse Off Calc'!$E$6,Data!AO97,0)</f>
        <v>0</v>
      </c>
      <c r="AO97" s="4">
        <f>IF(AO$2='No Worse Off Calc'!$E$6,Data!AP97,0)</f>
        <v>0</v>
      </c>
      <c r="AP97" s="6">
        <f t="shared" si="11"/>
        <v>0</v>
      </c>
      <c r="AQ97" s="18">
        <f>IF(AQ$2='No Worse Off Calc'!$F$6,0,0)</f>
        <v>0</v>
      </c>
      <c r="AR97" s="4">
        <f>IF(AR$2='No Worse Off Calc'!$F$6,Data!AQ97,0)</f>
        <v>0</v>
      </c>
      <c r="AS97" s="4">
        <f>IF(AS$2='No Worse Off Calc'!$F$6,Data!AR97,0)</f>
        <v>0</v>
      </c>
      <c r="AT97" s="4">
        <f>IF(AT$2='No Worse Off Calc'!$F$6,Data!AS97,0)</f>
        <v>0</v>
      </c>
      <c r="AU97" s="4">
        <f>IF(AU$2='No Worse Off Calc'!$F$6,Data!AT97,0)</f>
        <v>0</v>
      </c>
      <c r="AV97" s="4">
        <f>IF(AV$2='No Worse Off Calc'!$F$6,Data!AU97,0)</f>
        <v>0</v>
      </c>
      <c r="AW97" s="4">
        <f>IF(AW$2='No Worse Off Calc'!$F$6,Data!AV97,0)</f>
        <v>0</v>
      </c>
      <c r="AX97" s="4">
        <f>IF(AX$2='No Worse Off Calc'!$F$6,Data!AW97,0)</f>
        <v>0</v>
      </c>
      <c r="AY97" s="6">
        <f t="shared" si="12"/>
        <v>0</v>
      </c>
      <c r="AZ97" s="18">
        <f>IF(AZ$2='No Worse Off Calc'!$G$6,0,0)</f>
        <v>0</v>
      </c>
      <c r="BA97" s="4">
        <f>IF(BA$2='No Worse Off Calc'!$G$6,Data!AX97,0)</f>
        <v>0</v>
      </c>
      <c r="BB97" s="4">
        <f>IF(BB$2='No Worse Off Calc'!$G$6,Data!AY97,0)</f>
        <v>0</v>
      </c>
      <c r="BC97" s="4">
        <f>IF(BC$2='No Worse Off Calc'!$G$6,Data!AZ97,0)</f>
        <v>0</v>
      </c>
      <c r="BD97" s="4">
        <f>IF(BD$2='No Worse Off Calc'!$G$6,Data!BA97,0)</f>
        <v>0</v>
      </c>
      <c r="BE97" s="4">
        <f>IF(BE$2='No Worse Off Calc'!$G$6,Data!BB97,0)</f>
        <v>0</v>
      </c>
      <c r="BF97" s="4">
        <f>IF(BF$2='No Worse Off Calc'!$G$6,Data!BC97,0)</f>
        <v>0</v>
      </c>
      <c r="BG97" s="4">
        <f>IF(BG$2='No Worse Off Calc'!$G$6,Data!BD97,0)</f>
        <v>0</v>
      </c>
      <c r="BH97" s="6">
        <f t="shared" si="13"/>
        <v>0</v>
      </c>
      <c r="BI97" s="97">
        <f>IF('No Worse Off Calc'!$H$6="Yes",Data!BE97,0)</f>
        <v>0</v>
      </c>
      <c r="BJ97" s="18">
        <f>IF(BJ$2='No Worse Off Calc'!$L$4,0,0)</f>
        <v>0</v>
      </c>
      <c r="BK97" s="4">
        <f>IF(BK$2='No Worse Off Calc'!$L$4,Data!BV97,0)</f>
        <v>0</v>
      </c>
      <c r="BL97" s="4">
        <f>IF(BL$2='No Worse Off Calc'!$L$4,Data!BW97,0)</f>
        <v>0</v>
      </c>
      <c r="BM97" s="4">
        <f>IF(BM$2='No Worse Off Calc'!$L$4,Data!BX97,0)</f>
        <v>0</v>
      </c>
      <c r="BN97" s="4">
        <f>IF(BN$2='No Worse Off Calc'!$L$4,Data!BY97,0)</f>
        <v>0</v>
      </c>
      <c r="BO97" s="6">
        <f t="shared" si="14"/>
        <v>0</v>
      </c>
      <c r="BP97" s="4">
        <f>IF('No Worse Off Calc'!$J$6='No Worse Off Ref Data'!BP$2,Data!C97,0)</f>
        <v>0</v>
      </c>
      <c r="BQ97" s="4">
        <f>IF('No Worse Off Calc'!$J$6='No Worse Off Ref Data'!BQ$2,Data!D97,0)</f>
        <v>0</v>
      </c>
      <c r="BR97" s="4">
        <f>IF('No Worse Off Calc'!$J$6='No Worse Off Ref Data'!BR$2,Data!E97,0)</f>
        <v>0</v>
      </c>
      <c r="BS97" s="4">
        <f>IF('No Worse Off Calc'!$J$6='No Worse Off Ref Data'!BS$2,Data!F97,0)</f>
        <v>14.068</v>
      </c>
      <c r="BT97" s="99">
        <f t="shared" si="8"/>
        <v>14.068</v>
      </c>
      <c r="BU97" s="102">
        <f>IF('No Worse Off Calc'!$L$6="Yes",'No Worse Off Ref Data'!BO97*'No Worse Off Calc'!$L$5,0)</f>
        <v>0</v>
      </c>
      <c r="BV97" s="102">
        <f>IF('No Worse Off Calc'!$M$6="Yes",IF(('No Worse Off Calc'!I101-'No Worse Off Ref Data'!BT97)&gt;0,('No Worse Off Calc'!I101-'No Worse Off Ref Data'!BT97)*'No Worse Off Calc'!$M$5,0),0)</f>
        <v>0</v>
      </c>
      <c r="BW97" s="80">
        <f>IF('No Worse Off Calc'!$K$6="Yes",IF(('No Worse Off Calc'!I101)&lt;'No Worse Off Calc'!J101,('No Worse Off Calc'!I101-'No Worse Off Calc'!J101)*'No Worse Off Calc'!$K$5,0),0)</f>
        <v>-0.68539200913241949</v>
      </c>
      <c r="BX97" s="105">
        <f>IF('No Worse Off Calc'!$N$5='No Worse Off Ref Data'!$BX$2,'No Worse Off Scaling'!D100,0)</f>
        <v>0</v>
      </c>
      <c r="BY97" s="1">
        <f>IF('No Worse Off Calc'!$N$5='No Worse Off Ref Data'!$BY$2,'No Worse Off Scaling'!H100,0)</f>
        <v>0</v>
      </c>
      <c r="BZ97" s="6">
        <f>IF('No Worse Off Calc'!$N$6="Yes",SUM('No Worse Off Ref Data'!BX97:BY97),0)</f>
        <v>0</v>
      </c>
      <c r="CA97" s="4"/>
      <c r="CB97" s="4"/>
      <c r="CC97" s="4"/>
      <c r="CD97" s="4"/>
      <c r="CE97" s="4"/>
      <c r="CF97" s="4"/>
      <c r="CG97" s="4"/>
      <c r="CH97" s="4"/>
      <c r="CI97" s="4"/>
      <c r="CJ97" s="4"/>
      <c r="CK97" s="4"/>
      <c r="CL97" s="4"/>
      <c r="CM97" s="4"/>
      <c r="CN97" s="4"/>
      <c r="CO97" s="4"/>
      <c r="CP97" s="4"/>
      <c r="CQ97" s="4" t="e">
        <f>IF('No Worse Off Calc'!#REF!='No Worse Off Ref Data'!CQ$2,Data!G97,0)</f>
        <v>#REF!</v>
      </c>
      <c r="CR97" s="4" t="e">
        <f>IF('No Worse Off Calc'!#REF!='No Worse Off Ref Data'!CR$2,Data!H97,0)</f>
        <v>#REF!</v>
      </c>
      <c r="CS97" s="4" t="e">
        <f>IF('No Worse Off Calc'!#REF!='No Worse Off Ref Data'!CS$2,Data!I97,0)</f>
        <v>#REF!</v>
      </c>
      <c r="CT97" s="4" t="e">
        <f>IF('No Worse Off Calc'!#REF!='No Worse Off Ref Data'!CT$2,Data!J97,0)</f>
        <v>#REF!</v>
      </c>
      <c r="CU97" s="4" t="e">
        <f>IF('No Worse Off Calc'!#REF!='No Worse Off Ref Data'!CU$2,Data!K97,0)</f>
        <v>#REF!</v>
      </c>
      <c r="CV97" s="4" t="e">
        <f>IF('No Worse Off Calc'!#REF!='No Worse Off Ref Data'!CV$2,Data!L97,0)</f>
        <v>#REF!</v>
      </c>
      <c r="CW97" s="4" t="e">
        <f>IF('No Worse Off Calc'!#REF!='No Worse Off Ref Data'!CW$2,Data!M97,0)</f>
        <v>#REF!</v>
      </c>
      <c r="CX97" s="4" t="e">
        <f>IF('No Worse Off Calc'!#REF!='No Worse Off Ref Data'!CX$2,Data!N97,0)</f>
        <v>#REF!</v>
      </c>
      <c r="CY97" s="4" t="e">
        <f>IF('No Worse Off Calc'!#REF!='No Worse Off Ref Data'!CY$2,Data!O97,0)</f>
        <v>#REF!</v>
      </c>
      <c r="CZ97" s="4" t="e">
        <f>IF('No Worse Off Calc'!#REF!='No Worse Off Ref Data'!CZ$2,Data!P97,0)</f>
        <v>#REF!</v>
      </c>
      <c r="DA97" s="4" t="e">
        <f>IF('No Worse Off Calc'!#REF!='No Worse Off Ref Data'!DA$2,Data!Q97,0)</f>
        <v>#REF!</v>
      </c>
      <c r="DB97" s="4" t="e">
        <f>IF('No Worse Off Calc'!#REF!='No Worse Off Ref Data'!DB$2,Data!R97,0)</f>
        <v>#REF!</v>
      </c>
      <c r="DC97" s="4" t="e">
        <f>IF('No Worse Off Calc'!#REF!='No Worse Off Ref Data'!DC$2,Data!S97,0)</f>
        <v>#REF!</v>
      </c>
      <c r="DD97" s="4" t="e">
        <f>IF('No Worse Off Calc'!#REF!='No Worse Off Ref Data'!DD$2,Data!T97,0)</f>
        <v>#REF!</v>
      </c>
      <c r="DE97" s="4" t="e">
        <f>IF('No Worse Off Calc'!#REF!='No Worse Off Ref Data'!DE$2,Data!U97,0)</f>
        <v>#REF!</v>
      </c>
      <c r="DF97" s="22" t="e">
        <f t="shared" si="15"/>
        <v>#REF!</v>
      </c>
    </row>
    <row r="98" spans="1:110" x14ac:dyDescent="0.3">
      <c r="A98" s="12">
        <v>10306</v>
      </c>
      <c r="B98" s="37" t="s">
        <v>105</v>
      </c>
      <c r="C98" s="18">
        <f>IF('No Worse Off Calc'!$C$6='No Worse Off Ref Data'!C$2,Data!G98,0)</f>
        <v>0</v>
      </c>
      <c r="D98" s="4">
        <f>IF('No Worse Off Calc'!$C$6='No Worse Off Ref Data'!D$2,Data!H98,0)</f>
        <v>0</v>
      </c>
      <c r="E98" s="4">
        <f>IF('No Worse Off Calc'!$C$6='No Worse Off Ref Data'!E$2,Data!I98,0)</f>
        <v>34.332959817351608</v>
      </c>
      <c r="F98" s="4">
        <f>IF('No Worse Off Calc'!$C$6='No Worse Off Ref Data'!F$2,Data!J98,0)</f>
        <v>0</v>
      </c>
      <c r="G98" s="4">
        <f>IF('No Worse Off Calc'!$C$6='No Worse Off Ref Data'!G$2,Data!K98,0)</f>
        <v>0</v>
      </c>
      <c r="H98" s="4">
        <f>IF('No Worse Off Calc'!$C$6='No Worse Off Ref Data'!H$2,Data!L98,0)</f>
        <v>0</v>
      </c>
      <c r="I98" s="4">
        <f>IF('No Worse Off Calc'!$C$6='No Worse Off Ref Data'!I$2,Data!M98,0)</f>
        <v>0</v>
      </c>
      <c r="J98" s="4">
        <f>IF('No Worse Off Calc'!$C$6='No Worse Off Ref Data'!J$2,Data!N98,0)</f>
        <v>0</v>
      </c>
      <c r="K98" s="4">
        <f>IF('No Worse Off Calc'!$C$6='No Worse Off Ref Data'!K$2,Data!O98,0)</f>
        <v>0</v>
      </c>
      <c r="L98" s="4">
        <f>IF('No Worse Off Calc'!$C$6='No Worse Off Ref Data'!L$2,Data!P98,0)</f>
        <v>0</v>
      </c>
      <c r="M98" s="4">
        <f>IF('No Worse Off Calc'!$C$6='No Worse Off Ref Data'!M$2,Data!Q98,0)</f>
        <v>0</v>
      </c>
      <c r="N98" s="4">
        <f>IF('No Worse Off Calc'!$C$6='No Worse Off Ref Data'!N$2,Data!R98,0)</f>
        <v>0</v>
      </c>
      <c r="O98" s="4">
        <f>IF('No Worse Off Calc'!$C$6='No Worse Off Ref Data'!O$2,Data!S98,0)</f>
        <v>0</v>
      </c>
      <c r="P98" s="4">
        <f>IF('No Worse Off Calc'!$C$6='No Worse Off Ref Data'!P$2,Data!T98,0)</f>
        <v>0</v>
      </c>
      <c r="Q98" s="4">
        <f>IF('No Worse Off Calc'!$C$6='No Worse Off Ref Data'!Q$2,Data!U98,0)</f>
        <v>0</v>
      </c>
      <c r="R98" s="22">
        <f t="shared" si="9"/>
        <v>34.332959817351608</v>
      </c>
      <c r="S98" s="18">
        <f>IF(S$2='No Worse Off Calc'!$D$6,Data!V98,0)</f>
        <v>0</v>
      </c>
      <c r="T98" s="4">
        <f>IF(T$2='No Worse Off Calc'!$D$6,Data!W98,0)</f>
        <v>0</v>
      </c>
      <c r="U98" s="4">
        <f>IF(U$2='No Worse Off Calc'!$D$6,Data!X98,0)</f>
        <v>0</v>
      </c>
      <c r="V98" s="4">
        <f>IF(V$2='No Worse Off Calc'!$D$6,Data!Y98,0)</f>
        <v>0</v>
      </c>
      <c r="W98" s="4">
        <f>IF(W$2='No Worse Off Calc'!$D$6,Data!Z98,0)</f>
        <v>0</v>
      </c>
      <c r="X98" s="4">
        <f>IF(X$2='No Worse Off Calc'!$D$6,Data!AA98,0)</f>
        <v>0</v>
      </c>
      <c r="Y98" s="4">
        <f>IF(Y$2='No Worse Off Calc'!$D$6,Data!AB98,0)</f>
        <v>0</v>
      </c>
      <c r="Z98" s="4">
        <f>IF(Z$2='No Worse Off Calc'!$D$6,Data!AC98,0)</f>
        <v>0</v>
      </c>
      <c r="AA98" s="4">
        <f>IF(AA$2='No Worse Off Calc'!$D$6,Data!AD98,0)</f>
        <v>0</v>
      </c>
      <c r="AB98" s="4">
        <f>IF(AB$2='No Worse Off Calc'!$D$6,Data!AE98,0)</f>
        <v>0</v>
      </c>
      <c r="AC98" s="4">
        <f>IF(AC$2='No Worse Off Calc'!$D$6,Data!AF98,0)</f>
        <v>0</v>
      </c>
      <c r="AD98" s="4">
        <f>IF(AD$2='No Worse Off Calc'!$D$6,Data!AG98,0)</f>
        <v>0</v>
      </c>
      <c r="AE98" s="4">
        <f>IF(AE$2='No Worse Off Calc'!$D$6,Data!AH98,0)</f>
        <v>0</v>
      </c>
      <c r="AF98" s="4">
        <f>IF(AF$2='No Worse Off Calc'!$D$6,Data!AI98,0)</f>
        <v>0</v>
      </c>
      <c r="AG98" s="6">
        <f t="shared" si="10"/>
        <v>0</v>
      </c>
      <c r="AH98" s="18">
        <f>IF(AH$2='No Worse Off Calc'!$E$6,0,0)</f>
        <v>0</v>
      </c>
      <c r="AI98" s="4">
        <f>IF(AI$2='No Worse Off Calc'!$E$6,Data!AJ98,0)</f>
        <v>0</v>
      </c>
      <c r="AJ98" s="4">
        <f>IF(AJ$2='No Worse Off Calc'!$E$6,Data!AK98,0)</f>
        <v>29.999771689497717</v>
      </c>
      <c r="AK98" s="4">
        <f>IF(AK$2='No Worse Off Calc'!$E$6,Data!AL98,0)</f>
        <v>0</v>
      </c>
      <c r="AL98" s="4">
        <f>IF(AL$2='No Worse Off Calc'!$E$6,Data!AM98,0)</f>
        <v>0</v>
      </c>
      <c r="AM98" s="4">
        <f>IF(AM$2='No Worse Off Calc'!$E$6,Data!AN98,0)</f>
        <v>0</v>
      </c>
      <c r="AN98" s="4">
        <f>IF(AN$2='No Worse Off Calc'!$E$6,Data!AO98,0)</f>
        <v>0</v>
      </c>
      <c r="AO98" s="4">
        <f>IF(AO$2='No Worse Off Calc'!$E$6,Data!AP98,0)</f>
        <v>0</v>
      </c>
      <c r="AP98" s="6">
        <f t="shared" si="11"/>
        <v>29.999771689497717</v>
      </c>
      <c r="AQ98" s="18">
        <f>IF(AQ$2='No Worse Off Calc'!$F$6,0,0)</f>
        <v>0</v>
      </c>
      <c r="AR98" s="4">
        <f>IF(AR$2='No Worse Off Calc'!$F$6,Data!AQ98,0)</f>
        <v>0</v>
      </c>
      <c r="AS98" s="4">
        <f>IF(AS$2='No Worse Off Calc'!$F$6,Data!AR98,0)</f>
        <v>57.46</v>
      </c>
      <c r="AT98" s="4">
        <f>IF(AT$2='No Worse Off Calc'!$F$6,Data!AS98,0)</f>
        <v>0</v>
      </c>
      <c r="AU98" s="4">
        <f>IF(AU$2='No Worse Off Calc'!$F$6,Data!AT98,0)</f>
        <v>0</v>
      </c>
      <c r="AV98" s="4">
        <f>IF(AV$2='No Worse Off Calc'!$F$6,Data!AU98,0)</f>
        <v>0</v>
      </c>
      <c r="AW98" s="4">
        <f>IF(AW$2='No Worse Off Calc'!$F$6,Data!AV98,0)</f>
        <v>0</v>
      </c>
      <c r="AX98" s="4">
        <f>IF(AX$2='No Worse Off Calc'!$F$6,Data!AW98,0)</f>
        <v>0</v>
      </c>
      <c r="AY98" s="6">
        <f t="shared" si="12"/>
        <v>57.46</v>
      </c>
      <c r="AZ98" s="18">
        <f>IF(AZ$2='No Worse Off Calc'!$G$6,0,0)</f>
        <v>0</v>
      </c>
      <c r="BA98" s="4">
        <f>IF(BA$2='No Worse Off Calc'!$G$6,Data!AX98,0)</f>
        <v>0</v>
      </c>
      <c r="BB98" s="4">
        <f>IF(BB$2='No Worse Off Calc'!$G$6,Data!AY98,0)</f>
        <v>0</v>
      </c>
      <c r="BC98" s="4">
        <f>IF(BC$2='No Worse Off Calc'!$G$6,Data!AZ98,0)</f>
        <v>0</v>
      </c>
      <c r="BD98" s="4">
        <f>IF(BD$2='No Worse Off Calc'!$G$6,Data!BA98,0)</f>
        <v>0</v>
      </c>
      <c r="BE98" s="4">
        <f>IF(BE$2='No Worse Off Calc'!$G$6,Data!BB98,0)</f>
        <v>0</v>
      </c>
      <c r="BF98" s="4">
        <f>IF(BF$2='No Worse Off Calc'!$G$6,Data!BC98,0)</f>
        <v>0</v>
      </c>
      <c r="BG98" s="4">
        <f>IF(BG$2='No Worse Off Calc'!$G$6,Data!BD98,0)</f>
        <v>0</v>
      </c>
      <c r="BH98" s="6">
        <f t="shared" si="13"/>
        <v>0</v>
      </c>
      <c r="BI98" s="97">
        <f>IF('No Worse Off Calc'!$H$6="Yes",Data!BE98,0)</f>
        <v>0</v>
      </c>
      <c r="BJ98" s="18">
        <f>IF(BJ$2='No Worse Off Calc'!$L$4,0,0)</f>
        <v>0</v>
      </c>
      <c r="BK98" s="4">
        <f>IF(BK$2='No Worse Off Calc'!$L$4,Data!BV98,0)</f>
        <v>0</v>
      </c>
      <c r="BL98" s="4">
        <f>IF(BL$2='No Worse Off Calc'!$L$4,Data!BW98,0)</f>
        <v>0</v>
      </c>
      <c r="BM98" s="4">
        <f>IF(BM$2='No Worse Off Calc'!$L$4,Data!BX98,0)</f>
        <v>0</v>
      </c>
      <c r="BN98" s="4">
        <f>IF(BN$2='No Worse Off Calc'!$L$4,Data!BY98,0)</f>
        <v>5.0000000000000001E-3</v>
      </c>
      <c r="BO98" s="6">
        <f t="shared" si="14"/>
        <v>5.0000000000000001E-3</v>
      </c>
      <c r="BP98" s="4">
        <f>IF('No Worse Off Calc'!$J$6='No Worse Off Ref Data'!BP$2,Data!C98,0)</f>
        <v>0</v>
      </c>
      <c r="BQ98" s="4">
        <f>IF('No Worse Off Calc'!$J$6='No Worse Off Ref Data'!BQ$2,Data!D98,0)</f>
        <v>0</v>
      </c>
      <c r="BR98" s="4">
        <f>IF('No Worse Off Calc'!$J$6='No Worse Off Ref Data'!BR$2,Data!E98,0)</f>
        <v>0</v>
      </c>
      <c r="BS98" s="4">
        <f>IF('No Worse Off Calc'!$J$6='No Worse Off Ref Data'!BS$2,Data!F98,0)</f>
        <v>25.768999999999998</v>
      </c>
      <c r="BT98" s="99">
        <f t="shared" si="8"/>
        <v>25.768999999999998</v>
      </c>
      <c r="BU98" s="102">
        <f>IF('No Worse Off Calc'!$L$6="Yes",'No Worse Off Ref Data'!BO98*'No Worse Off Calc'!$L$5,0)</f>
        <v>5.0000000000000001E-3</v>
      </c>
      <c r="BV98" s="102">
        <f>IF('No Worse Off Calc'!$M$6="Yes",IF(('No Worse Off Calc'!I102-'No Worse Off Ref Data'!BT98)&gt;0,('No Worse Off Calc'!I102-'No Worse Off Ref Data'!BT98)*'No Worse Off Calc'!$M$5,0),0)</f>
        <v>0</v>
      </c>
      <c r="BW98" s="80">
        <f>IF('No Worse Off Calc'!$K$6="Yes",IF(('No Worse Off Calc'!I102)&lt;'No Worse Off Calc'!J102,('No Worse Off Calc'!I102-'No Worse Off Calc'!J102)*'No Worse Off Calc'!$K$5,0),0)</f>
        <v>-25.768999999999998</v>
      </c>
      <c r="BX98" s="105">
        <f>IF('No Worse Off Calc'!$N$5='No Worse Off Ref Data'!$BX$2,'No Worse Off Scaling'!D101,0)</f>
        <v>0</v>
      </c>
      <c r="BY98" s="1">
        <f>IF('No Worse Off Calc'!$N$5='No Worse Off Ref Data'!$BY$2,'No Worse Off Scaling'!H101,0)</f>
        <v>0</v>
      </c>
      <c r="BZ98" s="6">
        <f>IF('No Worse Off Calc'!$N$6="Yes",SUM('No Worse Off Ref Data'!BX98:BY98),0)</f>
        <v>0</v>
      </c>
      <c r="CA98" s="4"/>
      <c r="CB98" s="4"/>
      <c r="CC98" s="4"/>
      <c r="CD98" s="4"/>
      <c r="CE98" s="4"/>
      <c r="CF98" s="4"/>
      <c r="CG98" s="4"/>
      <c r="CH98" s="4"/>
      <c r="CI98" s="4"/>
      <c r="CJ98" s="4"/>
      <c r="CK98" s="4"/>
      <c r="CL98" s="4"/>
      <c r="CM98" s="4"/>
      <c r="CN98" s="4"/>
      <c r="CO98" s="4"/>
      <c r="CP98" s="4"/>
      <c r="CQ98" s="4" t="e">
        <f>IF('No Worse Off Calc'!#REF!='No Worse Off Ref Data'!CQ$2,Data!G98,0)</f>
        <v>#REF!</v>
      </c>
      <c r="CR98" s="4" t="e">
        <f>IF('No Worse Off Calc'!#REF!='No Worse Off Ref Data'!CR$2,Data!H98,0)</f>
        <v>#REF!</v>
      </c>
      <c r="CS98" s="4" t="e">
        <f>IF('No Worse Off Calc'!#REF!='No Worse Off Ref Data'!CS$2,Data!I98,0)</f>
        <v>#REF!</v>
      </c>
      <c r="CT98" s="4" t="e">
        <f>IF('No Worse Off Calc'!#REF!='No Worse Off Ref Data'!CT$2,Data!J98,0)</f>
        <v>#REF!</v>
      </c>
      <c r="CU98" s="4" t="e">
        <f>IF('No Worse Off Calc'!#REF!='No Worse Off Ref Data'!CU$2,Data!K98,0)</f>
        <v>#REF!</v>
      </c>
      <c r="CV98" s="4" t="e">
        <f>IF('No Worse Off Calc'!#REF!='No Worse Off Ref Data'!CV$2,Data!L98,0)</f>
        <v>#REF!</v>
      </c>
      <c r="CW98" s="4" t="e">
        <f>IF('No Worse Off Calc'!#REF!='No Worse Off Ref Data'!CW$2,Data!M98,0)</f>
        <v>#REF!</v>
      </c>
      <c r="CX98" s="4" t="e">
        <f>IF('No Worse Off Calc'!#REF!='No Worse Off Ref Data'!CX$2,Data!N98,0)</f>
        <v>#REF!</v>
      </c>
      <c r="CY98" s="4" t="e">
        <f>IF('No Worse Off Calc'!#REF!='No Worse Off Ref Data'!CY$2,Data!O98,0)</f>
        <v>#REF!</v>
      </c>
      <c r="CZ98" s="4" t="e">
        <f>IF('No Worse Off Calc'!#REF!='No Worse Off Ref Data'!CZ$2,Data!P98,0)</f>
        <v>#REF!</v>
      </c>
      <c r="DA98" s="4" t="e">
        <f>IF('No Worse Off Calc'!#REF!='No Worse Off Ref Data'!DA$2,Data!Q98,0)</f>
        <v>#REF!</v>
      </c>
      <c r="DB98" s="4" t="e">
        <f>IF('No Worse Off Calc'!#REF!='No Worse Off Ref Data'!DB$2,Data!R98,0)</f>
        <v>#REF!</v>
      </c>
      <c r="DC98" s="4" t="e">
        <f>IF('No Worse Off Calc'!#REF!='No Worse Off Ref Data'!DC$2,Data!S98,0)</f>
        <v>#REF!</v>
      </c>
      <c r="DD98" s="4" t="e">
        <f>IF('No Worse Off Calc'!#REF!='No Worse Off Ref Data'!DD$2,Data!T98,0)</f>
        <v>#REF!</v>
      </c>
      <c r="DE98" s="4" t="e">
        <f>IF('No Worse Off Calc'!#REF!='No Worse Off Ref Data'!DE$2,Data!U98,0)</f>
        <v>#REF!</v>
      </c>
      <c r="DF98" s="22" t="e">
        <f t="shared" si="15"/>
        <v>#REF!</v>
      </c>
    </row>
    <row r="99" spans="1:110" x14ac:dyDescent="0.3">
      <c r="A99" s="12">
        <v>10307</v>
      </c>
      <c r="B99" s="37" t="s">
        <v>106</v>
      </c>
      <c r="C99" s="18">
        <f>IF('No Worse Off Calc'!$C$6='No Worse Off Ref Data'!C$2,Data!G99,0)</f>
        <v>0</v>
      </c>
      <c r="D99" s="4">
        <f>IF('No Worse Off Calc'!$C$6='No Worse Off Ref Data'!D$2,Data!H99,0)</f>
        <v>0</v>
      </c>
      <c r="E99" s="4">
        <f>IF('No Worse Off Calc'!$C$6='No Worse Off Ref Data'!E$2,Data!I99,0)</f>
        <v>68.283675000000002</v>
      </c>
      <c r="F99" s="4">
        <f>IF('No Worse Off Calc'!$C$6='No Worse Off Ref Data'!F$2,Data!J99,0)</f>
        <v>0</v>
      </c>
      <c r="G99" s="4">
        <f>IF('No Worse Off Calc'!$C$6='No Worse Off Ref Data'!G$2,Data!K99,0)</f>
        <v>0</v>
      </c>
      <c r="H99" s="4">
        <f>IF('No Worse Off Calc'!$C$6='No Worse Off Ref Data'!H$2,Data!L99,0)</f>
        <v>0</v>
      </c>
      <c r="I99" s="4">
        <f>IF('No Worse Off Calc'!$C$6='No Worse Off Ref Data'!I$2,Data!M99,0)</f>
        <v>0</v>
      </c>
      <c r="J99" s="4">
        <f>IF('No Worse Off Calc'!$C$6='No Worse Off Ref Data'!J$2,Data!N99,0)</f>
        <v>0</v>
      </c>
      <c r="K99" s="4">
        <f>IF('No Worse Off Calc'!$C$6='No Worse Off Ref Data'!K$2,Data!O99,0)</f>
        <v>0</v>
      </c>
      <c r="L99" s="4">
        <f>IF('No Worse Off Calc'!$C$6='No Worse Off Ref Data'!L$2,Data!P99,0)</f>
        <v>0</v>
      </c>
      <c r="M99" s="4">
        <f>IF('No Worse Off Calc'!$C$6='No Worse Off Ref Data'!M$2,Data!Q99,0)</f>
        <v>0</v>
      </c>
      <c r="N99" s="4">
        <f>IF('No Worse Off Calc'!$C$6='No Worse Off Ref Data'!N$2,Data!R99,0)</f>
        <v>0</v>
      </c>
      <c r="O99" s="4">
        <f>IF('No Worse Off Calc'!$C$6='No Worse Off Ref Data'!O$2,Data!S99,0)</f>
        <v>0</v>
      </c>
      <c r="P99" s="4">
        <f>IF('No Worse Off Calc'!$C$6='No Worse Off Ref Data'!P$2,Data!T99,0)</f>
        <v>0</v>
      </c>
      <c r="Q99" s="4">
        <f>IF('No Worse Off Calc'!$C$6='No Worse Off Ref Data'!Q$2,Data!U99,0)</f>
        <v>0</v>
      </c>
      <c r="R99" s="22">
        <f t="shared" si="9"/>
        <v>68.283675000000002</v>
      </c>
      <c r="S99" s="18">
        <f>IF(S$2='No Worse Off Calc'!$D$6,Data!V99,0)</f>
        <v>0</v>
      </c>
      <c r="T99" s="4">
        <f>IF(T$2='No Worse Off Calc'!$D$6,Data!W99,0)</f>
        <v>0</v>
      </c>
      <c r="U99" s="4">
        <f>IF(U$2='No Worse Off Calc'!$D$6,Data!X99,0)</f>
        <v>0</v>
      </c>
      <c r="V99" s="4">
        <f>IF(V$2='No Worse Off Calc'!$D$6,Data!Y99,0)</f>
        <v>0</v>
      </c>
      <c r="W99" s="4">
        <f>IF(W$2='No Worse Off Calc'!$D$6,Data!Z99,0)</f>
        <v>0</v>
      </c>
      <c r="X99" s="4">
        <f>IF(X$2='No Worse Off Calc'!$D$6,Data!AA99,0)</f>
        <v>0</v>
      </c>
      <c r="Y99" s="4">
        <f>IF(Y$2='No Worse Off Calc'!$D$6,Data!AB99,0)</f>
        <v>0</v>
      </c>
      <c r="Z99" s="4">
        <f>IF(Z$2='No Worse Off Calc'!$D$6,Data!AC99,0)</f>
        <v>0</v>
      </c>
      <c r="AA99" s="4">
        <f>IF(AA$2='No Worse Off Calc'!$D$6,Data!AD99,0)</f>
        <v>0</v>
      </c>
      <c r="AB99" s="4">
        <f>IF(AB$2='No Worse Off Calc'!$D$6,Data!AE99,0)</f>
        <v>0</v>
      </c>
      <c r="AC99" s="4">
        <f>IF(AC$2='No Worse Off Calc'!$D$6,Data!AF99,0)</f>
        <v>0</v>
      </c>
      <c r="AD99" s="4">
        <f>IF(AD$2='No Worse Off Calc'!$D$6,Data!AG99,0)</f>
        <v>0</v>
      </c>
      <c r="AE99" s="4">
        <f>IF(AE$2='No Worse Off Calc'!$D$6,Data!AH99,0)</f>
        <v>0</v>
      </c>
      <c r="AF99" s="4">
        <f>IF(AF$2='No Worse Off Calc'!$D$6,Data!AI99,0)</f>
        <v>0</v>
      </c>
      <c r="AG99" s="6">
        <f t="shared" si="10"/>
        <v>0</v>
      </c>
      <c r="AH99" s="18">
        <f>IF(AH$2='No Worse Off Calc'!$E$6,0,0)</f>
        <v>0</v>
      </c>
      <c r="AI99" s="4">
        <f>IF(AI$2='No Worse Off Calc'!$E$6,Data!AJ99,0)</f>
        <v>0</v>
      </c>
      <c r="AJ99" s="4">
        <f>IF(AJ$2='No Worse Off Calc'!$E$6,Data!AK99,0)</f>
        <v>0</v>
      </c>
      <c r="AK99" s="4">
        <f>IF(AK$2='No Worse Off Calc'!$E$6,Data!AL99,0)</f>
        <v>0</v>
      </c>
      <c r="AL99" s="4">
        <f>IF(AL$2='No Worse Off Calc'!$E$6,Data!AM99,0)</f>
        <v>0</v>
      </c>
      <c r="AM99" s="4">
        <f>IF(AM$2='No Worse Off Calc'!$E$6,Data!AN99,0)</f>
        <v>0</v>
      </c>
      <c r="AN99" s="4">
        <f>IF(AN$2='No Worse Off Calc'!$E$6,Data!AO99,0)</f>
        <v>0</v>
      </c>
      <c r="AO99" s="4">
        <f>IF(AO$2='No Worse Off Calc'!$E$6,Data!AP99,0)</f>
        <v>0</v>
      </c>
      <c r="AP99" s="6">
        <f t="shared" si="11"/>
        <v>0</v>
      </c>
      <c r="AQ99" s="18">
        <f>IF(AQ$2='No Worse Off Calc'!$F$6,0,0)</f>
        <v>0</v>
      </c>
      <c r="AR99" s="4">
        <f>IF(AR$2='No Worse Off Calc'!$F$6,Data!AQ99,0)</f>
        <v>0</v>
      </c>
      <c r="AS99" s="4">
        <f>IF(AS$2='No Worse Off Calc'!$F$6,Data!AR99,0)</f>
        <v>0</v>
      </c>
      <c r="AT99" s="4">
        <f>IF(AT$2='No Worse Off Calc'!$F$6,Data!AS99,0)</f>
        <v>0</v>
      </c>
      <c r="AU99" s="4">
        <f>IF(AU$2='No Worse Off Calc'!$F$6,Data!AT99,0)</f>
        <v>0</v>
      </c>
      <c r="AV99" s="4">
        <f>IF(AV$2='No Worse Off Calc'!$F$6,Data!AU99,0)</f>
        <v>0</v>
      </c>
      <c r="AW99" s="4">
        <f>IF(AW$2='No Worse Off Calc'!$F$6,Data!AV99,0)</f>
        <v>0</v>
      </c>
      <c r="AX99" s="4">
        <f>IF(AX$2='No Worse Off Calc'!$F$6,Data!AW99,0)</f>
        <v>0</v>
      </c>
      <c r="AY99" s="6">
        <f t="shared" si="12"/>
        <v>0</v>
      </c>
      <c r="AZ99" s="18">
        <f>IF(AZ$2='No Worse Off Calc'!$G$6,0,0)</f>
        <v>0</v>
      </c>
      <c r="BA99" s="4">
        <f>IF(BA$2='No Worse Off Calc'!$G$6,Data!AX99,0)</f>
        <v>0</v>
      </c>
      <c r="BB99" s="4">
        <f>IF(BB$2='No Worse Off Calc'!$G$6,Data!AY99,0)</f>
        <v>0</v>
      </c>
      <c r="BC99" s="4">
        <f>IF(BC$2='No Worse Off Calc'!$G$6,Data!AZ99,0)</f>
        <v>0</v>
      </c>
      <c r="BD99" s="4">
        <f>IF(BD$2='No Worse Off Calc'!$G$6,Data!BA99,0)</f>
        <v>0</v>
      </c>
      <c r="BE99" s="4">
        <f>IF(BE$2='No Worse Off Calc'!$G$6,Data!BB99,0)</f>
        <v>0</v>
      </c>
      <c r="BF99" s="4">
        <f>IF(BF$2='No Worse Off Calc'!$G$6,Data!BC99,0)</f>
        <v>0</v>
      </c>
      <c r="BG99" s="4">
        <f>IF(BG$2='No Worse Off Calc'!$G$6,Data!BD99,0)</f>
        <v>0</v>
      </c>
      <c r="BH99" s="6">
        <f t="shared" si="13"/>
        <v>0</v>
      </c>
      <c r="BI99" s="97">
        <f>IF('No Worse Off Calc'!$H$6="Yes",Data!BE99,0)</f>
        <v>0</v>
      </c>
      <c r="BJ99" s="18">
        <f>IF(BJ$2='No Worse Off Calc'!$L$4,0,0)</f>
        <v>0</v>
      </c>
      <c r="BK99" s="4">
        <f>IF(BK$2='No Worse Off Calc'!$L$4,Data!BV99,0)</f>
        <v>0</v>
      </c>
      <c r="BL99" s="4">
        <f>IF(BL$2='No Worse Off Calc'!$L$4,Data!BW99,0)</f>
        <v>0</v>
      </c>
      <c r="BM99" s="4">
        <f>IF(BM$2='No Worse Off Calc'!$L$4,Data!BX99,0)</f>
        <v>0</v>
      </c>
      <c r="BN99" s="4">
        <f>IF(BN$2='No Worse Off Calc'!$L$4,Data!BY99,0)</f>
        <v>0.05</v>
      </c>
      <c r="BO99" s="6">
        <f t="shared" si="14"/>
        <v>0.05</v>
      </c>
      <c r="BP99" s="4">
        <f>IF('No Worse Off Calc'!$J$6='No Worse Off Ref Data'!BP$2,Data!C99,0)</f>
        <v>0</v>
      </c>
      <c r="BQ99" s="4">
        <f>IF('No Worse Off Calc'!$J$6='No Worse Off Ref Data'!BQ$2,Data!D99,0)</f>
        <v>0</v>
      </c>
      <c r="BR99" s="4">
        <f>IF('No Worse Off Calc'!$J$6='No Worse Off Ref Data'!BR$2,Data!E99,0)</f>
        <v>0</v>
      </c>
      <c r="BS99" s="4">
        <f>IF('No Worse Off Calc'!$J$6='No Worse Off Ref Data'!BS$2,Data!F99,0)</f>
        <v>71.984999999999999</v>
      </c>
      <c r="BT99" s="99">
        <f t="shared" si="8"/>
        <v>71.984999999999999</v>
      </c>
      <c r="BU99" s="102">
        <f>IF('No Worse Off Calc'!$L$6="Yes",'No Worse Off Ref Data'!BO99*'No Worse Off Calc'!$L$5,0)</f>
        <v>0.05</v>
      </c>
      <c r="BV99" s="102">
        <f>IF('No Worse Off Calc'!$M$6="Yes",IF(('No Worse Off Calc'!I103-'No Worse Off Ref Data'!BT99)&gt;0,('No Worse Off Calc'!I103-'No Worse Off Ref Data'!BT99)*'No Worse Off Calc'!$M$5,0),0)</f>
        <v>0</v>
      </c>
      <c r="BW99" s="80">
        <f>IF('No Worse Off Calc'!$K$6="Yes",IF(('No Worse Off Calc'!I103)&lt;'No Worse Off Calc'!J103,('No Worse Off Calc'!I103-'No Worse Off Calc'!J103)*'No Worse Off Calc'!$K$5,0),0)</f>
        <v>-3.7013249999999971</v>
      </c>
      <c r="BX99" s="105">
        <f>IF('No Worse Off Calc'!$N$5='No Worse Off Ref Data'!$BX$2,'No Worse Off Scaling'!D102,0)</f>
        <v>0</v>
      </c>
      <c r="BY99" s="1">
        <f>IF('No Worse Off Calc'!$N$5='No Worse Off Ref Data'!$BY$2,'No Worse Off Scaling'!H102,0)</f>
        <v>0</v>
      </c>
      <c r="BZ99" s="6">
        <f>IF('No Worse Off Calc'!$N$6="Yes",SUM('No Worse Off Ref Data'!BX99:BY99),0)</f>
        <v>0</v>
      </c>
      <c r="CA99" s="4"/>
      <c r="CB99" s="4"/>
      <c r="CC99" s="4"/>
      <c r="CD99" s="4"/>
      <c r="CE99" s="4"/>
      <c r="CF99" s="4"/>
      <c r="CG99" s="4"/>
      <c r="CH99" s="4"/>
      <c r="CI99" s="4"/>
      <c r="CJ99" s="4"/>
      <c r="CK99" s="4"/>
      <c r="CL99" s="4"/>
      <c r="CM99" s="4"/>
      <c r="CN99" s="4"/>
      <c r="CO99" s="4"/>
      <c r="CP99" s="4"/>
      <c r="CQ99" s="4" t="e">
        <f>IF('No Worse Off Calc'!#REF!='No Worse Off Ref Data'!CQ$2,Data!G99,0)</f>
        <v>#REF!</v>
      </c>
      <c r="CR99" s="4" t="e">
        <f>IF('No Worse Off Calc'!#REF!='No Worse Off Ref Data'!CR$2,Data!H99,0)</f>
        <v>#REF!</v>
      </c>
      <c r="CS99" s="4" t="e">
        <f>IF('No Worse Off Calc'!#REF!='No Worse Off Ref Data'!CS$2,Data!I99,0)</f>
        <v>#REF!</v>
      </c>
      <c r="CT99" s="4" t="e">
        <f>IF('No Worse Off Calc'!#REF!='No Worse Off Ref Data'!CT$2,Data!J99,0)</f>
        <v>#REF!</v>
      </c>
      <c r="CU99" s="4" t="e">
        <f>IF('No Worse Off Calc'!#REF!='No Worse Off Ref Data'!CU$2,Data!K99,0)</f>
        <v>#REF!</v>
      </c>
      <c r="CV99" s="4" t="e">
        <f>IF('No Worse Off Calc'!#REF!='No Worse Off Ref Data'!CV$2,Data!L99,0)</f>
        <v>#REF!</v>
      </c>
      <c r="CW99" s="4" t="e">
        <f>IF('No Worse Off Calc'!#REF!='No Worse Off Ref Data'!CW$2,Data!M99,0)</f>
        <v>#REF!</v>
      </c>
      <c r="CX99" s="4" t="e">
        <f>IF('No Worse Off Calc'!#REF!='No Worse Off Ref Data'!CX$2,Data!N99,0)</f>
        <v>#REF!</v>
      </c>
      <c r="CY99" s="4" t="e">
        <f>IF('No Worse Off Calc'!#REF!='No Worse Off Ref Data'!CY$2,Data!O99,0)</f>
        <v>#REF!</v>
      </c>
      <c r="CZ99" s="4" t="e">
        <f>IF('No Worse Off Calc'!#REF!='No Worse Off Ref Data'!CZ$2,Data!P99,0)</f>
        <v>#REF!</v>
      </c>
      <c r="DA99" s="4" t="e">
        <f>IF('No Worse Off Calc'!#REF!='No Worse Off Ref Data'!DA$2,Data!Q99,0)</f>
        <v>#REF!</v>
      </c>
      <c r="DB99" s="4" t="e">
        <f>IF('No Worse Off Calc'!#REF!='No Worse Off Ref Data'!DB$2,Data!R99,0)</f>
        <v>#REF!</v>
      </c>
      <c r="DC99" s="4" t="e">
        <f>IF('No Worse Off Calc'!#REF!='No Worse Off Ref Data'!DC$2,Data!S99,0)</f>
        <v>#REF!</v>
      </c>
      <c r="DD99" s="4" t="e">
        <f>IF('No Worse Off Calc'!#REF!='No Worse Off Ref Data'!DD$2,Data!T99,0)</f>
        <v>#REF!</v>
      </c>
      <c r="DE99" s="4" t="e">
        <f>IF('No Worse Off Calc'!#REF!='No Worse Off Ref Data'!DE$2,Data!U99,0)</f>
        <v>#REF!</v>
      </c>
      <c r="DF99" s="22" t="e">
        <f t="shared" si="15"/>
        <v>#REF!</v>
      </c>
    </row>
    <row r="100" spans="1:110" x14ac:dyDescent="0.3">
      <c r="A100" s="12">
        <v>10326</v>
      </c>
      <c r="B100" s="37" t="s">
        <v>107</v>
      </c>
      <c r="C100" s="18">
        <f>IF('No Worse Off Calc'!$C$6='No Worse Off Ref Data'!C$2,Data!G100,0)</f>
        <v>0</v>
      </c>
      <c r="D100" s="4">
        <f>IF('No Worse Off Calc'!$C$6='No Worse Off Ref Data'!D$2,Data!H100,0)</f>
        <v>0</v>
      </c>
      <c r="E100" s="4">
        <f>IF('No Worse Off Calc'!$C$6='No Worse Off Ref Data'!E$2,Data!I100,0)</f>
        <v>27.848501027397258</v>
      </c>
      <c r="F100" s="4">
        <f>IF('No Worse Off Calc'!$C$6='No Worse Off Ref Data'!F$2,Data!J100,0)</f>
        <v>0</v>
      </c>
      <c r="G100" s="4">
        <f>IF('No Worse Off Calc'!$C$6='No Worse Off Ref Data'!G$2,Data!K100,0)</f>
        <v>0</v>
      </c>
      <c r="H100" s="4">
        <f>IF('No Worse Off Calc'!$C$6='No Worse Off Ref Data'!H$2,Data!L100,0)</f>
        <v>0</v>
      </c>
      <c r="I100" s="4">
        <f>IF('No Worse Off Calc'!$C$6='No Worse Off Ref Data'!I$2,Data!M100,0)</f>
        <v>0</v>
      </c>
      <c r="J100" s="4">
        <f>IF('No Worse Off Calc'!$C$6='No Worse Off Ref Data'!J$2,Data!N100,0)</f>
        <v>0</v>
      </c>
      <c r="K100" s="4">
        <f>IF('No Worse Off Calc'!$C$6='No Worse Off Ref Data'!K$2,Data!O100,0)</f>
        <v>0</v>
      </c>
      <c r="L100" s="4">
        <f>IF('No Worse Off Calc'!$C$6='No Worse Off Ref Data'!L$2,Data!P100,0)</f>
        <v>0</v>
      </c>
      <c r="M100" s="4">
        <f>IF('No Worse Off Calc'!$C$6='No Worse Off Ref Data'!M$2,Data!Q100,0)</f>
        <v>0</v>
      </c>
      <c r="N100" s="4">
        <f>IF('No Worse Off Calc'!$C$6='No Worse Off Ref Data'!N$2,Data!R100,0)</f>
        <v>0</v>
      </c>
      <c r="O100" s="4">
        <f>IF('No Worse Off Calc'!$C$6='No Worse Off Ref Data'!O$2,Data!S100,0)</f>
        <v>0</v>
      </c>
      <c r="P100" s="4">
        <f>IF('No Worse Off Calc'!$C$6='No Worse Off Ref Data'!P$2,Data!T100,0)</f>
        <v>0</v>
      </c>
      <c r="Q100" s="4">
        <f>IF('No Worse Off Calc'!$C$6='No Worse Off Ref Data'!Q$2,Data!U100,0)</f>
        <v>0</v>
      </c>
      <c r="R100" s="22">
        <f t="shared" si="9"/>
        <v>27.848501027397258</v>
      </c>
      <c r="S100" s="18">
        <f>IF(S$2='No Worse Off Calc'!$D$6,Data!V100,0)</f>
        <v>0</v>
      </c>
      <c r="T100" s="4">
        <f>IF(T$2='No Worse Off Calc'!$D$6,Data!W100,0)</f>
        <v>0</v>
      </c>
      <c r="U100" s="4">
        <f>IF(U$2='No Worse Off Calc'!$D$6,Data!X100,0)</f>
        <v>0</v>
      </c>
      <c r="V100" s="4">
        <f>IF(V$2='No Worse Off Calc'!$D$6,Data!Y100,0)</f>
        <v>0</v>
      </c>
      <c r="W100" s="4">
        <f>IF(W$2='No Worse Off Calc'!$D$6,Data!Z100,0)</f>
        <v>0</v>
      </c>
      <c r="X100" s="4">
        <f>IF(X$2='No Worse Off Calc'!$D$6,Data!AA100,0)</f>
        <v>0</v>
      </c>
      <c r="Y100" s="4">
        <f>IF(Y$2='No Worse Off Calc'!$D$6,Data!AB100,0)</f>
        <v>0</v>
      </c>
      <c r="Z100" s="4">
        <f>IF(Z$2='No Worse Off Calc'!$D$6,Data!AC100,0)</f>
        <v>0</v>
      </c>
      <c r="AA100" s="4">
        <f>IF(AA$2='No Worse Off Calc'!$D$6,Data!AD100,0)</f>
        <v>0</v>
      </c>
      <c r="AB100" s="4">
        <f>IF(AB$2='No Worse Off Calc'!$D$6,Data!AE100,0)</f>
        <v>0</v>
      </c>
      <c r="AC100" s="4">
        <f>IF(AC$2='No Worse Off Calc'!$D$6,Data!AF100,0)</f>
        <v>0</v>
      </c>
      <c r="AD100" s="4">
        <f>IF(AD$2='No Worse Off Calc'!$D$6,Data!AG100,0)</f>
        <v>0</v>
      </c>
      <c r="AE100" s="4">
        <f>IF(AE$2='No Worse Off Calc'!$D$6,Data!AH100,0)</f>
        <v>0</v>
      </c>
      <c r="AF100" s="4">
        <f>IF(AF$2='No Worse Off Calc'!$D$6,Data!AI100,0)</f>
        <v>0</v>
      </c>
      <c r="AG100" s="6">
        <f t="shared" si="10"/>
        <v>0</v>
      </c>
      <c r="AH100" s="18">
        <f>IF(AH$2='No Worse Off Calc'!$E$6,0,0)</f>
        <v>0</v>
      </c>
      <c r="AI100" s="4">
        <f>IF(AI$2='No Worse Off Calc'!$E$6,Data!AJ100,0)</f>
        <v>0</v>
      </c>
      <c r="AJ100" s="4">
        <f>IF(AJ$2='No Worse Off Calc'!$E$6,Data!AK100,0)</f>
        <v>0</v>
      </c>
      <c r="AK100" s="4">
        <f>IF(AK$2='No Worse Off Calc'!$E$6,Data!AL100,0)</f>
        <v>0</v>
      </c>
      <c r="AL100" s="4">
        <f>IF(AL$2='No Worse Off Calc'!$E$6,Data!AM100,0)</f>
        <v>0</v>
      </c>
      <c r="AM100" s="4">
        <f>IF(AM$2='No Worse Off Calc'!$E$6,Data!AN100,0)</f>
        <v>0</v>
      </c>
      <c r="AN100" s="4">
        <f>IF(AN$2='No Worse Off Calc'!$E$6,Data!AO100,0)</f>
        <v>0</v>
      </c>
      <c r="AO100" s="4">
        <f>IF(AO$2='No Worse Off Calc'!$E$6,Data!AP100,0)</f>
        <v>0</v>
      </c>
      <c r="AP100" s="6">
        <f t="shared" si="11"/>
        <v>0</v>
      </c>
      <c r="AQ100" s="18">
        <f>IF(AQ$2='No Worse Off Calc'!$F$6,0,0)</f>
        <v>0</v>
      </c>
      <c r="AR100" s="4">
        <f>IF(AR$2='No Worse Off Calc'!$F$6,Data!AQ100,0)</f>
        <v>0</v>
      </c>
      <c r="AS100" s="4">
        <f>IF(AS$2='No Worse Off Calc'!$F$6,Data!AR100,0)</f>
        <v>0</v>
      </c>
      <c r="AT100" s="4">
        <f>IF(AT$2='No Worse Off Calc'!$F$6,Data!AS100,0)</f>
        <v>0</v>
      </c>
      <c r="AU100" s="4">
        <f>IF(AU$2='No Worse Off Calc'!$F$6,Data!AT100,0)</f>
        <v>0</v>
      </c>
      <c r="AV100" s="4">
        <f>IF(AV$2='No Worse Off Calc'!$F$6,Data!AU100,0)</f>
        <v>0</v>
      </c>
      <c r="AW100" s="4">
        <f>IF(AW$2='No Worse Off Calc'!$F$6,Data!AV100,0)</f>
        <v>0</v>
      </c>
      <c r="AX100" s="4">
        <f>IF(AX$2='No Worse Off Calc'!$F$6,Data!AW100,0)</f>
        <v>0</v>
      </c>
      <c r="AY100" s="6">
        <f t="shared" si="12"/>
        <v>0</v>
      </c>
      <c r="AZ100" s="18">
        <f>IF(AZ$2='No Worse Off Calc'!$G$6,0,0)</f>
        <v>0</v>
      </c>
      <c r="BA100" s="4">
        <f>IF(BA$2='No Worse Off Calc'!$G$6,Data!AX100,0)</f>
        <v>0</v>
      </c>
      <c r="BB100" s="4">
        <f>IF(BB$2='No Worse Off Calc'!$G$6,Data!AY100,0)</f>
        <v>0</v>
      </c>
      <c r="BC100" s="4">
        <f>IF(BC$2='No Worse Off Calc'!$G$6,Data!AZ100,0)</f>
        <v>0</v>
      </c>
      <c r="BD100" s="4">
        <f>IF(BD$2='No Worse Off Calc'!$G$6,Data!BA100,0)</f>
        <v>0</v>
      </c>
      <c r="BE100" s="4">
        <f>IF(BE$2='No Worse Off Calc'!$G$6,Data!BB100,0)</f>
        <v>0</v>
      </c>
      <c r="BF100" s="4">
        <f>IF(BF$2='No Worse Off Calc'!$G$6,Data!BC100,0)</f>
        <v>0</v>
      </c>
      <c r="BG100" s="4">
        <f>IF(BG$2='No Worse Off Calc'!$G$6,Data!BD100,0)</f>
        <v>0</v>
      </c>
      <c r="BH100" s="6">
        <f t="shared" si="13"/>
        <v>0</v>
      </c>
      <c r="BI100" s="97">
        <f>IF('No Worse Off Calc'!$H$6="Yes",Data!BE100,0)</f>
        <v>0</v>
      </c>
      <c r="BJ100" s="18">
        <f>IF(BJ$2='No Worse Off Calc'!$L$4,0,0)</f>
        <v>0</v>
      </c>
      <c r="BK100" s="4">
        <f>IF(BK$2='No Worse Off Calc'!$L$4,Data!BV100,0)</f>
        <v>0</v>
      </c>
      <c r="BL100" s="4">
        <f>IF(BL$2='No Worse Off Calc'!$L$4,Data!BW100,0)</f>
        <v>0</v>
      </c>
      <c r="BM100" s="4">
        <f>IF(BM$2='No Worse Off Calc'!$L$4,Data!BX100,0)</f>
        <v>0</v>
      </c>
      <c r="BN100" s="4">
        <f>IF(BN$2='No Worse Off Calc'!$L$4,Data!BY100,0)</f>
        <v>0</v>
      </c>
      <c r="BO100" s="6">
        <f t="shared" si="14"/>
        <v>0</v>
      </c>
      <c r="BP100" s="4">
        <f>IF('No Worse Off Calc'!$J$6='No Worse Off Ref Data'!BP$2,Data!C100,0)</f>
        <v>0</v>
      </c>
      <c r="BQ100" s="4">
        <f>IF('No Worse Off Calc'!$J$6='No Worse Off Ref Data'!BQ$2,Data!D100,0)</f>
        <v>0</v>
      </c>
      <c r="BR100" s="4">
        <f>IF('No Worse Off Calc'!$J$6='No Worse Off Ref Data'!BR$2,Data!E100,0)</f>
        <v>0</v>
      </c>
      <c r="BS100" s="4">
        <f>IF('No Worse Off Calc'!$J$6='No Worse Off Ref Data'!BS$2,Data!F100,0)</f>
        <v>30.46</v>
      </c>
      <c r="BT100" s="99">
        <f t="shared" si="8"/>
        <v>30.46</v>
      </c>
      <c r="BU100" s="102">
        <f>IF('No Worse Off Calc'!$L$6="Yes",'No Worse Off Ref Data'!BO100*'No Worse Off Calc'!$L$5,0)</f>
        <v>0</v>
      </c>
      <c r="BV100" s="102">
        <f>IF('No Worse Off Calc'!$M$6="Yes",IF(('No Worse Off Calc'!I104-'No Worse Off Ref Data'!BT100)&gt;0,('No Worse Off Calc'!I104-'No Worse Off Ref Data'!BT100)*'No Worse Off Calc'!$M$5,0),0)</f>
        <v>0</v>
      </c>
      <c r="BW100" s="80">
        <f>IF('No Worse Off Calc'!$K$6="Yes",IF(('No Worse Off Calc'!I104)&lt;'No Worse Off Calc'!J104,('No Worse Off Calc'!I104-'No Worse Off Calc'!J104)*'No Worse Off Calc'!$K$5,0),0)</f>
        <v>-2.6114989726027424</v>
      </c>
      <c r="BX100" s="105">
        <f>IF('No Worse Off Calc'!$N$5='No Worse Off Ref Data'!$BX$2,'No Worse Off Scaling'!D103,0)</f>
        <v>0</v>
      </c>
      <c r="BY100" s="1">
        <f>IF('No Worse Off Calc'!$N$5='No Worse Off Ref Data'!$BY$2,'No Worse Off Scaling'!H103,0)</f>
        <v>0</v>
      </c>
      <c r="BZ100" s="6">
        <f>IF('No Worse Off Calc'!$N$6="Yes",SUM('No Worse Off Ref Data'!BX100:BY100),0)</f>
        <v>0</v>
      </c>
      <c r="CA100" s="4"/>
      <c r="CB100" s="4"/>
      <c r="CC100" s="4"/>
      <c r="CD100" s="4"/>
      <c r="CE100" s="4"/>
      <c r="CF100" s="4"/>
      <c r="CG100" s="4"/>
      <c r="CH100" s="4"/>
      <c r="CI100" s="4"/>
      <c r="CJ100" s="4"/>
      <c r="CK100" s="4"/>
      <c r="CL100" s="4"/>
      <c r="CM100" s="4"/>
      <c r="CN100" s="4"/>
      <c r="CO100" s="4"/>
      <c r="CP100" s="4"/>
      <c r="CQ100" s="4" t="e">
        <f>IF('No Worse Off Calc'!#REF!='No Worse Off Ref Data'!CQ$2,Data!G100,0)</f>
        <v>#REF!</v>
      </c>
      <c r="CR100" s="4" t="e">
        <f>IF('No Worse Off Calc'!#REF!='No Worse Off Ref Data'!CR$2,Data!H100,0)</f>
        <v>#REF!</v>
      </c>
      <c r="CS100" s="4" t="e">
        <f>IF('No Worse Off Calc'!#REF!='No Worse Off Ref Data'!CS$2,Data!I100,0)</f>
        <v>#REF!</v>
      </c>
      <c r="CT100" s="4" t="e">
        <f>IF('No Worse Off Calc'!#REF!='No Worse Off Ref Data'!CT$2,Data!J100,0)</f>
        <v>#REF!</v>
      </c>
      <c r="CU100" s="4" t="e">
        <f>IF('No Worse Off Calc'!#REF!='No Worse Off Ref Data'!CU$2,Data!K100,0)</f>
        <v>#REF!</v>
      </c>
      <c r="CV100" s="4" t="e">
        <f>IF('No Worse Off Calc'!#REF!='No Worse Off Ref Data'!CV$2,Data!L100,0)</f>
        <v>#REF!</v>
      </c>
      <c r="CW100" s="4" t="e">
        <f>IF('No Worse Off Calc'!#REF!='No Worse Off Ref Data'!CW$2,Data!M100,0)</f>
        <v>#REF!</v>
      </c>
      <c r="CX100" s="4" t="e">
        <f>IF('No Worse Off Calc'!#REF!='No Worse Off Ref Data'!CX$2,Data!N100,0)</f>
        <v>#REF!</v>
      </c>
      <c r="CY100" s="4" t="e">
        <f>IF('No Worse Off Calc'!#REF!='No Worse Off Ref Data'!CY$2,Data!O100,0)</f>
        <v>#REF!</v>
      </c>
      <c r="CZ100" s="4" t="e">
        <f>IF('No Worse Off Calc'!#REF!='No Worse Off Ref Data'!CZ$2,Data!P100,0)</f>
        <v>#REF!</v>
      </c>
      <c r="DA100" s="4" t="e">
        <f>IF('No Worse Off Calc'!#REF!='No Worse Off Ref Data'!DA$2,Data!Q100,0)</f>
        <v>#REF!</v>
      </c>
      <c r="DB100" s="4" t="e">
        <f>IF('No Worse Off Calc'!#REF!='No Worse Off Ref Data'!DB$2,Data!R100,0)</f>
        <v>#REF!</v>
      </c>
      <c r="DC100" s="4" t="e">
        <f>IF('No Worse Off Calc'!#REF!='No Worse Off Ref Data'!DC$2,Data!S100,0)</f>
        <v>#REF!</v>
      </c>
      <c r="DD100" s="4" t="e">
        <f>IF('No Worse Off Calc'!#REF!='No Worse Off Ref Data'!DD$2,Data!T100,0)</f>
        <v>#REF!</v>
      </c>
      <c r="DE100" s="4" t="e">
        <f>IF('No Worse Off Calc'!#REF!='No Worse Off Ref Data'!DE$2,Data!U100,0)</f>
        <v>#REF!</v>
      </c>
      <c r="DF100" s="22" t="e">
        <f t="shared" si="15"/>
        <v>#REF!</v>
      </c>
    </row>
    <row r="101" spans="1:110" x14ac:dyDescent="0.3">
      <c r="A101" s="12">
        <v>10331</v>
      </c>
      <c r="B101" s="37" t="s">
        <v>108</v>
      </c>
      <c r="C101" s="18">
        <f>IF('No Worse Off Calc'!$C$6='No Worse Off Ref Data'!C$2,Data!G101,0)</f>
        <v>0</v>
      </c>
      <c r="D101" s="4">
        <f>IF('No Worse Off Calc'!$C$6='No Worse Off Ref Data'!D$2,Data!H101,0)</f>
        <v>0</v>
      </c>
      <c r="E101" s="4">
        <f>IF('No Worse Off Calc'!$C$6='No Worse Off Ref Data'!E$2,Data!I101,0)</f>
        <v>35.407541210045665</v>
      </c>
      <c r="F101" s="4">
        <f>IF('No Worse Off Calc'!$C$6='No Worse Off Ref Data'!F$2,Data!J101,0)</f>
        <v>0</v>
      </c>
      <c r="G101" s="4">
        <f>IF('No Worse Off Calc'!$C$6='No Worse Off Ref Data'!G$2,Data!K101,0)</f>
        <v>0</v>
      </c>
      <c r="H101" s="4">
        <f>IF('No Worse Off Calc'!$C$6='No Worse Off Ref Data'!H$2,Data!L101,0)</f>
        <v>0</v>
      </c>
      <c r="I101" s="4">
        <f>IF('No Worse Off Calc'!$C$6='No Worse Off Ref Data'!I$2,Data!M101,0)</f>
        <v>0</v>
      </c>
      <c r="J101" s="4">
        <f>IF('No Worse Off Calc'!$C$6='No Worse Off Ref Data'!J$2,Data!N101,0)</f>
        <v>0</v>
      </c>
      <c r="K101" s="4">
        <f>IF('No Worse Off Calc'!$C$6='No Worse Off Ref Data'!K$2,Data!O101,0)</f>
        <v>0</v>
      </c>
      <c r="L101" s="4">
        <f>IF('No Worse Off Calc'!$C$6='No Worse Off Ref Data'!L$2,Data!P101,0)</f>
        <v>0</v>
      </c>
      <c r="M101" s="4">
        <f>IF('No Worse Off Calc'!$C$6='No Worse Off Ref Data'!M$2,Data!Q101,0)</f>
        <v>0</v>
      </c>
      <c r="N101" s="4">
        <f>IF('No Worse Off Calc'!$C$6='No Worse Off Ref Data'!N$2,Data!R101,0)</f>
        <v>0</v>
      </c>
      <c r="O101" s="4">
        <f>IF('No Worse Off Calc'!$C$6='No Worse Off Ref Data'!O$2,Data!S101,0)</f>
        <v>0</v>
      </c>
      <c r="P101" s="4">
        <f>IF('No Worse Off Calc'!$C$6='No Worse Off Ref Data'!P$2,Data!T101,0)</f>
        <v>0</v>
      </c>
      <c r="Q101" s="4">
        <f>IF('No Worse Off Calc'!$C$6='No Worse Off Ref Data'!Q$2,Data!U101,0)</f>
        <v>0</v>
      </c>
      <c r="R101" s="22">
        <f t="shared" si="9"/>
        <v>35.407541210045665</v>
      </c>
      <c r="S101" s="18">
        <f>IF(S$2='No Worse Off Calc'!$D$6,Data!V101,0)</f>
        <v>0</v>
      </c>
      <c r="T101" s="4">
        <f>IF(T$2='No Worse Off Calc'!$D$6,Data!W101,0)</f>
        <v>0</v>
      </c>
      <c r="U101" s="4">
        <f>IF(U$2='No Worse Off Calc'!$D$6,Data!X101,0)</f>
        <v>0</v>
      </c>
      <c r="V101" s="4">
        <f>IF(V$2='No Worse Off Calc'!$D$6,Data!Y101,0)</f>
        <v>0</v>
      </c>
      <c r="W101" s="4">
        <f>IF(W$2='No Worse Off Calc'!$D$6,Data!Z101,0)</f>
        <v>0</v>
      </c>
      <c r="X101" s="4">
        <f>IF(X$2='No Worse Off Calc'!$D$6,Data!AA101,0)</f>
        <v>0</v>
      </c>
      <c r="Y101" s="4">
        <f>IF(Y$2='No Worse Off Calc'!$D$6,Data!AB101,0)</f>
        <v>0</v>
      </c>
      <c r="Z101" s="4">
        <f>IF(Z$2='No Worse Off Calc'!$D$6,Data!AC101,0)</f>
        <v>0</v>
      </c>
      <c r="AA101" s="4">
        <f>IF(AA$2='No Worse Off Calc'!$D$6,Data!AD101,0)</f>
        <v>0</v>
      </c>
      <c r="AB101" s="4">
        <f>IF(AB$2='No Worse Off Calc'!$D$6,Data!AE101,0)</f>
        <v>0</v>
      </c>
      <c r="AC101" s="4">
        <f>IF(AC$2='No Worse Off Calc'!$D$6,Data!AF101,0)</f>
        <v>0</v>
      </c>
      <c r="AD101" s="4">
        <f>IF(AD$2='No Worse Off Calc'!$D$6,Data!AG101,0)</f>
        <v>0</v>
      </c>
      <c r="AE101" s="4">
        <f>IF(AE$2='No Worse Off Calc'!$D$6,Data!AH101,0)</f>
        <v>0</v>
      </c>
      <c r="AF101" s="4">
        <f>IF(AF$2='No Worse Off Calc'!$D$6,Data!AI101,0)</f>
        <v>0</v>
      </c>
      <c r="AG101" s="6">
        <f t="shared" si="10"/>
        <v>0</v>
      </c>
      <c r="AH101" s="18">
        <f>IF(AH$2='No Worse Off Calc'!$E$6,0,0)</f>
        <v>0</v>
      </c>
      <c r="AI101" s="4">
        <f>IF(AI$2='No Worse Off Calc'!$E$6,Data!AJ101,0)</f>
        <v>0</v>
      </c>
      <c r="AJ101" s="4">
        <f>IF(AJ$2='No Worse Off Calc'!$E$6,Data!AK101,0)</f>
        <v>0</v>
      </c>
      <c r="AK101" s="4">
        <f>IF(AK$2='No Worse Off Calc'!$E$6,Data!AL101,0)</f>
        <v>0</v>
      </c>
      <c r="AL101" s="4">
        <f>IF(AL$2='No Worse Off Calc'!$E$6,Data!AM101,0)</f>
        <v>0</v>
      </c>
      <c r="AM101" s="4">
        <f>IF(AM$2='No Worse Off Calc'!$E$6,Data!AN101,0)</f>
        <v>0</v>
      </c>
      <c r="AN101" s="4">
        <f>IF(AN$2='No Worse Off Calc'!$E$6,Data!AO101,0)</f>
        <v>0</v>
      </c>
      <c r="AO101" s="4">
        <f>IF(AO$2='No Worse Off Calc'!$E$6,Data!AP101,0)</f>
        <v>0</v>
      </c>
      <c r="AP101" s="6">
        <f t="shared" si="11"/>
        <v>0</v>
      </c>
      <c r="AQ101" s="18">
        <f>IF(AQ$2='No Worse Off Calc'!$F$6,0,0)</f>
        <v>0</v>
      </c>
      <c r="AR101" s="4">
        <f>IF(AR$2='No Worse Off Calc'!$F$6,Data!AQ101,0)</f>
        <v>0</v>
      </c>
      <c r="AS101" s="4">
        <f>IF(AS$2='No Worse Off Calc'!$F$6,Data!AR101,0)</f>
        <v>0</v>
      </c>
      <c r="AT101" s="4">
        <f>IF(AT$2='No Worse Off Calc'!$F$6,Data!AS101,0)</f>
        <v>0</v>
      </c>
      <c r="AU101" s="4">
        <f>IF(AU$2='No Worse Off Calc'!$F$6,Data!AT101,0)</f>
        <v>0</v>
      </c>
      <c r="AV101" s="4">
        <f>IF(AV$2='No Worse Off Calc'!$F$6,Data!AU101,0)</f>
        <v>0</v>
      </c>
      <c r="AW101" s="4">
        <f>IF(AW$2='No Worse Off Calc'!$F$6,Data!AV101,0)</f>
        <v>0</v>
      </c>
      <c r="AX101" s="4">
        <f>IF(AX$2='No Worse Off Calc'!$F$6,Data!AW101,0)</f>
        <v>0</v>
      </c>
      <c r="AY101" s="6">
        <f t="shared" si="12"/>
        <v>0</v>
      </c>
      <c r="AZ101" s="18">
        <f>IF(AZ$2='No Worse Off Calc'!$G$6,0,0)</f>
        <v>0</v>
      </c>
      <c r="BA101" s="4">
        <f>IF(BA$2='No Worse Off Calc'!$G$6,Data!AX101,0)</f>
        <v>0</v>
      </c>
      <c r="BB101" s="4">
        <f>IF(BB$2='No Worse Off Calc'!$G$6,Data!AY101,0)</f>
        <v>0</v>
      </c>
      <c r="BC101" s="4">
        <f>IF(BC$2='No Worse Off Calc'!$G$6,Data!AZ101,0)</f>
        <v>0</v>
      </c>
      <c r="BD101" s="4">
        <f>IF(BD$2='No Worse Off Calc'!$G$6,Data!BA101,0)</f>
        <v>0</v>
      </c>
      <c r="BE101" s="4">
        <f>IF(BE$2='No Worse Off Calc'!$G$6,Data!BB101,0)</f>
        <v>0</v>
      </c>
      <c r="BF101" s="4">
        <f>IF(BF$2='No Worse Off Calc'!$G$6,Data!BC101,0)</f>
        <v>0</v>
      </c>
      <c r="BG101" s="4">
        <f>IF(BG$2='No Worse Off Calc'!$G$6,Data!BD101,0)</f>
        <v>0</v>
      </c>
      <c r="BH101" s="6">
        <f t="shared" si="13"/>
        <v>0</v>
      </c>
      <c r="BI101" s="97">
        <f>IF('No Worse Off Calc'!$H$6="Yes",Data!BE101,0)</f>
        <v>0</v>
      </c>
      <c r="BJ101" s="18">
        <f>IF(BJ$2='No Worse Off Calc'!$L$4,0,0)</f>
        <v>0</v>
      </c>
      <c r="BK101" s="4">
        <f>IF(BK$2='No Worse Off Calc'!$L$4,Data!BV101,0)</f>
        <v>0</v>
      </c>
      <c r="BL101" s="4">
        <f>IF(BL$2='No Worse Off Calc'!$L$4,Data!BW101,0)</f>
        <v>0</v>
      </c>
      <c r="BM101" s="4">
        <f>IF(BM$2='No Worse Off Calc'!$L$4,Data!BX101,0)</f>
        <v>0</v>
      </c>
      <c r="BN101" s="4">
        <f>IF(BN$2='No Worse Off Calc'!$L$4,Data!BY101,0)</f>
        <v>0</v>
      </c>
      <c r="BO101" s="6">
        <f t="shared" si="14"/>
        <v>0</v>
      </c>
      <c r="BP101" s="4">
        <f>IF('No Worse Off Calc'!$J$6='No Worse Off Ref Data'!BP$2,Data!C101,0)</f>
        <v>0</v>
      </c>
      <c r="BQ101" s="4">
        <f>IF('No Worse Off Calc'!$J$6='No Worse Off Ref Data'!BQ$2,Data!D101,0)</f>
        <v>0</v>
      </c>
      <c r="BR101" s="4">
        <f>IF('No Worse Off Calc'!$J$6='No Worse Off Ref Data'!BR$2,Data!E101,0)</f>
        <v>0</v>
      </c>
      <c r="BS101" s="4">
        <f>IF('No Worse Off Calc'!$J$6='No Worse Off Ref Data'!BS$2,Data!F101,0)</f>
        <v>36.601999999999997</v>
      </c>
      <c r="BT101" s="99">
        <f t="shared" si="8"/>
        <v>36.601999999999997</v>
      </c>
      <c r="BU101" s="102">
        <f>IF('No Worse Off Calc'!$L$6="Yes",'No Worse Off Ref Data'!BO101*'No Worse Off Calc'!$L$5,0)</f>
        <v>0</v>
      </c>
      <c r="BV101" s="102">
        <f>IF('No Worse Off Calc'!$M$6="Yes",IF(('No Worse Off Calc'!I105-'No Worse Off Ref Data'!BT101)&gt;0,('No Worse Off Calc'!I105-'No Worse Off Ref Data'!BT101)*'No Worse Off Calc'!$M$5,0),0)</f>
        <v>0</v>
      </c>
      <c r="BW101" s="80">
        <f>IF('No Worse Off Calc'!$K$6="Yes",IF(('No Worse Off Calc'!I105)&lt;'No Worse Off Calc'!J105,('No Worse Off Calc'!I105-'No Worse Off Calc'!J105)*'No Worse Off Calc'!$K$5,0),0)</f>
        <v>-1.1944587899543322</v>
      </c>
      <c r="BX101" s="105">
        <f>IF('No Worse Off Calc'!$N$5='No Worse Off Ref Data'!$BX$2,'No Worse Off Scaling'!D104,0)</f>
        <v>0</v>
      </c>
      <c r="BY101" s="1">
        <f>IF('No Worse Off Calc'!$N$5='No Worse Off Ref Data'!$BY$2,'No Worse Off Scaling'!H104,0)</f>
        <v>0</v>
      </c>
      <c r="BZ101" s="6">
        <f>IF('No Worse Off Calc'!$N$6="Yes",SUM('No Worse Off Ref Data'!BX101:BY101),0)</f>
        <v>0</v>
      </c>
      <c r="CA101" s="4"/>
      <c r="CB101" s="4"/>
      <c r="CC101" s="4"/>
      <c r="CD101" s="4"/>
      <c r="CE101" s="4"/>
      <c r="CF101" s="4"/>
      <c r="CG101" s="4"/>
      <c r="CH101" s="4"/>
      <c r="CI101" s="4"/>
      <c r="CJ101" s="4"/>
      <c r="CK101" s="4"/>
      <c r="CL101" s="4"/>
      <c r="CM101" s="4"/>
      <c r="CN101" s="4"/>
      <c r="CO101" s="4"/>
      <c r="CP101" s="4"/>
      <c r="CQ101" s="4" t="e">
        <f>IF('No Worse Off Calc'!#REF!='No Worse Off Ref Data'!CQ$2,Data!G101,0)</f>
        <v>#REF!</v>
      </c>
      <c r="CR101" s="4" t="e">
        <f>IF('No Worse Off Calc'!#REF!='No Worse Off Ref Data'!CR$2,Data!H101,0)</f>
        <v>#REF!</v>
      </c>
      <c r="CS101" s="4" t="e">
        <f>IF('No Worse Off Calc'!#REF!='No Worse Off Ref Data'!CS$2,Data!I101,0)</f>
        <v>#REF!</v>
      </c>
      <c r="CT101" s="4" t="e">
        <f>IF('No Worse Off Calc'!#REF!='No Worse Off Ref Data'!CT$2,Data!J101,0)</f>
        <v>#REF!</v>
      </c>
      <c r="CU101" s="4" t="e">
        <f>IF('No Worse Off Calc'!#REF!='No Worse Off Ref Data'!CU$2,Data!K101,0)</f>
        <v>#REF!</v>
      </c>
      <c r="CV101" s="4" t="e">
        <f>IF('No Worse Off Calc'!#REF!='No Worse Off Ref Data'!CV$2,Data!L101,0)</f>
        <v>#REF!</v>
      </c>
      <c r="CW101" s="4" t="e">
        <f>IF('No Worse Off Calc'!#REF!='No Worse Off Ref Data'!CW$2,Data!M101,0)</f>
        <v>#REF!</v>
      </c>
      <c r="CX101" s="4" t="e">
        <f>IF('No Worse Off Calc'!#REF!='No Worse Off Ref Data'!CX$2,Data!N101,0)</f>
        <v>#REF!</v>
      </c>
      <c r="CY101" s="4" t="e">
        <f>IF('No Worse Off Calc'!#REF!='No Worse Off Ref Data'!CY$2,Data!O101,0)</f>
        <v>#REF!</v>
      </c>
      <c r="CZ101" s="4" t="e">
        <f>IF('No Worse Off Calc'!#REF!='No Worse Off Ref Data'!CZ$2,Data!P101,0)</f>
        <v>#REF!</v>
      </c>
      <c r="DA101" s="4" t="e">
        <f>IF('No Worse Off Calc'!#REF!='No Worse Off Ref Data'!DA$2,Data!Q101,0)</f>
        <v>#REF!</v>
      </c>
      <c r="DB101" s="4" t="e">
        <f>IF('No Worse Off Calc'!#REF!='No Worse Off Ref Data'!DB$2,Data!R101,0)</f>
        <v>#REF!</v>
      </c>
      <c r="DC101" s="4" t="e">
        <f>IF('No Worse Off Calc'!#REF!='No Worse Off Ref Data'!DC$2,Data!S101,0)</f>
        <v>#REF!</v>
      </c>
      <c r="DD101" s="4" t="e">
        <f>IF('No Worse Off Calc'!#REF!='No Worse Off Ref Data'!DD$2,Data!T101,0)</f>
        <v>#REF!</v>
      </c>
      <c r="DE101" s="4" t="e">
        <f>IF('No Worse Off Calc'!#REF!='No Worse Off Ref Data'!DE$2,Data!U101,0)</f>
        <v>#REF!</v>
      </c>
      <c r="DF101" s="22" t="e">
        <f t="shared" si="15"/>
        <v>#REF!</v>
      </c>
    </row>
    <row r="102" spans="1:110" x14ac:dyDescent="0.3">
      <c r="A102" s="12">
        <v>10333</v>
      </c>
      <c r="B102" s="37" t="s">
        <v>109</v>
      </c>
      <c r="C102" s="18">
        <f>IF('No Worse Off Calc'!$C$6='No Worse Off Ref Data'!C$2,Data!G102,0)</f>
        <v>0</v>
      </c>
      <c r="D102" s="4">
        <f>IF('No Worse Off Calc'!$C$6='No Worse Off Ref Data'!D$2,Data!H102,0)</f>
        <v>0</v>
      </c>
      <c r="E102" s="4">
        <f>IF('No Worse Off Calc'!$C$6='No Worse Off Ref Data'!E$2,Data!I102,0)</f>
        <v>20.228649086757997</v>
      </c>
      <c r="F102" s="4">
        <f>IF('No Worse Off Calc'!$C$6='No Worse Off Ref Data'!F$2,Data!J102,0)</f>
        <v>0</v>
      </c>
      <c r="G102" s="4">
        <f>IF('No Worse Off Calc'!$C$6='No Worse Off Ref Data'!G$2,Data!K102,0)</f>
        <v>0</v>
      </c>
      <c r="H102" s="4">
        <f>IF('No Worse Off Calc'!$C$6='No Worse Off Ref Data'!H$2,Data!L102,0)</f>
        <v>0</v>
      </c>
      <c r="I102" s="4">
        <f>IF('No Worse Off Calc'!$C$6='No Worse Off Ref Data'!I$2,Data!M102,0)</f>
        <v>0</v>
      </c>
      <c r="J102" s="4">
        <f>IF('No Worse Off Calc'!$C$6='No Worse Off Ref Data'!J$2,Data!N102,0)</f>
        <v>0</v>
      </c>
      <c r="K102" s="4">
        <f>IF('No Worse Off Calc'!$C$6='No Worse Off Ref Data'!K$2,Data!O102,0)</f>
        <v>0</v>
      </c>
      <c r="L102" s="4">
        <f>IF('No Worse Off Calc'!$C$6='No Worse Off Ref Data'!L$2,Data!P102,0)</f>
        <v>0</v>
      </c>
      <c r="M102" s="4">
        <f>IF('No Worse Off Calc'!$C$6='No Worse Off Ref Data'!M$2,Data!Q102,0)</f>
        <v>0</v>
      </c>
      <c r="N102" s="4">
        <f>IF('No Worse Off Calc'!$C$6='No Worse Off Ref Data'!N$2,Data!R102,0)</f>
        <v>0</v>
      </c>
      <c r="O102" s="4">
        <f>IF('No Worse Off Calc'!$C$6='No Worse Off Ref Data'!O$2,Data!S102,0)</f>
        <v>0</v>
      </c>
      <c r="P102" s="4">
        <f>IF('No Worse Off Calc'!$C$6='No Worse Off Ref Data'!P$2,Data!T102,0)</f>
        <v>0</v>
      </c>
      <c r="Q102" s="4">
        <f>IF('No Worse Off Calc'!$C$6='No Worse Off Ref Data'!Q$2,Data!U102,0)</f>
        <v>0</v>
      </c>
      <c r="R102" s="22">
        <f t="shared" si="9"/>
        <v>20.228649086757997</v>
      </c>
      <c r="S102" s="18">
        <f>IF(S$2='No Worse Off Calc'!$D$6,Data!V102,0)</f>
        <v>0</v>
      </c>
      <c r="T102" s="4">
        <f>IF(T$2='No Worse Off Calc'!$D$6,Data!W102,0)</f>
        <v>0</v>
      </c>
      <c r="U102" s="4">
        <f>IF(U$2='No Worse Off Calc'!$D$6,Data!X102,0)</f>
        <v>0</v>
      </c>
      <c r="V102" s="4">
        <f>IF(V$2='No Worse Off Calc'!$D$6,Data!Y102,0)</f>
        <v>0</v>
      </c>
      <c r="W102" s="4">
        <f>IF(W$2='No Worse Off Calc'!$D$6,Data!Z102,0)</f>
        <v>0</v>
      </c>
      <c r="X102" s="4">
        <f>IF(X$2='No Worse Off Calc'!$D$6,Data!AA102,0)</f>
        <v>0</v>
      </c>
      <c r="Y102" s="4">
        <f>IF(Y$2='No Worse Off Calc'!$D$6,Data!AB102,0)</f>
        <v>0</v>
      </c>
      <c r="Z102" s="4">
        <f>IF(Z$2='No Worse Off Calc'!$D$6,Data!AC102,0)</f>
        <v>0</v>
      </c>
      <c r="AA102" s="4">
        <f>IF(AA$2='No Worse Off Calc'!$D$6,Data!AD102,0)</f>
        <v>0</v>
      </c>
      <c r="AB102" s="4">
        <f>IF(AB$2='No Worse Off Calc'!$D$6,Data!AE102,0)</f>
        <v>0</v>
      </c>
      <c r="AC102" s="4">
        <f>IF(AC$2='No Worse Off Calc'!$D$6,Data!AF102,0)</f>
        <v>0</v>
      </c>
      <c r="AD102" s="4">
        <f>IF(AD$2='No Worse Off Calc'!$D$6,Data!AG102,0)</f>
        <v>0</v>
      </c>
      <c r="AE102" s="4">
        <f>IF(AE$2='No Worse Off Calc'!$D$6,Data!AH102,0)</f>
        <v>0</v>
      </c>
      <c r="AF102" s="4">
        <f>IF(AF$2='No Worse Off Calc'!$D$6,Data!AI102,0)</f>
        <v>0</v>
      </c>
      <c r="AG102" s="6">
        <f t="shared" si="10"/>
        <v>0</v>
      </c>
      <c r="AH102" s="18">
        <f>IF(AH$2='No Worse Off Calc'!$E$6,0,0)</f>
        <v>0</v>
      </c>
      <c r="AI102" s="4">
        <f>IF(AI$2='No Worse Off Calc'!$E$6,Data!AJ102,0)</f>
        <v>0</v>
      </c>
      <c r="AJ102" s="4">
        <f>IF(AJ$2='No Worse Off Calc'!$E$6,Data!AK102,0)</f>
        <v>0</v>
      </c>
      <c r="AK102" s="4">
        <f>IF(AK$2='No Worse Off Calc'!$E$6,Data!AL102,0)</f>
        <v>0</v>
      </c>
      <c r="AL102" s="4">
        <f>IF(AL$2='No Worse Off Calc'!$E$6,Data!AM102,0)</f>
        <v>0</v>
      </c>
      <c r="AM102" s="4">
        <f>IF(AM$2='No Worse Off Calc'!$E$6,Data!AN102,0)</f>
        <v>0</v>
      </c>
      <c r="AN102" s="4">
        <f>IF(AN$2='No Worse Off Calc'!$E$6,Data!AO102,0)</f>
        <v>0</v>
      </c>
      <c r="AO102" s="4">
        <f>IF(AO$2='No Worse Off Calc'!$E$6,Data!AP102,0)</f>
        <v>0</v>
      </c>
      <c r="AP102" s="6">
        <f t="shared" si="11"/>
        <v>0</v>
      </c>
      <c r="AQ102" s="18">
        <f>IF(AQ$2='No Worse Off Calc'!$F$6,0,0)</f>
        <v>0</v>
      </c>
      <c r="AR102" s="4">
        <f>IF(AR$2='No Worse Off Calc'!$F$6,Data!AQ102,0)</f>
        <v>0</v>
      </c>
      <c r="AS102" s="4">
        <f>IF(AS$2='No Worse Off Calc'!$F$6,Data!AR102,0)</f>
        <v>0</v>
      </c>
      <c r="AT102" s="4">
        <f>IF(AT$2='No Worse Off Calc'!$F$6,Data!AS102,0)</f>
        <v>0</v>
      </c>
      <c r="AU102" s="4">
        <f>IF(AU$2='No Worse Off Calc'!$F$6,Data!AT102,0)</f>
        <v>0</v>
      </c>
      <c r="AV102" s="4">
        <f>IF(AV$2='No Worse Off Calc'!$F$6,Data!AU102,0)</f>
        <v>0</v>
      </c>
      <c r="AW102" s="4">
        <f>IF(AW$2='No Worse Off Calc'!$F$6,Data!AV102,0)</f>
        <v>0</v>
      </c>
      <c r="AX102" s="4">
        <f>IF(AX$2='No Worse Off Calc'!$F$6,Data!AW102,0)</f>
        <v>0</v>
      </c>
      <c r="AY102" s="6">
        <f t="shared" si="12"/>
        <v>0</v>
      </c>
      <c r="AZ102" s="18">
        <f>IF(AZ$2='No Worse Off Calc'!$G$6,0,0)</f>
        <v>0</v>
      </c>
      <c r="BA102" s="4">
        <f>IF(BA$2='No Worse Off Calc'!$G$6,Data!AX102,0)</f>
        <v>0</v>
      </c>
      <c r="BB102" s="4">
        <f>IF(BB$2='No Worse Off Calc'!$G$6,Data!AY102,0)</f>
        <v>0</v>
      </c>
      <c r="BC102" s="4">
        <f>IF(BC$2='No Worse Off Calc'!$G$6,Data!AZ102,0)</f>
        <v>0</v>
      </c>
      <c r="BD102" s="4">
        <f>IF(BD$2='No Worse Off Calc'!$G$6,Data!BA102,0)</f>
        <v>0</v>
      </c>
      <c r="BE102" s="4">
        <f>IF(BE$2='No Worse Off Calc'!$G$6,Data!BB102,0)</f>
        <v>0</v>
      </c>
      <c r="BF102" s="4">
        <f>IF(BF$2='No Worse Off Calc'!$G$6,Data!BC102,0)</f>
        <v>0</v>
      </c>
      <c r="BG102" s="4">
        <f>IF(BG$2='No Worse Off Calc'!$G$6,Data!BD102,0)</f>
        <v>0</v>
      </c>
      <c r="BH102" s="6">
        <f t="shared" si="13"/>
        <v>0</v>
      </c>
      <c r="BI102" s="97">
        <f>IF('No Worse Off Calc'!$H$6="Yes",Data!BE102,0)</f>
        <v>0</v>
      </c>
      <c r="BJ102" s="18">
        <f>IF(BJ$2='No Worse Off Calc'!$L$4,0,0)</f>
        <v>0</v>
      </c>
      <c r="BK102" s="4">
        <f>IF(BK$2='No Worse Off Calc'!$L$4,Data!BV102,0)</f>
        <v>0</v>
      </c>
      <c r="BL102" s="4">
        <f>IF(BL$2='No Worse Off Calc'!$L$4,Data!BW102,0)</f>
        <v>0</v>
      </c>
      <c r="BM102" s="4">
        <f>IF(BM$2='No Worse Off Calc'!$L$4,Data!BX102,0)</f>
        <v>0</v>
      </c>
      <c r="BN102" s="4">
        <f>IF(BN$2='No Worse Off Calc'!$L$4,Data!BY102,0)</f>
        <v>0</v>
      </c>
      <c r="BO102" s="6">
        <f t="shared" si="14"/>
        <v>0</v>
      </c>
      <c r="BP102" s="4">
        <f>IF('No Worse Off Calc'!$J$6='No Worse Off Ref Data'!BP$2,Data!C102,0)</f>
        <v>0</v>
      </c>
      <c r="BQ102" s="4">
        <f>IF('No Worse Off Calc'!$J$6='No Worse Off Ref Data'!BQ$2,Data!D102,0)</f>
        <v>0</v>
      </c>
      <c r="BR102" s="4">
        <f>IF('No Worse Off Calc'!$J$6='No Worse Off Ref Data'!BR$2,Data!E102,0)</f>
        <v>0</v>
      </c>
      <c r="BS102" s="4">
        <f>IF('No Worse Off Calc'!$J$6='No Worse Off Ref Data'!BS$2,Data!F102,0)</f>
        <v>18.515000000000001</v>
      </c>
      <c r="BT102" s="99">
        <f t="shared" si="8"/>
        <v>18.515000000000001</v>
      </c>
      <c r="BU102" s="102">
        <f>IF('No Worse Off Calc'!$L$6="Yes",'No Worse Off Ref Data'!BO102*'No Worse Off Calc'!$L$5,0)</f>
        <v>0</v>
      </c>
      <c r="BV102" s="102">
        <f>IF('No Worse Off Calc'!$M$6="Yes",IF(('No Worse Off Calc'!I106-'No Worse Off Ref Data'!BT102)&gt;0,('No Worse Off Calc'!I106-'No Worse Off Ref Data'!BT102)*'No Worse Off Calc'!$M$5,0),0)</f>
        <v>1.7136490867579965</v>
      </c>
      <c r="BW102" s="80">
        <f>IF('No Worse Off Calc'!$K$6="Yes",IF(('No Worse Off Calc'!I106)&lt;'No Worse Off Calc'!J106,('No Worse Off Calc'!I106-'No Worse Off Calc'!J106)*'No Worse Off Calc'!$K$5,0),0)</f>
        <v>0</v>
      </c>
      <c r="BX102" s="105">
        <f>IF('No Worse Off Calc'!$N$5='No Worse Off Ref Data'!$BX$2,'No Worse Off Scaling'!D105,0)</f>
        <v>0</v>
      </c>
      <c r="BY102" s="1">
        <f>IF('No Worse Off Calc'!$N$5='No Worse Off Ref Data'!$BY$2,'No Worse Off Scaling'!H105,0)</f>
        <v>-0.96200559372266847</v>
      </c>
      <c r="BZ102" s="6">
        <f>IF('No Worse Off Calc'!$N$6="Yes",SUM('No Worse Off Ref Data'!BX102:BY102),0)</f>
        <v>-0.96200559372266847</v>
      </c>
      <c r="CA102" s="4"/>
      <c r="CB102" s="4"/>
      <c r="CC102" s="4"/>
      <c r="CD102" s="4"/>
      <c r="CE102" s="4"/>
      <c r="CF102" s="4"/>
      <c r="CG102" s="4"/>
      <c r="CH102" s="4"/>
      <c r="CI102" s="4"/>
      <c r="CJ102" s="4"/>
      <c r="CK102" s="4"/>
      <c r="CL102" s="4"/>
      <c r="CM102" s="4"/>
      <c r="CN102" s="4"/>
      <c r="CO102" s="4"/>
      <c r="CP102" s="4"/>
      <c r="CQ102" s="4" t="e">
        <f>IF('No Worse Off Calc'!#REF!='No Worse Off Ref Data'!CQ$2,Data!G102,0)</f>
        <v>#REF!</v>
      </c>
      <c r="CR102" s="4" t="e">
        <f>IF('No Worse Off Calc'!#REF!='No Worse Off Ref Data'!CR$2,Data!H102,0)</f>
        <v>#REF!</v>
      </c>
      <c r="CS102" s="4" t="e">
        <f>IF('No Worse Off Calc'!#REF!='No Worse Off Ref Data'!CS$2,Data!I102,0)</f>
        <v>#REF!</v>
      </c>
      <c r="CT102" s="4" t="e">
        <f>IF('No Worse Off Calc'!#REF!='No Worse Off Ref Data'!CT$2,Data!J102,0)</f>
        <v>#REF!</v>
      </c>
      <c r="CU102" s="4" t="e">
        <f>IF('No Worse Off Calc'!#REF!='No Worse Off Ref Data'!CU$2,Data!K102,0)</f>
        <v>#REF!</v>
      </c>
      <c r="CV102" s="4" t="e">
        <f>IF('No Worse Off Calc'!#REF!='No Worse Off Ref Data'!CV$2,Data!L102,0)</f>
        <v>#REF!</v>
      </c>
      <c r="CW102" s="4" t="e">
        <f>IF('No Worse Off Calc'!#REF!='No Worse Off Ref Data'!CW$2,Data!M102,0)</f>
        <v>#REF!</v>
      </c>
      <c r="CX102" s="4" t="e">
        <f>IF('No Worse Off Calc'!#REF!='No Worse Off Ref Data'!CX$2,Data!N102,0)</f>
        <v>#REF!</v>
      </c>
      <c r="CY102" s="4" t="e">
        <f>IF('No Worse Off Calc'!#REF!='No Worse Off Ref Data'!CY$2,Data!O102,0)</f>
        <v>#REF!</v>
      </c>
      <c r="CZ102" s="4" t="e">
        <f>IF('No Worse Off Calc'!#REF!='No Worse Off Ref Data'!CZ$2,Data!P102,0)</f>
        <v>#REF!</v>
      </c>
      <c r="DA102" s="4" t="e">
        <f>IF('No Worse Off Calc'!#REF!='No Worse Off Ref Data'!DA$2,Data!Q102,0)</f>
        <v>#REF!</v>
      </c>
      <c r="DB102" s="4" t="e">
        <f>IF('No Worse Off Calc'!#REF!='No Worse Off Ref Data'!DB$2,Data!R102,0)</f>
        <v>#REF!</v>
      </c>
      <c r="DC102" s="4" t="e">
        <f>IF('No Worse Off Calc'!#REF!='No Worse Off Ref Data'!DC$2,Data!S102,0)</f>
        <v>#REF!</v>
      </c>
      <c r="DD102" s="4" t="e">
        <f>IF('No Worse Off Calc'!#REF!='No Worse Off Ref Data'!DD$2,Data!T102,0)</f>
        <v>#REF!</v>
      </c>
      <c r="DE102" s="4" t="e">
        <f>IF('No Worse Off Calc'!#REF!='No Worse Off Ref Data'!DE$2,Data!U102,0)</f>
        <v>#REF!</v>
      </c>
      <c r="DF102" s="22" t="e">
        <f t="shared" si="15"/>
        <v>#REF!</v>
      </c>
    </row>
    <row r="103" spans="1:110" x14ac:dyDescent="0.3">
      <c r="A103" s="12">
        <v>10338</v>
      </c>
      <c r="B103" s="37" t="s">
        <v>110</v>
      </c>
      <c r="C103" s="18">
        <f>IF('No Worse Off Calc'!$C$6='No Worse Off Ref Data'!C$2,Data!G103,0)</f>
        <v>0</v>
      </c>
      <c r="D103" s="4">
        <f>IF('No Worse Off Calc'!$C$6='No Worse Off Ref Data'!D$2,Data!H103,0)</f>
        <v>0</v>
      </c>
      <c r="E103" s="4">
        <f>IF('No Worse Off Calc'!$C$6='No Worse Off Ref Data'!E$2,Data!I103,0)</f>
        <v>2.5923039954337899</v>
      </c>
      <c r="F103" s="4">
        <f>IF('No Worse Off Calc'!$C$6='No Worse Off Ref Data'!F$2,Data!J103,0)</f>
        <v>0</v>
      </c>
      <c r="G103" s="4">
        <f>IF('No Worse Off Calc'!$C$6='No Worse Off Ref Data'!G$2,Data!K103,0)</f>
        <v>0</v>
      </c>
      <c r="H103" s="4">
        <f>IF('No Worse Off Calc'!$C$6='No Worse Off Ref Data'!H$2,Data!L103,0)</f>
        <v>0</v>
      </c>
      <c r="I103" s="4">
        <f>IF('No Worse Off Calc'!$C$6='No Worse Off Ref Data'!I$2,Data!M103,0)</f>
        <v>0</v>
      </c>
      <c r="J103" s="4">
        <f>IF('No Worse Off Calc'!$C$6='No Worse Off Ref Data'!J$2,Data!N103,0)</f>
        <v>0</v>
      </c>
      <c r="K103" s="4">
        <f>IF('No Worse Off Calc'!$C$6='No Worse Off Ref Data'!K$2,Data!O103,0)</f>
        <v>0</v>
      </c>
      <c r="L103" s="4">
        <f>IF('No Worse Off Calc'!$C$6='No Worse Off Ref Data'!L$2,Data!P103,0)</f>
        <v>0</v>
      </c>
      <c r="M103" s="4">
        <f>IF('No Worse Off Calc'!$C$6='No Worse Off Ref Data'!M$2,Data!Q103,0)</f>
        <v>0</v>
      </c>
      <c r="N103" s="4">
        <f>IF('No Worse Off Calc'!$C$6='No Worse Off Ref Data'!N$2,Data!R103,0)</f>
        <v>0</v>
      </c>
      <c r="O103" s="4">
        <f>IF('No Worse Off Calc'!$C$6='No Worse Off Ref Data'!O$2,Data!S103,0)</f>
        <v>0</v>
      </c>
      <c r="P103" s="4">
        <f>IF('No Worse Off Calc'!$C$6='No Worse Off Ref Data'!P$2,Data!T103,0)</f>
        <v>0</v>
      </c>
      <c r="Q103" s="4">
        <f>IF('No Worse Off Calc'!$C$6='No Worse Off Ref Data'!Q$2,Data!U103,0)</f>
        <v>0</v>
      </c>
      <c r="R103" s="22">
        <f t="shared" si="9"/>
        <v>2.5923039954337899</v>
      </c>
      <c r="S103" s="18">
        <f>IF(S$2='No Worse Off Calc'!$D$6,Data!V103,0)</f>
        <v>0</v>
      </c>
      <c r="T103" s="4">
        <f>IF(T$2='No Worse Off Calc'!$D$6,Data!W103,0)</f>
        <v>0</v>
      </c>
      <c r="U103" s="4">
        <f>IF(U$2='No Worse Off Calc'!$D$6,Data!X103,0)</f>
        <v>0</v>
      </c>
      <c r="V103" s="4">
        <f>IF(V$2='No Worse Off Calc'!$D$6,Data!Y103,0)</f>
        <v>0</v>
      </c>
      <c r="W103" s="4">
        <f>IF(W$2='No Worse Off Calc'!$D$6,Data!Z103,0)</f>
        <v>0</v>
      </c>
      <c r="X103" s="4">
        <f>IF(X$2='No Worse Off Calc'!$D$6,Data!AA103,0)</f>
        <v>0</v>
      </c>
      <c r="Y103" s="4">
        <f>IF(Y$2='No Worse Off Calc'!$D$6,Data!AB103,0)</f>
        <v>0</v>
      </c>
      <c r="Z103" s="4">
        <f>IF(Z$2='No Worse Off Calc'!$D$6,Data!AC103,0)</f>
        <v>0</v>
      </c>
      <c r="AA103" s="4">
        <f>IF(AA$2='No Worse Off Calc'!$D$6,Data!AD103,0)</f>
        <v>0</v>
      </c>
      <c r="AB103" s="4">
        <f>IF(AB$2='No Worse Off Calc'!$D$6,Data!AE103,0)</f>
        <v>0</v>
      </c>
      <c r="AC103" s="4">
        <f>IF(AC$2='No Worse Off Calc'!$D$6,Data!AF103,0)</f>
        <v>0</v>
      </c>
      <c r="AD103" s="4">
        <f>IF(AD$2='No Worse Off Calc'!$D$6,Data!AG103,0)</f>
        <v>0</v>
      </c>
      <c r="AE103" s="4">
        <f>IF(AE$2='No Worse Off Calc'!$D$6,Data!AH103,0)</f>
        <v>0</v>
      </c>
      <c r="AF103" s="4">
        <f>IF(AF$2='No Worse Off Calc'!$D$6,Data!AI103,0)</f>
        <v>0</v>
      </c>
      <c r="AG103" s="6">
        <f t="shared" si="10"/>
        <v>0</v>
      </c>
      <c r="AH103" s="18">
        <f>IF(AH$2='No Worse Off Calc'!$E$6,0,0)</f>
        <v>0</v>
      </c>
      <c r="AI103" s="4">
        <f>IF(AI$2='No Worse Off Calc'!$E$6,Data!AJ103,0)</f>
        <v>0</v>
      </c>
      <c r="AJ103" s="4">
        <f>IF(AJ$2='No Worse Off Calc'!$E$6,Data!AK103,0)</f>
        <v>0</v>
      </c>
      <c r="AK103" s="4">
        <f>IF(AK$2='No Worse Off Calc'!$E$6,Data!AL103,0)</f>
        <v>0</v>
      </c>
      <c r="AL103" s="4">
        <f>IF(AL$2='No Worse Off Calc'!$E$6,Data!AM103,0)</f>
        <v>0</v>
      </c>
      <c r="AM103" s="4">
        <f>IF(AM$2='No Worse Off Calc'!$E$6,Data!AN103,0)</f>
        <v>0</v>
      </c>
      <c r="AN103" s="4">
        <f>IF(AN$2='No Worse Off Calc'!$E$6,Data!AO103,0)</f>
        <v>0</v>
      </c>
      <c r="AO103" s="4">
        <f>IF(AO$2='No Worse Off Calc'!$E$6,Data!AP103,0)</f>
        <v>0</v>
      </c>
      <c r="AP103" s="6">
        <f t="shared" si="11"/>
        <v>0</v>
      </c>
      <c r="AQ103" s="18">
        <f>IF(AQ$2='No Worse Off Calc'!$F$6,0,0)</f>
        <v>0</v>
      </c>
      <c r="AR103" s="4">
        <f>IF(AR$2='No Worse Off Calc'!$F$6,Data!AQ103,0)</f>
        <v>0</v>
      </c>
      <c r="AS103" s="4">
        <f>IF(AS$2='No Worse Off Calc'!$F$6,Data!AR103,0)</f>
        <v>0</v>
      </c>
      <c r="AT103" s="4">
        <f>IF(AT$2='No Worse Off Calc'!$F$6,Data!AS103,0)</f>
        <v>0</v>
      </c>
      <c r="AU103" s="4">
        <f>IF(AU$2='No Worse Off Calc'!$F$6,Data!AT103,0)</f>
        <v>0</v>
      </c>
      <c r="AV103" s="4">
        <f>IF(AV$2='No Worse Off Calc'!$F$6,Data!AU103,0)</f>
        <v>0</v>
      </c>
      <c r="AW103" s="4">
        <f>IF(AW$2='No Worse Off Calc'!$F$6,Data!AV103,0)</f>
        <v>0</v>
      </c>
      <c r="AX103" s="4">
        <f>IF(AX$2='No Worse Off Calc'!$F$6,Data!AW103,0)</f>
        <v>0</v>
      </c>
      <c r="AY103" s="6">
        <f t="shared" si="12"/>
        <v>0</v>
      </c>
      <c r="AZ103" s="18">
        <f>IF(AZ$2='No Worse Off Calc'!$G$6,0,0)</f>
        <v>0</v>
      </c>
      <c r="BA103" s="4">
        <f>IF(BA$2='No Worse Off Calc'!$G$6,Data!AX103,0)</f>
        <v>0</v>
      </c>
      <c r="BB103" s="4">
        <f>IF(BB$2='No Worse Off Calc'!$G$6,Data!AY103,0)</f>
        <v>0</v>
      </c>
      <c r="BC103" s="4">
        <f>IF(BC$2='No Worse Off Calc'!$G$6,Data!AZ103,0)</f>
        <v>0</v>
      </c>
      <c r="BD103" s="4">
        <f>IF(BD$2='No Worse Off Calc'!$G$6,Data!BA103,0)</f>
        <v>0</v>
      </c>
      <c r="BE103" s="4">
        <f>IF(BE$2='No Worse Off Calc'!$G$6,Data!BB103,0)</f>
        <v>0</v>
      </c>
      <c r="BF103" s="4">
        <f>IF(BF$2='No Worse Off Calc'!$G$6,Data!BC103,0)</f>
        <v>0</v>
      </c>
      <c r="BG103" s="4">
        <f>IF(BG$2='No Worse Off Calc'!$G$6,Data!BD103,0)</f>
        <v>0</v>
      </c>
      <c r="BH103" s="6">
        <f t="shared" si="13"/>
        <v>0</v>
      </c>
      <c r="BI103" s="97">
        <f>IF('No Worse Off Calc'!$H$6="Yes",Data!BE103,0)</f>
        <v>0</v>
      </c>
      <c r="BJ103" s="18">
        <f>IF(BJ$2='No Worse Off Calc'!$L$4,0,0)</f>
        <v>0</v>
      </c>
      <c r="BK103" s="4">
        <f>IF(BK$2='No Worse Off Calc'!$L$4,Data!BV103,0)</f>
        <v>0</v>
      </c>
      <c r="BL103" s="4">
        <f>IF(BL$2='No Worse Off Calc'!$L$4,Data!BW103,0)</f>
        <v>0</v>
      </c>
      <c r="BM103" s="4">
        <f>IF(BM$2='No Worse Off Calc'!$L$4,Data!BX103,0)</f>
        <v>0</v>
      </c>
      <c r="BN103" s="4">
        <f>IF(BN$2='No Worse Off Calc'!$L$4,Data!BY103,0)</f>
        <v>0</v>
      </c>
      <c r="BO103" s="6">
        <f t="shared" si="14"/>
        <v>0</v>
      </c>
      <c r="BP103" s="4">
        <f>IF('No Worse Off Calc'!$J$6='No Worse Off Ref Data'!BP$2,Data!C103,0)</f>
        <v>0</v>
      </c>
      <c r="BQ103" s="4">
        <f>IF('No Worse Off Calc'!$J$6='No Worse Off Ref Data'!BQ$2,Data!D103,0)</f>
        <v>0</v>
      </c>
      <c r="BR103" s="4">
        <f>IF('No Worse Off Calc'!$J$6='No Worse Off Ref Data'!BR$2,Data!E103,0)</f>
        <v>0</v>
      </c>
      <c r="BS103" s="4">
        <f>IF('No Worse Off Calc'!$J$6='No Worse Off Ref Data'!BS$2,Data!F103,0)</f>
        <v>2.3730000000000002</v>
      </c>
      <c r="BT103" s="99">
        <f t="shared" si="8"/>
        <v>2.3730000000000002</v>
      </c>
      <c r="BU103" s="102">
        <f>IF('No Worse Off Calc'!$L$6="Yes",'No Worse Off Ref Data'!BO103*'No Worse Off Calc'!$L$5,0)</f>
        <v>0</v>
      </c>
      <c r="BV103" s="102">
        <f>IF('No Worse Off Calc'!$M$6="Yes",IF(('No Worse Off Calc'!I107-'No Worse Off Ref Data'!BT103)&gt;0,('No Worse Off Calc'!I107-'No Worse Off Ref Data'!BT103)*'No Worse Off Calc'!$M$5,0),0)</f>
        <v>0.21930399543378964</v>
      </c>
      <c r="BW103" s="80">
        <f>IF('No Worse Off Calc'!$K$6="Yes",IF(('No Worse Off Calc'!I107)&lt;'No Worse Off Calc'!J107,('No Worse Off Calc'!I107-'No Worse Off Calc'!J107)*'No Worse Off Calc'!$K$5,0),0)</f>
        <v>0</v>
      </c>
      <c r="BX103" s="105">
        <f>IF('No Worse Off Calc'!$N$5='No Worse Off Ref Data'!$BX$2,'No Worse Off Scaling'!D106,0)</f>
        <v>0</v>
      </c>
      <c r="BY103" s="1">
        <f>IF('No Worse Off Calc'!$N$5='No Worse Off Ref Data'!$BY$2,'No Worse Off Scaling'!H106,0)</f>
        <v>-0.123112527508282</v>
      </c>
      <c r="BZ103" s="6">
        <f>IF('No Worse Off Calc'!$N$6="Yes",SUM('No Worse Off Ref Data'!BX103:BY103),0)</f>
        <v>-0.123112527508282</v>
      </c>
      <c r="CA103" s="4"/>
      <c r="CB103" s="4"/>
      <c r="CC103" s="4"/>
      <c r="CD103" s="4"/>
      <c r="CE103" s="4"/>
      <c r="CF103" s="4"/>
      <c r="CG103" s="4"/>
      <c r="CH103" s="4"/>
      <c r="CI103" s="4"/>
      <c r="CJ103" s="4"/>
      <c r="CK103" s="4"/>
      <c r="CL103" s="4"/>
      <c r="CM103" s="4"/>
      <c r="CN103" s="4"/>
      <c r="CO103" s="4"/>
      <c r="CP103" s="4"/>
      <c r="CQ103" s="4" t="e">
        <f>IF('No Worse Off Calc'!#REF!='No Worse Off Ref Data'!CQ$2,Data!G103,0)</f>
        <v>#REF!</v>
      </c>
      <c r="CR103" s="4" t="e">
        <f>IF('No Worse Off Calc'!#REF!='No Worse Off Ref Data'!CR$2,Data!H103,0)</f>
        <v>#REF!</v>
      </c>
      <c r="CS103" s="4" t="e">
        <f>IF('No Worse Off Calc'!#REF!='No Worse Off Ref Data'!CS$2,Data!I103,0)</f>
        <v>#REF!</v>
      </c>
      <c r="CT103" s="4" t="e">
        <f>IF('No Worse Off Calc'!#REF!='No Worse Off Ref Data'!CT$2,Data!J103,0)</f>
        <v>#REF!</v>
      </c>
      <c r="CU103" s="4" t="e">
        <f>IF('No Worse Off Calc'!#REF!='No Worse Off Ref Data'!CU$2,Data!K103,0)</f>
        <v>#REF!</v>
      </c>
      <c r="CV103" s="4" t="e">
        <f>IF('No Worse Off Calc'!#REF!='No Worse Off Ref Data'!CV$2,Data!L103,0)</f>
        <v>#REF!</v>
      </c>
      <c r="CW103" s="4" t="e">
        <f>IF('No Worse Off Calc'!#REF!='No Worse Off Ref Data'!CW$2,Data!M103,0)</f>
        <v>#REF!</v>
      </c>
      <c r="CX103" s="4" t="e">
        <f>IF('No Worse Off Calc'!#REF!='No Worse Off Ref Data'!CX$2,Data!N103,0)</f>
        <v>#REF!</v>
      </c>
      <c r="CY103" s="4" t="e">
        <f>IF('No Worse Off Calc'!#REF!='No Worse Off Ref Data'!CY$2,Data!O103,0)</f>
        <v>#REF!</v>
      </c>
      <c r="CZ103" s="4" t="e">
        <f>IF('No Worse Off Calc'!#REF!='No Worse Off Ref Data'!CZ$2,Data!P103,0)</f>
        <v>#REF!</v>
      </c>
      <c r="DA103" s="4" t="e">
        <f>IF('No Worse Off Calc'!#REF!='No Worse Off Ref Data'!DA$2,Data!Q103,0)</f>
        <v>#REF!</v>
      </c>
      <c r="DB103" s="4" t="e">
        <f>IF('No Worse Off Calc'!#REF!='No Worse Off Ref Data'!DB$2,Data!R103,0)</f>
        <v>#REF!</v>
      </c>
      <c r="DC103" s="4" t="e">
        <f>IF('No Worse Off Calc'!#REF!='No Worse Off Ref Data'!DC$2,Data!S103,0)</f>
        <v>#REF!</v>
      </c>
      <c r="DD103" s="4" t="e">
        <f>IF('No Worse Off Calc'!#REF!='No Worse Off Ref Data'!DD$2,Data!T103,0)</f>
        <v>#REF!</v>
      </c>
      <c r="DE103" s="4" t="e">
        <f>IF('No Worse Off Calc'!#REF!='No Worse Off Ref Data'!DE$2,Data!U103,0)</f>
        <v>#REF!</v>
      </c>
      <c r="DF103" s="22" t="e">
        <f t="shared" si="15"/>
        <v>#REF!</v>
      </c>
    </row>
    <row r="104" spans="1:110" x14ac:dyDescent="0.3">
      <c r="A104" s="12">
        <v>10342</v>
      </c>
      <c r="B104" s="37" t="s">
        <v>111</v>
      </c>
      <c r="C104" s="18">
        <f>IF('No Worse Off Calc'!$C$6='No Worse Off Ref Data'!C$2,Data!G104,0)</f>
        <v>0</v>
      </c>
      <c r="D104" s="4">
        <f>IF('No Worse Off Calc'!$C$6='No Worse Off Ref Data'!D$2,Data!H104,0)</f>
        <v>0</v>
      </c>
      <c r="E104" s="4">
        <f>IF('No Worse Off Calc'!$C$6='No Worse Off Ref Data'!E$2,Data!I104,0)</f>
        <v>37.91742511415525</v>
      </c>
      <c r="F104" s="4">
        <f>IF('No Worse Off Calc'!$C$6='No Worse Off Ref Data'!F$2,Data!J104,0)</f>
        <v>0</v>
      </c>
      <c r="G104" s="4">
        <f>IF('No Worse Off Calc'!$C$6='No Worse Off Ref Data'!G$2,Data!K104,0)</f>
        <v>0</v>
      </c>
      <c r="H104" s="4">
        <f>IF('No Worse Off Calc'!$C$6='No Worse Off Ref Data'!H$2,Data!L104,0)</f>
        <v>0</v>
      </c>
      <c r="I104" s="4">
        <f>IF('No Worse Off Calc'!$C$6='No Worse Off Ref Data'!I$2,Data!M104,0)</f>
        <v>0</v>
      </c>
      <c r="J104" s="4">
        <f>IF('No Worse Off Calc'!$C$6='No Worse Off Ref Data'!J$2,Data!N104,0)</f>
        <v>0</v>
      </c>
      <c r="K104" s="4">
        <f>IF('No Worse Off Calc'!$C$6='No Worse Off Ref Data'!K$2,Data!O104,0)</f>
        <v>0</v>
      </c>
      <c r="L104" s="4">
        <f>IF('No Worse Off Calc'!$C$6='No Worse Off Ref Data'!L$2,Data!P104,0)</f>
        <v>0</v>
      </c>
      <c r="M104" s="4">
        <f>IF('No Worse Off Calc'!$C$6='No Worse Off Ref Data'!M$2,Data!Q104,0)</f>
        <v>0</v>
      </c>
      <c r="N104" s="4">
        <f>IF('No Worse Off Calc'!$C$6='No Worse Off Ref Data'!N$2,Data!R104,0)</f>
        <v>0</v>
      </c>
      <c r="O104" s="4">
        <f>IF('No Worse Off Calc'!$C$6='No Worse Off Ref Data'!O$2,Data!S104,0)</f>
        <v>0</v>
      </c>
      <c r="P104" s="4">
        <f>IF('No Worse Off Calc'!$C$6='No Worse Off Ref Data'!P$2,Data!T104,0)</f>
        <v>0</v>
      </c>
      <c r="Q104" s="4">
        <f>IF('No Worse Off Calc'!$C$6='No Worse Off Ref Data'!Q$2,Data!U104,0)</f>
        <v>0</v>
      </c>
      <c r="R104" s="22">
        <f t="shared" si="9"/>
        <v>37.91742511415525</v>
      </c>
      <c r="S104" s="18">
        <f>IF(S$2='No Worse Off Calc'!$D$6,Data!V104,0)</f>
        <v>0</v>
      </c>
      <c r="T104" s="4">
        <f>IF(T$2='No Worse Off Calc'!$D$6,Data!W104,0)</f>
        <v>0</v>
      </c>
      <c r="U104" s="4">
        <f>IF(U$2='No Worse Off Calc'!$D$6,Data!X104,0)</f>
        <v>0</v>
      </c>
      <c r="V104" s="4">
        <f>IF(V$2='No Worse Off Calc'!$D$6,Data!Y104,0)</f>
        <v>0</v>
      </c>
      <c r="W104" s="4">
        <f>IF(W$2='No Worse Off Calc'!$D$6,Data!Z104,0)</f>
        <v>0</v>
      </c>
      <c r="X104" s="4">
        <f>IF(X$2='No Worse Off Calc'!$D$6,Data!AA104,0)</f>
        <v>0</v>
      </c>
      <c r="Y104" s="4">
        <f>IF(Y$2='No Worse Off Calc'!$D$6,Data!AB104,0)</f>
        <v>0</v>
      </c>
      <c r="Z104" s="4">
        <f>IF(Z$2='No Worse Off Calc'!$D$6,Data!AC104,0)</f>
        <v>0</v>
      </c>
      <c r="AA104" s="4">
        <f>IF(AA$2='No Worse Off Calc'!$D$6,Data!AD104,0)</f>
        <v>0</v>
      </c>
      <c r="AB104" s="4">
        <f>IF(AB$2='No Worse Off Calc'!$D$6,Data!AE104,0)</f>
        <v>0</v>
      </c>
      <c r="AC104" s="4">
        <f>IF(AC$2='No Worse Off Calc'!$D$6,Data!AF104,0)</f>
        <v>0</v>
      </c>
      <c r="AD104" s="4">
        <f>IF(AD$2='No Worse Off Calc'!$D$6,Data!AG104,0)</f>
        <v>0</v>
      </c>
      <c r="AE104" s="4">
        <f>IF(AE$2='No Worse Off Calc'!$D$6,Data!AH104,0)</f>
        <v>0</v>
      </c>
      <c r="AF104" s="4">
        <f>IF(AF$2='No Worse Off Calc'!$D$6,Data!AI104,0)</f>
        <v>0</v>
      </c>
      <c r="AG104" s="6">
        <f t="shared" si="10"/>
        <v>0</v>
      </c>
      <c r="AH104" s="18">
        <f>IF(AH$2='No Worse Off Calc'!$E$6,0,0)</f>
        <v>0</v>
      </c>
      <c r="AI104" s="4">
        <f>IF(AI$2='No Worse Off Calc'!$E$6,Data!AJ104,0)</f>
        <v>0</v>
      </c>
      <c r="AJ104" s="4">
        <f>IF(AJ$2='No Worse Off Calc'!$E$6,Data!AK104,0)</f>
        <v>0</v>
      </c>
      <c r="AK104" s="4">
        <f>IF(AK$2='No Worse Off Calc'!$E$6,Data!AL104,0)</f>
        <v>0</v>
      </c>
      <c r="AL104" s="4">
        <f>IF(AL$2='No Worse Off Calc'!$E$6,Data!AM104,0)</f>
        <v>0</v>
      </c>
      <c r="AM104" s="4">
        <f>IF(AM$2='No Worse Off Calc'!$E$6,Data!AN104,0)</f>
        <v>0</v>
      </c>
      <c r="AN104" s="4">
        <f>IF(AN$2='No Worse Off Calc'!$E$6,Data!AO104,0)</f>
        <v>0</v>
      </c>
      <c r="AO104" s="4">
        <f>IF(AO$2='No Worse Off Calc'!$E$6,Data!AP104,0)</f>
        <v>0</v>
      </c>
      <c r="AP104" s="6">
        <f t="shared" si="11"/>
        <v>0</v>
      </c>
      <c r="AQ104" s="18">
        <f>IF(AQ$2='No Worse Off Calc'!$F$6,0,0)</f>
        <v>0</v>
      </c>
      <c r="AR104" s="4">
        <f>IF(AR$2='No Worse Off Calc'!$F$6,Data!AQ104,0)</f>
        <v>0</v>
      </c>
      <c r="AS104" s="4">
        <f>IF(AS$2='No Worse Off Calc'!$F$6,Data!AR104,0)</f>
        <v>0</v>
      </c>
      <c r="AT104" s="4">
        <f>IF(AT$2='No Worse Off Calc'!$F$6,Data!AS104,0)</f>
        <v>0</v>
      </c>
      <c r="AU104" s="4">
        <f>IF(AU$2='No Worse Off Calc'!$F$6,Data!AT104,0)</f>
        <v>0</v>
      </c>
      <c r="AV104" s="4">
        <f>IF(AV$2='No Worse Off Calc'!$F$6,Data!AU104,0)</f>
        <v>0</v>
      </c>
      <c r="AW104" s="4">
        <f>IF(AW$2='No Worse Off Calc'!$F$6,Data!AV104,0)</f>
        <v>0</v>
      </c>
      <c r="AX104" s="4">
        <f>IF(AX$2='No Worse Off Calc'!$F$6,Data!AW104,0)</f>
        <v>0</v>
      </c>
      <c r="AY104" s="6">
        <f t="shared" si="12"/>
        <v>0</v>
      </c>
      <c r="AZ104" s="18">
        <f>IF(AZ$2='No Worse Off Calc'!$G$6,0,0)</f>
        <v>0</v>
      </c>
      <c r="BA104" s="4">
        <f>IF(BA$2='No Worse Off Calc'!$G$6,Data!AX104,0)</f>
        <v>0</v>
      </c>
      <c r="BB104" s="4">
        <f>IF(BB$2='No Worse Off Calc'!$G$6,Data!AY104,0)</f>
        <v>0</v>
      </c>
      <c r="BC104" s="4">
        <f>IF(BC$2='No Worse Off Calc'!$G$6,Data!AZ104,0)</f>
        <v>0</v>
      </c>
      <c r="BD104" s="4">
        <f>IF(BD$2='No Worse Off Calc'!$G$6,Data!BA104,0)</f>
        <v>0</v>
      </c>
      <c r="BE104" s="4">
        <f>IF(BE$2='No Worse Off Calc'!$G$6,Data!BB104,0)</f>
        <v>0</v>
      </c>
      <c r="BF104" s="4">
        <f>IF(BF$2='No Worse Off Calc'!$G$6,Data!BC104,0)</f>
        <v>0</v>
      </c>
      <c r="BG104" s="4">
        <f>IF(BG$2='No Worse Off Calc'!$G$6,Data!BD104,0)</f>
        <v>0</v>
      </c>
      <c r="BH104" s="6">
        <f t="shared" si="13"/>
        <v>0</v>
      </c>
      <c r="BI104" s="97">
        <f>IF('No Worse Off Calc'!$H$6="Yes",Data!BE104,0)</f>
        <v>0</v>
      </c>
      <c r="BJ104" s="18">
        <f>IF(BJ$2='No Worse Off Calc'!$L$4,0,0)</f>
        <v>0</v>
      </c>
      <c r="BK104" s="4">
        <f>IF(BK$2='No Worse Off Calc'!$L$4,Data!BV104,0)</f>
        <v>0</v>
      </c>
      <c r="BL104" s="4">
        <f>IF(BL$2='No Worse Off Calc'!$L$4,Data!BW104,0)</f>
        <v>0</v>
      </c>
      <c r="BM104" s="4">
        <f>IF(BM$2='No Worse Off Calc'!$L$4,Data!BX104,0)</f>
        <v>0</v>
      </c>
      <c r="BN104" s="4">
        <f>IF(BN$2='No Worse Off Calc'!$L$4,Data!BY104,0)</f>
        <v>5.3749999999999992E-2</v>
      </c>
      <c r="BO104" s="6">
        <f t="shared" si="14"/>
        <v>5.3749999999999992E-2</v>
      </c>
      <c r="BP104" s="4">
        <f>IF('No Worse Off Calc'!$J$6='No Worse Off Ref Data'!BP$2,Data!C104,0)</f>
        <v>0</v>
      </c>
      <c r="BQ104" s="4">
        <f>IF('No Worse Off Calc'!$J$6='No Worse Off Ref Data'!BQ$2,Data!D104,0)</f>
        <v>0</v>
      </c>
      <c r="BR104" s="4">
        <f>IF('No Worse Off Calc'!$J$6='No Worse Off Ref Data'!BR$2,Data!E104,0)</f>
        <v>0</v>
      </c>
      <c r="BS104" s="4">
        <f>IF('No Worse Off Calc'!$J$6='No Worse Off Ref Data'!BS$2,Data!F104,0)</f>
        <v>38.691000000000003</v>
      </c>
      <c r="BT104" s="99">
        <f t="shared" si="8"/>
        <v>38.691000000000003</v>
      </c>
      <c r="BU104" s="102">
        <f>IF('No Worse Off Calc'!$L$6="Yes",'No Worse Off Ref Data'!BO104*'No Worse Off Calc'!$L$5,0)</f>
        <v>5.3749999999999992E-2</v>
      </c>
      <c r="BV104" s="102">
        <f>IF('No Worse Off Calc'!$M$6="Yes",IF(('No Worse Off Calc'!I108-'No Worse Off Ref Data'!BT104)&gt;0,('No Worse Off Calc'!I108-'No Worse Off Ref Data'!BT104)*'No Worse Off Calc'!$M$5,0),0)</f>
        <v>0</v>
      </c>
      <c r="BW104" s="80">
        <f>IF('No Worse Off Calc'!$K$6="Yes",IF(('No Worse Off Calc'!I108)&lt;'No Worse Off Calc'!J108,('No Worse Off Calc'!I108-'No Worse Off Calc'!J108)*'No Worse Off Calc'!$K$5,0),0)</f>
        <v>-0.7735748858447522</v>
      </c>
      <c r="BX104" s="105">
        <f>IF('No Worse Off Calc'!$N$5='No Worse Off Ref Data'!$BX$2,'No Worse Off Scaling'!D107,0)</f>
        <v>0</v>
      </c>
      <c r="BY104" s="1">
        <f>IF('No Worse Off Calc'!$N$5='No Worse Off Ref Data'!$BY$2,'No Worse Off Scaling'!H107,0)</f>
        <v>0</v>
      </c>
      <c r="BZ104" s="6">
        <f>IF('No Worse Off Calc'!$N$6="Yes",SUM('No Worse Off Ref Data'!BX104:BY104),0)</f>
        <v>0</v>
      </c>
      <c r="CA104" s="4"/>
      <c r="CB104" s="4"/>
      <c r="CC104" s="4"/>
      <c r="CD104" s="4"/>
      <c r="CE104" s="4"/>
      <c r="CF104" s="4"/>
      <c r="CG104" s="4"/>
      <c r="CH104" s="4"/>
      <c r="CI104" s="4"/>
      <c r="CJ104" s="4"/>
      <c r="CK104" s="4"/>
      <c r="CL104" s="4"/>
      <c r="CM104" s="4"/>
      <c r="CN104" s="4"/>
      <c r="CO104" s="4"/>
      <c r="CP104" s="4"/>
      <c r="CQ104" s="4" t="e">
        <f>IF('No Worse Off Calc'!#REF!='No Worse Off Ref Data'!CQ$2,Data!G104,0)</f>
        <v>#REF!</v>
      </c>
      <c r="CR104" s="4" t="e">
        <f>IF('No Worse Off Calc'!#REF!='No Worse Off Ref Data'!CR$2,Data!H104,0)</f>
        <v>#REF!</v>
      </c>
      <c r="CS104" s="4" t="e">
        <f>IF('No Worse Off Calc'!#REF!='No Worse Off Ref Data'!CS$2,Data!I104,0)</f>
        <v>#REF!</v>
      </c>
      <c r="CT104" s="4" t="e">
        <f>IF('No Worse Off Calc'!#REF!='No Worse Off Ref Data'!CT$2,Data!J104,0)</f>
        <v>#REF!</v>
      </c>
      <c r="CU104" s="4" t="e">
        <f>IF('No Worse Off Calc'!#REF!='No Worse Off Ref Data'!CU$2,Data!K104,0)</f>
        <v>#REF!</v>
      </c>
      <c r="CV104" s="4" t="e">
        <f>IF('No Worse Off Calc'!#REF!='No Worse Off Ref Data'!CV$2,Data!L104,0)</f>
        <v>#REF!</v>
      </c>
      <c r="CW104" s="4" t="e">
        <f>IF('No Worse Off Calc'!#REF!='No Worse Off Ref Data'!CW$2,Data!M104,0)</f>
        <v>#REF!</v>
      </c>
      <c r="CX104" s="4" t="e">
        <f>IF('No Worse Off Calc'!#REF!='No Worse Off Ref Data'!CX$2,Data!N104,0)</f>
        <v>#REF!</v>
      </c>
      <c r="CY104" s="4" t="e">
        <f>IF('No Worse Off Calc'!#REF!='No Worse Off Ref Data'!CY$2,Data!O104,0)</f>
        <v>#REF!</v>
      </c>
      <c r="CZ104" s="4" t="e">
        <f>IF('No Worse Off Calc'!#REF!='No Worse Off Ref Data'!CZ$2,Data!P104,0)</f>
        <v>#REF!</v>
      </c>
      <c r="DA104" s="4" t="e">
        <f>IF('No Worse Off Calc'!#REF!='No Worse Off Ref Data'!DA$2,Data!Q104,0)</f>
        <v>#REF!</v>
      </c>
      <c r="DB104" s="4" t="e">
        <f>IF('No Worse Off Calc'!#REF!='No Worse Off Ref Data'!DB$2,Data!R104,0)</f>
        <v>#REF!</v>
      </c>
      <c r="DC104" s="4" t="e">
        <f>IF('No Worse Off Calc'!#REF!='No Worse Off Ref Data'!DC$2,Data!S104,0)</f>
        <v>#REF!</v>
      </c>
      <c r="DD104" s="4" t="e">
        <f>IF('No Worse Off Calc'!#REF!='No Worse Off Ref Data'!DD$2,Data!T104,0)</f>
        <v>#REF!</v>
      </c>
      <c r="DE104" s="4" t="e">
        <f>IF('No Worse Off Calc'!#REF!='No Worse Off Ref Data'!DE$2,Data!U104,0)</f>
        <v>#REF!</v>
      </c>
      <c r="DF104" s="22" t="e">
        <f t="shared" si="15"/>
        <v>#REF!</v>
      </c>
    </row>
    <row r="105" spans="1:110" x14ac:dyDescent="0.3">
      <c r="A105" s="12">
        <v>10343</v>
      </c>
      <c r="B105" s="37" t="s">
        <v>112</v>
      </c>
      <c r="C105" s="18">
        <f>IF('No Worse Off Calc'!$C$6='No Worse Off Ref Data'!C$2,Data!G105,0)</f>
        <v>0</v>
      </c>
      <c r="D105" s="4">
        <f>IF('No Worse Off Calc'!$C$6='No Worse Off Ref Data'!D$2,Data!H105,0)</f>
        <v>0</v>
      </c>
      <c r="E105" s="4">
        <f>IF('No Worse Off Calc'!$C$6='No Worse Off Ref Data'!E$2,Data!I105,0)</f>
        <v>12.031853424657534</v>
      </c>
      <c r="F105" s="4">
        <f>IF('No Worse Off Calc'!$C$6='No Worse Off Ref Data'!F$2,Data!J105,0)</f>
        <v>0</v>
      </c>
      <c r="G105" s="4">
        <f>IF('No Worse Off Calc'!$C$6='No Worse Off Ref Data'!G$2,Data!K105,0)</f>
        <v>0</v>
      </c>
      <c r="H105" s="4">
        <f>IF('No Worse Off Calc'!$C$6='No Worse Off Ref Data'!H$2,Data!L105,0)</f>
        <v>0</v>
      </c>
      <c r="I105" s="4">
        <f>IF('No Worse Off Calc'!$C$6='No Worse Off Ref Data'!I$2,Data!M105,0)</f>
        <v>0</v>
      </c>
      <c r="J105" s="4">
        <f>IF('No Worse Off Calc'!$C$6='No Worse Off Ref Data'!J$2,Data!N105,0)</f>
        <v>0</v>
      </c>
      <c r="K105" s="4">
        <f>IF('No Worse Off Calc'!$C$6='No Worse Off Ref Data'!K$2,Data!O105,0)</f>
        <v>0</v>
      </c>
      <c r="L105" s="4">
        <f>IF('No Worse Off Calc'!$C$6='No Worse Off Ref Data'!L$2,Data!P105,0)</f>
        <v>0</v>
      </c>
      <c r="M105" s="4">
        <f>IF('No Worse Off Calc'!$C$6='No Worse Off Ref Data'!M$2,Data!Q105,0)</f>
        <v>0</v>
      </c>
      <c r="N105" s="4">
        <f>IF('No Worse Off Calc'!$C$6='No Worse Off Ref Data'!N$2,Data!R105,0)</f>
        <v>0</v>
      </c>
      <c r="O105" s="4">
        <f>IF('No Worse Off Calc'!$C$6='No Worse Off Ref Data'!O$2,Data!S105,0)</f>
        <v>0</v>
      </c>
      <c r="P105" s="4">
        <f>IF('No Worse Off Calc'!$C$6='No Worse Off Ref Data'!P$2,Data!T105,0)</f>
        <v>0</v>
      </c>
      <c r="Q105" s="4">
        <f>IF('No Worse Off Calc'!$C$6='No Worse Off Ref Data'!Q$2,Data!U105,0)</f>
        <v>0</v>
      </c>
      <c r="R105" s="22">
        <f t="shared" si="9"/>
        <v>12.031853424657534</v>
      </c>
      <c r="S105" s="18">
        <f>IF(S$2='No Worse Off Calc'!$D$6,Data!V105,0)</f>
        <v>0</v>
      </c>
      <c r="T105" s="4">
        <f>IF(T$2='No Worse Off Calc'!$D$6,Data!W105,0)</f>
        <v>0</v>
      </c>
      <c r="U105" s="4">
        <f>IF(U$2='No Worse Off Calc'!$D$6,Data!X105,0)</f>
        <v>0</v>
      </c>
      <c r="V105" s="4">
        <f>IF(V$2='No Worse Off Calc'!$D$6,Data!Y105,0)</f>
        <v>0</v>
      </c>
      <c r="W105" s="4">
        <f>IF(W$2='No Worse Off Calc'!$D$6,Data!Z105,0)</f>
        <v>0</v>
      </c>
      <c r="X105" s="4">
        <f>IF(X$2='No Worse Off Calc'!$D$6,Data!AA105,0)</f>
        <v>0</v>
      </c>
      <c r="Y105" s="4">
        <f>IF(Y$2='No Worse Off Calc'!$D$6,Data!AB105,0)</f>
        <v>0</v>
      </c>
      <c r="Z105" s="4">
        <f>IF(Z$2='No Worse Off Calc'!$D$6,Data!AC105,0)</f>
        <v>0</v>
      </c>
      <c r="AA105" s="4">
        <f>IF(AA$2='No Worse Off Calc'!$D$6,Data!AD105,0)</f>
        <v>0</v>
      </c>
      <c r="AB105" s="4">
        <f>IF(AB$2='No Worse Off Calc'!$D$6,Data!AE105,0)</f>
        <v>0</v>
      </c>
      <c r="AC105" s="4">
        <f>IF(AC$2='No Worse Off Calc'!$D$6,Data!AF105,0)</f>
        <v>0</v>
      </c>
      <c r="AD105" s="4">
        <f>IF(AD$2='No Worse Off Calc'!$D$6,Data!AG105,0)</f>
        <v>0</v>
      </c>
      <c r="AE105" s="4">
        <f>IF(AE$2='No Worse Off Calc'!$D$6,Data!AH105,0)</f>
        <v>0</v>
      </c>
      <c r="AF105" s="4">
        <f>IF(AF$2='No Worse Off Calc'!$D$6,Data!AI105,0)</f>
        <v>0</v>
      </c>
      <c r="AG105" s="6">
        <f t="shared" si="10"/>
        <v>0</v>
      </c>
      <c r="AH105" s="18">
        <f>IF(AH$2='No Worse Off Calc'!$E$6,0,0)</f>
        <v>0</v>
      </c>
      <c r="AI105" s="4">
        <f>IF(AI$2='No Worse Off Calc'!$E$6,Data!AJ105,0)</f>
        <v>0</v>
      </c>
      <c r="AJ105" s="4">
        <f>IF(AJ$2='No Worse Off Calc'!$E$6,Data!AK105,0)</f>
        <v>7.9223744292237441E-2</v>
      </c>
      <c r="AK105" s="4">
        <f>IF(AK$2='No Worse Off Calc'!$E$6,Data!AL105,0)</f>
        <v>0</v>
      </c>
      <c r="AL105" s="4">
        <f>IF(AL$2='No Worse Off Calc'!$E$6,Data!AM105,0)</f>
        <v>0</v>
      </c>
      <c r="AM105" s="4">
        <f>IF(AM$2='No Worse Off Calc'!$E$6,Data!AN105,0)</f>
        <v>0</v>
      </c>
      <c r="AN105" s="4">
        <f>IF(AN$2='No Worse Off Calc'!$E$6,Data!AO105,0)</f>
        <v>0</v>
      </c>
      <c r="AO105" s="4">
        <f>IF(AO$2='No Worse Off Calc'!$E$6,Data!AP105,0)</f>
        <v>0</v>
      </c>
      <c r="AP105" s="6">
        <f t="shared" si="11"/>
        <v>7.9223744292237441E-2</v>
      </c>
      <c r="AQ105" s="18">
        <f>IF(AQ$2='No Worse Off Calc'!$F$6,0,0)</f>
        <v>0</v>
      </c>
      <c r="AR105" s="4">
        <f>IF(AR$2='No Worse Off Calc'!$F$6,Data!AQ105,0)</f>
        <v>0</v>
      </c>
      <c r="AS105" s="4">
        <f>IF(AS$2='No Worse Off Calc'!$F$6,Data!AR105,0)</f>
        <v>0</v>
      </c>
      <c r="AT105" s="4">
        <f>IF(AT$2='No Worse Off Calc'!$F$6,Data!AS105,0)</f>
        <v>0</v>
      </c>
      <c r="AU105" s="4">
        <f>IF(AU$2='No Worse Off Calc'!$F$6,Data!AT105,0)</f>
        <v>0</v>
      </c>
      <c r="AV105" s="4">
        <f>IF(AV$2='No Worse Off Calc'!$F$6,Data!AU105,0)</f>
        <v>0</v>
      </c>
      <c r="AW105" s="4">
        <f>IF(AW$2='No Worse Off Calc'!$F$6,Data!AV105,0)</f>
        <v>0</v>
      </c>
      <c r="AX105" s="4">
        <f>IF(AX$2='No Worse Off Calc'!$F$6,Data!AW105,0)</f>
        <v>0</v>
      </c>
      <c r="AY105" s="6">
        <f t="shared" si="12"/>
        <v>0</v>
      </c>
      <c r="AZ105" s="18">
        <f>IF(AZ$2='No Worse Off Calc'!$G$6,0,0)</f>
        <v>0</v>
      </c>
      <c r="BA105" s="4">
        <f>IF(BA$2='No Worse Off Calc'!$G$6,Data!AX105,0)</f>
        <v>0</v>
      </c>
      <c r="BB105" s="4">
        <f>IF(BB$2='No Worse Off Calc'!$G$6,Data!AY105,0)</f>
        <v>0</v>
      </c>
      <c r="BC105" s="4">
        <f>IF(BC$2='No Worse Off Calc'!$G$6,Data!AZ105,0)</f>
        <v>0</v>
      </c>
      <c r="BD105" s="4">
        <f>IF(BD$2='No Worse Off Calc'!$G$6,Data!BA105,0)</f>
        <v>0</v>
      </c>
      <c r="BE105" s="4">
        <f>IF(BE$2='No Worse Off Calc'!$G$6,Data!BB105,0)</f>
        <v>0</v>
      </c>
      <c r="BF105" s="4">
        <f>IF(BF$2='No Worse Off Calc'!$G$6,Data!BC105,0)</f>
        <v>0</v>
      </c>
      <c r="BG105" s="4">
        <f>IF(BG$2='No Worse Off Calc'!$G$6,Data!BD105,0)</f>
        <v>0</v>
      </c>
      <c r="BH105" s="6">
        <f t="shared" si="13"/>
        <v>0</v>
      </c>
      <c r="BI105" s="97">
        <f>IF('No Worse Off Calc'!$H$6="Yes",Data!BE105,0)</f>
        <v>0</v>
      </c>
      <c r="BJ105" s="18">
        <f>IF(BJ$2='No Worse Off Calc'!$L$4,0,0)</f>
        <v>0</v>
      </c>
      <c r="BK105" s="4">
        <f>IF(BK$2='No Worse Off Calc'!$L$4,Data!BV105,0)</f>
        <v>0</v>
      </c>
      <c r="BL105" s="4">
        <f>IF(BL$2='No Worse Off Calc'!$L$4,Data!BW105,0)</f>
        <v>0</v>
      </c>
      <c r="BM105" s="4">
        <f>IF(BM$2='No Worse Off Calc'!$L$4,Data!BX105,0)</f>
        <v>0</v>
      </c>
      <c r="BN105" s="4">
        <f>IF(BN$2='No Worse Off Calc'!$L$4,Data!BY105,0)</f>
        <v>0</v>
      </c>
      <c r="BO105" s="6">
        <f t="shared" si="14"/>
        <v>0</v>
      </c>
      <c r="BP105" s="4">
        <f>IF('No Worse Off Calc'!$J$6='No Worse Off Ref Data'!BP$2,Data!C105,0)</f>
        <v>0</v>
      </c>
      <c r="BQ105" s="4">
        <f>IF('No Worse Off Calc'!$J$6='No Worse Off Ref Data'!BQ$2,Data!D105,0)</f>
        <v>0</v>
      </c>
      <c r="BR105" s="4">
        <f>IF('No Worse Off Calc'!$J$6='No Worse Off Ref Data'!BR$2,Data!E105,0)</f>
        <v>0</v>
      </c>
      <c r="BS105" s="4">
        <f>IF('No Worse Off Calc'!$J$6='No Worse Off Ref Data'!BS$2,Data!F105,0)</f>
        <v>31.388999999999999</v>
      </c>
      <c r="BT105" s="99">
        <f t="shared" si="8"/>
        <v>31.388999999999999</v>
      </c>
      <c r="BU105" s="102">
        <f>IF('No Worse Off Calc'!$L$6="Yes",'No Worse Off Ref Data'!BO105*'No Worse Off Calc'!$L$5,0)</f>
        <v>0</v>
      </c>
      <c r="BV105" s="102">
        <f>IF('No Worse Off Calc'!$M$6="Yes",IF(('No Worse Off Calc'!I109-'No Worse Off Ref Data'!BT105)&gt;0,('No Worse Off Calc'!I109-'No Worse Off Ref Data'!BT105)*'No Worse Off Calc'!$M$5,0),0)</f>
        <v>0</v>
      </c>
      <c r="BW105" s="80">
        <f>IF('No Worse Off Calc'!$K$6="Yes",IF(('No Worse Off Calc'!I109)&lt;'No Worse Off Calc'!J109,('No Worse Off Calc'!I109-'No Worse Off Calc'!J109)*'No Worse Off Calc'!$K$5,0),0)</f>
        <v>-19.436370319634705</v>
      </c>
      <c r="BX105" s="105">
        <f>IF('No Worse Off Calc'!$N$5='No Worse Off Ref Data'!$BX$2,'No Worse Off Scaling'!D108,0)</f>
        <v>0</v>
      </c>
      <c r="BY105" s="1">
        <f>IF('No Worse Off Calc'!$N$5='No Worse Off Ref Data'!$BY$2,'No Worse Off Scaling'!H108,0)</f>
        <v>0</v>
      </c>
      <c r="BZ105" s="6">
        <f>IF('No Worse Off Calc'!$N$6="Yes",SUM('No Worse Off Ref Data'!BX105:BY105),0)</f>
        <v>0</v>
      </c>
      <c r="CA105" s="4"/>
      <c r="CB105" s="4"/>
      <c r="CC105" s="4"/>
      <c r="CD105" s="4"/>
      <c r="CE105" s="4"/>
      <c r="CF105" s="4"/>
      <c r="CG105" s="4"/>
      <c r="CH105" s="4"/>
      <c r="CI105" s="4"/>
      <c r="CJ105" s="4"/>
      <c r="CK105" s="4"/>
      <c r="CL105" s="4"/>
      <c r="CM105" s="4"/>
      <c r="CN105" s="4"/>
      <c r="CO105" s="4"/>
      <c r="CP105" s="4"/>
      <c r="CQ105" s="4" t="e">
        <f>IF('No Worse Off Calc'!#REF!='No Worse Off Ref Data'!CQ$2,Data!G105,0)</f>
        <v>#REF!</v>
      </c>
      <c r="CR105" s="4" t="e">
        <f>IF('No Worse Off Calc'!#REF!='No Worse Off Ref Data'!CR$2,Data!H105,0)</f>
        <v>#REF!</v>
      </c>
      <c r="CS105" s="4" t="e">
        <f>IF('No Worse Off Calc'!#REF!='No Worse Off Ref Data'!CS$2,Data!I105,0)</f>
        <v>#REF!</v>
      </c>
      <c r="CT105" s="4" t="e">
        <f>IF('No Worse Off Calc'!#REF!='No Worse Off Ref Data'!CT$2,Data!J105,0)</f>
        <v>#REF!</v>
      </c>
      <c r="CU105" s="4" t="e">
        <f>IF('No Worse Off Calc'!#REF!='No Worse Off Ref Data'!CU$2,Data!K105,0)</f>
        <v>#REF!</v>
      </c>
      <c r="CV105" s="4" t="e">
        <f>IF('No Worse Off Calc'!#REF!='No Worse Off Ref Data'!CV$2,Data!L105,0)</f>
        <v>#REF!</v>
      </c>
      <c r="CW105" s="4" t="e">
        <f>IF('No Worse Off Calc'!#REF!='No Worse Off Ref Data'!CW$2,Data!M105,0)</f>
        <v>#REF!</v>
      </c>
      <c r="CX105" s="4" t="e">
        <f>IF('No Worse Off Calc'!#REF!='No Worse Off Ref Data'!CX$2,Data!N105,0)</f>
        <v>#REF!</v>
      </c>
      <c r="CY105" s="4" t="e">
        <f>IF('No Worse Off Calc'!#REF!='No Worse Off Ref Data'!CY$2,Data!O105,0)</f>
        <v>#REF!</v>
      </c>
      <c r="CZ105" s="4" t="e">
        <f>IF('No Worse Off Calc'!#REF!='No Worse Off Ref Data'!CZ$2,Data!P105,0)</f>
        <v>#REF!</v>
      </c>
      <c r="DA105" s="4" t="e">
        <f>IF('No Worse Off Calc'!#REF!='No Worse Off Ref Data'!DA$2,Data!Q105,0)</f>
        <v>#REF!</v>
      </c>
      <c r="DB105" s="4" t="e">
        <f>IF('No Worse Off Calc'!#REF!='No Worse Off Ref Data'!DB$2,Data!R105,0)</f>
        <v>#REF!</v>
      </c>
      <c r="DC105" s="4" t="e">
        <f>IF('No Worse Off Calc'!#REF!='No Worse Off Ref Data'!DC$2,Data!S105,0)</f>
        <v>#REF!</v>
      </c>
      <c r="DD105" s="4" t="e">
        <f>IF('No Worse Off Calc'!#REF!='No Worse Off Ref Data'!DD$2,Data!T105,0)</f>
        <v>#REF!</v>
      </c>
      <c r="DE105" s="4" t="e">
        <f>IF('No Worse Off Calc'!#REF!='No Worse Off Ref Data'!DE$2,Data!U105,0)</f>
        <v>#REF!</v>
      </c>
      <c r="DF105" s="22" t="e">
        <f t="shared" si="15"/>
        <v>#REF!</v>
      </c>
    </row>
    <row r="106" spans="1:110" x14ac:dyDescent="0.3">
      <c r="A106" s="12">
        <v>10349</v>
      </c>
      <c r="B106" s="37" t="s">
        <v>113</v>
      </c>
      <c r="C106" s="18">
        <f>IF('No Worse Off Calc'!$C$6='No Worse Off Ref Data'!C$2,Data!G106,0)</f>
        <v>0</v>
      </c>
      <c r="D106" s="4">
        <f>IF('No Worse Off Calc'!$C$6='No Worse Off Ref Data'!D$2,Data!H106,0)</f>
        <v>0</v>
      </c>
      <c r="E106" s="4">
        <f>IF('No Worse Off Calc'!$C$6='No Worse Off Ref Data'!E$2,Data!I106,0)</f>
        <v>1043.6762560502284</v>
      </c>
      <c r="F106" s="4">
        <f>IF('No Worse Off Calc'!$C$6='No Worse Off Ref Data'!F$2,Data!J106,0)</f>
        <v>0</v>
      </c>
      <c r="G106" s="4">
        <f>IF('No Worse Off Calc'!$C$6='No Worse Off Ref Data'!G$2,Data!K106,0)</f>
        <v>0</v>
      </c>
      <c r="H106" s="4">
        <f>IF('No Worse Off Calc'!$C$6='No Worse Off Ref Data'!H$2,Data!L106,0)</f>
        <v>0</v>
      </c>
      <c r="I106" s="4">
        <f>IF('No Worse Off Calc'!$C$6='No Worse Off Ref Data'!I$2,Data!M106,0)</f>
        <v>0</v>
      </c>
      <c r="J106" s="4">
        <f>IF('No Worse Off Calc'!$C$6='No Worse Off Ref Data'!J$2,Data!N106,0)</f>
        <v>0</v>
      </c>
      <c r="K106" s="4">
        <f>IF('No Worse Off Calc'!$C$6='No Worse Off Ref Data'!K$2,Data!O106,0)</f>
        <v>0</v>
      </c>
      <c r="L106" s="4">
        <f>IF('No Worse Off Calc'!$C$6='No Worse Off Ref Data'!L$2,Data!P106,0)</f>
        <v>0</v>
      </c>
      <c r="M106" s="4">
        <f>IF('No Worse Off Calc'!$C$6='No Worse Off Ref Data'!M$2,Data!Q106,0)</f>
        <v>0</v>
      </c>
      <c r="N106" s="4">
        <f>IF('No Worse Off Calc'!$C$6='No Worse Off Ref Data'!N$2,Data!R106,0)</f>
        <v>0</v>
      </c>
      <c r="O106" s="4">
        <f>IF('No Worse Off Calc'!$C$6='No Worse Off Ref Data'!O$2,Data!S106,0)</f>
        <v>0</v>
      </c>
      <c r="P106" s="4">
        <f>IF('No Worse Off Calc'!$C$6='No Worse Off Ref Data'!P$2,Data!T106,0)</f>
        <v>0</v>
      </c>
      <c r="Q106" s="4">
        <f>IF('No Worse Off Calc'!$C$6='No Worse Off Ref Data'!Q$2,Data!U106,0)</f>
        <v>0</v>
      </c>
      <c r="R106" s="22">
        <f t="shared" si="9"/>
        <v>1043.6762560502284</v>
      </c>
      <c r="S106" s="18">
        <f>IF(S$2='No Worse Off Calc'!$D$6,Data!V106,0)</f>
        <v>0</v>
      </c>
      <c r="T106" s="4">
        <f>IF(T$2='No Worse Off Calc'!$D$6,Data!W106,0)</f>
        <v>0</v>
      </c>
      <c r="U106" s="4">
        <f>IF(U$2='No Worse Off Calc'!$D$6,Data!X106,0)</f>
        <v>0</v>
      </c>
      <c r="V106" s="4">
        <f>IF(V$2='No Worse Off Calc'!$D$6,Data!Y106,0)</f>
        <v>0</v>
      </c>
      <c r="W106" s="4">
        <f>IF(W$2='No Worse Off Calc'!$D$6,Data!Z106,0)</f>
        <v>0</v>
      </c>
      <c r="X106" s="4">
        <f>IF(X$2='No Worse Off Calc'!$D$6,Data!AA106,0)</f>
        <v>0</v>
      </c>
      <c r="Y106" s="4">
        <f>IF(Y$2='No Worse Off Calc'!$D$6,Data!AB106,0)</f>
        <v>0</v>
      </c>
      <c r="Z106" s="4">
        <f>IF(Z$2='No Worse Off Calc'!$D$6,Data!AC106,0)</f>
        <v>0</v>
      </c>
      <c r="AA106" s="4">
        <f>IF(AA$2='No Worse Off Calc'!$D$6,Data!AD106,0)</f>
        <v>0</v>
      </c>
      <c r="AB106" s="4">
        <f>IF(AB$2='No Worse Off Calc'!$D$6,Data!AE106,0)</f>
        <v>0</v>
      </c>
      <c r="AC106" s="4">
        <f>IF(AC$2='No Worse Off Calc'!$D$6,Data!AF106,0)</f>
        <v>0</v>
      </c>
      <c r="AD106" s="4">
        <f>IF(AD$2='No Worse Off Calc'!$D$6,Data!AG106,0)</f>
        <v>0</v>
      </c>
      <c r="AE106" s="4">
        <f>IF(AE$2='No Worse Off Calc'!$D$6,Data!AH106,0)</f>
        <v>0</v>
      </c>
      <c r="AF106" s="4">
        <f>IF(AF$2='No Worse Off Calc'!$D$6,Data!AI106,0)</f>
        <v>0</v>
      </c>
      <c r="AG106" s="6">
        <f t="shared" si="10"/>
        <v>0</v>
      </c>
      <c r="AH106" s="18">
        <f>IF(AH$2='No Worse Off Calc'!$E$6,0,0)</f>
        <v>0</v>
      </c>
      <c r="AI106" s="4">
        <f>IF(AI$2='No Worse Off Calc'!$E$6,Data!AJ106,0)</f>
        <v>0</v>
      </c>
      <c r="AJ106" s="4">
        <f>IF(AJ$2='No Worse Off Calc'!$E$6,Data!AK106,0)</f>
        <v>614.37397260273974</v>
      </c>
      <c r="AK106" s="4">
        <f>IF(AK$2='No Worse Off Calc'!$E$6,Data!AL106,0)</f>
        <v>0</v>
      </c>
      <c r="AL106" s="4">
        <f>IF(AL$2='No Worse Off Calc'!$E$6,Data!AM106,0)</f>
        <v>0</v>
      </c>
      <c r="AM106" s="4">
        <f>IF(AM$2='No Worse Off Calc'!$E$6,Data!AN106,0)</f>
        <v>0</v>
      </c>
      <c r="AN106" s="4">
        <f>IF(AN$2='No Worse Off Calc'!$E$6,Data!AO106,0)</f>
        <v>0</v>
      </c>
      <c r="AO106" s="4">
        <f>IF(AO$2='No Worse Off Calc'!$E$6,Data!AP106,0)</f>
        <v>0</v>
      </c>
      <c r="AP106" s="6">
        <f t="shared" si="11"/>
        <v>614.37397260273974</v>
      </c>
      <c r="AQ106" s="18">
        <f>IF(AQ$2='No Worse Off Calc'!$F$6,0,0)</f>
        <v>0</v>
      </c>
      <c r="AR106" s="4">
        <f>IF(AR$2='No Worse Off Calc'!$F$6,Data!AQ106,0)</f>
        <v>0</v>
      </c>
      <c r="AS106" s="4">
        <f>IF(AS$2='No Worse Off Calc'!$F$6,Data!AR106,0)</f>
        <v>0</v>
      </c>
      <c r="AT106" s="4">
        <f>IF(AT$2='No Worse Off Calc'!$F$6,Data!AS106,0)</f>
        <v>0</v>
      </c>
      <c r="AU106" s="4">
        <f>IF(AU$2='No Worse Off Calc'!$F$6,Data!AT106,0)</f>
        <v>0</v>
      </c>
      <c r="AV106" s="4">
        <f>IF(AV$2='No Worse Off Calc'!$F$6,Data!AU106,0)</f>
        <v>0</v>
      </c>
      <c r="AW106" s="4">
        <f>IF(AW$2='No Worse Off Calc'!$F$6,Data!AV106,0)</f>
        <v>0</v>
      </c>
      <c r="AX106" s="4">
        <f>IF(AX$2='No Worse Off Calc'!$F$6,Data!AW106,0)</f>
        <v>0</v>
      </c>
      <c r="AY106" s="6">
        <f t="shared" si="12"/>
        <v>0</v>
      </c>
      <c r="AZ106" s="18">
        <f>IF(AZ$2='No Worse Off Calc'!$G$6,0,0)</f>
        <v>0</v>
      </c>
      <c r="BA106" s="4">
        <f>IF(BA$2='No Worse Off Calc'!$G$6,Data!AX106,0)</f>
        <v>0</v>
      </c>
      <c r="BB106" s="4">
        <f>IF(BB$2='No Worse Off Calc'!$G$6,Data!AY106,0)</f>
        <v>0</v>
      </c>
      <c r="BC106" s="4">
        <f>IF(BC$2='No Worse Off Calc'!$G$6,Data!AZ106,0)</f>
        <v>0</v>
      </c>
      <c r="BD106" s="4">
        <f>IF(BD$2='No Worse Off Calc'!$G$6,Data!BA106,0)</f>
        <v>0</v>
      </c>
      <c r="BE106" s="4">
        <f>IF(BE$2='No Worse Off Calc'!$G$6,Data!BB106,0)</f>
        <v>0</v>
      </c>
      <c r="BF106" s="4">
        <f>IF(BF$2='No Worse Off Calc'!$G$6,Data!BC106,0)</f>
        <v>0</v>
      </c>
      <c r="BG106" s="4">
        <f>IF(BG$2='No Worse Off Calc'!$G$6,Data!BD106,0)</f>
        <v>0</v>
      </c>
      <c r="BH106" s="6">
        <f t="shared" si="13"/>
        <v>0</v>
      </c>
      <c r="BI106" s="97">
        <f>IF('No Worse Off Calc'!$H$6="Yes",Data!BE106,0)</f>
        <v>27.02</v>
      </c>
      <c r="BJ106" s="18">
        <f>IF(BJ$2='No Worse Off Calc'!$L$4,0,0)</f>
        <v>0</v>
      </c>
      <c r="BK106" s="4">
        <f>IF(BK$2='No Worse Off Calc'!$L$4,Data!BV106,0)</f>
        <v>0</v>
      </c>
      <c r="BL106" s="4">
        <f>IF(BL$2='No Worse Off Calc'!$L$4,Data!BW106,0)</f>
        <v>0</v>
      </c>
      <c r="BM106" s="4">
        <f>IF(BM$2='No Worse Off Calc'!$L$4,Data!BX106,0)</f>
        <v>0</v>
      </c>
      <c r="BN106" s="4">
        <f>IF(BN$2='No Worse Off Calc'!$L$4,Data!BY106,0)</f>
        <v>14.7075</v>
      </c>
      <c r="BO106" s="6">
        <f t="shared" si="14"/>
        <v>14.7075</v>
      </c>
      <c r="BP106" s="4">
        <f>IF('No Worse Off Calc'!$J$6='No Worse Off Ref Data'!BP$2,Data!C106,0)</f>
        <v>0</v>
      </c>
      <c r="BQ106" s="4">
        <f>IF('No Worse Off Calc'!$J$6='No Worse Off Ref Data'!BQ$2,Data!D106,0)</f>
        <v>0</v>
      </c>
      <c r="BR106" s="4">
        <f>IF('No Worse Off Calc'!$J$6='No Worse Off Ref Data'!BR$2,Data!E106,0)</f>
        <v>0</v>
      </c>
      <c r="BS106" s="4">
        <f>IF('No Worse Off Calc'!$J$6='No Worse Off Ref Data'!BS$2,Data!F106,0)</f>
        <v>523.91099999999994</v>
      </c>
      <c r="BT106" s="99">
        <f t="shared" si="8"/>
        <v>523.91099999999994</v>
      </c>
      <c r="BU106" s="102">
        <f>IF('No Worse Off Calc'!$L$6="Yes",'No Worse Off Ref Data'!BO106*'No Worse Off Calc'!$L$5,0)</f>
        <v>14.7075</v>
      </c>
      <c r="BV106" s="102">
        <f>IF('No Worse Off Calc'!$M$6="Yes",IF(('No Worse Off Calc'!I110-'No Worse Off Ref Data'!BT106)&gt;0,('No Worse Off Calc'!I110-'No Worse Off Ref Data'!BT106)*'No Worse Off Calc'!$M$5,0),0)</f>
        <v>0</v>
      </c>
      <c r="BW106" s="80">
        <f>IF('No Worse Off Calc'!$K$6="Yes",IF(('No Worse Off Calc'!I110)&lt;'No Worse Off Calc'!J110,('No Worse Off Calc'!I110-'No Worse Off Calc'!J110)*'No Worse Off Calc'!$K$5,0),0)</f>
        <v>-67.588716552511301</v>
      </c>
      <c r="BX106" s="105">
        <f>IF('No Worse Off Calc'!$N$5='No Worse Off Ref Data'!$BX$2,'No Worse Off Scaling'!D109,0)</f>
        <v>0</v>
      </c>
      <c r="BY106" s="1">
        <f>IF('No Worse Off Calc'!$N$5='No Worse Off Ref Data'!$BY$2,'No Worse Off Scaling'!H109,0)</f>
        <v>0</v>
      </c>
      <c r="BZ106" s="6">
        <f>IF('No Worse Off Calc'!$N$6="Yes",SUM('No Worse Off Ref Data'!BX106:BY106),0)</f>
        <v>0</v>
      </c>
      <c r="CA106" s="4"/>
      <c r="CB106" s="4"/>
      <c r="CC106" s="4"/>
      <c r="CD106" s="4"/>
      <c r="CE106" s="4"/>
      <c r="CF106" s="4"/>
      <c r="CG106" s="4"/>
      <c r="CH106" s="4"/>
      <c r="CI106" s="4"/>
      <c r="CJ106" s="4"/>
      <c r="CK106" s="4"/>
      <c r="CL106" s="4"/>
      <c r="CM106" s="4"/>
      <c r="CN106" s="4"/>
      <c r="CO106" s="4"/>
      <c r="CP106" s="4"/>
      <c r="CQ106" s="4" t="e">
        <f>IF('No Worse Off Calc'!#REF!='No Worse Off Ref Data'!CQ$2,Data!G106,0)</f>
        <v>#REF!</v>
      </c>
      <c r="CR106" s="4" t="e">
        <f>IF('No Worse Off Calc'!#REF!='No Worse Off Ref Data'!CR$2,Data!H106,0)</f>
        <v>#REF!</v>
      </c>
      <c r="CS106" s="4" t="e">
        <f>IF('No Worse Off Calc'!#REF!='No Worse Off Ref Data'!CS$2,Data!I106,0)</f>
        <v>#REF!</v>
      </c>
      <c r="CT106" s="4" t="e">
        <f>IF('No Worse Off Calc'!#REF!='No Worse Off Ref Data'!CT$2,Data!J106,0)</f>
        <v>#REF!</v>
      </c>
      <c r="CU106" s="4" t="e">
        <f>IF('No Worse Off Calc'!#REF!='No Worse Off Ref Data'!CU$2,Data!K106,0)</f>
        <v>#REF!</v>
      </c>
      <c r="CV106" s="4" t="e">
        <f>IF('No Worse Off Calc'!#REF!='No Worse Off Ref Data'!CV$2,Data!L106,0)</f>
        <v>#REF!</v>
      </c>
      <c r="CW106" s="4" t="e">
        <f>IF('No Worse Off Calc'!#REF!='No Worse Off Ref Data'!CW$2,Data!M106,0)</f>
        <v>#REF!</v>
      </c>
      <c r="CX106" s="4" t="e">
        <f>IF('No Worse Off Calc'!#REF!='No Worse Off Ref Data'!CX$2,Data!N106,0)</f>
        <v>#REF!</v>
      </c>
      <c r="CY106" s="4" t="e">
        <f>IF('No Worse Off Calc'!#REF!='No Worse Off Ref Data'!CY$2,Data!O106,0)</f>
        <v>#REF!</v>
      </c>
      <c r="CZ106" s="4" t="e">
        <f>IF('No Worse Off Calc'!#REF!='No Worse Off Ref Data'!CZ$2,Data!P106,0)</f>
        <v>#REF!</v>
      </c>
      <c r="DA106" s="4" t="e">
        <f>IF('No Worse Off Calc'!#REF!='No Worse Off Ref Data'!DA$2,Data!Q106,0)</f>
        <v>#REF!</v>
      </c>
      <c r="DB106" s="4" t="e">
        <f>IF('No Worse Off Calc'!#REF!='No Worse Off Ref Data'!DB$2,Data!R106,0)</f>
        <v>#REF!</v>
      </c>
      <c r="DC106" s="4" t="e">
        <f>IF('No Worse Off Calc'!#REF!='No Worse Off Ref Data'!DC$2,Data!S106,0)</f>
        <v>#REF!</v>
      </c>
      <c r="DD106" s="4" t="e">
        <f>IF('No Worse Off Calc'!#REF!='No Worse Off Ref Data'!DD$2,Data!T106,0)</f>
        <v>#REF!</v>
      </c>
      <c r="DE106" s="4" t="e">
        <f>IF('No Worse Off Calc'!#REF!='No Worse Off Ref Data'!DE$2,Data!U106,0)</f>
        <v>#REF!</v>
      </c>
      <c r="DF106" s="22" t="e">
        <f t="shared" si="15"/>
        <v>#REF!</v>
      </c>
    </row>
    <row r="107" spans="1:110" x14ac:dyDescent="0.3">
      <c r="A107" s="12">
        <v>10352</v>
      </c>
      <c r="B107" s="37" t="s">
        <v>114</v>
      </c>
      <c r="C107" s="18">
        <f>IF('No Worse Off Calc'!$C$6='No Worse Off Ref Data'!C$2,Data!G107,0)</f>
        <v>0</v>
      </c>
      <c r="D107" s="4">
        <f>IF('No Worse Off Calc'!$C$6='No Worse Off Ref Data'!D$2,Data!H107,0)</f>
        <v>0</v>
      </c>
      <c r="E107" s="4">
        <f>IF('No Worse Off Calc'!$C$6='No Worse Off Ref Data'!E$2,Data!I107,0)</f>
        <v>16.804611187214615</v>
      </c>
      <c r="F107" s="4">
        <f>IF('No Worse Off Calc'!$C$6='No Worse Off Ref Data'!F$2,Data!J107,0)</f>
        <v>0</v>
      </c>
      <c r="G107" s="4">
        <f>IF('No Worse Off Calc'!$C$6='No Worse Off Ref Data'!G$2,Data!K107,0)</f>
        <v>0</v>
      </c>
      <c r="H107" s="4">
        <f>IF('No Worse Off Calc'!$C$6='No Worse Off Ref Data'!H$2,Data!L107,0)</f>
        <v>0</v>
      </c>
      <c r="I107" s="4">
        <f>IF('No Worse Off Calc'!$C$6='No Worse Off Ref Data'!I$2,Data!M107,0)</f>
        <v>0</v>
      </c>
      <c r="J107" s="4">
        <f>IF('No Worse Off Calc'!$C$6='No Worse Off Ref Data'!J$2,Data!N107,0)</f>
        <v>0</v>
      </c>
      <c r="K107" s="4">
        <f>IF('No Worse Off Calc'!$C$6='No Worse Off Ref Data'!K$2,Data!O107,0)</f>
        <v>0</v>
      </c>
      <c r="L107" s="4">
        <f>IF('No Worse Off Calc'!$C$6='No Worse Off Ref Data'!L$2,Data!P107,0)</f>
        <v>0</v>
      </c>
      <c r="M107" s="4">
        <f>IF('No Worse Off Calc'!$C$6='No Worse Off Ref Data'!M$2,Data!Q107,0)</f>
        <v>0</v>
      </c>
      <c r="N107" s="4">
        <f>IF('No Worse Off Calc'!$C$6='No Worse Off Ref Data'!N$2,Data!R107,0)</f>
        <v>0</v>
      </c>
      <c r="O107" s="4">
        <f>IF('No Worse Off Calc'!$C$6='No Worse Off Ref Data'!O$2,Data!S107,0)</f>
        <v>0</v>
      </c>
      <c r="P107" s="4">
        <f>IF('No Worse Off Calc'!$C$6='No Worse Off Ref Data'!P$2,Data!T107,0)</f>
        <v>0</v>
      </c>
      <c r="Q107" s="4">
        <f>IF('No Worse Off Calc'!$C$6='No Worse Off Ref Data'!Q$2,Data!U107,0)</f>
        <v>0</v>
      </c>
      <c r="R107" s="22">
        <f t="shared" si="9"/>
        <v>16.804611187214615</v>
      </c>
      <c r="S107" s="18">
        <f>IF(S$2='No Worse Off Calc'!$D$6,Data!V107,0)</f>
        <v>0</v>
      </c>
      <c r="T107" s="4">
        <f>IF(T$2='No Worse Off Calc'!$D$6,Data!W107,0)</f>
        <v>0</v>
      </c>
      <c r="U107" s="4">
        <f>IF(U$2='No Worse Off Calc'!$D$6,Data!X107,0)</f>
        <v>0</v>
      </c>
      <c r="V107" s="4">
        <f>IF(V$2='No Worse Off Calc'!$D$6,Data!Y107,0)</f>
        <v>0</v>
      </c>
      <c r="W107" s="4">
        <f>IF(W$2='No Worse Off Calc'!$D$6,Data!Z107,0)</f>
        <v>0</v>
      </c>
      <c r="X107" s="4">
        <f>IF(X$2='No Worse Off Calc'!$D$6,Data!AA107,0)</f>
        <v>0</v>
      </c>
      <c r="Y107" s="4">
        <f>IF(Y$2='No Worse Off Calc'!$D$6,Data!AB107,0)</f>
        <v>0</v>
      </c>
      <c r="Z107" s="4">
        <f>IF(Z$2='No Worse Off Calc'!$D$6,Data!AC107,0)</f>
        <v>0</v>
      </c>
      <c r="AA107" s="4">
        <f>IF(AA$2='No Worse Off Calc'!$D$6,Data!AD107,0)</f>
        <v>0</v>
      </c>
      <c r="AB107" s="4">
        <f>IF(AB$2='No Worse Off Calc'!$D$6,Data!AE107,0)</f>
        <v>0</v>
      </c>
      <c r="AC107" s="4">
        <f>IF(AC$2='No Worse Off Calc'!$D$6,Data!AF107,0)</f>
        <v>0</v>
      </c>
      <c r="AD107" s="4">
        <f>IF(AD$2='No Worse Off Calc'!$D$6,Data!AG107,0)</f>
        <v>0</v>
      </c>
      <c r="AE107" s="4">
        <f>IF(AE$2='No Worse Off Calc'!$D$6,Data!AH107,0)</f>
        <v>0</v>
      </c>
      <c r="AF107" s="4">
        <f>IF(AF$2='No Worse Off Calc'!$D$6,Data!AI107,0)</f>
        <v>0</v>
      </c>
      <c r="AG107" s="6">
        <f t="shared" si="10"/>
        <v>0</v>
      </c>
      <c r="AH107" s="18">
        <f>IF(AH$2='No Worse Off Calc'!$E$6,0,0)</f>
        <v>0</v>
      </c>
      <c r="AI107" s="4">
        <f>IF(AI$2='No Worse Off Calc'!$E$6,Data!AJ107,0)</f>
        <v>0</v>
      </c>
      <c r="AJ107" s="4">
        <f>IF(AJ$2='No Worse Off Calc'!$E$6,Data!AK107,0)</f>
        <v>0</v>
      </c>
      <c r="AK107" s="4">
        <f>IF(AK$2='No Worse Off Calc'!$E$6,Data!AL107,0)</f>
        <v>0</v>
      </c>
      <c r="AL107" s="4">
        <f>IF(AL$2='No Worse Off Calc'!$E$6,Data!AM107,0)</f>
        <v>0</v>
      </c>
      <c r="AM107" s="4">
        <f>IF(AM$2='No Worse Off Calc'!$E$6,Data!AN107,0)</f>
        <v>0</v>
      </c>
      <c r="AN107" s="4">
        <f>IF(AN$2='No Worse Off Calc'!$E$6,Data!AO107,0)</f>
        <v>0</v>
      </c>
      <c r="AO107" s="4">
        <f>IF(AO$2='No Worse Off Calc'!$E$6,Data!AP107,0)</f>
        <v>0</v>
      </c>
      <c r="AP107" s="6">
        <f t="shared" si="11"/>
        <v>0</v>
      </c>
      <c r="AQ107" s="18">
        <f>IF(AQ$2='No Worse Off Calc'!$F$6,0,0)</f>
        <v>0</v>
      </c>
      <c r="AR107" s="4">
        <f>IF(AR$2='No Worse Off Calc'!$F$6,Data!AQ107,0)</f>
        <v>0</v>
      </c>
      <c r="AS107" s="4">
        <f>IF(AS$2='No Worse Off Calc'!$F$6,Data!AR107,0)</f>
        <v>0</v>
      </c>
      <c r="AT107" s="4">
        <f>IF(AT$2='No Worse Off Calc'!$F$6,Data!AS107,0)</f>
        <v>0</v>
      </c>
      <c r="AU107" s="4">
        <f>IF(AU$2='No Worse Off Calc'!$F$6,Data!AT107,0)</f>
        <v>0</v>
      </c>
      <c r="AV107" s="4">
        <f>IF(AV$2='No Worse Off Calc'!$F$6,Data!AU107,0)</f>
        <v>0</v>
      </c>
      <c r="AW107" s="4">
        <f>IF(AW$2='No Worse Off Calc'!$F$6,Data!AV107,0)</f>
        <v>0</v>
      </c>
      <c r="AX107" s="4">
        <f>IF(AX$2='No Worse Off Calc'!$F$6,Data!AW107,0)</f>
        <v>0</v>
      </c>
      <c r="AY107" s="6">
        <f t="shared" si="12"/>
        <v>0</v>
      </c>
      <c r="AZ107" s="18">
        <f>IF(AZ$2='No Worse Off Calc'!$G$6,0,0)</f>
        <v>0</v>
      </c>
      <c r="BA107" s="4">
        <f>IF(BA$2='No Worse Off Calc'!$G$6,Data!AX107,0)</f>
        <v>0</v>
      </c>
      <c r="BB107" s="4">
        <f>IF(BB$2='No Worse Off Calc'!$G$6,Data!AY107,0)</f>
        <v>0</v>
      </c>
      <c r="BC107" s="4">
        <f>IF(BC$2='No Worse Off Calc'!$G$6,Data!AZ107,0)</f>
        <v>0</v>
      </c>
      <c r="BD107" s="4">
        <f>IF(BD$2='No Worse Off Calc'!$G$6,Data!BA107,0)</f>
        <v>0</v>
      </c>
      <c r="BE107" s="4">
        <f>IF(BE$2='No Worse Off Calc'!$G$6,Data!BB107,0)</f>
        <v>0</v>
      </c>
      <c r="BF107" s="4">
        <f>IF(BF$2='No Worse Off Calc'!$G$6,Data!BC107,0)</f>
        <v>0</v>
      </c>
      <c r="BG107" s="4">
        <f>IF(BG$2='No Worse Off Calc'!$G$6,Data!BD107,0)</f>
        <v>0</v>
      </c>
      <c r="BH107" s="6">
        <f t="shared" si="13"/>
        <v>0</v>
      </c>
      <c r="BI107" s="97">
        <f>IF('No Worse Off Calc'!$H$6="Yes",Data!BE107,0)</f>
        <v>0</v>
      </c>
      <c r="BJ107" s="18">
        <f>IF(BJ$2='No Worse Off Calc'!$L$4,0,0)</f>
        <v>0</v>
      </c>
      <c r="BK107" s="4">
        <f>IF(BK$2='No Worse Off Calc'!$L$4,Data!BV107,0)</f>
        <v>0</v>
      </c>
      <c r="BL107" s="4">
        <f>IF(BL$2='No Worse Off Calc'!$L$4,Data!BW107,0)</f>
        <v>0</v>
      </c>
      <c r="BM107" s="4">
        <f>IF(BM$2='No Worse Off Calc'!$L$4,Data!BX107,0)</f>
        <v>0</v>
      </c>
      <c r="BN107" s="4">
        <f>IF(BN$2='No Worse Off Calc'!$L$4,Data!BY107,0)</f>
        <v>0</v>
      </c>
      <c r="BO107" s="6">
        <f t="shared" si="14"/>
        <v>0</v>
      </c>
      <c r="BP107" s="4">
        <f>IF('No Worse Off Calc'!$J$6='No Worse Off Ref Data'!BP$2,Data!C107,0)</f>
        <v>0</v>
      </c>
      <c r="BQ107" s="4">
        <f>IF('No Worse Off Calc'!$J$6='No Worse Off Ref Data'!BQ$2,Data!D107,0)</f>
        <v>0</v>
      </c>
      <c r="BR107" s="4">
        <f>IF('No Worse Off Calc'!$J$6='No Worse Off Ref Data'!BR$2,Data!E107,0)</f>
        <v>0</v>
      </c>
      <c r="BS107" s="4">
        <f>IF('No Worse Off Calc'!$J$6='No Worse Off Ref Data'!BS$2,Data!F107,0)</f>
        <v>15.907</v>
      </c>
      <c r="BT107" s="99">
        <f t="shared" si="8"/>
        <v>15.907</v>
      </c>
      <c r="BU107" s="102">
        <f>IF('No Worse Off Calc'!$L$6="Yes",'No Worse Off Ref Data'!BO107*'No Worse Off Calc'!$L$5,0)</f>
        <v>0</v>
      </c>
      <c r="BV107" s="102">
        <f>IF('No Worse Off Calc'!$M$6="Yes",IF(('No Worse Off Calc'!I111-'No Worse Off Ref Data'!BT107)&gt;0,('No Worse Off Calc'!I111-'No Worse Off Ref Data'!BT107)*'No Worse Off Calc'!$M$5,0),0)</f>
        <v>0.89761118721461486</v>
      </c>
      <c r="BW107" s="80">
        <f>IF('No Worse Off Calc'!$K$6="Yes",IF(('No Worse Off Calc'!I111)&lt;'No Worse Off Calc'!J111,('No Worse Off Calc'!I111-'No Worse Off Calc'!J111)*'No Worse Off Calc'!$K$5,0),0)</f>
        <v>0</v>
      </c>
      <c r="BX107" s="105">
        <f>IF('No Worse Off Calc'!$N$5='No Worse Off Ref Data'!$BX$2,'No Worse Off Scaling'!D110,0)</f>
        <v>0</v>
      </c>
      <c r="BY107" s="1">
        <f>IF('No Worse Off Calc'!$N$5='No Worse Off Ref Data'!$BY$2,'No Worse Off Scaling'!H110,0)</f>
        <v>-0.50389953798659504</v>
      </c>
      <c r="BZ107" s="6">
        <f>IF('No Worse Off Calc'!$N$6="Yes",SUM('No Worse Off Ref Data'!BX107:BY107),0)</f>
        <v>-0.50389953798659504</v>
      </c>
      <c r="CA107" s="4"/>
      <c r="CB107" s="4"/>
      <c r="CC107" s="4"/>
      <c r="CD107" s="4"/>
      <c r="CE107" s="4"/>
      <c r="CF107" s="4"/>
      <c r="CG107" s="4"/>
      <c r="CH107" s="4"/>
      <c r="CI107" s="4"/>
      <c r="CJ107" s="4"/>
      <c r="CK107" s="4"/>
      <c r="CL107" s="4"/>
      <c r="CM107" s="4"/>
      <c r="CN107" s="4"/>
      <c r="CO107" s="4"/>
      <c r="CP107" s="4"/>
      <c r="CQ107" s="4" t="e">
        <f>IF('No Worse Off Calc'!#REF!='No Worse Off Ref Data'!CQ$2,Data!G107,0)</f>
        <v>#REF!</v>
      </c>
      <c r="CR107" s="4" t="e">
        <f>IF('No Worse Off Calc'!#REF!='No Worse Off Ref Data'!CR$2,Data!H107,0)</f>
        <v>#REF!</v>
      </c>
      <c r="CS107" s="4" t="e">
        <f>IF('No Worse Off Calc'!#REF!='No Worse Off Ref Data'!CS$2,Data!I107,0)</f>
        <v>#REF!</v>
      </c>
      <c r="CT107" s="4" t="e">
        <f>IF('No Worse Off Calc'!#REF!='No Worse Off Ref Data'!CT$2,Data!J107,0)</f>
        <v>#REF!</v>
      </c>
      <c r="CU107" s="4" t="e">
        <f>IF('No Worse Off Calc'!#REF!='No Worse Off Ref Data'!CU$2,Data!K107,0)</f>
        <v>#REF!</v>
      </c>
      <c r="CV107" s="4" t="e">
        <f>IF('No Worse Off Calc'!#REF!='No Worse Off Ref Data'!CV$2,Data!L107,0)</f>
        <v>#REF!</v>
      </c>
      <c r="CW107" s="4" t="e">
        <f>IF('No Worse Off Calc'!#REF!='No Worse Off Ref Data'!CW$2,Data!M107,0)</f>
        <v>#REF!</v>
      </c>
      <c r="CX107" s="4" t="e">
        <f>IF('No Worse Off Calc'!#REF!='No Worse Off Ref Data'!CX$2,Data!N107,0)</f>
        <v>#REF!</v>
      </c>
      <c r="CY107" s="4" t="e">
        <f>IF('No Worse Off Calc'!#REF!='No Worse Off Ref Data'!CY$2,Data!O107,0)</f>
        <v>#REF!</v>
      </c>
      <c r="CZ107" s="4" t="e">
        <f>IF('No Worse Off Calc'!#REF!='No Worse Off Ref Data'!CZ$2,Data!P107,0)</f>
        <v>#REF!</v>
      </c>
      <c r="DA107" s="4" t="e">
        <f>IF('No Worse Off Calc'!#REF!='No Worse Off Ref Data'!DA$2,Data!Q107,0)</f>
        <v>#REF!</v>
      </c>
      <c r="DB107" s="4" t="e">
        <f>IF('No Worse Off Calc'!#REF!='No Worse Off Ref Data'!DB$2,Data!R107,0)</f>
        <v>#REF!</v>
      </c>
      <c r="DC107" s="4" t="e">
        <f>IF('No Worse Off Calc'!#REF!='No Worse Off Ref Data'!DC$2,Data!S107,0)</f>
        <v>#REF!</v>
      </c>
      <c r="DD107" s="4" t="e">
        <f>IF('No Worse Off Calc'!#REF!='No Worse Off Ref Data'!DD$2,Data!T107,0)</f>
        <v>#REF!</v>
      </c>
      <c r="DE107" s="4" t="e">
        <f>IF('No Worse Off Calc'!#REF!='No Worse Off Ref Data'!DE$2,Data!U107,0)</f>
        <v>#REF!</v>
      </c>
      <c r="DF107" s="22" t="e">
        <f t="shared" si="15"/>
        <v>#REF!</v>
      </c>
    </row>
    <row r="108" spans="1:110" x14ac:dyDescent="0.3">
      <c r="A108" s="12">
        <v>10354</v>
      </c>
      <c r="B108" s="37" t="s">
        <v>115</v>
      </c>
      <c r="C108" s="18">
        <f>IF('No Worse Off Calc'!$C$6='No Worse Off Ref Data'!C$2,Data!G108,0)</f>
        <v>0</v>
      </c>
      <c r="D108" s="4">
        <f>IF('No Worse Off Calc'!$C$6='No Worse Off Ref Data'!D$2,Data!H108,0)</f>
        <v>0</v>
      </c>
      <c r="E108" s="4">
        <f>IF('No Worse Off Calc'!$C$6='No Worse Off Ref Data'!E$2,Data!I108,0)</f>
        <v>731.90388356164374</v>
      </c>
      <c r="F108" s="4">
        <f>IF('No Worse Off Calc'!$C$6='No Worse Off Ref Data'!F$2,Data!J108,0)</f>
        <v>0</v>
      </c>
      <c r="G108" s="4">
        <f>IF('No Worse Off Calc'!$C$6='No Worse Off Ref Data'!G$2,Data!K108,0)</f>
        <v>0</v>
      </c>
      <c r="H108" s="4">
        <f>IF('No Worse Off Calc'!$C$6='No Worse Off Ref Data'!H$2,Data!L108,0)</f>
        <v>0</v>
      </c>
      <c r="I108" s="4">
        <f>IF('No Worse Off Calc'!$C$6='No Worse Off Ref Data'!I$2,Data!M108,0)</f>
        <v>0</v>
      </c>
      <c r="J108" s="4">
        <f>IF('No Worse Off Calc'!$C$6='No Worse Off Ref Data'!J$2,Data!N108,0)</f>
        <v>0</v>
      </c>
      <c r="K108" s="4">
        <f>IF('No Worse Off Calc'!$C$6='No Worse Off Ref Data'!K$2,Data!O108,0)</f>
        <v>0</v>
      </c>
      <c r="L108" s="4">
        <f>IF('No Worse Off Calc'!$C$6='No Worse Off Ref Data'!L$2,Data!P108,0)</f>
        <v>0</v>
      </c>
      <c r="M108" s="4">
        <f>IF('No Worse Off Calc'!$C$6='No Worse Off Ref Data'!M$2,Data!Q108,0)</f>
        <v>0</v>
      </c>
      <c r="N108" s="4">
        <f>IF('No Worse Off Calc'!$C$6='No Worse Off Ref Data'!N$2,Data!R108,0)</f>
        <v>0</v>
      </c>
      <c r="O108" s="4">
        <f>IF('No Worse Off Calc'!$C$6='No Worse Off Ref Data'!O$2,Data!S108,0)</f>
        <v>0</v>
      </c>
      <c r="P108" s="4">
        <f>IF('No Worse Off Calc'!$C$6='No Worse Off Ref Data'!P$2,Data!T108,0)</f>
        <v>0</v>
      </c>
      <c r="Q108" s="4">
        <f>IF('No Worse Off Calc'!$C$6='No Worse Off Ref Data'!Q$2,Data!U108,0)</f>
        <v>0</v>
      </c>
      <c r="R108" s="22">
        <f t="shared" si="9"/>
        <v>731.90388356164374</v>
      </c>
      <c r="S108" s="18">
        <f>IF(S$2='No Worse Off Calc'!$D$6,Data!V108,0)</f>
        <v>0</v>
      </c>
      <c r="T108" s="4">
        <f>IF(T$2='No Worse Off Calc'!$D$6,Data!W108,0)</f>
        <v>0</v>
      </c>
      <c r="U108" s="4">
        <f>IF(U$2='No Worse Off Calc'!$D$6,Data!X108,0)</f>
        <v>0</v>
      </c>
      <c r="V108" s="4">
        <f>IF(V$2='No Worse Off Calc'!$D$6,Data!Y108,0)</f>
        <v>0</v>
      </c>
      <c r="W108" s="4">
        <f>IF(W$2='No Worse Off Calc'!$D$6,Data!Z108,0)</f>
        <v>0</v>
      </c>
      <c r="X108" s="4">
        <f>IF(X$2='No Worse Off Calc'!$D$6,Data!AA108,0)</f>
        <v>0</v>
      </c>
      <c r="Y108" s="4">
        <f>IF(Y$2='No Worse Off Calc'!$D$6,Data!AB108,0)</f>
        <v>0</v>
      </c>
      <c r="Z108" s="4">
        <f>IF(Z$2='No Worse Off Calc'!$D$6,Data!AC108,0)</f>
        <v>0</v>
      </c>
      <c r="AA108" s="4">
        <f>IF(AA$2='No Worse Off Calc'!$D$6,Data!AD108,0)</f>
        <v>0</v>
      </c>
      <c r="AB108" s="4">
        <f>IF(AB$2='No Worse Off Calc'!$D$6,Data!AE108,0)</f>
        <v>0</v>
      </c>
      <c r="AC108" s="4">
        <f>IF(AC$2='No Worse Off Calc'!$D$6,Data!AF108,0)</f>
        <v>0</v>
      </c>
      <c r="AD108" s="4">
        <f>IF(AD$2='No Worse Off Calc'!$D$6,Data!AG108,0)</f>
        <v>0</v>
      </c>
      <c r="AE108" s="4">
        <f>IF(AE$2='No Worse Off Calc'!$D$6,Data!AH108,0)</f>
        <v>0</v>
      </c>
      <c r="AF108" s="4">
        <f>IF(AF$2='No Worse Off Calc'!$D$6,Data!AI108,0)</f>
        <v>0</v>
      </c>
      <c r="AG108" s="6">
        <f t="shared" si="10"/>
        <v>0</v>
      </c>
      <c r="AH108" s="18">
        <f>IF(AH$2='No Worse Off Calc'!$E$6,0,0)</f>
        <v>0</v>
      </c>
      <c r="AI108" s="4">
        <f>IF(AI$2='No Worse Off Calc'!$E$6,Data!AJ108,0)</f>
        <v>0</v>
      </c>
      <c r="AJ108" s="4">
        <f>IF(AJ$2='No Worse Off Calc'!$E$6,Data!AK108,0)</f>
        <v>30.827739726027396</v>
      </c>
      <c r="AK108" s="4">
        <f>IF(AK$2='No Worse Off Calc'!$E$6,Data!AL108,0)</f>
        <v>0</v>
      </c>
      <c r="AL108" s="4">
        <f>IF(AL$2='No Worse Off Calc'!$E$6,Data!AM108,0)</f>
        <v>0</v>
      </c>
      <c r="AM108" s="4">
        <f>IF(AM$2='No Worse Off Calc'!$E$6,Data!AN108,0)</f>
        <v>0</v>
      </c>
      <c r="AN108" s="4">
        <f>IF(AN$2='No Worse Off Calc'!$E$6,Data!AO108,0)</f>
        <v>0</v>
      </c>
      <c r="AO108" s="4">
        <f>IF(AO$2='No Worse Off Calc'!$E$6,Data!AP108,0)</f>
        <v>0</v>
      </c>
      <c r="AP108" s="6">
        <f t="shared" si="11"/>
        <v>30.827739726027396</v>
      </c>
      <c r="AQ108" s="18">
        <f>IF(AQ$2='No Worse Off Calc'!$F$6,0,0)</f>
        <v>0</v>
      </c>
      <c r="AR108" s="4">
        <f>IF(AR$2='No Worse Off Calc'!$F$6,Data!AQ108,0)</f>
        <v>0</v>
      </c>
      <c r="AS108" s="4">
        <f>IF(AS$2='No Worse Off Calc'!$F$6,Data!AR108,0)</f>
        <v>0</v>
      </c>
      <c r="AT108" s="4">
        <f>IF(AT$2='No Worse Off Calc'!$F$6,Data!AS108,0)</f>
        <v>0</v>
      </c>
      <c r="AU108" s="4">
        <f>IF(AU$2='No Worse Off Calc'!$F$6,Data!AT108,0)</f>
        <v>0</v>
      </c>
      <c r="AV108" s="4">
        <f>IF(AV$2='No Worse Off Calc'!$F$6,Data!AU108,0)</f>
        <v>0</v>
      </c>
      <c r="AW108" s="4">
        <f>IF(AW$2='No Worse Off Calc'!$F$6,Data!AV108,0)</f>
        <v>0</v>
      </c>
      <c r="AX108" s="4">
        <f>IF(AX$2='No Worse Off Calc'!$F$6,Data!AW108,0)</f>
        <v>0</v>
      </c>
      <c r="AY108" s="6">
        <f t="shared" si="12"/>
        <v>0</v>
      </c>
      <c r="AZ108" s="18">
        <f>IF(AZ$2='No Worse Off Calc'!$G$6,0,0)</f>
        <v>0</v>
      </c>
      <c r="BA108" s="4">
        <f>IF(BA$2='No Worse Off Calc'!$G$6,Data!AX108,0)</f>
        <v>0</v>
      </c>
      <c r="BB108" s="4">
        <f>IF(BB$2='No Worse Off Calc'!$G$6,Data!AY108,0)</f>
        <v>1.3688356164383562</v>
      </c>
      <c r="BC108" s="4">
        <f>IF(BC$2='No Worse Off Calc'!$G$6,Data!AZ108,0)</f>
        <v>0</v>
      </c>
      <c r="BD108" s="4">
        <f>IF(BD$2='No Worse Off Calc'!$G$6,Data!BA108,0)</f>
        <v>0</v>
      </c>
      <c r="BE108" s="4">
        <f>IF(BE$2='No Worse Off Calc'!$G$6,Data!BB108,0)</f>
        <v>0</v>
      </c>
      <c r="BF108" s="4">
        <f>IF(BF$2='No Worse Off Calc'!$G$6,Data!BC108,0)</f>
        <v>0</v>
      </c>
      <c r="BG108" s="4">
        <f>IF(BG$2='No Worse Off Calc'!$G$6,Data!BD108,0)</f>
        <v>0</v>
      </c>
      <c r="BH108" s="6">
        <f t="shared" si="13"/>
        <v>1.3688356164383562</v>
      </c>
      <c r="BI108" s="97">
        <f>IF('No Worse Off Calc'!$H$6="Yes",Data!BE108,0)</f>
        <v>0</v>
      </c>
      <c r="BJ108" s="18">
        <f>IF(BJ$2='No Worse Off Calc'!$L$4,0,0)</f>
        <v>0</v>
      </c>
      <c r="BK108" s="4">
        <f>IF(BK$2='No Worse Off Calc'!$L$4,Data!BV108,0)</f>
        <v>0</v>
      </c>
      <c r="BL108" s="4">
        <f>IF(BL$2='No Worse Off Calc'!$L$4,Data!BW108,0)</f>
        <v>0</v>
      </c>
      <c r="BM108" s="4">
        <f>IF(BM$2='No Worse Off Calc'!$L$4,Data!BX108,0)</f>
        <v>0</v>
      </c>
      <c r="BN108" s="4">
        <f>IF(BN$2='No Worse Off Calc'!$L$4,Data!BY108,0)</f>
        <v>4.3537499999999998</v>
      </c>
      <c r="BO108" s="6">
        <f t="shared" si="14"/>
        <v>4.3537499999999998</v>
      </c>
      <c r="BP108" s="4">
        <f>IF('No Worse Off Calc'!$J$6='No Worse Off Ref Data'!BP$2,Data!C108,0)</f>
        <v>0</v>
      </c>
      <c r="BQ108" s="4">
        <f>IF('No Worse Off Calc'!$J$6='No Worse Off Ref Data'!BQ$2,Data!D108,0)</f>
        <v>0</v>
      </c>
      <c r="BR108" s="4">
        <f>IF('No Worse Off Calc'!$J$6='No Worse Off Ref Data'!BR$2,Data!E108,0)</f>
        <v>0</v>
      </c>
      <c r="BS108" s="4">
        <f>IF('No Worse Off Calc'!$J$6='No Worse Off Ref Data'!BS$2,Data!F108,0)</f>
        <v>799.07</v>
      </c>
      <c r="BT108" s="99">
        <f t="shared" si="8"/>
        <v>799.07</v>
      </c>
      <c r="BU108" s="102">
        <f>IF('No Worse Off Calc'!$L$6="Yes",'No Worse Off Ref Data'!BO108*'No Worse Off Calc'!$L$5,0)</f>
        <v>4.3537499999999998</v>
      </c>
      <c r="BV108" s="102">
        <f>IF('No Worse Off Calc'!$M$6="Yes",IF(('No Worse Off Calc'!I112-'No Worse Off Ref Data'!BT108)&gt;0,('No Worse Off Calc'!I112-'No Worse Off Ref Data'!BT108)*'No Worse Off Calc'!$M$5,0),0)</f>
        <v>0</v>
      </c>
      <c r="BW108" s="80">
        <f>IF('No Worse Off Calc'!$K$6="Yes",IF(('No Worse Off Calc'!I112)&lt;'No Worse Off Calc'!J112,('No Worse Off Calc'!I112-'No Worse Off Calc'!J112)*'No Worse Off Calc'!$K$5,0),0)</f>
        <v>-99.362691780822047</v>
      </c>
      <c r="BX108" s="105">
        <f>IF('No Worse Off Calc'!$N$5='No Worse Off Ref Data'!$BX$2,'No Worse Off Scaling'!D111,0)</f>
        <v>0</v>
      </c>
      <c r="BY108" s="1">
        <f>IF('No Worse Off Calc'!$N$5='No Worse Off Ref Data'!$BY$2,'No Worse Off Scaling'!H111,0)</f>
        <v>0</v>
      </c>
      <c r="BZ108" s="6">
        <f>IF('No Worse Off Calc'!$N$6="Yes",SUM('No Worse Off Ref Data'!BX108:BY108),0)</f>
        <v>0</v>
      </c>
      <c r="CA108" s="4"/>
      <c r="CB108" s="4"/>
      <c r="CC108" s="4"/>
      <c r="CD108" s="4"/>
      <c r="CE108" s="4"/>
      <c r="CF108" s="4"/>
      <c r="CG108" s="4"/>
      <c r="CH108" s="4"/>
      <c r="CI108" s="4"/>
      <c r="CJ108" s="4"/>
      <c r="CK108" s="4"/>
      <c r="CL108" s="4"/>
      <c r="CM108" s="4"/>
      <c r="CN108" s="4"/>
      <c r="CO108" s="4"/>
      <c r="CP108" s="4"/>
      <c r="CQ108" s="4" t="e">
        <f>IF('No Worse Off Calc'!#REF!='No Worse Off Ref Data'!CQ$2,Data!G108,0)</f>
        <v>#REF!</v>
      </c>
      <c r="CR108" s="4" t="e">
        <f>IF('No Worse Off Calc'!#REF!='No Worse Off Ref Data'!CR$2,Data!H108,0)</f>
        <v>#REF!</v>
      </c>
      <c r="CS108" s="4" t="e">
        <f>IF('No Worse Off Calc'!#REF!='No Worse Off Ref Data'!CS$2,Data!I108,0)</f>
        <v>#REF!</v>
      </c>
      <c r="CT108" s="4" t="e">
        <f>IF('No Worse Off Calc'!#REF!='No Worse Off Ref Data'!CT$2,Data!J108,0)</f>
        <v>#REF!</v>
      </c>
      <c r="CU108" s="4" t="e">
        <f>IF('No Worse Off Calc'!#REF!='No Worse Off Ref Data'!CU$2,Data!K108,0)</f>
        <v>#REF!</v>
      </c>
      <c r="CV108" s="4" t="e">
        <f>IF('No Worse Off Calc'!#REF!='No Worse Off Ref Data'!CV$2,Data!L108,0)</f>
        <v>#REF!</v>
      </c>
      <c r="CW108" s="4" t="e">
        <f>IF('No Worse Off Calc'!#REF!='No Worse Off Ref Data'!CW$2,Data!M108,0)</f>
        <v>#REF!</v>
      </c>
      <c r="CX108" s="4" t="e">
        <f>IF('No Worse Off Calc'!#REF!='No Worse Off Ref Data'!CX$2,Data!N108,0)</f>
        <v>#REF!</v>
      </c>
      <c r="CY108" s="4" t="e">
        <f>IF('No Worse Off Calc'!#REF!='No Worse Off Ref Data'!CY$2,Data!O108,0)</f>
        <v>#REF!</v>
      </c>
      <c r="CZ108" s="4" t="e">
        <f>IF('No Worse Off Calc'!#REF!='No Worse Off Ref Data'!CZ$2,Data!P108,0)</f>
        <v>#REF!</v>
      </c>
      <c r="DA108" s="4" t="e">
        <f>IF('No Worse Off Calc'!#REF!='No Worse Off Ref Data'!DA$2,Data!Q108,0)</f>
        <v>#REF!</v>
      </c>
      <c r="DB108" s="4" t="e">
        <f>IF('No Worse Off Calc'!#REF!='No Worse Off Ref Data'!DB$2,Data!R108,0)</f>
        <v>#REF!</v>
      </c>
      <c r="DC108" s="4" t="e">
        <f>IF('No Worse Off Calc'!#REF!='No Worse Off Ref Data'!DC$2,Data!S108,0)</f>
        <v>#REF!</v>
      </c>
      <c r="DD108" s="4" t="e">
        <f>IF('No Worse Off Calc'!#REF!='No Worse Off Ref Data'!DD$2,Data!T108,0)</f>
        <v>#REF!</v>
      </c>
      <c r="DE108" s="4" t="e">
        <f>IF('No Worse Off Calc'!#REF!='No Worse Off Ref Data'!DE$2,Data!U108,0)</f>
        <v>#REF!</v>
      </c>
      <c r="DF108" s="22" t="e">
        <f t="shared" si="15"/>
        <v>#REF!</v>
      </c>
    </row>
    <row r="109" spans="1:110" x14ac:dyDescent="0.3">
      <c r="A109" s="12">
        <v>10360</v>
      </c>
      <c r="B109" s="37" t="s">
        <v>116</v>
      </c>
      <c r="C109" s="18">
        <f>IF('No Worse Off Calc'!$C$6='No Worse Off Ref Data'!C$2,Data!G109,0)</f>
        <v>0</v>
      </c>
      <c r="D109" s="4">
        <f>IF('No Worse Off Calc'!$C$6='No Worse Off Ref Data'!D$2,Data!H109,0)</f>
        <v>0</v>
      </c>
      <c r="E109" s="4">
        <f>IF('No Worse Off Calc'!$C$6='No Worse Off Ref Data'!E$2,Data!I109,0)</f>
        <v>7.1959055936073071</v>
      </c>
      <c r="F109" s="4">
        <f>IF('No Worse Off Calc'!$C$6='No Worse Off Ref Data'!F$2,Data!J109,0)</f>
        <v>0</v>
      </c>
      <c r="G109" s="4">
        <f>IF('No Worse Off Calc'!$C$6='No Worse Off Ref Data'!G$2,Data!K109,0)</f>
        <v>0</v>
      </c>
      <c r="H109" s="4">
        <f>IF('No Worse Off Calc'!$C$6='No Worse Off Ref Data'!H$2,Data!L109,0)</f>
        <v>0</v>
      </c>
      <c r="I109" s="4">
        <f>IF('No Worse Off Calc'!$C$6='No Worse Off Ref Data'!I$2,Data!M109,0)</f>
        <v>0</v>
      </c>
      <c r="J109" s="4">
        <f>IF('No Worse Off Calc'!$C$6='No Worse Off Ref Data'!J$2,Data!N109,0)</f>
        <v>0</v>
      </c>
      <c r="K109" s="4">
        <f>IF('No Worse Off Calc'!$C$6='No Worse Off Ref Data'!K$2,Data!O109,0)</f>
        <v>0</v>
      </c>
      <c r="L109" s="4">
        <f>IF('No Worse Off Calc'!$C$6='No Worse Off Ref Data'!L$2,Data!P109,0)</f>
        <v>0</v>
      </c>
      <c r="M109" s="4">
        <f>IF('No Worse Off Calc'!$C$6='No Worse Off Ref Data'!M$2,Data!Q109,0)</f>
        <v>0</v>
      </c>
      <c r="N109" s="4">
        <f>IF('No Worse Off Calc'!$C$6='No Worse Off Ref Data'!N$2,Data!R109,0)</f>
        <v>0</v>
      </c>
      <c r="O109" s="4">
        <f>IF('No Worse Off Calc'!$C$6='No Worse Off Ref Data'!O$2,Data!S109,0)</f>
        <v>0</v>
      </c>
      <c r="P109" s="4">
        <f>IF('No Worse Off Calc'!$C$6='No Worse Off Ref Data'!P$2,Data!T109,0)</f>
        <v>0</v>
      </c>
      <c r="Q109" s="4">
        <f>IF('No Worse Off Calc'!$C$6='No Worse Off Ref Data'!Q$2,Data!U109,0)</f>
        <v>0</v>
      </c>
      <c r="R109" s="22">
        <f t="shared" si="9"/>
        <v>7.1959055936073071</v>
      </c>
      <c r="S109" s="18">
        <f>IF(S$2='No Worse Off Calc'!$D$6,Data!V109,0)</f>
        <v>0</v>
      </c>
      <c r="T109" s="4">
        <f>IF(T$2='No Worse Off Calc'!$D$6,Data!W109,0)</f>
        <v>0</v>
      </c>
      <c r="U109" s="4">
        <f>IF(U$2='No Worse Off Calc'!$D$6,Data!X109,0)</f>
        <v>0</v>
      </c>
      <c r="V109" s="4">
        <f>IF(V$2='No Worse Off Calc'!$D$6,Data!Y109,0)</f>
        <v>0</v>
      </c>
      <c r="W109" s="4">
        <f>IF(W$2='No Worse Off Calc'!$D$6,Data!Z109,0)</f>
        <v>0</v>
      </c>
      <c r="X109" s="4">
        <f>IF(X$2='No Worse Off Calc'!$D$6,Data!AA109,0)</f>
        <v>0</v>
      </c>
      <c r="Y109" s="4">
        <f>IF(Y$2='No Worse Off Calc'!$D$6,Data!AB109,0)</f>
        <v>0</v>
      </c>
      <c r="Z109" s="4">
        <f>IF(Z$2='No Worse Off Calc'!$D$6,Data!AC109,0)</f>
        <v>0</v>
      </c>
      <c r="AA109" s="4">
        <f>IF(AA$2='No Worse Off Calc'!$D$6,Data!AD109,0)</f>
        <v>0</v>
      </c>
      <c r="AB109" s="4">
        <f>IF(AB$2='No Worse Off Calc'!$D$6,Data!AE109,0)</f>
        <v>0</v>
      </c>
      <c r="AC109" s="4">
        <f>IF(AC$2='No Worse Off Calc'!$D$6,Data!AF109,0)</f>
        <v>0</v>
      </c>
      <c r="AD109" s="4">
        <f>IF(AD$2='No Worse Off Calc'!$D$6,Data!AG109,0)</f>
        <v>0</v>
      </c>
      <c r="AE109" s="4">
        <f>IF(AE$2='No Worse Off Calc'!$D$6,Data!AH109,0)</f>
        <v>0</v>
      </c>
      <c r="AF109" s="4">
        <f>IF(AF$2='No Worse Off Calc'!$D$6,Data!AI109,0)</f>
        <v>0</v>
      </c>
      <c r="AG109" s="6">
        <f t="shared" si="10"/>
        <v>0</v>
      </c>
      <c r="AH109" s="18">
        <f>IF(AH$2='No Worse Off Calc'!$E$6,0,0)</f>
        <v>0</v>
      </c>
      <c r="AI109" s="4">
        <f>IF(AI$2='No Worse Off Calc'!$E$6,Data!AJ109,0)</f>
        <v>0</v>
      </c>
      <c r="AJ109" s="4">
        <f>IF(AJ$2='No Worse Off Calc'!$E$6,Data!AK109,0)</f>
        <v>0</v>
      </c>
      <c r="AK109" s="4">
        <f>IF(AK$2='No Worse Off Calc'!$E$6,Data!AL109,0)</f>
        <v>0</v>
      </c>
      <c r="AL109" s="4">
        <f>IF(AL$2='No Worse Off Calc'!$E$6,Data!AM109,0)</f>
        <v>0</v>
      </c>
      <c r="AM109" s="4">
        <f>IF(AM$2='No Worse Off Calc'!$E$6,Data!AN109,0)</f>
        <v>0</v>
      </c>
      <c r="AN109" s="4">
        <f>IF(AN$2='No Worse Off Calc'!$E$6,Data!AO109,0)</f>
        <v>0</v>
      </c>
      <c r="AO109" s="4">
        <f>IF(AO$2='No Worse Off Calc'!$E$6,Data!AP109,0)</f>
        <v>0</v>
      </c>
      <c r="AP109" s="6">
        <f t="shared" si="11"/>
        <v>0</v>
      </c>
      <c r="AQ109" s="18">
        <f>IF(AQ$2='No Worse Off Calc'!$F$6,0,0)</f>
        <v>0</v>
      </c>
      <c r="AR109" s="4">
        <f>IF(AR$2='No Worse Off Calc'!$F$6,Data!AQ109,0)</f>
        <v>0</v>
      </c>
      <c r="AS109" s="4">
        <f>IF(AS$2='No Worse Off Calc'!$F$6,Data!AR109,0)</f>
        <v>0</v>
      </c>
      <c r="AT109" s="4">
        <f>IF(AT$2='No Worse Off Calc'!$F$6,Data!AS109,0)</f>
        <v>0</v>
      </c>
      <c r="AU109" s="4">
        <f>IF(AU$2='No Worse Off Calc'!$F$6,Data!AT109,0)</f>
        <v>0</v>
      </c>
      <c r="AV109" s="4">
        <f>IF(AV$2='No Worse Off Calc'!$F$6,Data!AU109,0)</f>
        <v>0</v>
      </c>
      <c r="AW109" s="4">
        <f>IF(AW$2='No Worse Off Calc'!$F$6,Data!AV109,0)</f>
        <v>0</v>
      </c>
      <c r="AX109" s="4">
        <f>IF(AX$2='No Worse Off Calc'!$F$6,Data!AW109,0)</f>
        <v>0</v>
      </c>
      <c r="AY109" s="6">
        <f t="shared" si="12"/>
        <v>0</v>
      </c>
      <c r="AZ109" s="18">
        <f>IF(AZ$2='No Worse Off Calc'!$G$6,0,0)</f>
        <v>0</v>
      </c>
      <c r="BA109" s="4">
        <f>IF(BA$2='No Worse Off Calc'!$G$6,Data!AX109,0)</f>
        <v>0</v>
      </c>
      <c r="BB109" s="4">
        <f>IF(BB$2='No Worse Off Calc'!$G$6,Data!AY109,0)</f>
        <v>0</v>
      </c>
      <c r="BC109" s="4">
        <f>IF(BC$2='No Worse Off Calc'!$G$6,Data!AZ109,0)</f>
        <v>0</v>
      </c>
      <c r="BD109" s="4">
        <f>IF(BD$2='No Worse Off Calc'!$G$6,Data!BA109,0)</f>
        <v>0</v>
      </c>
      <c r="BE109" s="4">
        <f>IF(BE$2='No Worse Off Calc'!$G$6,Data!BB109,0)</f>
        <v>0</v>
      </c>
      <c r="BF109" s="4">
        <f>IF(BF$2='No Worse Off Calc'!$G$6,Data!BC109,0)</f>
        <v>0</v>
      </c>
      <c r="BG109" s="4">
        <f>IF(BG$2='No Worse Off Calc'!$G$6,Data!BD109,0)</f>
        <v>0</v>
      </c>
      <c r="BH109" s="6">
        <f t="shared" si="13"/>
        <v>0</v>
      </c>
      <c r="BI109" s="97">
        <f>IF('No Worse Off Calc'!$H$6="Yes",Data!BE109,0)</f>
        <v>0</v>
      </c>
      <c r="BJ109" s="18">
        <f>IF(BJ$2='No Worse Off Calc'!$L$4,0,0)</f>
        <v>0</v>
      </c>
      <c r="BK109" s="4">
        <f>IF(BK$2='No Worse Off Calc'!$L$4,Data!BV109,0)</f>
        <v>0</v>
      </c>
      <c r="BL109" s="4">
        <f>IF(BL$2='No Worse Off Calc'!$L$4,Data!BW109,0)</f>
        <v>0</v>
      </c>
      <c r="BM109" s="4">
        <f>IF(BM$2='No Worse Off Calc'!$L$4,Data!BX109,0)</f>
        <v>0</v>
      </c>
      <c r="BN109" s="4">
        <f>IF(BN$2='No Worse Off Calc'!$L$4,Data!BY109,0)</f>
        <v>0</v>
      </c>
      <c r="BO109" s="6">
        <f t="shared" si="14"/>
        <v>0</v>
      </c>
      <c r="BP109" s="4">
        <f>IF('No Worse Off Calc'!$J$6='No Worse Off Ref Data'!BP$2,Data!C109,0)</f>
        <v>0</v>
      </c>
      <c r="BQ109" s="4">
        <f>IF('No Worse Off Calc'!$J$6='No Worse Off Ref Data'!BQ$2,Data!D109,0)</f>
        <v>0</v>
      </c>
      <c r="BR109" s="4">
        <f>IF('No Worse Off Calc'!$J$6='No Worse Off Ref Data'!BR$2,Data!E109,0)</f>
        <v>0</v>
      </c>
      <c r="BS109" s="4">
        <f>IF('No Worse Off Calc'!$J$6='No Worse Off Ref Data'!BS$2,Data!F109,0)</f>
        <v>6.7649999999999997</v>
      </c>
      <c r="BT109" s="99">
        <f t="shared" si="8"/>
        <v>6.7649999999999997</v>
      </c>
      <c r="BU109" s="102">
        <f>IF('No Worse Off Calc'!$L$6="Yes",'No Worse Off Ref Data'!BO109*'No Worse Off Calc'!$L$5,0)</f>
        <v>0</v>
      </c>
      <c r="BV109" s="102">
        <f>IF('No Worse Off Calc'!$M$6="Yes",IF(('No Worse Off Calc'!I113-'No Worse Off Ref Data'!BT109)&gt;0,('No Worse Off Calc'!I113-'No Worse Off Ref Data'!BT109)*'No Worse Off Calc'!$M$5,0),0)</f>
        <v>0.4309055936073074</v>
      </c>
      <c r="BW109" s="80">
        <f>IF('No Worse Off Calc'!$K$6="Yes",IF(('No Worse Off Calc'!I113)&lt;'No Worse Off Calc'!J113,('No Worse Off Calc'!I113-'No Worse Off Calc'!J113)*'No Worse Off Calc'!$K$5,0),0)</f>
        <v>0</v>
      </c>
      <c r="BX109" s="105">
        <f>IF('No Worse Off Calc'!$N$5='No Worse Off Ref Data'!$BX$2,'No Worse Off Scaling'!D112,0)</f>
        <v>0</v>
      </c>
      <c r="BY109" s="1">
        <f>IF('No Worse Off Calc'!$N$5='No Worse Off Ref Data'!$BY$2,'No Worse Off Scaling'!H112,0)</f>
        <v>-0.24190109551592084</v>
      </c>
      <c r="BZ109" s="6">
        <f>IF('No Worse Off Calc'!$N$6="Yes",SUM('No Worse Off Ref Data'!BX109:BY109),0)</f>
        <v>-0.24190109551592084</v>
      </c>
      <c r="CA109" s="4"/>
      <c r="CB109" s="4"/>
      <c r="CC109" s="4"/>
      <c r="CD109" s="4"/>
      <c r="CE109" s="4"/>
      <c r="CF109" s="4"/>
      <c r="CG109" s="4"/>
      <c r="CH109" s="4"/>
      <c r="CI109" s="4"/>
      <c r="CJ109" s="4"/>
      <c r="CK109" s="4"/>
      <c r="CL109" s="4"/>
      <c r="CM109" s="4"/>
      <c r="CN109" s="4"/>
      <c r="CO109" s="4"/>
      <c r="CP109" s="4"/>
      <c r="CQ109" s="4" t="e">
        <f>IF('No Worse Off Calc'!#REF!='No Worse Off Ref Data'!CQ$2,Data!G109,0)</f>
        <v>#REF!</v>
      </c>
      <c r="CR109" s="4" t="e">
        <f>IF('No Worse Off Calc'!#REF!='No Worse Off Ref Data'!CR$2,Data!H109,0)</f>
        <v>#REF!</v>
      </c>
      <c r="CS109" s="4" t="e">
        <f>IF('No Worse Off Calc'!#REF!='No Worse Off Ref Data'!CS$2,Data!I109,0)</f>
        <v>#REF!</v>
      </c>
      <c r="CT109" s="4" t="e">
        <f>IF('No Worse Off Calc'!#REF!='No Worse Off Ref Data'!CT$2,Data!J109,0)</f>
        <v>#REF!</v>
      </c>
      <c r="CU109" s="4" t="e">
        <f>IF('No Worse Off Calc'!#REF!='No Worse Off Ref Data'!CU$2,Data!K109,0)</f>
        <v>#REF!</v>
      </c>
      <c r="CV109" s="4" t="e">
        <f>IF('No Worse Off Calc'!#REF!='No Worse Off Ref Data'!CV$2,Data!L109,0)</f>
        <v>#REF!</v>
      </c>
      <c r="CW109" s="4" t="e">
        <f>IF('No Worse Off Calc'!#REF!='No Worse Off Ref Data'!CW$2,Data!M109,0)</f>
        <v>#REF!</v>
      </c>
      <c r="CX109" s="4" t="e">
        <f>IF('No Worse Off Calc'!#REF!='No Worse Off Ref Data'!CX$2,Data!N109,0)</f>
        <v>#REF!</v>
      </c>
      <c r="CY109" s="4" t="e">
        <f>IF('No Worse Off Calc'!#REF!='No Worse Off Ref Data'!CY$2,Data!O109,0)</f>
        <v>#REF!</v>
      </c>
      <c r="CZ109" s="4" t="e">
        <f>IF('No Worse Off Calc'!#REF!='No Worse Off Ref Data'!CZ$2,Data!P109,0)</f>
        <v>#REF!</v>
      </c>
      <c r="DA109" s="4" t="e">
        <f>IF('No Worse Off Calc'!#REF!='No Worse Off Ref Data'!DA$2,Data!Q109,0)</f>
        <v>#REF!</v>
      </c>
      <c r="DB109" s="4" t="e">
        <f>IF('No Worse Off Calc'!#REF!='No Worse Off Ref Data'!DB$2,Data!R109,0)</f>
        <v>#REF!</v>
      </c>
      <c r="DC109" s="4" t="e">
        <f>IF('No Worse Off Calc'!#REF!='No Worse Off Ref Data'!DC$2,Data!S109,0)</f>
        <v>#REF!</v>
      </c>
      <c r="DD109" s="4" t="e">
        <f>IF('No Worse Off Calc'!#REF!='No Worse Off Ref Data'!DD$2,Data!T109,0)</f>
        <v>#REF!</v>
      </c>
      <c r="DE109" s="4" t="e">
        <f>IF('No Worse Off Calc'!#REF!='No Worse Off Ref Data'!DE$2,Data!U109,0)</f>
        <v>#REF!</v>
      </c>
      <c r="DF109" s="22" t="e">
        <f t="shared" si="15"/>
        <v>#REF!</v>
      </c>
    </row>
    <row r="110" spans="1:110" x14ac:dyDescent="0.3">
      <c r="A110" s="12">
        <v>10363</v>
      </c>
      <c r="B110" s="37" t="s">
        <v>117</v>
      </c>
      <c r="C110" s="18">
        <f>IF('No Worse Off Calc'!$C$6='No Worse Off Ref Data'!C$2,Data!G110,0)</f>
        <v>0</v>
      </c>
      <c r="D110" s="4">
        <f>IF('No Worse Off Calc'!$C$6='No Worse Off Ref Data'!D$2,Data!H110,0)</f>
        <v>0</v>
      </c>
      <c r="E110" s="4">
        <f>IF('No Worse Off Calc'!$C$6='No Worse Off Ref Data'!E$2,Data!I110,0)</f>
        <v>90.912869634703199</v>
      </c>
      <c r="F110" s="4">
        <f>IF('No Worse Off Calc'!$C$6='No Worse Off Ref Data'!F$2,Data!J110,0)</f>
        <v>0</v>
      </c>
      <c r="G110" s="4">
        <f>IF('No Worse Off Calc'!$C$6='No Worse Off Ref Data'!G$2,Data!K110,0)</f>
        <v>0</v>
      </c>
      <c r="H110" s="4">
        <f>IF('No Worse Off Calc'!$C$6='No Worse Off Ref Data'!H$2,Data!L110,0)</f>
        <v>0</v>
      </c>
      <c r="I110" s="4">
        <f>IF('No Worse Off Calc'!$C$6='No Worse Off Ref Data'!I$2,Data!M110,0)</f>
        <v>0</v>
      </c>
      <c r="J110" s="4">
        <f>IF('No Worse Off Calc'!$C$6='No Worse Off Ref Data'!J$2,Data!N110,0)</f>
        <v>0</v>
      </c>
      <c r="K110" s="4">
        <f>IF('No Worse Off Calc'!$C$6='No Worse Off Ref Data'!K$2,Data!O110,0)</f>
        <v>0</v>
      </c>
      <c r="L110" s="4">
        <f>IF('No Worse Off Calc'!$C$6='No Worse Off Ref Data'!L$2,Data!P110,0)</f>
        <v>0</v>
      </c>
      <c r="M110" s="4">
        <f>IF('No Worse Off Calc'!$C$6='No Worse Off Ref Data'!M$2,Data!Q110,0)</f>
        <v>0</v>
      </c>
      <c r="N110" s="4">
        <f>IF('No Worse Off Calc'!$C$6='No Worse Off Ref Data'!N$2,Data!R110,0)</f>
        <v>0</v>
      </c>
      <c r="O110" s="4">
        <f>IF('No Worse Off Calc'!$C$6='No Worse Off Ref Data'!O$2,Data!S110,0)</f>
        <v>0</v>
      </c>
      <c r="P110" s="4">
        <f>IF('No Worse Off Calc'!$C$6='No Worse Off Ref Data'!P$2,Data!T110,0)</f>
        <v>0</v>
      </c>
      <c r="Q110" s="4">
        <f>IF('No Worse Off Calc'!$C$6='No Worse Off Ref Data'!Q$2,Data!U110,0)</f>
        <v>0</v>
      </c>
      <c r="R110" s="22">
        <f t="shared" si="9"/>
        <v>90.912869634703199</v>
      </c>
      <c r="S110" s="18">
        <f>IF(S$2='No Worse Off Calc'!$D$6,Data!V110,0)</f>
        <v>0</v>
      </c>
      <c r="T110" s="4">
        <f>IF(T$2='No Worse Off Calc'!$D$6,Data!W110,0)</f>
        <v>0</v>
      </c>
      <c r="U110" s="4">
        <f>IF(U$2='No Worse Off Calc'!$D$6,Data!X110,0)</f>
        <v>0</v>
      </c>
      <c r="V110" s="4">
        <f>IF(V$2='No Worse Off Calc'!$D$6,Data!Y110,0)</f>
        <v>0</v>
      </c>
      <c r="W110" s="4">
        <f>IF(W$2='No Worse Off Calc'!$D$6,Data!Z110,0)</f>
        <v>0</v>
      </c>
      <c r="X110" s="4">
        <f>IF(X$2='No Worse Off Calc'!$D$6,Data!AA110,0)</f>
        <v>0</v>
      </c>
      <c r="Y110" s="4">
        <f>IF(Y$2='No Worse Off Calc'!$D$6,Data!AB110,0)</f>
        <v>0</v>
      </c>
      <c r="Z110" s="4">
        <f>IF(Z$2='No Worse Off Calc'!$D$6,Data!AC110,0)</f>
        <v>0</v>
      </c>
      <c r="AA110" s="4">
        <f>IF(AA$2='No Worse Off Calc'!$D$6,Data!AD110,0)</f>
        <v>0</v>
      </c>
      <c r="AB110" s="4">
        <f>IF(AB$2='No Worse Off Calc'!$D$6,Data!AE110,0)</f>
        <v>0</v>
      </c>
      <c r="AC110" s="4">
        <f>IF(AC$2='No Worse Off Calc'!$D$6,Data!AF110,0)</f>
        <v>0</v>
      </c>
      <c r="AD110" s="4">
        <f>IF(AD$2='No Worse Off Calc'!$D$6,Data!AG110,0)</f>
        <v>0</v>
      </c>
      <c r="AE110" s="4">
        <f>IF(AE$2='No Worse Off Calc'!$D$6,Data!AH110,0)</f>
        <v>0</v>
      </c>
      <c r="AF110" s="4">
        <f>IF(AF$2='No Worse Off Calc'!$D$6,Data!AI110,0)</f>
        <v>0</v>
      </c>
      <c r="AG110" s="6">
        <f t="shared" si="10"/>
        <v>0</v>
      </c>
      <c r="AH110" s="18">
        <f>IF(AH$2='No Worse Off Calc'!$E$6,0,0)</f>
        <v>0</v>
      </c>
      <c r="AI110" s="4">
        <f>IF(AI$2='No Worse Off Calc'!$E$6,Data!AJ110,0)</f>
        <v>0</v>
      </c>
      <c r="AJ110" s="4">
        <f>IF(AJ$2='No Worse Off Calc'!$E$6,Data!AK110,0)</f>
        <v>0</v>
      </c>
      <c r="AK110" s="4">
        <f>IF(AK$2='No Worse Off Calc'!$E$6,Data!AL110,0)</f>
        <v>0</v>
      </c>
      <c r="AL110" s="4">
        <f>IF(AL$2='No Worse Off Calc'!$E$6,Data!AM110,0)</f>
        <v>0</v>
      </c>
      <c r="AM110" s="4">
        <f>IF(AM$2='No Worse Off Calc'!$E$6,Data!AN110,0)</f>
        <v>0</v>
      </c>
      <c r="AN110" s="4">
        <f>IF(AN$2='No Worse Off Calc'!$E$6,Data!AO110,0)</f>
        <v>0</v>
      </c>
      <c r="AO110" s="4">
        <f>IF(AO$2='No Worse Off Calc'!$E$6,Data!AP110,0)</f>
        <v>0</v>
      </c>
      <c r="AP110" s="6">
        <f t="shared" si="11"/>
        <v>0</v>
      </c>
      <c r="AQ110" s="18">
        <f>IF(AQ$2='No Worse Off Calc'!$F$6,0,0)</f>
        <v>0</v>
      </c>
      <c r="AR110" s="4">
        <f>IF(AR$2='No Worse Off Calc'!$F$6,Data!AQ110,0)</f>
        <v>0</v>
      </c>
      <c r="AS110" s="4">
        <f>IF(AS$2='No Worse Off Calc'!$F$6,Data!AR110,0)</f>
        <v>0</v>
      </c>
      <c r="AT110" s="4">
        <f>IF(AT$2='No Worse Off Calc'!$F$6,Data!AS110,0)</f>
        <v>0</v>
      </c>
      <c r="AU110" s="4">
        <f>IF(AU$2='No Worse Off Calc'!$F$6,Data!AT110,0)</f>
        <v>0</v>
      </c>
      <c r="AV110" s="4">
        <f>IF(AV$2='No Worse Off Calc'!$F$6,Data!AU110,0)</f>
        <v>0</v>
      </c>
      <c r="AW110" s="4">
        <f>IF(AW$2='No Worse Off Calc'!$F$6,Data!AV110,0)</f>
        <v>0</v>
      </c>
      <c r="AX110" s="4">
        <f>IF(AX$2='No Worse Off Calc'!$F$6,Data!AW110,0)</f>
        <v>0</v>
      </c>
      <c r="AY110" s="6">
        <f t="shared" si="12"/>
        <v>0</v>
      </c>
      <c r="AZ110" s="18">
        <f>IF(AZ$2='No Worse Off Calc'!$G$6,0,0)</f>
        <v>0</v>
      </c>
      <c r="BA110" s="4">
        <f>IF(BA$2='No Worse Off Calc'!$G$6,Data!AX110,0)</f>
        <v>0</v>
      </c>
      <c r="BB110" s="4">
        <f>IF(BB$2='No Worse Off Calc'!$G$6,Data!AY110,0)</f>
        <v>0</v>
      </c>
      <c r="BC110" s="4">
        <f>IF(BC$2='No Worse Off Calc'!$G$6,Data!AZ110,0)</f>
        <v>0</v>
      </c>
      <c r="BD110" s="4">
        <f>IF(BD$2='No Worse Off Calc'!$G$6,Data!BA110,0)</f>
        <v>0</v>
      </c>
      <c r="BE110" s="4">
        <f>IF(BE$2='No Worse Off Calc'!$G$6,Data!BB110,0)</f>
        <v>0</v>
      </c>
      <c r="BF110" s="4">
        <f>IF(BF$2='No Worse Off Calc'!$G$6,Data!BC110,0)</f>
        <v>0</v>
      </c>
      <c r="BG110" s="4">
        <f>IF(BG$2='No Worse Off Calc'!$G$6,Data!BD110,0)</f>
        <v>0</v>
      </c>
      <c r="BH110" s="6">
        <f t="shared" si="13"/>
        <v>0</v>
      </c>
      <c r="BI110" s="97">
        <f>IF('No Worse Off Calc'!$H$6="Yes",Data!BE110,0)</f>
        <v>0</v>
      </c>
      <c r="BJ110" s="18">
        <f>IF(BJ$2='No Worse Off Calc'!$L$4,0,0)</f>
        <v>0</v>
      </c>
      <c r="BK110" s="4">
        <f>IF(BK$2='No Worse Off Calc'!$L$4,Data!BV110,0)</f>
        <v>0</v>
      </c>
      <c r="BL110" s="4">
        <f>IF(BL$2='No Worse Off Calc'!$L$4,Data!BW110,0)</f>
        <v>0</v>
      </c>
      <c r="BM110" s="4">
        <f>IF(BM$2='No Worse Off Calc'!$L$4,Data!BX110,0)</f>
        <v>0</v>
      </c>
      <c r="BN110" s="4">
        <f>IF(BN$2='No Worse Off Calc'!$L$4,Data!BY110,0)</f>
        <v>0.15375</v>
      </c>
      <c r="BO110" s="6">
        <f t="shared" si="14"/>
        <v>0.15375</v>
      </c>
      <c r="BP110" s="4">
        <f>IF('No Worse Off Calc'!$J$6='No Worse Off Ref Data'!BP$2,Data!C110,0)</f>
        <v>0</v>
      </c>
      <c r="BQ110" s="4">
        <f>IF('No Worse Off Calc'!$J$6='No Worse Off Ref Data'!BQ$2,Data!D110,0)</f>
        <v>0</v>
      </c>
      <c r="BR110" s="4">
        <f>IF('No Worse Off Calc'!$J$6='No Worse Off Ref Data'!BR$2,Data!E110,0)</f>
        <v>0</v>
      </c>
      <c r="BS110" s="4">
        <f>IF('No Worse Off Calc'!$J$6='No Worse Off Ref Data'!BS$2,Data!F110,0)</f>
        <v>100.706</v>
      </c>
      <c r="BT110" s="99">
        <f t="shared" si="8"/>
        <v>100.706</v>
      </c>
      <c r="BU110" s="102">
        <f>IF('No Worse Off Calc'!$L$6="Yes",'No Worse Off Ref Data'!BO110*'No Worse Off Calc'!$L$5,0)</f>
        <v>0.15375</v>
      </c>
      <c r="BV110" s="102">
        <f>IF('No Worse Off Calc'!$M$6="Yes",IF(('No Worse Off Calc'!I114-'No Worse Off Ref Data'!BT110)&gt;0,('No Worse Off Calc'!I114-'No Worse Off Ref Data'!BT110)*'No Worse Off Calc'!$M$5,0),0)</f>
        <v>0</v>
      </c>
      <c r="BW110" s="80">
        <f>IF('No Worse Off Calc'!$K$6="Yes",IF(('No Worse Off Calc'!I114)&lt;'No Worse Off Calc'!J114,('No Worse Off Calc'!I114-'No Worse Off Calc'!J114)*'No Worse Off Calc'!$K$5,0),0)</f>
        <v>-9.793130365296804</v>
      </c>
      <c r="BX110" s="105">
        <f>IF('No Worse Off Calc'!$N$5='No Worse Off Ref Data'!$BX$2,'No Worse Off Scaling'!D113,0)</f>
        <v>0</v>
      </c>
      <c r="BY110" s="1">
        <f>IF('No Worse Off Calc'!$N$5='No Worse Off Ref Data'!$BY$2,'No Worse Off Scaling'!H113,0)</f>
        <v>0</v>
      </c>
      <c r="BZ110" s="6">
        <f>IF('No Worse Off Calc'!$N$6="Yes",SUM('No Worse Off Ref Data'!BX110:BY110),0)</f>
        <v>0</v>
      </c>
      <c r="CA110" s="4"/>
      <c r="CB110" s="4"/>
      <c r="CC110" s="4"/>
      <c r="CD110" s="4"/>
      <c r="CE110" s="4"/>
      <c r="CF110" s="4"/>
      <c r="CG110" s="4"/>
      <c r="CH110" s="4"/>
      <c r="CI110" s="4"/>
      <c r="CJ110" s="4"/>
      <c r="CK110" s="4"/>
      <c r="CL110" s="4"/>
      <c r="CM110" s="4"/>
      <c r="CN110" s="4"/>
      <c r="CO110" s="4"/>
      <c r="CP110" s="4"/>
      <c r="CQ110" s="4" t="e">
        <f>IF('No Worse Off Calc'!#REF!='No Worse Off Ref Data'!CQ$2,Data!G110,0)</f>
        <v>#REF!</v>
      </c>
      <c r="CR110" s="4" t="e">
        <f>IF('No Worse Off Calc'!#REF!='No Worse Off Ref Data'!CR$2,Data!H110,0)</f>
        <v>#REF!</v>
      </c>
      <c r="CS110" s="4" t="e">
        <f>IF('No Worse Off Calc'!#REF!='No Worse Off Ref Data'!CS$2,Data!I110,0)</f>
        <v>#REF!</v>
      </c>
      <c r="CT110" s="4" t="e">
        <f>IF('No Worse Off Calc'!#REF!='No Worse Off Ref Data'!CT$2,Data!J110,0)</f>
        <v>#REF!</v>
      </c>
      <c r="CU110" s="4" t="e">
        <f>IF('No Worse Off Calc'!#REF!='No Worse Off Ref Data'!CU$2,Data!K110,0)</f>
        <v>#REF!</v>
      </c>
      <c r="CV110" s="4" t="e">
        <f>IF('No Worse Off Calc'!#REF!='No Worse Off Ref Data'!CV$2,Data!L110,0)</f>
        <v>#REF!</v>
      </c>
      <c r="CW110" s="4" t="e">
        <f>IF('No Worse Off Calc'!#REF!='No Worse Off Ref Data'!CW$2,Data!M110,0)</f>
        <v>#REF!</v>
      </c>
      <c r="CX110" s="4" t="e">
        <f>IF('No Worse Off Calc'!#REF!='No Worse Off Ref Data'!CX$2,Data!N110,0)</f>
        <v>#REF!</v>
      </c>
      <c r="CY110" s="4" t="e">
        <f>IF('No Worse Off Calc'!#REF!='No Worse Off Ref Data'!CY$2,Data!O110,0)</f>
        <v>#REF!</v>
      </c>
      <c r="CZ110" s="4" t="e">
        <f>IF('No Worse Off Calc'!#REF!='No Worse Off Ref Data'!CZ$2,Data!P110,0)</f>
        <v>#REF!</v>
      </c>
      <c r="DA110" s="4" t="e">
        <f>IF('No Worse Off Calc'!#REF!='No Worse Off Ref Data'!DA$2,Data!Q110,0)</f>
        <v>#REF!</v>
      </c>
      <c r="DB110" s="4" t="e">
        <f>IF('No Worse Off Calc'!#REF!='No Worse Off Ref Data'!DB$2,Data!R110,0)</f>
        <v>#REF!</v>
      </c>
      <c r="DC110" s="4" t="e">
        <f>IF('No Worse Off Calc'!#REF!='No Worse Off Ref Data'!DC$2,Data!S110,0)</f>
        <v>#REF!</v>
      </c>
      <c r="DD110" s="4" t="e">
        <f>IF('No Worse Off Calc'!#REF!='No Worse Off Ref Data'!DD$2,Data!T110,0)</f>
        <v>#REF!</v>
      </c>
      <c r="DE110" s="4" t="e">
        <f>IF('No Worse Off Calc'!#REF!='No Worse Off Ref Data'!DE$2,Data!U110,0)</f>
        <v>#REF!</v>
      </c>
      <c r="DF110" s="22" t="e">
        <f t="shared" si="15"/>
        <v>#REF!</v>
      </c>
    </row>
    <row r="111" spans="1:110" x14ac:dyDescent="0.3">
      <c r="A111" s="12">
        <v>10369</v>
      </c>
      <c r="B111" s="37" t="s">
        <v>118</v>
      </c>
      <c r="C111" s="18">
        <f>IF('No Worse Off Calc'!$C$6='No Worse Off Ref Data'!C$2,Data!G111,0)</f>
        <v>0</v>
      </c>
      <c r="D111" s="4">
        <f>IF('No Worse Off Calc'!$C$6='No Worse Off Ref Data'!D$2,Data!H111,0)</f>
        <v>0</v>
      </c>
      <c r="E111" s="4">
        <f>IF('No Worse Off Calc'!$C$6='No Worse Off Ref Data'!E$2,Data!I111,0)</f>
        <v>17.310770319634702</v>
      </c>
      <c r="F111" s="4">
        <f>IF('No Worse Off Calc'!$C$6='No Worse Off Ref Data'!F$2,Data!J111,0)</f>
        <v>0</v>
      </c>
      <c r="G111" s="4">
        <f>IF('No Worse Off Calc'!$C$6='No Worse Off Ref Data'!G$2,Data!K111,0)</f>
        <v>0</v>
      </c>
      <c r="H111" s="4">
        <f>IF('No Worse Off Calc'!$C$6='No Worse Off Ref Data'!H$2,Data!L111,0)</f>
        <v>0</v>
      </c>
      <c r="I111" s="4">
        <f>IF('No Worse Off Calc'!$C$6='No Worse Off Ref Data'!I$2,Data!M111,0)</f>
        <v>0</v>
      </c>
      <c r="J111" s="4">
        <f>IF('No Worse Off Calc'!$C$6='No Worse Off Ref Data'!J$2,Data!N111,0)</f>
        <v>0</v>
      </c>
      <c r="K111" s="4">
        <f>IF('No Worse Off Calc'!$C$6='No Worse Off Ref Data'!K$2,Data!O111,0)</f>
        <v>0</v>
      </c>
      <c r="L111" s="4">
        <f>IF('No Worse Off Calc'!$C$6='No Worse Off Ref Data'!L$2,Data!P111,0)</f>
        <v>0</v>
      </c>
      <c r="M111" s="4">
        <f>IF('No Worse Off Calc'!$C$6='No Worse Off Ref Data'!M$2,Data!Q111,0)</f>
        <v>0</v>
      </c>
      <c r="N111" s="4">
        <f>IF('No Worse Off Calc'!$C$6='No Worse Off Ref Data'!N$2,Data!R111,0)</f>
        <v>0</v>
      </c>
      <c r="O111" s="4">
        <f>IF('No Worse Off Calc'!$C$6='No Worse Off Ref Data'!O$2,Data!S111,0)</f>
        <v>0</v>
      </c>
      <c r="P111" s="4">
        <f>IF('No Worse Off Calc'!$C$6='No Worse Off Ref Data'!P$2,Data!T111,0)</f>
        <v>0</v>
      </c>
      <c r="Q111" s="4">
        <f>IF('No Worse Off Calc'!$C$6='No Worse Off Ref Data'!Q$2,Data!U111,0)</f>
        <v>0</v>
      </c>
      <c r="R111" s="22">
        <f t="shared" si="9"/>
        <v>17.310770319634702</v>
      </c>
      <c r="S111" s="18">
        <f>IF(S$2='No Worse Off Calc'!$D$6,Data!V111,0)</f>
        <v>0</v>
      </c>
      <c r="T111" s="4">
        <f>IF(T$2='No Worse Off Calc'!$D$6,Data!W111,0)</f>
        <v>0</v>
      </c>
      <c r="U111" s="4">
        <f>IF(U$2='No Worse Off Calc'!$D$6,Data!X111,0)</f>
        <v>0</v>
      </c>
      <c r="V111" s="4">
        <f>IF(V$2='No Worse Off Calc'!$D$6,Data!Y111,0)</f>
        <v>0</v>
      </c>
      <c r="W111" s="4">
        <f>IF(W$2='No Worse Off Calc'!$D$6,Data!Z111,0)</f>
        <v>0</v>
      </c>
      <c r="X111" s="4">
        <f>IF(X$2='No Worse Off Calc'!$D$6,Data!AA111,0)</f>
        <v>0</v>
      </c>
      <c r="Y111" s="4">
        <f>IF(Y$2='No Worse Off Calc'!$D$6,Data!AB111,0)</f>
        <v>0</v>
      </c>
      <c r="Z111" s="4">
        <f>IF(Z$2='No Worse Off Calc'!$D$6,Data!AC111,0)</f>
        <v>0</v>
      </c>
      <c r="AA111" s="4">
        <f>IF(AA$2='No Worse Off Calc'!$D$6,Data!AD111,0)</f>
        <v>0</v>
      </c>
      <c r="AB111" s="4">
        <f>IF(AB$2='No Worse Off Calc'!$D$6,Data!AE111,0)</f>
        <v>0</v>
      </c>
      <c r="AC111" s="4">
        <f>IF(AC$2='No Worse Off Calc'!$D$6,Data!AF111,0)</f>
        <v>0</v>
      </c>
      <c r="AD111" s="4">
        <f>IF(AD$2='No Worse Off Calc'!$D$6,Data!AG111,0)</f>
        <v>0</v>
      </c>
      <c r="AE111" s="4">
        <f>IF(AE$2='No Worse Off Calc'!$D$6,Data!AH111,0)</f>
        <v>0</v>
      </c>
      <c r="AF111" s="4">
        <f>IF(AF$2='No Worse Off Calc'!$D$6,Data!AI111,0)</f>
        <v>0</v>
      </c>
      <c r="AG111" s="6">
        <f t="shared" si="10"/>
        <v>0</v>
      </c>
      <c r="AH111" s="18">
        <f>IF(AH$2='No Worse Off Calc'!$E$6,0,0)</f>
        <v>0</v>
      </c>
      <c r="AI111" s="4">
        <f>IF(AI$2='No Worse Off Calc'!$E$6,Data!AJ111,0)</f>
        <v>0</v>
      </c>
      <c r="AJ111" s="4">
        <f>IF(AJ$2='No Worse Off Calc'!$E$6,Data!AK111,0)</f>
        <v>0</v>
      </c>
      <c r="AK111" s="4">
        <f>IF(AK$2='No Worse Off Calc'!$E$6,Data!AL111,0)</f>
        <v>0</v>
      </c>
      <c r="AL111" s="4">
        <f>IF(AL$2='No Worse Off Calc'!$E$6,Data!AM111,0)</f>
        <v>0</v>
      </c>
      <c r="AM111" s="4">
        <f>IF(AM$2='No Worse Off Calc'!$E$6,Data!AN111,0)</f>
        <v>0</v>
      </c>
      <c r="AN111" s="4">
        <f>IF(AN$2='No Worse Off Calc'!$E$6,Data!AO111,0)</f>
        <v>0</v>
      </c>
      <c r="AO111" s="4">
        <f>IF(AO$2='No Worse Off Calc'!$E$6,Data!AP111,0)</f>
        <v>0</v>
      </c>
      <c r="AP111" s="6">
        <f t="shared" si="11"/>
        <v>0</v>
      </c>
      <c r="AQ111" s="18">
        <f>IF(AQ$2='No Worse Off Calc'!$F$6,0,0)</f>
        <v>0</v>
      </c>
      <c r="AR111" s="4">
        <f>IF(AR$2='No Worse Off Calc'!$F$6,Data!AQ111,0)</f>
        <v>0</v>
      </c>
      <c r="AS111" s="4">
        <f>IF(AS$2='No Worse Off Calc'!$F$6,Data!AR111,0)</f>
        <v>0</v>
      </c>
      <c r="AT111" s="4">
        <f>IF(AT$2='No Worse Off Calc'!$F$6,Data!AS111,0)</f>
        <v>0</v>
      </c>
      <c r="AU111" s="4">
        <f>IF(AU$2='No Worse Off Calc'!$F$6,Data!AT111,0)</f>
        <v>0</v>
      </c>
      <c r="AV111" s="4">
        <f>IF(AV$2='No Worse Off Calc'!$F$6,Data!AU111,0)</f>
        <v>0</v>
      </c>
      <c r="AW111" s="4">
        <f>IF(AW$2='No Worse Off Calc'!$F$6,Data!AV111,0)</f>
        <v>0</v>
      </c>
      <c r="AX111" s="4">
        <f>IF(AX$2='No Worse Off Calc'!$F$6,Data!AW111,0)</f>
        <v>0</v>
      </c>
      <c r="AY111" s="6">
        <f t="shared" si="12"/>
        <v>0</v>
      </c>
      <c r="AZ111" s="18">
        <f>IF(AZ$2='No Worse Off Calc'!$G$6,0,0)</f>
        <v>0</v>
      </c>
      <c r="BA111" s="4">
        <f>IF(BA$2='No Worse Off Calc'!$G$6,Data!AX111,0)</f>
        <v>0</v>
      </c>
      <c r="BB111" s="4">
        <f>IF(BB$2='No Worse Off Calc'!$G$6,Data!AY111,0)</f>
        <v>0</v>
      </c>
      <c r="BC111" s="4">
        <f>IF(BC$2='No Worse Off Calc'!$G$6,Data!AZ111,0)</f>
        <v>0</v>
      </c>
      <c r="BD111" s="4">
        <f>IF(BD$2='No Worse Off Calc'!$G$6,Data!BA111,0)</f>
        <v>0</v>
      </c>
      <c r="BE111" s="4">
        <f>IF(BE$2='No Worse Off Calc'!$G$6,Data!BB111,0)</f>
        <v>0</v>
      </c>
      <c r="BF111" s="4">
        <f>IF(BF$2='No Worse Off Calc'!$G$6,Data!BC111,0)</f>
        <v>0</v>
      </c>
      <c r="BG111" s="4">
        <f>IF(BG$2='No Worse Off Calc'!$G$6,Data!BD111,0)</f>
        <v>0</v>
      </c>
      <c r="BH111" s="6">
        <f t="shared" si="13"/>
        <v>0</v>
      </c>
      <c r="BI111" s="97">
        <f>IF('No Worse Off Calc'!$H$6="Yes",Data!BE111,0)</f>
        <v>0</v>
      </c>
      <c r="BJ111" s="18">
        <f>IF(BJ$2='No Worse Off Calc'!$L$4,0,0)</f>
        <v>0</v>
      </c>
      <c r="BK111" s="4">
        <f>IF(BK$2='No Worse Off Calc'!$L$4,Data!BV111,0)</f>
        <v>0</v>
      </c>
      <c r="BL111" s="4">
        <f>IF(BL$2='No Worse Off Calc'!$L$4,Data!BW111,0)</f>
        <v>0</v>
      </c>
      <c r="BM111" s="4">
        <f>IF(BM$2='No Worse Off Calc'!$L$4,Data!BX111,0)</f>
        <v>0</v>
      </c>
      <c r="BN111" s="4">
        <f>IF(BN$2='No Worse Off Calc'!$L$4,Data!BY111,0)</f>
        <v>0</v>
      </c>
      <c r="BO111" s="6">
        <f t="shared" si="14"/>
        <v>0</v>
      </c>
      <c r="BP111" s="4">
        <f>IF('No Worse Off Calc'!$J$6='No Worse Off Ref Data'!BP$2,Data!C111,0)</f>
        <v>0</v>
      </c>
      <c r="BQ111" s="4">
        <f>IF('No Worse Off Calc'!$J$6='No Worse Off Ref Data'!BQ$2,Data!D111,0)</f>
        <v>0</v>
      </c>
      <c r="BR111" s="4">
        <f>IF('No Worse Off Calc'!$J$6='No Worse Off Ref Data'!BR$2,Data!E111,0)</f>
        <v>0</v>
      </c>
      <c r="BS111" s="4">
        <f>IF('No Worse Off Calc'!$J$6='No Worse Off Ref Data'!BS$2,Data!F111,0)</f>
        <v>16.431999999999999</v>
      </c>
      <c r="BT111" s="99">
        <f t="shared" si="8"/>
        <v>16.431999999999999</v>
      </c>
      <c r="BU111" s="102">
        <f>IF('No Worse Off Calc'!$L$6="Yes",'No Worse Off Ref Data'!BO111*'No Worse Off Calc'!$L$5,0)</f>
        <v>0</v>
      </c>
      <c r="BV111" s="102">
        <f>IF('No Worse Off Calc'!$M$6="Yes",IF(('No Worse Off Calc'!I115-'No Worse Off Ref Data'!BT111)&gt;0,('No Worse Off Calc'!I115-'No Worse Off Ref Data'!BT111)*'No Worse Off Calc'!$M$5,0),0)</f>
        <v>0.87877031963470387</v>
      </c>
      <c r="BW111" s="80">
        <f>IF('No Worse Off Calc'!$K$6="Yes",IF(('No Worse Off Calc'!I115)&lt;'No Worse Off Calc'!J115,('No Worse Off Calc'!I115-'No Worse Off Calc'!J115)*'No Worse Off Calc'!$K$5,0),0)</f>
        <v>0</v>
      </c>
      <c r="BX111" s="105">
        <f>IF('No Worse Off Calc'!$N$5='No Worse Off Ref Data'!$BX$2,'No Worse Off Scaling'!D114,0)</f>
        <v>0</v>
      </c>
      <c r="BY111" s="1">
        <f>IF('No Worse Off Calc'!$N$5='No Worse Off Ref Data'!$BY$2,'No Worse Off Scaling'!H114,0)</f>
        <v>-0.49332268176642646</v>
      </c>
      <c r="BZ111" s="6">
        <f>IF('No Worse Off Calc'!$N$6="Yes",SUM('No Worse Off Ref Data'!BX111:BY111),0)</f>
        <v>-0.49332268176642646</v>
      </c>
      <c r="CA111" s="4"/>
      <c r="CB111" s="4"/>
      <c r="CC111" s="4"/>
      <c r="CD111" s="4"/>
      <c r="CE111" s="4"/>
      <c r="CF111" s="4"/>
      <c r="CG111" s="4"/>
      <c r="CH111" s="4"/>
      <c r="CI111" s="4"/>
      <c r="CJ111" s="4"/>
      <c r="CK111" s="4"/>
      <c r="CL111" s="4"/>
      <c r="CM111" s="4"/>
      <c r="CN111" s="4"/>
      <c r="CO111" s="4"/>
      <c r="CP111" s="4"/>
      <c r="CQ111" s="4" t="e">
        <f>IF('No Worse Off Calc'!#REF!='No Worse Off Ref Data'!CQ$2,Data!G111,0)</f>
        <v>#REF!</v>
      </c>
      <c r="CR111" s="4" t="e">
        <f>IF('No Worse Off Calc'!#REF!='No Worse Off Ref Data'!CR$2,Data!H111,0)</f>
        <v>#REF!</v>
      </c>
      <c r="CS111" s="4" t="e">
        <f>IF('No Worse Off Calc'!#REF!='No Worse Off Ref Data'!CS$2,Data!I111,0)</f>
        <v>#REF!</v>
      </c>
      <c r="CT111" s="4" t="e">
        <f>IF('No Worse Off Calc'!#REF!='No Worse Off Ref Data'!CT$2,Data!J111,0)</f>
        <v>#REF!</v>
      </c>
      <c r="CU111" s="4" t="e">
        <f>IF('No Worse Off Calc'!#REF!='No Worse Off Ref Data'!CU$2,Data!K111,0)</f>
        <v>#REF!</v>
      </c>
      <c r="CV111" s="4" t="e">
        <f>IF('No Worse Off Calc'!#REF!='No Worse Off Ref Data'!CV$2,Data!L111,0)</f>
        <v>#REF!</v>
      </c>
      <c r="CW111" s="4" t="e">
        <f>IF('No Worse Off Calc'!#REF!='No Worse Off Ref Data'!CW$2,Data!M111,0)</f>
        <v>#REF!</v>
      </c>
      <c r="CX111" s="4" t="e">
        <f>IF('No Worse Off Calc'!#REF!='No Worse Off Ref Data'!CX$2,Data!N111,0)</f>
        <v>#REF!</v>
      </c>
      <c r="CY111" s="4" t="e">
        <f>IF('No Worse Off Calc'!#REF!='No Worse Off Ref Data'!CY$2,Data!O111,0)</f>
        <v>#REF!</v>
      </c>
      <c r="CZ111" s="4" t="e">
        <f>IF('No Worse Off Calc'!#REF!='No Worse Off Ref Data'!CZ$2,Data!P111,0)</f>
        <v>#REF!</v>
      </c>
      <c r="DA111" s="4" t="e">
        <f>IF('No Worse Off Calc'!#REF!='No Worse Off Ref Data'!DA$2,Data!Q111,0)</f>
        <v>#REF!</v>
      </c>
      <c r="DB111" s="4" t="e">
        <f>IF('No Worse Off Calc'!#REF!='No Worse Off Ref Data'!DB$2,Data!R111,0)</f>
        <v>#REF!</v>
      </c>
      <c r="DC111" s="4" t="e">
        <f>IF('No Worse Off Calc'!#REF!='No Worse Off Ref Data'!DC$2,Data!S111,0)</f>
        <v>#REF!</v>
      </c>
      <c r="DD111" s="4" t="e">
        <f>IF('No Worse Off Calc'!#REF!='No Worse Off Ref Data'!DD$2,Data!T111,0)</f>
        <v>#REF!</v>
      </c>
      <c r="DE111" s="4" t="e">
        <f>IF('No Worse Off Calc'!#REF!='No Worse Off Ref Data'!DE$2,Data!U111,0)</f>
        <v>#REF!</v>
      </c>
      <c r="DF111" s="22" t="e">
        <f t="shared" si="15"/>
        <v>#REF!</v>
      </c>
    </row>
    <row r="112" spans="1:110" x14ac:dyDescent="0.3">
      <c r="A112" s="12">
        <v>10370</v>
      </c>
      <c r="B112" s="37" t="s">
        <v>119</v>
      </c>
      <c r="C112" s="18">
        <f>IF('No Worse Off Calc'!$C$6='No Worse Off Ref Data'!C$2,Data!G112,0)</f>
        <v>0</v>
      </c>
      <c r="D112" s="4">
        <f>IF('No Worse Off Calc'!$C$6='No Worse Off Ref Data'!D$2,Data!H112,0)</f>
        <v>0</v>
      </c>
      <c r="E112" s="4">
        <f>IF('No Worse Off Calc'!$C$6='No Worse Off Ref Data'!E$2,Data!I112,0)</f>
        <v>541.72165057077632</v>
      </c>
      <c r="F112" s="4">
        <f>IF('No Worse Off Calc'!$C$6='No Worse Off Ref Data'!F$2,Data!J112,0)</f>
        <v>0</v>
      </c>
      <c r="G112" s="4">
        <f>IF('No Worse Off Calc'!$C$6='No Worse Off Ref Data'!G$2,Data!K112,0)</f>
        <v>0</v>
      </c>
      <c r="H112" s="4">
        <f>IF('No Worse Off Calc'!$C$6='No Worse Off Ref Data'!H$2,Data!L112,0)</f>
        <v>0</v>
      </c>
      <c r="I112" s="4">
        <f>IF('No Worse Off Calc'!$C$6='No Worse Off Ref Data'!I$2,Data!M112,0)</f>
        <v>0</v>
      </c>
      <c r="J112" s="4">
        <f>IF('No Worse Off Calc'!$C$6='No Worse Off Ref Data'!J$2,Data!N112,0)</f>
        <v>0</v>
      </c>
      <c r="K112" s="4">
        <f>IF('No Worse Off Calc'!$C$6='No Worse Off Ref Data'!K$2,Data!O112,0)</f>
        <v>0</v>
      </c>
      <c r="L112" s="4">
        <f>IF('No Worse Off Calc'!$C$6='No Worse Off Ref Data'!L$2,Data!P112,0)</f>
        <v>0</v>
      </c>
      <c r="M112" s="4">
        <f>IF('No Worse Off Calc'!$C$6='No Worse Off Ref Data'!M$2,Data!Q112,0)</f>
        <v>0</v>
      </c>
      <c r="N112" s="4">
        <f>IF('No Worse Off Calc'!$C$6='No Worse Off Ref Data'!N$2,Data!R112,0)</f>
        <v>0</v>
      </c>
      <c r="O112" s="4">
        <f>IF('No Worse Off Calc'!$C$6='No Worse Off Ref Data'!O$2,Data!S112,0)</f>
        <v>0</v>
      </c>
      <c r="P112" s="4">
        <f>IF('No Worse Off Calc'!$C$6='No Worse Off Ref Data'!P$2,Data!T112,0)</f>
        <v>0</v>
      </c>
      <c r="Q112" s="4">
        <f>IF('No Worse Off Calc'!$C$6='No Worse Off Ref Data'!Q$2,Data!U112,0)</f>
        <v>0</v>
      </c>
      <c r="R112" s="22">
        <f t="shared" si="9"/>
        <v>541.72165057077632</v>
      </c>
      <c r="S112" s="18">
        <f>IF(S$2='No Worse Off Calc'!$D$6,Data!V112,0)</f>
        <v>0</v>
      </c>
      <c r="T112" s="4">
        <f>IF(T$2='No Worse Off Calc'!$D$6,Data!W112,0)</f>
        <v>0</v>
      </c>
      <c r="U112" s="4">
        <f>IF(U$2='No Worse Off Calc'!$D$6,Data!X112,0)</f>
        <v>0</v>
      </c>
      <c r="V112" s="4">
        <f>IF(V$2='No Worse Off Calc'!$D$6,Data!Y112,0)</f>
        <v>0</v>
      </c>
      <c r="W112" s="4">
        <f>IF(W$2='No Worse Off Calc'!$D$6,Data!Z112,0)</f>
        <v>0</v>
      </c>
      <c r="X112" s="4">
        <f>IF(X$2='No Worse Off Calc'!$D$6,Data!AA112,0)</f>
        <v>0</v>
      </c>
      <c r="Y112" s="4">
        <f>IF(Y$2='No Worse Off Calc'!$D$6,Data!AB112,0)</f>
        <v>0</v>
      </c>
      <c r="Z112" s="4">
        <f>IF(Z$2='No Worse Off Calc'!$D$6,Data!AC112,0)</f>
        <v>0</v>
      </c>
      <c r="AA112" s="4">
        <f>IF(AA$2='No Worse Off Calc'!$D$6,Data!AD112,0)</f>
        <v>0</v>
      </c>
      <c r="AB112" s="4">
        <f>IF(AB$2='No Worse Off Calc'!$D$6,Data!AE112,0)</f>
        <v>0</v>
      </c>
      <c r="AC112" s="4">
        <f>IF(AC$2='No Worse Off Calc'!$D$6,Data!AF112,0)</f>
        <v>0</v>
      </c>
      <c r="AD112" s="4">
        <f>IF(AD$2='No Worse Off Calc'!$D$6,Data!AG112,0)</f>
        <v>0</v>
      </c>
      <c r="AE112" s="4">
        <f>IF(AE$2='No Worse Off Calc'!$D$6,Data!AH112,0)</f>
        <v>0</v>
      </c>
      <c r="AF112" s="4">
        <f>IF(AF$2='No Worse Off Calc'!$D$6,Data!AI112,0)</f>
        <v>0</v>
      </c>
      <c r="AG112" s="6">
        <f t="shared" si="10"/>
        <v>0</v>
      </c>
      <c r="AH112" s="18">
        <f>IF(AH$2='No Worse Off Calc'!$E$6,0,0)</f>
        <v>0</v>
      </c>
      <c r="AI112" s="4">
        <f>IF(AI$2='No Worse Off Calc'!$E$6,Data!AJ112,0)</f>
        <v>0</v>
      </c>
      <c r="AJ112" s="4">
        <f>IF(AJ$2='No Worse Off Calc'!$E$6,Data!AK112,0)</f>
        <v>178.42568493150685</v>
      </c>
      <c r="AK112" s="4">
        <f>IF(AK$2='No Worse Off Calc'!$E$6,Data!AL112,0)</f>
        <v>0</v>
      </c>
      <c r="AL112" s="4">
        <f>IF(AL$2='No Worse Off Calc'!$E$6,Data!AM112,0)</f>
        <v>0</v>
      </c>
      <c r="AM112" s="4">
        <f>IF(AM$2='No Worse Off Calc'!$E$6,Data!AN112,0)</f>
        <v>0</v>
      </c>
      <c r="AN112" s="4">
        <f>IF(AN$2='No Worse Off Calc'!$E$6,Data!AO112,0)</f>
        <v>0</v>
      </c>
      <c r="AO112" s="4">
        <f>IF(AO$2='No Worse Off Calc'!$E$6,Data!AP112,0)</f>
        <v>0</v>
      </c>
      <c r="AP112" s="6">
        <f t="shared" si="11"/>
        <v>178.42568493150685</v>
      </c>
      <c r="AQ112" s="18">
        <f>IF(AQ$2='No Worse Off Calc'!$F$6,0,0)</f>
        <v>0</v>
      </c>
      <c r="AR112" s="4">
        <f>IF(AR$2='No Worse Off Calc'!$F$6,Data!AQ112,0)</f>
        <v>0</v>
      </c>
      <c r="AS112" s="4">
        <f>IF(AS$2='No Worse Off Calc'!$F$6,Data!AR112,0)</f>
        <v>0</v>
      </c>
      <c r="AT112" s="4">
        <f>IF(AT$2='No Worse Off Calc'!$F$6,Data!AS112,0)</f>
        <v>0</v>
      </c>
      <c r="AU112" s="4">
        <f>IF(AU$2='No Worse Off Calc'!$F$6,Data!AT112,0)</f>
        <v>0</v>
      </c>
      <c r="AV112" s="4">
        <f>IF(AV$2='No Worse Off Calc'!$F$6,Data!AU112,0)</f>
        <v>0</v>
      </c>
      <c r="AW112" s="4">
        <f>IF(AW$2='No Worse Off Calc'!$F$6,Data!AV112,0)</f>
        <v>0</v>
      </c>
      <c r="AX112" s="4">
        <f>IF(AX$2='No Worse Off Calc'!$F$6,Data!AW112,0)</f>
        <v>0</v>
      </c>
      <c r="AY112" s="6">
        <f t="shared" si="12"/>
        <v>0</v>
      </c>
      <c r="AZ112" s="18">
        <f>IF(AZ$2='No Worse Off Calc'!$G$6,0,0)</f>
        <v>0</v>
      </c>
      <c r="BA112" s="4">
        <f>IF(BA$2='No Worse Off Calc'!$G$6,Data!AX112,0)</f>
        <v>0</v>
      </c>
      <c r="BB112" s="4">
        <f>IF(BB$2='No Worse Off Calc'!$G$6,Data!AY112,0)</f>
        <v>29.188584474885843</v>
      </c>
      <c r="BC112" s="4">
        <f>IF(BC$2='No Worse Off Calc'!$G$6,Data!AZ112,0)</f>
        <v>0</v>
      </c>
      <c r="BD112" s="4">
        <f>IF(BD$2='No Worse Off Calc'!$G$6,Data!BA112,0)</f>
        <v>0</v>
      </c>
      <c r="BE112" s="4">
        <f>IF(BE$2='No Worse Off Calc'!$G$6,Data!BB112,0)</f>
        <v>0</v>
      </c>
      <c r="BF112" s="4">
        <f>IF(BF$2='No Worse Off Calc'!$G$6,Data!BC112,0)</f>
        <v>0</v>
      </c>
      <c r="BG112" s="4">
        <f>IF(BG$2='No Worse Off Calc'!$G$6,Data!BD112,0)</f>
        <v>0</v>
      </c>
      <c r="BH112" s="6">
        <f t="shared" si="13"/>
        <v>29.188584474885843</v>
      </c>
      <c r="BI112" s="97">
        <f>IF('No Worse Off Calc'!$H$6="Yes",Data!BE112,0)</f>
        <v>27.02</v>
      </c>
      <c r="BJ112" s="18">
        <f>IF(BJ$2='No Worse Off Calc'!$L$4,0,0)</f>
        <v>0</v>
      </c>
      <c r="BK112" s="4">
        <f>IF(BK$2='No Worse Off Calc'!$L$4,Data!BV112,0)</f>
        <v>0</v>
      </c>
      <c r="BL112" s="4">
        <f>IF(BL$2='No Worse Off Calc'!$L$4,Data!BW112,0)</f>
        <v>0</v>
      </c>
      <c r="BM112" s="4">
        <f>IF(BM$2='No Worse Off Calc'!$L$4,Data!BX112,0)</f>
        <v>0</v>
      </c>
      <c r="BN112" s="4">
        <f>IF(BN$2='No Worse Off Calc'!$L$4,Data!BY112,0)</f>
        <v>12.258749999999999</v>
      </c>
      <c r="BO112" s="6">
        <f t="shared" si="14"/>
        <v>12.258749999999999</v>
      </c>
      <c r="BP112" s="4">
        <f>IF('No Worse Off Calc'!$J$6='No Worse Off Ref Data'!BP$2,Data!C112,0)</f>
        <v>0</v>
      </c>
      <c r="BQ112" s="4">
        <f>IF('No Worse Off Calc'!$J$6='No Worse Off Ref Data'!BQ$2,Data!D112,0)</f>
        <v>0</v>
      </c>
      <c r="BR112" s="4">
        <f>IF('No Worse Off Calc'!$J$6='No Worse Off Ref Data'!BR$2,Data!E112,0)</f>
        <v>0</v>
      </c>
      <c r="BS112" s="4">
        <f>IF('No Worse Off Calc'!$J$6='No Worse Off Ref Data'!BS$2,Data!F112,0)</f>
        <v>402.39</v>
      </c>
      <c r="BT112" s="99">
        <f t="shared" si="8"/>
        <v>402.39</v>
      </c>
      <c r="BU112" s="102">
        <f>IF('No Worse Off Calc'!$L$6="Yes",'No Worse Off Ref Data'!BO112*'No Worse Off Calc'!$L$5,0)</f>
        <v>12.258749999999999</v>
      </c>
      <c r="BV112" s="102">
        <f>IF('No Worse Off Calc'!$M$6="Yes",IF(('No Worse Off Calc'!I116-'No Worse Off Ref Data'!BT112)&gt;0,('No Worse Off Calc'!I116-'No Worse Off Ref Data'!BT112)*'No Worse Off Calc'!$M$5,0),0)</f>
        <v>0</v>
      </c>
      <c r="BW112" s="80">
        <f>IF('No Worse Off Calc'!$K$6="Yes",IF(('No Worse Off Calc'!I116)&lt;'No Worse Off Calc'!J116,('No Worse Off Calc'!I116-'No Worse Off Calc'!J116)*'No Worse Off Calc'!$K$5,0),0)</f>
        <v>-41.262618835616365</v>
      </c>
      <c r="BX112" s="105">
        <f>IF('No Worse Off Calc'!$N$5='No Worse Off Ref Data'!$BX$2,'No Worse Off Scaling'!D115,0)</f>
        <v>0</v>
      </c>
      <c r="BY112" s="1">
        <f>IF('No Worse Off Calc'!$N$5='No Worse Off Ref Data'!$BY$2,'No Worse Off Scaling'!H115,0)</f>
        <v>0</v>
      </c>
      <c r="BZ112" s="6">
        <f>IF('No Worse Off Calc'!$N$6="Yes",SUM('No Worse Off Ref Data'!BX112:BY112),0)</f>
        <v>0</v>
      </c>
      <c r="CA112" s="4"/>
      <c r="CB112" s="4"/>
      <c r="CC112" s="4"/>
      <c r="CD112" s="4"/>
      <c r="CE112" s="4"/>
      <c r="CF112" s="4"/>
      <c r="CG112" s="4"/>
      <c r="CH112" s="4"/>
      <c r="CI112" s="4"/>
      <c r="CJ112" s="4"/>
      <c r="CK112" s="4"/>
      <c r="CL112" s="4"/>
      <c r="CM112" s="4"/>
      <c r="CN112" s="4"/>
      <c r="CO112" s="4"/>
      <c r="CP112" s="4"/>
      <c r="CQ112" s="4" t="e">
        <f>IF('No Worse Off Calc'!#REF!='No Worse Off Ref Data'!CQ$2,Data!G112,0)</f>
        <v>#REF!</v>
      </c>
      <c r="CR112" s="4" t="e">
        <f>IF('No Worse Off Calc'!#REF!='No Worse Off Ref Data'!CR$2,Data!H112,0)</f>
        <v>#REF!</v>
      </c>
      <c r="CS112" s="4" t="e">
        <f>IF('No Worse Off Calc'!#REF!='No Worse Off Ref Data'!CS$2,Data!I112,0)</f>
        <v>#REF!</v>
      </c>
      <c r="CT112" s="4" t="e">
        <f>IF('No Worse Off Calc'!#REF!='No Worse Off Ref Data'!CT$2,Data!J112,0)</f>
        <v>#REF!</v>
      </c>
      <c r="CU112" s="4" t="e">
        <f>IF('No Worse Off Calc'!#REF!='No Worse Off Ref Data'!CU$2,Data!K112,0)</f>
        <v>#REF!</v>
      </c>
      <c r="CV112" s="4" t="e">
        <f>IF('No Worse Off Calc'!#REF!='No Worse Off Ref Data'!CV$2,Data!L112,0)</f>
        <v>#REF!</v>
      </c>
      <c r="CW112" s="4" t="e">
        <f>IF('No Worse Off Calc'!#REF!='No Worse Off Ref Data'!CW$2,Data!M112,0)</f>
        <v>#REF!</v>
      </c>
      <c r="CX112" s="4" t="e">
        <f>IF('No Worse Off Calc'!#REF!='No Worse Off Ref Data'!CX$2,Data!N112,0)</f>
        <v>#REF!</v>
      </c>
      <c r="CY112" s="4" t="e">
        <f>IF('No Worse Off Calc'!#REF!='No Worse Off Ref Data'!CY$2,Data!O112,0)</f>
        <v>#REF!</v>
      </c>
      <c r="CZ112" s="4" t="e">
        <f>IF('No Worse Off Calc'!#REF!='No Worse Off Ref Data'!CZ$2,Data!P112,0)</f>
        <v>#REF!</v>
      </c>
      <c r="DA112" s="4" t="e">
        <f>IF('No Worse Off Calc'!#REF!='No Worse Off Ref Data'!DA$2,Data!Q112,0)</f>
        <v>#REF!</v>
      </c>
      <c r="DB112" s="4" t="e">
        <f>IF('No Worse Off Calc'!#REF!='No Worse Off Ref Data'!DB$2,Data!R112,0)</f>
        <v>#REF!</v>
      </c>
      <c r="DC112" s="4" t="e">
        <f>IF('No Worse Off Calc'!#REF!='No Worse Off Ref Data'!DC$2,Data!S112,0)</f>
        <v>#REF!</v>
      </c>
      <c r="DD112" s="4" t="e">
        <f>IF('No Worse Off Calc'!#REF!='No Worse Off Ref Data'!DD$2,Data!T112,0)</f>
        <v>#REF!</v>
      </c>
      <c r="DE112" s="4" t="e">
        <f>IF('No Worse Off Calc'!#REF!='No Worse Off Ref Data'!DE$2,Data!U112,0)</f>
        <v>#REF!</v>
      </c>
      <c r="DF112" s="22" t="e">
        <f t="shared" si="15"/>
        <v>#REF!</v>
      </c>
    </row>
    <row r="113" spans="1:110" x14ac:dyDescent="0.3">
      <c r="A113" s="12">
        <v>10371</v>
      </c>
      <c r="B113" s="37" t="s">
        <v>120</v>
      </c>
      <c r="C113" s="18">
        <f>IF('No Worse Off Calc'!$C$6='No Worse Off Ref Data'!C$2,Data!G113,0)</f>
        <v>0</v>
      </c>
      <c r="D113" s="4">
        <f>IF('No Worse Off Calc'!$C$6='No Worse Off Ref Data'!D$2,Data!H113,0)</f>
        <v>0</v>
      </c>
      <c r="E113" s="4">
        <f>IF('No Worse Off Calc'!$C$6='No Worse Off Ref Data'!E$2,Data!I113,0)</f>
        <v>11.271588356164383</v>
      </c>
      <c r="F113" s="4">
        <f>IF('No Worse Off Calc'!$C$6='No Worse Off Ref Data'!F$2,Data!J113,0)</f>
        <v>0</v>
      </c>
      <c r="G113" s="4">
        <f>IF('No Worse Off Calc'!$C$6='No Worse Off Ref Data'!G$2,Data!K113,0)</f>
        <v>0</v>
      </c>
      <c r="H113" s="4">
        <f>IF('No Worse Off Calc'!$C$6='No Worse Off Ref Data'!H$2,Data!L113,0)</f>
        <v>0</v>
      </c>
      <c r="I113" s="4">
        <f>IF('No Worse Off Calc'!$C$6='No Worse Off Ref Data'!I$2,Data!M113,0)</f>
        <v>0</v>
      </c>
      <c r="J113" s="4">
        <f>IF('No Worse Off Calc'!$C$6='No Worse Off Ref Data'!J$2,Data!N113,0)</f>
        <v>0</v>
      </c>
      <c r="K113" s="4">
        <f>IF('No Worse Off Calc'!$C$6='No Worse Off Ref Data'!K$2,Data!O113,0)</f>
        <v>0</v>
      </c>
      <c r="L113" s="4">
        <f>IF('No Worse Off Calc'!$C$6='No Worse Off Ref Data'!L$2,Data!P113,0)</f>
        <v>0</v>
      </c>
      <c r="M113" s="4">
        <f>IF('No Worse Off Calc'!$C$6='No Worse Off Ref Data'!M$2,Data!Q113,0)</f>
        <v>0</v>
      </c>
      <c r="N113" s="4">
        <f>IF('No Worse Off Calc'!$C$6='No Worse Off Ref Data'!N$2,Data!R113,0)</f>
        <v>0</v>
      </c>
      <c r="O113" s="4">
        <f>IF('No Worse Off Calc'!$C$6='No Worse Off Ref Data'!O$2,Data!S113,0)</f>
        <v>0</v>
      </c>
      <c r="P113" s="4">
        <f>IF('No Worse Off Calc'!$C$6='No Worse Off Ref Data'!P$2,Data!T113,0)</f>
        <v>0</v>
      </c>
      <c r="Q113" s="4">
        <f>IF('No Worse Off Calc'!$C$6='No Worse Off Ref Data'!Q$2,Data!U113,0)</f>
        <v>0</v>
      </c>
      <c r="R113" s="22">
        <f t="shared" si="9"/>
        <v>11.271588356164383</v>
      </c>
      <c r="S113" s="18">
        <f>IF(S$2='No Worse Off Calc'!$D$6,Data!V113,0)</f>
        <v>0</v>
      </c>
      <c r="T113" s="4">
        <f>IF(T$2='No Worse Off Calc'!$D$6,Data!W113,0)</f>
        <v>0</v>
      </c>
      <c r="U113" s="4">
        <f>IF(U$2='No Worse Off Calc'!$D$6,Data!X113,0)</f>
        <v>0</v>
      </c>
      <c r="V113" s="4">
        <f>IF(V$2='No Worse Off Calc'!$D$6,Data!Y113,0)</f>
        <v>0</v>
      </c>
      <c r="W113" s="4">
        <f>IF(W$2='No Worse Off Calc'!$D$6,Data!Z113,0)</f>
        <v>0</v>
      </c>
      <c r="X113" s="4">
        <f>IF(X$2='No Worse Off Calc'!$D$6,Data!AA113,0)</f>
        <v>0</v>
      </c>
      <c r="Y113" s="4">
        <f>IF(Y$2='No Worse Off Calc'!$D$6,Data!AB113,0)</f>
        <v>0</v>
      </c>
      <c r="Z113" s="4">
        <f>IF(Z$2='No Worse Off Calc'!$D$6,Data!AC113,0)</f>
        <v>0</v>
      </c>
      <c r="AA113" s="4">
        <f>IF(AA$2='No Worse Off Calc'!$D$6,Data!AD113,0)</f>
        <v>0</v>
      </c>
      <c r="AB113" s="4">
        <f>IF(AB$2='No Worse Off Calc'!$D$6,Data!AE113,0)</f>
        <v>0</v>
      </c>
      <c r="AC113" s="4">
        <f>IF(AC$2='No Worse Off Calc'!$D$6,Data!AF113,0)</f>
        <v>0</v>
      </c>
      <c r="AD113" s="4">
        <f>IF(AD$2='No Worse Off Calc'!$D$6,Data!AG113,0)</f>
        <v>0</v>
      </c>
      <c r="AE113" s="4">
        <f>IF(AE$2='No Worse Off Calc'!$D$6,Data!AH113,0)</f>
        <v>0</v>
      </c>
      <c r="AF113" s="4">
        <f>IF(AF$2='No Worse Off Calc'!$D$6,Data!AI113,0)</f>
        <v>0</v>
      </c>
      <c r="AG113" s="6">
        <f t="shared" si="10"/>
        <v>0</v>
      </c>
      <c r="AH113" s="18">
        <f>IF(AH$2='No Worse Off Calc'!$E$6,0,0)</f>
        <v>0</v>
      </c>
      <c r="AI113" s="4">
        <f>IF(AI$2='No Worse Off Calc'!$E$6,Data!AJ113,0)</f>
        <v>0</v>
      </c>
      <c r="AJ113" s="4">
        <f>IF(AJ$2='No Worse Off Calc'!$E$6,Data!AK113,0)</f>
        <v>0</v>
      </c>
      <c r="AK113" s="4">
        <f>IF(AK$2='No Worse Off Calc'!$E$6,Data!AL113,0)</f>
        <v>0</v>
      </c>
      <c r="AL113" s="4">
        <f>IF(AL$2='No Worse Off Calc'!$E$6,Data!AM113,0)</f>
        <v>0</v>
      </c>
      <c r="AM113" s="4">
        <f>IF(AM$2='No Worse Off Calc'!$E$6,Data!AN113,0)</f>
        <v>0</v>
      </c>
      <c r="AN113" s="4">
        <f>IF(AN$2='No Worse Off Calc'!$E$6,Data!AO113,0)</f>
        <v>0</v>
      </c>
      <c r="AO113" s="4">
        <f>IF(AO$2='No Worse Off Calc'!$E$6,Data!AP113,0)</f>
        <v>0</v>
      </c>
      <c r="AP113" s="6">
        <f t="shared" si="11"/>
        <v>0</v>
      </c>
      <c r="AQ113" s="18">
        <f>IF(AQ$2='No Worse Off Calc'!$F$6,0,0)</f>
        <v>0</v>
      </c>
      <c r="AR113" s="4">
        <f>IF(AR$2='No Worse Off Calc'!$F$6,Data!AQ113,0)</f>
        <v>0</v>
      </c>
      <c r="AS113" s="4">
        <f>IF(AS$2='No Worse Off Calc'!$F$6,Data!AR113,0)</f>
        <v>0</v>
      </c>
      <c r="AT113" s="4">
        <f>IF(AT$2='No Worse Off Calc'!$F$6,Data!AS113,0)</f>
        <v>0</v>
      </c>
      <c r="AU113" s="4">
        <f>IF(AU$2='No Worse Off Calc'!$F$6,Data!AT113,0)</f>
        <v>0</v>
      </c>
      <c r="AV113" s="4">
        <f>IF(AV$2='No Worse Off Calc'!$F$6,Data!AU113,0)</f>
        <v>0</v>
      </c>
      <c r="AW113" s="4">
        <f>IF(AW$2='No Worse Off Calc'!$F$6,Data!AV113,0)</f>
        <v>0</v>
      </c>
      <c r="AX113" s="4">
        <f>IF(AX$2='No Worse Off Calc'!$F$6,Data!AW113,0)</f>
        <v>0</v>
      </c>
      <c r="AY113" s="6">
        <f t="shared" si="12"/>
        <v>0</v>
      </c>
      <c r="AZ113" s="18">
        <f>IF(AZ$2='No Worse Off Calc'!$G$6,0,0)</f>
        <v>0</v>
      </c>
      <c r="BA113" s="4">
        <f>IF(BA$2='No Worse Off Calc'!$G$6,Data!AX113,0)</f>
        <v>0</v>
      </c>
      <c r="BB113" s="4">
        <f>IF(BB$2='No Worse Off Calc'!$G$6,Data!AY113,0)</f>
        <v>0</v>
      </c>
      <c r="BC113" s="4">
        <f>IF(BC$2='No Worse Off Calc'!$G$6,Data!AZ113,0)</f>
        <v>0</v>
      </c>
      <c r="BD113" s="4">
        <f>IF(BD$2='No Worse Off Calc'!$G$6,Data!BA113,0)</f>
        <v>0</v>
      </c>
      <c r="BE113" s="4">
        <f>IF(BE$2='No Worse Off Calc'!$G$6,Data!BB113,0)</f>
        <v>0</v>
      </c>
      <c r="BF113" s="4">
        <f>IF(BF$2='No Worse Off Calc'!$G$6,Data!BC113,0)</f>
        <v>0</v>
      </c>
      <c r="BG113" s="4">
        <f>IF(BG$2='No Worse Off Calc'!$G$6,Data!BD113,0)</f>
        <v>0</v>
      </c>
      <c r="BH113" s="6">
        <f t="shared" si="13"/>
        <v>0</v>
      </c>
      <c r="BI113" s="97">
        <f>IF('No Worse Off Calc'!$H$6="Yes",Data!BE113,0)</f>
        <v>0</v>
      </c>
      <c r="BJ113" s="18">
        <f>IF(BJ$2='No Worse Off Calc'!$L$4,0,0)</f>
        <v>0</v>
      </c>
      <c r="BK113" s="4">
        <f>IF(BK$2='No Worse Off Calc'!$L$4,Data!BV113,0)</f>
        <v>0</v>
      </c>
      <c r="BL113" s="4">
        <f>IF(BL$2='No Worse Off Calc'!$L$4,Data!BW113,0)</f>
        <v>0</v>
      </c>
      <c r="BM113" s="4">
        <f>IF(BM$2='No Worse Off Calc'!$L$4,Data!BX113,0)</f>
        <v>0</v>
      </c>
      <c r="BN113" s="4">
        <f>IF(BN$2='No Worse Off Calc'!$L$4,Data!BY113,0)</f>
        <v>0</v>
      </c>
      <c r="BO113" s="6">
        <f t="shared" si="14"/>
        <v>0</v>
      </c>
      <c r="BP113" s="4">
        <f>IF('No Worse Off Calc'!$J$6='No Worse Off Ref Data'!BP$2,Data!C113,0)</f>
        <v>0</v>
      </c>
      <c r="BQ113" s="4">
        <f>IF('No Worse Off Calc'!$J$6='No Worse Off Ref Data'!BQ$2,Data!D113,0)</f>
        <v>0</v>
      </c>
      <c r="BR113" s="4">
        <f>IF('No Worse Off Calc'!$J$6='No Worse Off Ref Data'!BR$2,Data!E113,0)</f>
        <v>0</v>
      </c>
      <c r="BS113" s="4">
        <f>IF('No Worse Off Calc'!$J$6='No Worse Off Ref Data'!BS$2,Data!F113,0)</f>
        <v>11.032</v>
      </c>
      <c r="BT113" s="99">
        <f t="shared" si="8"/>
        <v>11.032</v>
      </c>
      <c r="BU113" s="102">
        <f>IF('No Worse Off Calc'!$L$6="Yes",'No Worse Off Ref Data'!BO113*'No Worse Off Calc'!$L$5,0)</f>
        <v>0</v>
      </c>
      <c r="BV113" s="102">
        <f>IF('No Worse Off Calc'!$M$6="Yes",IF(('No Worse Off Calc'!I117-'No Worse Off Ref Data'!BT113)&gt;0,('No Worse Off Calc'!I117-'No Worse Off Ref Data'!BT113)*'No Worse Off Calc'!$M$5,0),0)</f>
        <v>0.23958835616438279</v>
      </c>
      <c r="BW113" s="80">
        <f>IF('No Worse Off Calc'!$K$6="Yes",IF(('No Worse Off Calc'!I117)&lt;'No Worse Off Calc'!J117,('No Worse Off Calc'!I117-'No Worse Off Calc'!J117)*'No Worse Off Calc'!$K$5,0),0)</f>
        <v>0</v>
      </c>
      <c r="BX113" s="105">
        <f>IF('No Worse Off Calc'!$N$5='No Worse Off Ref Data'!$BX$2,'No Worse Off Scaling'!D116,0)</f>
        <v>0</v>
      </c>
      <c r="BY113" s="1">
        <f>IF('No Worse Off Calc'!$N$5='No Worse Off Ref Data'!$BY$2,'No Worse Off Scaling'!H116,0)</f>
        <v>-0.13449972961325693</v>
      </c>
      <c r="BZ113" s="6">
        <f>IF('No Worse Off Calc'!$N$6="Yes",SUM('No Worse Off Ref Data'!BX113:BY113),0)</f>
        <v>-0.13449972961325693</v>
      </c>
      <c r="CA113" s="4"/>
      <c r="CB113" s="4"/>
      <c r="CC113" s="4"/>
      <c r="CD113" s="4"/>
      <c r="CE113" s="4"/>
      <c r="CF113" s="4"/>
      <c r="CG113" s="4"/>
      <c r="CH113" s="4"/>
      <c r="CI113" s="4"/>
      <c r="CJ113" s="4"/>
      <c r="CK113" s="4"/>
      <c r="CL113" s="4"/>
      <c r="CM113" s="4"/>
      <c r="CN113" s="4"/>
      <c r="CO113" s="4"/>
      <c r="CP113" s="4"/>
      <c r="CQ113" s="4" t="e">
        <f>IF('No Worse Off Calc'!#REF!='No Worse Off Ref Data'!CQ$2,Data!G113,0)</f>
        <v>#REF!</v>
      </c>
      <c r="CR113" s="4" t="e">
        <f>IF('No Worse Off Calc'!#REF!='No Worse Off Ref Data'!CR$2,Data!H113,0)</f>
        <v>#REF!</v>
      </c>
      <c r="CS113" s="4" t="e">
        <f>IF('No Worse Off Calc'!#REF!='No Worse Off Ref Data'!CS$2,Data!I113,0)</f>
        <v>#REF!</v>
      </c>
      <c r="CT113" s="4" t="e">
        <f>IF('No Worse Off Calc'!#REF!='No Worse Off Ref Data'!CT$2,Data!J113,0)</f>
        <v>#REF!</v>
      </c>
      <c r="CU113" s="4" t="e">
        <f>IF('No Worse Off Calc'!#REF!='No Worse Off Ref Data'!CU$2,Data!K113,0)</f>
        <v>#REF!</v>
      </c>
      <c r="CV113" s="4" t="e">
        <f>IF('No Worse Off Calc'!#REF!='No Worse Off Ref Data'!CV$2,Data!L113,0)</f>
        <v>#REF!</v>
      </c>
      <c r="CW113" s="4" t="e">
        <f>IF('No Worse Off Calc'!#REF!='No Worse Off Ref Data'!CW$2,Data!M113,0)</f>
        <v>#REF!</v>
      </c>
      <c r="CX113" s="4" t="e">
        <f>IF('No Worse Off Calc'!#REF!='No Worse Off Ref Data'!CX$2,Data!N113,0)</f>
        <v>#REF!</v>
      </c>
      <c r="CY113" s="4" t="e">
        <f>IF('No Worse Off Calc'!#REF!='No Worse Off Ref Data'!CY$2,Data!O113,0)</f>
        <v>#REF!</v>
      </c>
      <c r="CZ113" s="4" t="e">
        <f>IF('No Worse Off Calc'!#REF!='No Worse Off Ref Data'!CZ$2,Data!P113,0)</f>
        <v>#REF!</v>
      </c>
      <c r="DA113" s="4" t="e">
        <f>IF('No Worse Off Calc'!#REF!='No Worse Off Ref Data'!DA$2,Data!Q113,0)</f>
        <v>#REF!</v>
      </c>
      <c r="DB113" s="4" t="e">
        <f>IF('No Worse Off Calc'!#REF!='No Worse Off Ref Data'!DB$2,Data!R113,0)</f>
        <v>#REF!</v>
      </c>
      <c r="DC113" s="4" t="e">
        <f>IF('No Worse Off Calc'!#REF!='No Worse Off Ref Data'!DC$2,Data!S113,0)</f>
        <v>#REF!</v>
      </c>
      <c r="DD113" s="4" t="e">
        <f>IF('No Worse Off Calc'!#REF!='No Worse Off Ref Data'!DD$2,Data!T113,0)</f>
        <v>#REF!</v>
      </c>
      <c r="DE113" s="4" t="e">
        <f>IF('No Worse Off Calc'!#REF!='No Worse Off Ref Data'!DE$2,Data!U113,0)</f>
        <v>#REF!</v>
      </c>
      <c r="DF113" s="22" t="e">
        <f t="shared" si="15"/>
        <v>#REF!</v>
      </c>
    </row>
    <row r="114" spans="1:110" x14ac:dyDescent="0.3">
      <c r="A114" s="12">
        <v>10376</v>
      </c>
      <c r="B114" s="37" t="s">
        <v>121</v>
      </c>
      <c r="C114" s="18">
        <f>IF('No Worse Off Calc'!$C$6='No Worse Off Ref Data'!C$2,Data!G114,0)</f>
        <v>0</v>
      </c>
      <c r="D114" s="4">
        <f>IF('No Worse Off Calc'!$C$6='No Worse Off Ref Data'!D$2,Data!H114,0)</f>
        <v>0</v>
      </c>
      <c r="E114" s="4">
        <f>IF('No Worse Off Calc'!$C$6='No Worse Off Ref Data'!E$2,Data!I114,0)</f>
        <v>55.938610273972607</v>
      </c>
      <c r="F114" s="4">
        <f>IF('No Worse Off Calc'!$C$6='No Worse Off Ref Data'!F$2,Data!J114,0)</f>
        <v>0</v>
      </c>
      <c r="G114" s="4">
        <f>IF('No Worse Off Calc'!$C$6='No Worse Off Ref Data'!G$2,Data!K114,0)</f>
        <v>0</v>
      </c>
      <c r="H114" s="4">
        <f>IF('No Worse Off Calc'!$C$6='No Worse Off Ref Data'!H$2,Data!L114,0)</f>
        <v>0</v>
      </c>
      <c r="I114" s="4">
        <f>IF('No Worse Off Calc'!$C$6='No Worse Off Ref Data'!I$2,Data!M114,0)</f>
        <v>0</v>
      </c>
      <c r="J114" s="4">
        <f>IF('No Worse Off Calc'!$C$6='No Worse Off Ref Data'!J$2,Data!N114,0)</f>
        <v>0</v>
      </c>
      <c r="K114" s="4">
        <f>IF('No Worse Off Calc'!$C$6='No Worse Off Ref Data'!K$2,Data!O114,0)</f>
        <v>0</v>
      </c>
      <c r="L114" s="4">
        <f>IF('No Worse Off Calc'!$C$6='No Worse Off Ref Data'!L$2,Data!P114,0)</f>
        <v>0</v>
      </c>
      <c r="M114" s="4">
        <f>IF('No Worse Off Calc'!$C$6='No Worse Off Ref Data'!M$2,Data!Q114,0)</f>
        <v>0</v>
      </c>
      <c r="N114" s="4">
        <f>IF('No Worse Off Calc'!$C$6='No Worse Off Ref Data'!N$2,Data!R114,0)</f>
        <v>0</v>
      </c>
      <c r="O114" s="4">
        <f>IF('No Worse Off Calc'!$C$6='No Worse Off Ref Data'!O$2,Data!S114,0)</f>
        <v>0</v>
      </c>
      <c r="P114" s="4">
        <f>IF('No Worse Off Calc'!$C$6='No Worse Off Ref Data'!P$2,Data!T114,0)</f>
        <v>0</v>
      </c>
      <c r="Q114" s="4">
        <f>IF('No Worse Off Calc'!$C$6='No Worse Off Ref Data'!Q$2,Data!U114,0)</f>
        <v>0</v>
      </c>
      <c r="R114" s="22">
        <f t="shared" si="9"/>
        <v>55.938610273972607</v>
      </c>
      <c r="S114" s="18">
        <f>IF(S$2='No Worse Off Calc'!$D$6,Data!V114,0)</f>
        <v>0</v>
      </c>
      <c r="T114" s="4">
        <f>IF(T$2='No Worse Off Calc'!$D$6,Data!W114,0)</f>
        <v>0</v>
      </c>
      <c r="U114" s="4">
        <f>IF(U$2='No Worse Off Calc'!$D$6,Data!X114,0)</f>
        <v>0</v>
      </c>
      <c r="V114" s="4">
        <f>IF(V$2='No Worse Off Calc'!$D$6,Data!Y114,0)</f>
        <v>0</v>
      </c>
      <c r="W114" s="4">
        <f>IF(W$2='No Worse Off Calc'!$D$6,Data!Z114,0)</f>
        <v>0</v>
      </c>
      <c r="X114" s="4">
        <f>IF(X$2='No Worse Off Calc'!$D$6,Data!AA114,0)</f>
        <v>0</v>
      </c>
      <c r="Y114" s="4">
        <f>IF(Y$2='No Worse Off Calc'!$D$6,Data!AB114,0)</f>
        <v>0</v>
      </c>
      <c r="Z114" s="4">
        <f>IF(Z$2='No Worse Off Calc'!$D$6,Data!AC114,0)</f>
        <v>0</v>
      </c>
      <c r="AA114" s="4">
        <f>IF(AA$2='No Worse Off Calc'!$D$6,Data!AD114,0)</f>
        <v>0</v>
      </c>
      <c r="AB114" s="4">
        <f>IF(AB$2='No Worse Off Calc'!$D$6,Data!AE114,0)</f>
        <v>0</v>
      </c>
      <c r="AC114" s="4">
        <f>IF(AC$2='No Worse Off Calc'!$D$6,Data!AF114,0)</f>
        <v>0</v>
      </c>
      <c r="AD114" s="4">
        <f>IF(AD$2='No Worse Off Calc'!$D$6,Data!AG114,0)</f>
        <v>0</v>
      </c>
      <c r="AE114" s="4">
        <f>IF(AE$2='No Worse Off Calc'!$D$6,Data!AH114,0)</f>
        <v>0</v>
      </c>
      <c r="AF114" s="4">
        <f>IF(AF$2='No Worse Off Calc'!$D$6,Data!AI114,0)</f>
        <v>0</v>
      </c>
      <c r="AG114" s="6">
        <f t="shared" si="10"/>
        <v>0</v>
      </c>
      <c r="AH114" s="18">
        <f>IF(AH$2='No Worse Off Calc'!$E$6,0,0)</f>
        <v>0</v>
      </c>
      <c r="AI114" s="4">
        <f>IF(AI$2='No Worse Off Calc'!$E$6,Data!AJ114,0)</f>
        <v>0</v>
      </c>
      <c r="AJ114" s="4">
        <f>IF(AJ$2='No Worse Off Calc'!$E$6,Data!AK114,0)</f>
        <v>0</v>
      </c>
      <c r="AK114" s="4">
        <f>IF(AK$2='No Worse Off Calc'!$E$6,Data!AL114,0)</f>
        <v>0</v>
      </c>
      <c r="AL114" s="4">
        <f>IF(AL$2='No Worse Off Calc'!$E$6,Data!AM114,0)</f>
        <v>0</v>
      </c>
      <c r="AM114" s="4">
        <f>IF(AM$2='No Worse Off Calc'!$E$6,Data!AN114,0)</f>
        <v>0</v>
      </c>
      <c r="AN114" s="4">
        <f>IF(AN$2='No Worse Off Calc'!$E$6,Data!AO114,0)</f>
        <v>0</v>
      </c>
      <c r="AO114" s="4">
        <f>IF(AO$2='No Worse Off Calc'!$E$6,Data!AP114,0)</f>
        <v>0</v>
      </c>
      <c r="AP114" s="6">
        <f t="shared" si="11"/>
        <v>0</v>
      </c>
      <c r="AQ114" s="18">
        <f>IF(AQ$2='No Worse Off Calc'!$F$6,0,0)</f>
        <v>0</v>
      </c>
      <c r="AR114" s="4">
        <f>IF(AR$2='No Worse Off Calc'!$F$6,Data!AQ114,0)</f>
        <v>0</v>
      </c>
      <c r="AS114" s="4">
        <f>IF(AS$2='No Worse Off Calc'!$F$6,Data!AR114,0)</f>
        <v>0.69737442922374426</v>
      </c>
      <c r="AT114" s="4">
        <f>IF(AT$2='No Worse Off Calc'!$F$6,Data!AS114,0)</f>
        <v>0</v>
      </c>
      <c r="AU114" s="4">
        <f>IF(AU$2='No Worse Off Calc'!$F$6,Data!AT114,0)</f>
        <v>0</v>
      </c>
      <c r="AV114" s="4">
        <f>IF(AV$2='No Worse Off Calc'!$F$6,Data!AU114,0)</f>
        <v>0</v>
      </c>
      <c r="AW114" s="4">
        <f>IF(AW$2='No Worse Off Calc'!$F$6,Data!AV114,0)</f>
        <v>0</v>
      </c>
      <c r="AX114" s="4">
        <f>IF(AX$2='No Worse Off Calc'!$F$6,Data!AW114,0)</f>
        <v>0</v>
      </c>
      <c r="AY114" s="6">
        <f t="shared" si="12"/>
        <v>0.69737442922374426</v>
      </c>
      <c r="AZ114" s="18">
        <f>IF(AZ$2='No Worse Off Calc'!$G$6,0,0)</f>
        <v>0</v>
      </c>
      <c r="BA114" s="4">
        <f>IF(BA$2='No Worse Off Calc'!$G$6,Data!AX114,0)</f>
        <v>0</v>
      </c>
      <c r="BB114" s="4">
        <f>IF(BB$2='No Worse Off Calc'!$G$6,Data!AY114,0)</f>
        <v>0</v>
      </c>
      <c r="BC114" s="4">
        <f>IF(BC$2='No Worse Off Calc'!$G$6,Data!AZ114,0)</f>
        <v>0</v>
      </c>
      <c r="BD114" s="4">
        <f>IF(BD$2='No Worse Off Calc'!$G$6,Data!BA114,0)</f>
        <v>0</v>
      </c>
      <c r="BE114" s="4">
        <f>IF(BE$2='No Worse Off Calc'!$G$6,Data!BB114,0)</f>
        <v>0</v>
      </c>
      <c r="BF114" s="4">
        <f>IF(BF$2='No Worse Off Calc'!$G$6,Data!BC114,0)</f>
        <v>0</v>
      </c>
      <c r="BG114" s="4">
        <f>IF(BG$2='No Worse Off Calc'!$G$6,Data!BD114,0)</f>
        <v>0</v>
      </c>
      <c r="BH114" s="6">
        <f t="shared" si="13"/>
        <v>0</v>
      </c>
      <c r="BI114" s="97">
        <f>IF('No Worse Off Calc'!$H$6="Yes",Data!BE114,0)</f>
        <v>0</v>
      </c>
      <c r="BJ114" s="18">
        <f>IF(BJ$2='No Worse Off Calc'!$L$4,0,0)</f>
        <v>0</v>
      </c>
      <c r="BK114" s="4">
        <f>IF(BK$2='No Worse Off Calc'!$L$4,Data!BV114,0)</f>
        <v>0</v>
      </c>
      <c r="BL114" s="4">
        <f>IF(BL$2='No Worse Off Calc'!$L$4,Data!BW114,0)</f>
        <v>0</v>
      </c>
      <c r="BM114" s="4">
        <f>IF(BM$2='No Worse Off Calc'!$L$4,Data!BX114,0)</f>
        <v>0</v>
      </c>
      <c r="BN114" s="4">
        <f>IF(BN$2='No Worse Off Calc'!$L$4,Data!BY114,0)</f>
        <v>0</v>
      </c>
      <c r="BO114" s="6">
        <f t="shared" si="14"/>
        <v>0</v>
      </c>
      <c r="BP114" s="4">
        <f>IF('No Worse Off Calc'!$J$6='No Worse Off Ref Data'!BP$2,Data!C114,0)</f>
        <v>0</v>
      </c>
      <c r="BQ114" s="4">
        <f>IF('No Worse Off Calc'!$J$6='No Worse Off Ref Data'!BQ$2,Data!D114,0)</f>
        <v>0</v>
      </c>
      <c r="BR114" s="4">
        <f>IF('No Worse Off Calc'!$J$6='No Worse Off Ref Data'!BR$2,Data!E114,0)</f>
        <v>0</v>
      </c>
      <c r="BS114" s="4">
        <f>IF('No Worse Off Calc'!$J$6='No Worse Off Ref Data'!BS$2,Data!F114,0)</f>
        <v>56.029000000000003</v>
      </c>
      <c r="BT114" s="99">
        <f t="shared" si="8"/>
        <v>56.029000000000003</v>
      </c>
      <c r="BU114" s="102">
        <f>IF('No Worse Off Calc'!$L$6="Yes",'No Worse Off Ref Data'!BO114*'No Worse Off Calc'!$L$5,0)</f>
        <v>0</v>
      </c>
      <c r="BV114" s="102">
        <f>IF('No Worse Off Calc'!$M$6="Yes",IF(('No Worse Off Calc'!I118-'No Worse Off Ref Data'!BT114)&gt;0,('No Worse Off Calc'!I118-'No Worse Off Ref Data'!BT114)*'No Worse Off Calc'!$M$5,0),0)</f>
        <v>0</v>
      </c>
      <c r="BW114" s="80">
        <f>IF('No Worse Off Calc'!$K$6="Yes",IF(('No Worse Off Calc'!I118)&lt;'No Worse Off Calc'!J118,('No Worse Off Calc'!I118-'No Worse Off Calc'!J118)*'No Worse Off Calc'!$K$5,0),0)</f>
        <v>-0.78776415525113919</v>
      </c>
      <c r="BX114" s="105">
        <f>IF('No Worse Off Calc'!$N$5='No Worse Off Ref Data'!$BX$2,'No Worse Off Scaling'!D117,0)</f>
        <v>0</v>
      </c>
      <c r="BY114" s="1">
        <f>IF('No Worse Off Calc'!$N$5='No Worse Off Ref Data'!$BY$2,'No Worse Off Scaling'!H117,0)</f>
        <v>0</v>
      </c>
      <c r="BZ114" s="6">
        <f>IF('No Worse Off Calc'!$N$6="Yes",SUM('No Worse Off Ref Data'!BX114:BY114),0)</f>
        <v>0</v>
      </c>
      <c r="CA114" s="4"/>
      <c r="CB114" s="4"/>
      <c r="CC114" s="4"/>
      <c r="CD114" s="4"/>
      <c r="CE114" s="4"/>
      <c r="CF114" s="4"/>
      <c r="CG114" s="4"/>
      <c r="CH114" s="4"/>
      <c r="CI114" s="4"/>
      <c r="CJ114" s="4"/>
      <c r="CK114" s="4"/>
      <c r="CL114" s="4"/>
      <c r="CM114" s="4"/>
      <c r="CN114" s="4"/>
      <c r="CO114" s="4"/>
      <c r="CP114" s="4"/>
      <c r="CQ114" s="4" t="e">
        <f>IF('No Worse Off Calc'!#REF!='No Worse Off Ref Data'!CQ$2,Data!G114,0)</f>
        <v>#REF!</v>
      </c>
      <c r="CR114" s="4" t="e">
        <f>IF('No Worse Off Calc'!#REF!='No Worse Off Ref Data'!CR$2,Data!H114,0)</f>
        <v>#REF!</v>
      </c>
      <c r="CS114" s="4" t="e">
        <f>IF('No Worse Off Calc'!#REF!='No Worse Off Ref Data'!CS$2,Data!I114,0)</f>
        <v>#REF!</v>
      </c>
      <c r="CT114" s="4" t="e">
        <f>IF('No Worse Off Calc'!#REF!='No Worse Off Ref Data'!CT$2,Data!J114,0)</f>
        <v>#REF!</v>
      </c>
      <c r="CU114" s="4" t="e">
        <f>IF('No Worse Off Calc'!#REF!='No Worse Off Ref Data'!CU$2,Data!K114,0)</f>
        <v>#REF!</v>
      </c>
      <c r="CV114" s="4" t="e">
        <f>IF('No Worse Off Calc'!#REF!='No Worse Off Ref Data'!CV$2,Data!L114,0)</f>
        <v>#REF!</v>
      </c>
      <c r="CW114" s="4" t="e">
        <f>IF('No Worse Off Calc'!#REF!='No Worse Off Ref Data'!CW$2,Data!M114,0)</f>
        <v>#REF!</v>
      </c>
      <c r="CX114" s="4" t="e">
        <f>IF('No Worse Off Calc'!#REF!='No Worse Off Ref Data'!CX$2,Data!N114,0)</f>
        <v>#REF!</v>
      </c>
      <c r="CY114" s="4" t="e">
        <f>IF('No Worse Off Calc'!#REF!='No Worse Off Ref Data'!CY$2,Data!O114,0)</f>
        <v>#REF!</v>
      </c>
      <c r="CZ114" s="4" t="e">
        <f>IF('No Worse Off Calc'!#REF!='No Worse Off Ref Data'!CZ$2,Data!P114,0)</f>
        <v>#REF!</v>
      </c>
      <c r="DA114" s="4" t="e">
        <f>IF('No Worse Off Calc'!#REF!='No Worse Off Ref Data'!DA$2,Data!Q114,0)</f>
        <v>#REF!</v>
      </c>
      <c r="DB114" s="4" t="e">
        <f>IF('No Worse Off Calc'!#REF!='No Worse Off Ref Data'!DB$2,Data!R114,0)</f>
        <v>#REF!</v>
      </c>
      <c r="DC114" s="4" t="e">
        <f>IF('No Worse Off Calc'!#REF!='No Worse Off Ref Data'!DC$2,Data!S114,0)</f>
        <v>#REF!</v>
      </c>
      <c r="DD114" s="4" t="e">
        <f>IF('No Worse Off Calc'!#REF!='No Worse Off Ref Data'!DD$2,Data!T114,0)</f>
        <v>#REF!</v>
      </c>
      <c r="DE114" s="4" t="e">
        <f>IF('No Worse Off Calc'!#REF!='No Worse Off Ref Data'!DE$2,Data!U114,0)</f>
        <v>#REF!</v>
      </c>
      <c r="DF114" s="22" t="e">
        <f t="shared" si="15"/>
        <v>#REF!</v>
      </c>
    </row>
    <row r="115" spans="1:110" x14ac:dyDescent="0.3">
      <c r="A115" s="12">
        <v>10378</v>
      </c>
      <c r="B115" s="37" t="s">
        <v>122</v>
      </c>
      <c r="C115" s="18">
        <f>IF('No Worse Off Calc'!$C$6='No Worse Off Ref Data'!C$2,Data!G115,0)</f>
        <v>0</v>
      </c>
      <c r="D115" s="4">
        <f>IF('No Worse Off Calc'!$C$6='No Worse Off Ref Data'!D$2,Data!H115,0)</f>
        <v>0</v>
      </c>
      <c r="E115" s="4">
        <f>IF('No Worse Off Calc'!$C$6='No Worse Off Ref Data'!E$2,Data!I115,0)</f>
        <v>2.0274664383561647</v>
      </c>
      <c r="F115" s="4">
        <f>IF('No Worse Off Calc'!$C$6='No Worse Off Ref Data'!F$2,Data!J115,0)</f>
        <v>0</v>
      </c>
      <c r="G115" s="4">
        <f>IF('No Worse Off Calc'!$C$6='No Worse Off Ref Data'!G$2,Data!K115,0)</f>
        <v>0</v>
      </c>
      <c r="H115" s="4">
        <f>IF('No Worse Off Calc'!$C$6='No Worse Off Ref Data'!H$2,Data!L115,0)</f>
        <v>0</v>
      </c>
      <c r="I115" s="4">
        <f>IF('No Worse Off Calc'!$C$6='No Worse Off Ref Data'!I$2,Data!M115,0)</f>
        <v>0</v>
      </c>
      <c r="J115" s="4">
        <f>IF('No Worse Off Calc'!$C$6='No Worse Off Ref Data'!J$2,Data!N115,0)</f>
        <v>0</v>
      </c>
      <c r="K115" s="4">
        <f>IF('No Worse Off Calc'!$C$6='No Worse Off Ref Data'!K$2,Data!O115,0)</f>
        <v>0</v>
      </c>
      <c r="L115" s="4">
        <f>IF('No Worse Off Calc'!$C$6='No Worse Off Ref Data'!L$2,Data!P115,0)</f>
        <v>0</v>
      </c>
      <c r="M115" s="4">
        <f>IF('No Worse Off Calc'!$C$6='No Worse Off Ref Data'!M$2,Data!Q115,0)</f>
        <v>0</v>
      </c>
      <c r="N115" s="4">
        <f>IF('No Worse Off Calc'!$C$6='No Worse Off Ref Data'!N$2,Data!R115,0)</f>
        <v>0</v>
      </c>
      <c r="O115" s="4">
        <f>IF('No Worse Off Calc'!$C$6='No Worse Off Ref Data'!O$2,Data!S115,0)</f>
        <v>0</v>
      </c>
      <c r="P115" s="4">
        <f>IF('No Worse Off Calc'!$C$6='No Worse Off Ref Data'!P$2,Data!T115,0)</f>
        <v>0</v>
      </c>
      <c r="Q115" s="4">
        <f>IF('No Worse Off Calc'!$C$6='No Worse Off Ref Data'!Q$2,Data!U115,0)</f>
        <v>0</v>
      </c>
      <c r="R115" s="22">
        <f t="shared" si="9"/>
        <v>2.0274664383561647</v>
      </c>
      <c r="S115" s="18">
        <f>IF(S$2='No Worse Off Calc'!$D$6,Data!V115,0)</f>
        <v>0</v>
      </c>
      <c r="T115" s="4">
        <f>IF(T$2='No Worse Off Calc'!$D$6,Data!W115,0)</f>
        <v>0</v>
      </c>
      <c r="U115" s="4">
        <f>IF(U$2='No Worse Off Calc'!$D$6,Data!X115,0)</f>
        <v>0</v>
      </c>
      <c r="V115" s="4">
        <f>IF(V$2='No Worse Off Calc'!$D$6,Data!Y115,0)</f>
        <v>0</v>
      </c>
      <c r="W115" s="4">
        <f>IF(W$2='No Worse Off Calc'!$D$6,Data!Z115,0)</f>
        <v>0</v>
      </c>
      <c r="X115" s="4">
        <f>IF(X$2='No Worse Off Calc'!$D$6,Data!AA115,0)</f>
        <v>0</v>
      </c>
      <c r="Y115" s="4">
        <f>IF(Y$2='No Worse Off Calc'!$D$6,Data!AB115,0)</f>
        <v>0</v>
      </c>
      <c r="Z115" s="4">
        <f>IF(Z$2='No Worse Off Calc'!$D$6,Data!AC115,0)</f>
        <v>0</v>
      </c>
      <c r="AA115" s="4">
        <f>IF(AA$2='No Worse Off Calc'!$D$6,Data!AD115,0)</f>
        <v>0</v>
      </c>
      <c r="AB115" s="4">
        <f>IF(AB$2='No Worse Off Calc'!$D$6,Data!AE115,0)</f>
        <v>0</v>
      </c>
      <c r="AC115" s="4">
        <f>IF(AC$2='No Worse Off Calc'!$D$6,Data!AF115,0)</f>
        <v>0</v>
      </c>
      <c r="AD115" s="4">
        <f>IF(AD$2='No Worse Off Calc'!$D$6,Data!AG115,0)</f>
        <v>0</v>
      </c>
      <c r="AE115" s="4">
        <f>IF(AE$2='No Worse Off Calc'!$D$6,Data!AH115,0)</f>
        <v>0</v>
      </c>
      <c r="AF115" s="4">
        <f>IF(AF$2='No Worse Off Calc'!$D$6,Data!AI115,0)</f>
        <v>0</v>
      </c>
      <c r="AG115" s="6">
        <f t="shared" si="10"/>
        <v>0</v>
      </c>
      <c r="AH115" s="18">
        <f>IF(AH$2='No Worse Off Calc'!$E$6,0,0)</f>
        <v>0</v>
      </c>
      <c r="AI115" s="4">
        <f>IF(AI$2='No Worse Off Calc'!$E$6,Data!AJ115,0)</f>
        <v>0</v>
      </c>
      <c r="AJ115" s="4">
        <f>IF(AJ$2='No Worse Off Calc'!$E$6,Data!AK115,0)</f>
        <v>0</v>
      </c>
      <c r="AK115" s="4">
        <f>IF(AK$2='No Worse Off Calc'!$E$6,Data!AL115,0)</f>
        <v>0</v>
      </c>
      <c r="AL115" s="4">
        <f>IF(AL$2='No Worse Off Calc'!$E$6,Data!AM115,0)</f>
        <v>0</v>
      </c>
      <c r="AM115" s="4">
        <f>IF(AM$2='No Worse Off Calc'!$E$6,Data!AN115,0)</f>
        <v>0</v>
      </c>
      <c r="AN115" s="4">
        <f>IF(AN$2='No Worse Off Calc'!$E$6,Data!AO115,0)</f>
        <v>0</v>
      </c>
      <c r="AO115" s="4">
        <f>IF(AO$2='No Worse Off Calc'!$E$6,Data!AP115,0)</f>
        <v>0</v>
      </c>
      <c r="AP115" s="6">
        <f t="shared" si="11"/>
        <v>0</v>
      </c>
      <c r="AQ115" s="18">
        <f>IF(AQ$2='No Worse Off Calc'!$F$6,0,0)</f>
        <v>0</v>
      </c>
      <c r="AR115" s="4">
        <f>IF(AR$2='No Worse Off Calc'!$F$6,Data!AQ115,0)</f>
        <v>0</v>
      </c>
      <c r="AS115" s="4">
        <f>IF(AS$2='No Worse Off Calc'!$F$6,Data!AR115,0)</f>
        <v>0</v>
      </c>
      <c r="AT115" s="4">
        <f>IF(AT$2='No Worse Off Calc'!$F$6,Data!AS115,0)</f>
        <v>0</v>
      </c>
      <c r="AU115" s="4">
        <f>IF(AU$2='No Worse Off Calc'!$F$6,Data!AT115,0)</f>
        <v>0</v>
      </c>
      <c r="AV115" s="4">
        <f>IF(AV$2='No Worse Off Calc'!$F$6,Data!AU115,0)</f>
        <v>0</v>
      </c>
      <c r="AW115" s="4">
        <f>IF(AW$2='No Worse Off Calc'!$F$6,Data!AV115,0)</f>
        <v>0</v>
      </c>
      <c r="AX115" s="4">
        <f>IF(AX$2='No Worse Off Calc'!$F$6,Data!AW115,0)</f>
        <v>0</v>
      </c>
      <c r="AY115" s="6">
        <f t="shared" si="12"/>
        <v>0</v>
      </c>
      <c r="AZ115" s="18">
        <f>IF(AZ$2='No Worse Off Calc'!$G$6,0,0)</f>
        <v>0</v>
      </c>
      <c r="BA115" s="4">
        <f>IF(BA$2='No Worse Off Calc'!$G$6,Data!AX115,0)</f>
        <v>0</v>
      </c>
      <c r="BB115" s="4">
        <f>IF(BB$2='No Worse Off Calc'!$G$6,Data!AY115,0)</f>
        <v>0</v>
      </c>
      <c r="BC115" s="4">
        <f>IF(BC$2='No Worse Off Calc'!$G$6,Data!AZ115,0)</f>
        <v>0</v>
      </c>
      <c r="BD115" s="4">
        <f>IF(BD$2='No Worse Off Calc'!$G$6,Data!BA115,0)</f>
        <v>0</v>
      </c>
      <c r="BE115" s="4">
        <f>IF(BE$2='No Worse Off Calc'!$G$6,Data!BB115,0)</f>
        <v>0</v>
      </c>
      <c r="BF115" s="4">
        <f>IF(BF$2='No Worse Off Calc'!$G$6,Data!BC115,0)</f>
        <v>0</v>
      </c>
      <c r="BG115" s="4">
        <f>IF(BG$2='No Worse Off Calc'!$G$6,Data!BD115,0)</f>
        <v>0</v>
      </c>
      <c r="BH115" s="6">
        <f t="shared" si="13"/>
        <v>0</v>
      </c>
      <c r="BI115" s="97">
        <f>IF('No Worse Off Calc'!$H$6="Yes",Data!BE115,0)</f>
        <v>0</v>
      </c>
      <c r="BJ115" s="18">
        <f>IF(BJ$2='No Worse Off Calc'!$L$4,0,0)</f>
        <v>0</v>
      </c>
      <c r="BK115" s="4">
        <f>IF(BK$2='No Worse Off Calc'!$L$4,Data!BV115,0)</f>
        <v>0</v>
      </c>
      <c r="BL115" s="4">
        <f>IF(BL$2='No Worse Off Calc'!$L$4,Data!BW115,0)</f>
        <v>0</v>
      </c>
      <c r="BM115" s="4">
        <f>IF(BM$2='No Worse Off Calc'!$L$4,Data!BX115,0)</f>
        <v>0</v>
      </c>
      <c r="BN115" s="4">
        <f>IF(BN$2='No Worse Off Calc'!$L$4,Data!BY115,0)</f>
        <v>0</v>
      </c>
      <c r="BO115" s="6">
        <f t="shared" si="14"/>
        <v>0</v>
      </c>
      <c r="BP115" s="4">
        <f>IF('No Worse Off Calc'!$J$6='No Worse Off Ref Data'!BP$2,Data!C115,0)</f>
        <v>0</v>
      </c>
      <c r="BQ115" s="4">
        <f>IF('No Worse Off Calc'!$J$6='No Worse Off Ref Data'!BQ$2,Data!D115,0)</f>
        <v>0</v>
      </c>
      <c r="BR115" s="4">
        <f>IF('No Worse Off Calc'!$J$6='No Worse Off Ref Data'!BR$2,Data!E115,0)</f>
        <v>0</v>
      </c>
      <c r="BS115" s="4">
        <f>IF('No Worse Off Calc'!$J$6='No Worse Off Ref Data'!BS$2,Data!F115,0)</f>
        <v>2.0209999999999999</v>
      </c>
      <c r="BT115" s="99">
        <f t="shared" si="8"/>
        <v>2.0209999999999999</v>
      </c>
      <c r="BU115" s="102">
        <f>IF('No Worse Off Calc'!$L$6="Yes",'No Worse Off Ref Data'!BO115*'No Worse Off Calc'!$L$5,0)</f>
        <v>0</v>
      </c>
      <c r="BV115" s="102">
        <f>IF('No Worse Off Calc'!$M$6="Yes",IF(('No Worse Off Calc'!I119-'No Worse Off Ref Data'!BT115)&gt;0,('No Worse Off Calc'!I119-'No Worse Off Ref Data'!BT115)*'No Worse Off Calc'!$M$5,0),0)</f>
        <v>6.4664383561647831E-3</v>
      </c>
      <c r="BW115" s="80">
        <f>IF('No Worse Off Calc'!$K$6="Yes",IF(('No Worse Off Calc'!I119)&lt;'No Worse Off Calc'!J119,('No Worse Off Calc'!I119-'No Worse Off Calc'!J119)*'No Worse Off Calc'!$K$5,0),0)</f>
        <v>0</v>
      </c>
      <c r="BX115" s="105">
        <f>IF('No Worse Off Calc'!$N$5='No Worse Off Ref Data'!$BX$2,'No Worse Off Scaling'!D118,0)</f>
        <v>0</v>
      </c>
      <c r="BY115" s="1">
        <f>IF('No Worse Off Calc'!$N$5='No Worse Off Ref Data'!$BY$2,'No Worse Off Scaling'!H118,0)</f>
        <v>-3.6301188604851396E-3</v>
      </c>
      <c r="BZ115" s="6">
        <f>IF('No Worse Off Calc'!$N$6="Yes",SUM('No Worse Off Ref Data'!BX115:BY115),0)</f>
        <v>-3.6301188604851396E-3</v>
      </c>
      <c r="CA115" s="4"/>
      <c r="CB115" s="4"/>
      <c r="CC115" s="4"/>
      <c r="CD115" s="4"/>
      <c r="CE115" s="4"/>
      <c r="CF115" s="4"/>
      <c r="CG115" s="4"/>
      <c r="CH115" s="4"/>
      <c r="CI115" s="4"/>
      <c r="CJ115" s="4"/>
      <c r="CK115" s="4"/>
      <c r="CL115" s="4"/>
      <c r="CM115" s="4"/>
      <c r="CN115" s="4"/>
      <c r="CO115" s="4"/>
      <c r="CP115" s="4"/>
      <c r="CQ115" s="4" t="e">
        <f>IF('No Worse Off Calc'!#REF!='No Worse Off Ref Data'!CQ$2,Data!G115,0)</f>
        <v>#REF!</v>
      </c>
      <c r="CR115" s="4" t="e">
        <f>IF('No Worse Off Calc'!#REF!='No Worse Off Ref Data'!CR$2,Data!H115,0)</f>
        <v>#REF!</v>
      </c>
      <c r="CS115" s="4" t="e">
        <f>IF('No Worse Off Calc'!#REF!='No Worse Off Ref Data'!CS$2,Data!I115,0)</f>
        <v>#REF!</v>
      </c>
      <c r="CT115" s="4" t="e">
        <f>IF('No Worse Off Calc'!#REF!='No Worse Off Ref Data'!CT$2,Data!J115,0)</f>
        <v>#REF!</v>
      </c>
      <c r="CU115" s="4" t="e">
        <f>IF('No Worse Off Calc'!#REF!='No Worse Off Ref Data'!CU$2,Data!K115,0)</f>
        <v>#REF!</v>
      </c>
      <c r="CV115" s="4" t="e">
        <f>IF('No Worse Off Calc'!#REF!='No Worse Off Ref Data'!CV$2,Data!L115,0)</f>
        <v>#REF!</v>
      </c>
      <c r="CW115" s="4" t="e">
        <f>IF('No Worse Off Calc'!#REF!='No Worse Off Ref Data'!CW$2,Data!M115,0)</f>
        <v>#REF!</v>
      </c>
      <c r="CX115" s="4" t="e">
        <f>IF('No Worse Off Calc'!#REF!='No Worse Off Ref Data'!CX$2,Data!N115,0)</f>
        <v>#REF!</v>
      </c>
      <c r="CY115" s="4" t="e">
        <f>IF('No Worse Off Calc'!#REF!='No Worse Off Ref Data'!CY$2,Data!O115,0)</f>
        <v>#REF!</v>
      </c>
      <c r="CZ115" s="4" t="e">
        <f>IF('No Worse Off Calc'!#REF!='No Worse Off Ref Data'!CZ$2,Data!P115,0)</f>
        <v>#REF!</v>
      </c>
      <c r="DA115" s="4" t="e">
        <f>IF('No Worse Off Calc'!#REF!='No Worse Off Ref Data'!DA$2,Data!Q115,0)</f>
        <v>#REF!</v>
      </c>
      <c r="DB115" s="4" t="e">
        <f>IF('No Worse Off Calc'!#REF!='No Worse Off Ref Data'!DB$2,Data!R115,0)</f>
        <v>#REF!</v>
      </c>
      <c r="DC115" s="4" t="e">
        <f>IF('No Worse Off Calc'!#REF!='No Worse Off Ref Data'!DC$2,Data!S115,0)</f>
        <v>#REF!</v>
      </c>
      <c r="DD115" s="4" t="e">
        <f>IF('No Worse Off Calc'!#REF!='No Worse Off Ref Data'!DD$2,Data!T115,0)</f>
        <v>#REF!</v>
      </c>
      <c r="DE115" s="4" t="e">
        <f>IF('No Worse Off Calc'!#REF!='No Worse Off Ref Data'!DE$2,Data!U115,0)</f>
        <v>#REF!</v>
      </c>
      <c r="DF115" s="22" t="e">
        <f t="shared" si="15"/>
        <v>#REF!</v>
      </c>
    </row>
    <row r="116" spans="1:110" x14ac:dyDescent="0.3">
      <c r="A116" s="12">
        <v>10379</v>
      </c>
      <c r="B116" s="37" t="s">
        <v>123</v>
      </c>
      <c r="C116" s="18">
        <f>IF('No Worse Off Calc'!$C$6='No Worse Off Ref Data'!C$2,Data!G116,0)</f>
        <v>0</v>
      </c>
      <c r="D116" s="4">
        <f>IF('No Worse Off Calc'!$C$6='No Worse Off Ref Data'!D$2,Data!H116,0)</f>
        <v>0</v>
      </c>
      <c r="E116" s="4">
        <f>IF('No Worse Off Calc'!$C$6='No Worse Off Ref Data'!E$2,Data!I116,0)</f>
        <v>4.5046874429223731</v>
      </c>
      <c r="F116" s="4">
        <f>IF('No Worse Off Calc'!$C$6='No Worse Off Ref Data'!F$2,Data!J116,0)</f>
        <v>0</v>
      </c>
      <c r="G116" s="4">
        <f>IF('No Worse Off Calc'!$C$6='No Worse Off Ref Data'!G$2,Data!K116,0)</f>
        <v>0</v>
      </c>
      <c r="H116" s="4">
        <f>IF('No Worse Off Calc'!$C$6='No Worse Off Ref Data'!H$2,Data!L116,0)</f>
        <v>0</v>
      </c>
      <c r="I116" s="4">
        <f>IF('No Worse Off Calc'!$C$6='No Worse Off Ref Data'!I$2,Data!M116,0)</f>
        <v>0</v>
      </c>
      <c r="J116" s="4">
        <f>IF('No Worse Off Calc'!$C$6='No Worse Off Ref Data'!J$2,Data!N116,0)</f>
        <v>0</v>
      </c>
      <c r="K116" s="4">
        <f>IF('No Worse Off Calc'!$C$6='No Worse Off Ref Data'!K$2,Data!O116,0)</f>
        <v>0</v>
      </c>
      <c r="L116" s="4">
        <f>IF('No Worse Off Calc'!$C$6='No Worse Off Ref Data'!L$2,Data!P116,0)</f>
        <v>0</v>
      </c>
      <c r="M116" s="4">
        <f>IF('No Worse Off Calc'!$C$6='No Worse Off Ref Data'!M$2,Data!Q116,0)</f>
        <v>0</v>
      </c>
      <c r="N116" s="4">
        <f>IF('No Worse Off Calc'!$C$6='No Worse Off Ref Data'!N$2,Data!R116,0)</f>
        <v>0</v>
      </c>
      <c r="O116" s="4">
        <f>IF('No Worse Off Calc'!$C$6='No Worse Off Ref Data'!O$2,Data!S116,0)</f>
        <v>0</v>
      </c>
      <c r="P116" s="4">
        <f>IF('No Worse Off Calc'!$C$6='No Worse Off Ref Data'!P$2,Data!T116,0)</f>
        <v>0</v>
      </c>
      <c r="Q116" s="4">
        <f>IF('No Worse Off Calc'!$C$6='No Worse Off Ref Data'!Q$2,Data!U116,0)</f>
        <v>0</v>
      </c>
      <c r="R116" s="22">
        <f t="shared" si="9"/>
        <v>4.5046874429223731</v>
      </c>
      <c r="S116" s="18">
        <f>IF(S$2='No Worse Off Calc'!$D$6,Data!V116,0)</f>
        <v>0</v>
      </c>
      <c r="T116" s="4">
        <f>IF(T$2='No Worse Off Calc'!$D$6,Data!W116,0)</f>
        <v>0</v>
      </c>
      <c r="U116" s="4">
        <f>IF(U$2='No Worse Off Calc'!$D$6,Data!X116,0)</f>
        <v>0</v>
      </c>
      <c r="V116" s="4">
        <f>IF(V$2='No Worse Off Calc'!$D$6,Data!Y116,0)</f>
        <v>0</v>
      </c>
      <c r="W116" s="4">
        <f>IF(W$2='No Worse Off Calc'!$D$6,Data!Z116,0)</f>
        <v>0</v>
      </c>
      <c r="X116" s="4">
        <f>IF(X$2='No Worse Off Calc'!$D$6,Data!AA116,0)</f>
        <v>0</v>
      </c>
      <c r="Y116" s="4">
        <f>IF(Y$2='No Worse Off Calc'!$D$6,Data!AB116,0)</f>
        <v>0</v>
      </c>
      <c r="Z116" s="4">
        <f>IF(Z$2='No Worse Off Calc'!$D$6,Data!AC116,0)</f>
        <v>0</v>
      </c>
      <c r="AA116" s="4">
        <f>IF(AA$2='No Worse Off Calc'!$D$6,Data!AD116,0)</f>
        <v>0</v>
      </c>
      <c r="AB116" s="4">
        <f>IF(AB$2='No Worse Off Calc'!$D$6,Data!AE116,0)</f>
        <v>0</v>
      </c>
      <c r="AC116" s="4">
        <f>IF(AC$2='No Worse Off Calc'!$D$6,Data!AF116,0)</f>
        <v>0</v>
      </c>
      <c r="AD116" s="4">
        <f>IF(AD$2='No Worse Off Calc'!$D$6,Data!AG116,0)</f>
        <v>0</v>
      </c>
      <c r="AE116" s="4">
        <f>IF(AE$2='No Worse Off Calc'!$D$6,Data!AH116,0)</f>
        <v>0</v>
      </c>
      <c r="AF116" s="4">
        <f>IF(AF$2='No Worse Off Calc'!$D$6,Data!AI116,0)</f>
        <v>0</v>
      </c>
      <c r="AG116" s="6">
        <f t="shared" si="10"/>
        <v>0</v>
      </c>
      <c r="AH116" s="18">
        <f>IF(AH$2='No Worse Off Calc'!$E$6,0,0)</f>
        <v>0</v>
      </c>
      <c r="AI116" s="4">
        <f>IF(AI$2='No Worse Off Calc'!$E$6,Data!AJ116,0)</f>
        <v>0</v>
      </c>
      <c r="AJ116" s="4">
        <f>IF(AJ$2='No Worse Off Calc'!$E$6,Data!AK116,0)</f>
        <v>0</v>
      </c>
      <c r="AK116" s="4">
        <f>IF(AK$2='No Worse Off Calc'!$E$6,Data!AL116,0)</f>
        <v>0</v>
      </c>
      <c r="AL116" s="4">
        <f>IF(AL$2='No Worse Off Calc'!$E$6,Data!AM116,0)</f>
        <v>0</v>
      </c>
      <c r="AM116" s="4">
        <f>IF(AM$2='No Worse Off Calc'!$E$6,Data!AN116,0)</f>
        <v>0</v>
      </c>
      <c r="AN116" s="4">
        <f>IF(AN$2='No Worse Off Calc'!$E$6,Data!AO116,0)</f>
        <v>0</v>
      </c>
      <c r="AO116" s="4">
        <f>IF(AO$2='No Worse Off Calc'!$E$6,Data!AP116,0)</f>
        <v>0</v>
      </c>
      <c r="AP116" s="6">
        <f t="shared" si="11"/>
        <v>0</v>
      </c>
      <c r="AQ116" s="18">
        <f>IF(AQ$2='No Worse Off Calc'!$F$6,0,0)</f>
        <v>0</v>
      </c>
      <c r="AR116" s="4">
        <f>IF(AR$2='No Worse Off Calc'!$F$6,Data!AQ116,0)</f>
        <v>0</v>
      </c>
      <c r="AS116" s="4">
        <f>IF(AS$2='No Worse Off Calc'!$F$6,Data!AR116,0)</f>
        <v>0</v>
      </c>
      <c r="AT116" s="4">
        <f>IF(AT$2='No Worse Off Calc'!$F$6,Data!AS116,0)</f>
        <v>0</v>
      </c>
      <c r="AU116" s="4">
        <f>IF(AU$2='No Worse Off Calc'!$F$6,Data!AT116,0)</f>
        <v>0</v>
      </c>
      <c r="AV116" s="4">
        <f>IF(AV$2='No Worse Off Calc'!$F$6,Data!AU116,0)</f>
        <v>0</v>
      </c>
      <c r="AW116" s="4">
        <f>IF(AW$2='No Worse Off Calc'!$F$6,Data!AV116,0)</f>
        <v>0</v>
      </c>
      <c r="AX116" s="4">
        <f>IF(AX$2='No Worse Off Calc'!$F$6,Data!AW116,0)</f>
        <v>0</v>
      </c>
      <c r="AY116" s="6">
        <f t="shared" si="12"/>
        <v>0</v>
      </c>
      <c r="AZ116" s="18">
        <f>IF(AZ$2='No Worse Off Calc'!$G$6,0,0)</f>
        <v>0</v>
      </c>
      <c r="BA116" s="4">
        <f>IF(BA$2='No Worse Off Calc'!$G$6,Data!AX116,0)</f>
        <v>0</v>
      </c>
      <c r="BB116" s="4">
        <f>IF(BB$2='No Worse Off Calc'!$G$6,Data!AY116,0)</f>
        <v>0</v>
      </c>
      <c r="BC116" s="4">
        <f>IF(BC$2='No Worse Off Calc'!$G$6,Data!AZ116,0)</f>
        <v>0</v>
      </c>
      <c r="BD116" s="4">
        <f>IF(BD$2='No Worse Off Calc'!$G$6,Data!BA116,0)</f>
        <v>0</v>
      </c>
      <c r="BE116" s="4">
        <f>IF(BE$2='No Worse Off Calc'!$G$6,Data!BB116,0)</f>
        <v>0</v>
      </c>
      <c r="BF116" s="4">
        <f>IF(BF$2='No Worse Off Calc'!$G$6,Data!BC116,0)</f>
        <v>0</v>
      </c>
      <c r="BG116" s="4">
        <f>IF(BG$2='No Worse Off Calc'!$G$6,Data!BD116,0)</f>
        <v>0</v>
      </c>
      <c r="BH116" s="6">
        <f t="shared" si="13"/>
        <v>0</v>
      </c>
      <c r="BI116" s="97">
        <f>IF('No Worse Off Calc'!$H$6="Yes",Data!BE116,0)</f>
        <v>0</v>
      </c>
      <c r="BJ116" s="18">
        <f>IF(BJ$2='No Worse Off Calc'!$L$4,0,0)</f>
        <v>0</v>
      </c>
      <c r="BK116" s="4">
        <f>IF(BK$2='No Worse Off Calc'!$L$4,Data!BV116,0)</f>
        <v>0</v>
      </c>
      <c r="BL116" s="4">
        <f>IF(BL$2='No Worse Off Calc'!$L$4,Data!BW116,0)</f>
        <v>0</v>
      </c>
      <c r="BM116" s="4">
        <f>IF(BM$2='No Worse Off Calc'!$L$4,Data!BX116,0)</f>
        <v>0</v>
      </c>
      <c r="BN116" s="4">
        <f>IF(BN$2='No Worse Off Calc'!$L$4,Data!BY116,0)</f>
        <v>0</v>
      </c>
      <c r="BO116" s="6">
        <f t="shared" si="14"/>
        <v>0</v>
      </c>
      <c r="BP116" s="4">
        <f>IF('No Worse Off Calc'!$J$6='No Worse Off Ref Data'!BP$2,Data!C116,0)</f>
        <v>0</v>
      </c>
      <c r="BQ116" s="4">
        <f>IF('No Worse Off Calc'!$J$6='No Worse Off Ref Data'!BQ$2,Data!D116,0)</f>
        <v>0</v>
      </c>
      <c r="BR116" s="4">
        <f>IF('No Worse Off Calc'!$J$6='No Worse Off Ref Data'!BR$2,Data!E116,0)</f>
        <v>0</v>
      </c>
      <c r="BS116" s="4">
        <f>IF('No Worse Off Calc'!$J$6='No Worse Off Ref Data'!BS$2,Data!F116,0)</f>
        <v>4.8079999999999998</v>
      </c>
      <c r="BT116" s="99">
        <f t="shared" si="8"/>
        <v>4.8079999999999998</v>
      </c>
      <c r="BU116" s="102">
        <f>IF('No Worse Off Calc'!$L$6="Yes",'No Worse Off Ref Data'!BO116*'No Worse Off Calc'!$L$5,0)</f>
        <v>0</v>
      </c>
      <c r="BV116" s="102">
        <f>IF('No Worse Off Calc'!$M$6="Yes",IF(('No Worse Off Calc'!I120-'No Worse Off Ref Data'!BT116)&gt;0,('No Worse Off Calc'!I120-'No Worse Off Ref Data'!BT116)*'No Worse Off Calc'!$M$5,0),0)</f>
        <v>0</v>
      </c>
      <c r="BW116" s="80">
        <f>IF('No Worse Off Calc'!$K$6="Yes",IF(('No Worse Off Calc'!I120)&lt;'No Worse Off Calc'!J120,('No Worse Off Calc'!I120-'No Worse Off Calc'!J120)*'No Worse Off Calc'!$K$5,0),0)</f>
        <v>-0.30331255707762672</v>
      </c>
      <c r="BX116" s="105">
        <f>IF('No Worse Off Calc'!$N$5='No Worse Off Ref Data'!$BX$2,'No Worse Off Scaling'!D119,0)</f>
        <v>0</v>
      </c>
      <c r="BY116" s="1">
        <f>IF('No Worse Off Calc'!$N$5='No Worse Off Ref Data'!$BY$2,'No Worse Off Scaling'!H119,0)</f>
        <v>0</v>
      </c>
      <c r="BZ116" s="6">
        <f>IF('No Worse Off Calc'!$N$6="Yes",SUM('No Worse Off Ref Data'!BX116:BY116),0)</f>
        <v>0</v>
      </c>
      <c r="CA116" s="4"/>
      <c r="CB116" s="4"/>
      <c r="CC116" s="4"/>
      <c r="CD116" s="4"/>
      <c r="CE116" s="4"/>
      <c r="CF116" s="4"/>
      <c r="CG116" s="4"/>
      <c r="CH116" s="4"/>
      <c r="CI116" s="4"/>
      <c r="CJ116" s="4"/>
      <c r="CK116" s="4"/>
      <c r="CL116" s="4"/>
      <c r="CM116" s="4"/>
      <c r="CN116" s="4"/>
      <c r="CO116" s="4"/>
      <c r="CP116" s="4"/>
      <c r="CQ116" s="4" t="e">
        <f>IF('No Worse Off Calc'!#REF!='No Worse Off Ref Data'!CQ$2,Data!G116,0)</f>
        <v>#REF!</v>
      </c>
      <c r="CR116" s="4" t="e">
        <f>IF('No Worse Off Calc'!#REF!='No Worse Off Ref Data'!CR$2,Data!H116,0)</f>
        <v>#REF!</v>
      </c>
      <c r="CS116" s="4" t="e">
        <f>IF('No Worse Off Calc'!#REF!='No Worse Off Ref Data'!CS$2,Data!I116,0)</f>
        <v>#REF!</v>
      </c>
      <c r="CT116" s="4" t="e">
        <f>IF('No Worse Off Calc'!#REF!='No Worse Off Ref Data'!CT$2,Data!J116,0)</f>
        <v>#REF!</v>
      </c>
      <c r="CU116" s="4" t="e">
        <f>IF('No Worse Off Calc'!#REF!='No Worse Off Ref Data'!CU$2,Data!K116,0)</f>
        <v>#REF!</v>
      </c>
      <c r="CV116" s="4" t="e">
        <f>IF('No Worse Off Calc'!#REF!='No Worse Off Ref Data'!CV$2,Data!L116,0)</f>
        <v>#REF!</v>
      </c>
      <c r="CW116" s="4" t="e">
        <f>IF('No Worse Off Calc'!#REF!='No Worse Off Ref Data'!CW$2,Data!M116,0)</f>
        <v>#REF!</v>
      </c>
      <c r="CX116" s="4" t="e">
        <f>IF('No Worse Off Calc'!#REF!='No Worse Off Ref Data'!CX$2,Data!N116,0)</f>
        <v>#REF!</v>
      </c>
      <c r="CY116" s="4" t="e">
        <f>IF('No Worse Off Calc'!#REF!='No Worse Off Ref Data'!CY$2,Data!O116,0)</f>
        <v>#REF!</v>
      </c>
      <c r="CZ116" s="4" t="e">
        <f>IF('No Worse Off Calc'!#REF!='No Worse Off Ref Data'!CZ$2,Data!P116,0)</f>
        <v>#REF!</v>
      </c>
      <c r="DA116" s="4" t="e">
        <f>IF('No Worse Off Calc'!#REF!='No Worse Off Ref Data'!DA$2,Data!Q116,0)</f>
        <v>#REF!</v>
      </c>
      <c r="DB116" s="4" t="e">
        <f>IF('No Worse Off Calc'!#REF!='No Worse Off Ref Data'!DB$2,Data!R116,0)</f>
        <v>#REF!</v>
      </c>
      <c r="DC116" s="4" t="e">
        <f>IF('No Worse Off Calc'!#REF!='No Worse Off Ref Data'!DC$2,Data!S116,0)</f>
        <v>#REF!</v>
      </c>
      <c r="DD116" s="4" t="e">
        <f>IF('No Worse Off Calc'!#REF!='No Worse Off Ref Data'!DD$2,Data!T116,0)</f>
        <v>#REF!</v>
      </c>
      <c r="DE116" s="4" t="e">
        <f>IF('No Worse Off Calc'!#REF!='No Worse Off Ref Data'!DE$2,Data!U116,0)</f>
        <v>#REF!</v>
      </c>
      <c r="DF116" s="22" t="e">
        <f t="shared" si="15"/>
        <v>#REF!</v>
      </c>
    </row>
    <row r="117" spans="1:110" x14ac:dyDescent="0.3">
      <c r="A117" s="12">
        <v>10388</v>
      </c>
      <c r="B117" s="37" t="s">
        <v>124</v>
      </c>
      <c r="C117" s="18">
        <f>IF('No Worse Off Calc'!$C$6='No Worse Off Ref Data'!C$2,Data!G117,0)</f>
        <v>0</v>
      </c>
      <c r="D117" s="4">
        <f>IF('No Worse Off Calc'!$C$6='No Worse Off Ref Data'!D$2,Data!H117,0)</f>
        <v>0</v>
      </c>
      <c r="E117" s="4">
        <f>IF('No Worse Off Calc'!$C$6='No Worse Off Ref Data'!E$2,Data!I117,0)</f>
        <v>702.48813721461204</v>
      </c>
      <c r="F117" s="4">
        <f>IF('No Worse Off Calc'!$C$6='No Worse Off Ref Data'!F$2,Data!J117,0)</f>
        <v>0</v>
      </c>
      <c r="G117" s="4">
        <f>IF('No Worse Off Calc'!$C$6='No Worse Off Ref Data'!G$2,Data!K117,0)</f>
        <v>0</v>
      </c>
      <c r="H117" s="4">
        <f>IF('No Worse Off Calc'!$C$6='No Worse Off Ref Data'!H$2,Data!L117,0)</f>
        <v>0</v>
      </c>
      <c r="I117" s="4">
        <f>IF('No Worse Off Calc'!$C$6='No Worse Off Ref Data'!I$2,Data!M117,0)</f>
        <v>0</v>
      </c>
      <c r="J117" s="4">
        <f>IF('No Worse Off Calc'!$C$6='No Worse Off Ref Data'!J$2,Data!N117,0)</f>
        <v>0</v>
      </c>
      <c r="K117" s="4">
        <f>IF('No Worse Off Calc'!$C$6='No Worse Off Ref Data'!K$2,Data!O117,0)</f>
        <v>0</v>
      </c>
      <c r="L117" s="4">
        <f>IF('No Worse Off Calc'!$C$6='No Worse Off Ref Data'!L$2,Data!P117,0)</f>
        <v>0</v>
      </c>
      <c r="M117" s="4">
        <f>IF('No Worse Off Calc'!$C$6='No Worse Off Ref Data'!M$2,Data!Q117,0)</f>
        <v>0</v>
      </c>
      <c r="N117" s="4">
        <f>IF('No Worse Off Calc'!$C$6='No Worse Off Ref Data'!N$2,Data!R117,0)</f>
        <v>0</v>
      </c>
      <c r="O117" s="4">
        <f>IF('No Worse Off Calc'!$C$6='No Worse Off Ref Data'!O$2,Data!S117,0)</f>
        <v>0</v>
      </c>
      <c r="P117" s="4">
        <f>IF('No Worse Off Calc'!$C$6='No Worse Off Ref Data'!P$2,Data!T117,0)</f>
        <v>0</v>
      </c>
      <c r="Q117" s="4">
        <f>IF('No Worse Off Calc'!$C$6='No Worse Off Ref Data'!Q$2,Data!U117,0)</f>
        <v>0</v>
      </c>
      <c r="R117" s="22">
        <f t="shared" si="9"/>
        <v>702.48813721461204</v>
      </c>
      <c r="S117" s="18">
        <f>IF(S$2='No Worse Off Calc'!$D$6,Data!V117,0)</f>
        <v>0</v>
      </c>
      <c r="T117" s="4">
        <f>IF(T$2='No Worse Off Calc'!$D$6,Data!W117,0)</f>
        <v>480.17416312785394</v>
      </c>
      <c r="U117" s="4">
        <f>IF(U$2='No Worse Off Calc'!$D$6,Data!X117,0)</f>
        <v>0</v>
      </c>
      <c r="V117" s="4">
        <f>IF(V$2='No Worse Off Calc'!$D$6,Data!Y117,0)</f>
        <v>0</v>
      </c>
      <c r="W117" s="4">
        <f>IF(W$2='No Worse Off Calc'!$D$6,Data!Z117,0)</f>
        <v>0</v>
      </c>
      <c r="X117" s="4">
        <f>IF(X$2='No Worse Off Calc'!$D$6,Data!AA117,0)</f>
        <v>0</v>
      </c>
      <c r="Y117" s="4">
        <f>IF(Y$2='No Worse Off Calc'!$D$6,Data!AB117,0)</f>
        <v>0</v>
      </c>
      <c r="Z117" s="4">
        <f>IF(Z$2='No Worse Off Calc'!$D$6,Data!AC117,0)</f>
        <v>0</v>
      </c>
      <c r="AA117" s="4">
        <f>IF(AA$2='No Worse Off Calc'!$D$6,Data!AD117,0)</f>
        <v>0</v>
      </c>
      <c r="AB117" s="4">
        <f>IF(AB$2='No Worse Off Calc'!$D$6,Data!AE117,0)</f>
        <v>0</v>
      </c>
      <c r="AC117" s="4">
        <f>IF(AC$2='No Worse Off Calc'!$D$6,Data!AF117,0)</f>
        <v>0</v>
      </c>
      <c r="AD117" s="4">
        <f>IF(AD$2='No Worse Off Calc'!$D$6,Data!AG117,0)</f>
        <v>0</v>
      </c>
      <c r="AE117" s="4">
        <f>IF(AE$2='No Worse Off Calc'!$D$6,Data!AH117,0)</f>
        <v>0</v>
      </c>
      <c r="AF117" s="4">
        <f>IF(AF$2='No Worse Off Calc'!$D$6,Data!AI117,0)</f>
        <v>0</v>
      </c>
      <c r="AG117" s="6">
        <f t="shared" si="10"/>
        <v>480.17416312785394</v>
      </c>
      <c r="AH117" s="18">
        <f>IF(AH$2='No Worse Off Calc'!$E$6,0,0)</f>
        <v>0</v>
      </c>
      <c r="AI117" s="4">
        <f>IF(AI$2='No Worse Off Calc'!$E$6,Data!AJ117,0)</f>
        <v>0</v>
      </c>
      <c r="AJ117" s="4">
        <f>IF(AJ$2='No Worse Off Calc'!$E$6,Data!AK117,0)</f>
        <v>0</v>
      </c>
      <c r="AK117" s="4">
        <f>IF(AK$2='No Worse Off Calc'!$E$6,Data!AL117,0)</f>
        <v>0</v>
      </c>
      <c r="AL117" s="4">
        <f>IF(AL$2='No Worse Off Calc'!$E$6,Data!AM117,0)</f>
        <v>0</v>
      </c>
      <c r="AM117" s="4">
        <f>IF(AM$2='No Worse Off Calc'!$E$6,Data!AN117,0)</f>
        <v>0</v>
      </c>
      <c r="AN117" s="4">
        <f>IF(AN$2='No Worse Off Calc'!$E$6,Data!AO117,0)</f>
        <v>0</v>
      </c>
      <c r="AO117" s="4">
        <f>IF(AO$2='No Worse Off Calc'!$E$6,Data!AP117,0)</f>
        <v>0</v>
      </c>
      <c r="AP117" s="6">
        <f t="shared" si="11"/>
        <v>0</v>
      </c>
      <c r="AQ117" s="18">
        <f>IF(AQ$2='No Worse Off Calc'!$F$6,0,0)</f>
        <v>0</v>
      </c>
      <c r="AR117" s="4">
        <f>IF(AR$2='No Worse Off Calc'!$F$6,Data!AQ117,0)</f>
        <v>0</v>
      </c>
      <c r="AS117" s="4">
        <f>IF(AS$2='No Worse Off Calc'!$F$6,Data!AR117,0)</f>
        <v>0.2321917808219178</v>
      </c>
      <c r="AT117" s="4">
        <f>IF(AT$2='No Worse Off Calc'!$F$6,Data!AS117,0)</f>
        <v>0</v>
      </c>
      <c r="AU117" s="4">
        <f>IF(AU$2='No Worse Off Calc'!$F$6,Data!AT117,0)</f>
        <v>0</v>
      </c>
      <c r="AV117" s="4">
        <f>IF(AV$2='No Worse Off Calc'!$F$6,Data!AU117,0)</f>
        <v>0</v>
      </c>
      <c r="AW117" s="4">
        <f>IF(AW$2='No Worse Off Calc'!$F$6,Data!AV117,0)</f>
        <v>0</v>
      </c>
      <c r="AX117" s="4">
        <f>IF(AX$2='No Worse Off Calc'!$F$6,Data!AW117,0)</f>
        <v>0</v>
      </c>
      <c r="AY117" s="6">
        <f t="shared" si="12"/>
        <v>0.2321917808219178</v>
      </c>
      <c r="AZ117" s="18">
        <f>IF(AZ$2='No Worse Off Calc'!$G$6,0,0)</f>
        <v>0</v>
      </c>
      <c r="BA117" s="4">
        <f>IF(BA$2='No Worse Off Calc'!$G$6,Data!AX117,0)</f>
        <v>0</v>
      </c>
      <c r="BB117" s="4">
        <f>IF(BB$2='No Worse Off Calc'!$G$6,Data!AY117,0)</f>
        <v>0</v>
      </c>
      <c r="BC117" s="4">
        <f>IF(BC$2='No Worse Off Calc'!$G$6,Data!AZ117,0)</f>
        <v>0</v>
      </c>
      <c r="BD117" s="4">
        <f>IF(BD$2='No Worse Off Calc'!$G$6,Data!BA117,0)</f>
        <v>0</v>
      </c>
      <c r="BE117" s="4">
        <f>IF(BE$2='No Worse Off Calc'!$G$6,Data!BB117,0)</f>
        <v>0</v>
      </c>
      <c r="BF117" s="4">
        <f>IF(BF$2='No Worse Off Calc'!$G$6,Data!BC117,0)</f>
        <v>0</v>
      </c>
      <c r="BG117" s="4">
        <f>IF(BG$2='No Worse Off Calc'!$G$6,Data!BD117,0)</f>
        <v>0</v>
      </c>
      <c r="BH117" s="6">
        <f t="shared" si="13"/>
        <v>0</v>
      </c>
      <c r="BI117" s="97">
        <f>IF('No Worse Off Calc'!$H$6="Yes",Data!BE117,0)</f>
        <v>0</v>
      </c>
      <c r="BJ117" s="18">
        <f>IF(BJ$2='No Worse Off Calc'!$L$4,0,0)</f>
        <v>0</v>
      </c>
      <c r="BK117" s="4">
        <f>IF(BK$2='No Worse Off Calc'!$L$4,Data!BV117,0)</f>
        <v>0</v>
      </c>
      <c r="BL117" s="4">
        <f>IF(BL$2='No Worse Off Calc'!$L$4,Data!BW117,0)</f>
        <v>0</v>
      </c>
      <c r="BM117" s="4">
        <f>IF(BM$2='No Worse Off Calc'!$L$4,Data!BX117,0)</f>
        <v>0</v>
      </c>
      <c r="BN117" s="4">
        <f>IF(BN$2='No Worse Off Calc'!$L$4,Data!BY117,0)</f>
        <v>6.0374999999999996</v>
      </c>
      <c r="BO117" s="6">
        <f t="shared" si="14"/>
        <v>6.0374999999999996</v>
      </c>
      <c r="BP117" s="4">
        <f>IF('No Worse Off Calc'!$J$6='No Worse Off Ref Data'!BP$2,Data!C117,0)</f>
        <v>0</v>
      </c>
      <c r="BQ117" s="4">
        <f>IF('No Worse Off Calc'!$J$6='No Worse Off Ref Data'!BQ$2,Data!D117,0)</f>
        <v>0</v>
      </c>
      <c r="BR117" s="4">
        <f>IF('No Worse Off Calc'!$J$6='No Worse Off Ref Data'!BR$2,Data!E117,0)</f>
        <v>0</v>
      </c>
      <c r="BS117" s="4">
        <f>IF('No Worse Off Calc'!$J$6='No Worse Off Ref Data'!BS$2,Data!F117,0)</f>
        <v>113.223</v>
      </c>
      <c r="BT117" s="99">
        <f t="shared" si="8"/>
        <v>113.223</v>
      </c>
      <c r="BU117" s="102">
        <f>IF('No Worse Off Calc'!$L$6="Yes",'No Worse Off Ref Data'!BO117*'No Worse Off Calc'!$L$5,0)</f>
        <v>6.0374999999999996</v>
      </c>
      <c r="BV117" s="102">
        <f>IF('No Worse Off Calc'!$M$6="Yes",IF(('No Worse Off Calc'!I121-'No Worse Off Ref Data'!BT117)&gt;0,('No Worse Off Calc'!I121-'No Worse Off Ref Data'!BT117)*'No Worse Off Calc'!$M$5,0),0)</f>
        <v>108.8587823059362</v>
      </c>
      <c r="BW117" s="80">
        <f>IF('No Worse Off Calc'!$K$6="Yes",IF(('No Worse Off Calc'!I121)&lt;'No Worse Off Calc'!J121,('No Worse Off Calc'!I121-'No Worse Off Calc'!J121)*'No Worse Off Calc'!$K$5,0),0)</f>
        <v>0</v>
      </c>
      <c r="BX117" s="105">
        <f>IF('No Worse Off Calc'!$N$5='No Worse Off Ref Data'!$BX$2,'No Worse Off Scaling'!D120,0)</f>
        <v>0</v>
      </c>
      <c r="BY117" s="1">
        <f>IF('No Worse Off Calc'!$N$5='No Worse Off Ref Data'!$BY$2,'No Worse Off Scaling'!H120,0)</f>
        <v>-64.500291880270339</v>
      </c>
      <c r="BZ117" s="6">
        <f>IF('No Worse Off Calc'!$N$6="Yes",SUM('No Worse Off Ref Data'!BX117:BY117),0)</f>
        <v>-64.500291880270339</v>
      </c>
      <c r="CA117" s="4"/>
      <c r="CB117" s="4"/>
      <c r="CC117" s="4"/>
      <c r="CD117" s="4"/>
      <c r="CE117" s="4"/>
      <c r="CF117" s="4"/>
      <c r="CG117" s="4"/>
      <c r="CH117" s="4"/>
      <c r="CI117" s="4"/>
      <c r="CJ117" s="4"/>
      <c r="CK117" s="4"/>
      <c r="CL117" s="4"/>
      <c r="CM117" s="4"/>
      <c r="CN117" s="4"/>
      <c r="CO117" s="4"/>
      <c r="CP117" s="4"/>
      <c r="CQ117" s="4" t="e">
        <f>IF('No Worse Off Calc'!#REF!='No Worse Off Ref Data'!CQ$2,Data!G117,0)</f>
        <v>#REF!</v>
      </c>
      <c r="CR117" s="4" t="e">
        <f>IF('No Worse Off Calc'!#REF!='No Worse Off Ref Data'!CR$2,Data!H117,0)</f>
        <v>#REF!</v>
      </c>
      <c r="CS117" s="4" t="e">
        <f>IF('No Worse Off Calc'!#REF!='No Worse Off Ref Data'!CS$2,Data!I117,0)</f>
        <v>#REF!</v>
      </c>
      <c r="CT117" s="4" t="e">
        <f>IF('No Worse Off Calc'!#REF!='No Worse Off Ref Data'!CT$2,Data!J117,0)</f>
        <v>#REF!</v>
      </c>
      <c r="CU117" s="4" t="e">
        <f>IF('No Worse Off Calc'!#REF!='No Worse Off Ref Data'!CU$2,Data!K117,0)</f>
        <v>#REF!</v>
      </c>
      <c r="CV117" s="4" t="e">
        <f>IF('No Worse Off Calc'!#REF!='No Worse Off Ref Data'!CV$2,Data!L117,0)</f>
        <v>#REF!</v>
      </c>
      <c r="CW117" s="4" t="e">
        <f>IF('No Worse Off Calc'!#REF!='No Worse Off Ref Data'!CW$2,Data!M117,0)</f>
        <v>#REF!</v>
      </c>
      <c r="CX117" s="4" t="e">
        <f>IF('No Worse Off Calc'!#REF!='No Worse Off Ref Data'!CX$2,Data!N117,0)</f>
        <v>#REF!</v>
      </c>
      <c r="CY117" s="4" t="e">
        <f>IF('No Worse Off Calc'!#REF!='No Worse Off Ref Data'!CY$2,Data!O117,0)</f>
        <v>#REF!</v>
      </c>
      <c r="CZ117" s="4" t="e">
        <f>IF('No Worse Off Calc'!#REF!='No Worse Off Ref Data'!CZ$2,Data!P117,0)</f>
        <v>#REF!</v>
      </c>
      <c r="DA117" s="4" t="e">
        <f>IF('No Worse Off Calc'!#REF!='No Worse Off Ref Data'!DA$2,Data!Q117,0)</f>
        <v>#REF!</v>
      </c>
      <c r="DB117" s="4" t="e">
        <f>IF('No Worse Off Calc'!#REF!='No Worse Off Ref Data'!DB$2,Data!R117,0)</f>
        <v>#REF!</v>
      </c>
      <c r="DC117" s="4" t="e">
        <f>IF('No Worse Off Calc'!#REF!='No Worse Off Ref Data'!DC$2,Data!S117,0)</f>
        <v>#REF!</v>
      </c>
      <c r="DD117" s="4" t="e">
        <f>IF('No Worse Off Calc'!#REF!='No Worse Off Ref Data'!DD$2,Data!T117,0)</f>
        <v>#REF!</v>
      </c>
      <c r="DE117" s="4" t="e">
        <f>IF('No Worse Off Calc'!#REF!='No Worse Off Ref Data'!DE$2,Data!U117,0)</f>
        <v>#REF!</v>
      </c>
      <c r="DF117" s="22" t="e">
        <f t="shared" si="15"/>
        <v>#REF!</v>
      </c>
    </row>
    <row r="118" spans="1:110" x14ac:dyDescent="0.3">
      <c r="A118" s="12">
        <v>10391</v>
      </c>
      <c r="B118" s="37" t="s">
        <v>125</v>
      </c>
      <c r="C118" s="18">
        <f>IF('No Worse Off Calc'!$C$6='No Worse Off Ref Data'!C$2,Data!G118,0)</f>
        <v>0</v>
      </c>
      <c r="D118" s="4">
        <f>IF('No Worse Off Calc'!$C$6='No Worse Off Ref Data'!D$2,Data!H118,0)</f>
        <v>0</v>
      </c>
      <c r="E118" s="4">
        <f>IF('No Worse Off Calc'!$C$6='No Worse Off Ref Data'!E$2,Data!I118,0)</f>
        <v>33.017314383561647</v>
      </c>
      <c r="F118" s="4">
        <f>IF('No Worse Off Calc'!$C$6='No Worse Off Ref Data'!F$2,Data!J118,0)</f>
        <v>0</v>
      </c>
      <c r="G118" s="4">
        <f>IF('No Worse Off Calc'!$C$6='No Worse Off Ref Data'!G$2,Data!K118,0)</f>
        <v>0</v>
      </c>
      <c r="H118" s="4">
        <f>IF('No Worse Off Calc'!$C$6='No Worse Off Ref Data'!H$2,Data!L118,0)</f>
        <v>0</v>
      </c>
      <c r="I118" s="4">
        <f>IF('No Worse Off Calc'!$C$6='No Worse Off Ref Data'!I$2,Data!M118,0)</f>
        <v>0</v>
      </c>
      <c r="J118" s="4">
        <f>IF('No Worse Off Calc'!$C$6='No Worse Off Ref Data'!J$2,Data!N118,0)</f>
        <v>0</v>
      </c>
      <c r="K118" s="4">
        <f>IF('No Worse Off Calc'!$C$6='No Worse Off Ref Data'!K$2,Data!O118,0)</f>
        <v>0</v>
      </c>
      <c r="L118" s="4">
        <f>IF('No Worse Off Calc'!$C$6='No Worse Off Ref Data'!L$2,Data!P118,0)</f>
        <v>0</v>
      </c>
      <c r="M118" s="4">
        <f>IF('No Worse Off Calc'!$C$6='No Worse Off Ref Data'!M$2,Data!Q118,0)</f>
        <v>0</v>
      </c>
      <c r="N118" s="4">
        <f>IF('No Worse Off Calc'!$C$6='No Worse Off Ref Data'!N$2,Data!R118,0)</f>
        <v>0</v>
      </c>
      <c r="O118" s="4">
        <f>IF('No Worse Off Calc'!$C$6='No Worse Off Ref Data'!O$2,Data!S118,0)</f>
        <v>0</v>
      </c>
      <c r="P118" s="4">
        <f>IF('No Worse Off Calc'!$C$6='No Worse Off Ref Data'!P$2,Data!T118,0)</f>
        <v>0</v>
      </c>
      <c r="Q118" s="4">
        <f>IF('No Worse Off Calc'!$C$6='No Worse Off Ref Data'!Q$2,Data!U118,0)</f>
        <v>0</v>
      </c>
      <c r="R118" s="22">
        <f t="shared" si="9"/>
        <v>33.017314383561647</v>
      </c>
      <c r="S118" s="18">
        <f>IF(S$2='No Worse Off Calc'!$D$6,Data!V118,0)</f>
        <v>0</v>
      </c>
      <c r="T118" s="4">
        <f>IF(T$2='No Worse Off Calc'!$D$6,Data!W118,0)</f>
        <v>0</v>
      </c>
      <c r="U118" s="4">
        <f>IF(U$2='No Worse Off Calc'!$D$6,Data!X118,0)</f>
        <v>0</v>
      </c>
      <c r="V118" s="4">
        <f>IF(V$2='No Worse Off Calc'!$D$6,Data!Y118,0)</f>
        <v>0</v>
      </c>
      <c r="W118" s="4">
        <f>IF(W$2='No Worse Off Calc'!$D$6,Data!Z118,0)</f>
        <v>0</v>
      </c>
      <c r="X118" s="4">
        <f>IF(X$2='No Worse Off Calc'!$D$6,Data!AA118,0)</f>
        <v>0</v>
      </c>
      <c r="Y118" s="4">
        <f>IF(Y$2='No Worse Off Calc'!$D$6,Data!AB118,0)</f>
        <v>0</v>
      </c>
      <c r="Z118" s="4">
        <f>IF(Z$2='No Worse Off Calc'!$D$6,Data!AC118,0)</f>
        <v>0</v>
      </c>
      <c r="AA118" s="4">
        <f>IF(AA$2='No Worse Off Calc'!$D$6,Data!AD118,0)</f>
        <v>0</v>
      </c>
      <c r="AB118" s="4">
        <f>IF(AB$2='No Worse Off Calc'!$D$6,Data!AE118,0)</f>
        <v>0</v>
      </c>
      <c r="AC118" s="4">
        <f>IF(AC$2='No Worse Off Calc'!$D$6,Data!AF118,0)</f>
        <v>0</v>
      </c>
      <c r="AD118" s="4">
        <f>IF(AD$2='No Worse Off Calc'!$D$6,Data!AG118,0)</f>
        <v>0</v>
      </c>
      <c r="AE118" s="4">
        <f>IF(AE$2='No Worse Off Calc'!$D$6,Data!AH118,0)</f>
        <v>0</v>
      </c>
      <c r="AF118" s="4">
        <f>IF(AF$2='No Worse Off Calc'!$D$6,Data!AI118,0)</f>
        <v>0</v>
      </c>
      <c r="AG118" s="6">
        <f t="shared" si="10"/>
        <v>0</v>
      </c>
      <c r="AH118" s="18">
        <f>IF(AH$2='No Worse Off Calc'!$E$6,0,0)</f>
        <v>0</v>
      </c>
      <c r="AI118" s="4">
        <f>IF(AI$2='No Worse Off Calc'!$E$6,Data!AJ118,0)</f>
        <v>0</v>
      </c>
      <c r="AJ118" s="4">
        <f>IF(AJ$2='No Worse Off Calc'!$E$6,Data!AK118,0)</f>
        <v>0</v>
      </c>
      <c r="AK118" s="4">
        <f>IF(AK$2='No Worse Off Calc'!$E$6,Data!AL118,0)</f>
        <v>0</v>
      </c>
      <c r="AL118" s="4">
        <f>IF(AL$2='No Worse Off Calc'!$E$6,Data!AM118,0)</f>
        <v>0</v>
      </c>
      <c r="AM118" s="4">
        <f>IF(AM$2='No Worse Off Calc'!$E$6,Data!AN118,0)</f>
        <v>0</v>
      </c>
      <c r="AN118" s="4">
        <f>IF(AN$2='No Worse Off Calc'!$E$6,Data!AO118,0)</f>
        <v>0</v>
      </c>
      <c r="AO118" s="4">
        <f>IF(AO$2='No Worse Off Calc'!$E$6,Data!AP118,0)</f>
        <v>0</v>
      </c>
      <c r="AP118" s="6">
        <f t="shared" si="11"/>
        <v>0</v>
      </c>
      <c r="AQ118" s="18">
        <f>IF(AQ$2='No Worse Off Calc'!$F$6,0,0)</f>
        <v>0</v>
      </c>
      <c r="AR118" s="4">
        <f>IF(AR$2='No Worse Off Calc'!$F$6,Data!AQ118,0)</f>
        <v>0</v>
      </c>
      <c r="AS118" s="4">
        <f>IF(AS$2='No Worse Off Calc'!$F$6,Data!AR118,0)</f>
        <v>0</v>
      </c>
      <c r="AT118" s="4">
        <f>IF(AT$2='No Worse Off Calc'!$F$6,Data!AS118,0)</f>
        <v>0</v>
      </c>
      <c r="AU118" s="4">
        <f>IF(AU$2='No Worse Off Calc'!$F$6,Data!AT118,0)</f>
        <v>0</v>
      </c>
      <c r="AV118" s="4">
        <f>IF(AV$2='No Worse Off Calc'!$F$6,Data!AU118,0)</f>
        <v>0</v>
      </c>
      <c r="AW118" s="4">
        <f>IF(AW$2='No Worse Off Calc'!$F$6,Data!AV118,0)</f>
        <v>0</v>
      </c>
      <c r="AX118" s="4">
        <f>IF(AX$2='No Worse Off Calc'!$F$6,Data!AW118,0)</f>
        <v>0</v>
      </c>
      <c r="AY118" s="6">
        <f t="shared" si="12"/>
        <v>0</v>
      </c>
      <c r="AZ118" s="18">
        <f>IF(AZ$2='No Worse Off Calc'!$G$6,0,0)</f>
        <v>0</v>
      </c>
      <c r="BA118" s="4">
        <f>IF(BA$2='No Worse Off Calc'!$G$6,Data!AX118,0)</f>
        <v>0</v>
      </c>
      <c r="BB118" s="4">
        <f>IF(BB$2='No Worse Off Calc'!$G$6,Data!AY118,0)</f>
        <v>0</v>
      </c>
      <c r="BC118" s="4">
        <f>IF(BC$2='No Worse Off Calc'!$G$6,Data!AZ118,0)</f>
        <v>0</v>
      </c>
      <c r="BD118" s="4">
        <f>IF(BD$2='No Worse Off Calc'!$G$6,Data!BA118,0)</f>
        <v>0</v>
      </c>
      <c r="BE118" s="4">
        <f>IF(BE$2='No Worse Off Calc'!$G$6,Data!BB118,0)</f>
        <v>0</v>
      </c>
      <c r="BF118" s="4">
        <f>IF(BF$2='No Worse Off Calc'!$G$6,Data!BC118,0)</f>
        <v>0</v>
      </c>
      <c r="BG118" s="4">
        <f>IF(BG$2='No Worse Off Calc'!$G$6,Data!BD118,0)</f>
        <v>0</v>
      </c>
      <c r="BH118" s="6">
        <f t="shared" si="13"/>
        <v>0</v>
      </c>
      <c r="BI118" s="97">
        <f>IF('No Worse Off Calc'!$H$6="Yes",Data!BE118,0)</f>
        <v>0</v>
      </c>
      <c r="BJ118" s="18">
        <f>IF(BJ$2='No Worse Off Calc'!$L$4,0,0)</f>
        <v>0</v>
      </c>
      <c r="BK118" s="4">
        <f>IF(BK$2='No Worse Off Calc'!$L$4,Data!BV118,0)</f>
        <v>0</v>
      </c>
      <c r="BL118" s="4">
        <f>IF(BL$2='No Worse Off Calc'!$L$4,Data!BW118,0)</f>
        <v>0</v>
      </c>
      <c r="BM118" s="4">
        <f>IF(BM$2='No Worse Off Calc'!$L$4,Data!BX118,0)</f>
        <v>0</v>
      </c>
      <c r="BN118" s="4">
        <f>IF(BN$2='No Worse Off Calc'!$L$4,Data!BY118,0)</f>
        <v>0.26</v>
      </c>
      <c r="BO118" s="6">
        <f t="shared" si="14"/>
        <v>0.26</v>
      </c>
      <c r="BP118" s="4">
        <f>IF('No Worse Off Calc'!$J$6='No Worse Off Ref Data'!BP$2,Data!C118,0)</f>
        <v>0</v>
      </c>
      <c r="BQ118" s="4">
        <f>IF('No Worse Off Calc'!$J$6='No Worse Off Ref Data'!BQ$2,Data!D118,0)</f>
        <v>0</v>
      </c>
      <c r="BR118" s="4">
        <f>IF('No Worse Off Calc'!$J$6='No Worse Off Ref Data'!BR$2,Data!E118,0)</f>
        <v>0</v>
      </c>
      <c r="BS118" s="4">
        <f>IF('No Worse Off Calc'!$J$6='No Worse Off Ref Data'!BS$2,Data!F118,0)</f>
        <v>29.977</v>
      </c>
      <c r="BT118" s="99">
        <f t="shared" si="8"/>
        <v>29.977</v>
      </c>
      <c r="BU118" s="102">
        <f>IF('No Worse Off Calc'!$L$6="Yes",'No Worse Off Ref Data'!BO118*'No Worse Off Calc'!$L$5,0)</f>
        <v>0.26</v>
      </c>
      <c r="BV118" s="102">
        <f>IF('No Worse Off Calc'!$M$6="Yes",IF(('No Worse Off Calc'!I122-'No Worse Off Ref Data'!BT118)&gt;0,('No Worse Off Calc'!I122-'No Worse Off Ref Data'!BT118)*'No Worse Off Calc'!$M$5,0),0)</f>
        <v>3.0403143835616468</v>
      </c>
      <c r="BW118" s="80">
        <f>IF('No Worse Off Calc'!$K$6="Yes",IF(('No Worse Off Calc'!I122)&lt;'No Worse Off Calc'!J122,('No Worse Off Calc'!I122-'No Worse Off Calc'!J122)*'No Worse Off Calc'!$K$5,0),0)</f>
        <v>0</v>
      </c>
      <c r="BX118" s="105">
        <f>IF('No Worse Off Calc'!$N$5='No Worse Off Ref Data'!$BX$2,'No Worse Off Scaling'!D121,0)</f>
        <v>0</v>
      </c>
      <c r="BY118" s="1">
        <f>IF('No Worse Off Calc'!$N$5='No Worse Off Ref Data'!$BY$2,'No Worse Off Scaling'!H121,0)</f>
        <v>-1.8527252297821513</v>
      </c>
      <c r="BZ118" s="6">
        <f>IF('No Worse Off Calc'!$N$6="Yes",SUM('No Worse Off Ref Data'!BX118:BY118),0)</f>
        <v>-1.8527252297821513</v>
      </c>
      <c r="CA118" s="4"/>
      <c r="CB118" s="4"/>
      <c r="CC118" s="4"/>
      <c r="CD118" s="4"/>
      <c r="CE118" s="4"/>
      <c r="CF118" s="4"/>
      <c r="CG118" s="4"/>
      <c r="CH118" s="4"/>
      <c r="CI118" s="4"/>
      <c r="CJ118" s="4"/>
      <c r="CK118" s="4"/>
      <c r="CL118" s="4"/>
      <c r="CM118" s="4"/>
      <c r="CN118" s="4"/>
      <c r="CO118" s="4"/>
      <c r="CP118" s="4"/>
      <c r="CQ118" s="4" t="e">
        <f>IF('No Worse Off Calc'!#REF!='No Worse Off Ref Data'!CQ$2,Data!G118,0)</f>
        <v>#REF!</v>
      </c>
      <c r="CR118" s="4" t="e">
        <f>IF('No Worse Off Calc'!#REF!='No Worse Off Ref Data'!CR$2,Data!H118,0)</f>
        <v>#REF!</v>
      </c>
      <c r="CS118" s="4" t="e">
        <f>IF('No Worse Off Calc'!#REF!='No Worse Off Ref Data'!CS$2,Data!I118,0)</f>
        <v>#REF!</v>
      </c>
      <c r="CT118" s="4" t="e">
        <f>IF('No Worse Off Calc'!#REF!='No Worse Off Ref Data'!CT$2,Data!J118,0)</f>
        <v>#REF!</v>
      </c>
      <c r="CU118" s="4" t="e">
        <f>IF('No Worse Off Calc'!#REF!='No Worse Off Ref Data'!CU$2,Data!K118,0)</f>
        <v>#REF!</v>
      </c>
      <c r="CV118" s="4" t="e">
        <f>IF('No Worse Off Calc'!#REF!='No Worse Off Ref Data'!CV$2,Data!L118,0)</f>
        <v>#REF!</v>
      </c>
      <c r="CW118" s="4" t="e">
        <f>IF('No Worse Off Calc'!#REF!='No Worse Off Ref Data'!CW$2,Data!M118,0)</f>
        <v>#REF!</v>
      </c>
      <c r="CX118" s="4" t="e">
        <f>IF('No Worse Off Calc'!#REF!='No Worse Off Ref Data'!CX$2,Data!N118,0)</f>
        <v>#REF!</v>
      </c>
      <c r="CY118" s="4" t="e">
        <f>IF('No Worse Off Calc'!#REF!='No Worse Off Ref Data'!CY$2,Data!O118,0)</f>
        <v>#REF!</v>
      </c>
      <c r="CZ118" s="4" t="e">
        <f>IF('No Worse Off Calc'!#REF!='No Worse Off Ref Data'!CZ$2,Data!P118,0)</f>
        <v>#REF!</v>
      </c>
      <c r="DA118" s="4" t="e">
        <f>IF('No Worse Off Calc'!#REF!='No Worse Off Ref Data'!DA$2,Data!Q118,0)</f>
        <v>#REF!</v>
      </c>
      <c r="DB118" s="4" t="e">
        <f>IF('No Worse Off Calc'!#REF!='No Worse Off Ref Data'!DB$2,Data!R118,0)</f>
        <v>#REF!</v>
      </c>
      <c r="DC118" s="4" t="e">
        <f>IF('No Worse Off Calc'!#REF!='No Worse Off Ref Data'!DC$2,Data!S118,0)</f>
        <v>#REF!</v>
      </c>
      <c r="DD118" s="4" t="e">
        <f>IF('No Worse Off Calc'!#REF!='No Worse Off Ref Data'!DD$2,Data!T118,0)</f>
        <v>#REF!</v>
      </c>
      <c r="DE118" s="4" t="e">
        <f>IF('No Worse Off Calc'!#REF!='No Worse Off Ref Data'!DE$2,Data!U118,0)</f>
        <v>#REF!</v>
      </c>
      <c r="DF118" s="22" t="e">
        <f t="shared" si="15"/>
        <v>#REF!</v>
      </c>
    </row>
    <row r="119" spans="1:110" x14ac:dyDescent="0.3">
      <c r="A119" s="12">
        <v>10406</v>
      </c>
      <c r="B119" s="37" t="s">
        <v>126</v>
      </c>
      <c r="C119" s="18">
        <f>IF('No Worse Off Calc'!$C$6='No Worse Off Ref Data'!C$2,Data!G119,0)</f>
        <v>0</v>
      </c>
      <c r="D119" s="4">
        <f>IF('No Worse Off Calc'!$C$6='No Worse Off Ref Data'!D$2,Data!H119,0)</f>
        <v>0</v>
      </c>
      <c r="E119" s="4">
        <f>IF('No Worse Off Calc'!$C$6='No Worse Off Ref Data'!E$2,Data!I119,0)</f>
        <v>0.71784543378995447</v>
      </c>
      <c r="F119" s="4">
        <f>IF('No Worse Off Calc'!$C$6='No Worse Off Ref Data'!F$2,Data!J119,0)</f>
        <v>0</v>
      </c>
      <c r="G119" s="4">
        <f>IF('No Worse Off Calc'!$C$6='No Worse Off Ref Data'!G$2,Data!K119,0)</f>
        <v>0</v>
      </c>
      <c r="H119" s="4">
        <f>IF('No Worse Off Calc'!$C$6='No Worse Off Ref Data'!H$2,Data!L119,0)</f>
        <v>0</v>
      </c>
      <c r="I119" s="4">
        <f>IF('No Worse Off Calc'!$C$6='No Worse Off Ref Data'!I$2,Data!M119,0)</f>
        <v>0</v>
      </c>
      <c r="J119" s="4">
        <f>IF('No Worse Off Calc'!$C$6='No Worse Off Ref Data'!J$2,Data!N119,0)</f>
        <v>0</v>
      </c>
      <c r="K119" s="4">
        <f>IF('No Worse Off Calc'!$C$6='No Worse Off Ref Data'!K$2,Data!O119,0)</f>
        <v>0</v>
      </c>
      <c r="L119" s="4">
        <f>IF('No Worse Off Calc'!$C$6='No Worse Off Ref Data'!L$2,Data!P119,0)</f>
        <v>0</v>
      </c>
      <c r="M119" s="4">
        <f>IF('No Worse Off Calc'!$C$6='No Worse Off Ref Data'!M$2,Data!Q119,0)</f>
        <v>0</v>
      </c>
      <c r="N119" s="4">
        <f>IF('No Worse Off Calc'!$C$6='No Worse Off Ref Data'!N$2,Data!R119,0)</f>
        <v>0</v>
      </c>
      <c r="O119" s="4">
        <f>IF('No Worse Off Calc'!$C$6='No Worse Off Ref Data'!O$2,Data!S119,0)</f>
        <v>0</v>
      </c>
      <c r="P119" s="4">
        <f>IF('No Worse Off Calc'!$C$6='No Worse Off Ref Data'!P$2,Data!T119,0)</f>
        <v>0</v>
      </c>
      <c r="Q119" s="4">
        <f>IF('No Worse Off Calc'!$C$6='No Worse Off Ref Data'!Q$2,Data!U119,0)</f>
        <v>0</v>
      </c>
      <c r="R119" s="22">
        <f t="shared" si="9"/>
        <v>0.71784543378995447</v>
      </c>
      <c r="S119" s="18">
        <f>IF(S$2='No Worse Off Calc'!$D$6,Data!V119,0)</f>
        <v>0</v>
      </c>
      <c r="T119" s="4">
        <f>IF(T$2='No Worse Off Calc'!$D$6,Data!W119,0)</f>
        <v>0</v>
      </c>
      <c r="U119" s="4">
        <f>IF(U$2='No Worse Off Calc'!$D$6,Data!X119,0)</f>
        <v>0</v>
      </c>
      <c r="V119" s="4">
        <f>IF(V$2='No Worse Off Calc'!$D$6,Data!Y119,0)</f>
        <v>0</v>
      </c>
      <c r="W119" s="4">
        <f>IF(W$2='No Worse Off Calc'!$D$6,Data!Z119,0)</f>
        <v>0</v>
      </c>
      <c r="X119" s="4">
        <f>IF(X$2='No Worse Off Calc'!$D$6,Data!AA119,0)</f>
        <v>0</v>
      </c>
      <c r="Y119" s="4">
        <f>IF(Y$2='No Worse Off Calc'!$D$6,Data!AB119,0)</f>
        <v>0</v>
      </c>
      <c r="Z119" s="4">
        <f>IF(Z$2='No Worse Off Calc'!$D$6,Data!AC119,0)</f>
        <v>0</v>
      </c>
      <c r="AA119" s="4">
        <f>IF(AA$2='No Worse Off Calc'!$D$6,Data!AD119,0)</f>
        <v>0</v>
      </c>
      <c r="AB119" s="4">
        <f>IF(AB$2='No Worse Off Calc'!$D$6,Data!AE119,0)</f>
        <v>0</v>
      </c>
      <c r="AC119" s="4">
        <f>IF(AC$2='No Worse Off Calc'!$D$6,Data!AF119,0)</f>
        <v>0</v>
      </c>
      <c r="AD119" s="4">
        <f>IF(AD$2='No Worse Off Calc'!$D$6,Data!AG119,0)</f>
        <v>0</v>
      </c>
      <c r="AE119" s="4">
        <f>IF(AE$2='No Worse Off Calc'!$D$6,Data!AH119,0)</f>
        <v>0</v>
      </c>
      <c r="AF119" s="4">
        <f>IF(AF$2='No Worse Off Calc'!$D$6,Data!AI119,0)</f>
        <v>0</v>
      </c>
      <c r="AG119" s="6">
        <f t="shared" si="10"/>
        <v>0</v>
      </c>
      <c r="AH119" s="18">
        <f>IF(AH$2='No Worse Off Calc'!$E$6,0,0)</f>
        <v>0</v>
      </c>
      <c r="AI119" s="4">
        <f>IF(AI$2='No Worse Off Calc'!$E$6,Data!AJ119,0)</f>
        <v>0</v>
      </c>
      <c r="AJ119" s="4">
        <f>IF(AJ$2='No Worse Off Calc'!$E$6,Data!AK119,0)</f>
        <v>0</v>
      </c>
      <c r="AK119" s="4">
        <f>IF(AK$2='No Worse Off Calc'!$E$6,Data!AL119,0)</f>
        <v>0</v>
      </c>
      <c r="AL119" s="4">
        <f>IF(AL$2='No Worse Off Calc'!$E$6,Data!AM119,0)</f>
        <v>0</v>
      </c>
      <c r="AM119" s="4">
        <f>IF(AM$2='No Worse Off Calc'!$E$6,Data!AN119,0)</f>
        <v>0</v>
      </c>
      <c r="AN119" s="4">
        <f>IF(AN$2='No Worse Off Calc'!$E$6,Data!AO119,0)</f>
        <v>0</v>
      </c>
      <c r="AO119" s="4">
        <f>IF(AO$2='No Worse Off Calc'!$E$6,Data!AP119,0)</f>
        <v>0</v>
      </c>
      <c r="AP119" s="6">
        <f t="shared" si="11"/>
        <v>0</v>
      </c>
      <c r="AQ119" s="18">
        <f>IF(AQ$2='No Worse Off Calc'!$F$6,0,0)</f>
        <v>0</v>
      </c>
      <c r="AR119" s="4">
        <f>IF(AR$2='No Worse Off Calc'!$F$6,Data!AQ119,0)</f>
        <v>0</v>
      </c>
      <c r="AS119" s="4">
        <f>IF(AS$2='No Worse Off Calc'!$F$6,Data!AR119,0)</f>
        <v>0</v>
      </c>
      <c r="AT119" s="4">
        <f>IF(AT$2='No Worse Off Calc'!$F$6,Data!AS119,0)</f>
        <v>0</v>
      </c>
      <c r="AU119" s="4">
        <f>IF(AU$2='No Worse Off Calc'!$F$6,Data!AT119,0)</f>
        <v>0</v>
      </c>
      <c r="AV119" s="4">
        <f>IF(AV$2='No Worse Off Calc'!$F$6,Data!AU119,0)</f>
        <v>0</v>
      </c>
      <c r="AW119" s="4">
        <f>IF(AW$2='No Worse Off Calc'!$F$6,Data!AV119,0)</f>
        <v>0</v>
      </c>
      <c r="AX119" s="4">
        <f>IF(AX$2='No Worse Off Calc'!$F$6,Data!AW119,0)</f>
        <v>0</v>
      </c>
      <c r="AY119" s="6">
        <f t="shared" si="12"/>
        <v>0</v>
      </c>
      <c r="AZ119" s="18">
        <f>IF(AZ$2='No Worse Off Calc'!$G$6,0,0)</f>
        <v>0</v>
      </c>
      <c r="BA119" s="4">
        <f>IF(BA$2='No Worse Off Calc'!$G$6,Data!AX119,0)</f>
        <v>0</v>
      </c>
      <c r="BB119" s="4">
        <f>IF(BB$2='No Worse Off Calc'!$G$6,Data!AY119,0)</f>
        <v>0</v>
      </c>
      <c r="BC119" s="4">
        <f>IF(BC$2='No Worse Off Calc'!$G$6,Data!AZ119,0)</f>
        <v>0</v>
      </c>
      <c r="BD119" s="4">
        <f>IF(BD$2='No Worse Off Calc'!$G$6,Data!BA119,0)</f>
        <v>0</v>
      </c>
      <c r="BE119" s="4">
        <f>IF(BE$2='No Worse Off Calc'!$G$6,Data!BB119,0)</f>
        <v>0</v>
      </c>
      <c r="BF119" s="4">
        <f>IF(BF$2='No Worse Off Calc'!$G$6,Data!BC119,0)</f>
        <v>0</v>
      </c>
      <c r="BG119" s="4">
        <f>IF(BG$2='No Worse Off Calc'!$G$6,Data!BD119,0)</f>
        <v>0</v>
      </c>
      <c r="BH119" s="6">
        <f t="shared" si="13"/>
        <v>0</v>
      </c>
      <c r="BI119" s="97">
        <f>IF('No Worse Off Calc'!$H$6="Yes",Data!BE119,0)</f>
        <v>0</v>
      </c>
      <c r="BJ119" s="18">
        <f>IF(BJ$2='No Worse Off Calc'!$L$4,0,0)</f>
        <v>0</v>
      </c>
      <c r="BK119" s="4">
        <f>IF(BK$2='No Worse Off Calc'!$L$4,Data!BV119,0)</f>
        <v>0</v>
      </c>
      <c r="BL119" s="4">
        <f>IF(BL$2='No Worse Off Calc'!$L$4,Data!BW119,0)</f>
        <v>0</v>
      </c>
      <c r="BM119" s="4">
        <f>IF(BM$2='No Worse Off Calc'!$L$4,Data!BX119,0)</f>
        <v>0</v>
      </c>
      <c r="BN119" s="4">
        <f>IF(BN$2='No Worse Off Calc'!$L$4,Data!BY119,0)</f>
        <v>0</v>
      </c>
      <c r="BO119" s="6">
        <f t="shared" si="14"/>
        <v>0</v>
      </c>
      <c r="BP119" s="4">
        <f>IF('No Worse Off Calc'!$J$6='No Worse Off Ref Data'!BP$2,Data!C119,0)</f>
        <v>0</v>
      </c>
      <c r="BQ119" s="4">
        <f>IF('No Worse Off Calc'!$J$6='No Worse Off Ref Data'!BQ$2,Data!D119,0)</f>
        <v>0</v>
      </c>
      <c r="BR119" s="4">
        <f>IF('No Worse Off Calc'!$J$6='No Worse Off Ref Data'!BR$2,Data!E119,0)</f>
        <v>0</v>
      </c>
      <c r="BS119" s="4">
        <f>IF('No Worse Off Calc'!$J$6='No Worse Off Ref Data'!BS$2,Data!F119,0)</f>
        <v>0.45800000000000002</v>
      </c>
      <c r="BT119" s="99">
        <f t="shared" si="8"/>
        <v>0.45800000000000002</v>
      </c>
      <c r="BU119" s="102">
        <f>IF('No Worse Off Calc'!$L$6="Yes",'No Worse Off Ref Data'!BO119*'No Worse Off Calc'!$L$5,0)</f>
        <v>0</v>
      </c>
      <c r="BV119" s="102">
        <f>IF('No Worse Off Calc'!$M$6="Yes",IF(('No Worse Off Calc'!I123-'No Worse Off Ref Data'!BT119)&gt;0,('No Worse Off Calc'!I123-'No Worse Off Ref Data'!BT119)*'No Worse Off Calc'!$M$5,0),0)</f>
        <v>0.25984543378995445</v>
      </c>
      <c r="BW119" s="80">
        <f>IF('No Worse Off Calc'!$K$6="Yes",IF(('No Worse Off Calc'!I123)&lt;'No Worse Off Calc'!J123,('No Worse Off Calc'!I123-'No Worse Off Calc'!J123)*'No Worse Off Calc'!$K$5,0),0)</f>
        <v>0</v>
      </c>
      <c r="BX119" s="105">
        <f>IF('No Worse Off Calc'!$N$5='No Worse Off Ref Data'!$BX$2,'No Worse Off Scaling'!D122,0)</f>
        <v>0</v>
      </c>
      <c r="BY119" s="1">
        <f>IF('No Worse Off Calc'!$N$5='No Worse Off Ref Data'!$BY$2,'No Worse Off Scaling'!H122,0)</f>
        <v>-0.14587161557220898</v>
      </c>
      <c r="BZ119" s="6">
        <f>IF('No Worse Off Calc'!$N$6="Yes",SUM('No Worse Off Ref Data'!BX119:BY119),0)</f>
        <v>-0.14587161557220898</v>
      </c>
      <c r="CA119" s="4"/>
      <c r="CB119" s="4"/>
      <c r="CC119" s="4"/>
      <c r="CD119" s="4"/>
      <c r="CE119" s="4"/>
      <c r="CF119" s="4"/>
      <c r="CG119" s="4"/>
      <c r="CH119" s="4"/>
      <c r="CI119" s="4"/>
      <c r="CJ119" s="4"/>
      <c r="CK119" s="4"/>
      <c r="CL119" s="4"/>
      <c r="CM119" s="4"/>
      <c r="CN119" s="4"/>
      <c r="CO119" s="4"/>
      <c r="CP119" s="4"/>
      <c r="CQ119" s="4" t="e">
        <f>IF('No Worse Off Calc'!#REF!='No Worse Off Ref Data'!CQ$2,Data!G119,0)</f>
        <v>#REF!</v>
      </c>
      <c r="CR119" s="4" t="e">
        <f>IF('No Worse Off Calc'!#REF!='No Worse Off Ref Data'!CR$2,Data!H119,0)</f>
        <v>#REF!</v>
      </c>
      <c r="CS119" s="4" t="e">
        <f>IF('No Worse Off Calc'!#REF!='No Worse Off Ref Data'!CS$2,Data!I119,0)</f>
        <v>#REF!</v>
      </c>
      <c r="CT119" s="4" t="e">
        <f>IF('No Worse Off Calc'!#REF!='No Worse Off Ref Data'!CT$2,Data!J119,0)</f>
        <v>#REF!</v>
      </c>
      <c r="CU119" s="4" t="e">
        <f>IF('No Worse Off Calc'!#REF!='No Worse Off Ref Data'!CU$2,Data!K119,0)</f>
        <v>#REF!</v>
      </c>
      <c r="CV119" s="4" t="e">
        <f>IF('No Worse Off Calc'!#REF!='No Worse Off Ref Data'!CV$2,Data!L119,0)</f>
        <v>#REF!</v>
      </c>
      <c r="CW119" s="4" t="e">
        <f>IF('No Worse Off Calc'!#REF!='No Worse Off Ref Data'!CW$2,Data!M119,0)</f>
        <v>#REF!</v>
      </c>
      <c r="CX119" s="4" t="e">
        <f>IF('No Worse Off Calc'!#REF!='No Worse Off Ref Data'!CX$2,Data!N119,0)</f>
        <v>#REF!</v>
      </c>
      <c r="CY119" s="4" t="e">
        <f>IF('No Worse Off Calc'!#REF!='No Worse Off Ref Data'!CY$2,Data!O119,0)</f>
        <v>#REF!</v>
      </c>
      <c r="CZ119" s="4" t="e">
        <f>IF('No Worse Off Calc'!#REF!='No Worse Off Ref Data'!CZ$2,Data!P119,0)</f>
        <v>#REF!</v>
      </c>
      <c r="DA119" s="4" t="e">
        <f>IF('No Worse Off Calc'!#REF!='No Worse Off Ref Data'!DA$2,Data!Q119,0)</f>
        <v>#REF!</v>
      </c>
      <c r="DB119" s="4" t="e">
        <f>IF('No Worse Off Calc'!#REF!='No Worse Off Ref Data'!DB$2,Data!R119,0)</f>
        <v>#REF!</v>
      </c>
      <c r="DC119" s="4" t="e">
        <f>IF('No Worse Off Calc'!#REF!='No Worse Off Ref Data'!DC$2,Data!S119,0)</f>
        <v>#REF!</v>
      </c>
      <c r="DD119" s="4" t="e">
        <f>IF('No Worse Off Calc'!#REF!='No Worse Off Ref Data'!DD$2,Data!T119,0)</f>
        <v>#REF!</v>
      </c>
      <c r="DE119" s="4" t="e">
        <f>IF('No Worse Off Calc'!#REF!='No Worse Off Ref Data'!DE$2,Data!U119,0)</f>
        <v>#REF!</v>
      </c>
      <c r="DF119" s="22" t="e">
        <f t="shared" si="15"/>
        <v>#REF!</v>
      </c>
    </row>
    <row r="120" spans="1:110" x14ac:dyDescent="0.3">
      <c r="A120" s="12">
        <v>10408</v>
      </c>
      <c r="B120" s="37" t="s">
        <v>127</v>
      </c>
      <c r="C120" s="18">
        <f>IF('No Worse Off Calc'!$C$6='No Worse Off Ref Data'!C$2,Data!G120,0)</f>
        <v>0</v>
      </c>
      <c r="D120" s="4">
        <f>IF('No Worse Off Calc'!$C$6='No Worse Off Ref Data'!D$2,Data!H120,0)</f>
        <v>0</v>
      </c>
      <c r="E120" s="4">
        <f>IF('No Worse Off Calc'!$C$6='No Worse Off Ref Data'!E$2,Data!I120,0)</f>
        <v>1.6404974885844752</v>
      </c>
      <c r="F120" s="4">
        <f>IF('No Worse Off Calc'!$C$6='No Worse Off Ref Data'!F$2,Data!J120,0)</f>
        <v>0</v>
      </c>
      <c r="G120" s="4">
        <f>IF('No Worse Off Calc'!$C$6='No Worse Off Ref Data'!G$2,Data!K120,0)</f>
        <v>0</v>
      </c>
      <c r="H120" s="4">
        <f>IF('No Worse Off Calc'!$C$6='No Worse Off Ref Data'!H$2,Data!L120,0)</f>
        <v>0</v>
      </c>
      <c r="I120" s="4">
        <f>IF('No Worse Off Calc'!$C$6='No Worse Off Ref Data'!I$2,Data!M120,0)</f>
        <v>0</v>
      </c>
      <c r="J120" s="4">
        <f>IF('No Worse Off Calc'!$C$6='No Worse Off Ref Data'!J$2,Data!N120,0)</f>
        <v>0</v>
      </c>
      <c r="K120" s="4">
        <f>IF('No Worse Off Calc'!$C$6='No Worse Off Ref Data'!K$2,Data!O120,0)</f>
        <v>0</v>
      </c>
      <c r="L120" s="4">
        <f>IF('No Worse Off Calc'!$C$6='No Worse Off Ref Data'!L$2,Data!P120,0)</f>
        <v>0</v>
      </c>
      <c r="M120" s="4">
        <f>IF('No Worse Off Calc'!$C$6='No Worse Off Ref Data'!M$2,Data!Q120,0)</f>
        <v>0</v>
      </c>
      <c r="N120" s="4">
        <f>IF('No Worse Off Calc'!$C$6='No Worse Off Ref Data'!N$2,Data!R120,0)</f>
        <v>0</v>
      </c>
      <c r="O120" s="4">
        <f>IF('No Worse Off Calc'!$C$6='No Worse Off Ref Data'!O$2,Data!S120,0)</f>
        <v>0</v>
      </c>
      <c r="P120" s="4">
        <f>IF('No Worse Off Calc'!$C$6='No Worse Off Ref Data'!P$2,Data!T120,0)</f>
        <v>0</v>
      </c>
      <c r="Q120" s="4">
        <f>IF('No Worse Off Calc'!$C$6='No Worse Off Ref Data'!Q$2,Data!U120,0)</f>
        <v>0</v>
      </c>
      <c r="R120" s="22">
        <f t="shared" si="9"/>
        <v>1.6404974885844752</v>
      </c>
      <c r="S120" s="18">
        <f>IF(S$2='No Worse Off Calc'!$D$6,Data!V120,0)</f>
        <v>0</v>
      </c>
      <c r="T120" s="4">
        <f>IF(T$2='No Worse Off Calc'!$D$6,Data!W120,0)</f>
        <v>0</v>
      </c>
      <c r="U120" s="4">
        <f>IF(U$2='No Worse Off Calc'!$D$6,Data!X120,0)</f>
        <v>0</v>
      </c>
      <c r="V120" s="4">
        <f>IF(V$2='No Worse Off Calc'!$D$6,Data!Y120,0)</f>
        <v>0</v>
      </c>
      <c r="W120" s="4">
        <f>IF(W$2='No Worse Off Calc'!$D$6,Data!Z120,0)</f>
        <v>0</v>
      </c>
      <c r="X120" s="4">
        <f>IF(X$2='No Worse Off Calc'!$D$6,Data!AA120,0)</f>
        <v>0</v>
      </c>
      <c r="Y120" s="4">
        <f>IF(Y$2='No Worse Off Calc'!$D$6,Data!AB120,0)</f>
        <v>0</v>
      </c>
      <c r="Z120" s="4">
        <f>IF(Z$2='No Worse Off Calc'!$D$6,Data!AC120,0)</f>
        <v>0</v>
      </c>
      <c r="AA120" s="4">
        <f>IF(AA$2='No Worse Off Calc'!$D$6,Data!AD120,0)</f>
        <v>0</v>
      </c>
      <c r="AB120" s="4">
        <f>IF(AB$2='No Worse Off Calc'!$D$6,Data!AE120,0)</f>
        <v>0</v>
      </c>
      <c r="AC120" s="4">
        <f>IF(AC$2='No Worse Off Calc'!$D$6,Data!AF120,0)</f>
        <v>0</v>
      </c>
      <c r="AD120" s="4">
        <f>IF(AD$2='No Worse Off Calc'!$D$6,Data!AG120,0)</f>
        <v>0</v>
      </c>
      <c r="AE120" s="4">
        <f>IF(AE$2='No Worse Off Calc'!$D$6,Data!AH120,0)</f>
        <v>0</v>
      </c>
      <c r="AF120" s="4">
        <f>IF(AF$2='No Worse Off Calc'!$D$6,Data!AI120,0)</f>
        <v>0</v>
      </c>
      <c r="AG120" s="6">
        <f t="shared" si="10"/>
        <v>0</v>
      </c>
      <c r="AH120" s="18">
        <f>IF(AH$2='No Worse Off Calc'!$E$6,0,0)</f>
        <v>0</v>
      </c>
      <c r="AI120" s="4">
        <f>IF(AI$2='No Worse Off Calc'!$E$6,Data!AJ120,0)</f>
        <v>0</v>
      </c>
      <c r="AJ120" s="4">
        <f>IF(AJ$2='No Worse Off Calc'!$E$6,Data!AK120,0)</f>
        <v>0</v>
      </c>
      <c r="AK120" s="4">
        <f>IF(AK$2='No Worse Off Calc'!$E$6,Data!AL120,0)</f>
        <v>0</v>
      </c>
      <c r="AL120" s="4">
        <f>IF(AL$2='No Worse Off Calc'!$E$6,Data!AM120,0)</f>
        <v>0</v>
      </c>
      <c r="AM120" s="4">
        <f>IF(AM$2='No Worse Off Calc'!$E$6,Data!AN120,0)</f>
        <v>0</v>
      </c>
      <c r="AN120" s="4">
        <f>IF(AN$2='No Worse Off Calc'!$E$6,Data!AO120,0)</f>
        <v>0</v>
      </c>
      <c r="AO120" s="4">
        <f>IF(AO$2='No Worse Off Calc'!$E$6,Data!AP120,0)</f>
        <v>0</v>
      </c>
      <c r="AP120" s="6">
        <f t="shared" si="11"/>
        <v>0</v>
      </c>
      <c r="AQ120" s="18">
        <f>IF(AQ$2='No Worse Off Calc'!$F$6,0,0)</f>
        <v>0</v>
      </c>
      <c r="AR120" s="4">
        <f>IF(AR$2='No Worse Off Calc'!$F$6,Data!AQ120,0)</f>
        <v>0</v>
      </c>
      <c r="AS120" s="4">
        <f>IF(AS$2='No Worse Off Calc'!$F$6,Data!AR120,0)</f>
        <v>0</v>
      </c>
      <c r="AT120" s="4">
        <f>IF(AT$2='No Worse Off Calc'!$F$6,Data!AS120,0)</f>
        <v>0</v>
      </c>
      <c r="AU120" s="4">
        <f>IF(AU$2='No Worse Off Calc'!$F$6,Data!AT120,0)</f>
        <v>0</v>
      </c>
      <c r="AV120" s="4">
        <f>IF(AV$2='No Worse Off Calc'!$F$6,Data!AU120,0)</f>
        <v>0</v>
      </c>
      <c r="AW120" s="4">
        <f>IF(AW$2='No Worse Off Calc'!$F$6,Data!AV120,0)</f>
        <v>0</v>
      </c>
      <c r="AX120" s="4">
        <f>IF(AX$2='No Worse Off Calc'!$F$6,Data!AW120,0)</f>
        <v>0</v>
      </c>
      <c r="AY120" s="6">
        <f t="shared" si="12"/>
        <v>0</v>
      </c>
      <c r="AZ120" s="18">
        <f>IF(AZ$2='No Worse Off Calc'!$G$6,0,0)</f>
        <v>0</v>
      </c>
      <c r="BA120" s="4">
        <f>IF(BA$2='No Worse Off Calc'!$G$6,Data!AX120,0)</f>
        <v>0</v>
      </c>
      <c r="BB120" s="4">
        <f>IF(BB$2='No Worse Off Calc'!$G$6,Data!AY120,0)</f>
        <v>0</v>
      </c>
      <c r="BC120" s="4">
        <f>IF(BC$2='No Worse Off Calc'!$G$6,Data!AZ120,0)</f>
        <v>0</v>
      </c>
      <c r="BD120" s="4">
        <f>IF(BD$2='No Worse Off Calc'!$G$6,Data!BA120,0)</f>
        <v>0</v>
      </c>
      <c r="BE120" s="4">
        <f>IF(BE$2='No Worse Off Calc'!$G$6,Data!BB120,0)</f>
        <v>0</v>
      </c>
      <c r="BF120" s="4">
        <f>IF(BF$2='No Worse Off Calc'!$G$6,Data!BC120,0)</f>
        <v>0</v>
      </c>
      <c r="BG120" s="4">
        <f>IF(BG$2='No Worse Off Calc'!$G$6,Data!BD120,0)</f>
        <v>0</v>
      </c>
      <c r="BH120" s="6">
        <f t="shared" si="13"/>
        <v>0</v>
      </c>
      <c r="BI120" s="97">
        <f>IF('No Worse Off Calc'!$H$6="Yes",Data!BE120,0)</f>
        <v>0</v>
      </c>
      <c r="BJ120" s="18">
        <f>IF(BJ$2='No Worse Off Calc'!$L$4,0,0)</f>
        <v>0</v>
      </c>
      <c r="BK120" s="4">
        <f>IF(BK$2='No Worse Off Calc'!$L$4,Data!BV120,0)</f>
        <v>0</v>
      </c>
      <c r="BL120" s="4">
        <f>IF(BL$2='No Worse Off Calc'!$L$4,Data!BW120,0)</f>
        <v>0</v>
      </c>
      <c r="BM120" s="4">
        <f>IF(BM$2='No Worse Off Calc'!$L$4,Data!BX120,0)</f>
        <v>0</v>
      </c>
      <c r="BN120" s="4">
        <f>IF(BN$2='No Worse Off Calc'!$L$4,Data!BY120,0)</f>
        <v>0</v>
      </c>
      <c r="BO120" s="6">
        <f t="shared" si="14"/>
        <v>0</v>
      </c>
      <c r="BP120" s="4">
        <f>IF('No Worse Off Calc'!$J$6='No Worse Off Ref Data'!BP$2,Data!C120,0)</f>
        <v>0</v>
      </c>
      <c r="BQ120" s="4">
        <f>IF('No Worse Off Calc'!$J$6='No Worse Off Ref Data'!BQ$2,Data!D120,0)</f>
        <v>0</v>
      </c>
      <c r="BR120" s="4">
        <f>IF('No Worse Off Calc'!$J$6='No Worse Off Ref Data'!BR$2,Data!E120,0)</f>
        <v>0</v>
      </c>
      <c r="BS120" s="4">
        <f>IF('No Worse Off Calc'!$J$6='No Worse Off Ref Data'!BS$2,Data!F120,0)</f>
        <v>1.5269999999999999</v>
      </c>
      <c r="BT120" s="99">
        <f t="shared" si="8"/>
        <v>1.5269999999999999</v>
      </c>
      <c r="BU120" s="102">
        <f>IF('No Worse Off Calc'!$L$6="Yes",'No Worse Off Ref Data'!BO120*'No Worse Off Calc'!$L$5,0)</f>
        <v>0</v>
      </c>
      <c r="BV120" s="102">
        <f>IF('No Worse Off Calc'!$M$6="Yes",IF(('No Worse Off Calc'!I124-'No Worse Off Ref Data'!BT120)&gt;0,('No Worse Off Calc'!I124-'No Worse Off Ref Data'!BT120)*'No Worse Off Calc'!$M$5,0),0)</f>
        <v>0.11349748858447528</v>
      </c>
      <c r="BW120" s="80">
        <f>IF('No Worse Off Calc'!$K$6="Yes",IF(('No Worse Off Calc'!I124)&lt;'No Worse Off Calc'!J124,('No Worse Off Calc'!I124-'No Worse Off Calc'!J124)*'No Worse Off Calc'!$K$5,0),0)</f>
        <v>0</v>
      </c>
      <c r="BX120" s="105">
        <f>IF('No Worse Off Calc'!$N$5='No Worse Off Ref Data'!$BX$2,'No Worse Off Scaling'!D123,0)</f>
        <v>0</v>
      </c>
      <c r="BY120" s="1">
        <f>IF('No Worse Off Calc'!$N$5='No Worse Off Ref Data'!$BY$2,'No Worse Off Scaling'!H123,0)</f>
        <v>-6.3715039289814174E-2</v>
      </c>
      <c r="BZ120" s="6">
        <f>IF('No Worse Off Calc'!$N$6="Yes",SUM('No Worse Off Ref Data'!BX120:BY120),0)</f>
        <v>-6.3715039289814174E-2</v>
      </c>
      <c r="CA120" s="4"/>
      <c r="CB120" s="4"/>
      <c r="CC120" s="4"/>
      <c r="CD120" s="4"/>
      <c r="CE120" s="4"/>
      <c r="CF120" s="4"/>
      <c r="CG120" s="4"/>
      <c r="CH120" s="4"/>
      <c r="CI120" s="4"/>
      <c r="CJ120" s="4"/>
      <c r="CK120" s="4"/>
      <c r="CL120" s="4"/>
      <c r="CM120" s="4"/>
      <c r="CN120" s="4"/>
      <c r="CO120" s="4"/>
      <c r="CP120" s="4"/>
      <c r="CQ120" s="4" t="e">
        <f>IF('No Worse Off Calc'!#REF!='No Worse Off Ref Data'!CQ$2,Data!G120,0)</f>
        <v>#REF!</v>
      </c>
      <c r="CR120" s="4" t="e">
        <f>IF('No Worse Off Calc'!#REF!='No Worse Off Ref Data'!CR$2,Data!H120,0)</f>
        <v>#REF!</v>
      </c>
      <c r="CS120" s="4" t="e">
        <f>IF('No Worse Off Calc'!#REF!='No Worse Off Ref Data'!CS$2,Data!I120,0)</f>
        <v>#REF!</v>
      </c>
      <c r="CT120" s="4" t="e">
        <f>IF('No Worse Off Calc'!#REF!='No Worse Off Ref Data'!CT$2,Data!J120,0)</f>
        <v>#REF!</v>
      </c>
      <c r="CU120" s="4" t="e">
        <f>IF('No Worse Off Calc'!#REF!='No Worse Off Ref Data'!CU$2,Data!K120,0)</f>
        <v>#REF!</v>
      </c>
      <c r="CV120" s="4" t="e">
        <f>IF('No Worse Off Calc'!#REF!='No Worse Off Ref Data'!CV$2,Data!L120,0)</f>
        <v>#REF!</v>
      </c>
      <c r="CW120" s="4" t="e">
        <f>IF('No Worse Off Calc'!#REF!='No Worse Off Ref Data'!CW$2,Data!M120,0)</f>
        <v>#REF!</v>
      </c>
      <c r="CX120" s="4" t="e">
        <f>IF('No Worse Off Calc'!#REF!='No Worse Off Ref Data'!CX$2,Data!N120,0)</f>
        <v>#REF!</v>
      </c>
      <c r="CY120" s="4" t="e">
        <f>IF('No Worse Off Calc'!#REF!='No Worse Off Ref Data'!CY$2,Data!O120,0)</f>
        <v>#REF!</v>
      </c>
      <c r="CZ120" s="4" t="e">
        <f>IF('No Worse Off Calc'!#REF!='No Worse Off Ref Data'!CZ$2,Data!P120,0)</f>
        <v>#REF!</v>
      </c>
      <c r="DA120" s="4" t="e">
        <f>IF('No Worse Off Calc'!#REF!='No Worse Off Ref Data'!DA$2,Data!Q120,0)</f>
        <v>#REF!</v>
      </c>
      <c r="DB120" s="4" t="e">
        <f>IF('No Worse Off Calc'!#REF!='No Worse Off Ref Data'!DB$2,Data!R120,0)</f>
        <v>#REF!</v>
      </c>
      <c r="DC120" s="4" t="e">
        <f>IF('No Worse Off Calc'!#REF!='No Worse Off Ref Data'!DC$2,Data!S120,0)</f>
        <v>#REF!</v>
      </c>
      <c r="DD120" s="4" t="e">
        <f>IF('No Worse Off Calc'!#REF!='No Worse Off Ref Data'!DD$2,Data!T120,0)</f>
        <v>#REF!</v>
      </c>
      <c r="DE120" s="4" t="e">
        <f>IF('No Worse Off Calc'!#REF!='No Worse Off Ref Data'!DE$2,Data!U120,0)</f>
        <v>#REF!</v>
      </c>
      <c r="DF120" s="22" t="e">
        <f t="shared" si="15"/>
        <v>#REF!</v>
      </c>
    </row>
    <row r="121" spans="1:110" x14ac:dyDescent="0.3">
      <c r="A121" s="12">
        <v>10409</v>
      </c>
      <c r="B121" s="37" t="s">
        <v>128</v>
      </c>
      <c r="C121" s="18">
        <f>IF('No Worse Off Calc'!$C$6='No Worse Off Ref Data'!C$2,Data!G121,0)</f>
        <v>0</v>
      </c>
      <c r="D121" s="4">
        <f>IF('No Worse Off Calc'!$C$6='No Worse Off Ref Data'!D$2,Data!H121,0)</f>
        <v>0</v>
      </c>
      <c r="E121" s="4">
        <f>IF('No Worse Off Calc'!$C$6='No Worse Off Ref Data'!E$2,Data!I121,0)</f>
        <v>25.485007305936072</v>
      </c>
      <c r="F121" s="4">
        <f>IF('No Worse Off Calc'!$C$6='No Worse Off Ref Data'!F$2,Data!J121,0)</f>
        <v>0</v>
      </c>
      <c r="G121" s="4">
        <f>IF('No Worse Off Calc'!$C$6='No Worse Off Ref Data'!G$2,Data!K121,0)</f>
        <v>0</v>
      </c>
      <c r="H121" s="4">
        <f>IF('No Worse Off Calc'!$C$6='No Worse Off Ref Data'!H$2,Data!L121,0)</f>
        <v>0</v>
      </c>
      <c r="I121" s="4">
        <f>IF('No Worse Off Calc'!$C$6='No Worse Off Ref Data'!I$2,Data!M121,0)</f>
        <v>0</v>
      </c>
      <c r="J121" s="4">
        <f>IF('No Worse Off Calc'!$C$6='No Worse Off Ref Data'!J$2,Data!N121,0)</f>
        <v>0</v>
      </c>
      <c r="K121" s="4">
        <f>IF('No Worse Off Calc'!$C$6='No Worse Off Ref Data'!K$2,Data!O121,0)</f>
        <v>0</v>
      </c>
      <c r="L121" s="4">
        <f>IF('No Worse Off Calc'!$C$6='No Worse Off Ref Data'!L$2,Data!P121,0)</f>
        <v>0</v>
      </c>
      <c r="M121" s="4">
        <f>IF('No Worse Off Calc'!$C$6='No Worse Off Ref Data'!M$2,Data!Q121,0)</f>
        <v>0</v>
      </c>
      <c r="N121" s="4">
        <f>IF('No Worse Off Calc'!$C$6='No Worse Off Ref Data'!N$2,Data!R121,0)</f>
        <v>0</v>
      </c>
      <c r="O121" s="4">
        <f>IF('No Worse Off Calc'!$C$6='No Worse Off Ref Data'!O$2,Data!S121,0)</f>
        <v>0</v>
      </c>
      <c r="P121" s="4">
        <f>IF('No Worse Off Calc'!$C$6='No Worse Off Ref Data'!P$2,Data!T121,0)</f>
        <v>0</v>
      </c>
      <c r="Q121" s="4">
        <f>IF('No Worse Off Calc'!$C$6='No Worse Off Ref Data'!Q$2,Data!U121,0)</f>
        <v>0</v>
      </c>
      <c r="R121" s="22">
        <f t="shared" si="9"/>
        <v>25.485007305936072</v>
      </c>
      <c r="S121" s="18">
        <f>IF(S$2='No Worse Off Calc'!$D$6,Data!V121,0)</f>
        <v>0</v>
      </c>
      <c r="T121" s="4">
        <f>IF(T$2='No Worse Off Calc'!$D$6,Data!W121,0)</f>
        <v>0</v>
      </c>
      <c r="U121" s="4">
        <f>IF(U$2='No Worse Off Calc'!$D$6,Data!X121,0)</f>
        <v>0</v>
      </c>
      <c r="V121" s="4">
        <f>IF(V$2='No Worse Off Calc'!$D$6,Data!Y121,0)</f>
        <v>0</v>
      </c>
      <c r="W121" s="4">
        <f>IF(W$2='No Worse Off Calc'!$D$6,Data!Z121,0)</f>
        <v>0</v>
      </c>
      <c r="X121" s="4">
        <f>IF(X$2='No Worse Off Calc'!$D$6,Data!AA121,0)</f>
        <v>0</v>
      </c>
      <c r="Y121" s="4">
        <f>IF(Y$2='No Worse Off Calc'!$D$6,Data!AB121,0)</f>
        <v>0</v>
      </c>
      <c r="Z121" s="4">
        <f>IF(Z$2='No Worse Off Calc'!$D$6,Data!AC121,0)</f>
        <v>0</v>
      </c>
      <c r="AA121" s="4">
        <f>IF(AA$2='No Worse Off Calc'!$D$6,Data!AD121,0)</f>
        <v>0</v>
      </c>
      <c r="AB121" s="4">
        <f>IF(AB$2='No Worse Off Calc'!$D$6,Data!AE121,0)</f>
        <v>0</v>
      </c>
      <c r="AC121" s="4">
        <f>IF(AC$2='No Worse Off Calc'!$D$6,Data!AF121,0)</f>
        <v>0</v>
      </c>
      <c r="AD121" s="4">
        <f>IF(AD$2='No Worse Off Calc'!$D$6,Data!AG121,0)</f>
        <v>0</v>
      </c>
      <c r="AE121" s="4">
        <f>IF(AE$2='No Worse Off Calc'!$D$6,Data!AH121,0)</f>
        <v>0</v>
      </c>
      <c r="AF121" s="4">
        <f>IF(AF$2='No Worse Off Calc'!$D$6,Data!AI121,0)</f>
        <v>0</v>
      </c>
      <c r="AG121" s="6">
        <f t="shared" si="10"/>
        <v>0</v>
      </c>
      <c r="AH121" s="18">
        <f>IF(AH$2='No Worse Off Calc'!$E$6,0,0)</f>
        <v>0</v>
      </c>
      <c r="AI121" s="4">
        <f>IF(AI$2='No Worse Off Calc'!$E$6,Data!AJ121,0)</f>
        <v>0</v>
      </c>
      <c r="AJ121" s="4">
        <f>IF(AJ$2='No Worse Off Calc'!$E$6,Data!AK121,0)</f>
        <v>0</v>
      </c>
      <c r="AK121" s="4">
        <f>IF(AK$2='No Worse Off Calc'!$E$6,Data!AL121,0)</f>
        <v>0</v>
      </c>
      <c r="AL121" s="4">
        <f>IF(AL$2='No Worse Off Calc'!$E$6,Data!AM121,0)</f>
        <v>0</v>
      </c>
      <c r="AM121" s="4">
        <f>IF(AM$2='No Worse Off Calc'!$E$6,Data!AN121,0)</f>
        <v>0</v>
      </c>
      <c r="AN121" s="4">
        <f>IF(AN$2='No Worse Off Calc'!$E$6,Data!AO121,0)</f>
        <v>0</v>
      </c>
      <c r="AO121" s="4">
        <f>IF(AO$2='No Worse Off Calc'!$E$6,Data!AP121,0)</f>
        <v>0</v>
      </c>
      <c r="AP121" s="6">
        <f t="shared" si="11"/>
        <v>0</v>
      </c>
      <c r="AQ121" s="18">
        <f>IF(AQ$2='No Worse Off Calc'!$F$6,0,0)</f>
        <v>0</v>
      </c>
      <c r="AR121" s="4">
        <f>IF(AR$2='No Worse Off Calc'!$F$6,Data!AQ121,0)</f>
        <v>0</v>
      </c>
      <c r="AS121" s="4">
        <f>IF(AS$2='No Worse Off Calc'!$F$6,Data!AR121,0)</f>
        <v>0</v>
      </c>
      <c r="AT121" s="4">
        <f>IF(AT$2='No Worse Off Calc'!$F$6,Data!AS121,0)</f>
        <v>0</v>
      </c>
      <c r="AU121" s="4">
        <f>IF(AU$2='No Worse Off Calc'!$F$6,Data!AT121,0)</f>
        <v>0</v>
      </c>
      <c r="AV121" s="4">
        <f>IF(AV$2='No Worse Off Calc'!$F$6,Data!AU121,0)</f>
        <v>0</v>
      </c>
      <c r="AW121" s="4">
        <f>IF(AW$2='No Worse Off Calc'!$F$6,Data!AV121,0)</f>
        <v>0</v>
      </c>
      <c r="AX121" s="4">
        <f>IF(AX$2='No Worse Off Calc'!$F$6,Data!AW121,0)</f>
        <v>0</v>
      </c>
      <c r="AY121" s="6">
        <f t="shared" si="12"/>
        <v>0</v>
      </c>
      <c r="AZ121" s="18">
        <f>IF(AZ$2='No Worse Off Calc'!$G$6,0,0)</f>
        <v>0</v>
      </c>
      <c r="BA121" s="4">
        <f>IF(BA$2='No Worse Off Calc'!$G$6,Data!AX121,0)</f>
        <v>0</v>
      </c>
      <c r="BB121" s="4">
        <f>IF(BB$2='No Worse Off Calc'!$G$6,Data!AY121,0)</f>
        <v>0</v>
      </c>
      <c r="BC121" s="4">
        <f>IF(BC$2='No Worse Off Calc'!$G$6,Data!AZ121,0)</f>
        <v>0</v>
      </c>
      <c r="BD121" s="4">
        <f>IF(BD$2='No Worse Off Calc'!$G$6,Data!BA121,0)</f>
        <v>0</v>
      </c>
      <c r="BE121" s="4">
        <f>IF(BE$2='No Worse Off Calc'!$G$6,Data!BB121,0)</f>
        <v>0</v>
      </c>
      <c r="BF121" s="4">
        <f>IF(BF$2='No Worse Off Calc'!$G$6,Data!BC121,0)</f>
        <v>0</v>
      </c>
      <c r="BG121" s="4">
        <f>IF(BG$2='No Worse Off Calc'!$G$6,Data!BD121,0)</f>
        <v>0</v>
      </c>
      <c r="BH121" s="6">
        <f t="shared" si="13"/>
        <v>0</v>
      </c>
      <c r="BI121" s="97">
        <f>IF('No Worse Off Calc'!$H$6="Yes",Data!BE121,0)</f>
        <v>0</v>
      </c>
      <c r="BJ121" s="18">
        <f>IF(BJ$2='No Worse Off Calc'!$L$4,0,0)</f>
        <v>0</v>
      </c>
      <c r="BK121" s="4">
        <f>IF(BK$2='No Worse Off Calc'!$L$4,Data!BV121,0)</f>
        <v>0</v>
      </c>
      <c r="BL121" s="4">
        <f>IF(BL$2='No Worse Off Calc'!$L$4,Data!BW121,0)</f>
        <v>0</v>
      </c>
      <c r="BM121" s="4">
        <f>IF(BM$2='No Worse Off Calc'!$L$4,Data!BX121,0)</f>
        <v>0</v>
      </c>
      <c r="BN121" s="4">
        <f>IF(BN$2='No Worse Off Calc'!$L$4,Data!BY121,0)</f>
        <v>0</v>
      </c>
      <c r="BO121" s="6">
        <f t="shared" si="14"/>
        <v>0</v>
      </c>
      <c r="BP121" s="4">
        <f>IF('No Worse Off Calc'!$J$6='No Worse Off Ref Data'!BP$2,Data!C121,0)</f>
        <v>0</v>
      </c>
      <c r="BQ121" s="4">
        <f>IF('No Worse Off Calc'!$J$6='No Worse Off Ref Data'!BQ$2,Data!D121,0)</f>
        <v>0</v>
      </c>
      <c r="BR121" s="4">
        <f>IF('No Worse Off Calc'!$J$6='No Worse Off Ref Data'!BR$2,Data!E121,0)</f>
        <v>0</v>
      </c>
      <c r="BS121" s="4">
        <f>IF('No Worse Off Calc'!$J$6='No Worse Off Ref Data'!BS$2,Data!F121,0)</f>
        <v>20.420999999999999</v>
      </c>
      <c r="BT121" s="99">
        <f t="shared" si="8"/>
        <v>20.420999999999999</v>
      </c>
      <c r="BU121" s="102">
        <f>IF('No Worse Off Calc'!$L$6="Yes",'No Worse Off Ref Data'!BO121*'No Worse Off Calc'!$L$5,0)</f>
        <v>0</v>
      </c>
      <c r="BV121" s="102">
        <f>IF('No Worse Off Calc'!$M$6="Yes",IF(('No Worse Off Calc'!I125-'No Worse Off Ref Data'!BT121)&gt;0,('No Worse Off Calc'!I125-'No Worse Off Ref Data'!BT121)*'No Worse Off Calc'!$M$5,0),0)</f>
        <v>5.0640073059360731</v>
      </c>
      <c r="BW121" s="80">
        <f>IF('No Worse Off Calc'!$K$6="Yes",IF(('No Worse Off Calc'!I125)&lt;'No Worse Off Calc'!J125,('No Worse Off Calc'!I125-'No Worse Off Calc'!J125)*'No Worse Off Calc'!$K$5,0),0)</f>
        <v>0</v>
      </c>
      <c r="BX121" s="105">
        <f>IF('No Worse Off Calc'!$N$5='No Worse Off Ref Data'!$BX$2,'No Worse Off Scaling'!D124,0)</f>
        <v>0</v>
      </c>
      <c r="BY121" s="1">
        <f>IF('No Worse Off Calc'!$N$5='No Worse Off Ref Data'!$BY$2,'No Worse Off Scaling'!H124,0)</f>
        <v>-2.8428243522011902</v>
      </c>
      <c r="BZ121" s="6">
        <f>IF('No Worse Off Calc'!$N$6="Yes",SUM('No Worse Off Ref Data'!BX121:BY121),0)</f>
        <v>-2.8428243522011902</v>
      </c>
      <c r="CA121" s="4"/>
      <c r="CB121" s="4"/>
      <c r="CC121" s="4"/>
      <c r="CD121" s="4"/>
      <c r="CE121" s="4"/>
      <c r="CF121" s="4"/>
      <c r="CG121" s="4"/>
      <c r="CH121" s="4"/>
      <c r="CI121" s="4"/>
      <c r="CJ121" s="4"/>
      <c r="CK121" s="4"/>
      <c r="CL121" s="4"/>
      <c r="CM121" s="4"/>
      <c r="CN121" s="4"/>
      <c r="CO121" s="4"/>
      <c r="CP121" s="4"/>
      <c r="CQ121" s="4" t="e">
        <f>IF('No Worse Off Calc'!#REF!='No Worse Off Ref Data'!CQ$2,Data!G121,0)</f>
        <v>#REF!</v>
      </c>
      <c r="CR121" s="4" t="e">
        <f>IF('No Worse Off Calc'!#REF!='No Worse Off Ref Data'!CR$2,Data!H121,0)</f>
        <v>#REF!</v>
      </c>
      <c r="CS121" s="4" t="e">
        <f>IF('No Worse Off Calc'!#REF!='No Worse Off Ref Data'!CS$2,Data!I121,0)</f>
        <v>#REF!</v>
      </c>
      <c r="CT121" s="4" t="e">
        <f>IF('No Worse Off Calc'!#REF!='No Worse Off Ref Data'!CT$2,Data!J121,0)</f>
        <v>#REF!</v>
      </c>
      <c r="CU121" s="4" t="e">
        <f>IF('No Worse Off Calc'!#REF!='No Worse Off Ref Data'!CU$2,Data!K121,0)</f>
        <v>#REF!</v>
      </c>
      <c r="CV121" s="4" t="e">
        <f>IF('No Worse Off Calc'!#REF!='No Worse Off Ref Data'!CV$2,Data!L121,0)</f>
        <v>#REF!</v>
      </c>
      <c r="CW121" s="4" t="e">
        <f>IF('No Worse Off Calc'!#REF!='No Worse Off Ref Data'!CW$2,Data!M121,0)</f>
        <v>#REF!</v>
      </c>
      <c r="CX121" s="4" t="e">
        <f>IF('No Worse Off Calc'!#REF!='No Worse Off Ref Data'!CX$2,Data!N121,0)</f>
        <v>#REF!</v>
      </c>
      <c r="CY121" s="4" t="e">
        <f>IF('No Worse Off Calc'!#REF!='No Worse Off Ref Data'!CY$2,Data!O121,0)</f>
        <v>#REF!</v>
      </c>
      <c r="CZ121" s="4" t="e">
        <f>IF('No Worse Off Calc'!#REF!='No Worse Off Ref Data'!CZ$2,Data!P121,0)</f>
        <v>#REF!</v>
      </c>
      <c r="DA121" s="4" t="e">
        <f>IF('No Worse Off Calc'!#REF!='No Worse Off Ref Data'!DA$2,Data!Q121,0)</f>
        <v>#REF!</v>
      </c>
      <c r="DB121" s="4" t="e">
        <f>IF('No Worse Off Calc'!#REF!='No Worse Off Ref Data'!DB$2,Data!R121,0)</f>
        <v>#REF!</v>
      </c>
      <c r="DC121" s="4" t="e">
        <f>IF('No Worse Off Calc'!#REF!='No Worse Off Ref Data'!DC$2,Data!S121,0)</f>
        <v>#REF!</v>
      </c>
      <c r="DD121" s="4" t="e">
        <f>IF('No Worse Off Calc'!#REF!='No Worse Off Ref Data'!DD$2,Data!T121,0)</f>
        <v>#REF!</v>
      </c>
      <c r="DE121" s="4" t="e">
        <f>IF('No Worse Off Calc'!#REF!='No Worse Off Ref Data'!DE$2,Data!U121,0)</f>
        <v>#REF!</v>
      </c>
      <c r="DF121" s="22" t="e">
        <f t="shared" si="15"/>
        <v>#REF!</v>
      </c>
    </row>
    <row r="122" spans="1:110" x14ac:dyDescent="0.3">
      <c r="A122" s="12">
        <v>10426</v>
      </c>
      <c r="B122" s="37" t="s">
        <v>129</v>
      </c>
      <c r="C122" s="18">
        <f>IF('No Worse Off Calc'!$C$6='No Worse Off Ref Data'!C$2,Data!G122,0)</f>
        <v>0</v>
      </c>
      <c r="D122" s="4">
        <f>IF('No Worse Off Calc'!$C$6='No Worse Off Ref Data'!D$2,Data!H122,0)</f>
        <v>0</v>
      </c>
      <c r="E122" s="4">
        <f>IF('No Worse Off Calc'!$C$6='No Worse Off Ref Data'!E$2,Data!I122,0)</f>
        <v>15.818367123287665</v>
      </c>
      <c r="F122" s="4">
        <f>IF('No Worse Off Calc'!$C$6='No Worse Off Ref Data'!F$2,Data!J122,0)</f>
        <v>0</v>
      </c>
      <c r="G122" s="4">
        <f>IF('No Worse Off Calc'!$C$6='No Worse Off Ref Data'!G$2,Data!K122,0)</f>
        <v>0</v>
      </c>
      <c r="H122" s="4">
        <f>IF('No Worse Off Calc'!$C$6='No Worse Off Ref Data'!H$2,Data!L122,0)</f>
        <v>0</v>
      </c>
      <c r="I122" s="4">
        <f>IF('No Worse Off Calc'!$C$6='No Worse Off Ref Data'!I$2,Data!M122,0)</f>
        <v>0</v>
      </c>
      <c r="J122" s="4">
        <f>IF('No Worse Off Calc'!$C$6='No Worse Off Ref Data'!J$2,Data!N122,0)</f>
        <v>0</v>
      </c>
      <c r="K122" s="4">
        <f>IF('No Worse Off Calc'!$C$6='No Worse Off Ref Data'!K$2,Data!O122,0)</f>
        <v>0</v>
      </c>
      <c r="L122" s="4">
        <f>IF('No Worse Off Calc'!$C$6='No Worse Off Ref Data'!L$2,Data!P122,0)</f>
        <v>0</v>
      </c>
      <c r="M122" s="4">
        <f>IF('No Worse Off Calc'!$C$6='No Worse Off Ref Data'!M$2,Data!Q122,0)</f>
        <v>0</v>
      </c>
      <c r="N122" s="4">
        <f>IF('No Worse Off Calc'!$C$6='No Worse Off Ref Data'!N$2,Data!R122,0)</f>
        <v>0</v>
      </c>
      <c r="O122" s="4">
        <f>IF('No Worse Off Calc'!$C$6='No Worse Off Ref Data'!O$2,Data!S122,0)</f>
        <v>0</v>
      </c>
      <c r="P122" s="4">
        <f>IF('No Worse Off Calc'!$C$6='No Worse Off Ref Data'!P$2,Data!T122,0)</f>
        <v>0</v>
      </c>
      <c r="Q122" s="4">
        <f>IF('No Worse Off Calc'!$C$6='No Worse Off Ref Data'!Q$2,Data!U122,0)</f>
        <v>0</v>
      </c>
      <c r="R122" s="22">
        <f t="shared" si="9"/>
        <v>15.818367123287665</v>
      </c>
      <c r="S122" s="18">
        <f>IF(S$2='No Worse Off Calc'!$D$6,Data!V122,0)</f>
        <v>0</v>
      </c>
      <c r="T122" s="4">
        <f>IF(T$2='No Worse Off Calc'!$D$6,Data!W122,0)</f>
        <v>0</v>
      </c>
      <c r="U122" s="4">
        <f>IF(U$2='No Worse Off Calc'!$D$6,Data!X122,0)</f>
        <v>0</v>
      </c>
      <c r="V122" s="4">
        <f>IF(V$2='No Worse Off Calc'!$D$6,Data!Y122,0)</f>
        <v>0</v>
      </c>
      <c r="W122" s="4">
        <f>IF(W$2='No Worse Off Calc'!$D$6,Data!Z122,0)</f>
        <v>0</v>
      </c>
      <c r="X122" s="4">
        <f>IF(X$2='No Worse Off Calc'!$D$6,Data!AA122,0)</f>
        <v>0</v>
      </c>
      <c r="Y122" s="4">
        <f>IF(Y$2='No Worse Off Calc'!$D$6,Data!AB122,0)</f>
        <v>0</v>
      </c>
      <c r="Z122" s="4">
        <f>IF(Z$2='No Worse Off Calc'!$D$6,Data!AC122,0)</f>
        <v>0</v>
      </c>
      <c r="AA122" s="4">
        <f>IF(AA$2='No Worse Off Calc'!$D$6,Data!AD122,0)</f>
        <v>0</v>
      </c>
      <c r="AB122" s="4">
        <f>IF(AB$2='No Worse Off Calc'!$D$6,Data!AE122,0)</f>
        <v>0</v>
      </c>
      <c r="AC122" s="4">
        <f>IF(AC$2='No Worse Off Calc'!$D$6,Data!AF122,0)</f>
        <v>0</v>
      </c>
      <c r="AD122" s="4">
        <f>IF(AD$2='No Worse Off Calc'!$D$6,Data!AG122,0)</f>
        <v>0</v>
      </c>
      <c r="AE122" s="4">
        <f>IF(AE$2='No Worse Off Calc'!$D$6,Data!AH122,0)</f>
        <v>0</v>
      </c>
      <c r="AF122" s="4">
        <f>IF(AF$2='No Worse Off Calc'!$D$6,Data!AI122,0)</f>
        <v>0</v>
      </c>
      <c r="AG122" s="6">
        <f t="shared" si="10"/>
        <v>0</v>
      </c>
      <c r="AH122" s="18">
        <f>IF(AH$2='No Worse Off Calc'!$E$6,0,0)</f>
        <v>0</v>
      </c>
      <c r="AI122" s="4">
        <f>IF(AI$2='No Worse Off Calc'!$E$6,Data!AJ122,0)</f>
        <v>0</v>
      </c>
      <c r="AJ122" s="4">
        <f>IF(AJ$2='No Worse Off Calc'!$E$6,Data!AK122,0)</f>
        <v>0</v>
      </c>
      <c r="AK122" s="4">
        <f>IF(AK$2='No Worse Off Calc'!$E$6,Data!AL122,0)</f>
        <v>0</v>
      </c>
      <c r="AL122" s="4">
        <f>IF(AL$2='No Worse Off Calc'!$E$6,Data!AM122,0)</f>
        <v>0</v>
      </c>
      <c r="AM122" s="4">
        <f>IF(AM$2='No Worse Off Calc'!$E$6,Data!AN122,0)</f>
        <v>0</v>
      </c>
      <c r="AN122" s="4">
        <f>IF(AN$2='No Worse Off Calc'!$E$6,Data!AO122,0)</f>
        <v>0</v>
      </c>
      <c r="AO122" s="4">
        <f>IF(AO$2='No Worse Off Calc'!$E$6,Data!AP122,0)</f>
        <v>0</v>
      </c>
      <c r="AP122" s="6">
        <f t="shared" si="11"/>
        <v>0</v>
      </c>
      <c r="AQ122" s="18">
        <f>IF(AQ$2='No Worse Off Calc'!$F$6,0,0)</f>
        <v>0</v>
      </c>
      <c r="AR122" s="4">
        <f>IF(AR$2='No Worse Off Calc'!$F$6,Data!AQ122,0)</f>
        <v>0</v>
      </c>
      <c r="AS122" s="4">
        <f>IF(AS$2='No Worse Off Calc'!$F$6,Data!AR122,0)</f>
        <v>0</v>
      </c>
      <c r="AT122" s="4">
        <f>IF(AT$2='No Worse Off Calc'!$F$6,Data!AS122,0)</f>
        <v>0</v>
      </c>
      <c r="AU122" s="4">
        <f>IF(AU$2='No Worse Off Calc'!$F$6,Data!AT122,0)</f>
        <v>0</v>
      </c>
      <c r="AV122" s="4">
        <f>IF(AV$2='No Worse Off Calc'!$F$6,Data!AU122,0)</f>
        <v>0</v>
      </c>
      <c r="AW122" s="4">
        <f>IF(AW$2='No Worse Off Calc'!$F$6,Data!AV122,0)</f>
        <v>0</v>
      </c>
      <c r="AX122" s="4">
        <f>IF(AX$2='No Worse Off Calc'!$F$6,Data!AW122,0)</f>
        <v>0</v>
      </c>
      <c r="AY122" s="6">
        <f t="shared" si="12"/>
        <v>0</v>
      </c>
      <c r="AZ122" s="18">
        <f>IF(AZ$2='No Worse Off Calc'!$G$6,0,0)</f>
        <v>0</v>
      </c>
      <c r="BA122" s="4">
        <f>IF(BA$2='No Worse Off Calc'!$G$6,Data!AX122,0)</f>
        <v>0</v>
      </c>
      <c r="BB122" s="4">
        <f>IF(BB$2='No Worse Off Calc'!$G$6,Data!AY122,0)</f>
        <v>0</v>
      </c>
      <c r="BC122" s="4">
        <f>IF(BC$2='No Worse Off Calc'!$G$6,Data!AZ122,0)</f>
        <v>0</v>
      </c>
      <c r="BD122" s="4">
        <f>IF(BD$2='No Worse Off Calc'!$G$6,Data!BA122,0)</f>
        <v>0</v>
      </c>
      <c r="BE122" s="4">
        <f>IF(BE$2='No Worse Off Calc'!$G$6,Data!BB122,0)</f>
        <v>0</v>
      </c>
      <c r="BF122" s="4">
        <f>IF(BF$2='No Worse Off Calc'!$G$6,Data!BC122,0)</f>
        <v>0</v>
      </c>
      <c r="BG122" s="4">
        <f>IF(BG$2='No Worse Off Calc'!$G$6,Data!BD122,0)</f>
        <v>0</v>
      </c>
      <c r="BH122" s="6">
        <f t="shared" si="13"/>
        <v>0</v>
      </c>
      <c r="BI122" s="97">
        <f>IF('No Worse Off Calc'!$H$6="Yes",Data!BE122,0)</f>
        <v>0</v>
      </c>
      <c r="BJ122" s="18">
        <f>IF(BJ$2='No Worse Off Calc'!$L$4,0,0)</f>
        <v>0</v>
      </c>
      <c r="BK122" s="4">
        <f>IF(BK$2='No Worse Off Calc'!$L$4,Data!BV122,0)</f>
        <v>0</v>
      </c>
      <c r="BL122" s="4">
        <f>IF(BL$2='No Worse Off Calc'!$L$4,Data!BW122,0)</f>
        <v>0</v>
      </c>
      <c r="BM122" s="4">
        <f>IF(BM$2='No Worse Off Calc'!$L$4,Data!BX122,0)</f>
        <v>0</v>
      </c>
      <c r="BN122" s="4">
        <f>IF(BN$2='No Worse Off Calc'!$L$4,Data!BY122,0)</f>
        <v>0</v>
      </c>
      <c r="BO122" s="6">
        <f t="shared" si="14"/>
        <v>0</v>
      </c>
      <c r="BP122" s="4">
        <f>IF('No Worse Off Calc'!$J$6='No Worse Off Ref Data'!BP$2,Data!C122,0)</f>
        <v>0</v>
      </c>
      <c r="BQ122" s="4">
        <f>IF('No Worse Off Calc'!$J$6='No Worse Off Ref Data'!BQ$2,Data!D122,0)</f>
        <v>0</v>
      </c>
      <c r="BR122" s="4">
        <f>IF('No Worse Off Calc'!$J$6='No Worse Off Ref Data'!BR$2,Data!E122,0)</f>
        <v>0</v>
      </c>
      <c r="BS122" s="4">
        <f>IF('No Worse Off Calc'!$J$6='No Worse Off Ref Data'!BS$2,Data!F122,0)</f>
        <v>36.539000000000001</v>
      </c>
      <c r="BT122" s="99">
        <f t="shared" si="8"/>
        <v>36.539000000000001</v>
      </c>
      <c r="BU122" s="102">
        <f>IF('No Worse Off Calc'!$L$6="Yes",'No Worse Off Ref Data'!BO122*'No Worse Off Calc'!$L$5,0)</f>
        <v>0</v>
      </c>
      <c r="BV122" s="102">
        <f>IF('No Worse Off Calc'!$M$6="Yes",IF(('No Worse Off Calc'!I126-'No Worse Off Ref Data'!BT122)&gt;0,('No Worse Off Calc'!I126-'No Worse Off Ref Data'!BT122)*'No Worse Off Calc'!$M$5,0),0)</f>
        <v>0</v>
      </c>
      <c r="BW122" s="80">
        <f>IF('No Worse Off Calc'!$K$6="Yes",IF(('No Worse Off Calc'!I126)&lt;'No Worse Off Calc'!J126,('No Worse Off Calc'!I126-'No Worse Off Calc'!J126)*'No Worse Off Calc'!$K$5,0),0)</f>
        <v>-20.720632876712337</v>
      </c>
      <c r="BX122" s="105">
        <f>IF('No Worse Off Calc'!$N$5='No Worse Off Ref Data'!$BX$2,'No Worse Off Scaling'!D125,0)</f>
        <v>0</v>
      </c>
      <c r="BY122" s="1">
        <f>IF('No Worse Off Calc'!$N$5='No Worse Off Ref Data'!$BY$2,'No Worse Off Scaling'!H125,0)</f>
        <v>0</v>
      </c>
      <c r="BZ122" s="6">
        <f>IF('No Worse Off Calc'!$N$6="Yes",SUM('No Worse Off Ref Data'!BX122:BY122),0)</f>
        <v>0</v>
      </c>
      <c r="CA122" s="4"/>
      <c r="CB122" s="4"/>
      <c r="CC122" s="4"/>
      <c r="CD122" s="4"/>
      <c r="CE122" s="4"/>
      <c r="CF122" s="4"/>
      <c r="CG122" s="4"/>
      <c r="CH122" s="4"/>
      <c r="CI122" s="4"/>
      <c r="CJ122" s="4"/>
      <c r="CK122" s="4"/>
      <c r="CL122" s="4"/>
      <c r="CM122" s="4"/>
      <c r="CN122" s="4"/>
      <c r="CO122" s="4"/>
      <c r="CP122" s="4"/>
      <c r="CQ122" s="4" t="e">
        <f>IF('No Worse Off Calc'!#REF!='No Worse Off Ref Data'!CQ$2,Data!G122,0)</f>
        <v>#REF!</v>
      </c>
      <c r="CR122" s="4" t="e">
        <f>IF('No Worse Off Calc'!#REF!='No Worse Off Ref Data'!CR$2,Data!H122,0)</f>
        <v>#REF!</v>
      </c>
      <c r="CS122" s="4" t="e">
        <f>IF('No Worse Off Calc'!#REF!='No Worse Off Ref Data'!CS$2,Data!I122,0)</f>
        <v>#REF!</v>
      </c>
      <c r="CT122" s="4" t="e">
        <f>IF('No Worse Off Calc'!#REF!='No Worse Off Ref Data'!CT$2,Data!J122,0)</f>
        <v>#REF!</v>
      </c>
      <c r="CU122" s="4" t="e">
        <f>IF('No Worse Off Calc'!#REF!='No Worse Off Ref Data'!CU$2,Data!K122,0)</f>
        <v>#REF!</v>
      </c>
      <c r="CV122" s="4" t="e">
        <f>IF('No Worse Off Calc'!#REF!='No Worse Off Ref Data'!CV$2,Data!L122,0)</f>
        <v>#REF!</v>
      </c>
      <c r="CW122" s="4" t="e">
        <f>IF('No Worse Off Calc'!#REF!='No Worse Off Ref Data'!CW$2,Data!M122,0)</f>
        <v>#REF!</v>
      </c>
      <c r="CX122" s="4" t="e">
        <f>IF('No Worse Off Calc'!#REF!='No Worse Off Ref Data'!CX$2,Data!N122,0)</f>
        <v>#REF!</v>
      </c>
      <c r="CY122" s="4" t="e">
        <f>IF('No Worse Off Calc'!#REF!='No Worse Off Ref Data'!CY$2,Data!O122,0)</f>
        <v>#REF!</v>
      </c>
      <c r="CZ122" s="4" t="e">
        <f>IF('No Worse Off Calc'!#REF!='No Worse Off Ref Data'!CZ$2,Data!P122,0)</f>
        <v>#REF!</v>
      </c>
      <c r="DA122" s="4" t="e">
        <f>IF('No Worse Off Calc'!#REF!='No Worse Off Ref Data'!DA$2,Data!Q122,0)</f>
        <v>#REF!</v>
      </c>
      <c r="DB122" s="4" t="e">
        <f>IF('No Worse Off Calc'!#REF!='No Worse Off Ref Data'!DB$2,Data!R122,0)</f>
        <v>#REF!</v>
      </c>
      <c r="DC122" s="4" t="e">
        <f>IF('No Worse Off Calc'!#REF!='No Worse Off Ref Data'!DC$2,Data!S122,0)</f>
        <v>#REF!</v>
      </c>
      <c r="DD122" s="4" t="e">
        <f>IF('No Worse Off Calc'!#REF!='No Worse Off Ref Data'!DD$2,Data!T122,0)</f>
        <v>#REF!</v>
      </c>
      <c r="DE122" s="4" t="e">
        <f>IF('No Worse Off Calc'!#REF!='No Worse Off Ref Data'!DE$2,Data!U122,0)</f>
        <v>#REF!</v>
      </c>
      <c r="DF122" s="22" t="e">
        <f t="shared" si="15"/>
        <v>#REF!</v>
      </c>
    </row>
    <row r="123" spans="1:110" x14ac:dyDescent="0.3">
      <c r="A123" s="12">
        <v>10434</v>
      </c>
      <c r="B123" s="37" t="s">
        <v>130</v>
      </c>
      <c r="C123" s="18">
        <f>IF('No Worse Off Calc'!$C$6='No Worse Off Ref Data'!C$2,Data!G123,0)</f>
        <v>0</v>
      </c>
      <c r="D123" s="4">
        <f>IF('No Worse Off Calc'!$C$6='No Worse Off Ref Data'!D$2,Data!H123,0)</f>
        <v>0</v>
      </c>
      <c r="E123" s="4">
        <f>IF('No Worse Off Calc'!$C$6='No Worse Off Ref Data'!E$2,Data!I123,0)</f>
        <v>26.469575228310493</v>
      </c>
      <c r="F123" s="4">
        <f>IF('No Worse Off Calc'!$C$6='No Worse Off Ref Data'!F$2,Data!J123,0)</f>
        <v>0</v>
      </c>
      <c r="G123" s="4">
        <f>IF('No Worse Off Calc'!$C$6='No Worse Off Ref Data'!G$2,Data!K123,0)</f>
        <v>0</v>
      </c>
      <c r="H123" s="4">
        <f>IF('No Worse Off Calc'!$C$6='No Worse Off Ref Data'!H$2,Data!L123,0)</f>
        <v>0</v>
      </c>
      <c r="I123" s="4">
        <f>IF('No Worse Off Calc'!$C$6='No Worse Off Ref Data'!I$2,Data!M123,0)</f>
        <v>0</v>
      </c>
      <c r="J123" s="4">
        <f>IF('No Worse Off Calc'!$C$6='No Worse Off Ref Data'!J$2,Data!N123,0)</f>
        <v>0</v>
      </c>
      <c r="K123" s="4">
        <f>IF('No Worse Off Calc'!$C$6='No Worse Off Ref Data'!K$2,Data!O123,0)</f>
        <v>0</v>
      </c>
      <c r="L123" s="4">
        <f>IF('No Worse Off Calc'!$C$6='No Worse Off Ref Data'!L$2,Data!P123,0)</f>
        <v>0</v>
      </c>
      <c r="M123" s="4">
        <f>IF('No Worse Off Calc'!$C$6='No Worse Off Ref Data'!M$2,Data!Q123,0)</f>
        <v>0</v>
      </c>
      <c r="N123" s="4">
        <f>IF('No Worse Off Calc'!$C$6='No Worse Off Ref Data'!N$2,Data!R123,0)</f>
        <v>0</v>
      </c>
      <c r="O123" s="4">
        <f>IF('No Worse Off Calc'!$C$6='No Worse Off Ref Data'!O$2,Data!S123,0)</f>
        <v>0</v>
      </c>
      <c r="P123" s="4">
        <f>IF('No Worse Off Calc'!$C$6='No Worse Off Ref Data'!P$2,Data!T123,0)</f>
        <v>0</v>
      </c>
      <c r="Q123" s="4">
        <f>IF('No Worse Off Calc'!$C$6='No Worse Off Ref Data'!Q$2,Data!U123,0)</f>
        <v>0</v>
      </c>
      <c r="R123" s="22">
        <f t="shared" si="9"/>
        <v>26.469575228310493</v>
      </c>
      <c r="S123" s="18">
        <f>IF(S$2='No Worse Off Calc'!$D$6,Data!V123,0)</f>
        <v>0</v>
      </c>
      <c r="T123" s="4">
        <f>IF(T$2='No Worse Off Calc'!$D$6,Data!W123,0)</f>
        <v>0</v>
      </c>
      <c r="U123" s="4">
        <f>IF(U$2='No Worse Off Calc'!$D$6,Data!X123,0)</f>
        <v>0</v>
      </c>
      <c r="V123" s="4">
        <f>IF(V$2='No Worse Off Calc'!$D$6,Data!Y123,0)</f>
        <v>0</v>
      </c>
      <c r="W123" s="4">
        <f>IF(W$2='No Worse Off Calc'!$D$6,Data!Z123,0)</f>
        <v>0</v>
      </c>
      <c r="X123" s="4">
        <f>IF(X$2='No Worse Off Calc'!$D$6,Data!AA123,0)</f>
        <v>0</v>
      </c>
      <c r="Y123" s="4">
        <f>IF(Y$2='No Worse Off Calc'!$D$6,Data!AB123,0)</f>
        <v>0</v>
      </c>
      <c r="Z123" s="4">
        <f>IF(Z$2='No Worse Off Calc'!$D$6,Data!AC123,0)</f>
        <v>0</v>
      </c>
      <c r="AA123" s="4">
        <f>IF(AA$2='No Worse Off Calc'!$D$6,Data!AD123,0)</f>
        <v>0</v>
      </c>
      <c r="AB123" s="4">
        <f>IF(AB$2='No Worse Off Calc'!$D$6,Data!AE123,0)</f>
        <v>0</v>
      </c>
      <c r="AC123" s="4">
        <f>IF(AC$2='No Worse Off Calc'!$D$6,Data!AF123,0)</f>
        <v>0</v>
      </c>
      <c r="AD123" s="4">
        <f>IF(AD$2='No Worse Off Calc'!$D$6,Data!AG123,0)</f>
        <v>0</v>
      </c>
      <c r="AE123" s="4">
        <f>IF(AE$2='No Worse Off Calc'!$D$6,Data!AH123,0)</f>
        <v>0</v>
      </c>
      <c r="AF123" s="4">
        <f>IF(AF$2='No Worse Off Calc'!$D$6,Data!AI123,0)</f>
        <v>0</v>
      </c>
      <c r="AG123" s="6">
        <f t="shared" si="10"/>
        <v>0</v>
      </c>
      <c r="AH123" s="18">
        <f>IF(AH$2='No Worse Off Calc'!$E$6,0,0)</f>
        <v>0</v>
      </c>
      <c r="AI123" s="4">
        <f>IF(AI$2='No Worse Off Calc'!$E$6,Data!AJ123,0)</f>
        <v>0</v>
      </c>
      <c r="AJ123" s="4">
        <f>IF(AJ$2='No Worse Off Calc'!$E$6,Data!AK123,0)</f>
        <v>0</v>
      </c>
      <c r="AK123" s="4">
        <f>IF(AK$2='No Worse Off Calc'!$E$6,Data!AL123,0)</f>
        <v>0</v>
      </c>
      <c r="AL123" s="4">
        <f>IF(AL$2='No Worse Off Calc'!$E$6,Data!AM123,0)</f>
        <v>0</v>
      </c>
      <c r="AM123" s="4">
        <f>IF(AM$2='No Worse Off Calc'!$E$6,Data!AN123,0)</f>
        <v>0</v>
      </c>
      <c r="AN123" s="4">
        <f>IF(AN$2='No Worse Off Calc'!$E$6,Data!AO123,0)</f>
        <v>0</v>
      </c>
      <c r="AO123" s="4">
        <f>IF(AO$2='No Worse Off Calc'!$E$6,Data!AP123,0)</f>
        <v>0</v>
      </c>
      <c r="AP123" s="6">
        <f t="shared" si="11"/>
        <v>0</v>
      </c>
      <c r="AQ123" s="18">
        <f>IF(AQ$2='No Worse Off Calc'!$F$6,0,0)</f>
        <v>0</v>
      </c>
      <c r="AR123" s="4">
        <f>IF(AR$2='No Worse Off Calc'!$F$6,Data!AQ123,0)</f>
        <v>0</v>
      </c>
      <c r="AS123" s="4">
        <f>IF(AS$2='No Worse Off Calc'!$F$6,Data!AR123,0)</f>
        <v>0</v>
      </c>
      <c r="AT123" s="4">
        <f>IF(AT$2='No Worse Off Calc'!$F$6,Data!AS123,0)</f>
        <v>0</v>
      </c>
      <c r="AU123" s="4">
        <f>IF(AU$2='No Worse Off Calc'!$F$6,Data!AT123,0)</f>
        <v>0</v>
      </c>
      <c r="AV123" s="4">
        <f>IF(AV$2='No Worse Off Calc'!$F$6,Data!AU123,0)</f>
        <v>0</v>
      </c>
      <c r="AW123" s="4">
        <f>IF(AW$2='No Worse Off Calc'!$F$6,Data!AV123,0)</f>
        <v>0</v>
      </c>
      <c r="AX123" s="4">
        <f>IF(AX$2='No Worse Off Calc'!$F$6,Data!AW123,0)</f>
        <v>0</v>
      </c>
      <c r="AY123" s="6">
        <f t="shared" si="12"/>
        <v>0</v>
      </c>
      <c r="AZ123" s="18">
        <f>IF(AZ$2='No Worse Off Calc'!$G$6,0,0)</f>
        <v>0</v>
      </c>
      <c r="BA123" s="4">
        <f>IF(BA$2='No Worse Off Calc'!$G$6,Data!AX123,0)</f>
        <v>0</v>
      </c>
      <c r="BB123" s="4">
        <f>IF(BB$2='No Worse Off Calc'!$G$6,Data!AY123,0)</f>
        <v>0</v>
      </c>
      <c r="BC123" s="4">
        <f>IF(BC$2='No Worse Off Calc'!$G$6,Data!AZ123,0)</f>
        <v>0</v>
      </c>
      <c r="BD123" s="4">
        <f>IF(BD$2='No Worse Off Calc'!$G$6,Data!BA123,0)</f>
        <v>0</v>
      </c>
      <c r="BE123" s="4">
        <f>IF(BE$2='No Worse Off Calc'!$G$6,Data!BB123,0)</f>
        <v>0</v>
      </c>
      <c r="BF123" s="4">
        <f>IF(BF$2='No Worse Off Calc'!$G$6,Data!BC123,0)</f>
        <v>0</v>
      </c>
      <c r="BG123" s="4">
        <f>IF(BG$2='No Worse Off Calc'!$G$6,Data!BD123,0)</f>
        <v>0</v>
      </c>
      <c r="BH123" s="6">
        <f t="shared" si="13"/>
        <v>0</v>
      </c>
      <c r="BI123" s="97">
        <f>IF('No Worse Off Calc'!$H$6="Yes",Data!BE123,0)</f>
        <v>0</v>
      </c>
      <c r="BJ123" s="18">
        <f>IF(BJ$2='No Worse Off Calc'!$L$4,0,0)</f>
        <v>0</v>
      </c>
      <c r="BK123" s="4">
        <f>IF(BK$2='No Worse Off Calc'!$L$4,Data!BV123,0)</f>
        <v>0</v>
      </c>
      <c r="BL123" s="4">
        <f>IF(BL$2='No Worse Off Calc'!$L$4,Data!BW123,0)</f>
        <v>0</v>
      </c>
      <c r="BM123" s="4">
        <f>IF(BM$2='No Worse Off Calc'!$L$4,Data!BX123,0)</f>
        <v>0</v>
      </c>
      <c r="BN123" s="4">
        <f>IF(BN$2='No Worse Off Calc'!$L$4,Data!BY123,0)</f>
        <v>0</v>
      </c>
      <c r="BO123" s="6">
        <f t="shared" si="14"/>
        <v>0</v>
      </c>
      <c r="BP123" s="4">
        <f>IF('No Worse Off Calc'!$J$6='No Worse Off Ref Data'!BP$2,Data!C123,0)</f>
        <v>0</v>
      </c>
      <c r="BQ123" s="4">
        <f>IF('No Worse Off Calc'!$J$6='No Worse Off Ref Data'!BQ$2,Data!D123,0)</f>
        <v>0</v>
      </c>
      <c r="BR123" s="4">
        <f>IF('No Worse Off Calc'!$J$6='No Worse Off Ref Data'!BR$2,Data!E123,0)</f>
        <v>0</v>
      </c>
      <c r="BS123" s="4">
        <f>IF('No Worse Off Calc'!$J$6='No Worse Off Ref Data'!BS$2,Data!F123,0)</f>
        <v>27.157</v>
      </c>
      <c r="BT123" s="99">
        <f t="shared" si="8"/>
        <v>27.157</v>
      </c>
      <c r="BU123" s="102">
        <f>IF('No Worse Off Calc'!$L$6="Yes",'No Worse Off Ref Data'!BO123*'No Worse Off Calc'!$L$5,0)</f>
        <v>0</v>
      </c>
      <c r="BV123" s="102">
        <f>IF('No Worse Off Calc'!$M$6="Yes",IF(('No Worse Off Calc'!I127-'No Worse Off Ref Data'!BT123)&gt;0,('No Worse Off Calc'!I127-'No Worse Off Ref Data'!BT123)*'No Worse Off Calc'!$M$5,0),0)</f>
        <v>0</v>
      </c>
      <c r="BW123" s="80">
        <f>IF('No Worse Off Calc'!$K$6="Yes",IF(('No Worse Off Calc'!I127)&lt;'No Worse Off Calc'!J127,('No Worse Off Calc'!I127-'No Worse Off Calc'!J127)*'No Worse Off Calc'!$K$5,0),0)</f>
        <v>-0.687424771689507</v>
      </c>
      <c r="BX123" s="105">
        <f>IF('No Worse Off Calc'!$N$5='No Worse Off Ref Data'!$BX$2,'No Worse Off Scaling'!D126,0)</f>
        <v>0</v>
      </c>
      <c r="BY123" s="1">
        <f>IF('No Worse Off Calc'!$N$5='No Worse Off Ref Data'!$BY$2,'No Worse Off Scaling'!H126,0)</f>
        <v>0</v>
      </c>
      <c r="BZ123" s="6">
        <f>IF('No Worse Off Calc'!$N$6="Yes",SUM('No Worse Off Ref Data'!BX123:BY123),0)</f>
        <v>0</v>
      </c>
      <c r="CA123" s="4"/>
      <c r="CB123" s="4"/>
      <c r="CC123" s="4"/>
      <c r="CD123" s="4"/>
      <c r="CE123" s="4"/>
      <c r="CF123" s="4"/>
      <c r="CG123" s="4"/>
      <c r="CH123" s="4"/>
      <c r="CI123" s="4"/>
      <c r="CJ123" s="4"/>
      <c r="CK123" s="4"/>
      <c r="CL123" s="4"/>
      <c r="CM123" s="4"/>
      <c r="CN123" s="4"/>
      <c r="CO123" s="4"/>
      <c r="CP123" s="4"/>
      <c r="CQ123" s="4" t="e">
        <f>IF('No Worse Off Calc'!#REF!='No Worse Off Ref Data'!CQ$2,Data!G123,0)</f>
        <v>#REF!</v>
      </c>
      <c r="CR123" s="4" t="e">
        <f>IF('No Worse Off Calc'!#REF!='No Worse Off Ref Data'!CR$2,Data!H123,0)</f>
        <v>#REF!</v>
      </c>
      <c r="CS123" s="4" t="e">
        <f>IF('No Worse Off Calc'!#REF!='No Worse Off Ref Data'!CS$2,Data!I123,0)</f>
        <v>#REF!</v>
      </c>
      <c r="CT123" s="4" t="e">
        <f>IF('No Worse Off Calc'!#REF!='No Worse Off Ref Data'!CT$2,Data!J123,0)</f>
        <v>#REF!</v>
      </c>
      <c r="CU123" s="4" t="e">
        <f>IF('No Worse Off Calc'!#REF!='No Worse Off Ref Data'!CU$2,Data!K123,0)</f>
        <v>#REF!</v>
      </c>
      <c r="CV123" s="4" t="e">
        <f>IF('No Worse Off Calc'!#REF!='No Worse Off Ref Data'!CV$2,Data!L123,0)</f>
        <v>#REF!</v>
      </c>
      <c r="CW123" s="4" t="e">
        <f>IF('No Worse Off Calc'!#REF!='No Worse Off Ref Data'!CW$2,Data!M123,0)</f>
        <v>#REF!</v>
      </c>
      <c r="CX123" s="4" t="e">
        <f>IF('No Worse Off Calc'!#REF!='No Worse Off Ref Data'!CX$2,Data!N123,0)</f>
        <v>#REF!</v>
      </c>
      <c r="CY123" s="4" t="e">
        <f>IF('No Worse Off Calc'!#REF!='No Worse Off Ref Data'!CY$2,Data!O123,0)</f>
        <v>#REF!</v>
      </c>
      <c r="CZ123" s="4" t="e">
        <f>IF('No Worse Off Calc'!#REF!='No Worse Off Ref Data'!CZ$2,Data!P123,0)</f>
        <v>#REF!</v>
      </c>
      <c r="DA123" s="4" t="e">
        <f>IF('No Worse Off Calc'!#REF!='No Worse Off Ref Data'!DA$2,Data!Q123,0)</f>
        <v>#REF!</v>
      </c>
      <c r="DB123" s="4" t="e">
        <f>IF('No Worse Off Calc'!#REF!='No Worse Off Ref Data'!DB$2,Data!R123,0)</f>
        <v>#REF!</v>
      </c>
      <c r="DC123" s="4" t="e">
        <f>IF('No Worse Off Calc'!#REF!='No Worse Off Ref Data'!DC$2,Data!S123,0)</f>
        <v>#REF!</v>
      </c>
      <c r="DD123" s="4" t="e">
        <f>IF('No Worse Off Calc'!#REF!='No Worse Off Ref Data'!DD$2,Data!T123,0)</f>
        <v>#REF!</v>
      </c>
      <c r="DE123" s="4" t="e">
        <f>IF('No Worse Off Calc'!#REF!='No Worse Off Ref Data'!DE$2,Data!U123,0)</f>
        <v>#REF!</v>
      </c>
      <c r="DF123" s="22" t="e">
        <f t="shared" si="15"/>
        <v>#REF!</v>
      </c>
    </row>
    <row r="124" spans="1:110" x14ac:dyDescent="0.3">
      <c r="A124" s="12">
        <v>10436</v>
      </c>
      <c r="B124" s="37" t="s">
        <v>131</v>
      </c>
      <c r="C124" s="18">
        <f>IF('No Worse Off Calc'!$C$6='No Worse Off Ref Data'!C$2,Data!G124,0)</f>
        <v>0</v>
      </c>
      <c r="D124" s="4">
        <f>IF('No Worse Off Calc'!$C$6='No Worse Off Ref Data'!D$2,Data!H124,0)</f>
        <v>0</v>
      </c>
      <c r="E124" s="4">
        <f>IF('No Worse Off Calc'!$C$6='No Worse Off Ref Data'!E$2,Data!I124,0)</f>
        <v>23.738132077625568</v>
      </c>
      <c r="F124" s="4">
        <f>IF('No Worse Off Calc'!$C$6='No Worse Off Ref Data'!F$2,Data!J124,0)</f>
        <v>0</v>
      </c>
      <c r="G124" s="4">
        <f>IF('No Worse Off Calc'!$C$6='No Worse Off Ref Data'!G$2,Data!K124,0)</f>
        <v>0</v>
      </c>
      <c r="H124" s="4">
        <f>IF('No Worse Off Calc'!$C$6='No Worse Off Ref Data'!H$2,Data!L124,0)</f>
        <v>0</v>
      </c>
      <c r="I124" s="4">
        <f>IF('No Worse Off Calc'!$C$6='No Worse Off Ref Data'!I$2,Data!M124,0)</f>
        <v>0</v>
      </c>
      <c r="J124" s="4">
        <f>IF('No Worse Off Calc'!$C$6='No Worse Off Ref Data'!J$2,Data!N124,0)</f>
        <v>0</v>
      </c>
      <c r="K124" s="4">
        <f>IF('No Worse Off Calc'!$C$6='No Worse Off Ref Data'!K$2,Data!O124,0)</f>
        <v>0</v>
      </c>
      <c r="L124" s="4">
        <f>IF('No Worse Off Calc'!$C$6='No Worse Off Ref Data'!L$2,Data!P124,0)</f>
        <v>0</v>
      </c>
      <c r="M124" s="4">
        <f>IF('No Worse Off Calc'!$C$6='No Worse Off Ref Data'!M$2,Data!Q124,0)</f>
        <v>0</v>
      </c>
      <c r="N124" s="4">
        <f>IF('No Worse Off Calc'!$C$6='No Worse Off Ref Data'!N$2,Data!R124,0)</f>
        <v>0</v>
      </c>
      <c r="O124" s="4">
        <f>IF('No Worse Off Calc'!$C$6='No Worse Off Ref Data'!O$2,Data!S124,0)</f>
        <v>0</v>
      </c>
      <c r="P124" s="4">
        <f>IF('No Worse Off Calc'!$C$6='No Worse Off Ref Data'!P$2,Data!T124,0)</f>
        <v>0</v>
      </c>
      <c r="Q124" s="4">
        <f>IF('No Worse Off Calc'!$C$6='No Worse Off Ref Data'!Q$2,Data!U124,0)</f>
        <v>0</v>
      </c>
      <c r="R124" s="22">
        <f t="shared" si="9"/>
        <v>23.738132077625568</v>
      </c>
      <c r="S124" s="18">
        <f>IF(S$2='No Worse Off Calc'!$D$6,Data!V124,0)</f>
        <v>0</v>
      </c>
      <c r="T124" s="4">
        <f>IF(T$2='No Worse Off Calc'!$D$6,Data!W124,0)</f>
        <v>0</v>
      </c>
      <c r="U124" s="4">
        <f>IF(U$2='No Worse Off Calc'!$D$6,Data!X124,0)</f>
        <v>0</v>
      </c>
      <c r="V124" s="4">
        <f>IF(V$2='No Worse Off Calc'!$D$6,Data!Y124,0)</f>
        <v>0</v>
      </c>
      <c r="W124" s="4">
        <f>IF(W$2='No Worse Off Calc'!$D$6,Data!Z124,0)</f>
        <v>0</v>
      </c>
      <c r="X124" s="4">
        <f>IF(X$2='No Worse Off Calc'!$D$6,Data!AA124,0)</f>
        <v>0</v>
      </c>
      <c r="Y124" s="4">
        <f>IF(Y$2='No Worse Off Calc'!$D$6,Data!AB124,0)</f>
        <v>0</v>
      </c>
      <c r="Z124" s="4">
        <f>IF(Z$2='No Worse Off Calc'!$D$6,Data!AC124,0)</f>
        <v>0</v>
      </c>
      <c r="AA124" s="4">
        <f>IF(AA$2='No Worse Off Calc'!$D$6,Data!AD124,0)</f>
        <v>0</v>
      </c>
      <c r="AB124" s="4">
        <f>IF(AB$2='No Worse Off Calc'!$D$6,Data!AE124,0)</f>
        <v>0</v>
      </c>
      <c r="AC124" s="4">
        <f>IF(AC$2='No Worse Off Calc'!$D$6,Data!AF124,0)</f>
        <v>0</v>
      </c>
      <c r="AD124" s="4">
        <f>IF(AD$2='No Worse Off Calc'!$D$6,Data!AG124,0)</f>
        <v>0</v>
      </c>
      <c r="AE124" s="4">
        <f>IF(AE$2='No Worse Off Calc'!$D$6,Data!AH124,0)</f>
        <v>0</v>
      </c>
      <c r="AF124" s="4">
        <f>IF(AF$2='No Worse Off Calc'!$D$6,Data!AI124,0)</f>
        <v>0</v>
      </c>
      <c r="AG124" s="6">
        <f t="shared" si="10"/>
        <v>0</v>
      </c>
      <c r="AH124" s="18">
        <f>IF(AH$2='No Worse Off Calc'!$E$6,0,0)</f>
        <v>0</v>
      </c>
      <c r="AI124" s="4">
        <f>IF(AI$2='No Worse Off Calc'!$E$6,Data!AJ124,0)</f>
        <v>0</v>
      </c>
      <c r="AJ124" s="4">
        <f>IF(AJ$2='No Worse Off Calc'!$E$6,Data!AK124,0)</f>
        <v>0</v>
      </c>
      <c r="AK124" s="4">
        <f>IF(AK$2='No Worse Off Calc'!$E$6,Data!AL124,0)</f>
        <v>0</v>
      </c>
      <c r="AL124" s="4">
        <f>IF(AL$2='No Worse Off Calc'!$E$6,Data!AM124,0)</f>
        <v>0</v>
      </c>
      <c r="AM124" s="4">
        <f>IF(AM$2='No Worse Off Calc'!$E$6,Data!AN124,0)</f>
        <v>0</v>
      </c>
      <c r="AN124" s="4">
        <f>IF(AN$2='No Worse Off Calc'!$E$6,Data!AO124,0)</f>
        <v>0</v>
      </c>
      <c r="AO124" s="4">
        <f>IF(AO$2='No Worse Off Calc'!$E$6,Data!AP124,0)</f>
        <v>0</v>
      </c>
      <c r="AP124" s="6">
        <f t="shared" si="11"/>
        <v>0</v>
      </c>
      <c r="AQ124" s="18">
        <f>IF(AQ$2='No Worse Off Calc'!$F$6,0,0)</f>
        <v>0</v>
      </c>
      <c r="AR124" s="4">
        <f>IF(AR$2='No Worse Off Calc'!$F$6,Data!AQ124,0)</f>
        <v>0</v>
      </c>
      <c r="AS124" s="4">
        <f>IF(AS$2='No Worse Off Calc'!$F$6,Data!AR124,0)</f>
        <v>0</v>
      </c>
      <c r="AT124" s="4">
        <f>IF(AT$2='No Worse Off Calc'!$F$6,Data!AS124,0)</f>
        <v>0</v>
      </c>
      <c r="AU124" s="4">
        <f>IF(AU$2='No Worse Off Calc'!$F$6,Data!AT124,0)</f>
        <v>0</v>
      </c>
      <c r="AV124" s="4">
        <f>IF(AV$2='No Worse Off Calc'!$F$6,Data!AU124,0)</f>
        <v>0</v>
      </c>
      <c r="AW124" s="4">
        <f>IF(AW$2='No Worse Off Calc'!$F$6,Data!AV124,0)</f>
        <v>0</v>
      </c>
      <c r="AX124" s="4">
        <f>IF(AX$2='No Worse Off Calc'!$F$6,Data!AW124,0)</f>
        <v>0</v>
      </c>
      <c r="AY124" s="6">
        <f t="shared" si="12"/>
        <v>0</v>
      </c>
      <c r="AZ124" s="18">
        <f>IF(AZ$2='No Worse Off Calc'!$G$6,0,0)</f>
        <v>0</v>
      </c>
      <c r="BA124" s="4">
        <f>IF(BA$2='No Worse Off Calc'!$G$6,Data!AX124,0)</f>
        <v>0</v>
      </c>
      <c r="BB124" s="4">
        <f>IF(BB$2='No Worse Off Calc'!$G$6,Data!AY124,0)</f>
        <v>0</v>
      </c>
      <c r="BC124" s="4">
        <f>IF(BC$2='No Worse Off Calc'!$G$6,Data!AZ124,0)</f>
        <v>0</v>
      </c>
      <c r="BD124" s="4">
        <f>IF(BD$2='No Worse Off Calc'!$G$6,Data!BA124,0)</f>
        <v>0</v>
      </c>
      <c r="BE124" s="4">
        <f>IF(BE$2='No Worse Off Calc'!$G$6,Data!BB124,0)</f>
        <v>0</v>
      </c>
      <c r="BF124" s="4">
        <f>IF(BF$2='No Worse Off Calc'!$G$6,Data!BC124,0)</f>
        <v>0</v>
      </c>
      <c r="BG124" s="4">
        <f>IF(BG$2='No Worse Off Calc'!$G$6,Data!BD124,0)</f>
        <v>0</v>
      </c>
      <c r="BH124" s="6">
        <f t="shared" si="13"/>
        <v>0</v>
      </c>
      <c r="BI124" s="97">
        <f>IF('No Worse Off Calc'!$H$6="Yes",Data!BE124,0)</f>
        <v>0</v>
      </c>
      <c r="BJ124" s="18">
        <f>IF(BJ$2='No Worse Off Calc'!$L$4,0,0)</f>
        <v>0</v>
      </c>
      <c r="BK124" s="4">
        <f>IF(BK$2='No Worse Off Calc'!$L$4,Data!BV124,0)</f>
        <v>0</v>
      </c>
      <c r="BL124" s="4">
        <f>IF(BL$2='No Worse Off Calc'!$L$4,Data!BW124,0)</f>
        <v>0</v>
      </c>
      <c r="BM124" s="4">
        <f>IF(BM$2='No Worse Off Calc'!$L$4,Data!BX124,0)</f>
        <v>0</v>
      </c>
      <c r="BN124" s="4">
        <f>IF(BN$2='No Worse Off Calc'!$L$4,Data!BY124,0)</f>
        <v>5.0000000000000001E-3</v>
      </c>
      <c r="BO124" s="6">
        <f t="shared" si="14"/>
        <v>5.0000000000000001E-3</v>
      </c>
      <c r="BP124" s="4">
        <f>IF('No Worse Off Calc'!$J$6='No Worse Off Ref Data'!BP$2,Data!C124,0)</f>
        <v>0</v>
      </c>
      <c r="BQ124" s="4">
        <f>IF('No Worse Off Calc'!$J$6='No Worse Off Ref Data'!BQ$2,Data!D124,0)</f>
        <v>0</v>
      </c>
      <c r="BR124" s="4">
        <f>IF('No Worse Off Calc'!$J$6='No Worse Off Ref Data'!BR$2,Data!E124,0)</f>
        <v>0</v>
      </c>
      <c r="BS124" s="4">
        <f>IF('No Worse Off Calc'!$J$6='No Worse Off Ref Data'!BS$2,Data!F124,0)</f>
        <v>19.152000000000001</v>
      </c>
      <c r="BT124" s="99">
        <f t="shared" si="8"/>
        <v>19.152000000000001</v>
      </c>
      <c r="BU124" s="102">
        <f>IF('No Worse Off Calc'!$L$6="Yes",'No Worse Off Ref Data'!BO124*'No Worse Off Calc'!$L$5,0)</f>
        <v>5.0000000000000001E-3</v>
      </c>
      <c r="BV124" s="102">
        <f>IF('No Worse Off Calc'!$M$6="Yes",IF(('No Worse Off Calc'!I128-'No Worse Off Ref Data'!BT124)&gt;0,('No Worse Off Calc'!I128-'No Worse Off Ref Data'!BT124)*'No Worse Off Calc'!$M$5,0),0)</f>
        <v>4.5861320776255674</v>
      </c>
      <c r="BW124" s="80">
        <f>IF('No Worse Off Calc'!$K$6="Yes",IF(('No Worse Off Calc'!I128)&lt;'No Worse Off Calc'!J128,('No Worse Off Calc'!I128-'No Worse Off Calc'!J128)*'No Worse Off Calc'!$K$5,0),0)</f>
        <v>0</v>
      </c>
      <c r="BX124" s="105">
        <f>IF('No Worse Off Calc'!$N$5='No Worse Off Ref Data'!$BX$2,'No Worse Off Scaling'!D127,0)</f>
        <v>0</v>
      </c>
      <c r="BY124" s="1">
        <f>IF('No Worse Off Calc'!$N$5='No Worse Off Ref Data'!$BY$2,'No Worse Off Scaling'!H127,0)</f>
        <v>-2.5773624100317933</v>
      </c>
      <c r="BZ124" s="6">
        <f>IF('No Worse Off Calc'!$N$6="Yes",SUM('No Worse Off Ref Data'!BX124:BY124),0)</f>
        <v>-2.5773624100317933</v>
      </c>
      <c r="CA124" s="4"/>
      <c r="CB124" s="4"/>
      <c r="CC124" s="4"/>
      <c r="CD124" s="4"/>
      <c r="CE124" s="4"/>
      <c r="CF124" s="4"/>
      <c r="CG124" s="4"/>
      <c r="CH124" s="4"/>
      <c r="CI124" s="4"/>
      <c r="CJ124" s="4"/>
      <c r="CK124" s="4"/>
      <c r="CL124" s="4"/>
      <c r="CM124" s="4"/>
      <c r="CN124" s="4"/>
      <c r="CO124" s="4"/>
      <c r="CP124" s="4"/>
      <c r="CQ124" s="4" t="e">
        <f>IF('No Worse Off Calc'!#REF!='No Worse Off Ref Data'!CQ$2,Data!G124,0)</f>
        <v>#REF!</v>
      </c>
      <c r="CR124" s="4" t="e">
        <f>IF('No Worse Off Calc'!#REF!='No Worse Off Ref Data'!CR$2,Data!H124,0)</f>
        <v>#REF!</v>
      </c>
      <c r="CS124" s="4" t="e">
        <f>IF('No Worse Off Calc'!#REF!='No Worse Off Ref Data'!CS$2,Data!I124,0)</f>
        <v>#REF!</v>
      </c>
      <c r="CT124" s="4" t="e">
        <f>IF('No Worse Off Calc'!#REF!='No Worse Off Ref Data'!CT$2,Data!J124,0)</f>
        <v>#REF!</v>
      </c>
      <c r="CU124" s="4" t="e">
        <f>IF('No Worse Off Calc'!#REF!='No Worse Off Ref Data'!CU$2,Data!K124,0)</f>
        <v>#REF!</v>
      </c>
      <c r="CV124" s="4" t="e">
        <f>IF('No Worse Off Calc'!#REF!='No Worse Off Ref Data'!CV$2,Data!L124,0)</f>
        <v>#REF!</v>
      </c>
      <c r="CW124" s="4" t="e">
        <f>IF('No Worse Off Calc'!#REF!='No Worse Off Ref Data'!CW$2,Data!M124,0)</f>
        <v>#REF!</v>
      </c>
      <c r="CX124" s="4" t="e">
        <f>IF('No Worse Off Calc'!#REF!='No Worse Off Ref Data'!CX$2,Data!N124,0)</f>
        <v>#REF!</v>
      </c>
      <c r="CY124" s="4" t="e">
        <f>IF('No Worse Off Calc'!#REF!='No Worse Off Ref Data'!CY$2,Data!O124,0)</f>
        <v>#REF!</v>
      </c>
      <c r="CZ124" s="4" t="e">
        <f>IF('No Worse Off Calc'!#REF!='No Worse Off Ref Data'!CZ$2,Data!P124,0)</f>
        <v>#REF!</v>
      </c>
      <c r="DA124" s="4" t="e">
        <f>IF('No Worse Off Calc'!#REF!='No Worse Off Ref Data'!DA$2,Data!Q124,0)</f>
        <v>#REF!</v>
      </c>
      <c r="DB124" s="4" t="e">
        <f>IF('No Worse Off Calc'!#REF!='No Worse Off Ref Data'!DB$2,Data!R124,0)</f>
        <v>#REF!</v>
      </c>
      <c r="DC124" s="4" t="e">
        <f>IF('No Worse Off Calc'!#REF!='No Worse Off Ref Data'!DC$2,Data!S124,0)</f>
        <v>#REF!</v>
      </c>
      <c r="DD124" s="4" t="e">
        <f>IF('No Worse Off Calc'!#REF!='No Worse Off Ref Data'!DD$2,Data!T124,0)</f>
        <v>#REF!</v>
      </c>
      <c r="DE124" s="4" t="e">
        <f>IF('No Worse Off Calc'!#REF!='No Worse Off Ref Data'!DE$2,Data!U124,0)</f>
        <v>#REF!</v>
      </c>
      <c r="DF124" s="22" t="e">
        <f t="shared" si="15"/>
        <v>#REF!</v>
      </c>
    </row>
    <row r="125" spans="1:110" x14ac:dyDescent="0.3">
      <c r="A125" s="12">
        <v>10440</v>
      </c>
      <c r="B125" s="37" t="s">
        <v>132</v>
      </c>
      <c r="C125" s="18">
        <f>IF('No Worse Off Calc'!$C$6='No Worse Off Ref Data'!C$2,Data!G125,0)</f>
        <v>0</v>
      </c>
      <c r="D125" s="4">
        <f>IF('No Worse Off Calc'!$C$6='No Worse Off Ref Data'!D$2,Data!H125,0)</f>
        <v>0</v>
      </c>
      <c r="E125" s="4">
        <f>IF('No Worse Off Calc'!$C$6='No Worse Off Ref Data'!E$2,Data!I125,0)</f>
        <v>5.1939965753424646</v>
      </c>
      <c r="F125" s="4">
        <f>IF('No Worse Off Calc'!$C$6='No Worse Off Ref Data'!F$2,Data!J125,0)</f>
        <v>0</v>
      </c>
      <c r="G125" s="4">
        <f>IF('No Worse Off Calc'!$C$6='No Worse Off Ref Data'!G$2,Data!K125,0)</f>
        <v>0</v>
      </c>
      <c r="H125" s="4">
        <f>IF('No Worse Off Calc'!$C$6='No Worse Off Ref Data'!H$2,Data!L125,0)</f>
        <v>0</v>
      </c>
      <c r="I125" s="4">
        <f>IF('No Worse Off Calc'!$C$6='No Worse Off Ref Data'!I$2,Data!M125,0)</f>
        <v>0</v>
      </c>
      <c r="J125" s="4">
        <f>IF('No Worse Off Calc'!$C$6='No Worse Off Ref Data'!J$2,Data!N125,0)</f>
        <v>0</v>
      </c>
      <c r="K125" s="4">
        <f>IF('No Worse Off Calc'!$C$6='No Worse Off Ref Data'!K$2,Data!O125,0)</f>
        <v>0</v>
      </c>
      <c r="L125" s="4">
        <f>IF('No Worse Off Calc'!$C$6='No Worse Off Ref Data'!L$2,Data!P125,0)</f>
        <v>0</v>
      </c>
      <c r="M125" s="4">
        <f>IF('No Worse Off Calc'!$C$6='No Worse Off Ref Data'!M$2,Data!Q125,0)</f>
        <v>0</v>
      </c>
      <c r="N125" s="4">
        <f>IF('No Worse Off Calc'!$C$6='No Worse Off Ref Data'!N$2,Data!R125,0)</f>
        <v>0</v>
      </c>
      <c r="O125" s="4">
        <f>IF('No Worse Off Calc'!$C$6='No Worse Off Ref Data'!O$2,Data!S125,0)</f>
        <v>0</v>
      </c>
      <c r="P125" s="4">
        <f>IF('No Worse Off Calc'!$C$6='No Worse Off Ref Data'!P$2,Data!T125,0)</f>
        <v>0</v>
      </c>
      <c r="Q125" s="4">
        <f>IF('No Worse Off Calc'!$C$6='No Worse Off Ref Data'!Q$2,Data!U125,0)</f>
        <v>0</v>
      </c>
      <c r="R125" s="22">
        <f t="shared" si="9"/>
        <v>5.1939965753424646</v>
      </c>
      <c r="S125" s="18">
        <f>IF(S$2='No Worse Off Calc'!$D$6,Data!V125,0)</f>
        <v>0</v>
      </c>
      <c r="T125" s="4">
        <f>IF(T$2='No Worse Off Calc'!$D$6,Data!W125,0)</f>
        <v>0</v>
      </c>
      <c r="U125" s="4">
        <f>IF(U$2='No Worse Off Calc'!$D$6,Data!X125,0)</f>
        <v>0</v>
      </c>
      <c r="V125" s="4">
        <f>IF(V$2='No Worse Off Calc'!$D$6,Data!Y125,0)</f>
        <v>0</v>
      </c>
      <c r="W125" s="4">
        <f>IF(W$2='No Worse Off Calc'!$D$6,Data!Z125,0)</f>
        <v>0</v>
      </c>
      <c r="X125" s="4">
        <f>IF(X$2='No Worse Off Calc'!$D$6,Data!AA125,0)</f>
        <v>0</v>
      </c>
      <c r="Y125" s="4">
        <f>IF(Y$2='No Worse Off Calc'!$D$6,Data!AB125,0)</f>
        <v>0</v>
      </c>
      <c r="Z125" s="4">
        <f>IF(Z$2='No Worse Off Calc'!$D$6,Data!AC125,0)</f>
        <v>0</v>
      </c>
      <c r="AA125" s="4">
        <f>IF(AA$2='No Worse Off Calc'!$D$6,Data!AD125,0)</f>
        <v>0</v>
      </c>
      <c r="AB125" s="4">
        <f>IF(AB$2='No Worse Off Calc'!$D$6,Data!AE125,0)</f>
        <v>0</v>
      </c>
      <c r="AC125" s="4">
        <f>IF(AC$2='No Worse Off Calc'!$D$6,Data!AF125,0)</f>
        <v>0</v>
      </c>
      <c r="AD125" s="4">
        <f>IF(AD$2='No Worse Off Calc'!$D$6,Data!AG125,0)</f>
        <v>0</v>
      </c>
      <c r="AE125" s="4">
        <f>IF(AE$2='No Worse Off Calc'!$D$6,Data!AH125,0)</f>
        <v>0</v>
      </c>
      <c r="AF125" s="4">
        <f>IF(AF$2='No Worse Off Calc'!$D$6,Data!AI125,0)</f>
        <v>0</v>
      </c>
      <c r="AG125" s="6">
        <f t="shared" si="10"/>
        <v>0</v>
      </c>
      <c r="AH125" s="18">
        <f>IF(AH$2='No Worse Off Calc'!$E$6,0,0)</f>
        <v>0</v>
      </c>
      <c r="AI125" s="4">
        <f>IF(AI$2='No Worse Off Calc'!$E$6,Data!AJ125,0)</f>
        <v>0</v>
      </c>
      <c r="AJ125" s="4">
        <f>IF(AJ$2='No Worse Off Calc'!$E$6,Data!AK125,0)</f>
        <v>0</v>
      </c>
      <c r="AK125" s="4">
        <f>IF(AK$2='No Worse Off Calc'!$E$6,Data!AL125,0)</f>
        <v>0</v>
      </c>
      <c r="AL125" s="4">
        <f>IF(AL$2='No Worse Off Calc'!$E$6,Data!AM125,0)</f>
        <v>0</v>
      </c>
      <c r="AM125" s="4">
        <f>IF(AM$2='No Worse Off Calc'!$E$6,Data!AN125,0)</f>
        <v>0</v>
      </c>
      <c r="AN125" s="4">
        <f>IF(AN$2='No Worse Off Calc'!$E$6,Data!AO125,0)</f>
        <v>0</v>
      </c>
      <c r="AO125" s="4">
        <f>IF(AO$2='No Worse Off Calc'!$E$6,Data!AP125,0)</f>
        <v>0</v>
      </c>
      <c r="AP125" s="6">
        <f t="shared" si="11"/>
        <v>0</v>
      </c>
      <c r="AQ125" s="18">
        <f>IF(AQ$2='No Worse Off Calc'!$F$6,0,0)</f>
        <v>0</v>
      </c>
      <c r="AR125" s="4">
        <f>IF(AR$2='No Worse Off Calc'!$F$6,Data!AQ125,0)</f>
        <v>0</v>
      </c>
      <c r="AS125" s="4">
        <f>IF(AS$2='No Worse Off Calc'!$F$6,Data!AR125,0)</f>
        <v>0</v>
      </c>
      <c r="AT125" s="4">
        <f>IF(AT$2='No Worse Off Calc'!$F$6,Data!AS125,0)</f>
        <v>0</v>
      </c>
      <c r="AU125" s="4">
        <f>IF(AU$2='No Worse Off Calc'!$F$6,Data!AT125,0)</f>
        <v>0</v>
      </c>
      <c r="AV125" s="4">
        <f>IF(AV$2='No Worse Off Calc'!$F$6,Data!AU125,0)</f>
        <v>0</v>
      </c>
      <c r="AW125" s="4">
        <f>IF(AW$2='No Worse Off Calc'!$F$6,Data!AV125,0)</f>
        <v>0</v>
      </c>
      <c r="AX125" s="4">
        <f>IF(AX$2='No Worse Off Calc'!$F$6,Data!AW125,0)</f>
        <v>0</v>
      </c>
      <c r="AY125" s="6">
        <f t="shared" si="12"/>
        <v>0</v>
      </c>
      <c r="AZ125" s="18">
        <f>IF(AZ$2='No Worse Off Calc'!$G$6,0,0)</f>
        <v>0</v>
      </c>
      <c r="BA125" s="4">
        <f>IF(BA$2='No Worse Off Calc'!$G$6,Data!AX125,0)</f>
        <v>0</v>
      </c>
      <c r="BB125" s="4">
        <f>IF(BB$2='No Worse Off Calc'!$G$6,Data!AY125,0)</f>
        <v>0</v>
      </c>
      <c r="BC125" s="4">
        <f>IF(BC$2='No Worse Off Calc'!$G$6,Data!AZ125,0)</f>
        <v>0</v>
      </c>
      <c r="BD125" s="4">
        <f>IF(BD$2='No Worse Off Calc'!$G$6,Data!BA125,0)</f>
        <v>0</v>
      </c>
      <c r="BE125" s="4">
        <f>IF(BE$2='No Worse Off Calc'!$G$6,Data!BB125,0)</f>
        <v>0</v>
      </c>
      <c r="BF125" s="4">
        <f>IF(BF$2='No Worse Off Calc'!$G$6,Data!BC125,0)</f>
        <v>0</v>
      </c>
      <c r="BG125" s="4">
        <f>IF(BG$2='No Worse Off Calc'!$G$6,Data!BD125,0)</f>
        <v>0</v>
      </c>
      <c r="BH125" s="6">
        <f t="shared" si="13"/>
        <v>0</v>
      </c>
      <c r="BI125" s="97">
        <f>IF('No Worse Off Calc'!$H$6="Yes",Data!BE125,0)</f>
        <v>0</v>
      </c>
      <c r="BJ125" s="18">
        <f>IF(BJ$2='No Worse Off Calc'!$L$4,0,0)</f>
        <v>0</v>
      </c>
      <c r="BK125" s="4">
        <f>IF(BK$2='No Worse Off Calc'!$L$4,Data!BV125,0)</f>
        <v>0</v>
      </c>
      <c r="BL125" s="4">
        <f>IF(BL$2='No Worse Off Calc'!$L$4,Data!BW125,0)</f>
        <v>0</v>
      </c>
      <c r="BM125" s="4">
        <f>IF(BM$2='No Worse Off Calc'!$L$4,Data!BX125,0)</f>
        <v>0</v>
      </c>
      <c r="BN125" s="4">
        <f>IF(BN$2='No Worse Off Calc'!$L$4,Data!BY125,0)</f>
        <v>0</v>
      </c>
      <c r="BO125" s="6">
        <f t="shared" si="14"/>
        <v>0</v>
      </c>
      <c r="BP125" s="4">
        <f>IF('No Worse Off Calc'!$J$6='No Worse Off Ref Data'!BP$2,Data!C125,0)</f>
        <v>0</v>
      </c>
      <c r="BQ125" s="4">
        <f>IF('No Worse Off Calc'!$J$6='No Worse Off Ref Data'!BQ$2,Data!D125,0)</f>
        <v>0</v>
      </c>
      <c r="BR125" s="4">
        <f>IF('No Worse Off Calc'!$J$6='No Worse Off Ref Data'!BR$2,Data!E125,0)</f>
        <v>0</v>
      </c>
      <c r="BS125" s="4">
        <f>IF('No Worse Off Calc'!$J$6='No Worse Off Ref Data'!BS$2,Data!F125,0)</f>
        <v>5.0049999999999999</v>
      </c>
      <c r="BT125" s="99">
        <f t="shared" si="8"/>
        <v>5.0049999999999999</v>
      </c>
      <c r="BU125" s="102">
        <f>IF('No Worse Off Calc'!$L$6="Yes",'No Worse Off Ref Data'!BO125*'No Worse Off Calc'!$L$5,0)</f>
        <v>0</v>
      </c>
      <c r="BV125" s="102">
        <f>IF('No Worse Off Calc'!$M$6="Yes",IF(('No Worse Off Calc'!I129-'No Worse Off Ref Data'!BT125)&gt;0,('No Worse Off Calc'!I129-'No Worse Off Ref Data'!BT125)*'No Worse Off Calc'!$M$5,0),0)</f>
        <v>0.18899657534246472</v>
      </c>
      <c r="BW125" s="80">
        <f>IF('No Worse Off Calc'!$K$6="Yes",IF(('No Worse Off Calc'!I129)&lt;'No Worse Off Calc'!J129,('No Worse Off Calc'!I129-'No Worse Off Calc'!J129)*'No Worse Off Calc'!$K$5,0),0)</f>
        <v>0</v>
      </c>
      <c r="BX125" s="105">
        <f>IF('No Worse Off Calc'!$N$5='No Worse Off Ref Data'!$BX$2,'No Worse Off Scaling'!D128,0)</f>
        <v>0</v>
      </c>
      <c r="BY125" s="1">
        <f>IF('No Worse Off Calc'!$N$5='No Worse Off Ref Data'!$BY$2,'No Worse Off Scaling'!H128,0)</f>
        <v>-0.1060985963105497</v>
      </c>
      <c r="BZ125" s="6">
        <f>IF('No Worse Off Calc'!$N$6="Yes",SUM('No Worse Off Ref Data'!BX125:BY125),0)</f>
        <v>-0.1060985963105497</v>
      </c>
      <c r="CA125" s="4"/>
      <c r="CB125" s="4"/>
      <c r="CC125" s="4"/>
      <c r="CD125" s="4"/>
      <c r="CE125" s="4"/>
      <c r="CF125" s="4"/>
      <c r="CG125" s="4"/>
      <c r="CH125" s="4"/>
      <c r="CI125" s="4"/>
      <c r="CJ125" s="4"/>
      <c r="CK125" s="4"/>
      <c r="CL125" s="4"/>
      <c r="CM125" s="4"/>
      <c r="CN125" s="4"/>
      <c r="CO125" s="4"/>
      <c r="CP125" s="4"/>
      <c r="CQ125" s="4" t="e">
        <f>IF('No Worse Off Calc'!#REF!='No Worse Off Ref Data'!CQ$2,Data!G125,0)</f>
        <v>#REF!</v>
      </c>
      <c r="CR125" s="4" t="e">
        <f>IF('No Worse Off Calc'!#REF!='No Worse Off Ref Data'!CR$2,Data!H125,0)</f>
        <v>#REF!</v>
      </c>
      <c r="CS125" s="4" t="e">
        <f>IF('No Worse Off Calc'!#REF!='No Worse Off Ref Data'!CS$2,Data!I125,0)</f>
        <v>#REF!</v>
      </c>
      <c r="CT125" s="4" t="e">
        <f>IF('No Worse Off Calc'!#REF!='No Worse Off Ref Data'!CT$2,Data!J125,0)</f>
        <v>#REF!</v>
      </c>
      <c r="CU125" s="4" t="e">
        <f>IF('No Worse Off Calc'!#REF!='No Worse Off Ref Data'!CU$2,Data!K125,0)</f>
        <v>#REF!</v>
      </c>
      <c r="CV125" s="4" t="e">
        <f>IF('No Worse Off Calc'!#REF!='No Worse Off Ref Data'!CV$2,Data!L125,0)</f>
        <v>#REF!</v>
      </c>
      <c r="CW125" s="4" t="e">
        <f>IF('No Worse Off Calc'!#REF!='No Worse Off Ref Data'!CW$2,Data!M125,0)</f>
        <v>#REF!</v>
      </c>
      <c r="CX125" s="4" t="e">
        <f>IF('No Worse Off Calc'!#REF!='No Worse Off Ref Data'!CX$2,Data!N125,0)</f>
        <v>#REF!</v>
      </c>
      <c r="CY125" s="4" t="e">
        <f>IF('No Worse Off Calc'!#REF!='No Worse Off Ref Data'!CY$2,Data!O125,0)</f>
        <v>#REF!</v>
      </c>
      <c r="CZ125" s="4" t="e">
        <f>IF('No Worse Off Calc'!#REF!='No Worse Off Ref Data'!CZ$2,Data!P125,0)</f>
        <v>#REF!</v>
      </c>
      <c r="DA125" s="4" t="e">
        <f>IF('No Worse Off Calc'!#REF!='No Worse Off Ref Data'!DA$2,Data!Q125,0)</f>
        <v>#REF!</v>
      </c>
      <c r="DB125" s="4" t="e">
        <f>IF('No Worse Off Calc'!#REF!='No Worse Off Ref Data'!DB$2,Data!R125,0)</f>
        <v>#REF!</v>
      </c>
      <c r="DC125" s="4" t="e">
        <f>IF('No Worse Off Calc'!#REF!='No Worse Off Ref Data'!DC$2,Data!S125,0)</f>
        <v>#REF!</v>
      </c>
      <c r="DD125" s="4" t="e">
        <f>IF('No Worse Off Calc'!#REF!='No Worse Off Ref Data'!DD$2,Data!T125,0)</f>
        <v>#REF!</v>
      </c>
      <c r="DE125" s="4" t="e">
        <f>IF('No Worse Off Calc'!#REF!='No Worse Off Ref Data'!DE$2,Data!U125,0)</f>
        <v>#REF!</v>
      </c>
      <c r="DF125" s="22" t="e">
        <f t="shared" si="15"/>
        <v>#REF!</v>
      </c>
    </row>
    <row r="126" spans="1:110" x14ac:dyDescent="0.3">
      <c r="A126" s="12">
        <v>10442</v>
      </c>
      <c r="B126" s="37" t="s">
        <v>133</v>
      </c>
      <c r="C126" s="18">
        <f>IF('No Worse Off Calc'!$C$6='No Worse Off Ref Data'!C$2,Data!G126,0)</f>
        <v>0</v>
      </c>
      <c r="D126" s="4">
        <f>IF('No Worse Off Calc'!$C$6='No Worse Off Ref Data'!D$2,Data!H126,0)</f>
        <v>0</v>
      </c>
      <c r="E126" s="4">
        <f>IF('No Worse Off Calc'!$C$6='No Worse Off Ref Data'!E$2,Data!I126,0)</f>
        <v>11.459271118721457</v>
      </c>
      <c r="F126" s="4">
        <f>IF('No Worse Off Calc'!$C$6='No Worse Off Ref Data'!F$2,Data!J126,0)</f>
        <v>0</v>
      </c>
      <c r="G126" s="4">
        <f>IF('No Worse Off Calc'!$C$6='No Worse Off Ref Data'!G$2,Data!K126,0)</f>
        <v>0</v>
      </c>
      <c r="H126" s="4">
        <f>IF('No Worse Off Calc'!$C$6='No Worse Off Ref Data'!H$2,Data!L126,0)</f>
        <v>0</v>
      </c>
      <c r="I126" s="4">
        <f>IF('No Worse Off Calc'!$C$6='No Worse Off Ref Data'!I$2,Data!M126,0)</f>
        <v>0</v>
      </c>
      <c r="J126" s="4">
        <f>IF('No Worse Off Calc'!$C$6='No Worse Off Ref Data'!J$2,Data!N126,0)</f>
        <v>0</v>
      </c>
      <c r="K126" s="4">
        <f>IF('No Worse Off Calc'!$C$6='No Worse Off Ref Data'!K$2,Data!O126,0)</f>
        <v>0</v>
      </c>
      <c r="L126" s="4">
        <f>IF('No Worse Off Calc'!$C$6='No Worse Off Ref Data'!L$2,Data!P126,0)</f>
        <v>0</v>
      </c>
      <c r="M126" s="4">
        <f>IF('No Worse Off Calc'!$C$6='No Worse Off Ref Data'!M$2,Data!Q126,0)</f>
        <v>0</v>
      </c>
      <c r="N126" s="4">
        <f>IF('No Worse Off Calc'!$C$6='No Worse Off Ref Data'!N$2,Data!R126,0)</f>
        <v>0</v>
      </c>
      <c r="O126" s="4">
        <f>IF('No Worse Off Calc'!$C$6='No Worse Off Ref Data'!O$2,Data!S126,0)</f>
        <v>0</v>
      </c>
      <c r="P126" s="4">
        <f>IF('No Worse Off Calc'!$C$6='No Worse Off Ref Data'!P$2,Data!T126,0)</f>
        <v>0</v>
      </c>
      <c r="Q126" s="4">
        <f>IF('No Worse Off Calc'!$C$6='No Worse Off Ref Data'!Q$2,Data!U126,0)</f>
        <v>0</v>
      </c>
      <c r="R126" s="22">
        <f t="shared" si="9"/>
        <v>11.459271118721457</v>
      </c>
      <c r="S126" s="18">
        <f>IF(S$2='No Worse Off Calc'!$D$6,Data!V126,0)</f>
        <v>0</v>
      </c>
      <c r="T126" s="4">
        <f>IF(T$2='No Worse Off Calc'!$D$6,Data!W126,0)</f>
        <v>0</v>
      </c>
      <c r="U126" s="4">
        <f>IF(U$2='No Worse Off Calc'!$D$6,Data!X126,0)</f>
        <v>0</v>
      </c>
      <c r="V126" s="4">
        <f>IF(V$2='No Worse Off Calc'!$D$6,Data!Y126,0)</f>
        <v>0</v>
      </c>
      <c r="W126" s="4">
        <f>IF(W$2='No Worse Off Calc'!$D$6,Data!Z126,0)</f>
        <v>0</v>
      </c>
      <c r="X126" s="4">
        <f>IF(X$2='No Worse Off Calc'!$D$6,Data!AA126,0)</f>
        <v>0</v>
      </c>
      <c r="Y126" s="4">
        <f>IF(Y$2='No Worse Off Calc'!$D$6,Data!AB126,0)</f>
        <v>0</v>
      </c>
      <c r="Z126" s="4">
        <f>IF(Z$2='No Worse Off Calc'!$D$6,Data!AC126,0)</f>
        <v>0</v>
      </c>
      <c r="AA126" s="4">
        <f>IF(AA$2='No Worse Off Calc'!$D$6,Data!AD126,0)</f>
        <v>0</v>
      </c>
      <c r="AB126" s="4">
        <f>IF(AB$2='No Worse Off Calc'!$D$6,Data!AE126,0)</f>
        <v>0</v>
      </c>
      <c r="AC126" s="4">
        <f>IF(AC$2='No Worse Off Calc'!$D$6,Data!AF126,0)</f>
        <v>0</v>
      </c>
      <c r="AD126" s="4">
        <f>IF(AD$2='No Worse Off Calc'!$D$6,Data!AG126,0)</f>
        <v>0</v>
      </c>
      <c r="AE126" s="4">
        <f>IF(AE$2='No Worse Off Calc'!$D$6,Data!AH126,0)</f>
        <v>0</v>
      </c>
      <c r="AF126" s="4">
        <f>IF(AF$2='No Worse Off Calc'!$D$6,Data!AI126,0)</f>
        <v>0</v>
      </c>
      <c r="AG126" s="6">
        <f t="shared" si="10"/>
        <v>0</v>
      </c>
      <c r="AH126" s="18">
        <f>IF(AH$2='No Worse Off Calc'!$E$6,0,0)</f>
        <v>0</v>
      </c>
      <c r="AI126" s="4">
        <f>IF(AI$2='No Worse Off Calc'!$E$6,Data!AJ126,0)</f>
        <v>0</v>
      </c>
      <c r="AJ126" s="4">
        <f>IF(AJ$2='No Worse Off Calc'!$E$6,Data!AK126,0)</f>
        <v>0</v>
      </c>
      <c r="AK126" s="4">
        <f>IF(AK$2='No Worse Off Calc'!$E$6,Data!AL126,0)</f>
        <v>0</v>
      </c>
      <c r="AL126" s="4">
        <f>IF(AL$2='No Worse Off Calc'!$E$6,Data!AM126,0)</f>
        <v>0</v>
      </c>
      <c r="AM126" s="4">
        <f>IF(AM$2='No Worse Off Calc'!$E$6,Data!AN126,0)</f>
        <v>0</v>
      </c>
      <c r="AN126" s="4">
        <f>IF(AN$2='No Worse Off Calc'!$E$6,Data!AO126,0)</f>
        <v>0</v>
      </c>
      <c r="AO126" s="4">
        <f>IF(AO$2='No Worse Off Calc'!$E$6,Data!AP126,0)</f>
        <v>0</v>
      </c>
      <c r="AP126" s="6">
        <f t="shared" si="11"/>
        <v>0</v>
      </c>
      <c r="AQ126" s="18">
        <f>IF(AQ$2='No Worse Off Calc'!$F$6,0,0)</f>
        <v>0</v>
      </c>
      <c r="AR126" s="4">
        <f>IF(AR$2='No Worse Off Calc'!$F$6,Data!AQ126,0)</f>
        <v>0</v>
      </c>
      <c r="AS126" s="4">
        <f>IF(AS$2='No Worse Off Calc'!$F$6,Data!AR126,0)</f>
        <v>0</v>
      </c>
      <c r="AT126" s="4">
        <f>IF(AT$2='No Worse Off Calc'!$F$6,Data!AS126,0)</f>
        <v>0</v>
      </c>
      <c r="AU126" s="4">
        <f>IF(AU$2='No Worse Off Calc'!$F$6,Data!AT126,0)</f>
        <v>0</v>
      </c>
      <c r="AV126" s="4">
        <f>IF(AV$2='No Worse Off Calc'!$F$6,Data!AU126,0)</f>
        <v>0</v>
      </c>
      <c r="AW126" s="4">
        <f>IF(AW$2='No Worse Off Calc'!$F$6,Data!AV126,0)</f>
        <v>0</v>
      </c>
      <c r="AX126" s="4">
        <f>IF(AX$2='No Worse Off Calc'!$F$6,Data!AW126,0)</f>
        <v>0</v>
      </c>
      <c r="AY126" s="6">
        <f t="shared" si="12"/>
        <v>0</v>
      </c>
      <c r="AZ126" s="18">
        <f>IF(AZ$2='No Worse Off Calc'!$G$6,0,0)</f>
        <v>0</v>
      </c>
      <c r="BA126" s="4">
        <f>IF(BA$2='No Worse Off Calc'!$G$6,Data!AX126,0)</f>
        <v>0</v>
      </c>
      <c r="BB126" s="4">
        <f>IF(BB$2='No Worse Off Calc'!$G$6,Data!AY126,0)</f>
        <v>0</v>
      </c>
      <c r="BC126" s="4">
        <f>IF(BC$2='No Worse Off Calc'!$G$6,Data!AZ126,0)</f>
        <v>0</v>
      </c>
      <c r="BD126" s="4">
        <f>IF(BD$2='No Worse Off Calc'!$G$6,Data!BA126,0)</f>
        <v>0</v>
      </c>
      <c r="BE126" s="4">
        <f>IF(BE$2='No Worse Off Calc'!$G$6,Data!BB126,0)</f>
        <v>0</v>
      </c>
      <c r="BF126" s="4">
        <f>IF(BF$2='No Worse Off Calc'!$G$6,Data!BC126,0)</f>
        <v>0</v>
      </c>
      <c r="BG126" s="4">
        <f>IF(BG$2='No Worse Off Calc'!$G$6,Data!BD126,0)</f>
        <v>0</v>
      </c>
      <c r="BH126" s="6">
        <f t="shared" si="13"/>
        <v>0</v>
      </c>
      <c r="BI126" s="97">
        <f>IF('No Worse Off Calc'!$H$6="Yes",Data!BE126,0)</f>
        <v>0</v>
      </c>
      <c r="BJ126" s="18">
        <f>IF(BJ$2='No Worse Off Calc'!$L$4,0,0)</f>
        <v>0</v>
      </c>
      <c r="BK126" s="4">
        <f>IF(BK$2='No Worse Off Calc'!$L$4,Data!BV126,0)</f>
        <v>0</v>
      </c>
      <c r="BL126" s="4">
        <f>IF(BL$2='No Worse Off Calc'!$L$4,Data!BW126,0)</f>
        <v>0</v>
      </c>
      <c r="BM126" s="4">
        <f>IF(BM$2='No Worse Off Calc'!$L$4,Data!BX126,0)</f>
        <v>0</v>
      </c>
      <c r="BN126" s="4">
        <f>IF(BN$2='No Worse Off Calc'!$L$4,Data!BY126,0)</f>
        <v>0</v>
      </c>
      <c r="BO126" s="6">
        <f t="shared" si="14"/>
        <v>0</v>
      </c>
      <c r="BP126" s="4">
        <f>IF('No Worse Off Calc'!$J$6='No Worse Off Ref Data'!BP$2,Data!C126,0)</f>
        <v>0</v>
      </c>
      <c r="BQ126" s="4">
        <f>IF('No Worse Off Calc'!$J$6='No Worse Off Ref Data'!BQ$2,Data!D126,0)</f>
        <v>0</v>
      </c>
      <c r="BR126" s="4">
        <f>IF('No Worse Off Calc'!$J$6='No Worse Off Ref Data'!BR$2,Data!E126,0)</f>
        <v>0</v>
      </c>
      <c r="BS126" s="4">
        <f>IF('No Worse Off Calc'!$J$6='No Worse Off Ref Data'!BS$2,Data!F126,0)</f>
        <v>13.396000000000001</v>
      </c>
      <c r="BT126" s="99">
        <f t="shared" si="8"/>
        <v>13.396000000000001</v>
      </c>
      <c r="BU126" s="102">
        <f>IF('No Worse Off Calc'!$L$6="Yes",'No Worse Off Ref Data'!BO126*'No Worse Off Calc'!$L$5,0)</f>
        <v>0</v>
      </c>
      <c r="BV126" s="102">
        <f>IF('No Worse Off Calc'!$M$6="Yes",IF(('No Worse Off Calc'!I130-'No Worse Off Ref Data'!BT126)&gt;0,('No Worse Off Calc'!I130-'No Worse Off Ref Data'!BT126)*'No Worse Off Calc'!$M$5,0),0)</f>
        <v>0</v>
      </c>
      <c r="BW126" s="80">
        <f>IF('No Worse Off Calc'!$K$6="Yes",IF(('No Worse Off Calc'!I130)&lt;'No Worse Off Calc'!J130,('No Worse Off Calc'!I130-'No Worse Off Calc'!J130)*'No Worse Off Calc'!$K$5,0),0)</f>
        <v>-1.9367288812785439</v>
      </c>
      <c r="BX126" s="105">
        <f>IF('No Worse Off Calc'!$N$5='No Worse Off Ref Data'!$BX$2,'No Worse Off Scaling'!D129,0)</f>
        <v>0</v>
      </c>
      <c r="BY126" s="1">
        <f>IF('No Worse Off Calc'!$N$5='No Worse Off Ref Data'!$BY$2,'No Worse Off Scaling'!H129,0)</f>
        <v>0</v>
      </c>
      <c r="BZ126" s="6">
        <f>IF('No Worse Off Calc'!$N$6="Yes",SUM('No Worse Off Ref Data'!BX126:BY126),0)</f>
        <v>0</v>
      </c>
      <c r="CA126" s="4"/>
      <c r="CB126" s="4"/>
      <c r="CC126" s="4"/>
      <c r="CD126" s="4"/>
      <c r="CE126" s="4"/>
      <c r="CF126" s="4"/>
      <c r="CG126" s="4"/>
      <c r="CH126" s="4"/>
      <c r="CI126" s="4"/>
      <c r="CJ126" s="4"/>
      <c r="CK126" s="4"/>
      <c r="CL126" s="4"/>
      <c r="CM126" s="4"/>
      <c r="CN126" s="4"/>
      <c r="CO126" s="4"/>
      <c r="CP126" s="4"/>
      <c r="CQ126" s="4" t="e">
        <f>IF('No Worse Off Calc'!#REF!='No Worse Off Ref Data'!CQ$2,Data!G126,0)</f>
        <v>#REF!</v>
      </c>
      <c r="CR126" s="4" t="e">
        <f>IF('No Worse Off Calc'!#REF!='No Worse Off Ref Data'!CR$2,Data!H126,0)</f>
        <v>#REF!</v>
      </c>
      <c r="CS126" s="4" t="e">
        <f>IF('No Worse Off Calc'!#REF!='No Worse Off Ref Data'!CS$2,Data!I126,0)</f>
        <v>#REF!</v>
      </c>
      <c r="CT126" s="4" t="e">
        <f>IF('No Worse Off Calc'!#REF!='No Worse Off Ref Data'!CT$2,Data!J126,0)</f>
        <v>#REF!</v>
      </c>
      <c r="CU126" s="4" t="e">
        <f>IF('No Worse Off Calc'!#REF!='No Worse Off Ref Data'!CU$2,Data!K126,0)</f>
        <v>#REF!</v>
      </c>
      <c r="CV126" s="4" t="e">
        <f>IF('No Worse Off Calc'!#REF!='No Worse Off Ref Data'!CV$2,Data!L126,0)</f>
        <v>#REF!</v>
      </c>
      <c r="CW126" s="4" t="e">
        <f>IF('No Worse Off Calc'!#REF!='No Worse Off Ref Data'!CW$2,Data!M126,0)</f>
        <v>#REF!</v>
      </c>
      <c r="CX126" s="4" t="e">
        <f>IF('No Worse Off Calc'!#REF!='No Worse Off Ref Data'!CX$2,Data!N126,0)</f>
        <v>#REF!</v>
      </c>
      <c r="CY126" s="4" t="e">
        <f>IF('No Worse Off Calc'!#REF!='No Worse Off Ref Data'!CY$2,Data!O126,0)</f>
        <v>#REF!</v>
      </c>
      <c r="CZ126" s="4" t="e">
        <f>IF('No Worse Off Calc'!#REF!='No Worse Off Ref Data'!CZ$2,Data!P126,0)</f>
        <v>#REF!</v>
      </c>
      <c r="DA126" s="4" t="e">
        <f>IF('No Worse Off Calc'!#REF!='No Worse Off Ref Data'!DA$2,Data!Q126,0)</f>
        <v>#REF!</v>
      </c>
      <c r="DB126" s="4" t="e">
        <f>IF('No Worse Off Calc'!#REF!='No Worse Off Ref Data'!DB$2,Data!R126,0)</f>
        <v>#REF!</v>
      </c>
      <c r="DC126" s="4" t="e">
        <f>IF('No Worse Off Calc'!#REF!='No Worse Off Ref Data'!DC$2,Data!S126,0)</f>
        <v>#REF!</v>
      </c>
      <c r="DD126" s="4" t="e">
        <f>IF('No Worse Off Calc'!#REF!='No Worse Off Ref Data'!DD$2,Data!T126,0)</f>
        <v>#REF!</v>
      </c>
      <c r="DE126" s="4" t="e">
        <f>IF('No Worse Off Calc'!#REF!='No Worse Off Ref Data'!DE$2,Data!U126,0)</f>
        <v>#REF!</v>
      </c>
      <c r="DF126" s="22" t="e">
        <f t="shared" si="15"/>
        <v>#REF!</v>
      </c>
    </row>
    <row r="127" spans="1:110" x14ac:dyDescent="0.3">
      <c r="A127" s="12">
        <v>10446</v>
      </c>
      <c r="B127" s="37" t="s">
        <v>134</v>
      </c>
      <c r="C127" s="18">
        <f>IF('No Worse Off Calc'!$C$6='No Worse Off Ref Data'!C$2,Data!G127,0)</f>
        <v>0</v>
      </c>
      <c r="D127" s="4">
        <f>IF('No Worse Off Calc'!$C$6='No Worse Off Ref Data'!D$2,Data!H127,0)</f>
        <v>0</v>
      </c>
      <c r="E127" s="4">
        <f>IF('No Worse Off Calc'!$C$6='No Worse Off Ref Data'!E$2,Data!I127,0)</f>
        <v>101.62078401826484</v>
      </c>
      <c r="F127" s="4">
        <f>IF('No Worse Off Calc'!$C$6='No Worse Off Ref Data'!F$2,Data!J127,0)</f>
        <v>0</v>
      </c>
      <c r="G127" s="4">
        <f>IF('No Worse Off Calc'!$C$6='No Worse Off Ref Data'!G$2,Data!K127,0)</f>
        <v>0</v>
      </c>
      <c r="H127" s="4">
        <f>IF('No Worse Off Calc'!$C$6='No Worse Off Ref Data'!H$2,Data!L127,0)</f>
        <v>0</v>
      </c>
      <c r="I127" s="4">
        <f>IF('No Worse Off Calc'!$C$6='No Worse Off Ref Data'!I$2,Data!M127,0)</f>
        <v>0</v>
      </c>
      <c r="J127" s="4">
        <f>IF('No Worse Off Calc'!$C$6='No Worse Off Ref Data'!J$2,Data!N127,0)</f>
        <v>0</v>
      </c>
      <c r="K127" s="4">
        <f>IF('No Worse Off Calc'!$C$6='No Worse Off Ref Data'!K$2,Data!O127,0)</f>
        <v>0</v>
      </c>
      <c r="L127" s="4">
        <f>IF('No Worse Off Calc'!$C$6='No Worse Off Ref Data'!L$2,Data!P127,0)</f>
        <v>0</v>
      </c>
      <c r="M127" s="4">
        <f>IF('No Worse Off Calc'!$C$6='No Worse Off Ref Data'!M$2,Data!Q127,0)</f>
        <v>0</v>
      </c>
      <c r="N127" s="4">
        <f>IF('No Worse Off Calc'!$C$6='No Worse Off Ref Data'!N$2,Data!R127,0)</f>
        <v>0</v>
      </c>
      <c r="O127" s="4">
        <f>IF('No Worse Off Calc'!$C$6='No Worse Off Ref Data'!O$2,Data!S127,0)</f>
        <v>0</v>
      </c>
      <c r="P127" s="4">
        <f>IF('No Worse Off Calc'!$C$6='No Worse Off Ref Data'!P$2,Data!T127,0)</f>
        <v>0</v>
      </c>
      <c r="Q127" s="4">
        <f>IF('No Worse Off Calc'!$C$6='No Worse Off Ref Data'!Q$2,Data!U127,0)</f>
        <v>0</v>
      </c>
      <c r="R127" s="22">
        <f t="shared" si="9"/>
        <v>101.62078401826484</v>
      </c>
      <c r="S127" s="18">
        <f>IF(S$2='No Worse Off Calc'!$D$6,Data!V127,0)</f>
        <v>0</v>
      </c>
      <c r="T127" s="4">
        <f>IF(T$2='No Worse Off Calc'!$D$6,Data!W127,0)</f>
        <v>0</v>
      </c>
      <c r="U127" s="4">
        <f>IF(U$2='No Worse Off Calc'!$D$6,Data!X127,0)</f>
        <v>0</v>
      </c>
      <c r="V127" s="4">
        <f>IF(V$2='No Worse Off Calc'!$D$6,Data!Y127,0)</f>
        <v>0</v>
      </c>
      <c r="W127" s="4">
        <f>IF(W$2='No Worse Off Calc'!$D$6,Data!Z127,0)</f>
        <v>0</v>
      </c>
      <c r="X127" s="4">
        <f>IF(X$2='No Worse Off Calc'!$D$6,Data!AA127,0)</f>
        <v>0</v>
      </c>
      <c r="Y127" s="4">
        <f>IF(Y$2='No Worse Off Calc'!$D$6,Data!AB127,0)</f>
        <v>0</v>
      </c>
      <c r="Z127" s="4">
        <f>IF(Z$2='No Worse Off Calc'!$D$6,Data!AC127,0)</f>
        <v>0</v>
      </c>
      <c r="AA127" s="4">
        <f>IF(AA$2='No Worse Off Calc'!$D$6,Data!AD127,0)</f>
        <v>0</v>
      </c>
      <c r="AB127" s="4">
        <f>IF(AB$2='No Worse Off Calc'!$D$6,Data!AE127,0)</f>
        <v>0</v>
      </c>
      <c r="AC127" s="4">
        <f>IF(AC$2='No Worse Off Calc'!$D$6,Data!AF127,0)</f>
        <v>0</v>
      </c>
      <c r="AD127" s="4">
        <f>IF(AD$2='No Worse Off Calc'!$D$6,Data!AG127,0)</f>
        <v>0</v>
      </c>
      <c r="AE127" s="4">
        <f>IF(AE$2='No Worse Off Calc'!$D$6,Data!AH127,0)</f>
        <v>0</v>
      </c>
      <c r="AF127" s="4">
        <f>IF(AF$2='No Worse Off Calc'!$D$6,Data!AI127,0)</f>
        <v>0</v>
      </c>
      <c r="AG127" s="6">
        <f t="shared" si="10"/>
        <v>0</v>
      </c>
      <c r="AH127" s="18">
        <f>IF(AH$2='No Worse Off Calc'!$E$6,0,0)</f>
        <v>0</v>
      </c>
      <c r="AI127" s="4">
        <f>IF(AI$2='No Worse Off Calc'!$E$6,Data!AJ127,0)</f>
        <v>0</v>
      </c>
      <c r="AJ127" s="4">
        <f>IF(AJ$2='No Worse Off Calc'!$E$6,Data!AK127,0)</f>
        <v>0</v>
      </c>
      <c r="AK127" s="4">
        <f>IF(AK$2='No Worse Off Calc'!$E$6,Data!AL127,0)</f>
        <v>0</v>
      </c>
      <c r="AL127" s="4">
        <f>IF(AL$2='No Worse Off Calc'!$E$6,Data!AM127,0)</f>
        <v>0</v>
      </c>
      <c r="AM127" s="4">
        <f>IF(AM$2='No Worse Off Calc'!$E$6,Data!AN127,0)</f>
        <v>0</v>
      </c>
      <c r="AN127" s="4">
        <f>IF(AN$2='No Worse Off Calc'!$E$6,Data!AO127,0)</f>
        <v>0</v>
      </c>
      <c r="AO127" s="4">
        <f>IF(AO$2='No Worse Off Calc'!$E$6,Data!AP127,0)</f>
        <v>0</v>
      </c>
      <c r="AP127" s="6">
        <f t="shared" si="11"/>
        <v>0</v>
      </c>
      <c r="AQ127" s="18">
        <f>IF(AQ$2='No Worse Off Calc'!$F$6,0,0)</f>
        <v>0</v>
      </c>
      <c r="AR127" s="4">
        <f>IF(AR$2='No Worse Off Calc'!$F$6,Data!AQ127,0)</f>
        <v>0</v>
      </c>
      <c r="AS127" s="4">
        <f>IF(AS$2='No Worse Off Calc'!$F$6,Data!AR127,0)</f>
        <v>0</v>
      </c>
      <c r="AT127" s="4">
        <f>IF(AT$2='No Worse Off Calc'!$F$6,Data!AS127,0)</f>
        <v>0</v>
      </c>
      <c r="AU127" s="4">
        <f>IF(AU$2='No Worse Off Calc'!$F$6,Data!AT127,0)</f>
        <v>0</v>
      </c>
      <c r="AV127" s="4">
        <f>IF(AV$2='No Worse Off Calc'!$F$6,Data!AU127,0)</f>
        <v>0</v>
      </c>
      <c r="AW127" s="4">
        <f>IF(AW$2='No Worse Off Calc'!$F$6,Data!AV127,0)</f>
        <v>0</v>
      </c>
      <c r="AX127" s="4">
        <f>IF(AX$2='No Worse Off Calc'!$F$6,Data!AW127,0)</f>
        <v>0</v>
      </c>
      <c r="AY127" s="6">
        <f t="shared" si="12"/>
        <v>0</v>
      </c>
      <c r="AZ127" s="18">
        <f>IF(AZ$2='No Worse Off Calc'!$G$6,0,0)</f>
        <v>0</v>
      </c>
      <c r="BA127" s="4">
        <f>IF(BA$2='No Worse Off Calc'!$G$6,Data!AX127,0)</f>
        <v>0</v>
      </c>
      <c r="BB127" s="4">
        <f>IF(BB$2='No Worse Off Calc'!$G$6,Data!AY127,0)</f>
        <v>0</v>
      </c>
      <c r="BC127" s="4">
        <f>IF(BC$2='No Worse Off Calc'!$G$6,Data!AZ127,0)</f>
        <v>0</v>
      </c>
      <c r="BD127" s="4">
        <f>IF(BD$2='No Worse Off Calc'!$G$6,Data!BA127,0)</f>
        <v>0</v>
      </c>
      <c r="BE127" s="4">
        <f>IF(BE$2='No Worse Off Calc'!$G$6,Data!BB127,0)</f>
        <v>0</v>
      </c>
      <c r="BF127" s="4">
        <f>IF(BF$2='No Worse Off Calc'!$G$6,Data!BC127,0)</f>
        <v>0</v>
      </c>
      <c r="BG127" s="4">
        <f>IF(BG$2='No Worse Off Calc'!$G$6,Data!BD127,0)</f>
        <v>0</v>
      </c>
      <c r="BH127" s="6">
        <f t="shared" si="13"/>
        <v>0</v>
      </c>
      <c r="BI127" s="97">
        <f>IF('No Worse Off Calc'!$H$6="Yes",Data!BE127,0)</f>
        <v>0</v>
      </c>
      <c r="BJ127" s="18">
        <f>IF(BJ$2='No Worse Off Calc'!$L$4,0,0)</f>
        <v>0</v>
      </c>
      <c r="BK127" s="4">
        <f>IF(BK$2='No Worse Off Calc'!$L$4,Data!BV127,0)</f>
        <v>0</v>
      </c>
      <c r="BL127" s="4">
        <f>IF(BL$2='No Worse Off Calc'!$L$4,Data!BW127,0)</f>
        <v>0</v>
      </c>
      <c r="BM127" s="4">
        <f>IF(BM$2='No Worse Off Calc'!$L$4,Data!BX127,0)</f>
        <v>0</v>
      </c>
      <c r="BN127" s="4">
        <f>IF(BN$2='No Worse Off Calc'!$L$4,Data!BY127,0)</f>
        <v>0</v>
      </c>
      <c r="BO127" s="6">
        <f t="shared" si="14"/>
        <v>0</v>
      </c>
      <c r="BP127" s="4">
        <f>IF('No Worse Off Calc'!$J$6='No Worse Off Ref Data'!BP$2,Data!C127,0)</f>
        <v>0</v>
      </c>
      <c r="BQ127" s="4">
        <f>IF('No Worse Off Calc'!$J$6='No Worse Off Ref Data'!BQ$2,Data!D127,0)</f>
        <v>0</v>
      </c>
      <c r="BR127" s="4">
        <f>IF('No Worse Off Calc'!$J$6='No Worse Off Ref Data'!BR$2,Data!E127,0)</f>
        <v>0</v>
      </c>
      <c r="BS127" s="4">
        <f>IF('No Worse Off Calc'!$J$6='No Worse Off Ref Data'!BS$2,Data!F127,0)</f>
        <v>95.771000000000001</v>
      </c>
      <c r="BT127" s="99">
        <f t="shared" si="8"/>
        <v>95.771000000000001</v>
      </c>
      <c r="BU127" s="102">
        <f>IF('No Worse Off Calc'!$L$6="Yes",'No Worse Off Ref Data'!BO127*'No Worse Off Calc'!$L$5,0)</f>
        <v>0</v>
      </c>
      <c r="BV127" s="102">
        <f>IF('No Worse Off Calc'!$M$6="Yes",IF(('No Worse Off Calc'!I131-'No Worse Off Ref Data'!BT127)&gt;0,('No Worse Off Calc'!I131-'No Worse Off Ref Data'!BT127)*'No Worse Off Calc'!$M$5,0),0)</f>
        <v>5.8497840182648417</v>
      </c>
      <c r="BW127" s="80">
        <f>IF('No Worse Off Calc'!$K$6="Yes",IF(('No Worse Off Calc'!I131)&lt;'No Worse Off Calc'!J131,('No Worse Off Calc'!I131-'No Worse Off Calc'!J131)*'No Worse Off Calc'!$K$5,0),0)</f>
        <v>0</v>
      </c>
      <c r="BX127" s="105">
        <f>IF('No Worse Off Calc'!$N$5='No Worse Off Ref Data'!$BX$2,'No Worse Off Scaling'!D130,0)</f>
        <v>0</v>
      </c>
      <c r="BY127" s="1">
        <f>IF('No Worse Off Calc'!$N$5='No Worse Off Ref Data'!$BY$2,'No Worse Off Scaling'!H130,0)</f>
        <v>-3.2839424308781906</v>
      </c>
      <c r="BZ127" s="6">
        <f>IF('No Worse Off Calc'!$N$6="Yes",SUM('No Worse Off Ref Data'!BX127:BY127),0)</f>
        <v>-3.2839424308781906</v>
      </c>
      <c r="CA127" s="4"/>
      <c r="CB127" s="4"/>
      <c r="CC127" s="4"/>
      <c r="CD127" s="4"/>
      <c r="CE127" s="4"/>
      <c r="CF127" s="4"/>
      <c r="CG127" s="4"/>
      <c r="CH127" s="4"/>
      <c r="CI127" s="4"/>
      <c r="CJ127" s="4"/>
      <c r="CK127" s="4"/>
      <c r="CL127" s="4"/>
      <c r="CM127" s="4"/>
      <c r="CN127" s="4"/>
      <c r="CO127" s="4"/>
      <c r="CP127" s="4"/>
      <c r="CQ127" s="4" t="e">
        <f>IF('No Worse Off Calc'!#REF!='No Worse Off Ref Data'!CQ$2,Data!G127,0)</f>
        <v>#REF!</v>
      </c>
      <c r="CR127" s="4" t="e">
        <f>IF('No Worse Off Calc'!#REF!='No Worse Off Ref Data'!CR$2,Data!H127,0)</f>
        <v>#REF!</v>
      </c>
      <c r="CS127" s="4" t="e">
        <f>IF('No Worse Off Calc'!#REF!='No Worse Off Ref Data'!CS$2,Data!I127,0)</f>
        <v>#REF!</v>
      </c>
      <c r="CT127" s="4" t="e">
        <f>IF('No Worse Off Calc'!#REF!='No Worse Off Ref Data'!CT$2,Data!J127,0)</f>
        <v>#REF!</v>
      </c>
      <c r="CU127" s="4" t="e">
        <f>IF('No Worse Off Calc'!#REF!='No Worse Off Ref Data'!CU$2,Data!K127,0)</f>
        <v>#REF!</v>
      </c>
      <c r="CV127" s="4" t="e">
        <f>IF('No Worse Off Calc'!#REF!='No Worse Off Ref Data'!CV$2,Data!L127,0)</f>
        <v>#REF!</v>
      </c>
      <c r="CW127" s="4" t="e">
        <f>IF('No Worse Off Calc'!#REF!='No Worse Off Ref Data'!CW$2,Data!M127,0)</f>
        <v>#REF!</v>
      </c>
      <c r="CX127" s="4" t="e">
        <f>IF('No Worse Off Calc'!#REF!='No Worse Off Ref Data'!CX$2,Data!N127,0)</f>
        <v>#REF!</v>
      </c>
      <c r="CY127" s="4" t="e">
        <f>IF('No Worse Off Calc'!#REF!='No Worse Off Ref Data'!CY$2,Data!O127,0)</f>
        <v>#REF!</v>
      </c>
      <c r="CZ127" s="4" t="e">
        <f>IF('No Worse Off Calc'!#REF!='No Worse Off Ref Data'!CZ$2,Data!P127,0)</f>
        <v>#REF!</v>
      </c>
      <c r="DA127" s="4" t="e">
        <f>IF('No Worse Off Calc'!#REF!='No Worse Off Ref Data'!DA$2,Data!Q127,0)</f>
        <v>#REF!</v>
      </c>
      <c r="DB127" s="4" t="e">
        <f>IF('No Worse Off Calc'!#REF!='No Worse Off Ref Data'!DB$2,Data!R127,0)</f>
        <v>#REF!</v>
      </c>
      <c r="DC127" s="4" t="e">
        <f>IF('No Worse Off Calc'!#REF!='No Worse Off Ref Data'!DC$2,Data!S127,0)</f>
        <v>#REF!</v>
      </c>
      <c r="DD127" s="4" t="e">
        <f>IF('No Worse Off Calc'!#REF!='No Worse Off Ref Data'!DD$2,Data!T127,0)</f>
        <v>#REF!</v>
      </c>
      <c r="DE127" s="4" t="e">
        <f>IF('No Worse Off Calc'!#REF!='No Worse Off Ref Data'!DE$2,Data!U127,0)</f>
        <v>#REF!</v>
      </c>
      <c r="DF127" s="22" t="e">
        <f t="shared" si="15"/>
        <v>#REF!</v>
      </c>
    </row>
    <row r="128" spans="1:110" x14ac:dyDescent="0.3">
      <c r="A128" s="12">
        <v>10448</v>
      </c>
      <c r="B128" s="37" t="s">
        <v>135</v>
      </c>
      <c r="C128" s="18">
        <f>IF('No Worse Off Calc'!$C$6='No Worse Off Ref Data'!C$2,Data!G128,0)</f>
        <v>0</v>
      </c>
      <c r="D128" s="4">
        <f>IF('No Worse Off Calc'!$C$6='No Worse Off Ref Data'!D$2,Data!H128,0)</f>
        <v>0</v>
      </c>
      <c r="E128" s="4">
        <f>IF('No Worse Off Calc'!$C$6='No Worse Off Ref Data'!E$2,Data!I128,0)</f>
        <v>8.2358578767123287</v>
      </c>
      <c r="F128" s="4">
        <f>IF('No Worse Off Calc'!$C$6='No Worse Off Ref Data'!F$2,Data!J128,0)</f>
        <v>0</v>
      </c>
      <c r="G128" s="4">
        <f>IF('No Worse Off Calc'!$C$6='No Worse Off Ref Data'!G$2,Data!K128,0)</f>
        <v>0</v>
      </c>
      <c r="H128" s="4">
        <f>IF('No Worse Off Calc'!$C$6='No Worse Off Ref Data'!H$2,Data!L128,0)</f>
        <v>0</v>
      </c>
      <c r="I128" s="4">
        <f>IF('No Worse Off Calc'!$C$6='No Worse Off Ref Data'!I$2,Data!M128,0)</f>
        <v>0</v>
      </c>
      <c r="J128" s="4">
        <f>IF('No Worse Off Calc'!$C$6='No Worse Off Ref Data'!J$2,Data!N128,0)</f>
        <v>0</v>
      </c>
      <c r="K128" s="4">
        <f>IF('No Worse Off Calc'!$C$6='No Worse Off Ref Data'!K$2,Data!O128,0)</f>
        <v>0</v>
      </c>
      <c r="L128" s="4">
        <f>IF('No Worse Off Calc'!$C$6='No Worse Off Ref Data'!L$2,Data!P128,0)</f>
        <v>0</v>
      </c>
      <c r="M128" s="4">
        <f>IF('No Worse Off Calc'!$C$6='No Worse Off Ref Data'!M$2,Data!Q128,0)</f>
        <v>0</v>
      </c>
      <c r="N128" s="4">
        <f>IF('No Worse Off Calc'!$C$6='No Worse Off Ref Data'!N$2,Data!R128,0)</f>
        <v>0</v>
      </c>
      <c r="O128" s="4">
        <f>IF('No Worse Off Calc'!$C$6='No Worse Off Ref Data'!O$2,Data!S128,0)</f>
        <v>0</v>
      </c>
      <c r="P128" s="4">
        <f>IF('No Worse Off Calc'!$C$6='No Worse Off Ref Data'!P$2,Data!T128,0)</f>
        <v>0</v>
      </c>
      <c r="Q128" s="4">
        <f>IF('No Worse Off Calc'!$C$6='No Worse Off Ref Data'!Q$2,Data!U128,0)</f>
        <v>0</v>
      </c>
      <c r="R128" s="22">
        <f t="shared" si="9"/>
        <v>8.2358578767123287</v>
      </c>
      <c r="S128" s="18">
        <f>IF(S$2='No Worse Off Calc'!$D$6,Data!V128,0)</f>
        <v>0</v>
      </c>
      <c r="T128" s="4">
        <f>IF(T$2='No Worse Off Calc'!$D$6,Data!W128,0)</f>
        <v>0</v>
      </c>
      <c r="U128" s="4">
        <f>IF(U$2='No Worse Off Calc'!$D$6,Data!X128,0)</f>
        <v>0</v>
      </c>
      <c r="V128" s="4">
        <f>IF(V$2='No Worse Off Calc'!$D$6,Data!Y128,0)</f>
        <v>0</v>
      </c>
      <c r="W128" s="4">
        <f>IF(W$2='No Worse Off Calc'!$D$6,Data!Z128,0)</f>
        <v>0</v>
      </c>
      <c r="X128" s="4">
        <f>IF(X$2='No Worse Off Calc'!$D$6,Data!AA128,0)</f>
        <v>0</v>
      </c>
      <c r="Y128" s="4">
        <f>IF(Y$2='No Worse Off Calc'!$D$6,Data!AB128,0)</f>
        <v>0</v>
      </c>
      <c r="Z128" s="4">
        <f>IF(Z$2='No Worse Off Calc'!$D$6,Data!AC128,0)</f>
        <v>0</v>
      </c>
      <c r="AA128" s="4">
        <f>IF(AA$2='No Worse Off Calc'!$D$6,Data!AD128,0)</f>
        <v>0</v>
      </c>
      <c r="AB128" s="4">
        <f>IF(AB$2='No Worse Off Calc'!$D$6,Data!AE128,0)</f>
        <v>0</v>
      </c>
      <c r="AC128" s="4">
        <f>IF(AC$2='No Worse Off Calc'!$D$6,Data!AF128,0)</f>
        <v>0</v>
      </c>
      <c r="AD128" s="4">
        <f>IF(AD$2='No Worse Off Calc'!$D$6,Data!AG128,0)</f>
        <v>0</v>
      </c>
      <c r="AE128" s="4">
        <f>IF(AE$2='No Worse Off Calc'!$D$6,Data!AH128,0)</f>
        <v>0</v>
      </c>
      <c r="AF128" s="4">
        <f>IF(AF$2='No Worse Off Calc'!$D$6,Data!AI128,0)</f>
        <v>0</v>
      </c>
      <c r="AG128" s="6">
        <f t="shared" si="10"/>
        <v>0</v>
      </c>
      <c r="AH128" s="18">
        <f>IF(AH$2='No Worse Off Calc'!$E$6,0,0)</f>
        <v>0</v>
      </c>
      <c r="AI128" s="4">
        <f>IF(AI$2='No Worse Off Calc'!$E$6,Data!AJ128,0)</f>
        <v>0</v>
      </c>
      <c r="AJ128" s="4">
        <f>IF(AJ$2='No Worse Off Calc'!$E$6,Data!AK128,0)</f>
        <v>0</v>
      </c>
      <c r="AK128" s="4">
        <f>IF(AK$2='No Worse Off Calc'!$E$6,Data!AL128,0)</f>
        <v>0</v>
      </c>
      <c r="AL128" s="4">
        <f>IF(AL$2='No Worse Off Calc'!$E$6,Data!AM128,0)</f>
        <v>0</v>
      </c>
      <c r="AM128" s="4">
        <f>IF(AM$2='No Worse Off Calc'!$E$6,Data!AN128,0)</f>
        <v>0</v>
      </c>
      <c r="AN128" s="4">
        <f>IF(AN$2='No Worse Off Calc'!$E$6,Data!AO128,0)</f>
        <v>0</v>
      </c>
      <c r="AO128" s="4">
        <f>IF(AO$2='No Worse Off Calc'!$E$6,Data!AP128,0)</f>
        <v>0</v>
      </c>
      <c r="AP128" s="6">
        <f t="shared" si="11"/>
        <v>0</v>
      </c>
      <c r="AQ128" s="18">
        <f>IF(AQ$2='No Worse Off Calc'!$F$6,0,0)</f>
        <v>0</v>
      </c>
      <c r="AR128" s="4">
        <f>IF(AR$2='No Worse Off Calc'!$F$6,Data!AQ128,0)</f>
        <v>0</v>
      </c>
      <c r="AS128" s="4">
        <f>IF(AS$2='No Worse Off Calc'!$F$6,Data!AR128,0)</f>
        <v>0</v>
      </c>
      <c r="AT128" s="4">
        <f>IF(AT$2='No Worse Off Calc'!$F$6,Data!AS128,0)</f>
        <v>0</v>
      </c>
      <c r="AU128" s="4">
        <f>IF(AU$2='No Worse Off Calc'!$F$6,Data!AT128,0)</f>
        <v>0</v>
      </c>
      <c r="AV128" s="4">
        <f>IF(AV$2='No Worse Off Calc'!$F$6,Data!AU128,0)</f>
        <v>0</v>
      </c>
      <c r="AW128" s="4">
        <f>IF(AW$2='No Worse Off Calc'!$F$6,Data!AV128,0)</f>
        <v>0</v>
      </c>
      <c r="AX128" s="4">
        <f>IF(AX$2='No Worse Off Calc'!$F$6,Data!AW128,0)</f>
        <v>0</v>
      </c>
      <c r="AY128" s="6">
        <f t="shared" si="12"/>
        <v>0</v>
      </c>
      <c r="AZ128" s="18">
        <f>IF(AZ$2='No Worse Off Calc'!$G$6,0,0)</f>
        <v>0</v>
      </c>
      <c r="BA128" s="4">
        <f>IF(BA$2='No Worse Off Calc'!$G$6,Data!AX128,0)</f>
        <v>0</v>
      </c>
      <c r="BB128" s="4">
        <f>IF(BB$2='No Worse Off Calc'!$G$6,Data!AY128,0)</f>
        <v>0</v>
      </c>
      <c r="BC128" s="4">
        <f>IF(BC$2='No Worse Off Calc'!$G$6,Data!AZ128,0)</f>
        <v>0</v>
      </c>
      <c r="BD128" s="4">
        <f>IF(BD$2='No Worse Off Calc'!$G$6,Data!BA128,0)</f>
        <v>0</v>
      </c>
      <c r="BE128" s="4">
        <f>IF(BE$2='No Worse Off Calc'!$G$6,Data!BB128,0)</f>
        <v>0</v>
      </c>
      <c r="BF128" s="4">
        <f>IF(BF$2='No Worse Off Calc'!$G$6,Data!BC128,0)</f>
        <v>0</v>
      </c>
      <c r="BG128" s="4">
        <f>IF(BG$2='No Worse Off Calc'!$G$6,Data!BD128,0)</f>
        <v>0</v>
      </c>
      <c r="BH128" s="6">
        <f t="shared" si="13"/>
        <v>0</v>
      </c>
      <c r="BI128" s="97">
        <f>IF('No Worse Off Calc'!$H$6="Yes",Data!BE128,0)</f>
        <v>0</v>
      </c>
      <c r="BJ128" s="18">
        <f>IF(BJ$2='No Worse Off Calc'!$L$4,0,0)</f>
        <v>0</v>
      </c>
      <c r="BK128" s="4">
        <f>IF(BK$2='No Worse Off Calc'!$L$4,Data!BV128,0)</f>
        <v>0</v>
      </c>
      <c r="BL128" s="4">
        <f>IF(BL$2='No Worse Off Calc'!$L$4,Data!BW128,0)</f>
        <v>0</v>
      </c>
      <c r="BM128" s="4">
        <f>IF(BM$2='No Worse Off Calc'!$L$4,Data!BX128,0)</f>
        <v>0</v>
      </c>
      <c r="BN128" s="4">
        <f>IF(BN$2='No Worse Off Calc'!$L$4,Data!BY128,0)</f>
        <v>0</v>
      </c>
      <c r="BO128" s="6">
        <f t="shared" si="14"/>
        <v>0</v>
      </c>
      <c r="BP128" s="4">
        <f>IF('No Worse Off Calc'!$J$6='No Worse Off Ref Data'!BP$2,Data!C128,0)</f>
        <v>0</v>
      </c>
      <c r="BQ128" s="4">
        <f>IF('No Worse Off Calc'!$J$6='No Worse Off Ref Data'!BQ$2,Data!D128,0)</f>
        <v>0</v>
      </c>
      <c r="BR128" s="4">
        <f>IF('No Worse Off Calc'!$J$6='No Worse Off Ref Data'!BR$2,Data!E128,0)</f>
        <v>0</v>
      </c>
      <c r="BS128" s="4">
        <f>IF('No Worse Off Calc'!$J$6='No Worse Off Ref Data'!BS$2,Data!F128,0)</f>
        <v>8.4809999999999999</v>
      </c>
      <c r="BT128" s="99">
        <f t="shared" si="8"/>
        <v>8.4809999999999999</v>
      </c>
      <c r="BU128" s="102">
        <f>IF('No Worse Off Calc'!$L$6="Yes",'No Worse Off Ref Data'!BO128*'No Worse Off Calc'!$L$5,0)</f>
        <v>0</v>
      </c>
      <c r="BV128" s="102">
        <f>IF('No Worse Off Calc'!$M$6="Yes",IF(('No Worse Off Calc'!I132-'No Worse Off Ref Data'!BT128)&gt;0,('No Worse Off Calc'!I132-'No Worse Off Ref Data'!BT128)*'No Worse Off Calc'!$M$5,0),0)</f>
        <v>0</v>
      </c>
      <c r="BW128" s="80">
        <f>IF('No Worse Off Calc'!$K$6="Yes",IF(('No Worse Off Calc'!I132)&lt;'No Worse Off Calc'!J132,('No Worse Off Calc'!I132-'No Worse Off Calc'!J132)*'No Worse Off Calc'!$K$5,0),0)</f>
        <v>-0.24514212328767115</v>
      </c>
      <c r="BX128" s="105">
        <f>IF('No Worse Off Calc'!$N$5='No Worse Off Ref Data'!$BX$2,'No Worse Off Scaling'!D131,0)</f>
        <v>0</v>
      </c>
      <c r="BY128" s="1">
        <f>IF('No Worse Off Calc'!$N$5='No Worse Off Ref Data'!$BY$2,'No Worse Off Scaling'!H131,0)</f>
        <v>0</v>
      </c>
      <c r="BZ128" s="6">
        <f>IF('No Worse Off Calc'!$N$6="Yes",SUM('No Worse Off Ref Data'!BX128:BY128),0)</f>
        <v>0</v>
      </c>
      <c r="CA128" s="4"/>
      <c r="CB128" s="4"/>
      <c r="CC128" s="4"/>
      <c r="CD128" s="4"/>
      <c r="CE128" s="4"/>
      <c r="CF128" s="4"/>
      <c r="CG128" s="4"/>
      <c r="CH128" s="4"/>
      <c r="CI128" s="4"/>
      <c r="CJ128" s="4"/>
      <c r="CK128" s="4"/>
      <c r="CL128" s="4"/>
      <c r="CM128" s="4"/>
      <c r="CN128" s="4"/>
      <c r="CO128" s="4"/>
      <c r="CP128" s="4"/>
      <c r="CQ128" s="4" t="e">
        <f>IF('No Worse Off Calc'!#REF!='No Worse Off Ref Data'!CQ$2,Data!G128,0)</f>
        <v>#REF!</v>
      </c>
      <c r="CR128" s="4" t="e">
        <f>IF('No Worse Off Calc'!#REF!='No Worse Off Ref Data'!CR$2,Data!H128,0)</f>
        <v>#REF!</v>
      </c>
      <c r="CS128" s="4" t="e">
        <f>IF('No Worse Off Calc'!#REF!='No Worse Off Ref Data'!CS$2,Data!I128,0)</f>
        <v>#REF!</v>
      </c>
      <c r="CT128" s="4" t="e">
        <f>IF('No Worse Off Calc'!#REF!='No Worse Off Ref Data'!CT$2,Data!J128,0)</f>
        <v>#REF!</v>
      </c>
      <c r="CU128" s="4" t="e">
        <f>IF('No Worse Off Calc'!#REF!='No Worse Off Ref Data'!CU$2,Data!K128,0)</f>
        <v>#REF!</v>
      </c>
      <c r="CV128" s="4" t="e">
        <f>IF('No Worse Off Calc'!#REF!='No Worse Off Ref Data'!CV$2,Data!L128,0)</f>
        <v>#REF!</v>
      </c>
      <c r="CW128" s="4" t="e">
        <f>IF('No Worse Off Calc'!#REF!='No Worse Off Ref Data'!CW$2,Data!M128,0)</f>
        <v>#REF!</v>
      </c>
      <c r="CX128" s="4" t="e">
        <f>IF('No Worse Off Calc'!#REF!='No Worse Off Ref Data'!CX$2,Data!N128,0)</f>
        <v>#REF!</v>
      </c>
      <c r="CY128" s="4" t="e">
        <f>IF('No Worse Off Calc'!#REF!='No Worse Off Ref Data'!CY$2,Data!O128,0)</f>
        <v>#REF!</v>
      </c>
      <c r="CZ128" s="4" t="e">
        <f>IF('No Worse Off Calc'!#REF!='No Worse Off Ref Data'!CZ$2,Data!P128,0)</f>
        <v>#REF!</v>
      </c>
      <c r="DA128" s="4" t="e">
        <f>IF('No Worse Off Calc'!#REF!='No Worse Off Ref Data'!DA$2,Data!Q128,0)</f>
        <v>#REF!</v>
      </c>
      <c r="DB128" s="4" t="e">
        <f>IF('No Worse Off Calc'!#REF!='No Worse Off Ref Data'!DB$2,Data!R128,0)</f>
        <v>#REF!</v>
      </c>
      <c r="DC128" s="4" t="e">
        <f>IF('No Worse Off Calc'!#REF!='No Worse Off Ref Data'!DC$2,Data!S128,0)</f>
        <v>#REF!</v>
      </c>
      <c r="DD128" s="4" t="e">
        <f>IF('No Worse Off Calc'!#REF!='No Worse Off Ref Data'!DD$2,Data!T128,0)</f>
        <v>#REF!</v>
      </c>
      <c r="DE128" s="4" t="e">
        <f>IF('No Worse Off Calc'!#REF!='No Worse Off Ref Data'!DE$2,Data!U128,0)</f>
        <v>#REF!</v>
      </c>
      <c r="DF128" s="22" t="e">
        <f t="shared" si="15"/>
        <v>#REF!</v>
      </c>
    </row>
    <row r="129" spans="1:110" x14ac:dyDescent="0.3">
      <c r="A129" s="12">
        <v>10451</v>
      </c>
      <c r="B129" s="37" t="s">
        <v>136</v>
      </c>
      <c r="C129" s="18">
        <f>IF('No Worse Off Calc'!$C$6='No Worse Off Ref Data'!C$2,Data!G129,0)</f>
        <v>0</v>
      </c>
      <c r="D129" s="4">
        <f>IF('No Worse Off Calc'!$C$6='No Worse Off Ref Data'!D$2,Data!H129,0)</f>
        <v>0</v>
      </c>
      <c r="E129" s="4">
        <f>IF('No Worse Off Calc'!$C$6='No Worse Off Ref Data'!E$2,Data!I129,0)</f>
        <v>31.108805593607304</v>
      </c>
      <c r="F129" s="4">
        <f>IF('No Worse Off Calc'!$C$6='No Worse Off Ref Data'!F$2,Data!J129,0)</f>
        <v>0</v>
      </c>
      <c r="G129" s="4">
        <f>IF('No Worse Off Calc'!$C$6='No Worse Off Ref Data'!G$2,Data!K129,0)</f>
        <v>0</v>
      </c>
      <c r="H129" s="4">
        <f>IF('No Worse Off Calc'!$C$6='No Worse Off Ref Data'!H$2,Data!L129,0)</f>
        <v>0</v>
      </c>
      <c r="I129" s="4">
        <f>IF('No Worse Off Calc'!$C$6='No Worse Off Ref Data'!I$2,Data!M129,0)</f>
        <v>0</v>
      </c>
      <c r="J129" s="4">
        <f>IF('No Worse Off Calc'!$C$6='No Worse Off Ref Data'!J$2,Data!N129,0)</f>
        <v>0</v>
      </c>
      <c r="K129" s="4">
        <f>IF('No Worse Off Calc'!$C$6='No Worse Off Ref Data'!K$2,Data!O129,0)</f>
        <v>0</v>
      </c>
      <c r="L129" s="4">
        <f>IF('No Worse Off Calc'!$C$6='No Worse Off Ref Data'!L$2,Data!P129,0)</f>
        <v>0</v>
      </c>
      <c r="M129" s="4">
        <f>IF('No Worse Off Calc'!$C$6='No Worse Off Ref Data'!M$2,Data!Q129,0)</f>
        <v>0</v>
      </c>
      <c r="N129" s="4">
        <f>IF('No Worse Off Calc'!$C$6='No Worse Off Ref Data'!N$2,Data!R129,0)</f>
        <v>0</v>
      </c>
      <c r="O129" s="4">
        <f>IF('No Worse Off Calc'!$C$6='No Worse Off Ref Data'!O$2,Data!S129,0)</f>
        <v>0</v>
      </c>
      <c r="P129" s="4">
        <f>IF('No Worse Off Calc'!$C$6='No Worse Off Ref Data'!P$2,Data!T129,0)</f>
        <v>0</v>
      </c>
      <c r="Q129" s="4">
        <f>IF('No Worse Off Calc'!$C$6='No Worse Off Ref Data'!Q$2,Data!U129,0)</f>
        <v>0</v>
      </c>
      <c r="R129" s="22">
        <f t="shared" si="9"/>
        <v>31.108805593607304</v>
      </c>
      <c r="S129" s="18">
        <f>IF(S$2='No Worse Off Calc'!$D$6,Data!V129,0)</f>
        <v>0</v>
      </c>
      <c r="T129" s="4">
        <f>IF(T$2='No Worse Off Calc'!$D$6,Data!W129,0)</f>
        <v>0</v>
      </c>
      <c r="U129" s="4">
        <f>IF(U$2='No Worse Off Calc'!$D$6,Data!X129,0)</f>
        <v>0</v>
      </c>
      <c r="V129" s="4">
        <f>IF(V$2='No Worse Off Calc'!$D$6,Data!Y129,0)</f>
        <v>0</v>
      </c>
      <c r="W129" s="4">
        <f>IF(W$2='No Worse Off Calc'!$D$6,Data!Z129,0)</f>
        <v>0</v>
      </c>
      <c r="X129" s="4">
        <f>IF(X$2='No Worse Off Calc'!$D$6,Data!AA129,0)</f>
        <v>0</v>
      </c>
      <c r="Y129" s="4">
        <f>IF(Y$2='No Worse Off Calc'!$D$6,Data!AB129,0)</f>
        <v>0</v>
      </c>
      <c r="Z129" s="4">
        <f>IF(Z$2='No Worse Off Calc'!$D$6,Data!AC129,0)</f>
        <v>0</v>
      </c>
      <c r="AA129" s="4">
        <f>IF(AA$2='No Worse Off Calc'!$D$6,Data!AD129,0)</f>
        <v>0</v>
      </c>
      <c r="AB129" s="4">
        <f>IF(AB$2='No Worse Off Calc'!$D$6,Data!AE129,0)</f>
        <v>0</v>
      </c>
      <c r="AC129" s="4">
        <f>IF(AC$2='No Worse Off Calc'!$D$6,Data!AF129,0)</f>
        <v>0</v>
      </c>
      <c r="AD129" s="4">
        <f>IF(AD$2='No Worse Off Calc'!$D$6,Data!AG129,0)</f>
        <v>0</v>
      </c>
      <c r="AE129" s="4">
        <f>IF(AE$2='No Worse Off Calc'!$D$6,Data!AH129,0)</f>
        <v>0</v>
      </c>
      <c r="AF129" s="4">
        <f>IF(AF$2='No Worse Off Calc'!$D$6,Data!AI129,0)</f>
        <v>0</v>
      </c>
      <c r="AG129" s="6">
        <f t="shared" si="10"/>
        <v>0</v>
      </c>
      <c r="AH129" s="18">
        <f>IF(AH$2='No Worse Off Calc'!$E$6,0,0)</f>
        <v>0</v>
      </c>
      <c r="AI129" s="4">
        <f>IF(AI$2='No Worse Off Calc'!$E$6,Data!AJ129,0)</f>
        <v>0</v>
      </c>
      <c r="AJ129" s="4">
        <f>IF(AJ$2='No Worse Off Calc'!$E$6,Data!AK129,0)</f>
        <v>0</v>
      </c>
      <c r="AK129" s="4">
        <f>IF(AK$2='No Worse Off Calc'!$E$6,Data!AL129,0)</f>
        <v>0</v>
      </c>
      <c r="AL129" s="4">
        <f>IF(AL$2='No Worse Off Calc'!$E$6,Data!AM129,0)</f>
        <v>0</v>
      </c>
      <c r="AM129" s="4">
        <f>IF(AM$2='No Worse Off Calc'!$E$6,Data!AN129,0)</f>
        <v>0</v>
      </c>
      <c r="AN129" s="4">
        <f>IF(AN$2='No Worse Off Calc'!$E$6,Data!AO129,0)</f>
        <v>0</v>
      </c>
      <c r="AO129" s="4">
        <f>IF(AO$2='No Worse Off Calc'!$E$6,Data!AP129,0)</f>
        <v>0</v>
      </c>
      <c r="AP129" s="6">
        <f t="shared" si="11"/>
        <v>0</v>
      </c>
      <c r="AQ129" s="18">
        <f>IF(AQ$2='No Worse Off Calc'!$F$6,0,0)</f>
        <v>0</v>
      </c>
      <c r="AR129" s="4">
        <f>IF(AR$2='No Worse Off Calc'!$F$6,Data!AQ129,0)</f>
        <v>0</v>
      </c>
      <c r="AS129" s="4">
        <f>IF(AS$2='No Worse Off Calc'!$F$6,Data!AR129,0)</f>
        <v>0</v>
      </c>
      <c r="AT129" s="4">
        <f>IF(AT$2='No Worse Off Calc'!$F$6,Data!AS129,0)</f>
        <v>0</v>
      </c>
      <c r="AU129" s="4">
        <f>IF(AU$2='No Worse Off Calc'!$F$6,Data!AT129,0)</f>
        <v>0</v>
      </c>
      <c r="AV129" s="4">
        <f>IF(AV$2='No Worse Off Calc'!$F$6,Data!AU129,0)</f>
        <v>0</v>
      </c>
      <c r="AW129" s="4">
        <f>IF(AW$2='No Worse Off Calc'!$F$6,Data!AV129,0)</f>
        <v>0</v>
      </c>
      <c r="AX129" s="4">
        <f>IF(AX$2='No Worse Off Calc'!$F$6,Data!AW129,0)</f>
        <v>0</v>
      </c>
      <c r="AY129" s="6">
        <f t="shared" si="12"/>
        <v>0</v>
      </c>
      <c r="AZ129" s="18">
        <f>IF(AZ$2='No Worse Off Calc'!$G$6,0,0)</f>
        <v>0</v>
      </c>
      <c r="BA129" s="4">
        <f>IF(BA$2='No Worse Off Calc'!$G$6,Data!AX129,0)</f>
        <v>0</v>
      </c>
      <c r="BB129" s="4">
        <f>IF(BB$2='No Worse Off Calc'!$G$6,Data!AY129,0)</f>
        <v>0</v>
      </c>
      <c r="BC129" s="4">
        <f>IF(BC$2='No Worse Off Calc'!$G$6,Data!AZ129,0)</f>
        <v>0</v>
      </c>
      <c r="BD129" s="4">
        <f>IF(BD$2='No Worse Off Calc'!$G$6,Data!BA129,0)</f>
        <v>0</v>
      </c>
      <c r="BE129" s="4">
        <f>IF(BE$2='No Worse Off Calc'!$G$6,Data!BB129,0)</f>
        <v>0</v>
      </c>
      <c r="BF129" s="4">
        <f>IF(BF$2='No Worse Off Calc'!$G$6,Data!BC129,0)</f>
        <v>0</v>
      </c>
      <c r="BG129" s="4">
        <f>IF(BG$2='No Worse Off Calc'!$G$6,Data!BD129,0)</f>
        <v>0</v>
      </c>
      <c r="BH129" s="6">
        <f t="shared" si="13"/>
        <v>0</v>
      </c>
      <c r="BI129" s="97">
        <f>IF('No Worse Off Calc'!$H$6="Yes",Data!BE129,0)</f>
        <v>0</v>
      </c>
      <c r="BJ129" s="18">
        <f>IF(BJ$2='No Worse Off Calc'!$L$4,0,0)</f>
        <v>0</v>
      </c>
      <c r="BK129" s="4">
        <f>IF(BK$2='No Worse Off Calc'!$L$4,Data!BV129,0)</f>
        <v>0</v>
      </c>
      <c r="BL129" s="4">
        <f>IF(BL$2='No Worse Off Calc'!$L$4,Data!BW129,0)</f>
        <v>0</v>
      </c>
      <c r="BM129" s="4">
        <f>IF(BM$2='No Worse Off Calc'!$L$4,Data!BX129,0)</f>
        <v>0</v>
      </c>
      <c r="BN129" s="4">
        <f>IF(BN$2='No Worse Off Calc'!$L$4,Data!BY129,0)</f>
        <v>0</v>
      </c>
      <c r="BO129" s="6">
        <f t="shared" si="14"/>
        <v>0</v>
      </c>
      <c r="BP129" s="4">
        <f>IF('No Worse Off Calc'!$J$6='No Worse Off Ref Data'!BP$2,Data!C129,0)</f>
        <v>0</v>
      </c>
      <c r="BQ129" s="4">
        <f>IF('No Worse Off Calc'!$J$6='No Worse Off Ref Data'!BQ$2,Data!D129,0)</f>
        <v>0</v>
      </c>
      <c r="BR129" s="4">
        <f>IF('No Worse Off Calc'!$J$6='No Worse Off Ref Data'!BR$2,Data!E129,0)</f>
        <v>0</v>
      </c>
      <c r="BS129" s="4">
        <f>IF('No Worse Off Calc'!$J$6='No Worse Off Ref Data'!BS$2,Data!F129,0)</f>
        <v>26.832999999999998</v>
      </c>
      <c r="BT129" s="99">
        <f t="shared" si="8"/>
        <v>26.832999999999998</v>
      </c>
      <c r="BU129" s="102">
        <f>IF('No Worse Off Calc'!$L$6="Yes",'No Worse Off Ref Data'!BO129*'No Worse Off Calc'!$L$5,0)</f>
        <v>0</v>
      </c>
      <c r="BV129" s="102">
        <f>IF('No Worse Off Calc'!$M$6="Yes",IF(('No Worse Off Calc'!I133-'No Worse Off Ref Data'!BT129)&gt;0,('No Worse Off Calc'!I133-'No Worse Off Ref Data'!BT129)*'No Worse Off Calc'!$M$5,0),0)</f>
        <v>4.2758055936073056</v>
      </c>
      <c r="BW129" s="80">
        <f>IF('No Worse Off Calc'!$K$6="Yes",IF(('No Worse Off Calc'!I133)&lt;'No Worse Off Calc'!J133,('No Worse Off Calc'!I133-'No Worse Off Calc'!J133)*'No Worse Off Calc'!$K$5,0),0)</f>
        <v>0</v>
      </c>
      <c r="BX129" s="105">
        <f>IF('No Worse Off Calc'!$N$5='No Worse Off Ref Data'!$BX$2,'No Worse Off Scaling'!D132,0)</f>
        <v>0</v>
      </c>
      <c r="BY129" s="1">
        <f>IF('No Worse Off Calc'!$N$5='No Worse Off Ref Data'!$BY$2,'No Worse Off Scaling'!H132,0)</f>
        <v>-2.4003449308882892</v>
      </c>
      <c r="BZ129" s="6">
        <f>IF('No Worse Off Calc'!$N$6="Yes",SUM('No Worse Off Ref Data'!BX129:BY129),0)</f>
        <v>-2.4003449308882892</v>
      </c>
      <c r="CA129" s="4"/>
      <c r="CB129" s="4"/>
      <c r="CC129" s="4"/>
      <c r="CD129" s="4"/>
      <c r="CE129" s="4"/>
      <c r="CF129" s="4"/>
      <c r="CG129" s="4"/>
      <c r="CH129" s="4"/>
      <c r="CI129" s="4"/>
      <c r="CJ129" s="4"/>
      <c r="CK129" s="4"/>
      <c r="CL129" s="4"/>
      <c r="CM129" s="4"/>
      <c r="CN129" s="4"/>
      <c r="CO129" s="4"/>
      <c r="CP129" s="4"/>
      <c r="CQ129" s="4" t="e">
        <f>IF('No Worse Off Calc'!#REF!='No Worse Off Ref Data'!CQ$2,Data!G129,0)</f>
        <v>#REF!</v>
      </c>
      <c r="CR129" s="4" t="e">
        <f>IF('No Worse Off Calc'!#REF!='No Worse Off Ref Data'!CR$2,Data!H129,0)</f>
        <v>#REF!</v>
      </c>
      <c r="CS129" s="4" t="e">
        <f>IF('No Worse Off Calc'!#REF!='No Worse Off Ref Data'!CS$2,Data!I129,0)</f>
        <v>#REF!</v>
      </c>
      <c r="CT129" s="4" t="e">
        <f>IF('No Worse Off Calc'!#REF!='No Worse Off Ref Data'!CT$2,Data!J129,0)</f>
        <v>#REF!</v>
      </c>
      <c r="CU129" s="4" t="e">
        <f>IF('No Worse Off Calc'!#REF!='No Worse Off Ref Data'!CU$2,Data!K129,0)</f>
        <v>#REF!</v>
      </c>
      <c r="CV129" s="4" t="e">
        <f>IF('No Worse Off Calc'!#REF!='No Worse Off Ref Data'!CV$2,Data!L129,0)</f>
        <v>#REF!</v>
      </c>
      <c r="CW129" s="4" t="e">
        <f>IF('No Worse Off Calc'!#REF!='No Worse Off Ref Data'!CW$2,Data!M129,0)</f>
        <v>#REF!</v>
      </c>
      <c r="CX129" s="4" t="e">
        <f>IF('No Worse Off Calc'!#REF!='No Worse Off Ref Data'!CX$2,Data!N129,0)</f>
        <v>#REF!</v>
      </c>
      <c r="CY129" s="4" t="e">
        <f>IF('No Worse Off Calc'!#REF!='No Worse Off Ref Data'!CY$2,Data!O129,0)</f>
        <v>#REF!</v>
      </c>
      <c r="CZ129" s="4" t="e">
        <f>IF('No Worse Off Calc'!#REF!='No Worse Off Ref Data'!CZ$2,Data!P129,0)</f>
        <v>#REF!</v>
      </c>
      <c r="DA129" s="4" t="e">
        <f>IF('No Worse Off Calc'!#REF!='No Worse Off Ref Data'!DA$2,Data!Q129,0)</f>
        <v>#REF!</v>
      </c>
      <c r="DB129" s="4" t="e">
        <f>IF('No Worse Off Calc'!#REF!='No Worse Off Ref Data'!DB$2,Data!R129,0)</f>
        <v>#REF!</v>
      </c>
      <c r="DC129" s="4" t="e">
        <f>IF('No Worse Off Calc'!#REF!='No Worse Off Ref Data'!DC$2,Data!S129,0)</f>
        <v>#REF!</v>
      </c>
      <c r="DD129" s="4" t="e">
        <f>IF('No Worse Off Calc'!#REF!='No Worse Off Ref Data'!DD$2,Data!T129,0)</f>
        <v>#REF!</v>
      </c>
      <c r="DE129" s="4" t="e">
        <f>IF('No Worse Off Calc'!#REF!='No Worse Off Ref Data'!DE$2,Data!U129,0)</f>
        <v>#REF!</v>
      </c>
      <c r="DF129" s="22" t="e">
        <f t="shared" si="15"/>
        <v>#REF!</v>
      </c>
    </row>
    <row r="130" spans="1:110" x14ac:dyDescent="0.3">
      <c r="A130" s="12">
        <v>10482</v>
      </c>
      <c r="B130" s="37" t="s">
        <v>137</v>
      </c>
      <c r="C130" s="18">
        <f>IF('No Worse Off Calc'!$C$6='No Worse Off Ref Data'!C$2,Data!G130,0)</f>
        <v>0</v>
      </c>
      <c r="D130" s="4">
        <f>IF('No Worse Off Calc'!$C$6='No Worse Off Ref Data'!D$2,Data!H130,0)</f>
        <v>0</v>
      </c>
      <c r="E130" s="4">
        <f>IF('No Worse Off Calc'!$C$6='No Worse Off Ref Data'!E$2,Data!I130,0)</f>
        <v>2.8096676940639269</v>
      </c>
      <c r="F130" s="4">
        <f>IF('No Worse Off Calc'!$C$6='No Worse Off Ref Data'!F$2,Data!J130,0)</f>
        <v>0</v>
      </c>
      <c r="G130" s="4">
        <f>IF('No Worse Off Calc'!$C$6='No Worse Off Ref Data'!G$2,Data!K130,0)</f>
        <v>0</v>
      </c>
      <c r="H130" s="4">
        <f>IF('No Worse Off Calc'!$C$6='No Worse Off Ref Data'!H$2,Data!L130,0)</f>
        <v>0</v>
      </c>
      <c r="I130" s="4">
        <f>IF('No Worse Off Calc'!$C$6='No Worse Off Ref Data'!I$2,Data!M130,0)</f>
        <v>0</v>
      </c>
      <c r="J130" s="4">
        <f>IF('No Worse Off Calc'!$C$6='No Worse Off Ref Data'!J$2,Data!N130,0)</f>
        <v>0</v>
      </c>
      <c r="K130" s="4">
        <f>IF('No Worse Off Calc'!$C$6='No Worse Off Ref Data'!K$2,Data!O130,0)</f>
        <v>0</v>
      </c>
      <c r="L130" s="4">
        <f>IF('No Worse Off Calc'!$C$6='No Worse Off Ref Data'!L$2,Data!P130,0)</f>
        <v>0</v>
      </c>
      <c r="M130" s="4">
        <f>IF('No Worse Off Calc'!$C$6='No Worse Off Ref Data'!M$2,Data!Q130,0)</f>
        <v>0</v>
      </c>
      <c r="N130" s="4">
        <f>IF('No Worse Off Calc'!$C$6='No Worse Off Ref Data'!N$2,Data!R130,0)</f>
        <v>0</v>
      </c>
      <c r="O130" s="4">
        <f>IF('No Worse Off Calc'!$C$6='No Worse Off Ref Data'!O$2,Data!S130,0)</f>
        <v>0</v>
      </c>
      <c r="P130" s="4">
        <f>IF('No Worse Off Calc'!$C$6='No Worse Off Ref Data'!P$2,Data!T130,0)</f>
        <v>0</v>
      </c>
      <c r="Q130" s="4">
        <f>IF('No Worse Off Calc'!$C$6='No Worse Off Ref Data'!Q$2,Data!U130,0)</f>
        <v>0</v>
      </c>
      <c r="R130" s="22">
        <f t="shared" si="9"/>
        <v>2.8096676940639269</v>
      </c>
      <c r="S130" s="18">
        <f>IF(S$2='No Worse Off Calc'!$D$6,Data!V130,0)</f>
        <v>0</v>
      </c>
      <c r="T130" s="4">
        <f>IF(T$2='No Worse Off Calc'!$D$6,Data!W130,0)</f>
        <v>0</v>
      </c>
      <c r="U130" s="4">
        <f>IF(U$2='No Worse Off Calc'!$D$6,Data!X130,0)</f>
        <v>0</v>
      </c>
      <c r="V130" s="4">
        <f>IF(V$2='No Worse Off Calc'!$D$6,Data!Y130,0)</f>
        <v>0</v>
      </c>
      <c r="W130" s="4">
        <f>IF(W$2='No Worse Off Calc'!$D$6,Data!Z130,0)</f>
        <v>0</v>
      </c>
      <c r="X130" s="4">
        <f>IF(X$2='No Worse Off Calc'!$D$6,Data!AA130,0)</f>
        <v>0</v>
      </c>
      <c r="Y130" s="4">
        <f>IF(Y$2='No Worse Off Calc'!$D$6,Data!AB130,0)</f>
        <v>0</v>
      </c>
      <c r="Z130" s="4">
        <f>IF(Z$2='No Worse Off Calc'!$D$6,Data!AC130,0)</f>
        <v>0</v>
      </c>
      <c r="AA130" s="4">
        <f>IF(AA$2='No Worse Off Calc'!$D$6,Data!AD130,0)</f>
        <v>0</v>
      </c>
      <c r="AB130" s="4">
        <f>IF(AB$2='No Worse Off Calc'!$D$6,Data!AE130,0)</f>
        <v>0</v>
      </c>
      <c r="AC130" s="4">
        <f>IF(AC$2='No Worse Off Calc'!$D$6,Data!AF130,0)</f>
        <v>0</v>
      </c>
      <c r="AD130" s="4">
        <f>IF(AD$2='No Worse Off Calc'!$D$6,Data!AG130,0)</f>
        <v>0</v>
      </c>
      <c r="AE130" s="4">
        <f>IF(AE$2='No Worse Off Calc'!$D$6,Data!AH130,0)</f>
        <v>0</v>
      </c>
      <c r="AF130" s="4">
        <f>IF(AF$2='No Worse Off Calc'!$D$6,Data!AI130,0)</f>
        <v>0</v>
      </c>
      <c r="AG130" s="6">
        <f t="shared" si="10"/>
        <v>0</v>
      </c>
      <c r="AH130" s="18">
        <f>IF(AH$2='No Worse Off Calc'!$E$6,0,0)</f>
        <v>0</v>
      </c>
      <c r="AI130" s="4">
        <f>IF(AI$2='No Worse Off Calc'!$E$6,Data!AJ130,0)</f>
        <v>0</v>
      </c>
      <c r="AJ130" s="4">
        <f>IF(AJ$2='No Worse Off Calc'!$E$6,Data!AK130,0)</f>
        <v>0</v>
      </c>
      <c r="AK130" s="4">
        <f>IF(AK$2='No Worse Off Calc'!$E$6,Data!AL130,0)</f>
        <v>0</v>
      </c>
      <c r="AL130" s="4">
        <f>IF(AL$2='No Worse Off Calc'!$E$6,Data!AM130,0)</f>
        <v>0</v>
      </c>
      <c r="AM130" s="4">
        <f>IF(AM$2='No Worse Off Calc'!$E$6,Data!AN130,0)</f>
        <v>0</v>
      </c>
      <c r="AN130" s="4">
        <f>IF(AN$2='No Worse Off Calc'!$E$6,Data!AO130,0)</f>
        <v>0</v>
      </c>
      <c r="AO130" s="4">
        <f>IF(AO$2='No Worse Off Calc'!$E$6,Data!AP130,0)</f>
        <v>0</v>
      </c>
      <c r="AP130" s="6">
        <f t="shared" si="11"/>
        <v>0</v>
      </c>
      <c r="AQ130" s="18">
        <f>IF(AQ$2='No Worse Off Calc'!$F$6,0,0)</f>
        <v>0</v>
      </c>
      <c r="AR130" s="4">
        <f>IF(AR$2='No Worse Off Calc'!$F$6,Data!AQ130,0)</f>
        <v>0</v>
      </c>
      <c r="AS130" s="4">
        <f>IF(AS$2='No Worse Off Calc'!$F$6,Data!AR130,0)</f>
        <v>0</v>
      </c>
      <c r="AT130" s="4">
        <f>IF(AT$2='No Worse Off Calc'!$F$6,Data!AS130,0)</f>
        <v>0</v>
      </c>
      <c r="AU130" s="4">
        <f>IF(AU$2='No Worse Off Calc'!$F$6,Data!AT130,0)</f>
        <v>0</v>
      </c>
      <c r="AV130" s="4">
        <f>IF(AV$2='No Worse Off Calc'!$F$6,Data!AU130,0)</f>
        <v>0</v>
      </c>
      <c r="AW130" s="4">
        <f>IF(AW$2='No Worse Off Calc'!$F$6,Data!AV130,0)</f>
        <v>0</v>
      </c>
      <c r="AX130" s="4">
        <f>IF(AX$2='No Worse Off Calc'!$F$6,Data!AW130,0)</f>
        <v>0</v>
      </c>
      <c r="AY130" s="6">
        <f t="shared" si="12"/>
        <v>0</v>
      </c>
      <c r="AZ130" s="18">
        <f>IF(AZ$2='No Worse Off Calc'!$G$6,0,0)</f>
        <v>0</v>
      </c>
      <c r="BA130" s="4">
        <f>IF(BA$2='No Worse Off Calc'!$G$6,Data!AX130,0)</f>
        <v>0</v>
      </c>
      <c r="BB130" s="4">
        <f>IF(BB$2='No Worse Off Calc'!$G$6,Data!AY130,0)</f>
        <v>0</v>
      </c>
      <c r="BC130" s="4">
        <f>IF(BC$2='No Worse Off Calc'!$G$6,Data!AZ130,0)</f>
        <v>0</v>
      </c>
      <c r="BD130" s="4">
        <f>IF(BD$2='No Worse Off Calc'!$G$6,Data!BA130,0)</f>
        <v>0</v>
      </c>
      <c r="BE130" s="4">
        <f>IF(BE$2='No Worse Off Calc'!$G$6,Data!BB130,0)</f>
        <v>0</v>
      </c>
      <c r="BF130" s="4">
        <f>IF(BF$2='No Worse Off Calc'!$G$6,Data!BC130,0)</f>
        <v>0</v>
      </c>
      <c r="BG130" s="4">
        <f>IF(BG$2='No Worse Off Calc'!$G$6,Data!BD130,0)</f>
        <v>0</v>
      </c>
      <c r="BH130" s="6">
        <f t="shared" si="13"/>
        <v>0</v>
      </c>
      <c r="BI130" s="97">
        <f>IF('No Worse Off Calc'!$H$6="Yes",Data!BE130,0)</f>
        <v>0</v>
      </c>
      <c r="BJ130" s="18">
        <f>IF(BJ$2='No Worse Off Calc'!$L$4,0,0)</f>
        <v>0</v>
      </c>
      <c r="BK130" s="4">
        <f>IF(BK$2='No Worse Off Calc'!$L$4,Data!BV130,0)</f>
        <v>0</v>
      </c>
      <c r="BL130" s="4">
        <f>IF(BL$2='No Worse Off Calc'!$L$4,Data!BW130,0)</f>
        <v>0</v>
      </c>
      <c r="BM130" s="4">
        <f>IF(BM$2='No Worse Off Calc'!$L$4,Data!BX130,0)</f>
        <v>0</v>
      </c>
      <c r="BN130" s="4">
        <f>IF(BN$2='No Worse Off Calc'!$L$4,Data!BY130,0)</f>
        <v>0</v>
      </c>
      <c r="BO130" s="6">
        <f t="shared" si="14"/>
        <v>0</v>
      </c>
      <c r="BP130" s="4">
        <f>IF('No Worse Off Calc'!$J$6='No Worse Off Ref Data'!BP$2,Data!C130,0)</f>
        <v>0</v>
      </c>
      <c r="BQ130" s="4">
        <f>IF('No Worse Off Calc'!$J$6='No Worse Off Ref Data'!BQ$2,Data!D130,0)</f>
        <v>0</v>
      </c>
      <c r="BR130" s="4">
        <f>IF('No Worse Off Calc'!$J$6='No Worse Off Ref Data'!BR$2,Data!E130,0)</f>
        <v>0</v>
      </c>
      <c r="BS130" s="4">
        <f>IF('No Worse Off Calc'!$J$6='No Worse Off Ref Data'!BS$2,Data!F130,0)</f>
        <v>4.1139999999999999</v>
      </c>
      <c r="BT130" s="99">
        <f t="shared" si="8"/>
        <v>4.1139999999999999</v>
      </c>
      <c r="BU130" s="102">
        <f>IF('No Worse Off Calc'!$L$6="Yes",'No Worse Off Ref Data'!BO130*'No Worse Off Calc'!$L$5,0)</f>
        <v>0</v>
      </c>
      <c r="BV130" s="102">
        <f>IF('No Worse Off Calc'!$M$6="Yes",IF(('No Worse Off Calc'!I134-'No Worse Off Ref Data'!BT130)&gt;0,('No Worse Off Calc'!I134-'No Worse Off Ref Data'!BT130)*'No Worse Off Calc'!$M$5,0),0)</f>
        <v>0</v>
      </c>
      <c r="BW130" s="80">
        <f>IF('No Worse Off Calc'!$K$6="Yes",IF(('No Worse Off Calc'!I134)&lt;'No Worse Off Calc'!J134,('No Worse Off Calc'!I134-'No Worse Off Calc'!J134)*'No Worse Off Calc'!$K$5,0),0)</f>
        <v>-1.304332305936073</v>
      </c>
      <c r="BX130" s="105">
        <f>IF('No Worse Off Calc'!$N$5='No Worse Off Ref Data'!$BX$2,'No Worse Off Scaling'!D133,0)</f>
        <v>0</v>
      </c>
      <c r="BY130" s="1">
        <f>IF('No Worse Off Calc'!$N$5='No Worse Off Ref Data'!$BY$2,'No Worse Off Scaling'!H133,0)</f>
        <v>0</v>
      </c>
      <c r="BZ130" s="6">
        <f>IF('No Worse Off Calc'!$N$6="Yes",SUM('No Worse Off Ref Data'!BX130:BY130),0)</f>
        <v>0</v>
      </c>
      <c r="CA130" s="4"/>
      <c r="CB130" s="4"/>
      <c r="CC130" s="4"/>
      <c r="CD130" s="4"/>
      <c r="CE130" s="4"/>
      <c r="CF130" s="4"/>
      <c r="CG130" s="4"/>
      <c r="CH130" s="4"/>
      <c r="CI130" s="4"/>
      <c r="CJ130" s="4"/>
      <c r="CK130" s="4"/>
      <c r="CL130" s="4"/>
      <c r="CM130" s="4"/>
      <c r="CN130" s="4"/>
      <c r="CO130" s="4"/>
      <c r="CP130" s="4"/>
      <c r="CQ130" s="4" t="e">
        <f>IF('No Worse Off Calc'!#REF!='No Worse Off Ref Data'!CQ$2,Data!G130,0)</f>
        <v>#REF!</v>
      </c>
      <c r="CR130" s="4" t="e">
        <f>IF('No Worse Off Calc'!#REF!='No Worse Off Ref Data'!CR$2,Data!H130,0)</f>
        <v>#REF!</v>
      </c>
      <c r="CS130" s="4" t="e">
        <f>IF('No Worse Off Calc'!#REF!='No Worse Off Ref Data'!CS$2,Data!I130,0)</f>
        <v>#REF!</v>
      </c>
      <c r="CT130" s="4" t="e">
        <f>IF('No Worse Off Calc'!#REF!='No Worse Off Ref Data'!CT$2,Data!J130,0)</f>
        <v>#REF!</v>
      </c>
      <c r="CU130" s="4" t="e">
        <f>IF('No Worse Off Calc'!#REF!='No Worse Off Ref Data'!CU$2,Data!K130,0)</f>
        <v>#REF!</v>
      </c>
      <c r="CV130" s="4" t="e">
        <f>IF('No Worse Off Calc'!#REF!='No Worse Off Ref Data'!CV$2,Data!L130,0)</f>
        <v>#REF!</v>
      </c>
      <c r="CW130" s="4" t="e">
        <f>IF('No Worse Off Calc'!#REF!='No Worse Off Ref Data'!CW$2,Data!M130,0)</f>
        <v>#REF!</v>
      </c>
      <c r="CX130" s="4" t="e">
        <f>IF('No Worse Off Calc'!#REF!='No Worse Off Ref Data'!CX$2,Data!N130,0)</f>
        <v>#REF!</v>
      </c>
      <c r="CY130" s="4" t="e">
        <f>IF('No Worse Off Calc'!#REF!='No Worse Off Ref Data'!CY$2,Data!O130,0)</f>
        <v>#REF!</v>
      </c>
      <c r="CZ130" s="4" t="e">
        <f>IF('No Worse Off Calc'!#REF!='No Worse Off Ref Data'!CZ$2,Data!P130,0)</f>
        <v>#REF!</v>
      </c>
      <c r="DA130" s="4" t="e">
        <f>IF('No Worse Off Calc'!#REF!='No Worse Off Ref Data'!DA$2,Data!Q130,0)</f>
        <v>#REF!</v>
      </c>
      <c r="DB130" s="4" t="e">
        <f>IF('No Worse Off Calc'!#REF!='No Worse Off Ref Data'!DB$2,Data!R130,0)</f>
        <v>#REF!</v>
      </c>
      <c r="DC130" s="4" t="e">
        <f>IF('No Worse Off Calc'!#REF!='No Worse Off Ref Data'!DC$2,Data!S130,0)</f>
        <v>#REF!</v>
      </c>
      <c r="DD130" s="4" t="e">
        <f>IF('No Worse Off Calc'!#REF!='No Worse Off Ref Data'!DD$2,Data!T130,0)</f>
        <v>#REF!</v>
      </c>
      <c r="DE130" s="4" t="e">
        <f>IF('No Worse Off Calc'!#REF!='No Worse Off Ref Data'!DE$2,Data!U130,0)</f>
        <v>#REF!</v>
      </c>
      <c r="DF130" s="22" t="e">
        <f t="shared" si="15"/>
        <v>#REF!</v>
      </c>
    </row>
    <row r="131" spans="1:110" x14ac:dyDescent="0.3">
      <c r="A131" s="12">
        <v>10502</v>
      </c>
      <c r="B131" s="37" t="s">
        <v>138</v>
      </c>
      <c r="C131" s="18">
        <f>IF('No Worse Off Calc'!$C$6='No Worse Off Ref Data'!C$2,Data!G131,0)</f>
        <v>0</v>
      </c>
      <c r="D131" s="4">
        <f>IF('No Worse Off Calc'!$C$6='No Worse Off Ref Data'!D$2,Data!H131,0)</f>
        <v>0</v>
      </c>
      <c r="E131" s="4">
        <f>IF('No Worse Off Calc'!$C$6='No Worse Off Ref Data'!E$2,Data!I131,0)</f>
        <v>18.845553082191781</v>
      </c>
      <c r="F131" s="4">
        <f>IF('No Worse Off Calc'!$C$6='No Worse Off Ref Data'!F$2,Data!J131,0)</f>
        <v>0</v>
      </c>
      <c r="G131" s="4">
        <f>IF('No Worse Off Calc'!$C$6='No Worse Off Ref Data'!G$2,Data!K131,0)</f>
        <v>0</v>
      </c>
      <c r="H131" s="4">
        <f>IF('No Worse Off Calc'!$C$6='No Worse Off Ref Data'!H$2,Data!L131,0)</f>
        <v>0</v>
      </c>
      <c r="I131" s="4">
        <f>IF('No Worse Off Calc'!$C$6='No Worse Off Ref Data'!I$2,Data!M131,0)</f>
        <v>0</v>
      </c>
      <c r="J131" s="4">
        <f>IF('No Worse Off Calc'!$C$6='No Worse Off Ref Data'!J$2,Data!N131,0)</f>
        <v>0</v>
      </c>
      <c r="K131" s="4">
        <f>IF('No Worse Off Calc'!$C$6='No Worse Off Ref Data'!K$2,Data!O131,0)</f>
        <v>0</v>
      </c>
      <c r="L131" s="4">
        <f>IF('No Worse Off Calc'!$C$6='No Worse Off Ref Data'!L$2,Data!P131,0)</f>
        <v>0</v>
      </c>
      <c r="M131" s="4">
        <f>IF('No Worse Off Calc'!$C$6='No Worse Off Ref Data'!M$2,Data!Q131,0)</f>
        <v>0</v>
      </c>
      <c r="N131" s="4">
        <f>IF('No Worse Off Calc'!$C$6='No Worse Off Ref Data'!N$2,Data!R131,0)</f>
        <v>0</v>
      </c>
      <c r="O131" s="4">
        <f>IF('No Worse Off Calc'!$C$6='No Worse Off Ref Data'!O$2,Data!S131,0)</f>
        <v>0</v>
      </c>
      <c r="P131" s="4">
        <f>IF('No Worse Off Calc'!$C$6='No Worse Off Ref Data'!P$2,Data!T131,0)</f>
        <v>0</v>
      </c>
      <c r="Q131" s="4">
        <f>IF('No Worse Off Calc'!$C$6='No Worse Off Ref Data'!Q$2,Data!U131,0)</f>
        <v>0</v>
      </c>
      <c r="R131" s="22">
        <f t="shared" si="9"/>
        <v>18.845553082191781</v>
      </c>
      <c r="S131" s="18">
        <f>IF(S$2='No Worse Off Calc'!$D$6,Data!V131,0)</f>
        <v>0</v>
      </c>
      <c r="T131" s="4">
        <f>IF(T$2='No Worse Off Calc'!$D$6,Data!W131,0)</f>
        <v>0</v>
      </c>
      <c r="U131" s="4">
        <f>IF(U$2='No Worse Off Calc'!$D$6,Data!X131,0)</f>
        <v>0</v>
      </c>
      <c r="V131" s="4">
        <f>IF(V$2='No Worse Off Calc'!$D$6,Data!Y131,0)</f>
        <v>0</v>
      </c>
      <c r="W131" s="4">
        <f>IF(W$2='No Worse Off Calc'!$D$6,Data!Z131,0)</f>
        <v>0</v>
      </c>
      <c r="X131" s="4">
        <f>IF(X$2='No Worse Off Calc'!$D$6,Data!AA131,0)</f>
        <v>0</v>
      </c>
      <c r="Y131" s="4">
        <f>IF(Y$2='No Worse Off Calc'!$D$6,Data!AB131,0)</f>
        <v>0</v>
      </c>
      <c r="Z131" s="4">
        <f>IF(Z$2='No Worse Off Calc'!$D$6,Data!AC131,0)</f>
        <v>0</v>
      </c>
      <c r="AA131" s="4">
        <f>IF(AA$2='No Worse Off Calc'!$D$6,Data!AD131,0)</f>
        <v>0</v>
      </c>
      <c r="AB131" s="4">
        <f>IF(AB$2='No Worse Off Calc'!$D$6,Data!AE131,0)</f>
        <v>0</v>
      </c>
      <c r="AC131" s="4">
        <f>IF(AC$2='No Worse Off Calc'!$D$6,Data!AF131,0)</f>
        <v>0</v>
      </c>
      <c r="AD131" s="4">
        <f>IF(AD$2='No Worse Off Calc'!$D$6,Data!AG131,0)</f>
        <v>0</v>
      </c>
      <c r="AE131" s="4">
        <f>IF(AE$2='No Worse Off Calc'!$D$6,Data!AH131,0)</f>
        <v>0</v>
      </c>
      <c r="AF131" s="4">
        <f>IF(AF$2='No Worse Off Calc'!$D$6,Data!AI131,0)</f>
        <v>0</v>
      </c>
      <c r="AG131" s="6">
        <f t="shared" si="10"/>
        <v>0</v>
      </c>
      <c r="AH131" s="18">
        <f>IF(AH$2='No Worse Off Calc'!$E$6,0,0)</f>
        <v>0</v>
      </c>
      <c r="AI131" s="4">
        <f>IF(AI$2='No Worse Off Calc'!$E$6,Data!AJ131,0)</f>
        <v>0</v>
      </c>
      <c r="AJ131" s="4">
        <f>IF(AJ$2='No Worse Off Calc'!$E$6,Data!AK131,0)</f>
        <v>0</v>
      </c>
      <c r="AK131" s="4">
        <f>IF(AK$2='No Worse Off Calc'!$E$6,Data!AL131,0)</f>
        <v>0</v>
      </c>
      <c r="AL131" s="4">
        <f>IF(AL$2='No Worse Off Calc'!$E$6,Data!AM131,0)</f>
        <v>0</v>
      </c>
      <c r="AM131" s="4">
        <f>IF(AM$2='No Worse Off Calc'!$E$6,Data!AN131,0)</f>
        <v>0</v>
      </c>
      <c r="AN131" s="4">
        <f>IF(AN$2='No Worse Off Calc'!$E$6,Data!AO131,0)</f>
        <v>0</v>
      </c>
      <c r="AO131" s="4">
        <f>IF(AO$2='No Worse Off Calc'!$E$6,Data!AP131,0)</f>
        <v>0</v>
      </c>
      <c r="AP131" s="6">
        <f t="shared" si="11"/>
        <v>0</v>
      </c>
      <c r="AQ131" s="18">
        <f>IF(AQ$2='No Worse Off Calc'!$F$6,0,0)</f>
        <v>0</v>
      </c>
      <c r="AR131" s="4">
        <f>IF(AR$2='No Worse Off Calc'!$F$6,Data!AQ131,0)</f>
        <v>0</v>
      </c>
      <c r="AS131" s="4">
        <f>IF(AS$2='No Worse Off Calc'!$F$6,Data!AR131,0)</f>
        <v>0</v>
      </c>
      <c r="AT131" s="4">
        <f>IF(AT$2='No Worse Off Calc'!$F$6,Data!AS131,0)</f>
        <v>0</v>
      </c>
      <c r="AU131" s="4">
        <f>IF(AU$2='No Worse Off Calc'!$F$6,Data!AT131,0)</f>
        <v>0</v>
      </c>
      <c r="AV131" s="4">
        <f>IF(AV$2='No Worse Off Calc'!$F$6,Data!AU131,0)</f>
        <v>0</v>
      </c>
      <c r="AW131" s="4">
        <f>IF(AW$2='No Worse Off Calc'!$F$6,Data!AV131,0)</f>
        <v>0</v>
      </c>
      <c r="AX131" s="4">
        <f>IF(AX$2='No Worse Off Calc'!$F$6,Data!AW131,0)</f>
        <v>0</v>
      </c>
      <c r="AY131" s="6">
        <f t="shared" si="12"/>
        <v>0</v>
      </c>
      <c r="AZ131" s="18">
        <f>IF(AZ$2='No Worse Off Calc'!$G$6,0,0)</f>
        <v>0</v>
      </c>
      <c r="BA131" s="4">
        <f>IF(BA$2='No Worse Off Calc'!$G$6,Data!AX131,0)</f>
        <v>0</v>
      </c>
      <c r="BB131" s="4">
        <f>IF(BB$2='No Worse Off Calc'!$G$6,Data!AY131,0)</f>
        <v>0</v>
      </c>
      <c r="BC131" s="4">
        <f>IF(BC$2='No Worse Off Calc'!$G$6,Data!AZ131,0)</f>
        <v>0</v>
      </c>
      <c r="BD131" s="4">
        <f>IF(BD$2='No Worse Off Calc'!$G$6,Data!BA131,0)</f>
        <v>0</v>
      </c>
      <c r="BE131" s="4">
        <f>IF(BE$2='No Worse Off Calc'!$G$6,Data!BB131,0)</f>
        <v>0</v>
      </c>
      <c r="BF131" s="4">
        <f>IF(BF$2='No Worse Off Calc'!$G$6,Data!BC131,0)</f>
        <v>0</v>
      </c>
      <c r="BG131" s="4">
        <f>IF(BG$2='No Worse Off Calc'!$G$6,Data!BD131,0)</f>
        <v>0</v>
      </c>
      <c r="BH131" s="6">
        <f t="shared" si="13"/>
        <v>0</v>
      </c>
      <c r="BI131" s="97">
        <f>IF('No Worse Off Calc'!$H$6="Yes",Data!BE131,0)</f>
        <v>0</v>
      </c>
      <c r="BJ131" s="18">
        <f>IF(BJ$2='No Worse Off Calc'!$L$4,0,0)</f>
        <v>0</v>
      </c>
      <c r="BK131" s="4">
        <f>IF(BK$2='No Worse Off Calc'!$L$4,Data!BV131,0)</f>
        <v>0</v>
      </c>
      <c r="BL131" s="4">
        <f>IF(BL$2='No Worse Off Calc'!$L$4,Data!BW131,0)</f>
        <v>0</v>
      </c>
      <c r="BM131" s="4">
        <f>IF(BM$2='No Worse Off Calc'!$L$4,Data!BX131,0)</f>
        <v>0</v>
      </c>
      <c r="BN131" s="4">
        <f>IF(BN$2='No Worse Off Calc'!$L$4,Data!BY131,0)</f>
        <v>0</v>
      </c>
      <c r="BO131" s="6">
        <f t="shared" si="14"/>
        <v>0</v>
      </c>
      <c r="BP131" s="4">
        <f>IF('No Worse Off Calc'!$J$6='No Worse Off Ref Data'!BP$2,Data!C131,0)</f>
        <v>0</v>
      </c>
      <c r="BQ131" s="4">
        <f>IF('No Worse Off Calc'!$J$6='No Worse Off Ref Data'!BQ$2,Data!D131,0)</f>
        <v>0</v>
      </c>
      <c r="BR131" s="4">
        <f>IF('No Worse Off Calc'!$J$6='No Worse Off Ref Data'!BR$2,Data!E131,0)</f>
        <v>0</v>
      </c>
      <c r="BS131" s="4">
        <f>IF('No Worse Off Calc'!$J$6='No Worse Off Ref Data'!BS$2,Data!F131,0)</f>
        <v>18.707000000000001</v>
      </c>
      <c r="BT131" s="99">
        <f t="shared" ref="BT131:BT136" si="16">SUM(BP131:BS131)</f>
        <v>18.707000000000001</v>
      </c>
      <c r="BU131" s="102">
        <f>IF('No Worse Off Calc'!$L$6="Yes",'No Worse Off Ref Data'!BO131*'No Worse Off Calc'!$L$5,0)</f>
        <v>0</v>
      </c>
      <c r="BV131" s="102">
        <f>IF('No Worse Off Calc'!$M$6="Yes",IF(('No Worse Off Calc'!I135-'No Worse Off Ref Data'!BT131)&gt;0,('No Worse Off Calc'!I135-'No Worse Off Ref Data'!BT131)*'No Worse Off Calc'!$M$5,0),0)</f>
        <v>0.13855308219178042</v>
      </c>
      <c r="BW131" s="80">
        <f>IF('No Worse Off Calc'!$K$6="Yes",IF(('No Worse Off Calc'!I135)&lt;'No Worse Off Calc'!J135,('No Worse Off Calc'!I135-'No Worse Off Calc'!J135)*'No Worse Off Calc'!$K$5,0),0)</f>
        <v>0</v>
      </c>
      <c r="BX131" s="105">
        <f>IF('No Worse Off Calc'!$N$5='No Worse Off Ref Data'!$BX$2,'No Worse Off Scaling'!D134,0)</f>
        <v>0</v>
      </c>
      <c r="BY131" s="1">
        <f>IF('No Worse Off Calc'!$N$5='No Worse Off Ref Data'!$BY$2,'No Worse Off Scaling'!H134,0)</f>
        <v>-7.778070850443175E-2</v>
      </c>
      <c r="BZ131" s="6">
        <f>IF('No Worse Off Calc'!$N$6="Yes",SUM('No Worse Off Ref Data'!BX131:BY131),0)</f>
        <v>-7.778070850443175E-2</v>
      </c>
      <c r="CA131" s="4"/>
      <c r="CB131" s="4"/>
      <c r="CC131" s="4"/>
      <c r="CD131" s="4"/>
      <c r="CE131" s="4"/>
      <c r="CF131" s="4"/>
      <c r="CG131" s="4"/>
      <c r="CH131" s="4"/>
      <c r="CI131" s="4"/>
      <c r="CJ131" s="4"/>
      <c r="CK131" s="4"/>
      <c r="CL131" s="4"/>
      <c r="CM131" s="4"/>
      <c r="CN131" s="4"/>
      <c r="CO131" s="4"/>
      <c r="CP131" s="4"/>
      <c r="CQ131" s="4" t="e">
        <f>IF('No Worse Off Calc'!#REF!='No Worse Off Ref Data'!CQ$2,Data!G131,0)</f>
        <v>#REF!</v>
      </c>
      <c r="CR131" s="4" t="e">
        <f>IF('No Worse Off Calc'!#REF!='No Worse Off Ref Data'!CR$2,Data!H131,0)</f>
        <v>#REF!</v>
      </c>
      <c r="CS131" s="4" t="e">
        <f>IF('No Worse Off Calc'!#REF!='No Worse Off Ref Data'!CS$2,Data!I131,0)</f>
        <v>#REF!</v>
      </c>
      <c r="CT131" s="4" t="e">
        <f>IF('No Worse Off Calc'!#REF!='No Worse Off Ref Data'!CT$2,Data!J131,0)</f>
        <v>#REF!</v>
      </c>
      <c r="CU131" s="4" t="e">
        <f>IF('No Worse Off Calc'!#REF!='No Worse Off Ref Data'!CU$2,Data!K131,0)</f>
        <v>#REF!</v>
      </c>
      <c r="CV131" s="4" t="e">
        <f>IF('No Worse Off Calc'!#REF!='No Worse Off Ref Data'!CV$2,Data!L131,0)</f>
        <v>#REF!</v>
      </c>
      <c r="CW131" s="4" t="e">
        <f>IF('No Worse Off Calc'!#REF!='No Worse Off Ref Data'!CW$2,Data!M131,0)</f>
        <v>#REF!</v>
      </c>
      <c r="CX131" s="4" t="e">
        <f>IF('No Worse Off Calc'!#REF!='No Worse Off Ref Data'!CX$2,Data!N131,0)</f>
        <v>#REF!</v>
      </c>
      <c r="CY131" s="4" t="e">
        <f>IF('No Worse Off Calc'!#REF!='No Worse Off Ref Data'!CY$2,Data!O131,0)</f>
        <v>#REF!</v>
      </c>
      <c r="CZ131" s="4" t="e">
        <f>IF('No Worse Off Calc'!#REF!='No Worse Off Ref Data'!CZ$2,Data!P131,0)</f>
        <v>#REF!</v>
      </c>
      <c r="DA131" s="4" t="e">
        <f>IF('No Worse Off Calc'!#REF!='No Worse Off Ref Data'!DA$2,Data!Q131,0)</f>
        <v>#REF!</v>
      </c>
      <c r="DB131" s="4" t="e">
        <f>IF('No Worse Off Calc'!#REF!='No Worse Off Ref Data'!DB$2,Data!R131,0)</f>
        <v>#REF!</v>
      </c>
      <c r="DC131" s="4" t="e">
        <f>IF('No Worse Off Calc'!#REF!='No Worse Off Ref Data'!DC$2,Data!S131,0)</f>
        <v>#REF!</v>
      </c>
      <c r="DD131" s="4" t="e">
        <f>IF('No Worse Off Calc'!#REF!='No Worse Off Ref Data'!DD$2,Data!T131,0)</f>
        <v>#REF!</v>
      </c>
      <c r="DE131" s="4" t="e">
        <f>IF('No Worse Off Calc'!#REF!='No Worse Off Ref Data'!DE$2,Data!U131,0)</f>
        <v>#REF!</v>
      </c>
      <c r="DF131" s="22" t="e">
        <f t="shared" si="15"/>
        <v>#REF!</v>
      </c>
    </row>
    <row r="132" spans="1:110" x14ac:dyDescent="0.3">
      <c r="A132" s="12">
        <v>13927</v>
      </c>
      <c r="B132" s="37" t="s">
        <v>139</v>
      </c>
      <c r="C132" s="18">
        <f>IF('No Worse Off Calc'!$C$6='No Worse Off Ref Data'!C$2,Data!G132,0)</f>
        <v>0</v>
      </c>
      <c r="D132" s="4">
        <f>IF('No Worse Off Calc'!$C$6='No Worse Off Ref Data'!D$2,Data!H132,0)</f>
        <v>0</v>
      </c>
      <c r="E132" s="4">
        <f>IF('No Worse Off Calc'!$C$6='No Worse Off Ref Data'!E$2,Data!I132,0)</f>
        <v>3.4731445205479456</v>
      </c>
      <c r="F132" s="4">
        <f>IF('No Worse Off Calc'!$C$6='No Worse Off Ref Data'!F$2,Data!J132,0)</f>
        <v>0</v>
      </c>
      <c r="G132" s="4">
        <f>IF('No Worse Off Calc'!$C$6='No Worse Off Ref Data'!G$2,Data!K132,0)</f>
        <v>0</v>
      </c>
      <c r="H132" s="4">
        <f>IF('No Worse Off Calc'!$C$6='No Worse Off Ref Data'!H$2,Data!L132,0)</f>
        <v>0</v>
      </c>
      <c r="I132" s="4">
        <f>IF('No Worse Off Calc'!$C$6='No Worse Off Ref Data'!I$2,Data!M132,0)</f>
        <v>0</v>
      </c>
      <c r="J132" s="4">
        <f>IF('No Worse Off Calc'!$C$6='No Worse Off Ref Data'!J$2,Data!N132,0)</f>
        <v>0</v>
      </c>
      <c r="K132" s="4">
        <f>IF('No Worse Off Calc'!$C$6='No Worse Off Ref Data'!K$2,Data!O132,0)</f>
        <v>0</v>
      </c>
      <c r="L132" s="4">
        <f>IF('No Worse Off Calc'!$C$6='No Worse Off Ref Data'!L$2,Data!P132,0)</f>
        <v>0</v>
      </c>
      <c r="M132" s="4">
        <f>IF('No Worse Off Calc'!$C$6='No Worse Off Ref Data'!M$2,Data!Q132,0)</f>
        <v>0</v>
      </c>
      <c r="N132" s="4">
        <f>IF('No Worse Off Calc'!$C$6='No Worse Off Ref Data'!N$2,Data!R132,0)</f>
        <v>0</v>
      </c>
      <c r="O132" s="4">
        <f>IF('No Worse Off Calc'!$C$6='No Worse Off Ref Data'!O$2,Data!S132,0)</f>
        <v>0</v>
      </c>
      <c r="P132" s="4">
        <f>IF('No Worse Off Calc'!$C$6='No Worse Off Ref Data'!P$2,Data!T132,0)</f>
        <v>0</v>
      </c>
      <c r="Q132" s="4">
        <f>IF('No Worse Off Calc'!$C$6='No Worse Off Ref Data'!Q$2,Data!U132,0)</f>
        <v>0</v>
      </c>
      <c r="R132" s="22">
        <f t="shared" ref="R132:R136" si="17">SUM(C132:Q132)</f>
        <v>3.4731445205479456</v>
      </c>
      <c r="S132" s="18">
        <f>IF(S$2='No Worse Off Calc'!$D$6,Data!V132,0)</f>
        <v>0</v>
      </c>
      <c r="T132" s="4">
        <f>IF(T$2='No Worse Off Calc'!$D$6,Data!W132,0)</f>
        <v>0</v>
      </c>
      <c r="U132" s="4">
        <f>IF(U$2='No Worse Off Calc'!$D$6,Data!X132,0)</f>
        <v>0</v>
      </c>
      <c r="V132" s="4">
        <f>IF(V$2='No Worse Off Calc'!$D$6,Data!Y132,0)</f>
        <v>0</v>
      </c>
      <c r="W132" s="4">
        <f>IF(W$2='No Worse Off Calc'!$D$6,Data!Z132,0)</f>
        <v>0</v>
      </c>
      <c r="X132" s="4">
        <f>IF(X$2='No Worse Off Calc'!$D$6,Data!AA132,0)</f>
        <v>0</v>
      </c>
      <c r="Y132" s="4">
        <f>IF(Y$2='No Worse Off Calc'!$D$6,Data!AB132,0)</f>
        <v>0</v>
      </c>
      <c r="Z132" s="4">
        <f>IF(Z$2='No Worse Off Calc'!$D$6,Data!AC132,0)</f>
        <v>0</v>
      </c>
      <c r="AA132" s="4">
        <f>IF(AA$2='No Worse Off Calc'!$D$6,Data!AD132,0)</f>
        <v>0</v>
      </c>
      <c r="AB132" s="4">
        <f>IF(AB$2='No Worse Off Calc'!$D$6,Data!AE132,0)</f>
        <v>0</v>
      </c>
      <c r="AC132" s="4">
        <f>IF(AC$2='No Worse Off Calc'!$D$6,Data!AF132,0)</f>
        <v>0</v>
      </c>
      <c r="AD132" s="4">
        <f>IF(AD$2='No Worse Off Calc'!$D$6,Data!AG132,0)</f>
        <v>0</v>
      </c>
      <c r="AE132" s="4">
        <f>IF(AE$2='No Worse Off Calc'!$D$6,Data!AH132,0)</f>
        <v>0</v>
      </c>
      <c r="AF132" s="4">
        <f>IF(AF$2='No Worse Off Calc'!$D$6,Data!AI132,0)</f>
        <v>0</v>
      </c>
      <c r="AG132" s="6">
        <f t="shared" ref="AG132:AG136" si="18">SUM(S132:AF132)</f>
        <v>0</v>
      </c>
      <c r="AH132" s="18">
        <f>IF(AH$2='No Worse Off Calc'!$E$6,0,0)</f>
        <v>0</v>
      </c>
      <c r="AI132" s="4">
        <f>IF(AI$2='No Worse Off Calc'!$E$6,Data!AJ132,0)</f>
        <v>0</v>
      </c>
      <c r="AJ132" s="4">
        <f>IF(AJ$2='No Worse Off Calc'!$E$6,Data!AK132,0)</f>
        <v>0</v>
      </c>
      <c r="AK132" s="4">
        <f>IF(AK$2='No Worse Off Calc'!$E$6,Data!AL132,0)</f>
        <v>0</v>
      </c>
      <c r="AL132" s="4">
        <f>IF(AL$2='No Worse Off Calc'!$E$6,Data!AM132,0)</f>
        <v>0</v>
      </c>
      <c r="AM132" s="4">
        <f>IF(AM$2='No Worse Off Calc'!$E$6,Data!AN132,0)</f>
        <v>0</v>
      </c>
      <c r="AN132" s="4">
        <f>IF(AN$2='No Worse Off Calc'!$E$6,Data!AO132,0)</f>
        <v>0</v>
      </c>
      <c r="AO132" s="4">
        <f>IF(AO$2='No Worse Off Calc'!$E$6,Data!AP132,0)</f>
        <v>0</v>
      </c>
      <c r="AP132" s="6">
        <f t="shared" ref="AP132:AP136" si="19">SUM(AH132:AO132)</f>
        <v>0</v>
      </c>
      <c r="AQ132" s="18">
        <f>IF(AQ$2='No Worse Off Calc'!$F$6,0,0)</f>
        <v>0</v>
      </c>
      <c r="AR132" s="4">
        <f>IF(AR$2='No Worse Off Calc'!$F$6,Data!AQ132,0)</f>
        <v>0</v>
      </c>
      <c r="AS132" s="4">
        <f>IF(AS$2='No Worse Off Calc'!$F$6,Data!AR132,0)</f>
        <v>0</v>
      </c>
      <c r="AT132" s="4">
        <f>IF(AT$2='No Worse Off Calc'!$F$6,Data!AS132,0)</f>
        <v>0</v>
      </c>
      <c r="AU132" s="4">
        <f>IF(AU$2='No Worse Off Calc'!$F$6,Data!AT132,0)</f>
        <v>0</v>
      </c>
      <c r="AV132" s="4">
        <f>IF(AV$2='No Worse Off Calc'!$F$6,Data!AU132,0)</f>
        <v>0</v>
      </c>
      <c r="AW132" s="4">
        <f>IF(AW$2='No Worse Off Calc'!$F$6,Data!AV132,0)</f>
        <v>0</v>
      </c>
      <c r="AX132" s="4">
        <f>IF(AX$2='No Worse Off Calc'!$F$6,Data!AW132,0)</f>
        <v>0</v>
      </c>
      <c r="AY132" s="6">
        <f t="shared" ref="AY132:AY136" si="20">SUM(AQ132:AX132)</f>
        <v>0</v>
      </c>
      <c r="AZ132" s="18">
        <f>IF(AZ$2='No Worse Off Calc'!$G$6,0,0)</f>
        <v>0</v>
      </c>
      <c r="BA132" s="4">
        <f>IF(BA$2='No Worse Off Calc'!$G$6,Data!AX132,0)</f>
        <v>0</v>
      </c>
      <c r="BB132" s="4">
        <f>IF(BB$2='No Worse Off Calc'!$G$6,Data!AY132,0)</f>
        <v>0</v>
      </c>
      <c r="BC132" s="4">
        <f>IF(BC$2='No Worse Off Calc'!$G$6,Data!AZ132,0)</f>
        <v>0</v>
      </c>
      <c r="BD132" s="4">
        <f>IF(BD$2='No Worse Off Calc'!$G$6,Data!BA132,0)</f>
        <v>0</v>
      </c>
      <c r="BE132" s="4">
        <f>IF(BE$2='No Worse Off Calc'!$G$6,Data!BB132,0)</f>
        <v>0</v>
      </c>
      <c r="BF132" s="4">
        <f>IF(BF$2='No Worse Off Calc'!$G$6,Data!BC132,0)</f>
        <v>0</v>
      </c>
      <c r="BG132" s="4">
        <f>IF(BG$2='No Worse Off Calc'!$G$6,Data!BD132,0)</f>
        <v>0</v>
      </c>
      <c r="BH132" s="6">
        <f t="shared" ref="BH132:BH136" si="21">SUM(AZ132:BG132)</f>
        <v>0</v>
      </c>
      <c r="BI132" s="97">
        <f>IF('No Worse Off Calc'!$H$6="Yes",Data!BE132,0)</f>
        <v>0</v>
      </c>
      <c r="BJ132" s="18">
        <f>IF(BJ$2='No Worse Off Calc'!$L$4,0,0)</f>
        <v>0</v>
      </c>
      <c r="BK132" s="4">
        <f>IF(BK$2='No Worse Off Calc'!$L$4,Data!BV132,0)</f>
        <v>0</v>
      </c>
      <c r="BL132" s="4">
        <f>IF(BL$2='No Worse Off Calc'!$L$4,Data!BW132,0)</f>
        <v>0</v>
      </c>
      <c r="BM132" s="4">
        <f>IF(BM$2='No Worse Off Calc'!$L$4,Data!BX132,0)</f>
        <v>0</v>
      </c>
      <c r="BN132" s="4">
        <f>IF(BN$2='No Worse Off Calc'!$L$4,Data!BY132,0)</f>
        <v>0</v>
      </c>
      <c r="BO132" s="6">
        <f t="shared" ref="BO132:BO136" si="22">SUM(BJ132:BN132)</f>
        <v>0</v>
      </c>
      <c r="BP132" s="4">
        <f>IF('No Worse Off Calc'!$J$6='No Worse Off Ref Data'!BP$2,Data!C132,0)</f>
        <v>0</v>
      </c>
      <c r="BQ132" s="4">
        <f>IF('No Worse Off Calc'!$J$6='No Worse Off Ref Data'!BQ$2,Data!D132,0)</f>
        <v>0</v>
      </c>
      <c r="BR132" s="4">
        <f>IF('No Worse Off Calc'!$J$6='No Worse Off Ref Data'!BR$2,Data!E132,0)</f>
        <v>0</v>
      </c>
      <c r="BS132" s="4">
        <f>IF('No Worse Off Calc'!$J$6='No Worse Off Ref Data'!BS$2,Data!F132,0)</f>
        <v>4.0730000000000004</v>
      </c>
      <c r="BT132" s="99">
        <f t="shared" si="16"/>
        <v>4.0730000000000004</v>
      </c>
      <c r="BU132" s="102">
        <f>IF('No Worse Off Calc'!$L$6="Yes",'No Worse Off Ref Data'!BO132*'No Worse Off Calc'!$L$5,0)</f>
        <v>0</v>
      </c>
      <c r="BV132" s="102">
        <f>IF('No Worse Off Calc'!$M$6="Yes",IF(('No Worse Off Calc'!I136-'No Worse Off Ref Data'!BT132)&gt;0,('No Worse Off Calc'!I136-'No Worse Off Ref Data'!BT132)*'No Worse Off Calc'!$M$5,0),0)</f>
        <v>0</v>
      </c>
      <c r="BW132" s="80">
        <f>IF('No Worse Off Calc'!$K$6="Yes",IF(('No Worse Off Calc'!I136)&lt;'No Worse Off Calc'!J136,('No Worse Off Calc'!I136-'No Worse Off Calc'!J136)*'No Worse Off Calc'!$K$5,0),0)</f>
        <v>-0.59985547945205475</v>
      </c>
      <c r="BX132" s="105">
        <f>IF('No Worse Off Calc'!$N$5='No Worse Off Ref Data'!$BX$2,'No Worse Off Scaling'!D135,0)</f>
        <v>0</v>
      </c>
      <c r="BY132" s="1">
        <f>IF('No Worse Off Calc'!$N$5='No Worse Off Ref Data'!$BY$2,'No Worse Off Scaling'!H135,0)</f>
        <v>0</v>
      </c>
      <c r="BZ132" s="6">
        <f>IF('No Worse Off Calc'!$N$6="Yes",SUM('No Worse Off Ref Data'!BX132:BY132),0)</f>
        <v>0</v>
      </c>
      <c r="CA132" s="4"/>
      <c r="CB132" s="4"/>
      <c r="CC132" s="4"/>
      <c r="CD132" s="4"/>
      <c r="CE132" s="4"/>
      <c r="CF132" s="4"/>
      <c r="CG132" s="4"/>
      <c r="CH132" s="4"/>
      <c r="CI132" s="4"/>
      <c r="CJ132" s="4"/>
      <c r="CK132" s="4"/>
      <c r="CL132" s="4"/>
      <c r="CM132" s="4"/>
      <c r="CN132" s="4"/>
      <c r="CO132" s="4"/>
      <c r="CP132" s="4"/>
      <c r="CQ132" s="4" t="e">
        <f>IF('No Worse Off Calc'!#REF!='No Worse Off Ref Data'!CQ$2,Data!G132,0)</f>
        <v>#REF!</v>
      </c>
      <c r="CR132" s="4" t="e">
        <f>IF('No Worse Off Calc'!#REF!='No Worse Off Ref Data'!CR$2,Data!H132,0)</f>
        <v>#REF!</v>
      </c>
      <c r="CS132" s="4" t="e">
        <f>IF('No Worse Off Calc'!#REF!='No Worse Off Ref Data'!CS$2,Data!I132,0)</f>
        <v>#REF!</v>
      </c>
      <c r="CT132" s="4" t="e">
        <f>IF('No Worse Off Calc'!#REF!='No Worse Off Ref Data'!CT$2,Data!J132,0)</f>
        <v>#REF!</v>
      </c>
      <c r="CU132" s="4" t="e">
        <f>IF('No Worse Off Calc'!#REF!='No Worse Off Ref Data'!CU$2,Data!K132,0)</f>
        <v>#REF!</v>
      </c>
      <c r="CV132" s="4" t="e">
        <f>IF('No Worse Off Calc'!#REF!='No Worse Off Ref Data'!CV$2,Data!L132,0)</f>
        <v>#REF!</v>
      </c>
      <c r="CW132" s="4" t="e">
        <f>IF('No Worse Off Calc'!#REF!='No Worse Off Ref Data'!CW$2,Data!M132,0)</f>
        <v>#REF!</v>
      </c>
      <c r="CX132" s="4" t="e">
        <f>IF('No Worse Off Calc'!#REF!='No Worse Off Ref Data'!CX$2,Data!N132,0)</f>
        <v>#REF!</v>
      </c>
      <c r="CY132" s="4" t="e">
        <f>IF('No Worse Off Calc'!#REF!='No Worse Off Ref Data'!CY$2,Data!O132,0)</f>
        <v>#REF!</v>
      </c>
      <c r="CZ132" s="4" t="e">
        <f>IF('No Worse Off Calc'!#REF!='No Worse Off Ref Data'!CZ$2,Data!P132,0)</f>
        <v>#REF!</v>
      </c>
      <c r="DA132" s="4" t="e">
        <f>IF('No Worse Off Calc'!#REF!='No Worse Off Ref Data'!DA$2,Data!Q132,0)</f>
        <v>#REF!</v>
      </c>
      <c r="DB132" s="4" t="e">
        <f>IF('No Worse Off Calc'!#REF!='No Worse Off Ref Data'!DB$2,Data!R132,0)</f>
        <v>#REF!</v>
      </c>
      <c r="DC132" s="4" t="e">
        <f>IF('No Worse Off Calc'!#REF!='No Worse Off Ref Data'!DC$2,Data!S132,0)</f>
        <v>#REF!</v>
      </c>
      <c r="DD132" s="4" t="e">
        <f>IF('No Worse Off Calc'!#REF!='No Worse Off Ref Data'!DD$2,Data!T132,0)</f>
        <v>#REF!</v>
      </c>
      <c r="DE132" s="4" t="e">
        <f>IF('No Worse Off Calc'!#REF!='No Worse Off Ref Data'!DE$2,Data!U132,0)</f>
        <v>#REF!</v>
      </c>
      <c r="DF132" s="22" t="e">
        <f t="shared" ref="DF132:DF136" si="23">SUM(CQ132:DE132)</f>
        <v>#REF!</v>
      </c>
    </row>
    <row r="133" spans="1:110" x14ac:dyDescent="0.3">
      <c r="A133" s="12">
        <v>10597</v>
      </c>
      <c r="B133" s="37" t="s">
        <v>140</v>
      </c>
      <c r="C133" s="18">
        <f>IF('No Worse Off Calc'!$C$6='No Worse Off Ref Data'!C$2,Data!G133,0)</f>
        <v>0</v>
      </c>
      <c r="D133" s="4">
        <f>IF('No Worse Off Calc'!$C$6='No Worse Off Ref Data'!D$2,Data!H133,0)</f>
        <v>0</v>
      </c>
      <c r="E133" s="4">
        <f>IF('No Worse Off Calc'!$C$6='No Worse Off Ref Data'!E$2,Data!I133,0)</f>
        <v>12.313948287671234</v>
      </c>
      <c r="F133" s="4">
        <f>IF('No Worse Off Calc'!$C$6='No Worse Off Ref Data'!F$2,Data!J133,0)</f>
        <v>0</v>
      </c>
      <c r="G133" s="4">
        <f>IF('No Worse Off Calc'!$C$6='No Worse Off Ref Data'!G$2,Data!K133,0)</f>
        <v>0</v>
      </c>
      <c r="H133" s="4">
        <f>IF('No Worse Off Calc'!$C$6='No Worse Off Ref Data'!H$2,Data!L133,0)</f>
        <v>0</v>
      </c>
      <c r="I133" s="4">
        <f>IF('No Worse Off Calc'!$C$6='No Worse Off Ref Data'!I$2,Data!M133,0)</f>
        <v>0</v>
      </c>
      <c r="J133" s="4">
        <f>IF('No Worse Off Calc'!$C$6='No Worse Off Ref Data'!J$2,Data!N133,0)</f>
        <v>0</v>
      </c>
      <c r="K133" s="4">
        <f>IF('No Worse Off Calc'!$C$6='No Worse Off Ref Data'!K$2,Data!O133,0)</f>
        <v>0</v>
      </c>
      <c r="L133" s="4">
        <f>IF('No Worse Off Calc'!$C$6='No Worse Off Ref Data'!L$2,Data!P133,0)</f>
        <v>0</v>
      </c>
      <c r="M133" s="4">
        <f>IF('No Worse Off Calc'!$C$6='No Worse Off Ref Data'!M$2,Data!Q133,0)</f>
        <v>0</v>
      </c>
      <c r="N133" s="4">
        <f>IF('No Worse Off Calc'!$C$6='No Worse Off Ref Data'!N$2,Data!R133,0)</f>
        <v>0</v>
      </c>
      <c r="O133" s="4">
        <f>IF('No Worse Off Calc'!$C$6='No Worse Off Ref Data'!O$2,Data!S133,0)</f>
        <v>0</v>
      </c>
      <c r="P133" s="4">
        <f>IF('No Worse Off Calc'!$C$6='No Worse Off Ref Data'!P$2,Data!T133,0)</f>
        <v>0</v>
      </c>
      <c r="Q133" s="4">
        <f>IF('No Worse Off Calc'!$C$6='No Worse Off Ref Data'!Q$2,Data!U133,0)</f>
        <v>0</v>
      </c>
      <c r="R133" s="22">
        <f t="shared" si="17"/>
        <v>12.313948287671234</v>
      </c>
      <c r="S133" s="18">
        <f>IF(S$2='No Worse Off Calc'!$D$6,Data!V133,0)</f>
        <v>0</v>
      </c>
      <c r="T133" s="4">
        <f>IF(T$2='No Worse Off Calc'!$D$6,Data!W133,0)</f>
        <v>0</v>
      </c>
      <c r="U133" s="4">
        <f>IF(U$2='No Worse Off Calc'!$D$6,Data!X133,0)</f>
        <v>0</v>
      </c>
      <c r="V133" s="4">
        <f>IF(V$2='No Worse Off Calc'!$D$6,Data!Y133,0)</f>
        <v>0</v>
      </c>
      <c r="W133" s="4">
        <f>IF(W$2='No Worse Off Calc'!$D$6,Data!Z133,0)</f>
        <v>0</v>
      </c>
      <c r="X133" s="4">
        <f>IF(X$2='No Worse Off Calc'!$D$6,Data!AA133,0)</f>
        <v>0</v>
      </c>
      <c r="Y133" s="4">
        <f>IF(Y$2='No Worse Off Calc'!$D$6,Data!AB133,0)</f>
        <v>0</v>
      </c>
      <c r="Z133" s="4">
        <f>IF(Z$2='No Worse Off Calc'!$D$6,Data!AC133,0)</f>
        <v>0</v>
      </c>
      <c r="AA133" s="4">
        <f>IF(AA$2='No Worse Off Calc'!$D$6,Data!AD133,0)</f>
        <v>0</v>
      </c>
      <c r="AB133" s="4">
        <f>IF(AB$2='No Worse Off Calc'!$D$6,Data!AE133,0)</f>
        <v>0</v>
      </c>
      <c r="AC133" s="4">
        <f>IF(AC$2='No Worse Off Calc'!$D$6,Data!AF133,0)</f>
        <v>0</v>
      </c>
      <c r="AD133" s="4">
        <f>IF(AD$2='No Worse Off Calc'!$D$6,Data!AG133,0)</f>
        <v>0</v>
      </c>
      <c r="AE133" s="4">
        <f>IF(AE$2='No Worse Off Calc'!$D$6,Data!AH133,0)</f>
        <v>0</v>
      </c>
      <c r="AF133" s="4">
        <f>IF(AF$2='No Worse Off Calc'!$D$6,Data!AI133,0)</f>
        <v>0</v>
      </c>
      <c r="AG133" s="6">
        <f t="shared" si="18"/>
        <v>0</v>
      </c>
      <c r="AH133" s="18">
        <f>IF(AH$2='No Worse Off Calc'!$E$6,0,0)</f>
        <v>0</v>
      </c>
      <c r="AI133" s="4">
        <f>IF(AI$2='No Worse Off Calc'!$E$6,Data!AJ133,0)</f>
        <v>0</v>
      </c>
      <c r="AJ133" s="4">
        <f>IF(AJ$2='No Worse Off Calc'!$E$6,Data!AK133,0)</f>
        <v>0</v>
      </c>
      <c r="AK133" s="4">
        <f>IF(AK$2='No Worse Off Calc'!$E$6,Data!AL133,0)</f>
        <v>0</v>
      </c>
      <c r="AL133" s="4">
        <f>IF(AL$2='No Worse Off Calc'!$E$6,Data!AM133,0)</f>
        <v>0</v>
      </c>
      <c r="AM133" s="4">
        <f>IF(AM$2='No Worse Off Calc'!$E$6,Data!AN133,0)</f>
        <v>0</v>
      </c>
      <c r="AN133" s="4">
        <f>IF(AN$2='No Worse Off Calc'!$E$6,Data!AO133,0)</f>
        <v>0</v>
      </c>
      <c r="AO133" s="4">
        <f>IF(AO$2='No Worse Off Calc'!$E$6,Data!AP133,0)</f>
        <v>0</v>
      </c>
      <c r="AP133" s="6">
        <f t="shared" si="19"/>
        <v>0</v>
      </c>
      <c r="AQ133" s="18">
        <f>IF(AQ$2='No Worse Off Calc'!$F$6,0,0)</f>
        <v>0</v>
      </c>
      <c r="AR133" s="4">
        <f>IF(AR$2='No Worse Off Calc'!$F$6,Data!AQ133,0)</f>
        <v>0</v>
      </c>
      <c r="AS133" s="4">
        <f>IF(AS$2='No Worse Off Calc'!$F$6,Data!AR133,0)</f>
        <v>0</v>
      </c>
      <c r="AT133" s="4">
        <f>IF(AT$2='No Worse Off Calc'!$F$6,Data!AS133,0)</f>
        <v>0</v>
      </c>
      <c r="AU133" s="4">
        <f>IF(AU$2='No Worse Off Calc'!$F$6,Data!AT133,0)</f>
        <v>0</v>
      </c>
      <c r="AV133" s="4">
        <f>IF(AV$2='No Worse Off Calc'!$F$6,Data!AU133,0)</f>
        <v>0</v>
      </c>
      <c r="AW133" s="4">
        <f>IF(AW$2='No Worse Off Calc'!$F$6,Data!AV133,0)</f>
        <v>0</v>
      </c>
      <c r="AX133" s="4">
        <f>IF(AX$2='No Worse Off Calc'!$F$6,Data!AW133,0)</f>
        <v>0</v>
      </c>
      <c r="AY133" s="6">
        <f t="shared" si="20"/>
        <v>0</v>
      </c>
      <c r="AZ133" s="18">
        <f>IF(AZ$2='No Worse Off Calc'!$G$6,0,0)</f>
        <v>0</v>
      </c>
      <c r="BA133" s="4">
        <f>IF(BA$2='No Worse Off Calc'!$G$6,Data!AX133,0)</f>
        <v>0</v>
      </c>
      <c r="BB133" s="4">
        <f>IF(BB$2='No Worse Off Calc'!$G$6,Data!AY133,0)</f>
        <v>0</v>
      </c>
      <c r="BC133" s="4">
        <f>IF(BC$2='No Worse Off Calc'!$G$6,Data!AZ133,0)</f>
        <v>0</v>
      </c>
      <c r="BD133" s="4">
        <f>IF(BD$2='No Worse Off Calc'!$G$6,Data!BA133,0)</f>
        <v>0</v>
      </c>
      <c r="BE133" s="4">
        <f>IF(BE$2='No Worse Off Calc'!$G$6,Data!BB133,0)</f>
        <v>0</v>
      </c>
      <c r="BF133" s="4">
        <f>IF(BF$2='No Worse Off Calc'!$G$6,Data!BC133,0)</f>
        <v>0</v>
      </c>
      <c r="BG133" s="4">
        <f>IF(BG$2='No Worse Off Calc'!$G$6,Data!BD133,0)</f>
        <v>0</v>
      </c>
      <c r="BH133" s="6">
        <f t="shared" si="21"/>
        <v>0</v>
      </c>
      <c r="BI133" s="97">
        <f>IF('No Worse Off Calc'!$H$6="Yes",Data!BE133,0)</f>
        <v>0</v>
      </c>
      <c r="BJ133" s="18">
        <f>IF(BJ$2='No Worse Off Calc'!$L$4,0,0)</f>
        <v>0</v>
      </c>
      <c r="BK133" s="4">
        <f>IF(BK$2='No Worse Off Calc'!$L$4,Data!BV133,0)</f>
        <v>0</v>
      </c>
      <c r="BL133" s="4">
        <f>IF(BL$2='No Worse Off Calc'!$L$4,Data!BW133,0)</f>
        <v>0</v>
      </c>
      <c r="BM133" s="4">
        <f>IF(BM$2='No Worse Off Calc'!$L$4,Data!BX133,0)</f>
        <v>0</v>
      </c>
      <c r="BN133" s="4">
        <f>IF(BN$2='No Worse Off Calc'!$L$4,Data!BY133,0)</f>
        <v>0</v>
      </c>
      <c r="BO133" s="6">
        <f t="shared" si="22"/>
        <v>0</v>
      </c>
      <c r="BP133" s="4">
        <f>IF('No Worse Off Calc'!$J$6='No Worse Off Ref Data'!BP$2,Data!C133,0)</f>
        <v>0</v>
      </c>
      <c r="BQ133" s="4">
        <f>IF('No Worse Off Calc'!$J$6='No Worse Off Ref Data'!BQ$2,Data!D133,0)</f>
        <v>0</v>
      </c>
      <c r="BR133" s="4">
        <f>IF('No Worse Off Calc'!$J$6='No Worse Off Ref Data'!BR$2,Data!E133,0)</f>
        <v>0</v>
      </c>
      <c r="BS133" s="4">
        <f>IF('No Worse Off Calc'!$J$6='No Worse Off Ref Data'!BS$2,Data!F133,0)</f>
        <v>12.936999999999999</v>
      </c>
      <c r="BT133" s="99">
        <f t="shared" si="16"/>
        <v>12.936999999999999</v>
      </c>
      <c r="BU133" s="102">
        <f>IF('No Worse Off Calc'!$L$6="Yes",'No Worse Off Ref Data'!BO133*'No Worse Off Calc'!$L$5,0)</f>
        <v>0</v>
      </c>
      <c r="BV133" s="102">
        <f>IF('No Worse Off Calc'!$M$6="Yes",IF(('No Worse Off Calc'!I137-'No Worse Off Ref Data'!BT133)&gt;0,('No Worse Off Calc'!I137-'No Worse Off Ref Data'!BT133)*'No Worse Off Calc'!$M$5,0),0)</f>
        <v>0</v>
      </c>
      <c r="BW133" s="80">
        <f>IF('No Worse Off Calc'!$K$6="Yes",IF(('No Worse Off Calc'!I137)&lt;'No Worse Off Calc'!J137,('No Worse Off Calc'!I137-'No Worse Off Calc'!J137)*'No Worse Off Calc'!$K$5,0),0)</f>
        <v>-0.62305171232876511</v>
      </c>
      <c r="BX133" s="105">
        <f>IF('No Worse Off Calc'!$N$5='No Worse Off Ref Data'!$BX$2,'No Worse Off Scaling'!D136,0)</f>
        <v>0</v>
      </c>
      <c r="BY133" s="1">
        <f>IF('No Worse Off Calc'!$N$5='No Worse Off Ref Data'!$BY$2,'No Worse Off Scaling'!H136,0)</f>
        <v>0</v>
      </c>
      <c r="BZ133" s="6">
        <f>IF('No Worse Off Calc'!$N$6="Yes",SUM('No Worse Off Ref Data'!BX133:BY133),0)</f>
        <v>0</v>
      </c>
      <c r="CA133" s="4"/>
      <c r="CB133" s="4"/>
      <c r="CC133" s="4"/>
      <c r="CD133" s="4"/>
      <c r="CE133" s="4"/>
      <c r="CF133" s="4"/>
      <c r="CG133" s="4"/>
      <c r="CH133" s="4"/>
      <c r="CI133" s="4"/>
      <c r="CJ133" s="4"/>
      <c r="CK133" s="4"/>
      <c r="CL133" s="4"/>
      <c r="CM133" s="4"/>
      <c r="CN133" s="4"/>
      <c r="CO133" s="4"/>
      <c r="CP133" s="4"/>
      <c r="CQ133" s="4" t="e">
        <f>IF('No Worse Off Calc'!#REF!='No Worse Off Ref Data'!CQ$2,Data!G133,0)</f>
        <v>#REF!</v>
      </c>
      <c r="CR133" s="4" t="e">
        <f>IF('No Worse Off Calc'!#REF!='No Worse Off Ref Data'!CR$2,Data!H133,0)</f>
        <v>#REF!</v>
      </c>
      <c r="CS133" s="4" t="e">
        <f>IF('No Worse Off Calc'!#REF!='No Worse Off Ref Data'!CS$2,Data!I133,0)</f>
        <v>#REF!</v>
      </c>
      <c r="CT133" s="4" t="e">
        <f>IF('No Worse Off Calc'!#REF!='No Worse Off Ref Data'!CT$2,Data!J133,0)</f>
        <v>#REF!</v>
      </c>
      <c r="CU133" s="4" t="e">
        <f>IF('No Worse Off Calc'!#REF!='No Worse Off Ref Data'!CU$2,Data!K133,0)</f>
        <v>#REF!</v>
      </c>
      <c r="CV133" s="4" t="e">
        <f>IF('No Worse Off Calc'!#REF!='No Worse Off Ref Data'!CV$2,Data!L133,0)</f>
        <v>#REF!</v>
      </c>
      <c r="CW133" s="4" t="e">
        <f>IF('No Worse Off Calc'!#REF!='No Worse Off Ref Data'!CW$2,Data!M133,0)</f>
        <v>#REF!</v>
      </c>
      <c r="CX133" s="4" t="e">
        <f>IF('No Worse Off Calc'!#REF!='No Worse Off Ref Data'!CX$2,Data!N133,0)</f>
        <v>#REF!</v>
      </c>
      <c r="CY133" s="4" t="e">
        <f>IF('No Worse Off Calc'!#REF!='No Worse Off Ref Data'!CY$2,Data!O133,0)</f>
        <v>#REF!</v>
      </c>
      <c r="CZ133" s="4" t="e">
        <f>IF('No Worse Off Calc'!#REF!='No Worse Off Ref Data'!CZ$2,Data!P133,0)</f>
        <v>#REF!</v>
      </c>
      <c r="DA133" s="4" t="e">
        <f>IF('No Worse Off Calc'!#REF!='No Worse Off Ref Data'!DA$2,Data!Q133,0)</f>
        <v>#REF!</v>
      </c>
      <c r="DB133" s="4" t="e">
        <f>IF('No Worse Off Calc'!#REF!='No Worse Off Ref Data'!DB$2,Data!R133,0)</f>
        <v>#REF!</v>
      </c>
      <c r="DC133" s="4" t="e">
        <f>IF('No Worse Off Calc'!#REF!='No Worse Off Ref Data'!DC$2,Data!S133,0)</f>
        <v>#REF!</v>
      </c>
      <c r="DD133" s="4" t="e">
        <f>IF('No Worse Off Calc'!#REF!='No Worse Off Ref Data'!DD$2,Data!T133,0)</f>
        <v>#REF!</v>
      </c>
      <c r="DE133" s="4" t="e">
        <f>IF('No Worse Off Calc'!#REF!='No Worse Off Ref Data'!DE$2,Data!U133,0)</f>
        <v>#REF!</v>
      </c>
      <c r="DF133" s="22" t="e">
        <f t="shared" si="23"/>
        <v>#REF!</v>
      </c>
    </row>
    <row r="134" spans="1:110" x14ac:dyDescent="0.3">
      <c r="A134" s="12">
        <v>10706</v>
      </c>
      <c r="B134" s="37" t="s">
        <v>141</v>
      </c>
      <c r="C134" s="18">
        <f>IF('No Worse Off Calc'!$C$6='No Worse Off Ref Data'!C$2,Data!G134,0)</f>
        <v>0</v>
      </c>
      <c r="D134" s="4">
        <f>IF('No Worse Off Calc'!$C$6='No Worse Off Ref Data'!D$2,Data!H134,0)</f>
        <v>0</v>
      </c>
      <c r="E134" s="4">
        <f>IF('No Worse Off Calc'!$C$6='No Worse Off Ref Data'!E$2,Data!I134,0)</f>
        <v>16.208503082191779</v>
      </c>
      <c r="F134" s="4">
        <f>IF('No Worse Off Calc'!$C$6='No Worse Off Ref Data'!F$2,Data!J134,0)</f>
        <v>0</v>
      </c>
      <c r="G134" s="4">
        <f>IF('No Worse Off Calc'!$C$6='No Worse Off Ref Data'!G$2,Data!K134,0)</f>
        <v>0</v>
      </c>
      <c r="H134" s="4">
        <f>IF('No Worse Off Calc'!$C$6='No Worse Off Ref Data'!H$2,Data!L134,0)</f>
        <v>0</v>
      </c>
      <c r="I134" s="4">
        <f>IF('No Worse Off Calc'!$C$6='No Worse Off Ref Data'!I$2,Data!M134,0)</f>
        <v>0</v>
      </c>
      <c r="J134" s="4">
        <f>IF('No Worse Off Calc'!$C$6='No Worse Off Ref Data'!J$2,Data!N134,0)</f>
        <v>0</v>
      </c>
      <c r="K134" s="4">
        <f>IF('No Worse Off Calc'!$C$6='No Worse Off Ref Data'!K$2,Data!O134,0)</f>
        <v>0</v>
      </c>
      <c r="L134" s="4">
        <f>IF('No Worse Off Calc'!$C$6='No Worse Off Ref Data'!L$2,Data!P134,0)</f>
        <v>0</v>
      </c>
      <c r="M134" s="4">
        <f>IF('No Worse Off Calc'!$C$6='No Worse Off Ref Data'!M$2,Data!Q134,0)</f>
        <v>0</v>
      </c>
      <c r="N134" s="4">
        <f>IF('No Worse Off Calc'!$C$6='No Worse Off Ref Data'!N$2,Data!R134,0)</f>
        <v>0</v>
      </c>
      <c r="O134" s="4">
        <f>IF('No Worse Off Calc'!$C$6='No Worse Off Ref Data'!O$2,Data!S134,0)</f>
        <v>0</v>
      </c>
      <c r="P134" s="4">
        <f>IF('No Worse Off Calc'!$C$6='No Worse Off Ref Data'!P$2,Data!T134,0)</f>
        <v>0</v>
      </c>
      <c r="Q134" s="4">
        <f>IF('No Worse Off Calc'!$C$6='No Worse Off Ref Data'!Q$2,Data!U134,0)</f>
        <v>0</v>
      </c>
      <c r="R134" s="22">
        <f t="shared" si="17"/>
        <v>16.208503082191779</v>
      </c>
      <c r="S134" s="18">
        <f>IF(S$2='No Worse Off Calc'!$D$6,Data!V134,0)</f>
        <v>0</v>
      </c>
      <c r="T134" s="4">
        <f>IF(T$2='No Worse Off Calc'!$D$6,Data!W134,0)</f>
        <v>0</v>
      </c>
      <c r="U134" s="4">
        <f>IF(U$2='No Worse Off Calc'!$D$6,Data!X134,0)</f>
        <v>0</v>
      </c>
      <c r="V134" s="4">
        <f>IF(V$2='No Worse Off Calc'!$D$6,Data!Y134,0)</f>
        <v>0</v>
      </c>
      <c r="W134" s="4">
        <f>IF(W$2='No Worse Off Calc'!$D$6,Data!Z134,0)</f>
        <v>0</v>
      </c>
      <c r="X134" s="4">
        <f>IF(X$2='No Worse Off Calc'!$D$6,Data!AA134,0)</f>
        <v>0</v>
      </c>
      <c r="Y134" s="4">
        <f>IF(Y$2='No Worse Off Calc'!$D$6,Data!AB134,0)</f>
        <v>0</v>
      </c>
      <c r="Z134" s="4">
        <f>IF(Z$2='No Worse Off Calc'!$D$6,Data!AC134,0)</f>
        <v>0</v>
      </c>
      <c r="AA134" s="4">
        <f>IF(AA$2='No Worse Off Calc'!$D$6,Data!AD134,0)</f>
        <v>0</v>
      </c>
      <c r="AB134" s="4">
        <f>IF(AB$2='No Worse Off Calc'!$D$6,Data!AE134,0)</f>
        <v>0</v>
      </c>
      <c r="AC134" s="4">
        <f>IF(AC$2='No Worse Off Calc'!$D$6,Data!AF134,0)</f>
        <v>0</v>
      </c>
      <c r="AD134" s="4">
        <f>IF(AD$2='No Worse Off Calc'!$D$6,Data!AG134,0)</f>
        <v>0</v>
      </c>
      <c r="AE134" s="4">
        <f>IF(AE$2='No Worse Off Calc'!$D$6,Data!AH134,0)</f>
        <v>0</v>
      </c>
      <c r="AF134" s="4">
        <f>IF(AF$2='No Worse Off Calc'!$D$6,Data!AI134,0)</f>
        <v>0</v>
      </c>
      <c r="AG134" s="6">
        <f t="shared" si="18"/>
        <v>0</v>
      </c>
      <c r="AH134" s="18">
        <f>IF(AH$2='No Worse Off Calc'!$E$6,0,0)</f>
        <v>0</v>
      </c>
      <c r="AI134" s="4">
        <f>IF(AI$2='No Worse Off Calc'!$E$6,Data!AJ134,0)</f>
        <v>0</v>
      </c>
      <c r="AJ134" s="4">
        <f>IF(AJ$2='No Worse Off Calc'!$E$6,Data!AK134,0)</f>
        <v>0</v>
      </c>
      <c r="AK134" s="4">
        <f>IF(AK$2='No Worse Off Calc'!$E$6,Data!AL134,0)</f>
        <v>0</v>
      </c>
      <c r="AL134" s="4">
        <f>IF(AL$2='No Worse Off Calc'!$E$6,Data!AM134,0)</f>
        <v>0</v>
      </c>
      <c r="AM134" s="4">
        <f>IF(AM$2='No Worse Off Calc'!$E$6,Data!AN134,0)</f>
        <v>0</v>
      </c>
      <c r="AN134" s="4">
        <f>IF(AN$2='No Worse Off Calc'!$E$6,Data!AO134,0)</f>
        <v>0</v>
      </c>
      <c r="AO134" s="4">
        <f>IF(AO$2='No Worse Off Calc'!$E$6,Data!AP134,0)</f>
        <v>0</v>
      </c>
      <c r="AP134" s="6">
        <f t="shared" si="19"/>
        <v>0</v>
      </c>
      <c r="AQ134" s="18">
        <f>IF(AQ$2='No Worse Off Calc'!$F$6,0,0)</f>
        <v>0</v>
      </c>
      <c r="AR134" s="4">
        <f>IF(AR$2='No Worse Off Calc'!$F$6,Data!AQ134,0)</f>
        <v>0</v>
      </c>
      <c r="AS134" s="4">
        <f>IF(AS$2='No Worse Off Calc'!$F$6,Data!AR134,0)</f>
        <v>0</v>
      </c>
      <c r="AT134" s="4">
        <f>IF(AT$2='No Worse Off Calc'!$F$6,Data!AS134,0)</f>
        <v>0</v>
      </c>
      <c r="AU134" s="4">
        <f>IF(AU$2='No Worse Off Calc'!$F$6,Data!AT134,0)</f>
        <v>0</v>
      </c>
      <c r="AV134" s="4">
        <f>IF(AV$2='No Worse Off Calc'!$F$6,Data!AU134,0)</f>
        <v>0</v>
      </c>
      <c r="AW134" s="4">
        <f>IF(AW$2='No Worse Off Calc'!$F$6,Data!AV134,0)</f>
        <v>0</v>
      </c>
      <c r="AX134" s="4">
        <f>IF(AX$2='No Worse Off Calc'!$F$6,Data!AW134,0)</f>
        <v>0</v>
      </c>
      <c r="AY134" s="6">
        <f t="shared" si="20"/>
        <v>0</v>
      </c>
      <c r="AZ134" s="18">
        <f>IF(AZ$2='No Worse Off Calc'!$G$6,0,0)</f>
        <v>0</v>
      </c>
      <c r="BA134" s="4">
        <f>IF(BA$2='No Worse Off Calc'!$G$6,Data!AX134,0)</f>
        <v>0</v>
      </c>
      <c r="BB134" s="4">
        <f>IF(BB$2='No Worse Off Calc'!$G$6,Data!AY134,0)</f>
        <v>0</v>
      </c>
      <c r="BC134" s="4">
        <f>IF(BC$2='No Worse Off Calc'!$G$6,Data!AZ134,0)</f>
        <v>0</v>
      </c>
      <c r="BD134" s="4">
        <f>IF(BD$2='No Worse Off Calc'!$G$6,Data!BA134,0)</f>
        <v>0</v>
      </c>
      <c r="BE134" s="4">
        <f>IF(BE$2='No Worse Off Calc'!$G$6,Data!BB134,0)</f>
        <v>0</v>
      </c>
      <c r="BF134" s="4">
        <f>IF(BF$2='No Worse Off Calc'!$G$6,Data!BC134,0)</f>
        <v>0</v>
      </c>
      <c r="BG134" s="4">
        <f>IF(BG$2='No Worse Off Calc'!$G$6,Data!BD134,0)</f>
        <v>0</v>
      </c>
      <c r="BH134" s="6">
        <f t="shared" si="21"/>
        <v>0</v>
      </c>
      <c r="BI134" s="97">
        <f>IF('No Worse Off Calc'!$H$6="Yes",Data!BE134,0)</f>
        <v>0</v>
      </c>
      <c r="BJ134" s="18">
        <f>IF(BJ$2='No Worse Off Calc'!$L$4,0,0)</f>
        <v>0</v>
      </c>
      <c r="BK134" s="4">
        <f>IF(BK$2='No Worse Off Calc'!$L$4,Data!BV134,0)</f>
        <v>0</v>
      </c>
      <c r="BL134" s="4">
        <f>IF(BL$2='No Worse Off Calc'!$L$4,Data!BW134,0)</f>
        <v>0</v>
      </c>
      <c r="BM134" s="4">
        <f>IF(BM$2='No Worse Off Calc'!$L$4,Data!BX134,0)</f>
        <v>0</v>
      </c>
      <c r="BN134" s="4">
        <f>IF(BN$2='No Worse Off Calc'!$L$4,Data!BY134,0)</f>
        <v>0</v>
      </c>
      <c r="BO134" s="6">
        <f t="shared" si="22"/>
        <v>0</v>
      </c>
      <c r="BP134" s="4">
        <f>IF('No Worse Off Calc'!$J$6='No Worse Off Ref Data'!BP$2,Data!C134,0)</f>
        <v>0</v>
      </c>
      <c r="BQ134" s="4">
        <f>IF('No Worse Off Calc'!$J$6='No Worse Off Ref Data'!BQ$2,Data!D134,0)</f>
        <v>0</v>
      </c>
      <c r="BR134" s="4">
        <f>IF('No Worse Off Calc'!$J$6='No Worse Off Ref Data'!BR$2,Data!E134,0)</f>
        <v>0</v>
      </c>
      <c r="BS134" s="4">
        <f>IF('No Worse Off Calc'!$J$6='No Worse Off Ref Data'!BS$2,Data!F134,0)</f>
        <v>17.277999999999999</v>
      </c>
      <c r="BT134" s="99">
        <f t="shared" si="16"/>
        <v>17.277999999999999</v>
      </c>
      <c r="BU134" s="102">
        <f>IF('No Worse Off Calc'!$L$6="Yes",'No Worse Off Ref Data'!BO134*'No Worse Off Calc'!$L$5,0)</f>
        <v>0</v>
      </c>
      <c r="BV134" s="102">
        <f>IF('No Worse Off Calc'!$M$6="Yes",IF(('No Worse Off Calc'!I138-'No Worse Off Ref Data'!BT134)&gt;0,('No Worse Off Calc'!I138-'No Worse Off Ref Data'!BT134)*'No Worse Off Calc'!$M$5,0),0)</f>
        <v>0</v>
      </c>
      <c r="BW134" s="80">
        <f>IF('No Worse Off Calc'!$K$6="Yes",IF(('No Worse Off Calc'!I138)&lt;'No Worse Off Calc'!J138,('No Worse Off Calc'!I138-'No Worse Off Calc'!J138)*'No Worse Off Calc'!$K$5,0),0)</f>
        <v>-1.0694969178082196</v>
      </c>
      <c r="BX134" s="105">
        <f>IF('No Worse Off Calc'!$N$5='No Worse Off Ref Data'!$BX$2,'No Worse Off Scaling'!D137,0)</f>
        <v>0</v>
      </c>
      <c r="BY134" s="1">
        <f>IF('No Worse Off Calc'!$N$5='No Worse Off Ref Data'!$BY$2,'No Worse Off Scaling'!H137,0)</f>
        <v>0</v>
      </c>
      <c r="BZ134" s="6">
        <f>IF('No Worse Off Calc'!$N$6="Yes",SUM('No Worse Off Ref Data'!BX134:BY134),0)</f>
        <v>0</v>
      </c>
      <c r="CA134" s="4"/>
      <c r="CB134" s="4"/>
      <c r="CC134" s="4"/>
      <c r="CD134" s="4"/>
      <c r="CE134" s="4"/>
      <c r="CF134" s="4"/>
      <c r="CG134" s="4"/>
      <c r="CH134" s="4"/>
      <c r="CI134" s="4"/>
      <c r="CJ134" s="4"/>
      <c r="CK134" s="4"/>
      <c r="CL134" s="4"/>
      <c r="CM134" s="4"/>
      <c r="CN134" s="4"/>
      <c r="CO134" s="4"/>
      <c r="CP134" s="4"/>
      <c r="CQ134" s="4" t="e">
        <f>IF('No Worse Off Calc'!#REF!='No Worse Off Ref Data'!CQ$2,Data!G134,0)</f>
        <v>#REF!</v>
      </c>
      <c r="CR134" s="4" t="e">
        <f>IF('No Worse Off Calc'!#REF!='No Worse Off Ref Data'!CR$2,Data!H134,0)</f>
        <v>#REF!</v>
      </c>
      <c r="CS134" s="4" t="e">
        <f>IF('No Worse Off Calc'!#REF!='No Worse Off Ref Data'!CS$2,Data!I134,0)</f>
        <v>#REF!</v>
      </c>
      <c r="CT134" s="4" t="e">
        <f>IF('No Worse Off Calc'!#REF!='No Worse Off Ref Data'!CT$2,Data!J134,0)</f>
        <v>#REF!</v>
      </c>
      <c r="CU134" s="4" t="e">
        <f>IF('No Worse Off Calc'!#REF!='No Worse Off Ref Data'!CU$2,Data!K134,0)</f>
        <v>#REF!</v>
      </c>
      <c r="CV134" s="4" t="e">
        <f>IF('No Worse Off Calc'!#REF!='No Worse Off Ref Data'!CV$2,Data!L134,0)</f>
        <v>#REF!</v>
      </c>
      <c r="CW134" s="4" t="e">
        <f>IF('No Worse Off Calc'!#REF!='No Worse Off Ref Data'!CW$2,Data!M134,0)</f>
        <v>#REF!</v>
      </c>
      <c r="CX134" s="4" t="e">
        <f>IF('No Worse Off Calc'!#REF!='No Worse Off Ref Data'!CX$2,Data!N134,0)</f>
        <v>#REF!</v>
      </c>
      <c r="CY134" s="4" t="e">
        <f>IF('No Worse Off Calc'!#REF!='No Worse Off Ref Data'!CY$2,Data!O134,0)</f>
        <v>#REF!</v>
      </c>
      <c r="CZ134" s="4" t="e">
        <f>IF('No Worse Off Calc'!#REF!='No Worse Off Ref Data'!CZ$2,Data!P134,0)</f>
        <v>#REF!</v>
      </c>
      <c r="DA134" s="4" t="e">
        <f>IF('No Worse Off Calc'!#REF!='No Worse Off Ref Data'!DA$2,Data!Q134,0)</f>
        <v>#REF!</v>
      </c>
      <c r="DB134" s="4" t="e">
        <f>IF('No Worse Off Calc'!#REF!='No Worse Off Ref Data'!DB$2,Data!R134,0)</f>
        <v>#REF!</v>
      </c>
      <c r="DC134" s="4" t="e">
        <f>IF('No Worse Off Calc'!#REF!='No Worse Off Ref Data'!DC$2,Data!S134,0)</f>
        <v>#REF!</v>
      </c>
      <c r="DD134" s="4" t="e">
        <f>IF('No Worse Off Calc'!#REF!='No Worse Off Ref Data'!DD$2,Data!T134,0)</f>
        <v>#REF!</v>
      </c>
      <c r="DE134" s="4" t="e">
        <f>IF('No Worse Off Calc'!#REF!='No Worse Off Ref Data'!DE$2,Data!U134,0)</f>
        <v>#REF!</v>
      </c>
      <c r="DF134" s="22" t="e">
        <f t="shared" si="23"/>
        <v>#REF!</v>
      </c>
    </row>
    <row r="135" spans="1:110" x14ac:dyDescent="0.3">
      <c r="A135" s="12">
        <v>11680</v>
      </c>
      <c r="B135" s="37" t="s">
        <v>142</v>
      </c>
      <c r="C135" s="18">
        <f>IF('No Worse Off Calc'!$C$6='No Worse Off Ref Data'!C$2,Data!G135,0)</f>
        <v>0</v>
      </c>
      <c r="D135" s="4">
        <f>IF('No Worse Off Calc'!$C$6='No Worse Off Ref Data'!D$2,Data!H135,0)</f>
        <v>0</v>
      </c>
      <c r="E135" s="4">
        <f>IF('No Worse Off Calc'!$C$6='No Worse Off Ref Data'!E$2,Data!I135,0)</f>
        <v>6.4221215753424667</v>
      </c>
      <c r="F135" s="4">
        <f>IF('No Worse Off Calc'!$C$6='No Worse Off Ref Data'!F$2,Data!J135,0)</f>
        <v>0</v>
      </c>
      <c r="G135" s="4">
        <f>IF('No Worse Off Calc'!$C$6='No Worse Off Ref Data'!G$2,Data!K135,0)</f>
        <v>0</v>
      </c>
      <c r="H135" s="4">
        <f>IF('No Worse Off Calc'!$C$6='No Worse Off Ref Data'!H$2,Data!L135,0)</f>
        <v>0</v>
      </c>
      <c r="I135" s="4">
        <f>IF('No Worse Off Calc'!$C$6='No Worse Off Ref Data'!I$2,Data!M135,0)</f>
        <v>0</v>
      </c>
      <c r="J135" s="4">
        <f>IF('No Worse Off Calc'!$C$6='No Worse Off Ref Data'!J$2,Data!N135,0)</f>
        <v>0</v>
      </c>
      <c r="K135" s="4">
        <f>IF('No Worse Off Calc'!$C$6='No Worse Off Ref Data'!K$2,Data!O135,0)</f>
        <v>0</v>
      </c>
      <c r="L135" s="4">
        <f>IF('No Worse Off Calc'!$C$6='No Worse Off Ref Data'!L$2,Data!P135,0)</f>
        <v>0</v>
      </c>
      <c r="M135" s="4">
        <f>IF('No Worse Off Calc'!$C$6='No Worse Off Ref Data'!M$2,Data!Q135,0)</f>
        <v>0</v>
      </c>
      <c r="N135" s="4">
        <f>IF('No Worse Off Calc'!$C$6='No Worse Off Ref Data'!N$2,Data!R135,0)</f>
        <v>0</v>
      </c>
      <c r="O135" s="4">
        <f>IF('No Worse Off Calc'!$C$6='No Worse Off Ref Data'!O$2,Data!S135,0)</f>
        <v>0</v>
      </c>
      <c r="P135" s="4">
        <f>IF('No Worse Off Calc'!$C$6='No Worse Off Ref Data'!P$2,Data!T135,0)</f>
        <v>0</v>
      </c>
      <c r="Q135" s="4">
        <f>IF('No Worse Off Calc'!$C$6='No Worse Off Ref Data'!Q$2,Data!U135,0)</f>
        <v>0</v>
      </c>
      <c r="R135" s="22">
        <f t="shared" si="17"/>
        <v>6.4221215753424667</v>
      </c>
      <c r="S135" s="18">
        <f>IF(S$2='No Worse Off Calc'!$D$6,Data!V135,0)</f>
        <v>0</v>
      </c>
      <c r="T135" s="4">
        <f>IF(T$2='No Worse Off Calc'!$D$6,Data!W135,0)</f>
        <v>0</v>
      </c>
      <c r="U135" s="4">
        <f>IF(U$2='No Worse Off Calc'!$D$6,Data!X135,0)</f>
        <v>0</v>
      </c>
      <c r="V135" s="4">
        <f>IF(V$2='No Worse Off Calc'!$D$6,Data!Y135,0)</f>
        <v>0</v>
      </c>
      <c r="W135" s="4">
        <f>IF(W$2='No Worse Off Calc'!$D$6,Data!Z135,0)</f>
        <v>0</v>
      </c>
      <c r="X135" s="4">
        <f>IF(X$2='No Worse Off Calc'!$D$6,Data!AA135,0)</f>
        <v>0</v>
      </c>
      <c r="Y135" s="4">
        <f>IF(Y$2='No Worse Off Calc'!$D$6,Data!AB135,0)</f>
        <v>0</v>
      </c>
      <c r="Z135" s="4">
        <f>IF(Z$2='No Worse Off Calc'!$D$6,Data!AC135,0)</f>
        <v>0</v>
      </c>
      <c r="AA135" s="4">
        <f>IF(AA$2='No Worse Off Calc'!$D$6,Data!AD135,0)</f>
        <v>0</v>
      </c>
      <c r="AB135" s="4">
        <f>IF(AB$2='No Worse Off Calc'!$D$6,Data!AE135,0)</f>
        <v>0</v>
      </c>
      <c r="AC135" s="4">
        <f>IF(AC$2='No Worse Off Calc'!$D$6,Data!AF135,0)</f>
        <v>0</v>
      </c>
      <c r="AD135" s="4">
        <f>IF(AD$2='No Worse Off Calc'!$D$6,Data!AG135,0)</f>
        <v>0</v>
      </c>
      <c r="AE135" s="4">
        <f>IF(AE$2='No Worse Off Calc'!$D$6,Data!AH135,0)</f>
        <v>0</v>
      </c>
      <c r="AF135" s="4">
        <f>IF(AF$2='No Worse Off Calc'!$D$6,Data!AI135,0)</f>
        <v>0</v>
      </c>
      <c r="AG135" s="6">
        <f t="shared" si="18"/>
        <v>0</v>
      </c>
      <c r="AH135" s="18">
        <f>IF(AH$2='No Worse Off Calc'!$E$6,0,0)</f>
        <v>0</v>
      </c>
      <c r="AI135" s="4">
        <f>IF(AI$2='No Worse Off Calc'!$E$6,Data!AJ135,0)</f>
        <v>0</v>
      </c>
      <c r="AJ135" s="4">
        <f>IF(AJ$2='No Worse Off Calc'!$E$6,Data!AK135,0)</f>
        <v>0</v>
      </c>
      <c r="AK135" s="4">
        <f>IF(AK$2='No Worse Off Calc'!$E$6,Data!AL135,0)</f>
        <v>0</v>
      </c>
      <c r="AL135" s="4">
        <f>IF(AL$2='No Worse Off Calc'!$E$6,Data!AM135,0)</f>
        <v>0</v>
      </c>
      <c r="AM135" s="4">
        <f>IF(AM$2='No Worse Off Calc'!$E$6,Data!AN135,0)</f>
        <v>0</v>
      </c>
      <c r="AN135" s="4">
        <f>IF(AN$2='No Worse Off Calc'!$E$6,Data!AO135,0)</f>
        <v>0</v>
      </c>
      <c r="AO135" s="4">
        <f>IF(AO$2='No Worse Off Calc'!$E$6,Data!AP135,0)</f>
        <v>0</v>
      </c>
      <c r="AP135" s="6">
        <f t="shared" si="19"/>
        <v>0</v>
      </c>
      <c r="AQ135" s="18">
        <f>IF(AQ$2='No Worse Off Calc'!$F$6,0,0)</f>
        <v>0</v>
      </c>
      <c r="AR135" s="4">
        <f>IF(AR$2='No Worse Off Calc'!$F$6,Data!AQ135,0)</f>
        <v>0</v>
      </c>
      <c r="AS135" s="4">
        <f>IF(AS$2='No Worse Off Calc'!$F$6,Data!AR135,0)</f>
        <v>0</v>
      </c>
      <c r="AT135" s="4">
        <f>IF(AT$2='No Worse Off Calc'!$F$6,Data!AS135,0)</f>
        <v>0</v>
      </c>
      <c r="AU135" s="4">
        <f>IF(AU$2='No Worse Off Calc'!$F$6,Data!AT135,0)</f>
        <v>0</v>
      </c>
      <c r="AV135" s="4">
        <f>IF(AV$2='No Worse Off Calc'!$F$6,Data!AU135,0)</f>
        <v>0</v>
      </c>
      <c r="AW135" s="4">
        <f>IF(AW$2='No Worse Off Calc'!$F$6,Data!AV135,0)</f>
        <v>0</v>
      </c>
      <c r="AX135" s="4">
        <f>IF(AX$2='No Worse Off Calc'!$F$6,Data!AW135,0)</f>
        <v>0</v>
      </c>
      <c r="AY135" s="6">
        <f t="shared" si="20"/>
        <v>0</v>
      </c>
      <c r="AZ135" s="18">
        <f>IF(AZ$2='No Worse Off Calc'!$G$6,0,0)</f>
        <v>0</v>
      </c>
      <c r="BA135" s="4">
        <f>IF(BA$2='No Worse Off Calc'!$G$6,Data!AX135,0)</f>
        <v>0</v>
      </c>
      <c r="BB135" s="4">
        <f>IF(BB$2='No Worse Off Calc'!$G$6,Data!AY135,0)</f>
        <v>0</v>
      </c>
      <c r="BC135" s="4">
        <f>IF(BC$2='No Worse Off Calc'!$G$6,Data!AZ135,0)</f>
        <v>0</v>
      </c>
      <c r="BD135" s="4">
        <f>IF(BD$2='No Worse Off Calc'!$G$6,Data!BA135,0)</f>
        <v>0</v>
      </c>
      <c r="BE135" s="4">
        <f>IF(BE$2='No Worse Off Calc'!$G$6,Data!BB135,0)</f>
        <v>0</v>
      </c>
      <c r="BF135" s="4">
        <f>IF(BF$2='No Worse Off Calc'!$G$6,Data!BC135,0)</f>
        <v>0</v>
      </c>
      <c r="BG135" s="4">
        <f>IF(BG$2='No Worse Off Calc'!$G$6,Data!BD135,0)</f>
        <v>0</v>
      </c>
      <c r="BH135" s="6">
        <f t="shared" si="21"/>
        <v>0</v>
      </c>
      <c r="BI135" s="97">
        <f>IF('No Worse Off Calc'!$H$6="Yes",Data!BE135,0)</f>
        <v>0</v>
      </c>
      <c r="BJ135" s="18">
        <f>IF(BJ$2='No Worse Off Calc'!$L$4,0,0)</f>
        <v>0</v>
      </c>
      <c r="BK135" s="4">
        <f>IF(BK$2='No Worse Off Calc'!$L$4,Data!BV135,0)</f>
        <v>0</v>
      </c>
      <c r="BL135" s="4">
        <f>IF(BL$2='No Worse Off Calc'!$L$4,Data!BW135,0)</f>
        <v>0</v>
      </c>
      <c r="BM135" s="4">
        <f>IF(BM$2='No Worse Off Calc'!$L$4,Data!BX135,0)</f>
        <v>0</v>
      </c>
      <c r="BN135" s="4">
        <f>IF(BN$2='No Worse Off Calc'!$L$4,Data!BY135,0)</f>
        <v>0</v>
      </c>
      <c r="BO135" s="6">
        <f t="shared" si="22"/>
        <v>0</v>
      </c>
      <c r="BP135" s="4">
        <f>IF('No Worse Off Calc'!$J$6='No Worse Off Ref Data'!BP$2,Data!C135,0)</f>
        <v>0</v>
      </c>
      <c r="BQ135" s="4">
        <f>IF('No Worse Off Calc'!$J$6='No Worse Off Ref Data'!BQ$2,Data!D135,0)</f>
        <v>0</v>
      </c>
      <c r="BR135" s="4">
        <f>IF('No Worse Off Calc'!$J$6='No Worse Off Ref Data'!BR$2,Data!E135,0)</f>
        <v>0</v>
      </c>
      <c r="BS135" s="4">
        <f>IF('No Worse Off Calc'!$J$6='No Worse Off Ref Data'!BS$2,Data!F135,0)</f>
        <v>6.3289999999999997</v>
      </c>
      <c r="BT135" s="99">
        <f t="shared" si="16"/>
        <v>6.3289999999999997</v>
      </c>
      <c r="BU135" s="102">
        <f>IF('No Worse Off Calc'!$L$6="Yes",'No Worse Off Ref Data'!BO135*'No Worse Off Calc'!$L$5,0)</f>
        <v>0</v>
      </c>
      <c r="BV135" s="102">
        <f>IF('No Worse Off Calc'!$M$6="Yes",IF(('No Worse Off Calc'!I139-'No Worse Off Ref Data'!BT135)&gt;0,('No Worse Off Calc'!I139-'No Worse Off Ref Data'!BT135)*'No Worse Off Calc'!$M$5,0),0)</f>
        <v>9.3121575342467011E-2</v>
      </c>
      <c r="BW135" s="80">
        <f>IF('No Worse Off Calc'!$K$6="Yes",IF(('No Worse Off Calc'!I139)&lt;'No Worse Off Calc'!J139,('No Worse Off Calc'!I139-'No Worse Off Calc'!J139)*'No Worse Off Calc'!$K$5,0),0)</f>
        <v>0</v>
      </c>
      <c r="BX135" s="105">
        <f>IF('No Worse Off Calc'!$N$5='No Worse Off Ref Data'!$BX$2,'No Worse Off Scaling'!D138,0)</f>
        <v>0</v>
      </c>
      <c r="BY135" s="1">
        <f>IF('No Worse Off Calc'!$N$5='No Worse Off Ref Data'!$BY$2,'No Worse Off Scaling'!H138,0)</f>
        <v>-5.2276441581864688E-2</v>
      </c>
      <c r="BZ135" s="6">
        <f>IF('No Worse Off Calc'!$N$6="Yes",SUM('No Worse Off Ref Data'!BX135:BY135),0)</f>
        <v>-5.2276441581864688E-2</v>
      </c>
      <c r="CA135" s="4"/>
      <c r="CB135" s="4"/>
      <c r="CC135" s="4"/>
      <c r="CD135" s="4"/>
      <c r="CE135" s="4"/>
      <c r="CF135" s="4"/>
      <c r="CG135" s="4"/>
      <c r="CH135" s="4"/>
      <c r="CI135" s="4"/>
      <c r="CJ135" s="4"/>
      <c r="CK135" s="4"/>
      <c r="CL135" s="4"/>
      <c r="CM135" s="4"/>
      <c r="CN135" s="4"/>
      <c r="CO135" s="4"/>
      <c r="CP135" s="4"/>
      <c r="CQ135" s="4" t="e">
        <f>IF('No Worse Off Calc'!#REF!='No Worse Off Ref Data'!CQ$2,Data!G135,0)</f>
        <v>#REF!</v>
      </c>
      <c r="CR135" s="4" t="e">
        <f>IF('No Worse Off Calc'!#REF!='No Worse Off Ref Data'!CR$2,Data!H135,0)</f>
        <v>#REF!</v>
      </c>
      <c r="CS135" s="4" t="e">
        <f>IF('No Worse Off Calc'!#REF!='No Worse Off Ref Data'!CS$2,Data!I135,0)</f>
        <v>#REF!</v>
      </c>
      <c r="CT135" s="4" t="e">
        <f>IF('No Worse Off Calc'!#REF!='No Worse Off Ref Data'!CT$2,Data!J135,0)</f>
        <v>#REF!</v>
      </c>
      <c r="CU135" s="4" t="e">
        <f>IF('No Worse Off Calc'!#REF!='No Worse Off Ref Data'!CU$2,Data!K135,0)</f>
        <v>#REF!</v>
      </c>
      <c r="CV135" s="4" t="e">
        <f>IF('No Worse Off Calc'!#REF!='No Worse Off Ref Data'!CV$2,Data!L135,0)</f>
        <v>#REF!</v>
      </c>
      <c r="CW135" s="4" t="e">
        <f>IF('No Worse Off Calc'!#REF!='No Worse Off Ref Data'!CW$2,Data!M135,0)</f>
        <v>#REF!</v>
      </c>
      <c r="CX135" s="4" t="e">
        <f>IF('No Worse Off Calc'!#REF!='No Worse Off Ref Data'!CX$2,Data!N135,0)</f>
        <v>#REF!</v>
      </c>
      <c r="CY135" s="4" t="e">
        <f>IF('No Worse Off Calc'!#REF!='No Worse Off Ref Data'!CY$2,Data!O135,0)</f>
        <v>#REF!</v>
      </c>
      <c r="CZ135" s="4" t="e">
        <f>IF('No Worse Off Calc'!#REF!='No Worse Off Ref Data'!CZ$2,Data!P135,0)</f>
        <v>#REF!</v>
      </c>
      <c r="DA135" s="4" t="e">
        <f>IF('No Worse Off Calc'!#REF!='No Worse Off Ref Data'!DA$2,Data!Q135,0)</f>
        <v>#REF!</v>
      </c>
      <c r="DB135" s="4" t="e">
        <f>IF('No Worse Off Calc'!#REF!='No Worse Off Ref Data'!DB$2,Data!R135,0)</f>
        <v>#REF!</v>
      </c>
      <c r="DC135" s="4" t="e">
        <f>IF('No Worse Off Calc'!#REF!='No Worse Off Ref Data'!DC$2,Data!S135,0)</f>
        <v>#REF!</v>
      </c>
      <c r="DD135" s="4" t="e">
        <f>IF('No Worse Off Calc'!#REF!='No Worse Off Ref Data'!DD$2,Data!T135,0)</f>
        <v>#REF!</v>
      </c>
      <c r="DE135" s="4" t="e">
        <f>IF('No Worse Off Calc'!#REF!='No Worse Off Ref Data'!DE$2,Data!U135,0)</f>
        <v>#REF!</v>
      </c>
      <c r="DF135" s="22" t="e">
        <f t="shared" si="23"/>
        <v>#REF!</v>
      </c>
    </row>
    <row r="136" spans="1:110" x14ac:dyDescent="0.3">
      <c r="A136" s="12">
        <v>12026</v>
      </c>
      <c r="B136" s="37" t="s">
        <v>143</v>
      </c>
      <c r="C136" s="18">
        <f>IF('No Worse Off Calc'!$C$6='No Worse Off Ref Data'!C$2,Data!G136,0)</f>
        <v>0</v>
      </c>
      <c r="D136" s="4">
        <f>IF('No Worse Off Calc'!$C$6='No Worse Off Ref Data'!D$2,Data!H136,0)</f>
        <v>0</v>
      </c>
      <c r="E136" s="4">
        <f>IF('No Worse Off Calc'!$C$6='No Worse Off Ref Data'!E$2,Data!I136,0)</f>
        <v>45.611939383561634</v>
      </c>
      <c r="F136" s="4">
        <f>IF('No Worse Off Calc'!$C$6='No Worse Off Ref Data'!F$2,Data!J136,0)</f>
        <v>0</v>
      </c>
      <c r="G136" s="4">
        <f>IF('No Worse Off Calc'!$C$6='No Worse Off Ref Data'!G$2,Data!K136,0)</f>
        <v>0</v>
      </c>
      <c r="H136" s="4">
        <f>IF('No Worse Off Calc'!$C$6='No Worse Off Ref Data'!H$2,Data!L136,0)</f>
        <v>0</v>
      </c>
      <c r="I136" s="4">
        <f>IF('No Worse Off Calc'!$C$6='No Worse Off Ref Data'!I$2,Data!M136,0)</f>
        <v>0</v>
      </c>
      <c r="J136" s="4">
        <f>IF('No Worse Off Calc'!$C$6='No Worse Off Ref Data'!J$2,Data!N136,0)</f>
        <v>0</v>
      </c>
      <c r="K136" s="4">
        <f>IF('No Worse Off Calc'!$C$6='No Worse Off Ref Data'!K$2,Data!O136,0)</f>
        <v>0</v>
      </c>
      <c r="L136" s="4">
        <f>IF('No Worse Off Calc'!$C$6='No Worse Off Ref Data'!L$2,Data!P136,0)</f>
        <v>0</v>
      </c>
      <c r="M136" s="4">
        <f>IF('No Worse Off Calc'!$C$6='No Worse Off Ref Data'!M$2,Data!Q136,0)</f>
        <v>0</v>
      </c>
      <c r="N136" s="4">
        <f>IF('No Worse Off Calc'!$C$6='No Worse Off Ref Data'!N$2,Data!R136,0)</f>
        <v>0</v>
      </c>
      <c r="O136" s="4">
        <f>IF('No Worse Off Calc'!$C$6='No Worse Off Ref Data'!O$2,Data!S136,0)</f>
        <v>0</v>
      </c>
      <c r="P136" s="4">
        <f>IF('No Worse Off Calc'!$C$6='No Worse Off Ref Data'!P$2,Data!T136,0)</f>
        <v>0</v>
      </c>
      <c r="Q136" s="4">
        <f>IF('No Worse Off Calc'!$C$6='No Worse Off Ref Data'!Q$2,Data!U136,0)</f>
        <v>0</v>
      </c>
      <c r="R136" s="22">
        <f t="shared" si="17"/>
        <v>45.611939383561634</v>
      </c>
      <c r="S136" s="18">
        <f>IF(S$2='No Worse Off Calc'!$D$6,Data!V136,0)</f>
        <v>0</v>
      </c>
      <c r="T136" s="4">
        <f>IF(T$2='No Worse Off Calc'!$D$6,Data!W136,0)</f>
        <v>0</v>
      </c>
      <c r="U136" s="4">
        <f>IF(U$2='No Worse Off Calc'!$D$6,Data!X136,0)</f>
        <v>0</v>
      </c>
      <c r="V136" s="4">
        <f>IF(V$2='No Worse Off Calc'!$D$6,Data!Y136,0)</f>
        <v>0</v>
      </c>
      <c r="W136" s="4">
        <f>IF(W$2='No Worse Off Calc'!$D$6,Data!Z136,0)</f>
        <v>0</v>
      </c>
      <c r="X136" s="4">
        <f>IF(X$2='No Worse Off Calc'!$D$6,Data!AA136,0)</f>
        <v>0</v>
      </c>
      <c r="Y136" s="4">
        <f>IF(Y$2='No Worse Off Calc'!$D$6,Data!AB136,0)</f>
        <v>0</v>
      </c>
      <c r="Z136" s="4">
        <f>IF(Z$2='No Worse Off Calc'!$D$6,Data!AC136,0)</f>
        <v>0</v>
      </c>
      <c r="AA136" s="4">
        <f>IF(AA$2='No Worse Off Calc'!$D$6,Data!AD136,0)</f>
        <v>0</v>
      </c>
      <c r="AB136" s="4">
        <f>IF(AB$2='No Worse Off Calc'!$D$6,Data!AE136,0)</f>
        <v>0</v>
      </c>
      <c r="AC136" s="4">
        <f>IF(AC$2='No Worse Off Calc'!$D$6,Data!AF136,0)</f>
        <v>0</v>
      </c>
      <c r="AD136" s="4">
        <f>IF(AD$2='No Worse Off Calc'!$D$6,Data!AG136,0)</f>
        <v>0</v>
      </c>
      <c r="AE136" s="4">
        <f>IF(AE$2='No Worse Off Calc'!$D$6,Data!AH136,0)</f>
        <v>0</v>
      </c>
      <c r="AF136" s="4">
        <f>IF(AF$2='No Worse Off Calc'!$D$6,Data!AI136,0)</f>
        <v>0</v>
      </c>
      <c r="AG136" s="6">
        <f t="shared" si="18"/>
        <v>0</v>
      </c>
      <c r="AH136" s="18">
        <f>IF(AH$2='No Worse Off Calc'!$E$6,0,0)</f>
        <v>0</v>
      </c>
      <c r="AI136" s="4">
        <f>IF(AI$2='No Worse Off Calc'!$E$6,Data!AJ136,0)</f>
        <v>0</v>
      </c>
      <c r="AJ136" s="4">
        <f>IF(AJ$2='No Worse Off Calc'!$E$6,Data!AK136,0)</f>
        <v>0</v>
      </c>
      <c r="AK136" s="4">
        <f>IF(AK$2='No Worse Off Calc'!$E$6,Data!AL136,0)</f>
        <v>0</v>
      </c>
      <c r="AL136" s="4">
        <f>IF(AL$2='No Worse Off Calc'!$E$6,Data!AM136,0)</f>
        <v>0</v>
      </c>
      <c r="AM136" s="4">
        <f>IF(AM$2='No Worse Off Calc'!$E$6,Data!AN136,0)</f>
        <v>0</v>
      </c>
      <c r="AN136" s="4">
        <f>IF(AN$2='No Worse Off Calc'!$E$6,Data!AO136,0)</f>
        <v>0</v>
      </c>
      <c r="AO136" s="4">
        <f>IF(AO$2='No Worse Off Calc'!$E$6,Data!AP136,0)</f>
        <v>0</v>
      </c>
      <c r="AP136" s="6">
        <f t="shared" si="19"/>
        <v>0</v>
      </c>
      <c r="AQ136" s="18">
        <f>IF(AQ$2='No Worse Off Calc'!$F$6,0,0)</f>
        <v>0</v>
      </c>
      <c r="AR136" s="4">
        <f>IF(AR$2='No Worse Off Calc'!$F$6,Data!AQ136,0)</f>
        <v>0</v>
      </c>
      <c r="AS136" s="4">
        <f>IF(AS$2='No Worse Off Calc'!$F$6,Data!AR136,0)</f>
        <v>0</v>
      </c>
      <c r="AT136" s="4">
        <f>IF(AT$2='No Worse Off Calc'!$F$6,Data!AS136,0)</f>
        <v>0</v>
      </c>
      <c r="AU136" s="4">
        <f>IF(AU$2='No Worse Off Calc'!$F$6,Data!AT136,0)</f>
        <v>0</v>
      </c>
      <c r="AV136" s="4">
        <f>IF(AV$2='No Worse Off Calc'!$F$6,Data!AU136,0)</f>
        <v>0</v>
      </c>
      <c r="AW136" s="4">
        <f>IF(AW$2='No Worse Off Calc'!$F$6,Data!AV136,0)</f>
        <v>0</v>
      </c>
      <c r="AX136" s="4">
        <f>IF(AX$2='No Worse Off Calc'!$F$6,Data!AW136,0)</f>
        <v>0</v>
      </c>
      <c r="AY136" s="6">
        <f t="shared" si="20"/>
        <v>0</v>
      </c>
      <c r="AZ136" s="18">
        <f>IF(AZ$2='No Worse Off Calc'!$G$6,0,0)</f>
        <v>0</v>
      </c>
      <c r="BA136" s="4">
        <f>IF(BA$2='No Worse Off Calc'!$G$6,Data!AX136,0)</f>
        <v>0</v>
      </c>
      <c r="BB136" s="4">
        <f>IF(BB$2='No Worse Off Calc'!$G$6,Data!AY136,0)</f>
        <v>0</v>
      </c>
      <c r="BC136" s="4">
        <f>IF(BC$2='No Worse Off Calc'!$G$6,Data!AZ136,0)</f>
        <v>0</v>
      </c>
      <c r="BD136" s="4">
        <f>IF(BD$2='No Worse Off Calc'!$G$6,Data!BA136,0)</f>
        <v>0</v>
      </c>
      <c r="BE136" s="4">
        <f>IF(BE$2='No Worse Off Calc'!$G$6,Data!BB136,0)</f>
        <v>0</v>
      </c>
      <c r="BF136" s="4">
        <f>IF(BF$2='No Worse Off Calc'!$G$6,Data!BC136,0)</f>
        <v>0</v>
      </c>
      <c r="BG136" s="4">
        <f>IF(BG$2='No Worse Off Calc'!$G$6,Data!BD136,0)</f>
        <v>0</v>
      </c>
      <c r="BH136" s="6">
        <f t="shared" si="21"/>
        <v>0</v>
      </c>
      <c r="BI136" s="97">
        <f>IF('No Worse Off Calc'!$H$6="Yes",Data!BE136,0)</f>
        <v>0</v>
      </c>
      <c r="BJ136" s="18">
        <f>IF(BJ$2='No Worse Off Calc'!$L$4,0,0)</f>
        <v>0</v>
      </c>
      <c r="BK136" s="4">
        <f>IF(BK$2='No Worse Off Calc'!$L$4,Data!BV136,0)</f>
        <v>0</v>
      </c>
      <c r="BL136" s="4">
        <f>IF(BL$2='No Worse Off Calc'!$L$4,Data!BW136,0)</f>
        <v>0</v>
      </c>
      <c r="BM136" s="4">
        <f>IF(BM$2='No Worse Off Calc'!$L$4,Data!BX136,0)</f>
        <v>0</v>
      </c>
      <c r="BN136" s="4">
        <f>IF(BN$2='No Worse Off Calc'!$L$4,Data!BY136,0)</f>
        <v>0.30875000000000002</v>
      </c>
      <c r="BO136" s="6">
        <f t="shared" si="22"/>
        <v>0.30875000000000002</v>
      </c>
      <c r="BP136" s="4">
        <f>IF('No Worse Off Calc'!$J$6='No Worse Off Ref Data'!BP$2,Data!C136,0)</f>
        <v>0</v>
      </c>
      <c r="BQ136" s="4">
        <f>IF('No Worse Off Calc'!$J$6='No Worse Off Ref Data'!BQ$2,Data!D136,0)</f>
        <v>0</v>
      </c>
      <c r="BR136" s="4">
        <f>IF('No Worse Off Calc'!$J$6='No Worse Off Ref Data'!BR$2,Data!E136,0)</f>
        <v>0</v>
      </c>
      <c r="BS136" s="4">
        <f>IF('No Worse Off Calc'!$J$6='No Worse Off Ref Data'!BS$2,Data!F136,0)</f>
        <v>45.173000000000002</v>
      </c>
      <c r="BT136" s="99">
        <f t="shared" si="16"/>
        <v>45.173000000000002</v>
      </c>
      <c r="BU136" s="102">
        <f>IF('No Worse Off Calc'!$L$6="Yes",'No Worse Off Ref Data'!BO136*'No Worse Off Calc'!$L$5,0)</f>
        <v>0.30875000000000002</v>
      </c>
      <c r="BV136" s="102">
        <f>IF('No Worse Off Calc'!$M$6="Yes",IF(('No Worse Off Calc'!I140-'No Worse Off Ref Data'!BT136)&gt;0,('No Worse Off Calc'!I140-'No Worse Off Ref Data'!BT136)*'No Worse Off Calc'!$M$5,0),0)</f>
        <v>0.43893938356163176</v>
      </c>
      <c r="BW136" s="80">
        <f>IF('No Worse Off Calc'!$K$6="Yes",IF(('No Worse Off Calc'!I140)&lt;'No Worse Off Calc'!J140,('No Worse Off Calc'!I140-'No Worse Off Calc'!J140)*'No Worse Off Calc'!$K$5,0),0)</f>
        <v>0</v>
      </c>
      <c r="BX136" s="105">
        <f>IF('No Worse Off Calc'!$N$5='No Worse Off Ref Data'!$BX$2,'No Worse Off Scaling'!D139,0)</f>
        <v>0</v>
      </c>
      <c r="BY136" s="1">
        <f>IF('No Worse Off Calc'!$N$5='No Worse Off Ref Data'!$BY$2,'No Worse Off Scaling'!H139,0)</f>
        <v>-0.41973667474368082</v>
      </c>
      <c r="BZ136" s="6">
        <f>IF('No Worse Off Calc'!$N$6="Yes",SUM('No Worse Off Ref Data'!BX136:BY136),0)</f>
        <v>-0.41973667474368082</v>
      </c>
      <c r="CA136" s="4"/>
      <c r="CB136" s="4"/>
      <c r="CC136" s="4"/>
      <c r="CD136" s="4"/>
      <c r="CE136" s="4"/>
      <c r="CF136" s="4"/>
      <c r="CG136" s="4"/>
      <c r="CH136" s="4"/>
      <c r="CI136" s="4"/>
      <c r="CJ136" s="4"/>
      <c r="CK136" s="4"/>
      <c r="CL136" s="4"/>
      <c r="CM136" s="4"/>
      <c r="CN136" s="4"/>
      <c r="CO136" s="4"/>
      <c r="CP136" s="4"/>
      <c r="CQ136" s="4" t="e">
        <f>IF('No Worse Off Calc'!#REF!='No Worse Off Ref Data'!CQ$2,Data!G136,0)</f>
        <v>#REF!</v>
      </c>
      <c r="CR136" s="4" t="e">
        <f>IF('No Worse Off Calc'!#REF!='No Worse Off Ref Data'!CR$2,Data!H136,0)</f>
        <v>#REF!</v>
      </c>
      <c r="CS136" s="4" t="e">
        <f>IF('No Worse Off Calc'!#REF!='No Worse Off Ref Data'!CS$2,Data!I136,0)</f>
        <v>#REF!</v>
      </c>
      <c r="CT136" s="4" t="e">
        <f>IF('No Worse Off Calc'!#REF!='No Worse Off Ref Data'!CT$2,Data!J136,0)</f>
        <v>#REF!</v>
      </c>
      <c r="CU136" s="4" t="e">
        <f>IF('No Worse Off Calc'!#REF!='No Worse Off Ref Data'!CU$2,Data!K136,0)</f>
        <v>#REF!</v>
      </c>
      <c r="CV136" s="4" t="e">
        <f>IF('No Worse Off Calc'!#REF!='No Worse Off Ref Data'!CV$2,Data!L136,0)</f>
        <v>#REF!</v>
      </c>
      <c r="CW136" s="4" t="e">
        <f>IF('No Worse Off Calc'!#REF!='No Worse Off Ref Data'!CW$2,Data!M136,0)</f>
        <v>#REF!</v>
      </c>
      <c r="CX136" s="4" t="e">
        <f>IF('No Worse Off Calc'!#REF!='No Worse Off Ref Data'!CX$2,Data!N136,0)</f>
        <v>#REF!</v>
      </c>
      <c r="CY136" s="4" t="e">
        <f>IF('No Worse Off Calc'!#REF!='No Worse Off Ref Data'!CY$2,Data!O136,0)</f>
        <v>#REF!</v>
      </c>
      <c r="CZ136" s="4" t="e">
        <f>IF('No Worse Off Calc'!#REF!='No Worse Off Ref Data'!CZ$2,Data!P136,0)</f>
        <v>#REF!</v>
      </c>
      <c r="DA136" s="4" t="e">
        <f>IF('No Worse Off Calc'!#REF!='No Worse Off Ref Data'!DA$2,Data!Q136,0)</f>
        <v>#REF!</v>
      </c>
      <c r="DB136" s="4" t="e">
        <f>IF('No Worse Off Calc'!#REF!='No Worse Off Ref Data'!DB$2,Data!R136,0)</f>
        <v>#REF!</v>
      </c>
      <c r="DC136" s="4" t="e">
        <f>IF('No Worse Off Calc'!#REF!='No Worse Off Ref Data'!DC$2,Data!S136,0)</f>
        <v>#REF!</v>
      </c>
      <c r="DD136" s="4" t="e">
        <f>IF('No Worse Off Calc'!#REF!='No Worse Off Ref Data'!DD$2,Data!T136,0)</f>
        <v>#REF!</v>
      </c>
      <c r="DE136" s="4" t="e">
        <f>IF('No Worse Off Calc'!#REF!='No Worse Off Ref Data'!DE$2,Data!U136,0)</f>
        <v>#REF!</v>
      </c>
      <c r="DF136" s="22" t="e">
        <f t="shared" si="23"/>
        <v>#REF!</v>
      </c>
    </row>
    <row r="137" spans="1:110" ht="14.5" thickBot="1" x14ac:dyDescent="0.35">
      <c r="A137" s="13" t="s">
        <v>144</v>
      </c>
      <c r="B137" s="38" t="s">
        <v>0</v>
      </c>
      <c r="C137" s="81">
        <f>IF('No Worse Off Calc'!$C$6='No Worse Off Ref Data'!C$2,Data!G137,0)</f>
        <v>0</v>
      </c>
      <c r="D137" s="82">
        <f>IF('No Worse Off Calc'!$C$6='No Worse Off Ref Data'!D$2,Data!H137,0)</f>
        <v>0</v>
      </c>
      <c r="E137" s="82">
        <f>IF('No Worse Off Calc'!$C$6='No Worse Off Ref Data'!E$2,Data!I137,0)</f>
        <v>100</v>
      </c>
      <c r="F137" s="82">
        <f>IF('No Worse Off Calc'!$C$6='No Worse Off Ref Data'!F$2,Data!J137,0)</f>
        <v>0</v>
      </c>
      <c r="G137" s="82">
        <f>IF('No Worse Off Calc'!$C$6='No Worse Off Ref Data'!G$2,Data!K137,0)</f>
        <v>0</v>
      </c>
      <c r="H137" s="82">
        <f>IF('No Worse Off Calc'!$C$6='No Worse Off Ref Data'!H$2,Data!L137,0)</f>
        <v>0</v>
      </c>
      <c r="I137" s="82">
        <f>IF('No Worse Off Calc'!$C$6='No Worse Off Ref Data'!I$2,Data!M137,0)</f>
        <v>0</v>
      </c>
      <c r="J137" s="82">
        <f>IF('No Worse Off Calc'!$C$6='No Worse Off Ref Data'!J$2,Data!N137,0)</f>
        <v>0</v>
      </c>
      <c r="K137" s="82">
        <f>IF('No Worse Off Calc'!$C$6='No Worse Off Ref Data'!K$2,Data!O137,0)</f>
        <v>0</v>
      </c>
      <c r="L137" s="82">
        <f>IF('No Worse Off Calc'!$C$6='No Worse Off Ref Data'!L$2,Data!P137,0)</f>
        <v>0</v>
      </c>
      <c r="M137" s="82">
        <f>IF('No Worse Off Calc'!$C$6='No Worse Off Ref Data'!M$2,Data!Q137,0)</f>
        <v>0</v>
      </c>
      <c r="N137" s="82">
        <f>IF('No Worse Off Calc'!$C$6='No Worse Off Ref Data'!N$2,Data!R137,0)</f>
        <v>0</v>
      </c>
      <c r="O137" s="82">
        <f>IF('No Worse Off Calc'!$C$6='No Worse Off Ref Data'!O$2,Data!S137,0)</f>
        <v>0</v>
      </c>
      <c r="P137" s="82">
        <f>IF('No Worse Off Calc'!$C$6='No Worse Off Ref Data'!P$2,Data!T137,0)</f>
        <v>0</v>
      </c>
      <c r="Q137" s="82">
        <f>IF('No Worse Off Calc'!$C$6='No Worse Off Ref Data'!Q$2,Data!U137,0)</f>
        <v>0</v>
      </c>
      <c r="R137" s="95">
        <f>IF('No Worse Off Calc'!A2="Yes",SUM(C137:Q137),0)</f>
        <v>0</v>
      </c>
      <c r="S137" s="81">
        <f>IF(S$2='No Worse Off Calc'!$D$6,Data!V137,0)</f>
        <v>0</v>
      </c>
      <c r="T137" s="82">
        <f>IF(T$2='No Worse Off Calc'!$D$6,Data!W137,0)</f>
        <v>0</v>
      </c>
      <c r="U137" s="82">
        <f>IF(U$2='No Worse Off Calc'!$D$6,Data!X137,0)</f>
        <v>0</v>
      </c>
      <c r="V137" s="82">
        <f>IF(V$2='No Worse Off Calc'!$D$6,Data!Y137,0)</f>
        <v>0</v>
      </c>
      <c r="W137" s="82">
        <f>IF(W$2='No Worse Off Calc'!$D$6,Data!Z137,0)</f>
        <v>0</v>
      </c>
      <c r="X137" s="82">
        <f>IF(X$2='No Worse Off Calc'!$D$6,Data!AA137,0)</f>
        <v>0</v>
      </c>
      <c r="Y137" s="82">
        <f>IF(Y$2='No Worse Off Calc'!$D$6,Data!AB137,0)</f>
        <v>0</v>
      </c>
      <c r="Z137" s="82">
        <f>IF(Z$2='No Worse Off Calc'!$D$6,Data!AC137,0)</f>
        <v>0</v>
      </c>
      <c r="AA137" s="82">
        <f>IF(AA$2='No Worse Off Calc'!$D$6,Data!AD137,0)</f>
        <v>0</v>
      </c>
      <c r="AB137" s="82">
        <f>IF(AB$2='No Worse Off Calc'!$D$6,Data!AE137,0)</f>
        <v>0</v>
      </c>
      <c r="AC137" s="82">
        <f>IF(AC$2='No Worse Off Calc'!$D$6,Data!AF137,0)</f>
        <v>0</v>
      </c>
      <c r="AD137" s="82">
        <f>IF(AD$2='No Worse Off Calc'!$D$6,Data!AG137,0)</f>
        <v>0</v>
      </c>
      <c r="AE137" s="82">
        <f>IF(AE$2='No Worse Off Calc'!$D$6,Data!AH137,0)</f>
        <v>0</v>
      </c>
      <c r="AF137" s="82">
        <f>IF(AF$2='No Worse Off Calc'!$D$6,Data!AI137,0)</f>
        <v>0</v>
      </c>
      <c r="AG137" s="84">
        <f>IF('No Worse Off Calc'!A2="Yes",SUM(S137:AF137),0)</f>
        <v>0</v>
      </c>
      <c r="AH137" s="81">
        <f>IF(AH$2='No Worse Off Calc'!$E$6,0,0)</f>
        <v>0</v>
      </c>
      <c r="AI137" s="82">
        <f>IF(AI$2='No Worse Off Calc'!$E$6,Data!AJ137,0)</f>
        <v>0</v>
      </c>
      <c r="AJ137" s="82">
        <f>IF(AJ$2='No Worse Off Calc'!$E$6,Data!AK137,0)</f>
        <v>0</v>
      </c>
      <c r="AK137" s="82">
        <f>IF(AK$2='No Worse Off Calc'!$E$6,Data!AL137,0)</f>
        <v>0</v>
      </c>
      <c r="AL137" s="82">
        <f>IF(AL$2='No Worse Off Calc'!$E$6,Data!AM137,0)</f>
        <v>0</v>
      </c>
      <c r="AM137" s="82">
        <f>IF(AM$2='No Worse Off Calc'!$E$6,Data!AN137,0)</f>
        <v>0</v>
      </c>
      <c r="AN137" s="82">
        <f>IF(AN$2='No Worse Off Calc'!$E$6,Data!AO137,0)</f>
        <v>0</v>
      </c>
      <c r="AO137" s="82">
        <f>IF(AO$2='No Worse Off Calc'!$E$6,Data!AP137,0)</f>
        <v>0</v>
      </c>
      <c r="AP137" s="84">
        <f>IF('No Worse Off Calc'!A2="Yes",SUM(AH137:AO137),0)</f>
        <v>0</v>
      </c>
      <c r="AQ137" s="81">
        <f>IF(AQ$2='No Worse Off Calc'!$F$6,0,0)</f>
        <v>0</v>
      </c>
      <c r="AR137" s="82">
        <f>IF(AR$2='No Worse Off Calc'!$F$6,Data!AQ137,0)</f>
        <v>0</v>
      </c>
      <c r="AS137" s="82">
        <f>IF(AS$2='No Worse Off Calc'!$F$6,Data!AR137,0)</f>
        <v>0</v>
      </c>
      <c r="AT137" s="82">
        <f>IF(AT$2='No Worse Off Calc'!$F$6,Data!AS137,0)</f>
        <v>0</v>
      </c>
      <c r="AU137" s="82">
        <f>IF(AU$2='No Worse Off Calc'!$F$6,Data!AT137,0)</f>
        <v>0</v>
      </c>
      <c r="AV137" s="82">
        <f>IF(AV$2='No Worse Off Calc'!$F$6,Data!AU137,0)</f>
        <v>0</v>
      </c>
      <c r="AW137" s="82">
        <f>IF(AW$2='No Worse Off Calc'!$F$6,Data!AV137,0)</f>
        <v>0</v>
      </c>
      <c r="AX137" s="82">
        <f>IF(AX$2='No Worse Off Calc'!$F$6,Data!AW137,0)</f>
        <v>0</v>
      </c>
      <c r="AY137" s="84">
        <f>IF('No Worse Off Calc'!A2="Yes",SUM(AQ137:AX137),0)</f>
        <v>0</v>
      </c>
      <c r="AZ137" s="81">
        <f>IF(AZ$2='No Worse Off Calc'!$G$6,0,0)</f>
        <v>0</v>
      </c>
      <c r="BA137" s="82">
        <f>IF(BA$2='No Worse Off Calc'!$G$6,Data!AX137,0)</f>
        <v>0</v>
      </c>
      <c r="BB137" s="82">
        <f>IF(BB$2='No Worse Off Calc'!$G$6,Data!AY137,0)</f>
        <v>0</v>
      </c>
      <c r="BC137" s="82">
        <f>IF(BC$2='No Worse Off Calc'!$G$6,Data!AZ137,0)</f>
        <v>0</v>
      </c>
      <c r="BD137" s="82">
        <f>IF(BD$2='No Worse Off Calc'!$G$6,Data!BA137,0)</f>
        <v>0</v>
      </c>
      <c r="BE137" s="82">
        <f>IF(BE$2='No Worse Off Calc'!$G$6,Data!BB137,0)</f>
        <v>0</v>
      </c>
      <c r="BF137" s="82">
        <f>IF(BF$2='No Worse Off Calc'!$G$6,Data!BC137,0)</f>
        <v>0</v>
      </c>
      <c r="BG137" s="82">
        <f>IF(BG$2='No Worse Off Calc'!$G$6,Data!BD137,0)</f>
        <v>0</v>
      </c>
      <c r="BH137" s="84">
        <f>IF('No Worse Off Calc'!A2="Yes",SUM(AZ137:BG137),0)</f>
        <v>0</v>
      </c>
      <c r="BI137" s="98">
        <f>IF('No Worse Off Calc'!A2="Yes",IF('No Worse Off Calc'!$H$6="Yes",Data!BE137,0),0)</f>
        <v>0</v>
      </c>
      <c r="BJ137" s="81">
        <f>IF(BJ$2='No Worse Off Calc'!$L$4,0,0)</f>
        <v>0</v>
      </c>
      <c r="BK137" s="82">
        <f>IF(BK$2='No Worse Off Calc'!$L$4,Data!BV137,0)</f>
        <v>0</v>
      </c>
      <c r="BL137" s="82">
        <f>IF(BL$2='No Worse Off Calc'!$L$4,Data!BW137,0)</f>
        <v>0</v>
      </c>
      <c r="BM137" s="82">
        <f>IF(BM$2='No Worse Off Calc'!$L$4,Data!BX137,0)</f>
        <v>0</v>
      </c>
      <c r="BN137" s="82">
        <f>IF(BN$2='No Worse Off Calc'!$L$4,Data!BY137,0)</f>
        <v>0</v>
      </c>
      <c r="BO137" s="84">
        <f>IF('No Worse Off Calc'!A2="Yes",SUM(BJ137:BN137),0)</f>
        <v>0</v>
      </c>
      <c r="BP137" s="82">
        <f>IF('No Worse Off Calc'!$J$6='No Worse Off Ref Data'!BP$2,Data!C137,0)</f>
        <v>0</v>
      </c>
      <c r="BQ137" s="82">
        <f>IF('No Worse Off Calc'!$J$6='No Worse Off Ref Data'!BQ$2,Data!D137,0)</f>
        <v>0</v>
      </c>
      <c r="BR137" s="82">
        <f>IF('No Worse Off Calc'!$J$6='No Worse Off Ref Data'!BR$2,Data!E137,0)</f>
        <v>0</v>
      </c>
      <c r="BS137" s="82">
        <f>IF('No Worse Off Calc'!$J$6='No Worse Off Ref Data'!BS$2,Data!F137,0)</f>
        <v>0</v>
      </c>
      <c r="BT137" s="100">
        <f>IF('No Worse Off Calc'!A2="Yes",SUM(BP137:BS137),0)</f>
        <v>0</v>
      </c>
      <c r="BU137" s="103">
        <f>IF('No Worse Off Calc'!A2="Yes",IF('No Worse Off Calc'!$L$6="Yes",'No Worse Off Ref Data'!BO137*'No Worse Off Calc'!$L$5,0),0)</f>
        <v>0</v>
      </c>
      <c r="BV137" s="102">
        <f>IF('No Worse Off Calc'!$M$6="Yes",IF(('No Worse Off Calc'!I141-'No Worse Off Ref Data'!BT137)&gt;0,('No Worse Off Calc'!I141-'No Worse Off Ref Data'!BT137)*'No Worse Off Calc'!$M$5,0),0)</f>
        <v>0</v>
      </c>
      <c r="BW137" s="80">
        <f>IF('No Worse Off Calc'!$K$6="Yes",IF(('No Worse Off Calc'!I141)&lt;'No Worse Off Calc'!J141,('No Worse Off Calc'!I141-'No Worse Off Calc'!J141)*'No Worse Off Calc'!$K$5,0),0)</f>
        <v>0</v>
      </c>
      <c r="BX137" s="106">
        <f>IF('No Worse Off Calc'!$N$5='No Worse Off Ref Data'!$BX$2,'No Worse Off Scaling'!D140,0)</f>
        <v>0</v>
      </c>
      <c r="BY137" s="106">
        <f>IF('No Worse Off Calc'!$N$5='No Worse Off Ref Data'!$BY$2,'No Worse Off Scaling'!H140,0)</f>
        <v>0</v>
      </c>
      <c r="BZ137" s="84">
        <f>IF('No Worse Off Calc'!A2="Yes",IF('No Worse Off Calc'!$N$6="Yes",SUM('No Worse Off Ref Data'!BX137:BY137),0),0)</f>
        <v>0</v>
      </c>
      <c r="CA137" s="4"/>
      <c r="CB137" s="4"/>
      <c r="CC137" s="4"/>
      <c r="CD137" s="4"/>
      <c r="CE137" s="4"/>
      <c r="CF137" s="4"/>
      <c r="CG137" s="4"/>
      <c r="CH137" s="4"/>
      <c r="CI137" s="4"/>
      <c r="CJ137" s="4"/>
      <c r="CK137" s="4"/>
      <c r="CL137" s="4"/>
      <c r="CM137" s="4"/>
      <c r="CN137" s="4"/>
      <c r="CO137" s="4"/>
      <c r="CP137" s="4"/>
      <c r="CQ137" s="4" t="e">
        <f>IF('No Worse Off Calc'!#REF!='No Worse Off Ref Data'!CQ$2,Data!G137,0)</f>
        <v>#REF!</v>
      </c>
      <c r="CR137" s="4" t="e">
        <f>IF('No Worse Off Calc'!#REF!='No Worse Off Ref Data'!CR$2,Data!H137,0)</f>
        <v>#REF!</v>
      </c>
      <c r="CS137" s="4" t="e">
        <f>IF('No Worse Off Calc'!#REF!='No Worse Off Ref Data'!CS$2,Data!I137,0)</f>
        <v>#REF!</v>
      </c>
      <c r="CT137" s="4" t="e">
        <f>IF('No Worse Off Calc'!#REF!='No Worse Off Ref Data'!CT$2,Data!J137,0)</f>
        <v>#REF!</v>
      </c>
      <c r="CU137" s="4" t="e">
        <f>IF('No Worse Off Calc'!#REF!='No Worse Off Ref Data'!CU$2,Data!K137,0)</f>
        <v>#REF!</v>
      </c>
      <c r="CV137" s="4" t="e">
        <f>IF('No Worse Off Calc'!#REF!='No Worse Off Ref Data'!CV$2,Data!L137,0)</f>
        <v>#REF!</v>
      </c>
      <c r="CW137" s="4" t="e">
        <f>IF('No Worse Off Calc'!#REF!='No Worse Off Ref Data'!CW$2,Data!M137,0)</f>
        <v>#REF!</v>
      </c>
      <c r="CX137" s="4" t="e">
        <f>IF('No Worse Off Calc'!#REF!='No Worse Off Ref Data'!CX$2,Data!N137,0)</f>
        <v>#REF!</v>
      </c>
      <c r="CY137" s="4" t="e">
        <f>IF('No Worse Off Calc'!#REF!='No Worse Off Ref Data'!CY$2,Data!O137,0)</f>
        <v>#REF!</v>
      </c>
      <c r="CZ137" s="4" t="e">
        <f>IF('No Worse Off Calc'!#REF!='No Worse Off Ref Data'!CZ$2,Data!P137,0)</f>
        <v>#REF!</v>
      </c>
      <c r="DA137" s="4" t="e">
        <f>IF('No Worse Off Calc'!#REF!='No Worse Off Ref Data'!DA$2,Data!Q137,0)</f>
        <v>#REF!</v>
      </c>
      <c r="DB137" s="4" t="e">
        <f>IF('No Worse Off Calc'!#REF!='No Worse Off Ref Data'!DB$2,Data!R137,0)</f>
        <v>#REF!</v>
      </c>
      <c r="DC137" s="4" t="e">
        <f>IF('No Worse Off Calc'!#REF!='No Worse Off Ref Data'!DC$2,Data!S137,0)</f>
        <v>#REF!</v>
      </c>
      <c r="DD137" s="4" t="e">
        <f>IF('No Worse Off Calc'!#REF!='No Worse Off Ref Data'!DD$2,Data!T137,0)</f>
        <v>#REF!</v>
      </c>
      <c r="DE137" s="4" t="e">
        <f>IF('No Worse Off Calc'!#REF!='No Worse Off Ref Data'!DE$2,Data!U137,0)</f>
        <v>#REF!</v>
      </c>
      <c r="DF137" s="95" t="e">
        <f>IF('No Worse Off Calc'!#REF!="Yes",SUM(CQ137:DE137),0)</f>
        <v>#REF!</v>
      </c>
    </row>
  </sheetData>
  <mergeCells count="10">
    <mergeCell ref="BJ1:BO1"/>
    <mergeCell ref="BP1:BT1"/>
    <mergeCell ref="BX1:BZ1"/>
    <mergeCell ref="CQ1:DF1"/>
    <mergeCell ref="A1:B1"/>
    <mergeCell ref="C1:R1"/>
    <mergeCell ref="S1:AG1"/>
    <mergeCell ref="AH1:AP1"/>
    <mergeCell ref="AQ1:AY1"/>
    <mergeCell ref="AZ1:B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59DF-3362-45E8-B57B-A213F823F2E9}">
  <sheetPr>
    <tabColor rgb="FFFFFF00"/>
  </sheetPr>
  <dimension ref="A1:I140"/>
  <sheetViews>
    <sheetView workbookViewId="0">
      <pane xSplit="2" ySplit="5" topLeftCell="C6" activePane="bottomRight" state="frozen"/>
      <selection activeCell="AT147" sqref="AT147"/>
      <selection pane="topRight" activeCell="AT147" sqref="AT147"/>
      <selection pane="bottomLeft" activeCell="AT147" sqref="AT147"/>
      <selection pane="bottomRight" activeCell="H6" sqref="H6"/>
    </sheetView>
  </sheetViews>
  <sheetFormatPr defaultColWidth="9.1796875" defaultRowHeight="14" x14ac:dyDescent="0.3"/>
  <cols>
    <col min="1" max="1" width="8.81640625" style="1" bestFit="1" customWidth="1"/>
    <col min="2" max="2" width="34.1796875" style="1" customWidth="1"/>
    <col min="3" max="8" width="14.81640625" style="1" customWidth="1"/>
    <col min="9" max="16384" width="9.1796875" style="1"/>
  </cols>
  <sheetData>
    <row r="1" spans="1:9" x14ac:dyDescent="0.3">
      <c r="B1" s="1" t="s">
        <v>205</v>
      </c>
      <c r="C1" s="21">
        <f>SUM('No Worse Off Calc'!J142:M142)</f>
        <v>7302.9298302511434</v>
      </c>
    </row>
    <row r="2" spans="1:9" x14ac:dyDescent="0.3">
      <c r="B2" s="1" t="s">
        <v>154</v>
      </c>
      <c r="C2" s="77">
        <f>IF('No Worse Off Calc'!$A$1&lt;'No Worse Off Scaling'!$C$1,('No Worse Off Calc'!$A$1-'No Worse Off Scaling'!$C$1)/'No Worse Off Calc'!$A$1,('No Worse Off Calc'!$A$1-'No Worse Off Scaling'!$C$1)/'No Worse Off Scaling'!$C$1)</f>
        <v>-4.3275690035877626E-2</v>
      </c>
      <c r="E2" s="176"/>
    </row>
    <row r="3" spans="1:9" ht="14.5" thickBot="1" x14ac:dyDescent="0.35">
      <c r="B3" s="1" t="s">
        <v>255</v>
      </c>
      <c r="C3" s="77">
        <f>IF('No Worse Off Calc'!$A$1&lt;'No Worse Off Scaling'!$C$1,('No Worse Off Calc'!$A$1-'No Worse Off Scaling'!$C$1)/SUM(G$6:G$140),0)</f>
        <v>-0.56137840655735372</v>
      </c>
    </row>
    <row r="4" spans="1:9" ht="28.5" thickBot="1" x14ac:dyDescent="0.35">
      <c r="A4" s="461" t="s">
        <v>2</v>
      </c>
      <c r="B4" s="462"/>
      <c r="C4" s="89" t="s">
        <v>206</v>
      </c>
      <c r="D4" s="8" t="s">
        <v>198</v>
      </c>
      <c r="E4" s="463" t="s">
        <v>255</v>
      </c>
      <c r="F4" s="464"/>
      <c r="G4" s="464"/>
      <c r="H4" s="465"/>
    </row>
    <row r="5" spans="1:9" ht="28.5" thickBot="1" x14ac:dyDescent="0.35">
      <c r="A5" s="8" t="s">
        <v>7</v>
      </c>
      <c r="B5" s="9" t="s">
        <v>8</v>
      </c>
      <c r="C5" s="90" t="s">
        <v>207</v>
      </c>
      <c r="D5" s="93" t="s">
        <v>201</v>
      </c>
      <c r="E5" s="17" t="s">
        <v>287</v>
      </c>
      <c r="F5" s="14" t="s">
        <v>256</v>
      </c>
      <c r="G5" s="14" t="s">
        <v>204</v>
      </c>
      <c r="H5" s="88" t="s">
        <v>201</v>
      </c>
      <c r="I5" s="76"/>
    </row>
    <row r="6" spans="1:9" x14ac:dyDescent="0.3">
      <c r="A6" s="12">
        <v>10005</v>
      </c>
      <c r="B6" s="37" t="s">
        <v>10</v>
      </c>
      <c r="C6" s="91">
        <f>SUM('No Worse Off Calc'!J7:M7)</f>
        <v>0.65246917808219185</v>
      </c>
      <c r="D6" s="80">
        <f>C6*C$2</f>
        <v>-2.8236053908648775E-2</v>
      </c>
      <c r="E6" s="18">
        <f>'No Worse Off Calc'!J7</f>
        <v>0.54800000000000004</v>
      </c>
      <c r="F6" s="4">
        <f t="shared" ref="F6:F69" si="0">IF((C6-E6)&gt;0,1,0)</f>
        <v>1</v>
      </c>
      <c r="G6" s="4">
        <f>($C6-$E6)*F6</f>
        <v>0.1044691780821918</v>
      </c>
      <c r="H6" s="6">
        <f>IF(F6=1,G6*$C$3,0)</f>
        <v>-5.8646740726137257E-2</v>
      </c>
    </row>
    <row r="7" spans="1:9" x14ac:dyDescent="0.3">
      <c r="A7" s="12">
        <v>10015</v>
      </c>
      <c r="B7" s="37" t="s">
        <v>11</v>
      </c>
      <c r="C7" s="91">
        <f>SUM('No Worse Off Calc'!J8:M8)</f>
        <v>0.58334771689497711</v>
      </c>
      <c r="D7" s="80">
        <f t="shared" ref="D7:D70" si="1">C7*C$2</f>
        <v>-2.5244774979483922E-2</v>
      </c>
      <c r="E7" s="18">
        <f>'No Worse Off Calc'!J8</f>
        <v>0.57299999999999995</v>
      </c>
      <c r="F7" s="4">
        <f t="shared" si="0"/>
        <v>1</v>
      </c>
      <c r="G7" s="4">
        <f t="shared" ref="G7:G70" si="2">(C7-E7)*F7</f>
        <v>1.0347716894977155E-2</v>
      </c>
      <c r="H7" s="6">
        <f t="shared" ref="H7:H70" si="3">IF(F7=1,G7*$C$3,0)</f>
        <v>-5.8089848220088834E-3</v>
      </c>
    </row>
    <row r="8" spans="1:9" x14ac:dyDescent="0.3">
      <c r="A8" s="12">
        <v>10024</v>
      </c>
      <c r="B8" s="37" t="s">
        <v>12</v>
      </c>
      <c r="C8" s="91">
        <f>SUM('No Worse Off Calc'!J9:M9)</f>
        <v>209.48416210045667</v>
      </c>
      <c r="D8" s="80">
        <f>C8*C$2</f>
        <v>-9.0655716664849066</v>
      </c>
      <c r="E8" s="18">
        <f>'No Worse Off Calc'!J9</f>
        <v>200.923</v>
      </c>
      <c r="F8" s="4">
        <f t="shared" si="0"/>
        <v>1</v>
      </c>
      <c r="G8" s="4">
        <f t="shared" si="2"/>
        <v>8.56116210045667</v>
      </c>
      <c r="H8" s="6">
        <f t="shared" si="3"/>
        <v>-4.8060515382335725</v>
      </c>
    </row>
    <row r="9" spans="1:9" x14ac:dyDescent="0.3">
      <c r="A9" s="12">
        <v>10025</v>
      </c>
      <c r="B9" s="37" t="s">
        <v>13</v>
      </c>
      <c r="C9" s="91">
        <f>SUM('No Worse Off Calc'!J10:M10)</f>
        <v>68.549982191780799</v>
      </c>
      <c r="D9" s="80">
        <f t="shared" si="1"/>
        <v>-2.9665477812964371</v>
      </c>
      <c r="E9" s="18">
        <f>'No Worse Off Calc'!J10</f>
        <v>59.658999999999999</v>
      </c>
      <c r="F9" s="4">
        <f t="shared" si="0"/>
        <v>1</v>
      </c>
      <c r="G9" s="4">
        <f t="shared" si="2"/>
        <v>8.8909821917808003</v>
      </c>
      <c r="H9" s="6">
        <f t="shared" si="3"/>
        <v>-4.9912054155517138</v>
      </c>
    </row>
    <row r="10" spans="1:9" x14ac:dyDescent="0.3">
      <c r="A10" s="12">
        <v>10027</v>
      </c>
      <c r="B10" s="37" t="s">
        <v>14</v>
      </c>
      <c r="C10" s="91">
        <f>SUM('No Worse Off Calc'!J11:M11)</f>
        <v>66.585747945205483</v>
      </c>
      <c r="D10" s="80">
        <f t="shared" si="1"/>
        <v>-2.881544188883788</v>
      </c>
      <c r="E10" s="18">
        <f>'No Worse Off Calc'!J11</f>
        <v>61.194000000000003</v>
      </c>
      <c r="F10" s="4">
        <f t="shared" si="0"/>
        <v>1</v>
      </c>
      <c r="G10" s="4">
        <f t="shared" si="2"/>
        <v>5.3917479452054806</v>
      </c>
      <c r="H10" s="6">
        <f t="shared" si="3"/>
        <v>-3.0268108700383389</v>
      </c>
    </row>
    <row r="11" spans="1:9" x14ac:dyDescent="0.3">
      <c r="A11" s="12">
        <v>10029</v>
      </c>
      <c r="B11" s="37" t="s">
        <v>15</v>
      </c>
      <c r="C11" s="91">
        <f>SUM('No Worse Off Calc'!J12:M12)</f>
        <v>20.350107762557077</v>
      </c>
      <c r="D11" s="80">
        <f t="shared" si="1"/>
        <v>-0.88066495572912717</v>
      </c>
      <c r="E11" s="18">
        <f>'No Worse Off Calc'!J12</f>
        <v>17.616</v>
      </c>
      <c r="F11" s="4">
        <f t="shared" si="0"/>
        <v>1</v>
      </c>
      <c r="G11" s="4">
        <f t="shared" si="2"/>
        <v>2.7341077625570769</v>
      </c>
      <c r="H11" s="6">
        <f t="shared" si="3"/>
        <v>-1.5348690591003835</v>
      </c>
    </row>
    <row r="12" spans="1:9" x14ac:dyDescent="0.3">
      <c r="A12" s="12">
        <v>10044</v>
      </c>
      <c r="B12" s="37" t="s">
        <v>16</v>
      </c>
      <c r="C12" s="91">
        <f>SUM('No Worse Off Calc'!J13:M13)</f>
        <v>21.984089155251144</v>
      </c>
      <c r="D12" s="80">
        <f t="shared" si="1"/>
        <v>-0.95137662800374734</v>
      </c>
      <c r="E12" s="18">
        <f>'No Worse Off Calc'!J13</f>
        <v>20.309000000000001</v>
      </c>
      <c r="F12" s="4">
        <f t="shared" si="0"/>
        <v>1</v>
      </c>
      <c r="G12" s="4">
        <f t="shared" si="2"/>
        <v>1.6750891552511433</v>
      </c>
      <c r="H12" s="6">
        <f t="shared" si="3"/>
        <v>-0.94035888081639052</v>
      </c>
    </row>
    <row r="13" spans="1:9" x14ac:dyDescent="0.3">
      <c r="A13" s="12">
        <v>10046</v>
      </c>
      <c r="B13" s="37" t="s">
        <v>17</v>
      </c>
      <c r="C13" s="91">
        <f>SUM('No Worse Off Calc'!J14:M14)</f>
        <v>97.711136415525118</v>
      </c>
      <c r="D13" s="80">
        <f t="shared" si="1"/>
        <v>-4.2285168525716195</v>
      </c>
      <c r="E13" s="18">
        <f>'No Worse Off Calc'!J14</f>
        <v>81.850999999999999</v>
      </c>
      <c r="F13" s="4">
        <f t="shared" si="0"/>
        <v>1</v>
      </c>
      <c r="G13" s="4">
        <f t="shared" si="2"/>
        <v>15.860136415525119</v>
      </c>
      <c r="H13" s="6">
        <f t="shared" si="3"/>
        <v>-8.9035381087297516</v>
      </c>
    </row>
    <row r="14" spans="1:9" x14ac:dyDescent="0.3">
      <c r="A14" s="12">
        <v>10047</v>
      </c>
      <c r="B14" s="37" t="s">
        <v>18</v>
      </c>
      <c r="C14" s="91">
        <f>SUM('No Worse Off Calc'!J15:M15)</f>
        <v>150.4271770547945</v>
      </c>
      <c r="D14" s="80">
        <f t="shared" si="1"/>
        <v>-6.50983988719537</v>
      </c>
      <c r="E14" s="18">
        <f>'No Worse Off Calc'!J15</f>
        <v>156.673</v>
      </c>
      <c r="F14" s="4">
        <f t="shared" si="0"/>
        <v>0</v>
      </c>
      <c r="G14" s="4">
        <f t="shared" si="2"/>
        <v>0</v>
      </c>
      <c r="H14" s="6">
        <f t="shared" si="3"/>
        <v>0</v>
      </c>
    </row>
    <row r="15" spans="1:9" x14ac:dyDescent="0.3">
      <c r="A15" s="12">
        <v>10055</v>
      </c>
      <c r="B15" s="37" t="s">
        <v>19</v>
      </c>
      <c r="C15" s="91">
        <f>SUM('No Worse Off Calc'!J16:M16)</f>
        <v>0.38418984018264846</v>
      </c>
      <c r="D15" s="80">
        <f t="shared" si="1"/>
        <v>-1.6626080438677658E-2</v>
      </c>
      <c r="E15" s="18">
        <f>'No Worse Off Calc'!J16</f>
        <v>0.39800000000000002</v>
      </c>
      <c r="F15" s="4">
        <f t="shared" si="0"/>
        <v>0</v>
      </c>
      <c r="G15" s="4">
        <f t="shared" si="2"/>
        <v>0</v>
      </c>
      <c r="H15" s="6">
        <f t="shared" si="3"/>
        <v>0</v>
      </c>
    </row>
    <row r="16" spans="1:9" x14ac:dyDescent="0.3">
      <c r="A16" s="12">
        <v>10057</v>
      </c>
      <c r="B16" s="37" t="s">
        <v>20</v>
      </c>
      <c r="C16" s="91">
        <f>SUM('No Worse Off Calc'!J17:M17)</f>
        <v>19.975708219178077</v>
      </c>
      <c r="D16" s="80">
        <f t="shared" si="1"/>
        <v>-0.86446255714028353</v>
      </c>
      <c r="E16" s="18">
        <f>'No Worse Off Calc'!J17</f>
        <v>21.068999999999999</v>
      </c>
      <c r="F16" s="4">
        <f t="shared" si="0"/>
        <v>0</v>
      </c>
      <c r="G16" s="4">
        <f t="shared" si="2"/>
        <v>0</v>
      </c>
      <c r="H16" s="6">
        <f t="shared" si="3"/>
        <v>0</v>
      </c>
    </row>
    <row r="17" spans="1:8" x14ac:dyDescent="0.3">
      <c r="A17" s="12">
        <v>10059</v>
      </c>
      <c r="B17" s="37" t="s">
        <v>21</v>
      </c>
      <c r="C17" s="91">
        <f>SUM('No Worse Off Calc'!J18:M18)</f>
        <v>7.5985666666666685</v>
      </c>
      <c r="D17" s="80">
        <f t="shared" si="1"/>
        <v>-0.32883321578361863</v>
      </c>
      <c r="E17" s="18">
        <f>'No Worse Off Calc'!J18</f>
        <v>7.6390000000000002</v>
      </c>
      <c r="F17" s="4">
        <f t="shared" si="0"/>
        <v>0</v>
      </c>
      <c r="G17" s="4">
        <f t="shared" si="2"/>
        <v>0</v>
      </c>
      <c r="H17" s="6">
        <f t="shared" si="3"/>
        <v>0</v>
      </c>
    </row>
    <row r="18" spans="1:8" x14ac:dyDescent="0.3">
      <c r="A18" s="12">
        <v>10061</v>
      </c>
      <c r="B18" s="37" t="s">
        <v>22</v>
      </c>
      <c r="C18" s="91">
        <f>SUM('No Worse Off Calc'!J19:M19)</f>
        <v>9.3590023972602747</v>
      </c>
      <c r="D18" s="80">
        <f t="shared" si="1"/>
        <v>-0.40501728678887128</v>
      </c>
      <c r="E18" s="18">
        <f>'No Worse Off Calc'!J19</f>
        <v>8.7469999999999999</v>
      </c>
      <c r="F18" s="4">
        <f t="shared" si="0"/>
        <v>1</v>
      </c>
      <c r="G18" s="4">
        <f t="shared" si="2"/>
        <v>0.61200239726027483</v>
      </c>
      <c r="H18" s="6">
        <f t="shared" si="3"/>
        <v>-0.34356493058325366</v>
      </c>
    </row>
    <row r="19" spans="1:8" x14ac:dyDescent="0.3">
      <c r="A19" s="12">
        <v>10062</v>
      </c>
      <c r="B19" s="37" t="s">
        <v>23</v>
      </c>
      <c r="C19" s="91">
        <f>SUM('No Worse Off Calc'!J20:M20)</f>
        <v>7.2654349315068503</v>
      </c>
      <c r="D19" s="80">
        <f t="shared" si="1"/>
        <v>-0.31441671007172822</v>
      </c>
      <c r="E19" s="18">
        <f>'No Worse Off Calc'!J20</f>
        <v>5.32</v>
      </c>
      <c r="F19" s="4">
        <f t="shared" si="0"/>
        <v>1</v>
      </c>
      <c r="G19" s="4">
        <f t="shared" si="2"/>
        <v>1.94543493150685</v>
      </c>
      <c r="H19" s="6">
        <f t="shared" si="3"/>
        <v>-1.09212516191033</v>
      </c>
    </row>
    <row r="20" spans="1:8" x14ac:dyDescent="0.3">
      <c r="A20" s="12">
        <v>10064</v>
      </c>
      <c r="B20" s="37" t="s">
        <v>24</v>
      </c>
      <c r="C20" s="91">
        <f>SUM('No Worse Off Calc'!J21:M21)</f>
        <v>13.773583219178082</v>
      </c>
      <c r="D20" s="80">
        <f t="shared" si="1"/>
        <v>-0.59606131807651619</v>
      </c>
      <c r="E20" s="18">
        <f>'No Worse Off Calc'!J21</f>
        <v>14.064</v>
      </c>
      <c r="F20" s="4">
        <f t="shared" si="0"/>
        <v>0</v>
      </c>
      <c r="G20" s="4">
        <f t="shared" si="2"/>
        <v>0</v>
      </c>
      <c r="H20" s="6">
        <f t="shared" si="3"/>
        <v>0</v>
      </c>
    </row>
    <row r="21" spans="1:8" x14ac:dyDescent="0.3">
      <c r="A21" s="12">
        <v>10065</v>
      </c>
      <c r="B21" s="37" t="s">
        <v>25</v>
      </c>
      <c r="C21" s="91">
        <f>SUM('No Worse Off Calc'!J22:M22)</f>
        <v>5.0936791095890408</v>
      </c>
      <c r="D21" s="80">
        <f t="shared" si="1"/>
        <v>-0.22043247828880047</v>
      </c>
      <c r="E21" s="18">
        <f>'No Worse Off Calc'!J22</f>
        <v>2.3780000000000001</v>
      </c>
      <c r="F21" s="4">
        <f t="shared" si="0"/>
        <v>1</v>
      </c>
      <c r="G21" s="4">
        <f t="shared" si="2"/>
        <v>2.7156791095890407</v>
      </c>
      <c r="H21" s="6">
        <f t="shared" si="3"/>
        <v>-1.5245236112621887</v>
      </c>
    </row>
    <row r="22" spans="1:8" x14ac:dyDescent="0.3">
      <c r="A22" s="12">
        <v>10066</v>
      </c>
      <c r="B22" s="37" t="s">
        <v>26</v>
      </c>
      <c r="C22" s="91">
        <f>SUM('No Worse Off Calc'!J23:M23)</f>
        <v>25.110012214611878</v>
      </c>
      <c r="D22" s="80">
        <f t="shared" si="1"/>
        <v>-1.0866531053966446</v>
      </c>
      <c r="E22" s="18">
        <f>'No Worse Off Calc'!J23</f>
        <v>24.370999999999999</v>
      </c>
      <c r="F22" s="4">
        <f t="shared" si="0"/>
        <v>1</v>
      </c>
      <c r="G22" s="4">
        <f t="shared" si="2"/>
        <v>0.73901221461187916</v>
      </c>
      <c r="H22" s="6">
        <f t="shared" si="3"/>
        <v>-0.41486549946523782</v>
      </c>
    </row>
    <row r="23" spans="1:8" x14ac:dyDescent="0.3">
      <c r="A23" s="12">
        <v>10067</v>
      </c>
      <c r="B23" s="37" t="s">
        <v>27</v>
      </c>
      <c r="C23" s="91">
        <f>SUM('No Worse Off Calc'!J24:M24)</f>
        <v>16.669366552511416</v>
      </c>
      <c r="D23" s="80">
        <f t="shared" si="1"/>
        <v>-0.72137834002091006</v>
      </c>
      <c r="E23" s="18">
        <f>'No Worse Off Calc'!J24</f>
        <v>15.817</v>
      </c>
      <c r="F23" s="4">
        <f t="shared" si="0"/>
        <v>1</v>
      </c>
      <c r="G23" s="4">
        <f t="shared" si="2"/>
        <v>0.85236655251141613</v>
      </c>
      <c r="H23" s="6">
        <f t="shared" si="3"/>
        <v>-0.47850017705164377</v>
      </c>
    </row>
    <row r="24" spans="1:8" x14ac:dyDescent="0.3">
      <c r="A24" s="12">
        <v>10068</v>
      </c>
      <c r="B24" s="37" t="s">
        <v>28</v>
      </c>
      <c r="C24" s="91">
        <f>SUM('No Worse Off Calc'!J25:M25)</f>
        <v>2.5076860730593613</v>
      </c>
      <c r="D24" s="80">
        <f t="shared" si="1"/>
        <v>-0.10852184520500409</v>
      </c>
      <c r="E24" s="18">
        <f>'No Worse Off Calc'!J25</f>
        <v>2.77</v>
      </c>
      <c r="F24" s="4">
        <f t="shared" si="0"/>
        <v>0</v>
      </c>
      <c r="G24" s="4">
        <f t="shared" si="2"/>
        <v>0</v>
      </c>
      <c r="H24" s="6">
        <f t="shared" si="3"/>
        <v>0</v>
      </c>
    </row>
    <row r="25" spans="1:8" x14ac:dyDescent="0.3">
      <c r="A25" s="12">
        <v>10070</v>
      </c>
      <c r="B25" s="37" t="s">
        <v>29</v>
      </c>
      <c r="C25" s="91">
        <f>SUM('No Worse Off Calc'!J26:M26)</f>
        <v>0.37800993150684936</v>
      </c>
      <c r="D25" s="80">
        <f t="shared" si="1"/>
        <v>-1.6358640626373745E-2</v>
      </c>
      <c r="E25" s="18">
        <f>'No Worse Off Calc'!J26</f>
        <v>0.35899999999999999</v>
      </c>
      <c r="F25" s="4">
        <f t="shared" si="0"/>
        <v>1</v>
      </c>
      <c r="G25" s="4">
        <f t="shared" si="2"/>
        <v>1.9009931506849376E-2</v>
      </c>
      <c r="H25" s="6">
        <f t="shared" si="3"/>
        <v>-1.0671765058079537E-2</v>
      </c>
    </row>
    <row r="26" spans="1:8" x14ac:dyDescent="0.3">
      <c r="A26" s="12">
        <v>10071</v>
      </c>
      <c r="B26" s="37" t="s">
        <v>30</v>
      </c>
      <c r="C26" s="91">
        <f>SUM('No Worse Off Calc'!J27:M27)</f>
        <v>1.8623764840182646</v>
      </c>
      <c r="D26" s="80">
        <f t="shared" si="1"/>
        <v>-8.0595627452482027E-2</v>
      </c>
      <c r="E26" s="18">
        <f>'No Worse Off Calc'!J27</f>
        <v>1.9139999999999999</v>
      </c>
      <c r="F26" s="4">
        <f t="shared" si="0"/>
        <v>0</v>
      </c>
      <c r="G26" s="4">
        <f t="shared" si="2"/>
        <v>0</v>
      </c>
      <c r="H26" s="6">
        <f t="shared" si="3"/>
        <v>0</v>
      </c>
    </row>
    <row r="27" spans="1:8" x14ac:dyDescent="0.3">
      <c r="A27" s="12">
        <v>10072</v>
      </c>
      <c r="B27" s="37" t="s">
        <v>31</v>
      </c>
      <c r="C27" s="91">
        <f>SUM('No Worse Off Calc'!J28:M28)</f>
        <v>24.077171004566214</v>
      </c>
      <c r="D27" s="80">
        <f t="shared" si="1"/>
        <v>-1.0419561893344278</v>
      </c>
      <c r="E27" s="18">
        <f>'No Worse Off Calc'!J28</f>
        <v>23.981999999999999</v>
      </c>
      <c r="F27" s="4">
        <f t="shared" si="0"/>
        <v>1</v>
      </c>
      <c r="G27" s="4">
        <f t="shared" si="2"/>
        <v>9.5171004566214634E-2</v>
      </c>
      <c r="H27" s="6">
        <f t="shared" si="3"/>
        <v>-5.3426946893844203E-2</v>
      </c>
    </row>
    <row r="28" spans="1:8" x14ac:dyDescent="0.3">
      <c r="A28" s="12">
        <v>10074</v>
      </c>
      <c r="B28" s="37" t="s">
        <v>32</v>
      </c>
      <c r="C28" s="91">
        <f>SUM('No Worse Off Calc'!J29:M29)</f>
        <v>27.627224200913243</v>
      </c>
      <c r="D28" s="80">
        <f t="shared" si="1"/>
        <v>-1.1955871910704186</v>
      </c>
      <c r="E28" s="18">
        <f>'No Worse Off Calc'!J29</f>
        <v>26.681999999999999</v>
      </c>
      <c r="F28" s="4">
        <f t="shared" si="0"/>
        <v>1</v>
      </c>
      <c r="G28" s="4">
        <f t="shared" si="2"/>
        <v>0.94522420091324477</v>
      </c>
      <c r="H28" s="6">
        <f t="shared" si="3"/>
        <v>-0.53062845574812534</v>
      </c>
    </row>
    <row r="29" spans="1:8" x14ac:dyDescent="0.3">
      <c r="A29" s="12">
        <v>10076</v>
      </c>
      <c r="B29" s="37" t="s">
        <v>33</v>
      </c>
      <c r="C29" s="91">
        <f>SUM('No Worse Off Calc'!J30:M30)</f>
        <v>7.8553922374429215</v>
      </c>
      <c r="D29" s="80">
        <f t="shared" si="1"/>
        <v>-0.3399475195778191</v>
      </c>
      <c r="E29" s="18">
        <f>'No Worse Off Calc'!J30</f>
        <v>4.8170000000000002</v>
      </c>
      <c r="F29" s="4">
        <f t="shared" si="0"/>
        <v>1</v>
      </c>
      <c r="G29" s="4">
        <f t="shared" si="2"/>
        <v>3.0383922374429213</v>
      </c>
      <c r="H29" s="6">
        <f t="shared" si="3"/>
        <v>-1.7056877927519398</v>
      </c>
    </row>
    <row r="30" spans="1:8" x14ac:dyDescent="0.3">
      <c r="A30" s="12">
        <v>10078</v>
      </c>
      <c r="B30" s="37" t="s">
        <v>34</v>
      </c>
      <c r="C30" s="91">
        <f>SUM('No Worse Off Calc'!J31:M31)</f>
        <v>3.7119555936073061</v>
      </c>
      <c r="D30" s="80">
        <f t="shared" si="1"/>
        <v>-0.16063743969589192</v>
      </c>
      <c r="E30" s="18">
        <f>'No Worse Off Calc'!J31</f>
        <v>3.718</v>
      </c>
      <c r="F30" s="4">
        <f t="shared" si="0"/>
        <v>0</v>
      </c>
      <c r="G30" s="4">
        <f t="shared" si="2"/>
        <v>0</v>
      </c>
      <c r="H30" s="6">
        <f t="shared" si="3"/>
        <v>0</v>
      </c>
    </row>
    <row r="31" spans="1:8" x14ac:dyDescent="0.3">
      <c r="A31" s="12">
        <v>10079</v>
      </c>
      <c r="B31" s="37" t="s">
        <v>35</v>
      </c>
      <c r="C31" s="91">
        <f>SUM('No Worse Off Calc'!J32:M32)</f>
        <v>77.398719406392686</v>
      </c>
      <c r="D31" s="80">
        <f t="shared" si="1"/>
        <v>-3.3494829902049164</v>
      </c>
      <c r="E31" s="18">
        <f>'No Worse Off Calc'!J32</f>
        <v>88.179000000000002</v>
      </c>
      <c r="F31" s="4">
        <f t="shared" si="0"/>
        <v>0</v>
      </c>
      <c r="G31" s="4">
        <f t="shared" si="2"/>
        <v>0</v>
      </c>
      <c r="H31" s="6">
        <f t="shared" si="3"/>
        <v>0</v>
      </c>
    </row>
    <row r="32" spans="1:8" x14ac:dyDescent="0.3">
      <c r="A32" s="12">
        <v>10080</v>
      </c>
      <c r="B32" s="37" t="s">
        <v>36</v>
      </c>
      <c r="C32" s="91">
        <f>SUM('No Worse Off Calc'!J33:M33)</f>
        <v>6.6036856164383568</v>
      </c>
      <c r="D32" s="80">
        <f t="shared" si="1"/>
        <v>-0.28577905183136981</v>
      </c>
      <c r="E32" s="18">
        <f>'No Worse Off Calc'!J33</f>
        <v>7.4370000000000003</v>
      </c>
      <c r="F32" s="4">
        <f t="shared" si="0"/>
        <v>0</v>
      </c>
      <c r="G32" s="4">
        <f t="shared" si="2"/>
        <v>0</v>
      </c>
      <c r="H32" s="6">
        <f t="shared" si="3"/>
        <v>0</v>
      </c>
    </row>
    <row r="33" spans="1:8" x14ac:dyDescent="0.3">
      <c r="A33" s="12">
        <v>10081</v>
      </c>
      <c r="B33" s="37" t="s">
        <v>37</v>
      </c>
      <c r="C33" s="91">
        <f>SUM('No Worse Off Calc'!J34:M34)</f>
        <v>9.1236602739726003</v>
      </c>
      <c r="D33" s="80">
        <f t="shared" si="1"/>
        <v>-0.3948326940090886</v>
      </c>
      <c r="E33" s="18">
        <f>'No Worse Off Calc'!J34</f>
        <v>10.455</v>
      </c>
      <c r="F33" s="4">
        <f t="shared" si="0"/>
        <v>0</v>
      </c>
      <c r="G33" s="4">
        <f t="shared" si="2"/>
        <v>0</v>
      </c>
      <c r="H33" s="6">
        <f t="shared" si="3"/>
        <v>0</v>
      </c>
    </row>
    <row r="34" spans="1:8" x14ac:dyDescent="0.3">
      <c r="A34" s="12">
        <v>10082</v>
      </c>
      <c r="B34" s="37" t="s">
        <v>38</v>
      </c>
      <c r="C34" s="91">
        <f>SUM('No Worse Off Calc'!J35:M35)</f>
        <v>9.5016095890410976E-2</v>
      </c>
      <c r="D34" s="80">
        <f t="shared" si="1"/>
        <v>-4.1118871141726512E-3</v>
      </c>
      <c r="E34" s="18">
        <f>'No Worse Off Calc'!J35</f>
        <v>0.11799999999999999</v>
      </c>
      <c r="F34" s="4">
        <f t="shared" si="0"/>
        <v>0</v>
      </c>
      <c r="G34" s="4">
        <f t="shared" si="2"/>
        <v>0</v>
      </c>
      <c r="H34" s="6">
        <f t="shared" si="3"/>
        <v>0</v>
      </c>
    </row>
    <row r="35" spans="1:8" x14ac:dyDescent="0.3">
      <c r="A35" s="12">
        <v>10083</v>
      </c>
      <c r="B35" s="37" t="s">
        <v>39</v>
      </c>
      <c r="C35" s="91">
        <f>SUM('No Worse Off Calc'!J36:M36)</f>
        <v>8.700396461187216</v>
      </c>
      <c r="D35" s="80">
        <f t="shared" si="1"/>
        <v>-0.37651566044358459</v>
      </c>
      <c r="E35" s="18">
        <f>'No Worse Off Calc'!J36</f>
        <v>8.3629999999999995</v>
      </c>
      <c r="F35" s="4">
        <f t="shared" si="0"/>
        <v>1</v>
      </c>
      <c r="G35" s="4">
        <f t="shared" si="2"/>
        <v>0.33739646118721645</v>
      </c>
      <c r="H35" s="6">
        <f t="shared" si="3"/>
        <v>-0.1894070877593696</v>
      </c>
    </row>
    <row r="36" spans="1:8" x14ac:dyDescent="0.3">
      <c r="A36" s="12">
        <v>10086</v>
      </c>
      <c r="B36" s="37" t="s">
        <v>40</v>
      </c>
      <c r="C36" s="91">
        <f>SUM('No Worse Off Calc'!J37:M37)</f>
        <v>3.8474228310502281</v>
      </c>
      <c r="D36" s="80">
        <f t="shared" si="1"/>
        <v>-0.16649987787348844</v>
      </c>
      <c r="E36" s="18">
        <f>'No Worse Off Calc'!J37</f>
        <v>3.9449999999999998</v>
      </c>
      <c r="F36" s="4">
        <f t="shared" si="0"/>
        <v>0</v>
      </c>
      <c r="G36" s="4">
        <f t="shared" si="2"/>
        <v>0</v>
      </c>
      <c r="H36" s="6">
        <f t="shared" si="3"/>
        <v>0</v>
      </c>
    </row>
    <row r="37" spans="1:8" x14ac:dyDescent="0.3">
      <c r="A37" s="12">
        <v>10087</v>
      </c>
      <c r="B37" s="37" t="s">
        <v>41</v>
      </c>
      <c r="C37" s="91">
        <f>SUM('No Worse Off Calc'!J38:M38)</f>
        <v>43.410819977168948</v>
      </c>
      <c r="D37" s="80">
        <f t="shared" si="1"/>
        <v>-1.8786331895352477</v>
      </c>
      <c r="E37" s="18">
        <f>'No Worse Off Calc'!J38</f>
        <v>85.48</v>
      </c>
      <c r="F37" s="4">
        <f t="shared" si="0"/>
        <v>0</v>
      </c>
      <c r="G37" s="4">
        <f t="shared" si="2"/>
        <v>0</v>
      </c>
      <c r="H37" s="6">
        <f t="shared" si="3"/>
        <v>0</v>
      </c>
    </row>
    <row r="38" spans="1:8" x14ac:dyDescent="0.3">
      <c r="A38" s="12">
        <v>10089</v>
      </c>
      <c r="B38" s="37" t="s">
        <v>42</v>
      </c>
      <c r="C38" s="91">
        <f>SUM('No Worse Off Calc'!J39:M39)</f>
        <v>111.3513906392694</v>
      </c>
      <c r="D38" s="80">
        <f t="shared" si="1"/>
        <v>-4.818808266368948</v>
      </c>
      <c r="E38" s="18">
        <f>'No Worse Off Calc'!J39</f>
        <v>104.21299999999999</v>
      </c>
      <c r="F38" s="4">
        <f t="shared" si="0"/>
        <v>1</v>
      </c>
      <c r="G38" s="4">
        <f t="shared" si="2"/>
        <v>7.138390639269403</v>
      </c>
      <c r="H38" s="6">
        <f t="shared" si="3"/>
        <v>-4.0073383624569869</v>
      </c>
    </row>
    <row r="39" spans="1:8" x14ac:dyDescent="0.3">
      <c r="A39" s="12">
        <v>10091</v>
      </c>
      <c r="B39" s="37" t="s">
        <v>43</v>
      </c>
      <c r="C39" s="91">
        <f>SUM('No Worse Off Calc'!J40:M40)</f>
        <v>9.11535410958904</v>
      </c>
      <c r="D39" s="80">
        <f t="shared" si="1"/>
        <v>-0.39447323901383857</v>
      </c>
      <c r="E39" s="18">
        <f>'No Worse Off Calc'!J40</f>
        <v>9.4220000000000006</v>
      </c>
      <c r="F39" s="4">
        <f t="shared" si="0"/>
        <v>0</v>
      </c>
      <c r="G39" s="4">
        <f t="shared" si="2"/>
        <v>0</v>
      </c>
      <c r="H39" s="6">
        <f t="shared" si="3"/>
        <v>0</v>
      </c>
    </row>
    <row r="40" spans="1:8" x14ac:dyDescent="0.3">
      <c r="A40" s="12">
        <v>10094</v>
      </c>
      <c r="B40" s="37" t="s">
        <v>44</v>
      </c>
      <c r="C40" s="91">
        <f>SUM('No Worse Off Calc'!J41:M41)</f>
        <v>3.0317642694063922</v>
      </c>
      <c r="D40" s="80">
        <f t="shared" si="1"/>
        <v>-0.13120169078468003</v>
      </c>
      <c r="E40" s="18">
        <f>'No Worse Off Calc'!J41</f>
        <v>3.0369999999999999</v>
      </c>
      <c r="F40" s="4">
        <f t="shared" si="0"/>
        <v>0</v>
      </c>
      <c r="G40" s="4">
        <f t="shared" si="2"/>
        <v>0</v>
      </c>
      <c r="H40" s="6">
        <f t="shared" si="3"/>
        <v>0</v>
      </c>
    </row>
    <row r="41" spans="1:8" x14ac:dyDescent="0.3">
      <c r="A41" s="12">
        <v>10095</v>
      </c>
      <c r="B41" s="37" t="s">
        <v>45</v>
      </c>
      <c r="C41" s="91">
        <f>SUM('No Worse Off Calc'!J42:M42)</f>
        <v>3.7678392694063922</v>
      </c>
      <c r="D41" s="80">
        <f t="shared" si="1"/>
        <v>-0.16305584432783865</v>
      </c>
      <c r="E41" s="18">
        <f>'No Worse Off Calc'!J42</f>
        <v>3.6429999999999998</v>
      </c>
      <c r="F41" s="4">
        <f t="shared" si="0"/>
        <v>1</v>
      </c>
      <c r="G41" s="4">
        <f t="shared" si="2"/>
        <v>0.12483926940639245</v>
      </c>
      <c r="H41" s="6">
        <f t="shared" si="3"/>
        <v>-7.0082070135144794E-2</v>
      </c>
    </row>
    <row r="42" spans="1:8" x14ac:dyDescent="0.3">
      <c r="A42" s="12">
        <v>10097</v>
      </c>
      <c r="B42" s="37" t="s">
        <v>46</v>
      </c>
      <c r="C42" s="91">
        <f>SUM('No Worse Off Calc'!J43:M43)</f>
        <v>1.9894253424657535</v>
      </c>
      <c r="D42" s="80">
        <f t="shared" si="1"/>
        <v>-8.6093754470067646E-2</v>
      </c>
      <c r="E42" s="18">
        <f>'No Worse Off Calc'!J43</f>
        <v>2.0379999999999998</v>
      </c>
      <c r="F42" s="4">
        <f t="shared" si="0"/>
        <v>0</v>
      </c>
      <c r="G42" s="4">
        <f t="shared" si="2"/>
        <v>0</v>
      </c>
      <c r="H42" s="6">
        <f t="shared" si="3"/>
        <v>0</v>
      </c>
    </row>
    <row r="43" spans="1:8" x14ac:dyDescent="0.3">
      <c r="A43" s="12">
        <v>10101</v>
      </c>
      <c r="B43" s="37" t="s">
        <v>47</v>
      </c>
      <c r="C43" s="91">
        <f>SUM('No Worse Off Calc'!J44:M44)</f>
        <v>76.860398173515975</v>
      </c>
      <c r="D43" s="80">
        <f t="shared" si="1"/>
        <v>-3.3261867673912122</v>
      </c>
      <c r="E43" s="18">
        <f>'No Worse Off Calc'!J44</f>
        <v>76.028000000000006</v>
      </c>
      <c r="F43" s="4">
        <f t="shared" si="0"/>
        <v>1</v>
      </c>
      <c r="G43" s="4">
        <f t="shared" si="2"/>
        <v>0.83239817351596912</v>
      </c>
      <c r="H43" s="6">
        <f t="shared" si="3"/>
        <v>-0.46729036026964638</v>
      </c>
    </row>
    <row r="44" spans="1:8" x14ac:dyDescent="0.3">
      <c r="A44" s="12">
        <v>10103</v>
      </c>
      <c r="B44" s="37" t="s">
        <v>48</v>
      </c>
      <c r="C44" s="91">
        <f>SUM('No Worse Off Calc'!J45:M45)</f>
        <v>448.31994771689494</v>
      </c>
      <c r="D44" s="80">
        <f t="shared" si="1"/>
        <v>-19.401355094297209</v>
      </c>
      <c r="E44" s="18">
        <f>'No Worse Off Calc'!J45</f>
        <v>318.49400000000003</v>
      </c>
      <c r="F44" s="4">
        <f t="shared" si="0"/>
        <v>1</v>
      </c>
      <c r="G44" s="4">
        <f t="shared" si="2"/>
        <v>129.82594771689492</v>
      </c>
      <c r="H44" s="6">
        <f t="shared" si="3"/>
        <v>-72.881483659108781</v>
      </c>
    </row>
    <row r="45" spans="1:8" x14ac:dyDescent="0.3">
      <c r="A45" s="12">
        <v>10105</v>
      </c>
      <c r="B45" s="37" t="s">
        <v>49</v>
      </c>
      <c r="C45" s="91">
        <f>SUM('No Worse Off Calc'!J46:M46)</f>
        <v>83.237930365296805</v>
      </c>
      <c r="D45" s="80">
        <f t="shared" si="1"/>
        <v>-3.6021788737165505</v>
      </c>
      <c r="E45" s="18">
        <f>'No Worse Off Calc'!J46</f>
        <v>92.837999999999994</v>
      </c>
      <c r="F45" s="4">
        <f t="shared" si="0"/>
        <v>0</v>
      </c>
      <c r="G45" s="4">
        <f t="shared" si="2"/>
        <v>0</v>
      </c>
      <c r="H45" s="6">
        <f t="shared" si="3"/>
        <v>0</v>
      </c>
    </row>
    <row r="46" spans="1:8" x14ac:dyDescent="0.3">
      <c r="A46" s="12">
        <v>10106</v>
      </c>
      <c r="B46" s="37" t="s">
        <v>50</v>
      </c>
      <c r="C46" s="91">
        <f>SUM('No Worse Off Calc'!J47:M47)</f>
        <v>23.794894520547945</v>
      </c>
      <c r="D46" s="80">
        <f t="shared" si="1"/>
        <v>-1.0297404797076359</v>
      </c>
      <c r="E46" s="18">
        <f>'No Worse Off Calc'!J47</f>
        <v>23.879000000000001</v>
      </c>
      <c r="F46" s="4">
        <f t="shared" si="0"/>
        <v>0</v>
      </c>
      <c r="G46" s="4">
        <f t="shared" si="2"/>
        <v>0</v>
      </c>
      <c r="H46" s="6">
        <f t="shared" si="3"/>
        <v>0</v>
      </c>
    </row>
    <row r="47" spans="1:8" x14ac:dyDescent="0.3">
      <c r="A47" s="12">
        <v>10109</v>
      </c>
      <c r="B47" s="37" t="s">
        <v>51</v>
      </c>
      <c r="C47" s="91">
        <f>SUM('No Worse Off Calc'!J48:M48)</f>
        <v>14.093723287671232</v>
      </c>
      <c r="D47" s="80">
        <f t="shared" si="1"/>
        <v>-0.60991560044869042</v>
      </c>
      <c r="E47" s="18">
        <f>'No Worse Off Calc'!J48</f>
        <v>12.118</v>
      </c>
      <c r="F47" s="4">
        <f t="shared" si="0"/>
        <v>1</v>
      </c>
      <c r="G47" s="4">
        <f t="shared" si="2"/>
        <v>1.9757232876712312</v>
      </c>
      <c r="H47" s="6">
        <f t="shared" si="3"/>
        <v>-1.109128391031132</v>
      </c>
    </row>
    <row r="48" spans="1:8" x14ac:dyDescent="0.3">
      <c r="A48" s="12">
        <v>10111</v>
      </c>
      <c r="B48" s="37" t="s">
        <v>52</v>
      </c>
      <c r="C48" s="91">
        <f>SUM('No Worse Off Calc'!J49:M49)</f>
        <v>3.0337641552511418</v>
      </c>
      <c r="D48" s="80">
        <f t="shared" si="1"/>
        <v>-0.13128823722460453</v>
      </c>
      <c r="E48" s="18">
        <f>'No Worse Off Calc'!J49</f>
        <v>3.2349999999999999</v>
      </c>
      <c r="F48" s="4">
        <f t="shared" si="0"/>
        <v>0</v>
      </c>
      <c r="G48" s="4">
        <f t="shared" si="2"/>
        <v>0</v>
      </c>
      <c r="H48" s="6">
        <f t="shared" si="3"/>
        <v>0</v>
      </c>
    </row>
    <row r="49" spans="1:8" x14ac:dyDescent="0.3">
      <c r="A49" s="12">
        <v>10112</v>
      </c>
      <c r="B49" s="37" t="s">
        <v>53</v>
      </c>
      <c r="C49" s="91">
        <f>SUM('No Worse Off Calc'!J50:M50)</f>
        <v>58.874418378995422</v>
      </c>
      <c r="D49" s="80">
        <f t="shared" si="1"/>
        <v>-2.5478310808119828</v>
      </c>
      <c r="E49" s="18">
        <f>'No Worse Off Calc'!J50</f>
        <v>58.25</v>
      </c>
      <c r="F49" s="4">
        <f t="shared" si="0"/>
        <v>1</v>
      </c>
      <c r="G49" s="4">
        <f t="shared" si="2"/>
        <v>0.62441837899542207</v>
      </c>
      <c r="H49" s="6">
        <f t="shared" si="3"/>
        <v>-0.3505349946255758</v>
      </c>
    </row>
    <row r="50" spans="1:8" x14ac:dyDescent="0.3">
      <c r="A50" s="12">
        <v>10113</v>
      </c>
      <c r="B50" s="37" t="s">
        <v>54</v>
      </c>
      <c r="C50" s="91">
        <f>SUM('No Worse Off Calc'!J51:M51)</f>
        <v>42.26037134703197</v>
      </c>
      <c r="D50" s="80">
        <f t="shared" si="1"/>
        <v>-1.8288467312152397</v>
      </c>
      <c r="E50" s="18">
        <f>'No Worse Off Calc'!J51</f>
        <v>37.692999999999998</v>
      </c>
      <c r="F50" s="4">
        <f t="shared" si="0"/>
        <v>1</v>
      </c>
      <c r="G50" s="4">
        <f t="shared" si="2"/>
        <v>4.5673713470319726</v>
      </c>
      <c r="H50" s="6">
        <f t="shared" si="3"/>
        <v>-2.564023648952523</v>
      </c>
    </row>
    <row r="51" spans="1:8" x14ac:dyDescent="0.3">
      <c r="A51" s="12">
        <v>10116</v>
      </c>
      <c r="B51" s="37" t="s">
        <v>55</v>
      </c>
      <c r="C51" s="91">
        <f>SUM('No Worse Off Calc'!J52:M52)</f>
        <v>0.23155216894977168</v>
      </c>
      <c r="D51" s="80">
        <f t="shared" si="1"/>
        <v>-1.0020579890605487E-2</v>
      </c>
      <c r="E51" s="18">
        <f>'No Worse Off Calc'!J52</f>
        <v>0.22800000000000001</v>
      </c>
      <c r="F51" s="4">
        <f t="shared" si="0"/>
        <v>1</v>
      </c>
      <c r="G51" s="4">
        <f t="shared" si="2"/>
        <v>3.5521689497716724E-3</v>
      </c>
      <c r="H51" s="6">
        <f t="shared" si="3"/>
        <v>-1.9941109448453299E-3</v>
      </c>
    </row>
    <row r="52" spans="1:8" x14ac:dyDescent="0.3">
      <c r="A52" s="12">
        <v>10118</v>
      </c>
      <c r="B52" s="37" t="s">
        <v>56</v>
      </c>
      <c r="C52" s="91">
        <f>SUM('No Worse Off Calc'!J53:M53)</f>
        <v>48.254809018264837</v>
      </c>
      <c r="D52" s="80">
        <f t="shared" si="1"/>
        <v>-2.0882601578149016</v>
      </c>
      <c r="E52" s="18">
        <f>'No Worse Off Calc'!J53</f>
        <v>45.673999999999999</v>
      </c>
      <c r="F52" s="4">
        <f t="shared" si="0"/>
        <v>1</v>
      </c>
      <c r="G52" s="4">
        <f t="shared" si="2"/>
        <v>2.5808090182648371</v>
      </c>
      <c r="H52" s="6">
        <f t="shared" si="3"/>
        <v>-1.4488104543023625</v>
      </c>
    </row>
    <row r="53" spans="1:8" x14ac:dyDescent="0.3">
      <c r="A53" s="12">
        <v>10121</v>
      </c>
      <c r="B53" s="37" t="s">
        <v>57</v>
      </c>
      <c r="C53" s="91">
        <f>SUM('No Worse Off Calc'!J54:M54)</f>
        <v>39.242356506849319</v>
      </c>
      <c r="D53" s="80">
        <f t="shared" si="1"/>
        <v>-1.6982400564678166</v>
      </c>
      <c r="E53" s="18">
        <f>'No Worse Off Calc'!J54</f>
        <v>40.875</v>
      </c>
      <c r="F53" s="4">
        <f t="shared" si="0"/>
        <v>0</v>
      </c>
      <c r="G53" s="4">
        <f t="shared" si="2"/>
        <v>0</v>
      </c>
      <c r="H53" s="6">
        <f t="shared" si="3"/>
        <v>0</v>
      </c>
    </row>
    <row r="54" spans="1:8" x14ac:dyDescent="0.3">
      <c r="A54" s="12">
        <v>10123</v>
      </c>
      <c r="B54" s="37" t="s">
        <v>58</v>
      </c>
      <c r="C54" s="91">
        <f>SUM('No Worse Off Calc'!J55:M55)</f>
        <v>478.49111152968044</v>
      </c>
      <c r="D54" s="80">
        <f t="shared" si="1"/>
        <v>-20.707033027481003</v>
      </c>
      <c r="E54" s="18">
        <f>'No Worse Off Calc'!J55</f>
        <v>549.19899999999996</v>
      </c>
      <c r="F54" s="4">
        <f t="shared" si="0"/>
        <v>0</v>
      </c>
      <c r="G54" s="4">
        <f t="shared" si="2"/>
        <v>0</v>
      </c>
      <c r="H54" s="6">
        <f t="shared" si="3"/>
        <v>0</v>
      </c>
    </row>
    <row r="55" spans="1:8" x14ac:dyDescent="0.3">
      <c r="A55" s="12">
        <v>10136</v>
      </c>
      <c r="B55" s="37" t="s">
        <v>59</v>
      </c>
      <c r="C55" s="91">
        <f>SUM('No Worse Off Calc'!J56:M56)</f>
        <v>18.344232305936067</v>
      </c>
      <c r="D55" s="80">
        <f t="shared" si="1"/>
        <v>-0.79385931121782194</v>
      </c>
      <c r="E55" s="18">
        <f>'No Worse Off Calc'!J56</f>
        <v>18.536999999999999</v>
      </c>
      <c r="F55" s="4">
        <f t="shared" si="0"/>
        <v>0</v>
      </c>
      <c r="G55" s="4">
        <f t="shared" si="2"/>
        <v>0</v>
      </c>
      <c r="H55" s="6">
        <f t="shared" si="3"/>
        <v>0</v>
      </c>
    </row>
    <row r="56" spans="1:8" x14ac:dyDescent="0.3">
      <c r="A56" s="12">
        <v>10142</v>
      </c>
      <c r="B56" s="37" t="s">
        <v>60</v>
      </c>
      <c r="C56" s="91">
        <f>SUM('No Worse Off Calc'!J57:M57)</f>
        <v>3.2431816210045668</v>
      </c>
      <c r="D56" s="80">
        <f t="shared" si="1"/>
        <v>-0.14035092256064877</v>
      </c>
      <c r="E56" s="18">
        <f>'No Worse Off Calc'!J57</f>
        <v>2.6869999999999998</v>
      </c>
      <c r="F56" s="4">
        <f t="shared" si="0"/>
        <v>1</v>
      </c>
      <c r="G56" s="4">
        <f t="shared" si="2"/>
        <v>0.55618162100456692</v>
      </c>
      <c r="H56" s="6">
        <f t="shared" si="3"/>
        <v>-0.31222835215602979</v>
      </c>
    </row>
    <row r="57" spans="1:8" x14ac:dyDescent="0.3">
      <c r="A57" s="12">
        <v>10144</v>
      </c>
      <c r="B57" s="37" t="s">
        <v>61</v>
      </c>
      <c r="C57" s="91">
        <f>SUM('No Worse Off Calc'!J58:M58)</f>
        <v>3.2988320776255713</v>
      </c>
      <c r="D57" s="80">
        <f t="shared" si="1"/>
        <v>-0.14275923447173441</v>
      </c>
      <c r="E57" s="18">
        <f>'No Worse Off Calc'!J58</f>
        <v>3.3679999999999999</v>
      </c>
      <c r="F57" s="4">
        <f t="shared" si="0"/>
        <v>0</v>
      </c>
      <c r="G57" s="4">
        <f t="shared" si="2"/>
        <v>0</v>
      </c>
      <c r="H57" s="6">
        <f t="shared" si="3"/>
        <v>0</v>
      </c>
    </row>
    <row r="58" spans="1:8" x14ac:dyDescent="0.3">
      <c r="A58" s="12">
        <v>10156</v>
      </c>
      <c r="B58" s="37" t="s">
        <v>62</v>
      </c>
      <c r="C58" s="91">
        <f>SUM('No Worse Off Calc'!J59:M59)</f>
        <v>32.604669748858456</v>
      </c>
      <c r="D58" s="80">
        <f t="shared" si="1"/>
        <v>-1.4109895817737546</v>
      </c>
      <c r="E58" s="18">
        <f>'No Worse Off Calc'!J59</f>
        <v>32.238</v>
      </c>
      <c r="F58" s="4">
        <f t="shared" si="0"/>
        <v>1</v>
      </c>
      <c r="G58" s="4">
        <f t="shared" si="2"/>
        <v>0.36666974885845605</v>
      </c>
      <c r="H58" s="6">
        <f t="shared" si="3"/>
        <v>-0.20584047934694513</v>
      </c>
    </row>
    <row r="59" spans="1:8" x14ac:dyDescent="0.3">
      <c r="A59" s="12">
        <v>10157</v>
      </c>
      <c r="B59" s="37" t="s">
        <v>63</v>
      </c>
      <c r="C59" s="91">
        <f>SUM('No Worse Off Calc'!J60:M60)</f>
        <v>50.620822260273989</v>
      </c>
      <c r="D59" s="80">
        <f t="shared" si="1"/>
        <v>-2.1906510134968715</v>
      </c>
      <c r="E59" s="18">
        <f>'No Worse Off Calc'!J60</f>
        <v>49.957999999999998</v>
      </c>
      <c r="F59" s="4">
        <f t="shared" si="0"/>
        <v>1</v>
      </c>
      <c r="G59" s="4">
        <f t="shared" si="2"/>
        <v>0.66282226027399105</v>
      </c>
      <c r="H59" s="6">
        <f t="shared" si="3"/>
        <v>-0.37209410430335665</v>
      </c>
    </row>
    <row r="60" spans="1:8" x14ac:dyDescent="0.3">
      <c r="A60" s="12">
        <v>10158</v>
      </c>
      <c r="B60" s="37" t="s">
        <v>64</v>
      </c>
      <c r="C60" s="91">
        <f>SUM('No Worse Off Calc'!J61:M61)</f>
        <v>2.2678702054794524</v>
      </c>
      <c r="D60" s="80">
        <f t="shared" si="1"/>
        <v>-9.8143648053930888E-2</v>
      </c>
      <c r="E60" s="18">
        <f>'No Worse Off Calc'!J61</f>
        <v>2.7909999999999999</v>
      </c>
      <c r="F60" s="4">
        <f t="shared" si="0"/>
        <v>0</v>
      </c>
      <c r="G60" s="4">
        <f t="shared" si="2"/>
        <v>0</v>
      </c>
      <c r="H60" s="6">
        <f t="shared" si="3"/>
        <v>0</v>
      </c>
    </row>
    <row r="61" spans="1:8" x14ac:dyDescent="0.3">
      <c r="A61" s="12">
        <v>10170</v>
      </c>
      <c r="B61" s="37" t="s">
        <v>65</v>
      </c>
      <c r="C61" s="91">
        <f>SUM('No Worse Off Calc'!J62:M62)</f>
        <v>228.35505194063936</v>
      </c>
      <c r="D61" s="80">
        <f t="shared" si="1"/>
        <v>-9.8822224459098447</v>
      </c>
      <c r="E61" s="18">
        <f>'No Worse Off Calc'!J62</f>
        <v>251.09700000000001</v>
      </c>
      <c r="F61" s="4">
        <f t="shared" si="0"/>
        <v>0</v>
      </c>
      <c r="G61" s="4">
        <f t="shared" si="2"/>
        <v>0</v>
      </c>
      <c r="H61" s="6">
        <f t="shared" si="3"/>
        <v>0</v>
      </c>
    </row>
    <row r="62" spans="1:8" x14ac:dyDescent="0.3">
      <c r="A62" s="12">
        <v>10172</v>
      </c>
      <c r="B62" s="37" t="s">
        <v>66</v>
      </c>
      <c r="C62" s="91">
        <f>SUM('No Worse Off Calc'!J63:M63)</f>
        <v>5.2763498858447493</v>
      </c>
      <c r="D62" s="80">
        <f t="shared" si="1"/>
        <v>-0.22833768218065567</v>
      </c>
      <c r="E62" s="18">
        <f>'No Worse Off Calc'!J63</f>
        <v>6.1020000000000003</v>
      </c>
      <c r="F62" s="4">
        <f t="shared" si="0"/>
        <v>0</v>
      </c>
      <c r="G62" s="4">
        <f t="shared" si="2"/>
        <v>0</v>
      </c>
      <c r="H62" s="6">
        <f t="shared" si="3"/>
        <v>0</v>
      </c>
    </row>
    <row r="63" spans="1:8" x14ac:dyDescent="0.3">
      <c r="A63" s="12">
        <v>10173</v>
      </c>
      <c r="B63" s="37" t="s">
        <v>67</v>
      </c>
      <c r="C63" s="91">
        <f>SUM('No Worse Off Calc'!J64:M64)</f>
        <v>39.563560616438359</v>
      </c>
      <c r="D63" s="80">
        <f t="shared" si="1"/>
        <v>-1.7121403859526418</v>
      </c>
      <c r="E63" s="18">
        <f>'No Worse Off Calc'!J64</f>
        <v>33.130000000000003</v>
      </c>
      <c r="F63" s="4">
        <f t="shared" si="0"/>
        <v>1</v>
      </c>
      <c r="G63" s="4">
        <f t="shared" si="2"/>
        <v>6.4335606164383563</v>
      </c>
      <c r="H63" s="6">
        <f t="shared" si="3"/>
        <v>-3.6116620073463106</v>
      </c>
    </row>
    <row r="64" spans="1:8" x14ac:dyDescent="0.3">
      <c r="A64" s="12">
        <v>10174</v>
      </c>
      <c r="B64" s="37" t="s">
        <v>68</v>
      </c>
      <c r="C64" s="91">
        <f>SUM('No Worse Off Calc'!J65:M65)</f>
        <v>0.49262568493150671</v>
      </c>
      <c r="D64" s="80">
        <f t="shared" si="1"/>
        <v>-2.1318716444807796E-2</v>
      </c>
      <c r="E64" s="18">
        <f>'No Worse Off Calc'!J65</f>
        <v>0.50700000000000001</v>
      </c>
      <c r="F64" s="4">
        <f t="shared" si="0"/>
        <v>0</v>
      </c>
      <c r="G64" s="4">
        <f t="shared" si="2"/>
        <v>0</v>
      </c>
      <c r="H64" s="6">
        <f t="shared" si="3"/>
        <v>0</v>
      </c>
    </row>
    <row r="65" spans="1:8" x14ac:dyDescent="0.3">
      <c r="A65" s="12">
        <v>10177</v>
      </c>
      <c r="B65" s="37" t="s">
        <v>69</v>
      </c>
      <c r="C65" s="91">
        <f>SUM('No Worse Off Calc'!J66:M66)</f>
        <v>8.2642351598173516</v>
      </c>
      <c r="D65" s="80">
        <f t="shared" si="1"/>
        <v>-0.35764047915985731</v>
      </c>
      <c r="E65" s="18">
        <f>'No Worse Off Calc'!J66</f>
        <v>11.664999999999999</v>
      </c>
      <c r="F65" s="4">
        <f t="shared" si="0"/>
        <v>0</v>
      </c>
      <c r="G65" s="4">
        <f t="shared" si="2"/>
        <v>0</v>
      </c>
      <c r="H65" s="6">
        <f t="shared" si="3"/>
        <v>0</v>
      </c>
    </row>
    <row r="66" spans="1:8" x14ac:dyDescent="0.3">
      <c r="A66" s="12">
        <v>10179</v>
      </c>
      <c r="B66" s="37" t="s">
        <v>70</v>
      </c>
      <c r="C66" s="91">
        <f>SUM('No Worse Off Calc'!J67:M67)</f>
        <v>177.8420607305936</v>
      </c>
      <c r="D66" s="80">
        <f t="shared" si="1"/>
        <v>-7.6962378955188928</v>
      </c>
      <c r="E66" s="18">
        <f>'No Worse Off Calc'!J67</f>
        <v>166.822</v>
      </c>
      <c r="F66" s="4">
        <f t="shared" si="0"/>
        <v>1</v>
      </c>
      <c r="G66" s="4">
        <f t="shared" si="2"/>
        <v>11.020060730593599</v>
      </c>
      <c r="H66" s="6">
        <f t="shared" si="3"/>
        <v>-6.186424133105902</v>
      </c>
    </row>
    <row r="67" spans="1:8" x14ac:dyDescent="0.3">
      <c r="A67" s="12">
        <v>10183</v>
      </c>
      <c r="B67" s="37" t="s">
        <v>71</v>
      </c>
      <c r="C67" s="91">
        <f>SUM('No Worse Off Calc'!J68:M68)</f>
        <v>124.85949075342462</v>
      </c>
      <c r="D67" s="80">
        <f t="shared" si="1"/>
        <v>-5.4033806198827321</v>
      </c>
      <c r="E67" s="18">
        <f>'No Worse Off Calc'!J68</f>
        <v>117.351</v>
      </c>
      <c r="F67" s="4">
        <f t="shared" si="0"/>
        <v>1</v>
      </c>
      <c r="G67" s="4">
        <f t="shared" si="2"/>
        <v>7.5084907534246241</v>
      </c>
      <c r="H67" s="6">
        <f t="shared" si="3"/>
        <v>-4.2151045748081399</v>
      </c>
    </row>
    <row r="68" spans="1:8" x14ac:dyDescent="0.3">
      <c r="A68" s="12">
        <v>10186</v>
      </c>
      <c r="B68" s="37" t="s">
        <v>72</v>
      </c>
      <c r="C68" s="91">
        <f>SUM('No Worse Off Calc'!J69:M69)</f>
        <v>17.557553995433793</v>
      </c>
      <c r="D68" s="80">
        <f t="shared" si="1"/>
        <v>-0.75981526449457759</v>
      </c>
      <c r="E68" s="18">
        <f>'No Worse Off Calc'!J69</f>
        <v>21.317</v>
      </c>
      <c r="F68" s="4">
        <f t="shared" si="0"/>
        <v>0</v>
      </c>
      <c r="G68" s="4">
        <f t="shared" si="2"/>
        <v>0</v>
      </c>
      <c r="H68" s="6">
        <f t="shared" si="3"/>
        <v>0</v>
      </c>
    </row>
    <row r="69" spans="1:8" x14ac:dyDescent="0.3">
      <c r="A69" s="12">
        <v>10190</v>
      </c>
      <c r="B69" s="37" t="s">
        <v>73</v>
      </c>
      <c r="C69" s="91">
        <f>SUM('No Worse Off Calc'!J70:M70)</f>
        <v>253.27</v>
      </c>
      <c r="D69" s="80">
        <f t="shared" si="1"/>
        <v>-10.960434015386726</v>
      </c>
      <c r="E69" s="18">
        <f>'No Worse Off Calc'!J70</f>
        <v>187.059</v>
      </c>
      <c r="F69" s="4">
        <f t="shared" si="0"/>
        <v>1</v>
      </c>
      <c r="G69" s="4">
        <f t="shared" si="2"/>
        <v>66.211000000000013</v>
      </c>
      <c r="H69" s="6">
        <f t="shared" si="3"/>
        <v>-37.169425676568956</v>
      </c>
    </row>
    <row r="70" spans="1:8" x14ac:dyDescent="0.3">
      <c r="A70" s="12">
        <v>10191</v>
      </c>
      <c r="B70" s="37" t="s">
        <v>74</v>
      </c>
      <c r="C70" s="91">
        <f>SUM('No Worse Off Calc'!J71:M71)</f>
        <v>129.36865650684931</v>
      </c>
      <c r="D70" s="80">
        <f t="shared" si="1"/>
        <v>-5.5985178793483339</v>
      </c>
      <c r="E70" s="18">
        <f>'No Worse Off Calc'!J71</f>
        <v>131.21700000000001</v>
      </c>
      <c r="F70" s="4">
        <f t="shared" ref="F70:F133" si="4">IF((C70-E70)&gt;0,1,0)</f>
        <v>0</v>
      </c>
      <c r="G70" s="4">
        <f t="shared" si="2"/>
        <v>0</v>
      </c>
      <c r="H70" s="6">
        <f t="shared" si="3"/>
        <v>0</v>
      </c>
    </row>
    <row r="71" spans="1:8" x14ac:dyDescent="0.3">
      <c r="A71" s="12">
        <v>10197</v>
      </c>
      <c r="B71" s="37" t="s">
        <v>75</v>
      </c>
      <c r="C71" s="91">
        <f>SUM('No Worse Off Calc'!J72:M72)</f>
        <v>26.556640981735153</v>
      </c>
      <c r="D71" s="80">
        <f t="shared" ref="D71:D134" si="5">C71*C$2</f>
        <v>-1.1492569635196555</v>
      </c>
      <c r="E71" s="18">
        <f>'No Worse Off Calc'!J72</f>
        <v>22.753</v>
      </c>
      <c r="F71" s="4">
        <f t="shared" si="4"/>
        <v>1</v>
      </c>
      <c r="G71" s="4">
        <f t="shared" ref="G71:G134" si="6">(C71-E71)*F71</f>
        <v>3.8036409817351533</v>
      </c>
      <c r="H71" s="6">
        <f t="shared" ref="H71:H134" si="7">IF(F71=1,G71*$C$3,0)</f>
        <v>-2.135281913442729</v>
      </c>
    </row>
    <row r="72" spans="1:8" x14ac:dyDescent="0.3">
      <c r="A72" s="12">
        <v>10202</v>
      </c>
      <c r="B72" s="37" t="s">
        <v>76</v>
      </c>
      <c r="C72" s="91">
        <f>SUM('No Worse Off Calc'!J73:M73)</f>
        <v>15.931109589041096</v>
      </c>
      <c r="D72" s="80">
        <f t="shared" si="5"/>
        <v>-0.68942976050294025</v>
      </c>
      <c r="E72" s="18">
        <f>'No Worse Off Calc'!J73</f>
        <v>13.099</v>
      </c>
      <c r="F72" s="4">
        <f t="shared" si="4"/>
        <v>1</v>
      </c>
      <c r="G72" s="4">
        <f t="shared" si="6"/>
        <v>2.8321095890410959</v>
      </c>
      <c r="H72" s="6">
        <f t="shared" si="7"/>
        <v>-1.5898851682916924</v>
      </c>
    </row>
    <row r="73" spans="1:8" x14ac:dyDescent="0.3">
      <c r="A73" s="12">
        <v>10203</v>
      </c>
      <c r="B73" s="37" t="s">
        <v>77</v>
      </c>
      <c r="C73" s="91">
        <f>SUM('No Worse Off Calc'!J74:M74)</f>
        <v>6.5003239726027413</v>
      </c>
      <c r="D73" s="80">
        <f t="shared" si="5"/>
        <v>-0.28130600537114092</v>
      </c>
      <c r="E73" s="18">
        <f>'No Worse Off Calc'!J74</f>
        <v>6.2130000000000001</v>
      </c>
      <c r="F73" s="4">
        <f t="shared" si="4"/>
        <v>1</v>
      </c>
      <c r="G73" s="4">
        <f t="shared" si="6"/>
        <v>0.28732397260274123</v>
      </c>
      <c r="H73" s="6">
        <f t="shared" si="7"/>
        <v>-0.16129747390545562</v>
      </c>
    </row>
    <row r="74" spans="1:8" x14ac:dyDescent="0.3">
      <c r="A74" s="12">
        <v>10204</v>
      </c>
      <c r="B74" s="37" t="s">
        <v>78</v>
      </c>
      <c r="C74" s="91">
        <f>SUM('No Worse Off Calc'!J75:M75)</f>
        <v>62.825145433789956</v>
      </c>
      <c r="D74" s="80">
        <f t="shared" si="5"/>
        <v>-2.7188015202516267</v>
      </c>
      <c r="E74" s="18">
        <f>'No Worse Off Calc'!J75</f>
        <v>79.555999999999997</v>
      </c>
      <c r="F74" s="4">
        <f t="shared" si="4"/>
        <v>0</v>
      </c>
      <c r="G74" s="4">
        <f t="shared" si="6"/>
        <v>0</v>
      </c>
      <c r="H74" s="6">
        <f t="shared" si="7"/>
        <v>0</v>
      </c>
    </row>
    <row r="75" spans="1:8" x14ac:dyDescent="0.3">
      <c r="A75" s="12">
        <v>10209</v>
      </c>
      <c r="B75" s="37" t="s">
        <v>79</v>
      </c>
      <c r="C75" s="91">
        <f>SUM('No Worse Off Calc'!J76:M76)</f>
        <v>124.20573630136987</v>
      </c>
      <c r="D75" s="80">
        <f t="shared" si="5"/>
        <v>-5.3750889448560359</v>
      </c>
      <c r="E75" s="18">
        <f>'No Worse Off Calc'!J76</f>
        <v>104.89</v>
      </c>
      <c r="F75" s="4">
        <f t="shared" si="4"/>
        <v>1</v>
      </c>
      <c r="G75" s="4">
        <f t="shared" si="6"/>
        <v>19.315736301369867</v>
      </c>
      <c r="H75" s="6">
        <f t="shared" si="7"/>
        <v>-10.843437266345049</v>
      </c>
    </row>
    <row r="76" spans="1:8" x14ac:dyDescent="0.3">
      <c r="A76" s="12">
        <v>10230</v>
      </c>
      <c r="B76" s="37" t="s">
        <v>80</v>
      </c>
      <c r="C76" s="91">
        <f>SUM('No Worse Off Calc'!J77:M77)</f>
        <v>11.857098744292241</v>
      </c>
      <c r="D76" s="80">
        <f t="shared" si="5"/>
        <v>-0.51312412998278478</v>
      </c>
      <c r="E76" s="18">
        <f>'No Worse Off Calc'!J77</f>
        <v>9.702</v>
      </c>
      <c r="F76" s="4">
        <f t="shared" si="4"/>
        <v>1</v>
      </c>
      <c r="G76" s="4">
        <f t="shared" si="6"/>
        <v>2.1550987442922409</v>
      </c>
      <c r="H76" s="6">
        <f t="shared" si="7"/>
        <v>-1.2098258990445321</v>
      </c>
    </row>
    <row r="77" spans="1:8" x14ac:dyDescent="0.3">
      <c r="A77" s="12">
        <v>10231</v>
      </c>
      <c r="B77" s="37" t="s">
        <v>81</v>
      </c>
      <c r="C77" s="91">
        <f>SUM('No Worse Off Calc'!J78:M78)</f>
        <v>54.728005821917804</v>
      </c>
      <c r="D77" s="80">
        <f t="shared" si="5"/>
        <v>-2.3683922162310211</v>
      </c>
      <c r="E77" s="18">
        <f>'No Worse Off Calc'!J78</f>
        <v>36.658999999999999</v>
      </c>
      <c r="F77" s="4">
        <f t="shared" si="4"/>
        <v>1</v>
      </c>
      <c r="G77" s="4">
        <f t="shared" si="6"/>
        <v>18.069005821917806</v>
      </c>
      <c r="H77" s="6">
        <f t="shared" si="7"/>
        <v>-10.143549696383765</v>
      </c>
    </row>
    <row r="78" spans="1:8" x14ac:dyDescent="0.3">
      <c r="A78" s="12">
        <v>10234</v>
      </c>
      <c r="B78" s="37" t="s">
        <v>82</v>
      </c>
      <c r="C78" s="91">
        <f>SUM('No Worse Off Calc'!J79:M79)</f>
        <v>63.69150970319636</v>
      </c>
      <c r="D78" s="80">
        <f t="shared" si="5"/>
        <v>-2.7562940318326179</v>
      </c>
      <c r="E78" s="18">
        <f>'No Worse Off Calc'!J79</f>
        <v>50.999000000000002</v>
      </c>
      <c r="F78" s="4">
        <f t="shared" si="4"/>
        <v>1</v>
      </c>
      <c r="G78" s="4">
        <f t="shared" si="6"/>
        <v>12.692509703196357</v>
      </c>
      <c r="H78" s="6">
        <f t="shared" si="7"/>
        <v>-7.1253008723941216</v>
      </c>
    </row>
    <row r="79" spans="1:8" x14ac:dyDescent="0.3">
      <c r="A79" s="12">
        <v>10235</v>
      </c>
      <c r="B79" s="37" t="s">
        <v>83</v>
      </c>
      <c r="C79" s="91">
        <f>SUM('No Worse Off Calc'!J80:M80)</f>
        <v>30.154643949771689</v>
      </c>
      <c r="D79" s="80">
        <f t="shared" si="5"/>
        <v>-1.3049630247125723</v>
      </c>
      <c r="E79" s="18">
        <f>'No Worse Off Calc'!J80</f>
        <v>33.113</v>
      </c>
      <c r="F79" s="4">
        <f t="shared" si="4"/>
        <v>0</v>
      </c>
      <c r="G79" s="4">
        <f t="shared" si="6"/>
        <v>0</v>
      </c>
      <c r="H79" s="6">
        <f t="shared" si="7"/>
        <v>0</v>
      </c>
    </row>
    <row r="80" spans="1:8" x14ac:dyDescent="0.3">
      <c r="A80" s="12">
        <v>10236</v>
      </c>
      <c r="B80" s="37" t="s">
        <v>84</v>
      </c>
      <c r="C80" s="91">
        <f>SUM('No Worse Off Calc'!J81:M81)</f>
        <v>28.055985730593605</v>
      </c>
      <c r="D80" s="80">
        <f t="shared" si="5"/>
        <v>-1.2141421421281746</v>
      </c>
      <c r="E80" s="18">
        <f>'No Worse Off Calc'!J81</f>
        <v>29.103000000000002</v>
      </c>
      <c r="F80" s="4">
        <f t="shared" si="4"/>
        <v>0</v>
      </c>
      <c r="G80" s="4">
        <f t="shared" si="6"/>
        <v>0</v>
      </c>
      <c r="H80" s="6">
        <f t="shared" si="7"/>
        <v>0</v>
      </c>
    </row>
    <row r="81" spans="1:8" x14ac:dyDescent="0.3">
      <c r="A81" s="12">
        <v>10237</v>
      </c>
      <c r="B81" s="37" t="s">
        <v>85</v>
      </c>
      <c r="C81" s="91">
        <f>SUM('No Worse Off Calc'!J82:M82)</f>
        <v>105.13229360730593</v>
      </c>
      <c r="D81" s="80">
        <f t="shared" si="5"/>
        <v>-4.5496725509106497</v>
      </c>
      <c r="E81" s="18">
        <f>'No Worse Off Calc'!J82</f>
        <v>113.732</v>
      </c>
      <c r="F81" s="4">
        <f t="shared" si="4"/>
        <v>0</v>
      </c>
      <c r="G81" s="4">
        <f t="shared" si="6"/>
        <v>0</v>
      </c>
      <c r="H81" s="6">
        <f t="shared" si="7"/>
        <v>0</v>
      </c>
    </row>
    <row r="82" spans="1:8" x14ac:dyDescent="0.3">
      <c r="A82" s="12">
        <v>10239</v>
      </c>
      <c r="B82" s="37" t="s">
        <v>86</v>
      </c>
      <c r="C82" s="91">
        <f>SUM('No Worse Off Calc'!J83:M83)</f>
        <v>14.428961415525112</v>
      </c>
      <c r="D82" s="80">
        <f t="shared" si="5"/>
        <v>-0.62442326175790286</v>
      </c>
      <c r="E82" s="18">
        <f>'No Worse Off Calc'!J83</f>
        <v>14</v>
      </c>
      <c r="F82" s="4">
        <f t="shared" si="4"/>
        <v>1</v>
      </c>
      <c r="G82" s="4">
        <f t="shared" si="6"/>
        <v>0.42896141552511224</v>
      </c>
      <c r="H82" s="6">
        <f t="shared" si="7"/>
        <v>-0.24080967592207439</v>
      </c>
    </row>
    <row r="83" spans="1:8" x14ac:dyDescent="0.3">
      <c r="A83" s="12">
        <v>10242</v>
      </c>
      <c r="B83" s="37" t="s">
        <v>87</v>
      </c>
      <c r="C83" s="91">
        <f>SUM('No Worse Off Calc'!J84:M84)</f>
        <v>10.073473972602738</v>
      </c>
      <c r="D83" s="80">
        <f t="shared" si="5"/>
        <v>-0.43593653722283693</v>
      </c>
      <c r="E83" s="18">
        <f>'No Worse Off Calc'!J84</f>
        <v>9.5259999999999998</v>
      </c>
      <c r="F83" s="4">
        <f t="shared" si="4"/>
        <v>1</v>
      </c>
      <c r="G83" s="4">
        <f t="shared" si="6"/>
        <v>0.547473972602738</v>
      </c>
      <c r="H83" s="6">
        <f t="shared" si="7"/>
        <v>-0.30734006637134936</v>
      </c>
    </row>
    <row r="84" spans="1:8" x14ac:dyDescent="0.3">
      <c r="A84" s="12">
        <v>10244</v>
      </c>
      <c r="B84" s="37" t="s">
        <v>88</v>
      </c>
      <c r="C84" s="91">
        <f>SUM('No Worse Off Calc'!J85:M85)</f>
        <v>96.985812557077608</v>
      </c>
      <c r="D84" s="80">
        <f t="shared" si="5"/>
        <v>-4.1971279620978184</v>
      </c>
      <c r="E84" s="18">
        <f>'No Worse Off Calc'!J85</f>
        <v>86.037999999999997</v>
      </c>
      <c r="F84" s="4">
        <f t="shared" si="4"/>
        <v>1</v>
      </c>
      <c r="G84" s="4">
        <f t="shared" si="6"/>
        <v>10.947812557077611</v>
      </c>
      <c r="H84" s="6">
        <f t="shared" si="7"/>
        <v>-6.1458655685808177</v>
      </c>
    </row>
    <row r="85" spans="1:8" x14ac:dyDescent="0.3">
      <c r="A85" s="12">
        <v>10246</v>
      </c>
      <c r="B85" s="37" t="s">
        <v>89</v>
      </c>
      <c r="C85" s="91">
        <f>SUM('No Worse Off Calc'!J86:M86)</f>
        <v>8.8431726027397257</v>
      </c>
      <c r="D85" s="80">
        <f t="shared" si="5"/>
        <v>-0.38269439648992953</v>
      </c>
      <c r="E85" s="18">
        <f>'No Worse Off Calc'!J86</f>
        <v>8.9870000000000001</v>
      </c>
      <c r="F85" s="4">
        <f t="shared" si="4"/>
        <v>0</v>
      </c>
      <c r="G85" s="4">
        <f t="shared" si="6"/>
        <v>0</v>
      </c>
      <c r="H85" s="6">
        <f t="shared" si="7"/>
        <v>0</v>
      </c>
    </row>
    <row r="86" spans="1:8" x14ac:dyDescent="0.3">
      <c r="A86" s="12">
        <v>10247</v>
      </c>
      <c r="B86" s="37" t="s">
        <v>90</v>
      </c>
      <c r="C86" s="91">
        <f>SUM('No Worse Off Calc'!J87:M87)</f>
        <v>78.030107876712336</v>
      </c>
      <c r="D86" s="80">
        <f t="shared" si="5"/>
        <v>-3.3768067619386963</v>
      </c>
      <c r="E86" s="18">
        <f>'No Worse Off Calc'!J87</f>
        <v>79.929000000000002</v>
      </c>
      <c r="F86" s="4">
        <f t="shared" si="4"/>
        <v>0</v>
      </c>
      <c r="G86" s="4">
        <f t="shared" si="6"/>
        <v>0</v>
      </c>
      <c r="H86" s="6">
        <f t="shared" si="7"/>
        <v>0</v>
      </c>
    </row>
    <row r="87" spans="1:8" x14ac:dyDescent="0.3">
      <c r="A87" s="12">
        <v>10256</v>
      </c>
      <c r="B87" s="37" t="s">
        <v>91</v>
      </c>
      <c r="C87" s="91">
        <f>SUM('No Worse Off Calc'!J88:M88)</f>
        <v>51.656418721461186</v>
      </c>
      <c r="D87" s="80">
        <f t="shared" si="5"/>
        <v>-2.2354671649534601</v>
      </c>
      <c r="E87" s="18">
        <f>'No Worse Off Calc'!J88</f>
        <v>46.746000000000002</v>
      </c>
      <c r="F87" s="4">
        <f t="shared" si="4"/>
        <v>1</v>
      </c>
      <c r="G87" s="4">
        <f t="shared" si="6"/>
        <v>4.9104187214611841</v>
      </c>
      <c r="H87" s="6">
        <f t="shared" si="7"/>
        <v>-2.7566030373832775</v>
      </c>
    </row>
    <row r="88" spans="1:8" x14ac:dyDescent="0.3">
      <c r="A88" s="12">
        <v>10258</v>
      </c>
      <c r="B88" s="37" t="s">
        <v>92</v>
      </c>
      <c r="C88" s="91">
        <f>SUM('No Worse Off Calc'!J89:M89)</f>
        <v>38.825316095890429</v>
      </c>
      <c r="D88" s="80">
        <f t="shared" si="5"/>
        <v>-1.6801923449107246</v>
      </c>
      <c r="E88" s="18">
        <f>'No Worse Off Calc'!J89</f>
        <v>37.951999999999998</v>
      </c>
      <c r="F88" s="4">
        <f t="shared" si="4"/>
        <v>1</v>
      </c>
      <c r="G88" s="4">
        <f t="shared" si="6"/>
        <v>0.87331609589043069</v>
      </c>
      <c r="H88" s="6">
        <f t="shared" si="7"/>
        <v>-0.49026079833185909</v>
      </c>
    </row>
    <row r="89" spans="1:8" x14ac:dyDescent="0.3">
      <c r="A89" s="12">
        <v>10259</v>
      </c>
      <c r="B89" s="37" t="s">
        <v>93</v>
      </c>
      <c r="C89" s="91">
        <f>SUM('No Worse Off Calc'!J90:M90)</f>
        <v>30.140494977168959</v>
      </c>
      <c r="D89" s="80">
        <f t="shared" si="5"/>
        <v>-1.3043507181598903</v>
      </c>
      <c r="E89" s="18">
        <f>'No Worse Off Calc'!J90</f>
        <v>26.984999999999999</v>
      </c>
      <c r="F89" s="4">
        <f t="shared" si="4"/>
        <v>1</v>
      </c>
      <c r="G89" s="4">
        <f t="shared" si="6"/>
        <v>3.15549497716896</v>
      </c>
      <c r="H89" s="6">
        <f t="shared" si="7"/>
        <v>-1.771426742182844</v>
      </c>
    </row>
    <row r="90" spans="1:8" x14ac:dyDescent="0.3">
      <c r="A90" s="12">
        <v>10260</v>
      </c>
      <c r="B90" s="37" t="s">
        <v>94</v>
      </c>
      <c r="C90" s="91">
        <f>SUM('No Worse Off Calc'!J91:M91)</f>
        <v>26.793847831050225</v>
      </c>
      <c r="D90" s="80">
        <f t="shared" si="5"/>
        <v>-1.1595222536050016</v>
      </c>
      <c r="E90" s="18">
        <f>'No Worse Off Calc'!J91</f>
        <v>26.285</v>
      </c>
      <c r="F90" s="4">
        <f t="shared" si="4"/>
        <v>1</v>
      </c>
      <c r="G90" s="4">
        <f t="shared" si="6"/>
        <v>0.50884783105022535</v>
      </c>
      <c r="H90" s="6">
        <f t="shared" si="7"/>
        <v>-0.28565618457514103</v>
      </c>
    </row>
    <row r="91" spans="1:8" x14ac:dyDescent="0.3">
      <c r="A91" s="12">
        <v>10273</v>
      </c>
      <c r="B91" s="37" t="s">
        <v>95</v>
      </c>
      <c r="C91" s="91">
        <f>SUM('No Worse Off Calc'!J92:M92)</f>
        <v>8.5909462328767123</v>
      </c>
      <c r="D91" s="80">
        <f t="shared" si="5"/>
        <v>-0.37177912628886317</v>
      </c>
      <c r="E91" s="18">
        <f>'No Worse Off Calc'!J92</f>
        <v>5.8810000000000002</v>
      </c>
      <c r="F91" s="4">
        <f t="shared" si="4"/>
        <v>1</v>
      </c>
      <c r="G91" s="4">
        <f t="shared" si="6"/>
        <v>2.7099462328767121</v>
      </c>
      <c r="H91" s="6">
        <f t="shared" si="7"/>
        <v>-1.5213052980684321</v>
      </c>
    </row>
    <row r="92" spans="1:8" x14ac:dyDescent="0.3">
      <c r="A92" s="12">
        <v>10278</v>
      </c>
      <c r="B92" s="37" t="s">
        <v>96</v>
      </c>
      <c r="C92" s="91">
        <f>SUM('No Worse Off Calc'!J93:M93)</f>
        <v>39.013065639269406</v>
      </c>
      <c r="D92" s="80">
        <f t="shared" si="5"/>
        <v>-1.6883173359543708</v>
      </c>
      <c r="E92" s="18">
        <f>'No Worse Off Calc'!J93</f>
        <v>35.927999999999997</v>
      </c>
      <c r="F92" s="4">
        <f t="shared" si="4"/>
        <v>1</v>
      </c>
      <c r="G92" s="4">
        <f t="shared" si="6"/>
        <v>3.0850656392694091</v>
      </c>
      <c r="H92" s="6">
        <f t="shared" si="7"/>
        <v>-1.7318892326979047</v>
      </c>
    </row>
    <row r="93" spans="1:8" x14ac:dyDescent="0.3">
      <c r="A93" s="12">
        <v>10279</v>
      </c>
      <c r="B93" s="37" t="s">
        <v>97</v>
      </c>
      <c r="C93" s="91">
        <f>SUM('No Worse Off Calc'!J94:M94)</f>
        <v>71.754831506849314</v>
      </c>
      <c r="D93" s="80">
        <f t="shared" si="5"/>
        <v>-3.1052398468670366</v>
      </c>
      <c r="E93" s="18">
        <f>'No Worse Off Calc'!J94</f>
        <v>64.765000000000001</v>
      </c>
      <c r="F93" s="4">
        <f t="shared" si="4"/>
        <v>1</v>
      </c>
      <c r="G93" s="4">
        <f t="shared" si="6"/>
        <v>6.9898315068493133</v>
      </c>
      <c r="H93" s="6">
        <f t="shared" si="7"/>
        <v>-3.9239404734194543</v>
      </c>
    </row>
    <row r="94" spans="1:8" x14ac:dyDescent="0.3">
      <c r="A94" s="12">
        <v>10284</v>
      </c>
      <c r="B94" s="37" t="s">
        <v>98</v>
      </c>
      <c r="C94" s="91">
        <f>SUM('No Worse Off Calc'!J95:M95)</f>
        <v>10.666957990867582</v>
      </c>
      <c r="D94" s="80">
        <f t="shared" si="5"/>
        <v>-0.46161996763851343</v>
      </c>
      <c r="E94" s="18">
        <f>'No Worse Off Calc'!J95</f>
        <v>10.157999999999999</v>
      </c>
      <c r="F94" s="4">
        <f t="shared" si="4"/>
        <v>1</v>
      </c>
      <c r="G94" s="4">
        <f t="shared" si="6"/>
        <v>0.50895799086758231</v>
      </c>
      <c r="H94" s="6">
        <f t="shared" si="7"/>
        <v>-0.28571802591787554</v>
      </c>
    </row>
    <row r="95" spans="1:8" x14ac:dyDescent="0.3">
      <c r="A95" s="12">
        <v>10285</v>
      </c>
      <c r="B95" s="37" t="s">
        <v>99</v>
      </c>
      <c r="C95" s="91">
        <f>SUM('No Worse Off Calc'!J96:M96)</f>
        <v>7.5150105022831033</v>
      </c>
      <c r="D95" s="80">
        <f t="shared" si="5"/>
        <v>-0.32521726511316862</v>
      </c>
      <c r="E95" s="18">
        <f>'No Worse Off Calc'!J96</f>
        <v>6.5289999999999999</v>
      </c>
      <c r="F95" s="4">
        <f t="shared" si="4"/>
        <v>1</v>
      </c>
      <c r="G95" s="4">
        <f t="shared" si="6"/>
        <v>0.98601050228310338</v>
      </c>
      <c r="H95" s="6">
        <f t="shared" si="7"/>
        <v>-0.55352500462050458</v>
      </c>
    </row>
    <row r="96" spans="1:8" x14ac:dyDescent="0.3">
      <c r="A96" s="12">
        <v>10286</v>
      </c>
      <c r="B96" s="37" t="s">
        <v>100</v>
      </c>
      <c r="C96" s="91">
        <f>SUM('No Worse Off Calc'!J97:M97)</f>
        <v>49.075028881278541</v>
      </c>
      <c r="D96" s="80">
        <f t="shared" si="5"/>
        <v>-2.1237557383679526</v>
      </c>
      <c r="E96" s="18">
        <f>'No Worse Off Calc'!J97</f>
        <v>45.911000000000001</v>
      </c>
      <c r="F96" s="4">
        <f t="shared" si="4"/>
        <v>1</v>
      </c>
      <c r="G96" s="4">
        <f t="shared" si="6"/>
        <v>3.16402888127854</v>
      </c>
      <c r="H96" s="6">
        <f t="shared" si="7"/>
        <v>-1.7762174916735933</v>
      </c>
    </row>
    <row r="97" spans="1:8" x14ac:dyDescent="0.3">
      <c r="A97" s="12">
        <v>10288</v>
      </c>
      <c r="B97" s="37" t="s">
        <v>101</v>
      </c>
      <c r="C97" s="91">
        <f>SUM('No Worse Off Calc'!J98:M98)</f>
        <v>27.515005365296805</v>
      </c>
      <c r="D97" s="80">
        <f t="shared" si="5"/>
        <v>-1.1907308435240944</v>
      </c>
      <c r="E97" s="18">
        <f>'No Worse Off Calc'!J98</f>
        <v>24.734000000000002</v>
      </c>
      <c r="F97" s="4">
        <f t="shared" si="4"/>
        <v>1</v>
      </c>
      <c r="G97" s="4">
        <f t="shared" si="6"/>
        <v>2.781005365296803</v>
      </c>
      <c r="H97" s="6">
        <f t="shared" si="7"/>
        <v>-1.5611963605977706</v>
      </c>
    </row>
    <row r="98" spans="1:8" x14ac:dyDescent="0.3">
      <c r="A98" s="12">
        <v>10291</v>
      </c>
      <c r="B98" s="37" t="s">
        <v>102</v>
      </c>
      <c r="C98" s="91">
        <f>SUM('No Worse Off Calc'!J99:M99)</f>
        <v>76.837270433789968</v>
      </c>
      <c r="D98" s="80">
        <f t="shared" si="5"/>
        <v>-3.3251858984955991</v>
      </c>
      <c r="E98" s="18">
        <f>'No Worse Off Calc'!J99</f>
        <v>79.182000000000002</v>
      </c>
      <c r="F98" s="4">
        <f t="shared" si="4"/>
        <v>0</v>
      </c>
      <c r="G98" s="4">
        <f t="shared" si="6"/>
        <v>0</v>
      </c>
      <c r="H98" s="6">
        <f t="shared" si="7"/>
        <v>0</v>
      </c>
    </row>
    <row r="99" spans="1:8" x14ac:dyDescent="0.3">
      <c r="A99" s="12">
        <v>10294</v>
      </c>
      <c r="B99" s="37" t="s">
        <v>103</v>
      </c>
      <c r="C99" s="91">
        <f>SUM('No Worse Off Calc'!J100:M100)</f>
        <v>36.102765753424663</v>
      </c>
      <c r="D99" s="80">
        <f t="shared" si="5"/>
        <v>-1.5623721001831037</v>
      </c>
      <c r="E99" s="18">
        <f>'No Worse Off Calc'!J100</f>
        <v>36.326999999999998</v>
      </c>
      <c r="F99" s="4">
        <f t="shared" si="4"/>
        <v>0</v>
      </c>
      <c r="G99" s="4">
        <f t="shared" si="6"/>
        <v>0</v>
      </c>
      <c r="H99" s="6">
        <f t="shared" si="7"/>
        <v>0</v>
      </c>
    </row>
    <row r="100" spans="1:8" x14ac:dyDescent="0.3">
      <c r="A100" s="12">
        <v>10304</v>
      </c>
      <c r="B100" s="37" t="s">
        <v>104</v>
      </c>
      <c r="C100" s="91">
        <f>SUM('No Worse Off Calc'!J101:M101)</f>
        <v>13.38260799086758</v>
      </c>
      <c r="D100" s="80">
        <f t="shared" si="5"/>
        <v>-0.57914159528444442</v>
      </c>
      <c r="E100" s="18">
        <f>'No Worse Off Calc'!J101</f>
        <v>14.068</v>
      </c>
      <c r="F100" s="4">
        <f t="shared" si="4"/>
        <v>0</v>
      </c>
      <c r="G100" s="4">
        <f t="shared" si="6"/>
        <v>0</v>
      </c>
      <c r="H100" s="6">
        <f t="shared" si="7"/>
        <v>0</v>
      </c>
    </row>
    <row r="101" spans="1:8" x14ac:dyDescent="0.3">
      <c r="A101" s="12">
        <v>10306</v>
      </c>
      <c r="B101" s="37" t="s">
        <v>105</v>
      </c>
      <c r="C101" s="91">
        <f>SUM('No Worse Off Calc'!J102:M102)</f>
        <v>5.0000000000000001E-3</v>
      </c>
      <c r="D101" s="80">
        <f t="shared" si="5"/>
        <v>-2.1637845017938813E-4</v>
      </c>
      <c r="E101" s="18">
        <f>'No Worse Off Calc'!J102</f>
        <v>25.768999999999998</v>
      </c>
      <c r="F101" s="4">
        <f t="shared" si="4"/>
        <v>0</v>
      </c>
      <c r="G101" s="4">
        <f t="shared" si="6"/>
        <v>0</v>
      </c>
      <c r="H101" s="6">
        <f t="shared" si="7"/>
        <v>0</v>
      </c>
    </row>
    <row r="102" spans="1:8" x14ac:dyDescent="0.3">
      <c r="A102" s="12">
        <v>10307</v>
      </c>
      <c r="B102" s="37" t="s">
        <v>106</v>
      </c>
      <c r="C102" s="91">
        <f>SUM('No Worse Off Calc'!J103:M103)</f>
        <v>68.333674999999999</v>
      </c>
      <c r="D102" s="80">
        <f t="shared" si="5"/>
        <v>-2.9571869383123999</v>
      </c>
      <c r="E102" s="18">
        <f>'No Worse Off Calc'!J103</f>
        <v>71.984999999999999</v>
      </c>
      <c r="F102" s="4">
        <f t="shared" si="4"/>
        <v>0</v>
      </c>
      <c r="G102" s="4">
        <f t="shared" si="6"/>
        <v>0</v>
      </c>
      <c r="H102" s="6">
        <f t="shared" si="7"/>
        <v>0</v>
      </c>
    </row>
    <row r="103" spans="1:8" x14ac:dyDescent="0.3">
      <c r="A103" s="12">
        <v>10326</v>
      </c>
      <c r="B103" s="37" t="s">
        <v>107</v>
      </c>
      <c r="C103" s="91">
        <f>SUM('No Worse Off Calc'!J104:M104)</f>
        <v>27.848501027397258</v>
      </c>
      <c r="D103" s="80">
        <f t="shared" si="5"/>
        <v>-1.2051630984254633</v>
      </c>
      <c r="E103" s="18">
        <f>'No Worse Off Calc'!J104</f>
        <v>30.46</v>
      </c>
      <c r="F103" s="4">
        <f t="shared" si="4"/>
        <v>0</v>
      </c>
      <c r="G103" s="4">
        <f t="shared" si="6"/>
        <v>0</v>
      </c>
      <c r="H103" s="6">
        <f t="shared" si="7"/>
        <v>0</v>
      </c>
    </row>
    <row r="104" spans="1:8" x14ac:dyDescent="0.3">
      <c r="A104" s="12">
        <v>10331</v>
      </c>
      <c r="B104" s="37" t="s">
        <v>108</v>
      </c>
      <c r="C104" s="91">
        <f>SUM('No Worse Off Calc'!J105:M105)</f>
        <v>35.407541210045665</v>
      </c>
      <c r="D104" s="80">
        <f t="shared" si="5"/>
        <v>-1.5322857783384995</v>
      </c>
      <c r="E104" s="18">
        <f>'No Worse Off Calc'!J105</f>
        <v>36.601999999999997</v>
      </c>
      <c r="F104" s="4">
        <f t="shared" si="4"/>
        <v>0</v>
      </c>
      <c r="G104" s="4">
        <f t="shared" si="6"/>
        <v>0</v>
      </c>
      <c r="H104" s="6">
        <f t="shared" si="7"/>
        <v>0</v>
      </c>
    </row>
    <row r="105" spans="1:8" x14ac:dyDescent="0.3">
      <c r="A105" s="12">
        <v>10333</v>
      </c>
      <c r="B105" s="37" t="s">
        <v>109</v>
      </c>
      <c r="C105" s="91">
        <f>SUM('No Worse Off Calc'!J106:M106)</f>
        <v>20.228649086757997</v>
      </c>
      <c r="D105" s="80">
        <f t="shared" si="5"/>
        <v>-0.87540874772307808</v>
      </c>
      <c r="E105" s="18">
        <f>'No Worse Off Calc'!J106</f>
        <v>18.515000000000001</v>
      </c>
      <c r="F105" s="4">
        <f t="shared" si="4"/>
        <v>1</v>
      </c>
      <c r="G105" s="4">
        <f t="shared" si="6"/>
        <v>1.7136490867579965</v>
      </c>
      <c r="H105" s="6">
        <f t="shared" si="7"/>
        <v>-0.96200559372266847</v>
      </c>
    </row>
    <row r="106" spans="1:8" x14ac:dyDescent="0.3">
      <c r="A106" s="12">
        <v>10338</v>
      </c>
      <c r="B106" s="37" t="s">
        <v>110</v>
      </c>
      <c r="C106" s="91">
        <f>SUM('No Worse Off Calc'!J107:M107)</f>
        <v>2.5923039954337899</v>
      </c>
      <c r="D106" s="80">
        <f t="shared" si="5"/>
        <v>-0.11218374418515982</v>
      </c>
      <c r="E106" s="18">
        <f>'No Worse Off Calc'!J107</f>
        <v>2.3730000000000002</v>
      </c>
      <c r="F106" s="4">
        <f t="shared" si="4"/>
        <v>1</v>
      </c>
      <c r="G106" s="4">
        <f t="shared" si="6"/>
        <v>0.21930399543378964</v>
      </c>
      <c r="H106" s="6">
        <f t="shared" si="7"/>
        <v>-0.123112527508282</v>
      </c>
    </row>
    <row r="107" spans="1:8" x14ac:dyDescent="0.3">
      <c r="A107" s="12">
        <v>10342</v>
      </c>
      <c r="B107" s="37" t="s">
        <v>111</v>
      </c>
      <c r="C107" s="91">
        <f>SUM('No Worse Off Calc'!J108:M108)</f>
        <v>37.971175114155251</v>
      </c>
      <c r="D107" s="80">
        <f t="shared" si="5"/>
        <v>-1.6432288045382129</v>
      </c>
      <c r="E107" s="18">
        <f>'No Worse Off Calc'!J108</f>
        <v>38.691000000000003</v>
      </c>
      <c r="F107" s="4">
        <f t="shared" si="4"/>
        <v>0</v>
      </c>
      <c r="G107" s="4">
        <f t="shared" si="6"/>
        <v>0</v>
      </c>
      <c r="H107" s="6">
        <f t="shared" si="7"/>
        <v>0</v>
      </c>
    </row>
    <row r="108" spans="1:8" x14ac:dyDescent="0.3">
      <c r="A108" s="12">
        <v>10343</v>
      </c>
      <c r="B108" s="37" t="s">
        <v>112</v>
      </c>
      <c r="C108" s="91">
        <f>SUM('No Worse Off Calc'!J109:M109)</f>
        <v>11.952629680365295</v>
      </c>
      <c r="D108" s="80">
        <f t="shared" si="5"/>
        <v>-0.5172582971611196</v>
      </c>
      <c r="E108" s="18">
        <f>'No Worse Off Calc'!J109</f>
        <v>31.388999999999999</v>
      </c>
      <c r="F108" s="4">
        <f t="shared" si="4"/>
        <v>0</v>
      </c>
      <c r="G108" s="4">
        <f t="shared" si="6"/>
        <v>0</v>
      </c>
      <c r="H108" s="6">
        <f t="shared" si="7"/>
        <v>0</v>
      </c>
    </row>
    <row r="109" spans="1:8" x14ac:dyDescent="0.3">
      <c r="A109" s="12">
        <v>10349</v>
      </c>
      <c r="B109" s="37" t="s">
        <v>113</v>
      </c>
      <c r="C109" s="91">
        <f>SUM('No Worse Off Calc'!J110:M110)</f>
        <v>471.02978344748863</v>
      </c>
      <c r="D109" s="80">
        <f t="shared" si="5"/>
        <v>-20.38413890614008</v>
      </c>
      <c r="E109" s="18">
        <f>'No Worse Off Calc'!J110</f>
        <v>523.91099999999994</v>
      </c>
      <c r="F109" s="4">
        <f t="shared" si="4"/>
        <v>0</v>
      </c>
      <c r="G109" s="4">
        <f t="shared" si="6"/>
        <v>0</v>
      </c>
      <c r="H109" s="6">
        <f t="shared" si="7"/>
        <v>0</v>
      </c>
    </row>
    <row r="110" spans="1:8" x14ac:dyDescent="0.3">
      <c r="A110" s="12">
        <v>10352</v>
      </c>
      <c r="B110" s="37" t="s">
        <v>114</v>
      </c>
      <c r="C110" s="91">
        <f>SUM('No Worse Off Calc'!J111:M111)</f>
        <v>16.804611187214615</v>
      </c>
      <c r="D110" s="80">
        <f t="shared" si="5"/>
        <v>-0.72723114491134122</v>
      </c>
      <c r="E110" s="18">
        <f>'No Worse Off Calc'!J111</f>
        <v>15.907</v>
      </c>
      <c r="F110" s="4">
        <f t="shared" si="4"/>
        <v>1</v>
      </c>
      <c r="G110" s="4">
        <f t="shared" si="6"/>
        <v>0.89761118721461486</v>
      </c>
      <c r="H110" s="6">
        <f t="shared" si="7"/>
        <v>-0.50389953798659504</v>
      </c>
    </row>
    <row r="111" spans="1:8" x14ac:dyDescent="0.3">
      <c r="A111" s="12">
        <v>10354</v>
      </c>
      <c r="B111" s="37" t="s">
        <v>115</v>
      </c>
      <c r="C111" s="91">
        <f>SUM('No Worse Off Calc'!J112:M112)</f>
        <v>704.06105821917799</v>
      </c>
      <c r="D111" s="80">
        <f t="shared" si="5"/>
        <v>-30.468728121825137</v>
      </c>
      <c r="E111" s="18">
        <f>'No Worse Off Calc'!J112</f>
        <v>799.07</v>
      </c>
      <c r="F111" s="4">
        <f t="shared" si="4"/>
        <v>0</v>
      </c>
      <c r="G111" s="4">
        <f t="shared" si="6"/>
        <v>0</v>
      </c>
      <c r="H111" s="6">
        <f t="shared" si="7"/>
        <v>0</v>
      </c>
    </row>
    <row r="112" spans="1:8" x14ac:dyDescent="0.3">
      <c r="A112" s="12">
        <v>10360</v>
      </c>
      <c r="B112" s="37" t="s">
        <v>116</v>
      </c>
      <c r="C112" s="91">
        <f>SUM('No Worse Off Calc'!J113:M113)</f>
        <v>7.1959055936073071</v>
      </c>
      <c r="D112" s="80">
        <f t="shared" si="5"/>
        <v>-0.3114077799963878</v>
      </c>
      <c r="E112" s="18">
        <f>'No Worse Off Calc'!J113</f>
        <v>6.7649999999999997</v>
      </c>
      <c r="F112" s="4">
        <f t="shared" si="4"/>
        <v>1</v>
      </c>
      <c r="G112" s="4">
        <f t="shared" si="6"/>
        <v>0.4309055936073074</v>
      </c>
      <c r="H112" s="6">
        <f t="shared" si="7"/>
        <v>-0.24190109551592084</v>
      </c>
    </row>
    <row r="113" spans="1:8" x14ac:dyDescent="0.3">
      <c r="A113" s="12">
        <v>10363</v>
      </c>
      <c r="B113" s="37" t="s">
        <v>117</v>
      </c>
      <c r="C113" s="91">
        <f>SUM('No Worse Off Calc'!J114:M114)</f>
        <v>91.066619634703201</v>
      </c>
      <c r="D113" s="80">
        <f t="shared" si="5"/>
        <v>-3.9409708039265832</v>
      </c>
      <c r="E113" s="18">
        <f>'No Worse Off Calc'!J114</f>
        <v>100.706</v>
      </c>
      <c r="F113" s="4">
        <f t="shared" si="4"/>
        <v>0</v>
      </c>
      <c r="G113" s="4">
        <f t="shared" si="6"/>
        <v>0</v>
      </c>
      <c r="H113" s="6">
        <f t="shared" si="7"/>
        <v>0</v>
      </c>
    </row>
    <row r="114" spans="1:8" x14ac:dyDescent="0.3">
      <c r="A114" s="12">
        <v>10369</v>
      </c>
      <c r="B114" s="37" t="s">
        <v>118</v>
      </c>
      <c r="C114" s="91">
        <f>SUM('No Worse Off Calc'!J115:M115)</f>
        <v>17.310770319634702</v>
      </c>
      <c r="D114" s="80">
        <f t="shared" si="5"/>
        <v>-0.74913553063478167</v>
      </c>
      <c r="E114" s="18">
        <f>'No Worse Off Calc'!J115</f>
        <v>16.431999999999999</v>
      </c>
      <c r="F114" s="4">
        <f t="shared" si="4"/>
        <v>1</v>
      </c>
      <c r="G114" s="4">
        <f t="shared" si="6"/>
        <v>0.87877031963470387</v>
      </c>
      <c r="H114" s="6">
        <f t="shared" si="7"/>
        <v>-0.49332268176642646</v>
      </c>
    </row>
    <row r="115" spans="1:8" x14ac:dyDescent="0.3">
      <c r="A115" s="12">
        <v>10370</v>
      </c>
      <c r="B115" s="37" t="s">
        <v>119</v>
      </c>
      <c r="C115" s="91">
        <f>SUM('No Worse Off Calc'!J116:M116)</f>
        <v>373.38613116438364</v>
      </c>
      <c r="D115" s="80">
        <f t="shared" si="5"/>
        <v>-16.158542475965412</v>
      </c>
      <c r="E115" s="18">
        <f>'No Worse Off Calc'!J116</f>
        <v>402.39</v>
      </c>
      <c r="F115" s="4">
        <f t="shared" si="4"/>
        <v>0</v>
      </c>
      <c r="G115" s="4">
        <f t="shared" si="6"/>
        <v>0</v>
      </c>
      <c r="H115" s="6">
        <f t="shared" si="7"/>
        <v>0</v>
      </c>
    </row>
    <row r="116" spans="1:8" x14ac:dyDescent="0.3">
      <c r="A116" s="12">
        <v>10371</v>
      </c>
      <c r="B116" s="37" t="s">
        <v>120</v>
      </c>
      <c r="C116" s="91">
        <f>SUM('No Worse Off Calc'!J117:M117)</f>
        <v>11.271588356164383</v>
      </c>
      <c r="D116" s="80">
        <f t="shared" si="5"/>
        <v>-0.48778576391337725</v>
      </c>
      <c r="E116" s="18">
        <f>'No Worse Off Calc'!J117</f>
        <v>11.032</v>
      </c>
      <c r="F116" s="4">
        <f t="shared" si="4"/>
        <v>1</v>
      </c>
      <c r="G116" s="4">
        <f t="shared" si="6"/>
        <v>0.23958835616438279</v>
      </c>
      <c r="H116" s="6">
        <f t="shared" si="7"/>
        <v>-0.13449972961325693</v>
      </c>
    </row>
    <row r="117" spans="1:8" x14ac:dyDescent="0.3">
      <c r="A117" s="12">
        <v>10376</v>
      </c>
      <c r="B117" s="37" t="s">
        <v>121</v>
      </c>
      <c r="C117" s="91">
        <f>SUM('No Worse Off Calc'!J118:M118)</f>
        <v>55.241235844748864</v>
      </c>
      <c r="D117" s="80">
        <f t="shared" si="5"/>
        <v>-2.3906025996161642</v>
      </c>
      <c r="E117" s="18">
        <f>'No Worse Off Calc'!J118</f>
        <v>56.029000000000003</v>
      </c>
      <c r="F117" s="4">
        <f t="shared" si="4"/>
        <v>0</v>
      </c>
      <c r="G117" s="4">
        <f t="shared" si="6"/>
        <v>0</v>
      </c>
      <c r="H117" s="6">
        <f t="shared" si="7"/>
        <v>0</v>
      </c>
    </row>
    <row r="118" spans="1:8" x14ac:dyDescent="0.3">
      <c r="A118" s="12">
        <v>10378</v>
      </c>
      <c r="B118" s="37" t="s">
        <v>122</v>
      </c>
      <c r="C118" s="91">
        <f>SUM('No Worse Off Calc'!J119:M119)</f>
        <v>2.0274664383561647</v>
      </c>
      <c r="D118" s="80">
        <f t="shared" si="5"/>
        <v>-8.7740009144446171E-2</v>
      </c>
      <c r="E118" s="18">
        <f>'No Worse Off Calc'!J119</f>
        <v>2.0209999999999999</v>
      </c>
      <c r="F118" s="4">
        <f t="shared" si="4"/>
        <v>1</v>
      </c>
      <c r="G118" s="4">
        <f t="shared" si="6"/>
        <v>6.4664383561647831E-3</v>
      </c>
      <c r="H118" s="6">
        <f t="shared" si="7"/>
        <v>-3.6301188604851396E-3</v>
      </c>
    </row>
    <row r="119" spans="1:8" x14ac:dyDescent="0.3">
      <c r="A119" s="12">
        <v>10379</v>
      </c>
      <c r="B119" s="37" t="s">
        <v>123</v>
      </c>
      <c r="C119" s="91">
        <f>SUM('No Worse Off Calc'!J120:M120)</f>
        <v>4.5046874429223731</v>
      </c>
      <c r="D119" s="80">
        <f t="shared" si="5"/>
        <v>-0.19494345748841879</v>
      </c>
      <c r="E119" s="18">
        <f>'No Worse Off Calc'!J120</f>
        <v>4.8079999999999998</v>
      </c>
      <c r="F119" s="4">
        <f t="shared" si="4"/>
        <v>0</v>
      </c>
      <c r="G119" s="4">
        <f t="shared" si="6"/>
        <v>0</v>
      </c>
      <c r="H119" s="6">
        <f t="shared" si="7"/>
        <v>0</v>
      </c>
    </row>
    <row r="120" spans="1:8" x14ac:dyDescent="0.3">
      <c r="A120" s="12">
        <v>10388</v>
      </c>
      <c r="B120" s="37" t="s">
        <v>124</v>
      </c>
      <c r="C120" s="91">
        <f>SUM('No Worse Off Calc'!J121:M121)</f>
        <v>228.1192823059362</v>
      </c>
      <c r="D120" s="80">
        <f t="shared" si="5"/>
        <v>-9.8720193522785582</v>
      </c>
      <c r="E120" s="18">
        <f>'No Worse Off Calc'!J121</f>
        <v>113.223</v>
      </c>
      <c r="F120" s="4">
        <f t="shared" si="4"/>
        <v>1</v>
      </c>
      <c r="G120" s="4">
        <f t="shared" si="6"/>
        <v>114.8962823059362</v>
      </c>
      <c r="H120" s="6">
        <f t="shared" si="7"/>
        <v>-64.500291880270339</v>
      </c>
    </row>
    <row r="121" spans="1:8" x14ac:dyDescent="0.3">
      <c r="A121" s="12">
        <v>10391</v>
      </c>
      <c r="B121" s="37" t="s">
        <v>125</v>
      </c>
      <c r="C121" s="91">
        <f>SUM('No Worse Off Calc'!J122:M122)</f>
        <v>33.277314383561645</v>
      </c>
      <c r="D121" s="80">
        <f t="shared" si="5"/>
        <v>-1.4400987424894658</v>
      </c>
      <c r="E121" s="18">
        <f>'No Worse Off Calc'!J122</f>
        <v>29.977</v>
      </c>
      <c r="F121" s="4">
        <f t="shared" si="4"/>
        <v>1</v>
      </c>
      <c r="G121" s="4">
        <f t="shared" si="6"/>
        <v>3.3003143835616449</v>
      </c>
      <c r="H121" s="6">
        <f t="shared" si="7"/>
        <v>-1.8527252297821513</v>
      </c>
    </row>
    <row r="122" spans="1:8" x14ac:dyDescent="0.3">
      <c r="A122" s="12">
        <v>10406</v>
      </c>
      <c r="B122" s="37" t="s">
        <v>126</v>
      </c>
      <c r="C122" s="91">
        <f>SUM('No Worse Off Calc'!J123:M123)</f>
        <v>0.71784543378995447</v>
      </c>
      <c r="D122" s="80">
        <f t="shared" si="5"/>
        <v>-3.1065256486364184E-2</v>
      </c>
      <c r="E122" s="18">
        <f>'No Worse Off Calc'!J123</f>
        <v>0.45800000000000002</v>
      </c>
      <c r="F122" s="4">
        <f t="shared" si="4"/>
        <v>1</v>
      </c>
      <c r="G122" s="4">
        <f t="shared" si="6"/>
        <v>0.25984543378995445</v>
      </c>
      <c r="H122" s="6">
        <f t="shared" si="7"/>
        <v>-0.14587161557220898</v>
      </c>
    </row>
    <row r="123" spans="1:8" x14ac:dyDescent="0.3">
      <c r="A123" s="12">
        <v>10408</v>
      </c>
      <c r="B123" s="37" t="s">
        <v>127</v>
      </c>
      <c r="C123" s="91">
        <f>SUM('No Worse Off Calc'!J124:M124)</f>
        <v>1.6404974885844752</v>
      </c>
      <c r="D123" s="80">
        <f t="shared" si="5"/>
        <v>-7.0993660820617449E-2</v>
      </c>
      <c r="E123" s="18">
        <f>'No Worse Off Calc'!J124</f>
        <v>1.5269999999999999</v>
      </c>
      <c r="F123" s="4">
        <f t="shared" si="4"/>
        <v>1</v>
      </c>
      <c r="G123" s="4">
        <f t="shared" si="6"/>
        <v>0.11349748858447528</v>
      </c>
      <c r="H123" s="6">
        <f t="shared" si="7"/>
        <v>-6.3715039289814174E-2</v>
      </c>
    </row>
    <row r="124" spans="1:8" x14ac:dyDescent="0.3">
      <c r="A124" s="12">
        <v>10409</v>
      </c>
      <c r="B124" s="37" t="s">
        <v>128</v>
      </c>
      <c r="C124" s="91">
        <f>SUM('No Worse Off Calc'!J125:M125)</f>
        <v>25.485007305936072</v>
      </c>
      <c r="D124" s="80">
        <f t="shared" si="5"/>
        <v>-1.1028812767337661</v>
      </c>
      <c r="E124" s="18">
        <f>'No Worse Off Calc'!J125</f>
        <v>20.420999999999999</v>
      </c>
      <c r="F124" s="4">
        <f t="shared" si="4"/>
        <v>1</v>
      </c>
      <c r="G124" s="4">
        <f t="shared" si="6"/>
        <v>5.0640073059360731</v>
      </c>
      <c r="H124" s="6">
        <f t="shared" si="7"/>
        <v>-2.8428243522011902</v>
      </c>
    </row>
    <row r="125" spans="1:8" x14ac:dyDescent="0.3">
      <c r="A125" s="12">
        <v>10426</v>
      </c>
      <c r="B125" s="37" t="s">
        <v>129</v>
      </c>
      <c r="C125" s="91">
        <f>SUM('No Worse Off Calc'!J126:M126)</f>
        <v>15.818367123287665</v>
      </c>
      <c r="D125" s="80">
        <f t="shared" si="5"/>
        <v>-0.68455075250111419</v>
      </c>
      <c r="E125" s="18">
        <f>'No Worse Off Calc'!J126</f>
        <v>36.539000000000001</v>
      </c>
      <c r="F125" s="4">
        <f t="shared" si="4"/>
        <v>0</v>
      </c>
      <c r="G125" s="4">
        <f t="shared" si="6"/>
        <v>0</v>
      </c>
      <c r="H125" s="6">
        <f t="shared" si="7"/>
        <v>0</v>
      </c>
    </row>
    <row r="126" spans="1:8" x14ac:dyDescent="0.3">
      <c r="A126" s="12">
        <v>10434</v>
      </c>
      <c r="B126" s="37" t="s">
        <v>130</v>
      </c>
      <c r="C126" s="91">
        <f>SUM('No Worse Off Calc'!J127:M127)</f>
        <v>26.469575228310493</v>
      </c>
      <c r="D126" s="80">
        <f t="shared" si="5"/>
        <v>-1.1454891329617096</v>
      </c>
      <c r="E126" s="18">
        <f>'No Worse Off Calc'!J127</f>
        <v>27.157</v>
      </c>
      <c r="F126" s="4">
        <f t="shared" si="4"/>
        <v>0</v>
      </c>
      <c r="G126" s="4">
        <f t="shared" si="6"/>
        <v>0</v>
      </c>
      <c r="H126" s="6">
        <f t="shared" si="7"/>
        <v>0</v>
      </c>
    </row>
    <row r="127" spans="1:8" x14ac:dyDescent="0.3">
      <c r="A127" s="12">
        <v>10436</v>
      </c>
      <c r="B127" s="37" t="s">
        <v>131</v>
      </c>
      <c r="C127" s="91">
        <f>SUM('No Worse Off Calc'!J128:M128)</f>
        <v>23.743132077625567</v>
      </c>
      <c r="D127" s="80">
        <f t="shared" si="5"/>
        <v>-1.0275004242722272</v>
      </c>
      <c r="E127" s="18">
        <f>'No Worse Off Calc'!J128</f>
        <v>19.152000000000001</v>
      </c>
      <c r="F127" s="4">
        <f t="shared" si="4"/>
        <v>1</v>
      </c>
      <c r="G127" s="4">
        <f t="shared" si="6"/>
        <v>4.5911320776255664</v>
      </c>
      <c r="H127" s="6">
        <f t="shared" si="7"/>
        <v>-2.5773624100317933</v>
      </c>
    </row>
    <row r="128" spans="1:8" x14ac:dyDescent="0.3">
      <c r="A128" s="12">
        <v>10440</v>
      </c>
      <c r="B128" s="37" t="s">
        <v>132</v>
      </c>
      <c r="C128" s="91">
        <f>SUM('No Worse Off Calc'!J129:M129)</f>
        <v>5.1939965753424646</v>
      </c>
      <c r="D128" s="80">
        <f t="shared" si="5"/>
        <v>-0.22477378584193042</v>
      </c>
      <c r="E128" s="18">
        <f>'No Worse Off Calc'!J129</f>
        <v>5.0049999999999999</v>
      </c>
      <c r="F128" s="4">
        <f t="shared" si="4"/>
        <v>1</v>
      </c>
      <c r="G128" s="4">
        <f t="shared" si="6"/>
        <v>0.18899657534246472</v>
      </c>
      <c r="H128" s="6">
        <f t="shared" si="7"/>
        <v>-0.1060985963105497</v>
      </c>
    </row>
    <row r="129" spans="1:8" x14ac:dyDescent="0.3">
      <c r="A129" s="12">
        <v>10442</v>
      </c>
      <c r="B129" s="37" t="s">
        <v>133</v>
      </c>
      <c r="C129" s="91">
        <f>SUM('No Worse Off Calc'!J130:M130)</f>
        <v>11.459271118721457</v>
      </c>
      <c r="D129" s="80">
        <f t="shared" si="5"/>
        <v>-0.49590786497087441</v>
      </c>
      <c r="E129" s="18">
        <f>'No Worse Off Calc'!J130</f>
        <v>13.396000000000001</v>
      </c>
      <c r="F129" s="4">
        <f t="shared" si="4"/>
        <v>0</v>
      </c>
      <c r="G129" s="4">
        <f t="shared" si="6"/>
        <v>0</v>
      </c>
      <c r="H129" s="6">
        <f t="shared" si="7"/>
        <v>0</v>
      </c>
    </row>
    <row r="130" spans="1:8" x14ac:dyDescent="0.3">
      <c r="A130" s="12">
        <v>10446</v>
      </c>
      <c r="B130" s="37" t="s">
        <v>134</v>
      </c>
      <c r="C130" s="91">
        <f>SUM('No Worse Off Calc'!J131:M131)</f>
        <v>101.62078401826484</v>
      </c>
      <c r="D130" s="80">
        <f t="shared" si="5"/>
        <v>-4.3977095503772965</v>
      </c>
      <c r="E130" s="18">
        <f>'No Worse Off Calc'!J131</f>
        <v>95.771000000000001</v>
      </c>
      <c r="F130" s="4">
        <f t="shared" si="4"/>
        <v>1</v>
      </c>
      <c r="G130" s="4">
        <f t="shared" si="6"/>
        <v>5.8497840182648417</v>
      </c>
      <c r="H130" s="6">
        <f t="shared" si="7"/>
        <v>-3.2839424308781906</v>
      </c>
    </row>
    <row r="131" spans="1:8" x14ac:dyDescent="0.3">
      <c r="A131" s="12">
        <v>10448</v>
      </c>
      <c r="B131" s="37" t="s">
        <v>135</v>
      </c>
      <c r="C131" s="91">
        <f>SUM('No Worse Off Calc'!J132:M132)</f>
        <v>8.2358578767123287</v>
      </c>
      <c r="D131" s="80">
        <f t="shared" si="5"/>
        <v>-0.35641243265214401</v>
      </c>
      <c r="E131" s="18">
        <f>'No Worse Off Calc'!J132</f>
        <v>8.4809999999999999</v>
      </c>
      <c r="F131" s="4">
        <f t="shared" si="4"/>
        <v>0</v>
      </c>
      <c r="G131" s="4">
        <f t="shared" si="6"/>
        <v>0</v>
      </c>
      <c r="H131" s="6">
        <f t="shared" si="7"/>
        <v>0</v>
      </c>
    </row>
    <row r="132" spans="1:8" x14ac:dyDescent="0.3">
      <c r="A132" s="12">
        <v>10451</v>
      </c>
      <c r="B132" s="37" t="s">
        <v>136</v>
      </c>
      <c r="C132" s="91">
        <f>SUM('No Worse Off Calc'!J133:M133)</f>
        <v>31.108805593607304</v>
      </c>
      <c r="D132" s="80">
        <f t="shared" si="5"/>
        <v>-1.3462550282553258</v>
      </c>
      <c r="E132" s="18">
        <f>'No Worse Off Calc'!J133</f>
        <v>26.832999999999998</v>
      </c>
      <c r="F132" s="4">
        <f t="shared" si="4"/>
        <v>1</v>
      </c>
      <c r="G132" s="4">
        <f t="shared" si="6"/>
        <v>4.2758055936073056</v>
      </c>
      <c r="H132" s="6">
        <f t="shared" si="7"/>
        <v>-2.4003449308882892</v>
      </c>
    </row>
    <row r="133" spans="1:8" x14ac:dyDescent="0.3">
      <c r="A133" s="12">
        <v>10482</v>
      </c>
      <c r="B133" s="37" t="s">
        <v>137</v>
      </c>
      <c r="C133" s="91">
        <f>SUM('No Worse Off Calc'!J134:M134)</f>
        <v>2.8096676940639269</v>
      </c>
      <c r="D133" s="80">
        <f t="shared" si="5"/>
        <v>-0.12159030823212955</v>
      </c>
      <c r="E133" s="18">
        <f>'No Worse Off Calc'!J134</f>
        <v>4.1139999999999999</v>
      </c>
      <c r="F133" s="4">
        <f t="shared" si="4"/>
        <v>0</v>
      </c>
      <c r="G133" s="4">
        <f t="shared" si="6"/>
        <v>0</v>
      </c>
      <c r="H133" s="6">
        <f t="shared" si="7"/>
        <v>0</v>
      </c>
    </row>
    <row r="134" spans="1:8" x14ac:dyDescent="0.3">
      <c r="A134" s="12">
        <v>10502</v>
      </c>
      <c r="B134" s="37" t="s">
        <v>138</v>
      </c>
      <c r="C134" s="91">
        <f>SUM('No Worse Off Calc'!J135:M135)</f>
        <v>18.845553082191781</v>
      </c>
      <c r="D134" s="80">
        <f t="shared" si="5"/>
        <v>-0.81555431373960974</v>
      </c>
      <c r="E134" s="18">
        <f>'No Worse Off Calc'!J135</f>
        <v>18.707000000000001</v>
      </c>
      <c r="F134" s="4">
        <f t="shared" ref="F134:F140" si="8">IF((C134-E134)&gt;0,1,0)</f>
        <v>1</v>
      </c>
      <c r="G134" s="4">
        <f t="shared" si="6"/>
        <v>0.13855308219178042</v>
      </c>
      <c r="H134" s="6">
        <f t="shared" si="7"/>
        <v>-7.778070850443175E-2</v>
      </c>
    </row>
    <row r="135" spans="1:8" x14ac:dyDescent="0.3">
      <c r="A135" s="12">
        <v>13927</v>
      </c>
      <c r="B135" s="37" t="s">
        <v>139</v>
      </c>
      <c r="C135" s="91">
        <f>SUM('No Worse Off Calc'!J136:M136)</f>
        <v>3.4731445205479456</v>
      </c>
      <c r="D135" s="80">
        <f t="shared" ref="D135:D140" si="9">C135*C$2</f>
        <v>-0.1503027257210397</v>
      </c>
      <c r="E135" s="18">
        <f>'No Worse Off Calc'!J136</f>
        <v>4.0730000000000004</v>
      </c>
      <c r="F135" s="4">
        <f t="shared" si="8"/>
        <v>0</v>
      </c>
      <c r="G135" s="4">
        <f t="shared" ref="G135:G140" si="10">(C135-E135)*F135</f>
        <v>0</v>
      </c>
      <c r="H135" s="6">
        <f t="shared" ref="H135:H140" si="11">IF(F135=1,G135*$C$3,0)</f>
        <v>0</v>
      </c>
    </row>
    <row r="136" spans="1:8" x14ac:dyDescent="0.3">
      <c r="A136" s="12">
        <v>10597</v>
      </c>
      <c r="B136" s="37" t="s">
        <v>140</v>
      </c>
      <c r="C136" s="91">
        <f>SUM('No Worse Off Calc'!J137:M137)</f>
        <v>12.313948287671234</v>
      </c>
      <c r="D136" s="80">
        <f t="shared" si="9"/>
        <v>-0.53289460921508636</v>
      </c>
      <c r="E136" s="18">
        <f>'No Worse Off Calc'!J137</f>
        <v>12.936999999999999</v>
      </c>
      <c r="F136" s="4">
        <f t="shared" si="8"/>
        <v>0</v>
      </c>
      <c r="G136" s="4">
        <f t="shared" si="10"/>
        <v>0</v>
      </c>
      <c r="H136" s="6">
        <f t="shared" si="11"/>
        <v>0</v>
      </c>
    </row>
    <row r="137" spans="1:8" x14ac:dyDescent="0.3">
      <c r="A137" s="12">
        <v>10706</v>
      </c>
      <c r="B137" s="37" t="s">
        <v>141</v>
      </c>
      <c r="C137" s="91">
        <f>SUM('No Worse Off Calc'!J138:M138)</f>
        <v>16.208503082191779</v>
      </c>
      <c r="D137" s="80">
        <f t="shared" si="9"/>
        <v>-0.70143415533049858</v>
      </c>
      <c r="E137" s="18">
        <f>'No Worse Off Calc'!J138</f>
        <v>17.277999999999999</v>
      </c>
      <c r="F137" s="4">
        <f t="shared" si="8"/>
        <v>0</v>
      </c>
      <c r="G137" s="4">
        <f t="shared" si="10"/>
        <v>0</v>
      </c>
      <c r="H137" s="6">
        <f t="shared" si="11"/>
        <v>0</v>
      </c>
    </row>
    <row r="138" spans="1:8" x14ac:dyDescent="0.3">
      <c r="A138" s="12">
        <v>11680</v>
      </c>
      <c r="B138" s="37" t="s">
        <v>142</v>
      </c>
      <c r="C138" s="91">
        <f>SUM('No Worse Off Calc'!J139:M139)</f>
        <v>6.4221215753424667</v>
      </c>
      <c r="D138" s="80">
        <f t="shared" si="9"/>
        <v>-0.27792174266724273</v>
      </c>
      <c r="E138" s="18">
        <f>'No Worse Off Calc'!J139</f>
        <v>6.3289999999999997</v>
      </c>
      <c r="F138" s="4">
        <f t="shared" si="8"/>
        <v>1</v>
      </c>
      <c r="G138" s="4">
        <f t="shared" si="10"/>
        <v>9.3121575342467011E-2</v>
      </c>
      <c r="H138" s="6">
        <f t="shared" si="11"/>
        <v>-5.2276441581864688E-2</v>
      </c>
    </row>
    <row r="139" spans="1:8" x14ac:dyDescent="0.3">
      <c r="A139" s="12">
        <v>12026</v>
      </c>
      <c r="B139" s="37" t="s">
        <v>143</v>
      </c>
      <c r="C139" s="91">
        <f>SUM('No Worse Off Calc'!J140:M140)</f>
        <v>45.920689383561637</v>
      </c>
      <c r="D139" s="80">
        <f t="shared" si="9"/>
        <v>-1.9872495199968299</v>
      </c>
      <c r="E139" s="18">
        <f>'No Worse Off Calc'!J140</f>
        <v>45.173000000000002</v>
      </c>
      <c r="F139" s="4">
        <f t="shared" si="8"/>
        <v>1</v>
      </c>
      <c r="G139" s="4">
        <f t="shared" si="10"/>
        <v>0.74768938356163517</v>
      </c>
      <c r="H139" s="6">
        <f t="shared" si="11"/>
        <v>-0.41973667474368082</v>
      </c>
    </row>
    <row r="140" spans="1:8" ht="14.5" thickBot="1" x14ac:dyDescent="0.35">
      <c r="A140" s="13" t="s">
        <v>144</v>
      </c>
      <c r="B140" s="38" t="s">
        <v>0</v>
      </c>
      <c r="C140" s="92">
        <f>SUM('No Worse Off Calc'!J141:M141)</f>
        <v>0</v>
      </c>
      <c r="D140" s="83">
        <f t="shared" si="9"/>
        <v>0</v>
      </c>
      <c r="E140" s="18">
        <f>'No Worse Off Calc'!J141</f>
        <v>0</v>
      </c>
      <c r="F140" s="82">
        <f t="shared" si="8"/>
        <v>0</v>
      </c>
      <c r="G140" s="82">
        <f t="shared" si="10"/>
        <v>0</v>
      </c>
      <c r="H140" s="84">
        <f t="shared" si="11"/>
        <v>0</v>
      </c>
    </row>
  </sheetData>
  <mergeCells count="2">
    <mergeCell ref="A4:B4"/>
    <mergeCell ref="E4:H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F4E5-0345-4D9A-BE45-3B715DB4F82F}">
  <sheetPr>
    <tabColor rgb="FFFFFF00"/>
  </sheetPr>
  <dimension ref="A1:DG137"/>
  <sheetViews>
    <sheetView zoomScale="110" zoomScaleNormal="110" workbookViewId="0">
      <pane xSplit="2" ySplit="2" topLeftCell="BI3" activePane="bottomRight" state="frozen"/>
      <selection activeCell="C2" sqref="C2:C5"/>
      <selection pane="topRight" activeCell="C2" sqref="C2:C5"/>
      <selection pane="bottomLeft" activeCell="C2" sqref="C2:C5"/>
      <selection pane="bottomRight" activeCell="L17" sqref="L17"/>
    </sheetView>
  </sheetViews>
  <sheetFormatPr defaultColWidth="8.81640625" defaultRowHeight="14" x14ac:dyDescent="0.3"/>
  <cols>
    <col min="1" max="1" width="8.81640625" style="1" bestFit="1" customWidth="1"/>
    <col min="2" max="2" width="32.453125" style="1" bestFit="1" customWidth="1"/>
    <col min="3" max="60" width="9.453125" style="1" customWidth="1"/>
    <col min="61" max="61" width="9.453125" style="52" customWidth="1"/>
    <col min="62" max="62" width="9.453125" style="24" customWidth="1"/>
    <col min="63" max="68" width="16.453125" style="1" customWidth="1"/>
    <col min="69" max="75" width="9.453125" style="1" customWidth="1"/>
    <col min="76" max="76" width="11.453125" style="1" customWidth="1"/>
    <col min="77" max="78" width="8.81640625" style="1"/>
    <col min="79" max="79" width="11.81640625" style="1" bestFit="1" customWidth="1"/>
    <col min="80" max="95" width="11.81640625" style="1" customWidth="1"/>
    <col min="96" max="111" width="9.453125" style="1" customWidth="1"/>
    <col min="112" max="16384" width="8.81640625" style="1"/>
  </cols>
  <sheetData>
    <row r="1" spans="1:111" ht="43.4" customHeight="1" thickBot="1" x14ac:dyDescent="0.35">
      <c r="A1" s="454" t="s">
        <v>2</v>
      </c>
      <c r="B1" s="455"/>
      <c r="C1" s="451" t="s">
        <v>4</v>
      </c>
      <c r="D1" s="452"/>
      <c r="E1" s="452"/>
      <c r="F1" s="452"/>
      <c r="G1" s="452"/>
      <c r="H1" s="452"/>
      <c r="I1" s="452"/>
      <c r="J1" s="452"/>
      <c r="K1" s="452"/>
      <c r="L1" s="452"/>
      <c r="M1" s="452"/>
      <c r="N1" s="452"/>
      <c r="O1" s="452"/>
      <c r="P1" s="452"/>
      <c r="Q1" s="452"/>
      <c r="R1" s="453"/>
      <c r="S1" s="451" t="s">
        <v>5</v>
      </c>
      <c r="T1" s="452"/>
      <c r="U1" s="452"/>
      <c r="V1" s="452"/>
      <c r="W1" s="452"/>
      <c r="X1" s="452"/>
      <c r="Y1" s="452"/>
      <c r="Z1" s="452"/>
      <c r="AA1" s="452"/>
      <c r="AB1" s="452"/>
      <c r="AC1" s="452"/>
      <c r="AD1" s="452"/>
      <c r="AE1" s="452"/>
      <c r="AF1" s="452"/>
      <c r="AG1" s="453"/>
      <c r="AH1" s="451" t="s">
        <v>165</v>
      </c>
      <c r="AI1" s="452"/>
      <c r="AJ1" s="452"/>
      <c r="AK1" s="452"/>
      <c r="AL1" s="452"/>
      <c r="AM1" s="452"/>
      <c r="AN1" s="452"/>
      <c r="AO1" s="452"/>
      <c r="AP1" s="453"/>
      <c r="AQ1" s="451" t="s">
        <v>176</v>
      </c>
      <c r="AR1" s="452"/>
      <c r="AS1" s="452"/>
      <c r="AT1" s="452"/>
      <c r="AU1" s="452"/>
      <c r="AV1" s="452"/>
      <c r="AW1" s="452"/>
      <c r="AX1" s="452"/>
      <c r="AY1" s="453"/>
      <c r="AZ1" s="451" t="s">
        <v>166</v>
      </c>
      <c r="BA1" s="452"/>
      <c r="BB1" s="452"/>
      <c r="BC1" s="452"/>
      <c r="BD1" s="452"/>
      <c r="BE1" s="452"/>
      <c r="BF1" s="452"/>
      <c r="BG1" s="452"/>
      <c r="BH1" s="453"/>
      <c r="BI1" s="96" t="s">
        <v>153</v>
      </c>
      <c r="BJ1" s="458" t="s">
        <v>181</v>
      </c>
      <c r="BK1" s="459"/>
      <c r="BL1" s="459"/>
      <c r="BM1" s="459"/>
      <c r="BN1" s="459"/>
      <c r="BO1" s="459"/>
      <c r="BP1" s="460"/>
      <c r="BQ1" s="456" t="s">
        <v>287</v>
      </c>
      <c r="BR1" s="456"/>
      <c r="BS1" s="456"/>
      <c r="BT1" s="456"/>
      <c r="BU1" s="457"/>
      <c r="BV1" s="101" t="s">
        <v>1</v>
      </c>
      <c r="BW1" s="101" t="s">
        <v>200</v>
      </c>
      <c r="BX1" s="104" t="s">
        <v>197</v>
      </c>
      <c r="BY1" s="451" t="s">
        <v>201</v>
      </c>
      <c r="BZ1" s="452"/>
      <c r="CA1" s="453"/>
      <c r="CB1" s="94"/>
      <c r="CC1" s="94"/>
      <c r="CD1" s="94"/>
      <c r="CE1" s="94"/>
      <c r="CF1" s="94"/>
      <c r="CG1" s="94"/>
      <c r="CH1" s="94"/>
      <c r="CI1" s="94"/>
      <c r="CJ1" s="94"/>
      <c r="CK1" s="94"/>
      <c r="CL1" s="94"/>
      <c r="CM1" s="94"/>
      <c r="CN1" s="94"/>
      <c r="CO1" s="94"/>
      <c r="CP1" s="94"/>
      <c r="CQ1" s="94"/>
      <c r="CR1" s="451" t="s">
        <v>4</v>
      </c>
      <c r="CS1" s="452"/>
      <c r="CT1" s="452"/>
      <c r="CU1" s="452"/>
      <c r="CV1" s="452"/>
      <c r="CW1" s="452"/>
      <c r="CX1" s="452"/>
      <c r="CY1" s="452"/>
      <c r="CZ1" s="452"/>
      <c r="DA1" s="452"/>
      <c r="DB1" s="452"/>
      <c r="DC1" s="452"/>
      <c r="DD1" s="452"/>
      <c r="DE1" s="452"/>
      <c r="DF1" s="452"/>
      <c r="DG1" s="453"/>
    </row>
    <row r="2" spans="1:111" ht="56.5" thickBot="1" x14ac:dyDescent="0.35">
      <c r="A2" s="8" t="s">
        <v>7</v>
      </c>
      <c r="B2" s="9" t="s">
        <v>8</v>
      </c>
      <c r="C2" s="85" t="s">
        <v>147</v>
      </c>
      <c r="D2" s="86" t="s">
        <v>156</v>
      </c>
      <c r="E2" s="86" t="s">
        <v>157</v>
      </c>
      <c r="F2" s="86" t="s">
        <v>158</v>
      </c>
      <c r="G2" s="86" t="s">
        <v>155</v>
      </c>
      <c r="H2" s="86" t="s">
        <v>6</v>
      </c>
      <c r="I2" s="86" t="s">
        <v>148</v>
      </c>
      <c r="J2" s="86" t="s">
        <v>149</v>
      </c>
      <c r="K2" s="86" t="s">
        <v>150</v>
      </c>
      <c r="L2" s="86" t="s">
        <v>159</v>
      </c>
      <c r="M2" s="86" t="s">
        <v>160</v>
      </c>
      <c r="N2" s="86" t="s">
        <v>161</v>
      </c>
      <c r="O2" s="86" t="s">
        <v>162</v>
      </c>
      <c r="P2" s="86" t="s">
        <v>163</v>
      </c>
      <c r="Q2" s="86" t="s">
        <v>164</v>
      </c>
      <c r="R2" s="87" t="s">
        <v>152</v>
      </c>
      <c r="S2" s="85" t="s">
        <v>156</v>
      </c>
      <c r="T2" s="86" t="s">
        <v>157</v>
      </c>
      <c r="U2" s="86" t="s">
        <v>158</v>
      </c>
      <c r="V2" s="86" t="s">
        <v>155</v>
      </c>
      <c r="W2" s="86" t="s">
        <v>6</v>
      </c>
      <c r="X2" s="86" t="s">
        <v>148</v>
      </c>
      <c r="Y2" s="86" t="s">
        <v>149</v>
      </c>
      <c r="Z2" s="86" t="s">
        <v>150</v>
      </c>
      <c r="AA2" s="86" t="s">
        <v>159</v>
      </c>
      <c r="AB2" s="86" t="s">
        <v>160</v>
      </c>
      <c r="AC2" s="86" t="s">
        <v>161</v>
      </c>
      <c r="AD2" s="86" t="s">
        <v>162</v>
      </c>
      <c r="AE2" s="86" t="s">
        <v>163</v>
      </c>
      <c r="AF2" s="86" t="s">
        <v>164</v>
      </c>
      <c r="AG2" s="87" t="s">
        <v>152</v>
      </c>
      <c r="AH2" s="85" t="s">
        <v>3</v>
      </c>
      <c r="AI2" s="86" t="s">
        <v>156</v>
      </c>
      <c r="AJ2" s="86" t="s">
        <v>157</v>
      </c>
      <c r="AK2" s="86" t="s">
        <v>158</v>
      </c>
      <c r="AL2" s="86" t="s">
        <v>155</v>
      </c>
      <c r="AM2" s="86" t="s">
        <v>6</v>
      </c>
      <c r="AN2" s="86" t="s">
        <v>148</v>
      </c>
      <c r="AO2" s="86" t="s">
        <v>149</v>
      </c>
      <c r="AP2" s="87" t="s">
        <v>152</v>
      </c>
      <c r="AQ2" s="85" t="s">
        <v>3</v>
      </c>
      <c r="AR2" s="86" t="s">
        <v>156</v>
      </c>
      <c r="AS2" s="86" t="s">
        <v>157</v>
      </c>
      <c r="AT2" s="86" t="s">
        <v>158</v>
      </c>
      <c r="AU2" s="86" t="s">
        <v>155</v>
      </c>
      <c r="AV2" s="86" t="s">
        <v>6</v>
      </c>
      <c r="AW2" s="86" t="s">
        <v>148</v>
      </c>
      <c r="AX2" s="86" t="s">
        <v>149</v>
      </c>
      <c r="AY2" s="87" t="s">
        <v>152</v>
      </c>
      <c r="AZ2" s="85" t="s">
        <v>3</v>
      </c>
      <c r="BA2" s="86" t="s">
        <v>156</v>
      </c>
      <c r="BB2" s="86" t="s">
        <v>157</v>
      </c>
      <c r="BC2" s="86" t="s">
        <v>158</v>
      </c>
      <c r="BD2" s="86" t="s">
        <v>155</v>
      </c>
      <c r="BE2" s="86" t="s">
        <v>6</v>
      </c>
      <c r="BF2" s="86" t="s">
        <v>148</v>
      </c>
      <c r="BG2" s="86" t="s">
        <v>149</v>
      </c>
      <c r="BH2" s="87" t="s">
        <v>152</v>
      </c>
      <c r="BI2" s="89" t="s">
        <v>152</v>
      </c>
      <c r="BJ2" s="25" t="s">
        <v>3</v>
      </c>
      <c r="BK2" s="26" t="s">
        <v>179</v>
      </c>
      <c r="BL2" s="26" t="s">
        <v>178</v>
      </c>
      <c r="BM2" s="26" t="s">
        <v>180</v>
      </c>
      <c r="BN2" s="26" t="s">
        <v>182</v>
      </c>
      <c r="BO2" s="26" t="s">
        <v>302</v>
      </c>
      <c r="BP2" s="31" t="s">
        <v>152</v>
      </c>
      <c r="BQ2" s="79" t="s">
        <v>195</v>
      </c>
      <c r="BR2" s="79" t="s">
        <v>196</v>
      </c>
      <c r="BS2" s="79" t="s">
        <v>190</v>
      </c>
      <c r="BT2" s="79" t="s">
        <v>191</v>
      </c>
      <c r="BU2" s="78" t="s">
        <v>152</v>
      </c>
      <c r="BV2" s="8" t="s">
        <v>152</v>
      </c>
      <c r="BW2" s="8" t="s">
        <v>152</v>
      </c>
      <c r="BX2" s="8" t="s">
        <v>152</v>
      </c>
      <c r="BY2" s="9" t="s">
        <v>154</v>
      </c>
      <c r="BZ2" s="79" t="s">
        <v>255</v>
      </c>
      <c r="CA2" s="78" t="s">
        <v>152</v>
      </c>
      <c r="CB2" s="115"/>
      <c r="CC2" s="115"/>
      <c r="CD2" s="115"/>
      <c r="CE2" s="115"/>
      <c r="CF2" s="115"/>
      <c r="CG2" s="115"/>
      <c r="CH2" s="115"/>
      <c r="CI2" s="115"/>
      <c r="CJ2" s="115"/>
      <c r="CK2" s="115"/>
      <c r="CL2" s="115"/>
      <c r="CM2" s="115"/>
      <c r="CN2" s="115"/>
      <c r="CO2" s="115"/>
      <c r="CP2" s="115"/>
      <c r="CQ2" s="115"/>
      <c r="CR2" s="113" t="s">
        <v>147</v>
      </c>
      <c r="CS2" s="114" t="s">
        <v>156</v>
      </c>
      <c r="CT2" s="114" t="s">
        <v>157</v>
      </c>
      <c r="CU2" s="114" t="s">
        <v>158</v>
      </c>
      <c r="CV2" s="114" t="s">
        <v>155</v>
      </c>
      <c r="CW2" s="114" t="s">
        <v>6</v>
      </c>
      <c r="CX2" s="114" t="s">
        <v>148</v>
      </c>
      <c r="CY2" s="114" t="s">
        <v>149</v>
      </c>
      <c r="CZ2" s="114" t="s">
        <v>150</v>
      </c>
      <c r="DA2" s="114" t="s">
        <v>159</v>
      </c>
      <c r="DB2" s="114" t="s">
        <v>160</v>
      </c>
      <c r="DC2" s="114" t="s">
        <v>161</v>
      </c>
      <c r="DD2" s="114" t="s">
        <v>162</v>
      </c>
      <c r="DE2" s="114" t="s">
        <v>163</v>
      </c>
      <c r="DF2" s="114" t="s">
        <v>164</v>
      </c>
      <c r="DG2" s="87" t="s">
        <v>152</v>
      </c>
    </row>
    <row r="3" spans="1:111" x14ac:dyDescent="0.3">
      <c r="A3" s="12">
        <v>10005</v>
      </c>
      <c r="B3" s="37" t="s">
        <v>10</v>
      </c>
      <c r="C3" s="18">
        <v>0</v>
      </c>
      <c r="D3" s="4">
        <f>IF('NRU Proposal Calc'!$C$6='NRU Ref Data'!D$2,Data!H3,0)</f>
        <v>0</v>
      </c>
      <c r="E3" s="4">
        <f>IF('NRU Proposal Calc'!$C$6='NRU Ref Data'!E$2,Data!I3,0)</f>
        <v>0.65246917808219185</v>
      </c>
      <c r="F3" s="4">
        <f>IF('NRU Proposal Calc'!$C$6='NRU Ref Data'!F$2,Data!J3,0)</f>
        <v>0</v>
      </c>
      <c r="G3" s="4">
        <f>IF('NRU Proposal Calc'!$C$6='NRU Ref Data'!G$2,Data!K3,0)</f>
        <v>0</v>
      </c>
      <c r="H3" s="4">
        <f>IF('NRU Proposal Calc'!$C$6='NRU Ref Data'!H$2,Data!L3,0)</f>
        <v>0</v>
      </c>
      <c r="I3" s="4">
        <f>IF('NRU Proposal Calc'!$C$6='NRU Ref Data'!I$2,Data!M3,0)</f>
        <v>0</v>
      </c>
      <c r="J3" s="4">
        <f>IF('NRU Proposal Calc'!$C$6='NRU Ref Data'!J$2,Data!N3,0)</f>
        <v>0</v>
      </c>
      <c r="K3" s="4">
        <f>IF('NRU Proposal Calc'!$C$6='NRU Ref Data'!K$2,Data!O3,0)</f>
        <v>0</v>
      </c>
      <c r="L3" s="4">
        <f>IF('NRU Proposal Calc'!$C$6='NRU Ref Data'!L$2,Data!P3,0)</f>
        <v>0</v>
      </c>
      <c r="M3" s="4">
        <f>IF('NRU Proposal Calc'!$C$6='NRU Ref Data'!M$2,Data!Q3,0)</f>
        <v>0</v>
      </c>
      <c r="N3" s="4">
        <f>IF('NRU Proposal Calc'!$C$6='NRU Ref Data'!N$2,Data!R3,0)</f>
        <v>0</v>
      </c>
      <c r="O3" s="4">
        <f>IF('NRU Proposal Calc'!$C$6='NRU Ref Data'!O$2,Data!S3,0)</f>
        <v>0</v>
      </c>
      <c r="P3" s="4">
        <f>IF('NRU Proposal Calc'!$C$6='NRU Ref Data'!P$2,Data!T3,0)</f>
        <v>0</v>
      </c>
      <c r="Q3" s="4">
        <f>IF('NRU Proposal Calc'!$C$6='NRU Ref Data'!Q$2,Data!U3,0)</f>
        <v>0</v>
      </c>
      <c r="R3" s="22">
        <f>SUM(C3:Q3)</f>
        <v>0.65246917808219185</v>
      </c>
      <c r="S3" s="18">
        <f>IF(S$2='NRU Proposal Calc'!$D$6,Data!V3,0)</f>
        <v>0</v>
      </c>
      <c r="T3" s="4">
        <f>IF(T$2='NRU Proposal Calc'!$D$6,Data!W3,0)</f>
        <v>0</v>
      </c>
      <c r="U3" s="4">
        <f>IF(U$2='NRU Proposal Calc'!$D$6,Data!X3,0)</f>
        <v>0</v>
      </c>
      <c r="V3" s="4">
        <f>IF(V$2='NRU Proposal Calc'!$D$6,Data!Y3,0)</f>
        <v>0</v>
      </c>
      <c r="W3" s="4">
        <f>IF(W$2='NRU Proposal Calc'!$D$6,Data!Z3,0)</f>
        <v>0</v>
      </c>
      <c r="X3" s="4">
        <f>IF(X$2='NRU Proposal Calc'!$D$6,Data!AA3,0)</f>
        <v>0</v>
      </c>
      <c r="Y3" s="4">
        <f>IF(Y$2='NRU Proposal Calc'!$D$6,Data!AB3,0)</f>
        <v>0</v>
      </c>
      <c r="Z3" s="4">
        <f>IF(Z$2='NRU Proposal Calc'!$D$6,Data!AC3,0)</f>
        <v>0</v>
      </c>
      <c r="AA3" s="4">
        <f>IF(AA$2='NRU Proposal Calc'!$D$6,Data!AD3,0)</f>
        <v>0</v>
      </c>
      <c r="AB3" s="4">
        <f>IF(AB$2='NRU Proposal Calc'!$D$6,Data!AE3,0)</f>
        <v>0</v>
      </c>
      <c r="AC3" s="4">
        <f>IF(AC$2='NRU Proposal Calc'!$D$6,Data!AF3,0)</f>
        <v>0</v>
      </c>
      <c r="AD3" s="4">
        <f>IF(AD$2='NRU Proposal Calc'!$D$6,Data!AG3,0)</f>
        <v>0</v>
      </c>
      <c r="AE3" s="4">
        <f>IF(AE$2='NRU Proposal Calc'!$D$6,Data!AH3,0)</f>
        <v>0</v>
      </c>
      <c r="AF3" s="4">
        <f>IF(AF$2='NRU Proposal Calc'!$D$6,Data!AI3,0)</f>
        <v>0</v>
      </c>
      <c r="AG3" s="6">
        <f>SUM(S3:AF3)</f>
        <v>0</v>
      </c>
      <c r="AH3" s="18">
        <f>IF(AH$2='NRU Proposal Calc'!$E$6,0,0)</f>
        <v>0</v>
      </c>
      <c r="AI3" s="4">
        <f>IF(AI$2='NRU Proposal Calc'!$E$6,Data!AJ3,0)</f>
        <v>0</v>
      </c>
      <c r="AJ3" s="4">
        <f>IF(AJ$2='NRU Proposal Calc'!$E$6,Data!AK3,0)</f>
        <v>0</v>
      </c>
      <c r="AK3" s="4">
        <f>IF(AK$2='NRU Proposal Calc'!$E$6,Data!AL3,0)</f>
        <v>0</v>
      </c>
      <c r="AL3" s="4">
        <f>IF(AL$2='NRU Proposal Calc'!$E$6,Data!AM3,0)</f>
        <v>0</v>
      </c>
      <c r="AM3" s="4">
        <f>IF(AM$2='NRU Proposal Calc'!$E$6,Data!AN3,0)</f>
        <v>0</v>
      </c>
      <c r="AN3" s="4">
        <f>IF(AN$2='NRU Proposal Calc'!$E$6,Data!AO3,0)</f>
        <v>0</v>
      </c>
      <c r="AO3" s="4">
        <f>IF(AO$2='NRU Proposal Calc'!$E$6,Data!AP3,0)</f>
        <v>0</v>
      </c>
      <c r="AP3" s="6">
        <f>SUM(AH3:AO3)</f>
        <v>0</v>
      </c>
      <c r="AQ3" s="18">
        <f>IF(AQ$2='NRU Proposal Calc'!$F$6,0,0)</f>
        <v>0</v>
      </c>
      <c r="AR3" s="4">
        <f>IF(AR$2='NRU Proposal Calc'!$F$6,Data!AQ3,0)</f>
        <v>0</v>
      </c>
      <c r="AS3" s="4">
        <f>IF(AS$2='NRU Proposal Calc'!$F$6,Data!AR3,0)</f>
        <v>0</v>
      </c>
      <c r="AT3" s="4">
        <f>IF(AT$2='NRU Proposal Calc'!$F$6,Data!AS3,0)</f>
        <v>0</v>
      </c>
      <c r="AU3" s="4">
        <f>IF(AU$2='NRU Proposal Calc'!$F$6,Data!AT3,0)</f>
        <v>0</v>
      </c>
      <c r="AV3" s="4">
        <f>IF(AV$2='NRU Proposal Calc'!$F$6,Data!AU3,0)</f>
        <v>0</v>
      </c>
      <c r="AW3" s="4">
        <f>IF(AW$2='NRU Proposal Calc'!$F$6,Data!AV3,0)</f>
        <v>0</v>
      </c>
      <c r="AX3" s="4">
        <f>IF(AX$2='NRU Proposal Calc'!$F$6,Data!AW3,0)</f>
        <v>0</v>
      </c>
      <c r="AY3" s="6">
        <f>SUM(AQ3:AX3)</f>
        <v>0</v>
      </c>
      <c r="AZ3" s="18">
        <f>IF(AZ$2='NRU Proposal Calc'!$G$6,0,0)</f>
        <v>0</v>
      </c>
      <c r="BA3" s="4">
        <f>IF(BA$2='NRU Proposal Calc'!$G$6,Data!AX3,0)</f>
        <v>0</v>
      </c>
      <c r="BB3" s="4">
        <f>IF(BB$2='NRU Proposal Calc'!$G$6,Data!AY3,0)</f>
        <v>0</v>
      </c>
      <c r="BC3" s="4">
        <f>IF(BC$2='NRU Proposal Calc'!$G$6,Data!AZ3,0)</f>
        <v>0</v>
      </c>
      <c r="BD3" s="4">
        <f>IF(BD$2='NRU Proposal Calc'!$G$6,Data!BA3,0)</f>
        <v>0</v>
      </c>
      <c r="BE3" s="4">
        <f>IF(BE$2='NRU Proposal Calc'!$G$6,Data!BB3,0)</f>
        <v>0</v>
      </c>
      <c r="BF3" s="4">
        <f>IF(BF$2='NRU Proposal Calc'!$G$6,Data!BC3,0)</f>
        <v>0</v>
      </c>
      <c r="BG3" s="4">
        <f>IF(BG$2='NRU Proposal Calc'!$G$6,Data!BD3,0)</f>
        <v>0</v>
      </c>
      <c r="BH3" s="6">
        <f>SUM(AZ3:BG3)</f>
        <v>0</v>
      </c>
      <c r="BI3" s="97">
        <f>IF('NRU Proposal Calc'!$H$6="Yes",Data!BE3,0)</f>
        <v>0</v>
      </c>
      <c r="BJ3" s="18">
        <f>IF(BJ$2='NRU Proposal Calc'!$L$4,0,0)</f>
        <v>0</v>
      </c>
      <c r="BK3" s="4">
        <f>IF(BK$2='NRU Proposal Calc'!$L$4,Data!BV3,0)</f>
        <v>0</v>
      </c>
      <c r="BL3" s="4">
        <f>IF(BL$2='NRU Proposal Calc'!$L$4,Data!BW3,0)</f>
        <v>0</v>
      </c>
      <c r="BM3" s="4">
        <f>IF(BM$2='NRU Proposal Calc'!$L$4,Data!BX3,0)</f>
        <v>0</v>
      </c>
      <c r="BN3" s="4">
        <f>IF(BN$2='NRU Proposal Calc'!$L$4,Data!BY3,0)</f>
        <v>0</v>
      </c>
      <c r="BO3" s="4">
        <f>IF(BO$2='NRU Proposal Calc'!$L$4,Data!BZ3,0)</f>
        <v>0</v>
      </c>
      <c r="BP3" s="6">
        <f>SUM(BJ3:BO3)</f>
        <v>0</v>
      </c>
      <c r="BQ3" s="4">
        <f>IF('NRU Proposal Calc'!$J$6='NRU Ref Data'!BQ$2,Data!C3,0)</f>
        <v>0</v>
      </c>
      <c r="BR3" s="4">
        <f>IF('NRU Proposal Calc'!$J$6='NRU Ref Data'!BR$2,Data!D3,0)</f>
        <v>0</v>
      </c>
      <c r="BS3" s="4">
        <f>IF('NRU Proposal Calc'!$J$6='NRU Ref Data'!BS$2,Data!E3,0)</f>
        <v>0</v>
      </c>
      <c r="BT3" s="4">
        <f>IF('NRU Proposal Calc'!$J$6='NRU Ref Data'!BT$2,Data!F3,0)</f>
        <v>0.54800000000000004</v>
      </c>
      <c r="BU3" s="99">
        <f t="shared" ref="BU3:BU66" si="0">SUM(BQ3:BT3)</f>
        <v>0.54800000000000004</v>
      </c>
      <c r="BV3" s="102">
        <f>IF('NRU Proposal Calc'!$L$6="Yes",'NRU Ref Data'!BP3*'NRU Proposal Calc'!$L$5,0)</f>
        <v>0</v>
      </c>
      <c r="BW3" s="102">
        <f>IF('NRU Proposal Calc'!$M$6="Yes",IF(('NRU Proposal Calc'!I7-'NRU Ref Data'!BU3)&gt;0,('NRU Proposal Calc'!I7-'NRU Ref Data'!BU3)*'NRU Proposal Calc'!$M$5,0),0)</f>
        <v>5.2234589041095902E-2</v>
      </c>
      <c r="BX3" s="80">
        <f>IF('NRU Proposal Calc'!$K$6="Yes",IF(('NRU Proposal Calc'!I7)&lt;'NRU Proposal Calc'!J7,('NRU Proposal Calc'!I7-'NRU Proposal Calc'!J7)*'NRU Proposal Calc'!$K$5,0),0)</f>
        <v>0</v>
      </c>
      <c r="BY3" s="105">
        <f>IF('NRU Proposal Calc'!$N$5='NRU Ref Data'!$BY$2,'NRU Scaling'!D6,0)</f>
        <v>3.1620309349015836E-2</v>
      </c>
      <c r="BZ3" s="1">
        <f>IF('NRU Proposal Calc'!$N$5='NRU Ref Data'!$BZ$2,'NRU Scaling'!H6,0)</f>
        <v>0</v>
      </c>
      <c r="CA3" s="6">
        <f>IF('NRU Proposal Calc'!$N$6="Yes",SUM('NRU Ref Data'!BY3:BZ3),0)</f>
        <v>3.1620309349015836E-2</v>
      </c>
      <c r="CB3" s="4"/>
      <c r="CC3" s="4"/>
      <c r="CD3" s="4"/>
      <c r="CE3" s="4"/>
      <c r="CF3" s="4"/>
      <c r="CG3" s="4"/>
      <c r="CH3" s="4"/>
      <c r="CI3" s="4"/>
      <c r="CJ3" s="4"/>
      <c r="CK3" s="4"/>
      <c r="CL3" s="4"/>
      <c r="CM3" s="4"/>
      <c r="CN3" s="4"/>
      <c r="CO3" s="4"/>
      <c r="CP3" s="4"/>
      <c r="CQ3" s="4"/>
      <c r="CR3" s="4" t="e">
        <f>IF('NRU Proposal Calc'!#REF!='NRU Ref Data'!CR$2,Data!G3,0)</f>
        <v>#REF!</v>
      </c>
      <c r="CS3" s="4" t="e">
        <f>IF('NRU Proposal Calc'!#REF!='NRU Ref Data'!CS$2,Data!H3,0)</f>
        <v>#REF!</v>
      </c>
      <c r="CT3" s="4" t="e">
        <f>IF('NRU Proposal Calc'!#REF!='NRU Ref Data'!CT$2,Data!I3,0)</f>
        <v>#REF!</v>
      </c>
      <c r="CU3" s="4" t="e">
        <f>IF('NRU Proposal Calc'!#REF!='NRU Ref Data'!CU$2,Data!J3,0)</f>
        <v>#REF!</v>
      </c>
      <c r="CV3" s="4" t="e">
        <f>IF('NRU Proposal Calc'!#REF!='NRU Ref Data'!CV$2,Data!K3,0)</f>
        <v>#REF!</v>
      </c>
      <c r="CW3" s="4" t="e">
        <f>IF('NRU Proposal Calc'!#REF!='NRU Ref Data'!CW$2,Data!L3,0)</f>
        <v>#REF!</v>
      </c>
      <c r="CX3" s="4" t="e">
        <f>IF('NRU Proposal Calc'!#REF!='NRU Ref Data'!CX$2,Data!M3,0)</f>
        <v>#REF!</v>
      </c>
      <c r="CY3" s="4" t="e">
        <f>IF('NRU Proposal Calc'!#REF!='NRU Ref Data'!CY$2,Data!N3,0)</f>
        <v>#REF!</v>
      </c>
      <c r="CZ3" s="4" t="e">
        <f>IF('NRU Proposal Calc'!#REF!='NRU Ref Data'!CZ$2,Data!O3,0)</f>
        <v>#REF!</v>
      </c>
      <c r="DA3" s="4" t="e">
        <f>IF('NRU Proposal Calc'!#REF!='NRU Ref Data'!DA$2,Data!P3,0)</f>
        <v>#REF!</v>
      </c>
      <c r="DB3" s="4" t="e">
        <f>IF('NRU Proposal Calc'!#REF!='NRU Ref Data'!DB$2,Data!Q3,0)</f>
        <v>#REF!</v>
      </c>
      <c r="DC3" s="4" t="e">
        <f>IF('NRU Proposal Calc'!#REF!='NRU Ref Data'!DC$2,Data!R3,0)</f>
        <v>#REF!</v>
      </c>
      <c r="DD3" s="4" t="e">
        <f>IF('NRU Proposal Calc'!#REF!='NRU Ref Data'!DD$2,Data!S3,0)</f>
        <v>#REF!</v>
      </c>
      <c r="DE3" s="4" t="e">
        <f>IF('NRU Proposal Calc'!#REF!='NRU Ref Data'!DE$2,Data!T3,0)</f>
        <v>#REF!</v>
      </c>
      <c r="DF3" s="4" t="e">
        <f>IF('NRU Proposal Calc'!#REF!='NRU Ref Data'!DF$2,Data!U3,0)</f>
        <v>#REF!</v>
      </c>
      <c r="DG3" s="22" t="e">
        <f>SUM(CR3:DF3)</f>
        <v>#REF!</v>
      </c>
    </row>
    <row r="4" spans="1:111" x14ac:dyDescent="0.3">
      <c r="A4" s="12">
        <v>10015</v>
      </c>
      <c r="B4" s="37" t="s">
        <v>11</v>
      </c>
      <c r="C4" s="18">
        <f>IF('NRU Proposal Calc'!$C$6='NRU Ref Data'!C$2,Data!G4,0)</f>
        <v>0</v>
      </c>
      <c r="D4" s="4">
        <f>IF('NRU Proposal Calc'!$C$6='NRU Ref Data'!D$2,Data!H4,0)</f>
        <v>0</v>
      </c>
      <c r="E4" s="4">
        <f>IF('NRU Proposal Calc'!$C$6='NRU Ref Data'!E$2,Data!I4,0)</f>
        <v>0.58334771689497711</v>
      </c>
      <c r="F4" s="4">
        <f>IF('NRU Proposal Calc'!$C$6='NRU Ref Data'!F$2,Data!J4,0)</f>
        <v>0</v>
      </c>
      <c r="G4" s="4">
        <f>IF('NRU Proposal Calc'!$C$6='NRU Ref Data'!G$2,Data!K4,0)</f>
        <v>0</v>
      </c>
      <c r="H4" s="4">
        <f>IF('NRU Proposal Calc'!$C$6='NRU Ref Data'!H$2,Data!L4,0)</f>
        <v>0</v>
      </c>
      <c r="I4" s="4">
        <f>IF('NRU Proposal Calc'!$C$6='NRU Ref Data'!I$2,Data!M4,0)</f>
        <v>0</v>
      </c>
      <c r="J4" s="4">
        <f>IF('NRU Proposal Calc'!$C$6='NRU Ref Data'!J$2,Data!N4,0)</f>
        <v>0</v>
      </c>
      <c r="K4" s="4">
        <f>IF('NRU Proposal Calc'!$C$6='NRU Ref Data'!K$2,Data!O4,0)</f>
        <v>0</v>
      </c>
      <c r="L4" s="4">
        <f>IF('NRU Proposal Calc'!$C$6='NRU Ref Data'!L$2,Data!P4,0)</f>
        <v>0</v>
      </c>
      <c r="M4" s="4">
        <f>IF('NRU Proposal Calc'!$C$6='NRU Ref Data'!M$2,Data!Q4,0)</f>
        <v>0</v>
      </c>
      <c r="N4" s="4">
        <f>IF('NRU Proposal Calc'!$C$6='NRU Ref Data'!N$2,Data!R4,0)</f>
        <v>0</v>
      </c>
      <c r="O4" s="4">
        <f>IF('NRU Proposal Calc'!$C$6='NRU Ref Data'!O$2,Data!S4,0)</f>
        <v>0</v>
      </c>
      <c r="P4" s="4">
        <f>IF('NRU Proposal Calc'!$C$6='NRU Ref Data'!P$2,Data!T4,0)</f>
        <v>0</v>
      </c>
      <c r="Q4" s="4">
        <f>IF('NRU Proposal Calc'!$C$6='NRU Ref Data'!Q$2,Data!U4,0)</f>
        <v>0</v>
      </c>
      <c r="R4" s="22">
        <f t="shared" ref="R4:R67" si="1">SUM(C4:Q4)</f>
        <v>0.58334771689497711</v>
      </c>
      <c r="S4" s="18">
        <f>IF(S$2='NRU Proposal Calc'!$D$6,Data!V4,0)</f>
        <v>0</v>
      </c>
      <c r="T4" s="4">
        <f>IF(T$2='NRU Proposal Calc'!$D$6,Data!W4,0)</f>
        <v>0</v>
      </c>
      <c r="U4" s="4">
        <f>IF(U$2='NRU Proposal Calc'!$D$6,Data!X4,0)</f>
        <v>0</v>
      </c>
      <c r="V4" s="4">
        <f>IF(V$2='NRU Proposal Calc'!$D$6,Data!Y4,0)</f>
        <v>0</v>
      </c>
      <c r="W4" s="4">
        <f>IF(W$2='NRU Proposal Calc'!$D$6,Data!Z4,0)</f>
        <v>0</v>
      </c>
      <c r="X4" s="4">
        <f>IF(X$2='NRU Proposal Calc'!$D$6,Data!AA4,0)</f>
        <v>0</v>
      </c>
      <c r="Y4" s="4">
        <f>IF(Y$2='NRU Proposal Calc'!$D$6,Data!AB4,0)</f>
        <v>0</v>
      </c>
      <c r="Z4" s="4">
        <f>IF(Z$2='NRU Proposal Calc'!$D$6,Data!AC4,0)</f>
        <v>0</v>
      </c>
      <c r="AA4" s="4">
        <f>IF(AA$2='NRU Proposal Calc'!$D$6,Data!AD4,0)</f>
        <v>0</v>
      </c>
      <c r="AB4" s="4">
        <f>IF(AB$2='NRU Proposal Calc'!$D$6,Data!AE4,0)</f>
        <v>0</v>
      </c>
      <c r="AC4" s="4">
        <f>IF(AC$2='NRU Proposal Calc'!$D$6,Data!AF4,0)</f>
        <v>0</v>
      </c>
      <c r="AD4" s="4">
        <f>IF(AD$2='NRU Proposal Calc'!$D$6,Data!AG4,0)</f>
        <v>0</v>
      </c>
      <c r="AE4" s="4">
        <f>IF(AE$2='NRU Proposal Calc'!$D$6,Data!AH4,0)</f>
        <v>0</v>
      </c>
      <c r="AF4" s="4">
        <f>IF(AF$2='NRU Proposal Calc'!$D$6,Data!AI4,0)</f>
        <v>0</v>
      </c>
      <c r="AG4" s="6">
        <f t="shared" ref="AG4:AG67" si="2">SUM(S4:AF4)</f>
        <v>0</v>
      </c>
      <c r="AH4" s="18">
        <f>IF(AH$2='NRU Proposal Calc'!$E$6,0,0)</f>
        <v>0</v>
      </c>
      <c r="AI4" s="4">
        <f>IF(AI$2='NRU Proposal Calc'!$E$6,Data!AJ4,0)</f>
        <v>0</v>
      </c>
      <c r="AJ4" s="4">
        <f>IF(AJ$2='NRU Proposal Calc'!$E$6,Data!AK4,0)</f>
        <v>0</v>
      </c>
      <c r="AK4" s="4">
        <f>IF(AK$2='NRU Proposal Calc'!$E$6,Data!AL4,0)</f>
        <v>0</v>
      </c>
      <c r="AL4" s="4">
        <f>IF(AL$2='NRU Proposal Calc'!$E$6,Data!AM4,0)</f>
        <v>0</v>
      </c>
      <c r="AM4" s="4">
        <f>IF(AM$2='NRU Proposal Calc'!$E$6,Data!AN4,0)</f>
        <v>0</v>
      </c>
      <c r="AN4" s="4">
        <f>IF(AN$2='NRU Proposal Calc'!$E$6,Data!AO4,0)</f>
        <v>0</v>
      </c>
      <c r="AO4" s="4">
        <f>IF(AO$2='NRU Proposal Calc'!$E$6,Data!AP4,0)</f>
        <v>0</v>
      </c>
      <c r="AP4" s="6">
        <f t="shared" ref="AP4:AP67" si="3">SUM(AH4:AO4)</f>
        <v>0</v>
      </c>
      <c r="AQ4" s="18">
        <f>IF(AQ$2='NRU Proposal Calc'!$F$6,0,0)</f>
        <v>0</v>
      </c>
      <c r="AR4" s="4">
        <f>IF(AR$2='NRU Proposal Calc'!$F$6,Data!AQ4,0)</f>
        <v>0</v>
      </c>
      <c r="AS4" s="4">
        <f>IF(AS$2='NRU Proposal Calc'!$F$6,Data!AR4,0)</f>
        <v>0</v>
      </c>
      <c r="AT4" s="4">
        <f>IF(AT$2='NRU Proposal Calc'!$F$6,Data!AS4,0)</f>
        <v>0</v>
      </c>
      <c r="AU4" s="4">
        <f>IF(AU$2='NRU Proposal Calc'!$F$6,Data!AT4,0)</f>
        <v>0</v>
      </c>
      <c r="AV4" s="4">
        <f>IF(AV$2='NRU Proposal Calc'!$F$6,Data!AU4,0)</f>
        <v>0</v>
      </c>
      <c r="AW4" s="4">
        <f>IF(AW$2='NRU Proposal Calc'!$F$6,Data!AV4,0)</f>
        <v>0</v>
      </c>
      <c r="AX4" s="4">
        <f>IF(AX$2='NRU Proposal Calc'!$F$6,Data!AW4,0)</f>
        <v>0</v>
      </c>
      <c r="AY4" s="6">
        <f t="shared" ref="AY4:AY67" si="4">SUM(AQ4:AX4)</f>
        <v>0</v>
      </c>
      <c r="AZ4" s="18">
        <f>IF(AZ$2='NRU Proposal Calc'!$G$6,0,0)</f>
        <v>0</v>
      </c>
      <c r="BA4" s="4">
        <f>IF(BA$2='NRU Proposal Calc'!$G$6,Data!AX4,0)</f>
        <v>0</v>
      </c>
      <c r="BB4" s="4">
        <f>IF(BB$2='NRU Proposal Calc'!$G$6,Data!AY4,0)</f>
        <v>0</v>
      </c>
      <c r="BC4" s="4">
        <f>IF(BC$2='NRU Proposal Calc'!$G$6,Data!AZ4,0)</f>
        <v>0</v>
      </c>
      <c r="BD4" s="4">
        <f>IF(BD$2='NRU Proposal Calc'!$G$6,Data!BA4,0)</f>
        <v>0</v>
      </c>
      <c r="BE4" s="4">
        <f>IF(BE$2='NRU Proposal Calc'!$G$6,Data!BB4,0)</f>
        <v>0</v>
      </c>
      <c r="BF4" s="4">
        <f>IF(BF$2='NRU Proposal Calc'!$G$6,Data!BC4,0)</f>
        <v>0</v>
      </c>
      <c r="BG4" s="4">
        <f>IF(BG$2='NRU Proposal Calc'!$G$6,Data!BD4,0)</f>
        <v>0</v>
      </c>
      <c r="BH4" s="6">
        <f t="shared" ref="BH4:BH67" si="5">SUM(AZ4:BG4)</f>
        <v>0</v>
      </c>
      <c r="BI4" s="97">
        <f>IF('NRU Proposal Calc'!$H$6="Yes",Data!BE4,0)</f>
        <v>0</v>
      </c>
      <c r="BJ4" s="18">
        <f>IF(BJ$2='NRU Proposal Calc'!$L$4,0,0)</f>
        <v>0</v>
      </c>
      <c r="BK4" s="4">
        <f>IF(BK$2='NRU Proposal Calc'!$L$4,Data!BV4,0)</f>
        <v>0</v>
      </c>
      <c r="BL4" s="4">
        <f>IF(BL$2='NRU Proposal Calc'!$L$4,Data!BW4,0)</f>
        <v>0</v>
      </c>
      <c r="BM4" s="4">
        <f>IF(BM$2='NRU Proposal Calc'!$L$4,Data!BX4,0)</f>
        <v>0</v>
      </c>
      <c r="BN4" s="4">
        <f>IF(BN$2='NRU Proposal Calc'!$L$4,Data!BY4,0)</f>
        <v>0</v>
      </c>
      <c r="BO4" s="4">
        <f>IF(BO$2='NRU Proposal Calc'!$L$4,Data!BZ4,0)</f>
        <v>0</v>
      </c>
      <c r="BP4" s="6">
        <f t="shared" ref="BP4:BP67" si="6">SUM(BJ4:BO4)</f>
        <v>0</v>
      </c>
      <c r="BQ4" s="4">
        <f>IF('NRU Proposal Calc'!$J$6='NRU Ref Data'!BQ$2,Data!C4,0)</f>
        <v>0</v>
      </c>
      <c r="BR4" s="4">
        <f>IF('NRU Proposal Calc'!$J$6='NRU Ref Data'!BR$2,Data!D4,0)</f>
        <v>0</v>
      </c>
      <c r="BS4" s="4">
        <f>IF('NRU Proposal Calc'!$J$6='NRU Ref Data'!BS$2,Data!E4,0)</f>
        <v>0</v>
      </c>
      <c r="BT4" s="4">
        <f>IF('NRU Proposal Calc'!$J$6='NRU Ref Data'!BT$2,Data!F4,0)</f>
        <v>0.57299999999999995</v>
      </c>
      <c r="BU4" s="99">
        <f t="shared" si="0"/>
        <v>0.57299999999999995</v>
      </c>
      <c r="BV4" s="102">
        <f>IF('NRU Proposal Calc'!$L$6="Yes",'NRU Ref Data'!BP4*'NRU Proposal Calc'!$L$5,0)</f>
        <v>0</v>
      </c>
      <c r="BW4" s="102">
        <f>IF('NRU Proposal Calc'!$M$6="Yes",IF(('NRU Proposal Calc'!I8-'NRU Ref Data'!BU4)&gt;0,('NRU Proposal Calc'!I8-'NRU Ref Data'!BU4)*'NRU Proposal Calc'!$M$5,0),0)</f>
        <v>5.1738584474885774E-3</v>
      </c>
      <c r="BX4" s="80">
        <f>IF('NRU Proposal Calc'!$K$6="Yes",IF(('NRU Proposal Calc'!I8)&lt;'NRU Proposal Calc'!J8,('NRU Proposal Calc'!I8-'NRU Proposal Calc'!J8)*'NRU Proposal Calc'!$K$5,0),0)</f>
        <v>0</v>
      </c>
      <c r="BY4" s="105">
        <f>IF('NRU Proposal Calc'!$N$5='NRU Ref Data'!$BY$2,'NRU Scaling'!D7,0)</f>
        <v>3.0458151854977439E-2</v>
      </c>
      <c r="BZ4" s="1">
        <f>IF('NRU Proposal Calc'!$N$5='NRU Ref Data'!$BZ$2,'NRU Scaling'!H7,0)</f>
        <v>0</v>
      </c>
      <c r="CA4" s="6">
        <f>IF('NRU Proposal Calc'!$N$6="Yes",SUM('NRU Ref Data'!BY4:BZ4),0)</f>
        <v>3.0458151854977439E-2</v>
      </c>
      <c r="CB4" s="4"/>
      <c r="CC4" s="4"/>
      <c r="CD4" s="4"/>
      <c r="CE4" s="4"/>
      <c r="CF4" s="4"/>
      <c r="CG4" s="4"/>
      <c r="CH4" s="4"/>
      <c r="CI4" s="4"/>
      <c r="CJ4" s="4"/>
      <c r="CK4" s="4"/>
      <c r="CL4" s="4"/>
      <c r="CM4" s="4"/>
      <c r="CN4" s="4"/>
      <c r="CO4" s="4"/>
      <c r="CP4" s="4"/>
      <c r="CQ4" s="4"/>
      <c r="CR4" s="4" t="e">
        <f>IF('NRU Proposal Calc'!#REF!='NRU Ref Data'!CR$2,Data!G4,0)</f>
        <v>#REF!</v>
      </c>
      <c r="CS4" s="4" t="e">
        <f>IF('NRU Proposal Calc'!#REF!='NRU Ref Data'!CS$2,Data!H4,0)</f>
        <v>#REF!</v>
      </c>
      <c r="CT4" s="4" t="e">
        <f>IF('NRU Proposal Calc'!#REF!='NRU Ref Data'!CT$2,Data!I4,0)</f>
        <v>#REF!</v>
      </c>
      <c r="CU4" s="4" t="e">
        <f>IF('NRU Proposal Calc'!#REF!='NRU Ref Data'!CU$2,Data!J4,0)</f>
        <v>#REF!</v>
      </c>
      <c r="CV4" s="4" t="e">
        <f>IF('NRU Proposal Calc'!#REF!='NRU Ref Data'!CV$2,Data!K4,0)</f>
        <v>#REF!</v>
      </c>
      <c r="CW4" s="4" t="e">
        <f>IF('NRU Proposal Calc'!#REF!='NRU Ref Data'!CW$2,Data!L4,0)</f>
        <v>#REF!</v>
      </c>
      <c r="CX4" s="4" t="e">
        <f>IF('NRU Proposal Calc'!#REF!='NRU Ref Data'!CX$2,Data!M4,0)</f>
        <v>#REF!</v>
      </c>
      <c r="CY4" s="4" t="e">
        <f>IF('NRU Proposal Calc'!#REF!='NRU Ref Data'!CY$2,Data!N4,0)</f>
        <v>#REF!</v>
      </c>
      <c r="CZ4" s="4" t="e">
        <f>IF('NRU Proposal Calc'!#REF!='NRU Ref Data'!CZ$2,Data!O4,0)</f>
        <v>#REF!</v>
      </c>
      <c r="DA4" s="4" t="e">
        <f>IF('NRU Proposal Calc'!#REF!='NRU Ref Data'!DA$2,Data!P4,0)</f>
        <v>#REF!</v>
      </c>
      <c r="DB4" s="4" t="e">
        <f>IF('NRU Proposal Calc'!#REF!='NRU Ref Data'!DB$2,Data!Q4,0)</f>
        <v>#REF!</v>
      </c>
      <c r="DC4" s="4" t="e">
        <f>IF('NRU Proposal Calc'!#REF!='NRU Ref Data'!DC$2,Data!R4,0)</f>
        <v>#REF!</v>
      </c>
      <c r="DD4" s="4" t="e">
        <f>IF('NRU Proposal Calc'!#REF!='NRU Ref Data'!DD$2,Data!S4,0)</f>
        <v>#REF!</v>
      </c>
      <c r="DE4" s="4" t="e">
        <f>IF('NRU Proposal Calc'!#REF!='NRU Ref Data'!DE$2,Data!T4,0)</f>
        <v>#REF!</v>
      </c>
      <c r="DF4" s="4" t="e">
        <f>IF('NRU Proposal Calc'!#REF!='NRU Ref Data'!DF$2,Data!U4,0)</f>
        <v>#REF!</v>
      </c>
      <c r="DG4" s="22" t="e">
        <f t="shared" ref="DG4:DG67" si="7">SUM(CR4:DF4)</f>
        <v>#REF!</v>
      </c>
    </row>
    <row r="5" spans="1:111" x14ac:dyDescent="0.3">
      <c r="A5" s="12">
        <v>10024</v>
      </c>
      <c r="B5" s="37" t="s">
        <v>12</v>
      </c>
      <c r="C5" s="18">
        <f>IF('NRU Proposal Calc'!$C$6='NRU Ref Data'!C$2,Data!G5,0)</f>
        <v>0</v>
      </c>
      <c r="D5" s="4">
        <f>IF('NRU Proposal Calc'!$C$6='NRU Ref Data'!D$2,Data!H5,0)</f>
        <v>0</v>
      </c>
      <c r="E5" s="4">
        <f>IF('NRU Proposal Calc'!$C$6='NRU Ref Data'!E$2,Data!I5,0)</f>
        <v>209.98174771689503</v>
      </c>
      <c r="F5" s="4">
        <f>IF('NRU Proposal Calc'!$C$6='NRU Ref Data'!F$2,Data!J5,0)</f>
        <v>0</v>
      </c>
      <c r="G5" s="4">
        <f>IF('NRU Proposal Calc'!$C$6='NRU Ref Data'!G$2,Data!K5,0)</f>
        <v>0</v>
      </c>
      <c r="H5" s="4">
        <f>IF('NRU Proposal Calc'!$C$6='NRU Ref Data'!H$2,Data!L5,0)</f>
        <v>0</v>
      </c>
      <c r="I5" s="4">
        <f>IF('NRU Proposal Calc'!$C$6='NRU Ref Data'!I$2,Data!M5,0)</f>
        <v>0</v>
      </c>
      <c r="J5" s="4">
        <f>IF('NRU Proposal Calc'!$C$6='NRU Ref Data'!J$2,Data!N5,0)</f>
        <v>0</v>
      </c>
      <c r="K5" s="4">
        <f>IF('NRU Proposal Calc'!$C$6='NRU Ref Data'!K$2,Data!O5,0)</f>
        <v>0</v>
      </c>
      <c r="L5" s="4">
        <f>IF('NRU Proposal Calc'!$C$6='NRU Ref Data'!L$2,Data!P5,0)</f>
        <v>0</v>
      </c>
      <c r="M5" s="4">
        <f>IF('NRU Proposal Calc'!$C$6='NRU Ref Data'!M$2,Data!Q5,0)</f>
        <v>0</v>
      </c>
      <c r="N5" s="4">
        <f>IF('NRU Proposal Calc'!$C$6='NRU Ref Data'!N$2,Data!R5,0)</f>
        <v>0</v>
      </c>
      <c r="O5" s="4">
        <f>IF('NRU Proposal Calc'!$C$6='NRU Ref Data'!O$2,Data!S5,0)</f>
        <v>0</v>
      </c>
      <c r="P5" s="4">
        <f>IF('NRU Proposal Calc'!$C$6='NRU Ref Data'!P$2,Data!T5,0)</f>
        <v>0</v>
      </c>
      <c r="Q5" s="4">
        <f>IF('NRU Proposal Calc'!$C$6='NRU Ref Data'!Q$2,Data!U5,0)</f>
        <v>0</v>
      </c>
      <c r="R5" s="22">
        <f t="shared" si="1"/>
        <v>209.98174771689503</v>
      </c>
      <c r="S5" s="18">
        <f>IF(S$2='NRU Proposal Calc'!$D$6,Data!V5,0)</f>
        <v>0</v>
      </c>
      <c r="T5" s="4">
        <f>IF(T$2='NRU Proposal Calc'!$D$6,Data!W5,0)</f>
        <v>0</v>
      </c>
      <c r="U5" s="4">
        <f>IF(U$2='NRU Proposal Calc'!$D$6,Data!X5,0)</f>
        <v>0</v>
      </c>
      <c r="V5" s="4">
        <f>IF(V$2='NRU Proposal Calc'!$D$6,Data!Y5,0)</f>
        <v>0</v>
      </c>
      <c r="W5" s="4">
        <f>IF(W$2='NRU Proposal Calc'!$D$6,Data!Z5,0)</f>
        <v>0</v>
      </c>
      <c r="X5" s="4">
        <f>IF(X$2='NRU Proposal Calc'!$D$6,Data!AA5,0)</f>
        <v>0</v>
      </c>
      <c r="Y5" s="4">
        <f>IF(Y$2='NRU Proposal Calc'!$D$6,Data!AB5,0)</f>
        <v>0</v>
      </c>
      <c r="Z5" s="4">
        <f>IF(Z$2='NRU Proposal Calc'!$D$6,Data!AC5,0)</f>
        <v>0</v>
      </c>
      <c r="AA5" s="4">
        <f>IF(AA$2='NRU Proposal Calc'!$D$6,Data!AD5,0)</f>
        <v>0</v>
      </c>
      <c r="AB5" s="4">
        <f>IF(AB$2='NRU Proposal Calc'!$D$6,Data!AE5,0)</f>
        <v>0</v>
      </c>
      <c r="AC5" s="4">
        <f>IF(AC$2='NRU Proposal Calc'!$D$6,Data!AF5,0)</f>
        <v>0</v>
      </c>
      <c r="AD5" s="4">
        <f>IF(AD$2='NRU Proposal Calc'!$D$6,Data!AG5,0)</f>
        <v>0</v>
      </c>
      <c r="AE5" s="4">
        <f>IF(AE$2='NRU Proposal Calc'!$D$6,Data!AH5,0)</f>
        <v>0</v>
      </c>
      <c r="AF5" s="4">
        <f>IF(AF$2='NRU Proposal Calc'!$D$6,Data!AI5,0)</f>
        <v>0</v>
      </c>
      <c r="AG5" s="6">
        <f t="shared" si="2"/>
        <v>0</v>
      </c>
      <c r="AH5" s="18">
        <f>IF(AH$2='NRU Proposal Calc'!$E$6,0,0)</f>
        <v>0</v>
      </c>
      <c r="AI5" s="4">
        <f>IF(AI$2='NRU Proposal Calc'!$E$6,Data!AJ5,0)</f>
        <v>0</v>
      </c>
      <c r="AJ5" s="4">
        <f>IF(AJ$2='NRU Proposal Calc'!$E$6,Data!AK5,0)</f>
        <v>0.91883561643835621</v>
      </c>
      <c r="AK5" s="4">
        <f>IF(AK$2='NRU Proposal Calc'!$E$6,Data!AL5,0)</f>
        <v>0</v>
      </c>
      <c r="AL5" s="4">
        <f>IF(AL$2='NRU Proposal Calc'!$E$6,Data!AM5,0)</f>
        <v>0</v>
      </c>
      <c r="AM5" s="4">
        <f>IF(AM$2='NRU Proposal Calc'!$E$6,Data!AN5,0)</f>
        <v>0</v>
      </c>
      <c r="AN5" s="4">
        <f>IF(AN$2='NRU Proposal Calc'!$E$6,Data!AO5,0)</f>
        <v>0</v>
      </c>
      <c r="AO5" s="4">
        <f>IF(AO$2='NRU Proposal Calc'!$E$6,Data!AP5,0)</f>
        <v>0</v>
      </c>
      <c r="AP5" s="6">
        <f t="shared" si="3"/>
        <v>0.91883561643835621</v>
      </c>
      <c r="AQ5" s="18">
        <f>IF(AQ$2='NRU Proposal Calc'!$F$6,0,0)</f>
        <v>0</v>
      </c>
      <c r="AR5" s="4">
        <f>IF(AR$2='NRU Proposal Calc'!$F$6,Data!AQ5,0)</f>
        <v>0</v>
      </c>
      <c r="AS5" s="4">
        <f>IF(AS$2='NRU Proposal Calc'!$F$6,Data!AR5,0)</f>
        <v>0</v>
      </c>
      <c r="AT5" s="4">
        <f>IF(AT$2='NRU Proposal Calc'!$F$6,Data!AS5,0)</f>
        <v>0</v>
      </c>
      <c r="AU5" s="4">
        <f>IF(AU$2='NRU Proposal Calc'!$F$6,Data!AT5,0)</f>
        <v>0</v>
      </c>
      <c r="AV5" s="4">
        <f>IF(AV$2='NRU Proposal Calc'!$F$6,Data!AU5,0)</f>
        <v>0</v>
      </c>
      <c r="AW5" s="4">
        <f>IF(AW$2='NRU Proposal Calc'!$F$6,Data!AV5,0)</f>
        <v>0</v>
      </c>
      <c r="AX5" s="4">
        <f>IF(AX$2='NRU Proposal Calc'!$F$6,Data!AW5,0)</f>
        <v>0</v>
      </c>
      <c r="AY5" s="6">
        <f t="shared" si="4"/>
        <v>0</v>
      </c>
      <c r="AZ5" s="18">
        <f>IF(AZ$2='NRU Proposal Calc'!$G$6,0,0)</f>
        <v>0</v>
      </c>
      <c r="BA5" s="4">
        <f>IF(BA$2='NRU Proposal Calc'!$G$6,Data!AX5,0)</f>
        <v>0</v>
      </c>
      <c r="BB5" s="4">
        <f>IF(BB$2='NRU Proposal Calc'!$G$6,Data!AY5,0)</f>
        <v>0</v>
      </c>
      <c r="BC5" s="4">
        <f>IF(BC$2='NRU Proposal Calc'!$G$6,Data!AZ5,0)</f>
        <v>0</v>
      </c>
      <c r="BD5" s="4">
        <f>IF(BD$2='NRU Proposal Calc'!$G$6,Data!BA5,0)</f>
        <v>0</v>
      </c>
      <c r="BE5" s="4">
        <f>IF(BE$2='NRU Proposal Calc'!$G$6,Data!BB5,0)</f>
        <v>0</v>
      </c>
      <c r="BF5" s="4">
        <f>IF(BF$2='NRU Proposal Calc'!$G$6,Data!BC5,0)</f>
        <v>0</v>
      </c>
      <c r="BG5" s="4">
        <f>IF(BG$2='NRU Proposal Calc'!$G$6,Data!BD5,0)</f>
        <v>0</v>
      </c>
      <c r="BH5" s="6">
        <f t="shared" si="5"/>
        <v>0</v>
      </c>
      <c r="BI5" s="97">
        <f>IF('NRU Proposal Calc'!$H$6="Yes",Data!BE5,0)</f>
        <v>0</v>
      </c>
      <c r="BJ5" s="18">
        <f>IF(BJ$2='NRU Proposal Calc'!$L$4,0,0)</f>
        <v>0</v>
      </c>
      <c r="BK5" s="4">
        <f>IF(BK$2='NRU Proposal Calc'!$L$4,Data!BV5,0)</f>
        <v>0</v>
      </c>
      <c r="BL5" s="4">
        <f>IF(BL$2='NRU Proposal Calc'!$L$4,Data!BW5,0)</f>
        <v>3.0195000000000003</v>
      </c>
      <c r="BM5" s="4">
        <f>IF(BM$2='NRU Proposal Calc'!$L$4,Data!BX5,0)</f>
        <v>0</v>
      </c>
      <c r="BN5" s="4">
        <f>IF(BN$2='NRU Proposal Calc'!$L$4,Data!BY5,0)</f>
        <v>0</v>
      </c>
      <c r="BO5" s="4">
        <f>IF(BO$2='NRU Proposal Calc'!$L$4,Data!BZ5,0)</f>
        <v>0</v>
      </c>
      <c r="BP5" s="6">
        <f t="shared" si="6"/>
        <v>3.0195000000000003</v>
      </c>
      <c r="BQ5" s="4">
        <f>IF('NRU Proposal Calc'!$J$6='NRU Ref Data'!BQ$2,Data!C5,0)</f>
        <v>0</v>
      </c>
      <c r="BR5" s="4">
        <f>IF('NRU Proposal Calc'!$J$6='NRU Ref Data'!BR$2,Data!D5,0)</f>
        <v>0</v>
      </c>
      <c r="BS5" s="4">
        <f>IF('NRU Proposal Calc'!$J$6='NRU Ref Data'!BS$2,Data!E5,0)</f>
        <v>0</v>
      </c>
      <c r="BT5" s="4">
        <f>IF('NRU Proposal Calc'!$J$6='NRU Ref Data'!BT$2,Data!F5,0)</f>
        <v>200.923</v>
      </c>
      <c r="BU5" s="99">
        <f t="shared" si="0"/>
        <v>200.923</v>
      </c>
      <c r="BV5" s="102">
        <f>IF('NRU Proposal Calc'!$L$6="Yes",'NRU Ref Data'!BP5*'NRU Proposal Calc'!$L$5,0)</f>
        <v>1.5097500000000001</v>
      </c>
      <c r="BW5" s="102">
        <f>IF('NRU Proposal Calc'!$M$6="Yes",IF(('NRU Proposal Calc'!I9-'NRU Ref Data'!BU5)&gt;0,('NRU Proposal Calc'!I9-'NRU Ref Data'!BU5)*'NRU Proposal Calc'!$M$5,0),0)</f>
        <v>4.0699560502283418</v>
      </c>
      <c r="BX5" s="80">
        <f>IF('NRU Proposal Calc'!$K$6="Yes",IF(('NRU Proposal Calc'!I9)&lt;'NRU Proposal Calc'!J9,('NRU Proposal Calc'!I9-'NRU Proposal Calc'!J9)*'NRU Proposal Calc'!$K$5,0),0)</f>
        <v>0</v>
      </c>
      <c r="BY5" s="105">
        <f>IF('NRU Proposal Calc'!$N$5='NRU Ref Data'!$BY$2,'NRU Scaling'!D8,0)</f>
        <v>10.87854576516256</v>
      </c>
      <c r="BZ5" s="1">
        <f>IF('NRU Proposal Calc'!$N$5='NRU Ref Data'!$BZ$2,'NRU Scaling'!H8,0)</f>
        <v>0</v>
      </c>
      <c r="CA5" s="6">
        <f>IF('NRU Proposal Calc'!$N$6="Yes",SUM('NRU Ref Data'!BY5:BZ5),0)</f>
        <v>10.87854576516256</v>
      </c>
      <c r="CB5" s="4"/>
      <c r="CC5" s="4"/>
      <c r="CD5" s="4"/>
      <c r="CE5" s="4"/>
      <c r="CF5" s="4"/>
      <c r="CG5" s="4"/>
      <c r="CH5" s="4"/>
      <c r="CI5" s="4"/>
      <c r="CJ5" s="4"/>
      <c r="CK5" s="4"/>
      <c r="CL5" s="4"/>
      <c r="CM5" s="4"/>
      <c r="CN5" s="4"/>
      <c r="CO5" s="4"/>
      <c r="CP5" s="4"/>
      <c r="CQ5" s="4"/>
      <c r="CR5" s="4" t="e">
        <f>IF('NRU Proposal Calc'!#REF!='NRU Ref Data'!CR$2,Data!G5,0)</f>
        <v>#REF!</v>
      </c>
      <c r="CS5" s="4" t="e">
        <f>IF('NRU Proposal Calc'!#REF!='NRU Ref Data'!CS$2,Data!H5,0)</f>
        <v>#REF!</v>
      </c>
      <c r="CT5" s="4" t="e">
        <f>IF('NRU Proposal Calc'!#REF!='NRU Ref Data'!CT$2,Data!I5,0)</f>
        <v>#REF!</v>
      </c>
      <c r="CU5" s="4" t="e">
        <f>IF('NRU Proposal Calc'!#REF!='NRU Ref Data'!CU$2,Data!J5,0)</f>
        <v>#REF!</v>
      </c>
      <c r="CV5" s="4" t="e">
        <f>IF('NRU Proposal Calc'!#REF!='NRU Ref Data'!CV$2,Data!K5,0)</f>
        <v>#REF!</v>
      </c>
      <c r="CW5" s="4" t="e">
        <f>IF('NRU Proposal Calc'!#REF!='NRU Ref Data'!CW$2,Data!L5,0)</f>
        <v>#REF!</v>
      </c>
      <c r="CX5" s="4" t="e">
        <f>IF('NRU Proposal Calc'!#REF!='NRU Ref Data'!CX$2,Data!M5,0)</f>
        <v>#REF!</v>
      </c>
      <c r="CY5" s="4" t="e">
        <f>IF('NRU Proposal Calc'!#REF!='NRU Ref Data'!CY$2,Data!N5,0)</f>
        <v>#REF!</v>
      </c>
      <c r="CZ5" s="4" t="e">
        <f>IF('NRU Proposal Calc'!#REF!='NRU Ref Data'!CZ$2,Data!O5,0)</f>
        <v>#REF!</v>
      </c>
      <c r="DA5" s="4" t="e">
        <f>IF('NRU Proposal Calc'!#REF!='NRU Ref Data'!DA$2,Data!P5,0)</f>
        <v>#REF!</v>
      </c>
      <c r="DB5" s="4" t="e">
        <f>IF('NRU Proposal Calc'!#REF!='NRU Ref Data'!DB$2,Data!Q5,0)</f>
        <v>#REF!</v>
      </c>
      <c r="DC5" s="4" t="e">
        <f>IF('NRU Proposal Calc'!#REF!='NRU Ref Data'!DC$2,Data!R5,0)</f>
        <v>#REF!</v>
      </c>
      <c r="DD5" s="4" t="e">
        <f>IF('NRU Proposal Calc'!#REF!='NRU Ref Data'!DD$2,Data!S5,0)</f>
        <v>#REF!</v>
      </c>
      <c r="DE5" s="4" t="e">
        <f>IF('NRU Proposal Calc'!#REF!='NRU Ref Data'!DE$2,Data!T5,0)</f>
        <v>#REF!</v>
      </c>
      <c r="DF5" s="4" t="e">
        <f>IF('NRU Proposal Calc'!#REF!='NRU Ref Data'!DF$2,Data!U5,0)</f>
        <v>#REF!</v>
      </c>
      <c r="DG5" s="22" t="e">
        <f t="shared" si="7"/>
        <v>#REF!</v>
      </c>
    </row>
    <row r="6" spans="1:111" x14ac:dyDescent="0.3">
      <c r="A6" s="12">
        <v>10025</v>
      </c>
      <c r="B6" s="37" t="s">
        <v>13</v>
      </c>
      <c r="C6" s="18">
        <f>IF('NRU Proposal Calc'!$C$6='NRU Ref Data'!C$2,Data!G6,0)</f>
        <v>0</v>
      </c>
      <c r="D6" s="4">
        <f>IF('NRU Proposal Calc'!$C$6='NRU Ref Data'!D$2,Data!H6,0)</f>
        <v>0</v>
      </c>
      <c r="E6" s="4">
        <f>IF('NRU Proposal Calc'!$C$6='NRU Ref Data'!E$2,Data!I6,0)</f>
        <v>67.884982191780807</v>
      </c>
      <c r="F6" s="4">
        <f>IF('NRU Proposal Calc'!$C$6='NRU Ref Data'!F$2,Data!J6,0)</f>
        <v>0</v>
      </c>
      <c r="G6" s="4">
        <f>IF('NRU Proposal Calc'!$C$6='NRU Ref Data'!G$2,Data!K6,0)</f>
        <v>0</v>
      </c>
      <c r="H6" s="4">
        <f>IF('NRU Proposal Calc'!$C$6='NRU Ref Data'!H$2,Data!L6,0)</f>
        <v>0</v>
      </c>
      <c r="I6" s="4">
        <f>IF('NRU Proposal Calc'!$C$6='NRU Ref Data'!I$2,Data!M6,0)</f>
        <v>0</v>
      </c>
      <c r="J6" s="4">
        <f>IF('NRU Proposal Calc'!$C$6='NRU Ref Data'!J$2,Data!N6,0)</f>
        <v>0</v>
      </c>
      <c r="K6" s="4">
        <f>IF('NRU Proposal Calc'!$C$6='NRU Ref Data'!K$2,Data!O6,0)</f>
        <v>0</v>
      </c>
      <c r="L6" s="4">
        <f>IF('NRU Proposal Calc'!$C$6='NRU Ref Data'!L$2,Data!P6,0)</f>
        <v>0</v>
      </c>
      <c r="M6" s="4">
        <f>IF('NRU Proposal Calc'!$C$6='NRU Ref Data'!M$2,Data!Q6,0)</f>
        <v>0</v>
      </c>
      <c r="N6" s="4">
        <f>IF('NRU Proposal Calc'!$C$6='NRU Ref Data'!N$2,Data!R6,0)</f>
        <v>0</v>
      </c>
      <c r="O6" s="4">
        <f>IF('NRU Proposal Calc'!$C$6='NRU Ref Data'!O$2,Data!S6,0)</f>
        <v>0</v>
      </c>
      <c r="P6" s="4">
        <f>IF('NRU Proposal Calc'!$C$6='NRU Ref Data'!P$2,Data!T6,0)</f>
        <v>0</v>
      </c>
      <c r="Q6" s="4">
        <f>IF('NRU Proposal Calc'!$C$6='NRU Ref Data'!Q$2,Data!U6,0)</f>
        <v>0</v>
      </c>
      <c r="R6" s="22">
        <f t="shared" si="1"/>
        <v>67.884982191780807</v>
      </c>
      <c r="S6" s="18">
        <f>IF(S$2='NRU Proposal Calc'!$D$6,Data!V6,0)</f>
        <v>0</v>
      </c>
      <c r="T6" s="4">
        <f>IF(T$2='NRU Proposal Calc'!$D$6,Data!W6,0)</f>
        <v>0</v>
      </c>
      <c r="U6" s="4">
        <f>IF(U$2='NRU Proposal Calc'!$D$6,Data!X6,0)</f>
        <v>0</v>
      </c>
      <c r="V6" s="4">
        <f>IF(V$2='NRU Proposal Calc'!$D$6,Data!Y6,0)</f>
        <v>0</v>
      </c>
      <c r="W6" s="4">
        <f>IF(W$2='NRU Proposal Calc'!$D$6,Data!Z6,0)</f>
        <v>0</v>
      </c>
      <c r="X6" s="4">
        <f>IF(X$2='NRU Proposal Calc'!$D$6,Data!AA6,0)</f>
        <v>0</v>
      </c>
      <c r="Y6" s="4">
        <f>IF(Y$2='NRU Proposal Calc'!$D$6,Data!AB6,0)</f>
        <v>0</v>
      </c>
      <c r="Z6" s="4">
        <f>IF(Z$2='NRU Proposal Calc'!$D$6,Data!AC6,0)</f>
        <v>0</v>
      </c>
      <c r="AA6" s="4">
        <f>IF(AA$2='NRU Proposal Calc'!$D$6,Data!AD6,0)</f>
        <v>0</v>
      </c>
      <c r="AB6" s="4">
        <f>IF(AB$2='NRU Proposal Calc'!$D$6,Data!AE6,0)</f>
        <v>0</v>
      </c>
      <c r="AC6" s="4">
        <f>IF(AC$2='NRU Proposal Calc'!$D$6,Data!AF6,0)</f>
        <v>0</v>
      </c>
      <c r="AD6" s="4">
        <f>IF(AD$2='NRU Proposal Calc'!$D$6,Data!AG6,0)</f>
        <v>0</v>
      </c>
      <c r="AE6" s="4">
        <f>IF(AE$2='NRU Proposal Calc'!$D$6,Data!AH6,0)</f>
        <v>0</v>
      </c>
      <c r="AF6" s="4">
        <f>IF(AF$2='NRU Proposal Calc'!$D$6,Data!AI6,0)</f>
        <v>0</v>
      </c>
      <c r="AG6" s="6">
        <f t="shared" si="2"/>
        <v>0</v>
      </c>
      <c r="AH6" s="18">
        <f>IF(AH$2='NRU Proposal Calc'!$E$6,0,0)</f>
        <v>0</v>
      </c>
      <c r="AI6" s="4">
        <f>IF(AI$2='NRU Proposal Calc'!$E$6,Data!AJ6,0)</f>
        <v>0</v>
      </c>
      <c r="AJ6" s="4">
        <f>IF(AJ$2='NRU Proposal Calc'!$E$6,Data!AK6,0)</f>
        <v>0</v>
      </c>
      <c r="AK6" s="4">
        <f>IF(AK$2='NRU Proposal Calc'!$E$6,Data!AL6,0)</f>
        <v>0</v>
      </c>
      <c r="AL6" s="4">
        <f>IF(AL$2='NRU Proposal Calc'!$E$6,Data!AM6,0)</f>
        <v>0</v>
      </c>
      <c r="AM6" s="4">
        <f>IF(AM$2='NRU Proposal Calc'!$E$6,Data!AN6,0)</f>
        <v>0</v>
      </c>
      <c r="AN6" s="4">
        <f>IF(AN$2='NRU Proposal Calc'!$E$6,Data!AO6,0)</f>
        <v>0</v>
      </c>
      <c r="AO6" s="4">
        <f>IF(AO$2='NRU Proposal Calc'!$E$6,Data!AP6,0)</f>
        <v>0</v>
      </c>
      <c r="AP6" s="6">
        <f t="shared" si="3"/>
        <v>0</v>
      </c>
      <c r="AQ6" s="18">
        <f>IF(AQ$2='NRU Proposal Calc'!$F$6,0,0)</f>
        <v>0</v>
      </c>
      <c r="AR6" s="4">
        <f>IF(AR$2='NRU Proposal Calc'!$F$6,Data!AQ6,0)</f>
        <v>0</v>
      </c>
      <c r="AS6" s="4">
        <f>IF(AS$2='NRU Proposal Calc'!$F$6,Data!AR6,0)</f>
        <v>0</v>
      </c>
      <c r="AT6" s="4">
        <f>IF(AT$2='NRU Proposal Calc'!$F$6,Data!AS6,0)</f>
        <v>0</v>
      </c>
      <c r="AU6" s="4">
        <f>IF(AU$2='NRU Proposal Calc'!$F$6,Data!AT6,0)</f>
        <v>0</v>
      </c>
      <c r="AV6" s="4">
        <f>IF(AV$2='NRU Proposal Calc'!$F$6,Data!AU6,0)</f>
        <v>0</v>
      </c>
      <c r="AW6" s="4">
        <f>IF(AW$2='NRU Proposal Calc'!$F$6,Data!AV6,0)</f>
        <v>0</v>
      </c>
      <c r="AX6" s="4">
        <f>IF(AX$2='NRU Proposal Calc'!$F$6,Data!AW6,0)</f>
        <v>0</v>
      </c>
      <c r="AY6" s="6">
        <f t="shared" si="4"/>
        <v>0</v>
      </c>
      <c r="AZ6" s="18">
        <f>IF(AZ$2='NRU Proposal Calc'!$G$6,0,0)</f>
        <v>0</v>
      </c>
      <c r="BA6" s="4">
        <f>IF(BA$2='NRU Proposal Calc'!$G$6,Data!AX6,0)</f>
        <v>0</v>
      </c>
      <c r="BB6" s="4">
        <f>IF(BB$2='NRU Proposal Calc'!$G$6,Data!AY6,0)</f>
        <v>0</v>
      </c>
      <c r="BC6" s="4">
        <f>IF(BC$2='NRU Proposal Calc'!$G$6,Data!AZ6,0)</f>
        <v>0</v>
      </c>
      <c r="BD6" s="4">
        <f>IF(BD$2='NRU Proposal Calc'!$G$6,Data!BA6,0)</f>
        <v>0</v>
      </c>
      <c r="BE6" s="4">
        <f>IF(BE$2='NRU Proposal Calc'!$G$6,Data!BB6,0)</f>
        <v>0</v>
      </c>
      <c r="BF6" s="4">
        <f>IF(BF$2='NRU Proposal Calc'!$G$6,Data!BC6,0)</f>
        <v>0</v>
      </c>
      <c r="BG6" s="4">
        <f>IF(BG$2='NRU Proposal Calc'!$G$6,Data!BD6,0)</f>
        <v>0</v>
      </c>
      <c r="BH6" s="6">
        <f t="shared" si="5"/>
        <v>0</v>
      </c>
      <c r="BI6" s="97">
        <f>IF('NRU Proposal Calc'!$H$6="Yes",Data!BE6,0)</f>
        <v>0</v>
      </c>
      <c r="BJ6" s="18">
        <f>IF(BJ$2='NRU Proposal Calc'!$L$4,0,0)</f>
        <v>0</v>
      </c>
      <c r="BK6" s="4">
        <f>IF(BK$2='NRU Proposal Calc'!$L$4,Data!BV6,0)</f>
        <v>0</v>
      </c>
      <c r="BL6" s="4">
        <f>IF(BL$2='NRU Proposal Calc'!$L$4,Data!BW6,0)</f>
        <v>0.8600000000000001</v>
      </c>
      <c r="BM6" s="4">
        <f>IF(BM$2='NRU Proposal Calc'!$L$4,Data!BX6,0)</f>
        <v>0</v>
      </c>
      <c r="BN6" s="4">
        <f>IF(BN$2='NRU Proposal Calc'!$L$4,Data!BY6,0)</f>
        <v>0</v>
      </c>
      <c r="BO6" s="4">
        <f>IF(BO$2='NRU Proposal Calc'!$L$4,Data!BZ6,0)</f>
        <v>0</v>
      </c>
      <c r="BP6" s="6">
        <f t="shared" si="6"/>
        <v>0.8600000000000001</v>
      </c>
      <c r="BQ6" s="4">
        <f>IF('NRU Proposal Calc'!$J$6='NRU Ref Data'!BQ$2,Data!C6,0)</f>
        <v>0</v>
      </c>
      <c r="BR6" s="4">
        <f>IF('NRU Proposal Calc'!$J$6='NRU Ref Data'!BR$2,Data!D6,0)</f>
        <v>0</v>
      </c>
      <c r="BS6" s="4">
        <f>IF('NRU Proposal Calc'!$J$6='NRU Ref Data'!BS$2,Data!E6,0)</f>
        <v>0</v>
      </c>
      <c r="BT6" s="4">
        <f>IF('NRU Proposal Calc'!$J$6='NRU Ref Data'!BT$2,Data!F6,0)</f>
        <v>59.658999999999999</v>
      </c>
      <c r="BU6" s="99">
        <f t="shared" si="0"/>
        <v>59.658999999999999</v>
      </c>
      <c r="BV6" s="102">
        <f>IF('NRU Proposal Calc'!$L$6="Yes",'NRU Ref Data'!BP6*'NRU Proposal Calc'!$L$5,0)</f>
        <v>0.43000000000000005</v>
      </c>
      <c r="BW6" s="102">
        <f>IF('NRU Proposal Calc'!$M$6="Yes",IF(('NRU Proposal Calc'!I10-'NRU Ref Data'!BU6)&gt;0,('NRU Proposal Calc'!I10-'NRU Ref Data'!BU6)*'NRU Proposal Calc'!$M$5,0),0)</f>
        <v>4.1129910958904041</v>
      </c>
      <c r="BX6" s="80">
        <f>IF('NRU Proposal Calc'!$K$6="Yes",IF(('NRU Proposal Calc'!I10)&lt;'NRU Proposal Calc'!J10,('NRU Proposal Calc'!I10-'NRU Proposal Calc'!J10)*'NRU Proposal Calc'!$K$5,0),0)</f>
        <v>0</v>
      </c>
      <c r="BY6" s="105">
        <f>IF('NRU Proposal Calc'!$N$5='NRU Ref Data'!$BY$2,'NRU Scaling'!D9,0)</f>
        <v>3.3821556710318501</v>
      </c>
      <c r="BZ6" s="1">
        <f>IF('NRU Proposal Calc'!$N$5='NRU Ref Data'!$BZ$2,'NRU Scaling'!H9,0)</f>
        <v>0</v>
      </c>
      <c r="CA6" s="6">
        <f>IF('NRU Proposal Calc'!$N$6="Yes",SUM('NRU Ref Data'!BY6:BZ6),0)</f>
        <v>3.3821556710318501</v>
      </c>
      <c r="CB6" s="4"/>
      <c r="CC6" s="4"/>
      <c r="CD6" s="4"/>
      <c r="CE6" s="4"/>
      <c r="CF6" s="4"/>
      <c r="CG6" s="4"/>
      <c r="CH6" s="4"/>
      <c r="CI6" s="4"/>
      <c r="CJ6" s="4"/>
      <c r="CK6" s="4"/>
      <c r="CL6" s="4"/>
      <c r="CM6" s="4"/>
      <c r="CN6" s="4"/>
      <c r="CO6" s="4"/>
      <c r="CP6" s="4"/>
      <c r="CQ6" s="4"/>
      <c r="CR6" s="4" t="e">
        <f>IF('NRU Proposal Calc'!#REF!='NRU Ref Data'!CR$2,Data!G6,0)</f>
        <v>#REF!</v>
      </c>
      <c r="CS6" s="4" t="e">
        <f>IF('NRU Proposal Calc'!#REF!='NRU Ref Data'!CS$2,Data!H6,0)</f>
        <v>#REF!</v>
      </c>
      <c r="CT6" s="4" t="e">
        <f>IF('NRU Proposal Calc'!#REF!='NRU Ref Data'!CT$2,Data!I6,0)</f>
        <v>#REF!</v>
      </c>
      <c r="CU6" s="4" t="e">
        <f>IF('NRU Proposal Calc'!#REF!='NRU Ref Data'!CU$2,Data!J6,0)</f>
        <v>#REF!</v>
      </c>
      <c r="CV6" s="4" t="e">
        <f>IF('NRU Proposal Calc'!#REF!='NRU Ref Data'!CV$2,Data!K6,0)</f>
        <v>#REF!</v>
      </c>
      <c r="CW6" s="4" t="e">
        <f>IF('NRU Proposal Calc'!#REF!='NRU Ref Data'!CW$2,Data!L6,0)</f>
        <v>#REF!</v>
      </c>
      <c r="CX6" s="4" t="e">
        <f>IF('NRU Proposal Calc'!#REF!='NRU Ref Data'!CX$2,Data!M6,0)</f>
        <v>#REF!</v>
      </c>
      <c r="CY6" s="4" t="e">
        <f>IF('NRU Proposal Calc'!#REF!='NRU Ref Data'!CY$2,Data!N6,0)</f>
        <v>#REF!</v>
      </c>
      <c r="CZ6" s="4" t="e">
        <f>IF('NRU Proposal Calc'!#REF!='NRU Ref Data'!CZ$2,Data!O6,0)</f>
        <v>#REF!</v>
      </c>
      <c r="DA6" s="4" t="e">
        <f>IF('NRU Proposal Calc'!#REF!='NRU Ref Data'!DA$2,Data!P6,0)</f>
        <v>#REF!</v>
      </c>
      <c r="DB6" s="4" t="e">
        <f>IF('NRU Proposal Calc'!#REF!='NRU Ref Data'!DB$2,Data!Q6,0)</f>
        <v>#REF!</v>
      </c>
      <c r="DC6" s="4" t="e">
        <f>IF('NRU Proposal Calc'!#REF!='NRU Ref Data'!DC$2,Data!R6,0)</f>
        <v>#REF!</v>
      </c>
      <c r="DD6" s="4" t="e">
        <f>IF('NRU Proposal Calc'!#REF!='NRU Ref Data'!DD$2,Data!S6,0)</f>
        <v>#REF!</v>
      </c>
      <c r="DE6" s="4" t="e">
        <f>IF('NRU Proposal Calc'!#REF!='NRU Ref Data'!DE$2,Data!T6,0)</f>
        <v>#REF!</v>
      </c>
      <c r="DF6" s="4" t="e">
        <f>IF('NRU Proposal Calc'!#REF!='NRU Ref Data'!DF$2,Data!U6,0)</f>
        <v>#REF!</v>
      </c>
      <c r="DG6" s="22" t="e">
        <f t="shared" si="7"/>
        <v>#REF!</v>
      </c>
    </row>
    <row r="7" spans="1:111" x14ac:dyDescent="0.3">
      <c r="A7" s="12">
        <v>10027</v>
      </c>
      <c r="B7" s="37" t="s">
        <v>14</v>
      </c>
      <c r="C7" s="18">
        <f>IF('NRU Proposal Calc'!$C$6='NRU Ref Data'!C$2,Data!G7,0)</f>
        <v>0</v>
      </c>
      <c r="D7" s="4">
        <f>IF('NRU Proposal Calc'!$C$6='NRU Ref Data'!D$2,Data!H7,0)</f>
        <v>0</v>
      </c>
      <c r="E7" s="4">
        <f>IF('NRU Proposal Calc'!$C$6='NRU Ref Data'!E$2,Data!I7,0)</f>
        <v>66.585747945205483</v>
      </c>
      <c r="F7" s="4">
        <f>IF('NRU Proposal Calc'!$C$6='NRU Ref Data'!F$2,Data!J7,0)</f>
        <v>0</v>
      </c>
      <c r="G7" s="4">
        <f>IF('NRU Proposal Calc'!$C$6='NRU Ref Data'!G$2,Data!K7,0)</f>
        <v>0</v>
      </c>
      <c r="H7" s="4">
        <f>IF('NRU Proposal Calc'!$C$6='NRU Ref Data'!H$2,Data!L7,0)</f>
        <v>0</v>
      </c>
      <c r="I7" s="4">
        <f>IF('NRU Proposal Calc'!$C$6='NRU Ref Data'!I$2,Data!M7,0)</f>
        <v>0</v>
      </c>
      <c r="J7" s="4">
        <f>IF('NRU Proposal Calc'!$C$6='NRU Ref Data'!J$2,Data!N7,0)</f>
        <v>0</v>
      </c>
      <c r="K7" s="4">
        <f>IF('NRU Proposal Calc'!$C$6='NRU Ref Data'!K$2,Data!O7,0)</f>
        <v>0</v>
      </c>
      <c r="L7" s="4">
        <f>IF('NRU Proposal Calc'!$C$6='NRU Ref Data'!L$2,Data!P7,0)</f>
        <v>0</v>
      </c>
      <c r="M7" s="4">
        <f>IF('NRU Proposal Calc'!$C$6='NRU Ref Data'!M$2,Data!Q7,0)</f>
        <v>0</v>
      </c>
      <c r="N7" s="4">
        <f>IF('NRU Proposal Calc'!$C$6='NRU Ref Data'!N$2,Data!R7,0)</f>
        <v>0</v>
      </c>
      <c r="O7" s="4">
        <f>IF('NRU Proposal Calc'!$C$6='NRU Ref Data'!O$2,Data!S7,0)</f>
        <v>0</v>
      </c>
      <c r="P7" s="4">
        <f>IF('NRU Proposal Calc'!$C$6='NRU Ref Data'!P$2,Data!T7,0)</f>
        <v>0</v>
      </c>
      <c r="Q7" s="4">
        <f>IF('NRU Proposal Calc'!$C$6='NRU Ref Data'!Q$2,Data!U7,0)</f>
        <v>0</v>
      </c>
      <c r="R7" s="22">
        <f t="shared" si="1"/>
        <v>66.585747945205483</v>
      </c>
      <c r="S7" s="18">
        <f>IF(S$2='NRU Proposal Calc'!$D$6,Data!V7,0)</f>
        <v>0</v>
      </c>
      <c r="T7" s="4">
        <f>IF(T$2='NRU Proposal Calc'!$D$6,Data!W7,0)</f>
        <v>0</v>
      </c>
      <c r="U7" s="4">
        <f>IF(U$2='NRU Proposal Calc'!$D$6,Data!X7,0)</f>
        <v>0</v>
      </c>
      <c r="V7" s="4">
        <f>IF(V$2='NRU Proposal Calc'!$D$6,Data!Y7,0)</f>
        <v>0</v>
      </c>
      <c r="W7" s="4">
        <f>IF(W$2='NRU Proposal Calc'!$D$6,Data!Z7,0)</f>
        <v>0</v>
      </c>
      <c r="X7" s="4">
        <f>IF(X$2='NRU Proposal Calc'!$D$6,Data!AA7,0)</f>
        <v>0</v>
      </c>
      <c r="Y7" s="4">
        <f>IF(Y$2='NRU Proposal Calc'!$D$6,Data!AB7,0)</f>
        <v>0</v>
      </c>
      <c r="Z7" s="4">
        <f>IF(Z$2='NRU Proposal Calc'!$D$6,Data!AC7,0)</f>
        <v>0</v>
      </c>
      <c r="AA7" s="4">
        <f>IF(AA$2='NRU Proposal Calc'!$D$6,Data!AD7,0)</f>
        <v>0</v>
      </c>
      <c r="AB7" s="4">
        <f>IF(AB$2='NRU Proposal Calc'!$D$6,Data!AE7,0)</f>
        <v>0</v>
      </c>
      <c r="AC7" s="4">
        <f>IF(AC$2='NRU Proposal Calc'!$D$6,Data!AF7,0)</f>
        <v>0</v>
      </c>
      <c r="AD7" s="4">
        <f>IF(AD$2='NRU Proposal Calc'!$D$6,Data!AG7,0)</f>
        <v>0</v>
      </c>
      <c r="AE7" s="4">
        <f>IF(AE$2='NRU Proposal Calc'!$D$6,Data!AH7,0)</f>
        <v>0</v>
      </c>
      <c r="AF7" s="4">
        <f>IF(AF$2='NRU Proposal Calc'!$D$6,Data!AI7,0)</f>
        <v>0</v>
      </c>
      <c r="AG7" s="6">
        <f t="shared" si="2"/>
        <v>0</v>
      </c>
      <c r="AH7" s="18">
        <f>IF(AH$2='NRU Proposal Calc'!$E$6,0,0)</f>
        <v>0</v>
      </c>
      <c r="AI7" s="4">
        <f>IF(AI$2='NRU Proposal Calc'!$E$6,Data!AJ7,0)</f>
        <v>0</v>
      </c>
      <c r="AJ7" s="4">
        <f>IF(AJ$2='NRU Proposal Calc'!$E$6,Data!AK7,0)</f>
        <v>0</v>
      </c>
      <c r="AK7" s="4">
        <f>IF(AK$2='NRU Proposal Calc'!$E$6,Data!AL7,0)</f>
        <v>0</v>
      </c>
      <c r="AL7" s="4">
        <f>IF(AL$2='NRU Proposal Calc'!$E$6,Data!AM7,0)</f>
        <v>0</v>
      </c>
      <c r="AM7" s="4">
        <f>IF(AM$2='NRU Proposal Calc'!$E$6,Data!AN7,0)</f>
        <v>0</v>
      </c>
      <c r="AN7" s="4">
        <f>IF(AN$2='NRU Proposal Calc'!$E$6,Data!AO7,0)</f>
        <v>0</v>
      </c>
      <c r="AO7" s="4">
        <f>IF(AO$2='NRU Proposal Calc'!$E$6,Data!AP7,0)</f>
        <v>0</v>
      </c>
      <c r="AP7" s="6">
        <f t="shared" si="3"/>
        <v>0</v>
      </c>
      <c r="AQ7" s="18">
        <f>IF(AQ$2='NRU Proposal Calc'!$F$6,0,0)</f>
        <v>0</v>
      </c>
      <c r="AR7" s="4">
        <f>IF(AR$2='NRU Proposal Calc'!$F$6,Data!AQ7,0)</f>
        <v>0</v>
      </c>
      <c r="AS7" s="4">
        <f>IF(AS$2='NRU Proposal Calc'!$F$6,Data!AR7,0)</f>
        <v>0</v>
      </c>
      <c r="AT7" s="4">
        <f>IF(AT$2='NRU Proposal Calc'!$F$6,Data!AS7,0)</f>
        <v>0</v>
      </c>
      <c r="AU7" s="4">
        <f>IF(AU$2='NRU Proposal Calc'!$F$6,Data!AT7,0)</f>
        <v>0</v>
      </c>
      <c r="AV7" s="4">
        <f>IF(AV$2='NRU Proposal Calc'!$F$6,Data!AU7,0)</f>
        <v>0</v>
      </c>
      <c r="AW7" s="4">
        <f>IF(AW$2='NRU Proposal Calc'!$F$6,Data!AV7,0)</f>
        <v>0</v>
      </c>
      <c r="AX7" s="4">
        <f>IF(AX$2='NRU Proposal Calc'!$F$6,Data!AW7,0)</f>
        <v>0</v>
      </c>
      <c r="AY7" s="6">
        <f t="shared" si="4"/>
        <v>0</v>
      </c>
      <c r="AZ7" s="18">
        <f>IF(AZ$2='NRU Proposal Calc'!$G$6,0,0)</f>
        <v>0</v>
      </c>
      <c r="BA7" s="4">
        <f>IF(BA$2='NRU Proposal Calc'!$G$6,Data!AX7,0)</f>
        <v>0</v>
      </c>
      <c r="BB7" s="4">
        <f>IF(BB$2='NRU Proposal Calc'!$G$6,Data!AY7,0)</f>
        <v>0</v>
      </c>
      <c r="BC7" s="4">
        <f>IF(BC$2='NRU Proposal Calc'!$G$6,Data!AZ7,0)</f>
        <v>0</v>
      </c>
      <c r="BD7" s="4">
        <f>IF(BD$2='NRU Proposal Calc'!$G$6,Data!BA7,0)</f>
        <v>0</v>
      </c>
      <c r="BE7" s="4">
        <f>IF(BE$2='NRU Proposal Calc'!$G$6,Data!BB7,0)</f>
        <v>0</v>
      </c>
      <c r="BF7" s="4">
        <f>IF(BF$2='NRU Proposal Calc'!$G$6,Data!BC7,0)</f>
        <v>0</v>
      </c>
      <c r="BG7" s="4">
        <f>IF(BG$2='NRU Proposal Calc'!$G$6,Data!BD7,0)</f>
        <v>0</v>
      </c>
      <c r="BH7" s="6">
        <f t="shared" si="5"/>
        <v>0</v>
      </c>
      <c r="BI7" s="97">
        <f>IF('NRU Proposal Calc'!$H$6="Yes",Data!BE7,0)</f>
        <v>0</v>
      </c>
      <c r="BJ7" s="18">
        <f>IF(BJ$2='NRU Proposal Calc'!$L$4,0,0)</f>
        <v>0</v>
      </c>
      <c r="BK7" s="4">
        <f>IF(BK$2='NRU Proposal Calc'!$L$4,Data!BV7,0)</f>
        <v>0</v>
      </c>
      <c r="BL7" s="4">
        <f>IF(BL$2='NRU Proposal Calc'!$L$4,Data!BW7,0)</f>
        <v>6.0000000000000001E-3</v>
      </c>
      <c r="BM7" s="4">
        <f>IF(BM$2='NRU Proposal Calc'!$L$4,Data!BX7,0)</f>
        <v>0</v>
      </c>
      <c r="BN7" s="4">
        <f>IF(BN$2='NRU Proposal Calc'!$L$4,Data!BY7,0)</f>
        <v>0</v>
      </c>
      <c r="BO7" s="4">
        <f>IF(BO$2='NRU Proposal Calc'!$L$4,Data!BZ7,0)</f>
        <v>0</v>
      </c>
      <c r="BP7" s="6">
        <f t="shared" si="6"/>
        <v>6.0000000000000001E-3</v>
      </c>
      <c r="BQ7" s="4">
        <f>IF('NRU Proposal Calc'!$J$6='NRU Ref Data'!BQ$2,Data!C7,0)</f>
        <v>0</v>
      </c>
      <c r="BR7" s="4">
        <f>IF('NRU Proposal Calc'!$J$6='NRU Ref Data'!BR$2,Data!D7,0)</f>
        <v>0</v>
      </c>
      <c r="BS7" s="4">
        <f>IF('NRU Proposal Calc'!$J$6='NRU Ref Data'!BS$2,Data!E7,0)</f>
        <v>0</v>
      </c>
      <c r="BT7" s="4">
        <f>IF('NRU Proposal Calc'!$J$6='NRU Ref Data'!BT$2,Data!F7,0)</f>
        <v>61.194000000000003</v>
      </c>
      <c r="BU7" s="99">
        <f t="shared" si="0"/>
        <v>61.194000000000003</v>
      </c>
      <c r="BV7" s="102">
        <f>IF('NRU Proposal Calc'!$L$6="Yes",'NRU Ref Data'!BP7*'NRU Proposal Calc'!$L$5,0)</f>
        <v>3.0000000000000001E-3</v>
      </c>
      <c r="BW7" s="102">
        <f>IF('NRU Proposal Calc'!$M$6="Yes",IF(('NRU Proposal Calc'!I11-'NRU Ref Data'!BU7)&gt;0,('NRU Proposal Calc'!I11-'NRU Ref Data'!BU7)*'NRU Proposal Calc'!$M$5,0),0)</f>
        <v>2.6958739726027403</v>
      </c>
      <c r="BX7" s="80">
        <f>IF('NRU Proposal Calc'!$K$6="Yes",IF(('NRU Proposal Calc'!I11)&lt;'NRU Proposal Calc'!J11,('NRU Proposal Calc'!I11-'NRU Proposal Calc'!J11)*'NRU Proposal Calc'!$K$5,0),0)</f>
        <v>0</v>
      </c>
      <c r="BY7" s="105">
        <f>IF('NRU Proposal Calc'!$N$5='NRU Ref Data'!$BY$2,'NRU Scaling'!D10,0)</f>
        <v>3.3658714061096155</v>
      </c>
      <c r="BZ7" s="1">
        <f>IF('NRU Proposal Calc'!$N$5='NRU Ref Data'!$BZ$2,'NRU Scaling'!H10,0)</f>
        <v>0</v>
      </c>
      <c r="CA7" s="6">
        <f>IF('NRU Proposal Calc'!$N$6="Yes",SUM('NRU Ref Data'!BY7:BZ7),0)</f>
        <v>3.3658714061096155</v>
      </c>
      <c r="CB7" s="4"/>
      <c r="CC7" s="4"/>
      <c r="CD7" s="4"/>
      <c r="CE7" s="4"/>
      <c r="CF7" s="4"/>
      <c r="CG7" s="4"/>
      <c r="CH7" s="4"/>
      <c r="CI7" s="4"/>
      <c r="CJ7" s="4"/>
      <c r="CK7" s="4"/>
      <c r="CL7" s="4"/>
      <c r="CM7" s="4"/>
      <c r="CN7" s="4"/>
      <c r="CO7" s="4"/>
      <c r="CP7" s="4"/>
      <c r="CQ7" s="4"/>
      <c r="CR7" s="4" t="e">
        <f>IF('NRU Proposal Calc'!#REF!='NRU Ref Data'!CR$2,Data!G7,0)</f>
        <v>#REF!</v>
      </c>
      <c r="CS7" s="4" t="e">
        <f>IF('NRU Proposal Calc'!#REF!='NRU Ref Data'!CS$2,Data!H7,0)</f>
        <v>#REF!</v>
      </c>
      <c r="CT7" s="4" t="e">
        <f>IF('NRU Proposal Calc'!#REF!='NRU Ref Data'!CT$2,Data!I7,0)</f>
        <v>#REF!</v>
      </c>
      <c r="CU7" s="4" t="e">
        <f>IF('NRU Proposal Calc'!#REF!='NRU Ref Data'!CU$2,Data!J7,0)</f>
        <v>#REF!</v>
      </c>
      <c r="CV7" s="4" t="e">
        <f>IF('NRU Proposal Calc'!#REF!='NRU Ref Data'!CV$2,Data!K7,0)</f>
        <v>#REF!</v>
      </c>
      <c r="CW7" s="4" t="e">
        <f>IF('NRU Proposal Calc'!#REF!='NRU Ref Data'!CW$2,Data!L7,0)</f>
        <v>#REF!</v>
      </c>
      <c r="CX7" s="4" t="e">
        <f>IF('NRU Proposal Calc'!#REF!='NRU Ref Data'!CX$2,Data!M7,0)</f>
        <v>#REF!</v>
      </c>
      <c r="CY7" s="4" t="e">
        <f>IF('NRU Proposal Calc'!#REF!='NRU Ref Data'!CY$2,Data!N7,0)</f>
        <v>#REF!</v>
      </c>
      <c r="CZ7" s="4" t="e">
        <f>IF('NRU Proposal Calc'!#REF!='NRU Ref Data'!CZ$2,Data!O7,0)</f>
        <v>#REF!</v>
      </c>
      <c r="DA7" s="4" t="e">
        <f>IF('NRU Proposal Calc'!#REF!='NRU Ref Data'!DA$2,Data!P7,0)</f>
        <v>#REF!</v>
      </c>
      <c r="DB7" s="4" t="e">
        <f>IF('NRU Proposal Calc'!#REF!='NRU Ref Data'!DB$2,Data!Q7,0)</f>
        <v>#REF!</v>
      </c>
      <c r="DC7" s="4" t="e">
        <f>IF('NRU Proposal Calc'!#REF!='NRU Ref Data'!DC$2,Data!R7,0)</f>
        <v>#REF!</v>
      </c>
      <c r="DD7" s="4" t="e">
        <f>IF('NRU Proposal Calc'!#REF!='NRU Ref Data'!DD$2,Data!S7,0)</f>
        <v>#REF!</v>
      </c>
      <c r="DE7" s="4" t="e">
        <f>IF('NRU Proposal Calc'!#REF!='NRU Ref Data'!DE$2,Data!T7,0)</f>
        <v>#REF!</v>
      </c>
      <c r="DF7" s="4" t="e">
        <f>IF('NRU Proposal Calc'!#REF!='NRU Ref Data'!DF$2,Data!U7,0)</f>
        <v>#REF!</v>
      </c>
      <c r="DG7" s="22" t="e">
        <f t="shared" si="7"/>
        <v>#REF!</v>
      </c>
    </row>
    <row r="8" spans="1:111" x14ac:dyDescent="0.3">
      <c r="A8" s="12">
        <v>10029</v>
      </c>
      <c r="B8" s="37" t="s">
        <v>15</v>
      </c>
      <c r="C8" s="18">
        <f>IF('NRU Proposal Calc'!$C$6='NRU Ref Data'!C$2,Data!G8,0)</f>
        <v>0</v>
      </c>
      <c r="D8" s="4">
        <f>IF('NRU Proposal Calc'!$C$6='NRU Ref Data'!D$2,Data!H8,0)</f>
        <v>0</v>
      </c>
      <c r="E8" s="4">
        <f>IF('NRU Proposal Calc'!$C$6='NRU Ref Data'!E$2,Data!I8,0)</f>
        <v>20.350107762557077</v>
      </c>
      <c r="F8" s="4">
        <f>IF('NRU Proposal Calc'!$C$6='NRU Ref Data'!F$2,Data!J8,0)</f>
        <v>0</v>
      </c>
      <c r="G8" s="4">
        <f>IF('NRU Proposal Calc'!$C$6='NRU Ref Data'!G$2,Data!K8,0)</f>
        <v>0</v>
      </c>
      <c r="H8" s="4">
        <f>IF('NRU Proposal Calc'!$C$6='NRU Ref Data'!H$2,Data!L8,0)</f>
        <v>0</v>
      </c>
      <c r="I8" s="4">
        <f>IF('NRU Proposal Calc'!$C$6='NRU Ref Data'!I$2,Data!M8,0)</f>
        <v>0</v>
      </c>
      <c r="J8" s="4">
        <f>IF('NRU Proposal Calc'!$C$6='NRU Ref Data'!J$2,Data!N8,0)</f>
        <v>0</v>
      </c>
      <c r="K8" s="4">
        <f>IF('NRU Proposal Calc'!$C$6='NRU Ref Data'!K$2,Data!O8,0)</f>
        <v>0</v>
      </c>
      <c r="L8" s="4">
        <f>IF('NRU Proposal Calc'!$C$6='NRU Ref Data'!L$2,Data!P8,0)</f>
        <v>0</v>
      </c>
      <c r="M8" s="4">
        <f>IF('NRU Proposal Calc'!$C$6='NRU Ref Data'!M$2,Data!Q8,0)</f>
        <v>0</v>
      </c>
      <c r="N8" s="4">
        <f>IF('NRU Proposal Calc'!$C$6='NRU Ref Data'!N$2,Data!R8,0)</f>
        <v>0</v>
      </c>
      <c r="O8" s="4">
        <f>IF('NRU Proposal Calc'!$C$6='NRU Ref Data'!O$2,Data!S8,0)</f>
        <v>0</v>
      </c>
      <c r="P8" s="4">
        <f>IF('NRU Proposal Calc'!$C$6='NRU Ref Data'!P$2,Data!T8,0)</f>
        <v>0</v>
      </c>
      <c r="Q8" s="4">
        <f>IF('NRU Proposal Calc'!$C$6='NRU Ref Data'!Q$2,Data!U8,0)</f>
        <v>0</v>
      </c>
      <c r="R8" s="22">
        <f t="shared" si="1"/>
        <v>20.350107762557077</v>
      </c>
      <c r="S8" s="18">
        <f>IF(S$2='NRU Proposal Calc'!$D$6,Data!V8,0)</f>
        <v>0</v>
      </c>
      <c r="T8" s="4">
        <f>IF(T$2='NRU Proposal Calc'!$D$6,Data!W8,0)</f>
        <v>0</v>
      </c>
      <c r="U8" s="4">
        <f>IF(U$2='NRU Proposal Calc'!$D$6,Data!X8,0)</f>
        <v>0</v>
      </c>
      <c r="V8" s="4">
        <f>IF(V$2='NRU Proposal Calc'!$D$6,Data!Y8,0)</f>
        <v>0</v>
      </c>
      <c r="W8" s="4">
        <f>IF(W$2='NRU Proposal Calc'!$D$6,Data!Z8,0)</f>
        <v>0</v>
      </c>
      <c r="X8" s="4">
        <f>IF(X$2='NRU Proposal Calc'!$D$6,Data!AA8,0)</f>
        <v>0</v>
      </c>
      <c r="Y8" s="4">
        <f>IF(Y$2='NRU Proposal Calc'!$D$6,Data!AB8,0)</f>
        <v>0</v>
      </c>
      <c r="Z8" s="4">
        <f>IF(Z$2='NRU Proposal Calc'!$D$6,Data!AC8,0)</f>
        <v>0</v>
      </c>
      <c r="AA8" s="4">
        <f>IF(AA$2='NRU Proposal Calc'!$D$6,Data!AD8,0)</f>
        <v>0</v>
      </c>
      <c r="AB8" s="4">
        <f>IF(AB$2='NRU Proposal Calc'!$D$6,Data!AE8,0)</f>
        <v>0</v>
      </c>
      <c r="AC8" s="4">
        <f>IF(AC$2='NRU Proposal Calc'!$D$6,Data!AF8,0)</f>
        <v>0</v>
      </c>
      <c r="AD8" s="4">
        <f>IF(AD$2='NRU Proposal Calc'!$D$6,Data!AG8,0)</f>
        <v>0</v>
      </c>
      <c r="AE8" s="4">
        <f>IF(AE$2='NRU Proposal Calc'!$D$6,Data!AH8,0)</f>
        <v>0</v>
      </c>
      <c r="AF8" s="4">
        <f>IF(AF$2='NRU Proposal Calc'!$D$6,Data!AI8,0)</f>
        <v>0</v>
      </c>
      <c r="AG8" s="6">
        <f t="shared" si="2"/>
        <v>0</v>
      </c>
      <c r="AH8" s="18">
        <f>IF(AH$2='NRU Proposal Calc'!$E$6,0,0)</f>
        <v>0</v>
      </c>
      <c r="AI8" s="4">
        <f>IF(AI$2='NRU Proposal Calc'!$E$6,Data!AJ8,0)</f>
        <v>0</v>
      </c>
      <c r="AJ8" s="4">
        <f>IF(AJ$2='NRU Proposal Calc'!$E$6,Data!AK8,0)</f>
        <v>0</v>
      </c>
      <c r="AK8" s="4">
        <f>IF(AK$2='NRU Proposal Calc'!$E$6,Data!AL8,0)</f>
        <v>0</v>
      </c>
      <c r="AL8" s="4">
        <f>IF(AL$2='NRU Proposal Calc'!$E$6,Data!AM8,0)</f>
        <v>0</v>
      </c>
      <c r="AM8" s="4">
        <f>IF(AM$2='NRU Proposal Calc'!$E$6,Data!AN8,0)</f>
        <v>0</v>
      </c>
      <c r="AN8" s="4">
        <f>IF(AN$2='NRU Proposal Calc'!$E$6,Data!AO8,0)</f>
        <v>0</v>
      </c>
      <c r="AO8" s="4">
        <f>IF(AO$2='NRU Proposal Calc'!$E$6,Data!AP8,0)</f>
        <v>0</v>
      </c>
      <c r="AP8" s="6">
        <f t="shared" si="3"/>
        <v>0</v>
      </c>
      <c r="AQ8" s="18">
        <f>IF(AQ$2='NRU Proposal Calc'!$F$6,0,0)</f>
        <v>0</v>
      </c>
      <c r="AR8" s="4">
        <f>IF(AR$2='NRU Proposal Calc'!$F$6,Data!AQ8,0)</f>
        <v>0</v>
      </c>
      <c r="AS8" s="4">
        <f>IF(AS$2='NRU Proposal Calc'!$F$6,Data!AR8,0)</f>
        <v>0</v>
      </c>
      <c r="AT8" s="4">
        <f>IF(AT$2='NRU Proposal Calc'!$F$6,Data!AS8,0)</f>
        <v>0</v>
      </c>
      <c r="AU8" s="4">
        <f>IF(AU$2='NRU Proposal Calc'!$F$6,Data!AT8,0)</f>
        <v>0</v>
      </c>
      <c r="AV8" s="4">
        <f>IF(AV$2='NRU Proposal Calc'!$F$6,Data!AU8,0)</f>
        <v>0</v>
      </c>
      <c r="AW8" s="4">
        <f>IF(AW$2='NRU Proposal Calc'!$F$6,Data!AV8,0)</f>
        <v>0</v>
      </c>
      <c r="AX8" s="4">
        <f>IF(AX$2='NRU Proposal Calc'!$F$6,Data!AW8,0)</f>
        <v>0</v>
      </c>
      <c r="AY8" s="6">
        <f t="shared" si="4"/>
        <v>0</v>
      </c>
      <c r="AZ8" s="18">
        <f>IF(AZ$2='NRU Proposal Calc'!$G$6,0,0)</f>
        <v>0</v>
      </c>
      <c r="BA8" s="4">
        <f>IF(BA$2='NRU Proposal Calc'!$G$6,Data!AX8,0)</f>
        <v>0</v>
      </c>
      <c r="BB8" s="4">
        <f>IF(BB$2='NRU Proposal Calc'!$G$6,Data!AY8,0)</f>
        <v>0</v>
      </c>
      <c r="BC8" s="4">
        <f>IF(BC$2='NRU Proposal Calc'!$G$6,Data!AZ8,0)</f>
        <v>0</v>
      </c>
      <c r="BD8" s="4">
        <f>IF(BD$2='NRU Proposal Calc'!$G$6,Data!BA8,0)</f>
        <v>0</v>
      </c>
      <c r="BE8" s="4">
        <f>IF(BE$2='NRU Proposal Calc'!$G$6,Data!BB8,0)</f>
        <v>0</v>
      </c>
      <c r="BF8" s="4">
        <f>IF(BF$2='NRU Proposal Calc'!$G$6,Data!BC8,0)</f>
        <v>0</v>
      </c>
      <c r="BG8" s="4">
        <f>IF(BG$2='NRU Proposal Calc'!$G$6,Data!BD8,0)</f>
        <v>0</v>
      </c>
      <c r="BH8" s="6">
        <f t="shared" si="5"/>
        <v>0</v>
      </c>
      <c r="BI8" s="97">
        <f>IF('NRU Proposal Calc'!$H$6="Yes",Data!BE8,0)</f>
        <v>0</v>
      </c>
      <c r="BJ8" s="18">
        <f>IF(BJ$2='NRU Proposal Calc'!$L$4,0,0)</f>
        <v>0</v>
      </c>
      <c r="BK8" s="4">
        <f>IF(BK$2='NRU Proposal Calc'!$L$4,Data!BV8,0)</f>
        <v>0</v>
      </c>
      <c r="BL8" s="4">
        <f>IF(BL$2='NRU Proposal Calc'!$L$4,Data!BW8,0)</f>
        <v>0</v>
      </c>
      <c r="BM8" s="4">
        <f>IF(BM$2='NRU Proposal Calc'!$L$4,Data!BX8,0)</f>
        <v>0</v>
      </c>
      <c r="BN8" s="4">
        <f>IF(BN$2='NRU Proposal Calc'!$L$4,Data!BY8,0)</f>
        <v>0</v>
      </c>
      <c r="BO8" s="4">
        <f>IF(BO$2='NRU Proposal Calc'!$L$4,Data!BZ8,0)</f>
        <v>0</v>
      </c>
      <c r="BP8" s="6">
        <f t="shared" si="6"/>
        <v>0</v>
      </c>
      <c r="BQ8" s="4">
        <f>IF('NRU Proposal Calc'!$J$6='NRU Ref Data'!BQ$2,Data!C8,0)</f>
        <v>0</v>
      </c>
      <c r="BR8" s="4">
        <f>IF('NRU Proposal Calc'!$J$6='NRU Ref Data'!BR$2,Data!D8,0)</f>
        <v>0</v>
      </c>
      <c r="BS8" s="4">
        <f>IF('NRU Proposal Calc'!$J$6='NRU Ref Data'!BS$2,Data!E8,0)</f>
        <v>0</v>
      </c>
      <c r="BT8" s="4">
        <f>IF('NRU Proposal Calc'!$J$6='NRU Ref Data'!BT$2,Data!F8,0)</f>
        <v>17.616</v>
      </c>
      <c r="BU8" s="99">
        <f t="shared" si="0"/>
        <v>17.616</v>
      </c>
      <c r="BV8" s="102">
        <f>IF('NRU Proposal Calc'!$L$6="Yes",'NRU Ref Data'!BP8*'NRU Proposal Calc'!$L$5,0)</f>
        <v>0</v>
      </c>
      <c r="BW8" s="102">
        <f>IF('NRU Proposal Calc'!$M$6="Yes",IF(('NRU Proposal Calc'!I12-'NRU Ref Data'!BU8)&gt;0,('NRU Proposal Calc'!I12-'NRU Ref Data'!BU8)*'NRU Proposal Calc'!$M$5,0),0)</f>
        <v>1.3670538812785384</v>
      </c>
      <c r="BX8" s="80">
        <f>IF('NRU Proposal Calc'!$K$6="Yes",IF(('NRU Proposal Calc'!I12)&lt;'NRU Proposal Calc'!J12,('NRU Proposal Calc'!I12-'NRU Proposal Calc'!J12)*'NRU Proposal Calc'!$K$5,0),0)</f>
        <v>0</v>
      </c>
      <c r="BY8" s="105">
        <f>IF('NRU Proposal Calc'!$N$5='NRU Ref Data'!$BY$2,'NRU Scaling'!D11,0)</f>
        <v>1.0000257350613395</v>
      </c>
      <c r="BZ8" s="1">
        <f>IF('NRU Proposal Calc'!$N$5='NRU Ref Data'!$BZ$2,'NRU Scaling'!H11,0)</f>
        <v>0</v>
      </c>
      <c r="CA8" s="6">
        <f>IF('NRU Proposal Calc'!$N$6="Yes",SUM('NRU Ref Data'!BY8:BZ8),0)</f>
        <v>1.0000257350613395</v>
      </c>
      <c r="CB8" s="4"/>
      <c r="CC8" s="4"/>
      <c r="CD8" s="4"/>
      <c r="CE8" s="4"/>
      <c r="CF8" s="4"/>
      <c r="CG8" s="4"/>
      <c r="CH8" s="4"/>
      <c r="CI8" s="4"/>
      <c r="CJ8" s="4"/>
      <c r="CK8" s="4"/>
      <c r="CL8" s="4"/>
      <c r="CM8" s="4"/>
      <c r="CN8" s="4"/>
      <c r="CO8" s="4"/>
      <c r="CP8" s="4"/>
      <c r="CQ8" s="4"/>
      <c r="CR8" s="4" t="e">
        <f>IF('NRU Proposal Calc'!#REF!='NRU Ref Data'!CR$2,Data!G8,0)</f>
        <v>#REF!</v>
      </c>
      <c r="CS8" s="4" t="e">
        <f>IF('NRU Proposal Calc'!#REF!='NRU Ref Data'!CS$2,Data!H8,0)</f>
        <v>#REF!</v>
      </c>
      <c r="CT8" s="4" t="e">
        <f>IF('NRU Proposal Calc'!#REF!='NRU Ref Data'!CT$2,Data!I8,0)</f>
        <v>#REF!</v>
      </c>
      <c r="CU8" s="4" t="e">
        <f>IF('NRU Proposal Calc'!#REF!='NRU Ref Data'!CU$2,Data!J8,0)</f>
        <v>#REF!</v>
      </c>
      <c r="CV8" s="4" t="e">
        <f>IF('NRU Proposal Calc'!#REF!='NRU Ref Data'!CV$2,Data!K8,0)</f>
        <v>#REF!</v>
      </c>
      <c r="CW8" s="4" t="e">
        <f>IF('NRU Proposal Calc'!#REF!='NRU Ref Data'!CW$2,Data!L8,0)</f>
        <v>#REF!</v>
      </c>
      <c r="CX8" s="4" t="e">
        <f>IF('NRU Proposal Calc'!#REF!='NRU Ref Data'!CX$2,Data!M8,0)</f>
        <v>#REF!</v>
      </c>
      <c r="CY8" s="4" t="e">
        <f>IF('NRU Proposal Calc'!#REF!='NRU Ref Data'!CY$2,Data!N8,0)</f>
        <v>#REF!</v>
      </c>
      <c r="CZ8" s="4" t="e">
        <f>IF('NRU Proposal Calc'!#REF!='NRU Ref Data'!CZ$2,Data!O8,0)</f>
        <v>#REF!</v>
      </c>
      <c r="DA8" s="4" t="e">
        <f>IF('NRU Proposal Calc'!#REF!='NRU Ref Data'!DA$2,Data!P8,0)</f>
        <v>#REF!</v>
      </c>
      <c r="DB8" s="4" t="e">
        <f>IF('NRU Proposal Calc'!#REF!='NRU Ref Data'!DB$2,Data!Q8,0)</f>
        <v>#REF!</v>
      </c>
      <c r="DC8" s="4" t="e">
        <f>IF('NRU Proposal Calc'!#REF!='NRU Ref Data'!DC$2,Data!R8,0)</f>
        <v>#REF!</v>
      </c>
      <c r="DD8" s="4" t="e">
        <f>IF('NRU Proposal Calc'!#REF!='NRU Ref Data'!DD$2,Data!S8,0)</f>
        <v>#REF!</v>
      </c>
      <c r="DE8" s="4" t="e">
        <f>IF('NRU Proposal Calc'!#REF!='NRU Ref Data'!DE$2,Data!T8,0)</f>
        <v>#REF!</v>
      </c>
      <c r="DF8" s="4" t="e">
        <f>IF('NRU Proposal Calc'!#REF!='NRU Ref Data'!DF$2,Data!U8,0)</f>
        <v>#REF!</v>
      </c>
      <c r="DG8" s="22" t="e">
        <f t="shared" si="7"/>
        <v>#REF!</v>
      </c>
    </row>
    <row r="9" spans="1:111" x14ac:dyDescent="0.3">
      <c r="A9" s="12">
        <v>10044</v>
      </c>
      <c r="B9" s="37" t="s">
        <v>16</v>
      </c>
      <c r="C9" s="18">
        <f>IF('NRU Proposal Calc'!$C$6='NRU Ref Data'!C$2,Data!G9,0)</f>
        <v>0</v>
      </c>
      <c r="D9" s="4">
        <f>IF('NRU Proposal Calc'!$C$6='NRU Ref Data'!D$2,Data!H9,0)</f>
        <v>0</v>
      </c>
      <c r="E9" s="4">
        <f>IF('NRU Proposal Calc'!$C$6='NRU Ref Data'!E$2,Data!I9,0)</f>
        <v>21.984089155251144</v>
      </c>
      <c r="F9" s="4">
        <f>IF('NRU Proposal Calc'!$C$6='NRU Ref Data'!F$2,Data!J9,0)</f>
        <v>0</v>
      </c>
      <c r="G9" s="4">
        <f>IF('NRU Proposal Calc'!$C$6='NRU Ref Data'!G$2,Data!K9,0)</f>
        <v>0</v>
      </c>
      <c r="H9" s="4">
        <f>IF('NRU Proposal Calc'!$C$6='NRU Ref Data'!H$2,Data!L9,0)</f>
        <v>0</v>
      </c>
      <c r="I9" s="4">
        <f>IF('NRU Proposal Calc'!$C$6='NRU Ref Data'!I$2,Data!M9,0)</f>
        <v>0</v>
      </c>
      <c r="J9" s="4">
        <f>IF('NRU Proposal Calc'!$C$6='NRU Ref Data'!J$2,Data!N9,0)</f>
        <v>0</v>
      </c>
      <c r="K9" s="4">
        <f>IF('NRU Proposal Calc'!$C$6='NRU Ref Data'!K$2,Data!O9,0)</f>
        <v>0</v>
      </c>
      <c r="L9" s="4">
        <f>IF('NRU Proposal Calc'!$C$6='NRU Ref Data'!L$2,Data!P9,0)</f>
        <v>0</v>
      </c>
      <c r="M9" s="4">
        <f>IF('NRU Proposal Calc'!$C$6='NRU Ref Data'!M$2,Data!Q9,0)</f>
        <v>0</v>
      </c>
      <c r="N9" s="4">
        <f>IF('NRU Proposal Calc'!$C$6='NRU Ref Data'!N$2,Data!R9,0)</f>
        <v>0</v>
      </c>
      <c r="O9" s="4">
        <f>IF('NRU Proposal Calc'!$C$6='NRU Ref Data'!O$2,Data!S9,0)</f>
        <v>0</v>
      </c>
      <c r="P9" s="4">
        <f>IF('NRU Proposal Calc'!$C$6='NRU Ref Data'!P$2,Data!T9,0)</f>
        <v>0</v>
      </c>
      <c r="Q9" s="4">
        <f>IF('NRU Proposal Calc'!$C$6='NRU Ref Data'!Q$2,Data!U9,0)</f>
        <v>0</v>
      </c>
      <c r="R9" s="22">
        <f t="shared" si="1"/>
        <v>21.984089155251144</v>
      </c>
      <c r="S9" s="18">
        <f>IF(S$2='NRU Proposal Calc'!$D$6,Data!V9,0)</f>
        <v>0</v>
      </c>
      <c r="T9" s="4">
        <f>IF(T$2='NRU Proposal Calc'!$D$6,Data!W9,0)</f>
        <v>0</v>
      </c>
      <c r="U9" s="4">
        <f>IF(U$2='NRU Proposal Calc'!$D$6,Data!X9,0)</f>
        <v>0</v>
      </c>
      <c r="V9" s="4">
        <f>IF(V$2='NRU Proposal Calc'!$D$6,Data!Y9,0)</f>
        <v>0</v>
      </c>
      <c r="W9" s="4">
        <f>IF(W$2='NRU Proposal Calc'!$D$6,Data!Z9,0)</f>
        <v>0</v>
      </c>
      <c r="X9" s="4">
        <f>IF(X$2='NRU Proposal Calc'!$D$6,Data!AA9,0)</f>
        <v>0</v>
      </c>
      <c r="Y9" s="4">
        <f>IF(Y$2='NRU Proposal Calc'!$D$6,Data!AB9,0)</f>
        <v>0</v>
      </c>
      <c r="Z9" s="4">
        <f>IF(Z$2='NRU Proposal Calc'!$D$6,Data!AC9,0)</f>
        <v>0</v>
      </c>
      <c r="AA9" s="4">
        <f>IF(AA$2='NRU Proposal Calc'!$D$6,Data!AD9,0)</f>
        <v>0</v>
      </c>
      <c r="AB9" s="4">
        <f>IF(AB$2='NRU Proposal Calc'!$D$6,Data!AE9,0)</f>
        <v>0</v>
      </c>
      <c r="AC9" s="4">
        <f>IF(AC$2='NRU Proposal Calc'!$D$6,Data!AF9,0)</f>
        <v>0</v>
      </c>
      <c r="AD9" s="4">
        <f>IF(AD$2='NRU Proposal Calc'!$D$6,Data!AG9,0)</f>
        <v>0</v>
      </c>
      <c r="AE9" s="4">
        <f>IF(AE$2='NRU Proposal Calc'!$D$6,Data!AH9,0)</f>
        <v>0</v>
      </c>
      <c r="AF9" s="4">
        <f>IF(AF$2='NRU Proposal Calc'!$D$6,Data!AI9,0)</f>
        <v>0</v>
      </c>
      <c r="AG9" s="6">
        <f t="shared" si="2"/>
        <v>0</v>
      </c>
      <c r="AH9" s="18">
        <f>IF(AH$2='NRU Proposal Calc'!$E$6,0,0)</f>
        <v>0</v>
      </c>
      <c r="AI9" s="4">
        <f>IF(AI$2='NRU Proposal Calc'!$E$6,Data!AJ9,0)</f>
        <v>0</v>
      </c>
      <c r="AJ9" s="4">
        <f>IF(AJ$2='NRU Proposal Calc'!$E$6,Data!AK9,0)</f>
        <v>0</v>
      </c>
      <c r="AK9" s="4">
        <f>IF(AK$2='NRU Proposal Calc'!$E$6,Data!AL9,0)</f>
        <v>0</v>
      </c>
      <c r="AL9" s="4">
        <f>IF(AL$2='NRU Proposal Calc'!$E$6,Data!AM9,0)</f>
        <v>0</v>
      </c>
      <c r="AM9" s="4">
        <f>IF(AM$2='NRU Proposal Calc'!$E$6,Data!AN9,0)</f>
        <v>0</v>
      </c>
      <c r="AN9" s="4">
        <f>IF(AN$2='NRU Proposal Calc'!$E$6,Data!AO9,0)</f>
        <v>0</v>
      </c>
      <c r="AO9" s="4">
        <f>IF(AO$2='NRU Proposal Calc'!$E$6,Data!AP9,0)</f>
        <v>0</v>
      </c>
      <c r="AP9" s="6">
        <f t="shared" si="3"/>
        <v>0</v>
      </c>
      <c r="AQ9" s="18">
        <f>IF(AQ$2='NRU Proposal Calc'!$F$6,0,0)</f>
        <v>0</v>
      </c>
      <c r="AR9" s="4">
        <f>IF(AR$2='NRU Proposal Calc'!$F$6,Data!AQ9,0)</f>
        <v>0</v>
      </c>
      <c r="AS9" s="4">
        <f>IF(AS$2='NRU Proposal Calc'!$F$6,Data!AR9,0)</f>
        <v>0</v>
      </c>
      <c r="AT9" s="4">
        <f>IF(AT$2='NRU Proposal Calc'!$F$6,Data!AS9,0)</f>
        <v>0</v>
      </c>
      <c r="AU9" s="4">
        <f>IF(AU$2='NRU Proposal Calc'!$F$6,Data!AT9,0)</f>
        <v>0</v>
      </c>
      <c r="AV9" s="4">
        <f>IF(AV$2='NRU Proposal Calc'!$F$6,Data!AU9,0)</f>
        <v>0</v>
      </c>
      <c r="AW9" s="4">
        <f>IF(AW$2='NRU Proposal Calc'!$F$6,Data!AV9,0)</f>
        <v>0</v>
      </c>
      <c r="AX9" s="4">
        <f>IF(AX$2='NRU Proposal Calc'!$F$6,Data!AW9,0)</f>
        <v>0</v>
      </c>
      <c r="AY9" s="6">
        <f t="shared" si="4"/>
        <v>0</v>
      </c>
      <c r="AZ9" s="18">
        <f>IF(AZ$2='NRU Proposal Calc'!$G$6,0,0)</f>
        <v>0</v>
      </c>
      <c r="BA9" s="4">
        <f>IF(BA$2='NRU Proposal Calc'!$G$6,Data!AX9,0)</f>
        <v>0</v>
      </c>
      <c r="BB9" s="4">
        <f>IF(BB$2='NRU Proposal Calc'!$G$6,Data!AY9,0)</f>
        <v>0</v>
      </c>
      <c r="BC9" s="4">
        <f>IF(BC$2='NRU Proposal Calc'!$G$6,Data!AZ9,0)</f>
        <v>0</v>
      </c>
      <c r="BD9" s="4">
        <f>IF(BD$2='NRU Proposal Calc'!$G$6,Data!BA9,0)</f>
        <v>0</v>
      </c>
      <c r="BE9" s="4">
        <f>IF(BE$2='NRU Proposal Calc'!$G$6,Data!BB9,0)</f>
        <v>0</v>
      </c>
      <c r="BF9" s="4">
        <f>IF(BF$2='NRU Proposal Calc'!$G$6,Data!BC9,0)</f>
        <v>0</v>
      </c>
      <c r="BG9" s="4">
        <f>IF(BG$2='NRU Proposal Calc'!$G$6,Data!BD9,0)</f>
        <v>0</v>
      </c>
      <c r="BH9" s="6">
        <f t="shared" si="5"/>
        <v>0</v>
      </c>
      <c r="BI9" s="97">
        <f>IF('NRU Proposal Calc'!$H$6="Yes",Data!BE9,0)</f>
        <v>0</v>
      </c>
      <c r="BJ9" s="18">
        <f>IF(BJ$2='NRU Proposal Calc'!$L$4,0,0)</f>
        <v>0</v>
      </c>
      <c r="BK9" s="4">
        <f>IF(BK$2='NRU Proposal Calc'!$L$4,Data!BV9,0)</f>
        <v>0</v>
      </c>
      <c r="BL9" s="4">
        <f>IF(BL$2='NRU Proposal Calc'!$L$4,Data!BW9,0)</f>
        <v>0</v>
      </c>
      <c r="BM9" s="4">
        <f>IF(BM$2='NRU Proposal Calc'!$L$4,Data!BX9,0)</f>
        <v>0</v>
      </c>
      <c r="BN9" s="4">
        <f>IF(BN$2='NRU Proposal Calc'!$L$4,Data!BY9,0)</f>
        <v>0</v>
      </c>
      <c r="BO9" s="4">
        <f>IF(BO$2='NRU Proposal Calc'!$L$4,Data!BZ9,0)</f>
        <v>0</v>
      </c>
      <c r="BP9" s="6">
        <f t="shared" si="6"/>
        <v>0</v>
      </c>
      <c r="BQ9" s="4">
        <f>IF('NRU Proposal Calc'!$J$6='NRU Ref Data'!BQ$2,Data!C9,0)</f>
        <v>0</v>
      </c>
      <c r="BR9" s="4">
        <f>IF('NRU Proposal Calc'!$J$6='NRU Ref Data'!BR$2,Data!D9,0)</f>
        <v>0</v>
      </c>
      <c r="BS9" s="4">
        <f>IF('NRU Proposal Calc'!$J$6='NRU Ref Data'!BS$2,Data!E9,0)</f>
        <v>0</v>
      </c>
      <c r="BT9" s="4">
        <f>IF('NRU Proposal Calc'!$J$6='NRU Ref Data'!BT$2,Data!F9,0)</f>
        <v>20.309000000000001</v>
      </c>
      <c r="BU9" s="99">
        <f t="shared" si="0"/>
        <v>20.309000000000001</v>
      </c>
      <c r="BV9" s="102">
        <f>IF('NRU Proposal Calc'!$L$6="Yes",'NRU Ref Data'!BP9*'NRU Proposal Calc'!$L$5,0)</f>
        <v>0</v>
      </c>
      <c r="BW9" s="102">
        <f>IF('NRU Proposal Calc'!$M$6="Yes",IF(('NRU Proposal Calc'!I13-'NRU Ref Data'!BU9)&gt;0,('NRU Proposal Calc'!I13-'NRU Ref Data'!BU9)*'NRU Proposal Calc'!$M$5,0),0)</f>
        <v>0.83754457762557166</v>
      </c>
      <c r="BX9" s="80">
        <f>IF('NRU Proposal Calc'!$K$6="Yes",IF(('NRU Proposal Calc'!I13)&lt;'NRU Proposal Calc'!J13,('NRU Proposal Calc'!I13-'NRU Proposal Calc'!J13)*'NRU Proposal Calc'!$K$5,0),0)</f>
        <v>0</v>
      </c>
      <c r="BY9" s="105">
        <f>IF('NRU Proposal Calc'!$N$5='NRU Ref Data'!$BY$2,'NRU Scaling'!D12,0)</f>
        <v>1.113998249043747</v>
      </c>
      <c r="BZ9" s="1">
        <f>IF('NRU Proposal Calc'!$N$5='NRU Ref Data'!$BZ$2,'NRU Scaling'!H12,0)</f>
        <v>0</v>
      </c>
      <c r="CA9" s="6">
        <f>IF('NRU Proposal Calc'!$N$6="Yes",SUM('NRU Ref Data'!BY9:BZ9),0)</f>
        <v>1.113998249043747</v>
      </c>
      <c r="CB9" s="4"/>
      <c r="CC9" s="4"/>
      <c r="CD9" s="4"/>
      <c r="CE9" s="4"/>
      <c r="CF9" s="4"/>
      <c r="CG9" s="4"/>
      <c r="CH9" s="4"/>
      <c r="CI9" s="4"/>
      <c r="CJ9" s="4"/>
      <c r="CK9" s="4"/>
      <c r="CL9" s="4"/>
      <c r="CM9" s="4"/>
      <c r="CN9" s="4"/>
      <c r="CO9" s="4"/>
      <c r="CP9" s="4"/>
      <c r="CQ9" s="4"/>
      <c r="CR9" s="4" t="e">
        <f>IF('NRU Proposal Calc'!#REF!='NRU Ref Data'!CR$2,Data!G9,0)</f>
        <v>#REF!</v>
      </c>
      <c r="CS9" s="4" t="e">
        <f>IF('NRU Proposal Calc'!#REF!='NRU Ref Data'!CS$2,Data!H9,0)</f>
        <v>#REF!</v>
      </c>
      <c r="CT9" s="4" t="e">
        <f>IF('NRU Proposal Calc'!#REF!='NRU Ref Data'!CT$2,Data!I9,0)</f>
        <v>#REF!</v>
      </c>
      <c r="CU9" s="4" t="e">
        <f>IF('NRU Proposal Calc'!#REF!='NRU Ref Data'!CU$2,Data!J9,0)</f>
        <v>#REF!</v>
      </c>
      <c r="CV9" s="4" t="e">
        <f>IF('NRU Proposal Calc'!#REF!='NRU Ref Data'!CV$2,Data!K9,0)</f>
        <v>#REF!</v>
      </c>
      <c r="CW9" s="4" t="e">
        <f>IF('NRU Proposal Calc'!#REF!='NRU Ref Data'!CW$2,Data!L9,0)</f>
        <v>#REF!</v>
      </c>
      <c r="CX9" s="4" t="e">
        <f>IF('NRU Proposal Calc'!#REF!='NRU Ref Data'!CX$2,Data!M9,0)</f>
        <v>#REF!</v>
      </c>
      <c r="CY9" s="4" t="e">
        <f>IF('NRU Proposal Calc'!#REF!='NRU Ref Data'!CY$2,Data!N9,0)</f>
        <v>#REF!</v>
      </c>
      <c r="CZ9" s="4" t="e">
        <f>IF('NRU Proposal Calc'!#REF!='NRU Ref Data'!CZ$2,Data!O9,0)</f>
        <v>#REF!</v>
      </c>
      <c r="DA9" s="4" t="e">
        <f>IF('NRU Proposal Calc'!#REF!='NRU Ref Data'!DA$2,Data!P9,0)</f>
        <v>#REF!</v>
      </c>
      <c r="DB9" s="4" t="e">
        <f>IF('NRU Proposal Calc'!#REF!='NRU Ref Data'!DB$2,Data!Q9,0)</f>
        <v>#REF!</v>
      </c>
      <c r="DC9" s="4" t="e">
        <f>IF('NRU Proposal Calc'!#REF!='NRU Ref Data'!DC$2,Data!R9,0)</f>
        <v>#REF!</v>
      </c>
      <c r="DD9" s="4" t="e">
        <f>IF('NRU Proposal Calc'!#REF!='NRU Ref Data'!DD$2,Data!S9,0)</f>
        <v>#REF!</v>
      </c>
      <c r="DE9" s="4" t="e">
        <f>IF('NRU Proposal Calc'!#REF!='NRU Ref Data'!DE$2,Data!T9,0)</f>
        <v>#REF!</v>
      </c>
      <c r="DF9" s="4" t="e">
        <f>IF('NRU Proposal Calc'!#REF!='NRU Ref Data'!DF$2,Data!U9,0)</f>
        <v>#REF!</v>
      </c>
      <c r="DG9" s="22" t="e">
        <f t="shared" si="7"/>
        <v>#REF!</v>
      </c>
    </row>
    <row r="10" spans="1:111" x14ac:dyDescent="0.3">
      <c r="A10" s="12">
        <v>10046</v>
      </c>
      <c r="B10" s="37" t="s">
        <v>17</v>
      </c>
      <c r="C10" s="18">
        <f>IF('NRU Proposal Calc'!$C$6='NRU Ref Data'!C$2,Data!G10,0)</f>
        <v>0</v>
      </c>
      <c r="D10" s="4">
        <f>IF('NRU Proposal Calc'!$C$6='NRU Ref Data'!D$2,Data!H10,0)</f>
        <v>0</v>
      </c>
      <c r="E10" s="4">
        <f>IF('NRU Proposal Calc'!$C$6='NRU Ref Data'!E$2,Data!I10,0)</f>
        <v>97.423636415525124</v>
      </c>
      <c r="F10" s="4">
        <f>IF('NRU Proposal Calc'!$C$6='NRU Ref Data'!F$2,Data!J10,0)</f>
        <v>0</v>
      </c>
      <c r="G10" s="4">
        <f>IF('NRU Proposal Calc'!$C$6='NRU Ref Data'!G$2,Data!K10,0)</f>
        <v>0</v>
      </c>
      <c r="H10" s="4">
        <f>IF('NRU Proposal Calc'!$C$6='NRU Ref Data'!H$2,Data!L10,0)</f>
        <v>0</v>
      </c>
      <c r="I10" s="4">
        <f>IF('NRU Proposal Calc'!$C$6='NRU Ref Data'!I$2,Data!M10,0)</f>
        <v>0</v>
      </c>
      <c r="J10" s="4">
        <f>IF('NRU Proposal Calc'!$C$6='NRU Ref Data'!J$2,Data!N10,0)</f>
        <v>0</v>
      </c>
      <c r="K10" s="4">
        <f>IF('NRU Proposal Calc'!$C$6='NRU Ref Data'!K$2,Data!O10,0)</f>
        <v>0</v>
      </c>
      <c r="L10" s="4">
        <f>IF('NRU Proposal Calc'!$C$6='NRU Ref Data'!L$2,Data!P10,0)</f>
        <v>0</v>
      </c>
      <c r="M10" s="4">
        <f>IF('NRU Proposal Calc'!$C$6='NRU Ref Data'!M$2,Data!Q10,0)</f>
        <v>0</v>
      </c>
      <c r="N10" s="4">
        <f>IF('NRU Proposal Calc'!$C$6='NRU Ref Data'!N$2,Data!R10,0)</f>
        <v>0</v>
      </c>
      <c r="O10" s="4">
        <f>IF('NRU Proposal Calc'!$C$6='NRU Ref Data'!O$2,Data!S10,0)</f>
        <v>0</v>
      </c>
      <c r="P10" s="4">
        <f>IF('NRU Proposal Calc'!$C$6='NRU Ref Data'!P$2,Data!T10,0)</f>
        <v>0</v>
      </c>
      <c r="Q10" s="4">
        <f>IF('NRU Proposal Calc'!$C$6='NRU Ref Data'!Q$2,Data!U10,0)</f>
        <v>0</v>
      </c>
      <c r="R10" s="22">
        <f t="shared" si="1"/>
        <v>97.423636415525124</v>
      </c>
      <c r="S10" s="18">
        <f>IF(S$2='NRU Proposal Calc'!$D$6,Data!V10,0)</f>
        <v>0</v>
      </c>
      <c r="T10" s="4">
        <f>IF(T$2='NRU Proposal Calc'!$D$6,Data!W10,0)</f>
        <v>0</v>
      </c>
      <c r="U10" s="4">
        <f>IF(U$2='NRU Proposal Calc'!$D$6,Data!X10,0)</f>
        <v>0</v>
      </c>
      <c r="V10" s="4">
        <f>IF(V$2='NRU Proposal Calc'!$D$6,Data!Y10,0)</f>
        <v>0</v>
      </c>
      <c r="W10" s="4">
        <f>IF(W$2='NRU Proposal Calc'!$D$6,Data!Z10,0)</f>
        <v>0</v>
      </c>
      <c r="X10" s="4">
        <f>IF(X$2='NRU Proposal Calc'!$D$6,Data!AA10,0)</f>
        <v>0</v>
      </c>
      <c r="Y10" s="4">
        <f>IF(Y$2='NRU Proposal Calc'!$D$6,Data!AB10,0)</f>
        <v>0</v>
      </c>
      <c r="Z10" s="4">
        <f>IF(Z$2='NRU Proposal Calc'!$D$6,Data!AC10,0)</f>
        <v>0</v>
      </c>
      <c r="AA10" s="4">
        <f>IF(AA$2='NRU Proposal Calc'!$D$6,Data!AD10,0)</f>
        <v>0</v>
      </c>
      <c r="AB10" s="4">
        <f>IF(AB$2='NRU Proposal Calc'!$D$6,Data!AE10,0)</f>
        <v>0</v>
      </c>
      <c r="AC10" s="4">
        <f>IF(AC$2='NRU Proposal Calc'!$D$6,Data!AF10,0)</f>
        <v>0</v>
      </c>
      <c r="AD10" s="4">
        <f>IF(AD$2='NRU Proposal Calc'!$D$6,Data!AG10,0)</f>
        <v>0</v>
      </c>
      <c r="AE10" s="4">
        <f>IF(AE$2='NRU Proposal Calc'!$D$6,Data!AH10,0)</f>
        <v>0</v>
      </c>
      <c r="AF10" s="4">
        <f>IF(AF$2='NRU Proposal Calc'!$D$6,Data!AI10,0)</f>
        <v>0</v>
      </c>
      <c r="AG10" s="6">
        <f t="shared" si="2"/>
        <v>0</v>
      </c>
      <c r="AH10" s="18">
        <f>IF(AH$2='NRU Proposal Calc'!$E$6,0,0)</f>
        <v>0</v>
      </c>
      <c r="AI10" s="4">
        <f>IF(AI$2='NRU Proposal Calc'!$E$6,Data!AJ10,0)</f>
        <v>0</v>
      </c>
      <c r="AJ10" s="4">
        <f>IF(AJ$2='NRU Proposal Calc'!$E$6,Data!AK10,0)</f>
        <v>0</v>
      </c>
      <c r="AK10" s="4">
        <f>IF(AK$2='NRU Proposal Calc'!$E$6,Data!AL10,0)</f>
        <v>0</v>
      </c>
      <c r="AL10" s="4">
        <f>IF(AL$2='NRU Proposal Calc'!$E$6,Data!AM10,0)</f>
        <v>0</v>
      </c>
      <c r="AM10" s="4">
        <f>IF(AM$2='NRU Proposal Calc'!$E$6,Data!AN10,0)</f>
        <v>0</v>
      </c>
      <c r="AN10" s="4">
        <f>IF(AN$2='NRU Proposal Calc'!$E$6,Data!AO10,0)</f>
        <v>0</v>
      </c>
      <c r="AO10" s="4">
        <f>IF(AO$2='NRU Proposal Calc'!$E$6,Data!AP10,0)</f>
        <v>0</v>
      </c>
      <c r="AP10" s="6">
        <f t="shared" si="3"/>
        <v>0</v>
      </c>
      <c r="AQ10" s="18">
        <f>IF(AQ$2='NRU Proposal Calc'!$F$6,0,0)</f>
        <v>0</v>
      </c>
      <c r="AR10" s="4">
        <f>IF(AR$2='NRU Proposal Calc'!$F$6,Data!AQ10,0)</f>
        <v>0</v>
      </c>
      <c r="AS10" s="4">
        <f>IF(AS$2='NRU Proposal Calc'!$F$6,Data!AR10,0)</f>
        <v>0</v>
      </c>
      <c r="AT10" s="4">
        <f>IF(AT$2='NRU Proposal Calc'!$F$6,Data!AS10,0)</f>
        <v>0</v>
      </c>
      <c r="AU10" s="4">
        <f>IF(AU$2='NRU Proposal Calc'!$F$6,Data!AT10,0)</f>
        <v>0</v>
      </c>
      <c r="AV10" s="4">
        <f>IF(AV$2='NRU Proposal Calc'!$F$6,Data!AU10,0)</f>
        <v>0</v>
      </c>
      <c r="AW10" s="4">
        <f>IF(AW$2='NRU Proposal Calc'!$F$6,Data!AV10,0)</f>
        <v>0</v>
      </c>
      <c r="AX10" s="4">
        <f>IF(AX$2='NRU Proposal Calc'!$F$6,Data!AW10,0)</f>
        <v>0</v>
      </c>
      <c r="AY10" s="6">
        <f t="shared" si="4"/>
        <v>0</v>
      </c>
      <c r="AZ10" s="18">
        <f>IF(AZ$2='NRU Proposal Calc'!$G$6,0,0)</f>
        <v>0</v>
      </c>
      <c r="BA10" s="4">
        <f>IF(BA$2='NRU Proposal Calc'!$G$6,Data!AX10,0)</f>
        <v>0</v>
      </c>
      <c r="BB10" s="4">
        <f>IF(BB$2='NRU Proposal Calc'!$G$6,Data!AY10,0)</f>
        <v>0</v>
      </c>
      <c r="BC10" s="4">
        <f>IF(BC$2='NRU Proposal Calc'!$G$6,Data!AZ10,0)</f>
        <v>0</v>
      </c>
      <c r="BD10" s="4">
        <f>IF(BD$2='NRU Proposal Calc'!$G$6,Data!BA10,0)</f>
        <v>0</v>
      </c>
      <c r="BE10" s="4">
        <f>IF(BE$2='NRU Proposal Calc'!$G$6,Data!BB10,0)</f>
        <v>0</v>
      </c>
      <c r="BF10" s="4">
        <f>IF(BF$2='NRU Proposal Calc'!$G$6,Data!BC10,0)</f>
        <v>0</v>
      </c>
      <c r="BG10" s="4">
        <f>IF(BG$2='NRU Proposal Calc'!$G$6,Data!BD10,0)</f>
        <v>0</v>
      </c>
      <c r="BH10" s="6">
        <f t="shared" si="5"/>
        <v>0</v>
      </c>
      <c r="BI10" s="97">
        <f>IF('NRU Proposal Calc'!$H$6="Yes",Data!BE10,0)</f>
        <v>0</v>
      </c>
      <c r="BJ10" s="18">
        <f>IF(BJ$2='NRU Proposal Calc'!$L$4,0,0)</f>
        <v>0</v>
      </c>
      <c r="BK10" s="4">
        <f>IF(BK$2='NRU Proposal Calc'!$L$4,Data!BV10,0)</f>
        <v>0</v>
      </c>
      <c r="BL10" s="4">
        <f>IF(BL$2='NRU Proposal Calc'!$L$4,Data!BW10,0)</f>
        <v>0.40800000000000003</v>
      </c>
      <c r="BM10" s="4">
        <f>IF(BM$2='NRU Proposal Calc'!$L$4,Data!BX10,0)</f>
        <v>0</v>
      </c>
      <c r="BN10" s="4">
        <f>IF(BN$2='NRU Proposal Calc'!$L$4,Data!BY10,0)</f>
        <v>0</v>
      </c>
      <c r="BO10" s="4">
        <f>IF(BO$2='NRU Proposal Calc'!$L$4,Data!BZ10,0)</f>
        <v>0</v>
      </c>
      <c r="BP10" s="6">
        <f t="shared" si="6"/>
        <v>0.40800000000000003</v>
      </c>
      <c r="BQ10" s="4">
        <f>IF('NRU Proposal Calc'!$J$6='NRU Ref Data'!BQ$2,Data!C10,0)</f>
        <v>0</v>
      </c>
      <c r="BR10" s="4">
        <f>IF('NRU Proposal Calc'!$J$6='NRU Ref Data'!BR$2,Data!D10,0)</f>
        <v>0</v>
      </c>
      <c r="BS10" s="4">
        <f>IF('NRU Proposal Calc'!$J$6='NRU Ref Data'!BS$2,Data!E10,0)</f>
        <v>0</v>
      </c>
      <c r="BT10" s="4">
        <f>IF('NRU Proposal Calc'!$J$6='NRU Ref Data'!BT$2,Data!F10,0)</f>
        <v>81.850999999999999</v>
      </c>
      <c r="BU10" s="99">
        <f t="shared" si="0"/>
        <v>81.850999999999999</v>
      </c>
      <c r="BV10" s="102">
        <f>IF('NRU Proposal Calc'!$L$6="Yes",'NRU Ref Data'!BP10*'NRU Proposal Calc'!$L$5,0)</f>
        <v>0.20400000000000001</v>
      </c>
      <c r="BW10" s="102">
        <f>IF('NRU Proposal Calc'!$M$6="Yes",IF(('NRU Proposal Calc'!I14-'NRU Ref Data'!BU10)&gt;0,('NRU Proposal Calc'!I14-'NRU Ref Data'!BU10)*'NRU Proposal Calc'!$M$5,0),0)</f>
        <v>7.7863182077625623</v>
      </c>
      <c r="BX10" s="80">
        <f>IF('NRU Proposal Calc'!$K$6="Yes",IF(('NRU Proposal Calc'!I14)&lt;'NRU Proposal Calc'!J14,('NRU Proposal Calc'!I14-'NRU Proposal Calc'!J14)*'NRU Proposal Calc'!$K$5,0),0)</f>
        <v>0</v>
      </c>
      <c r="BY10" s="105">
        <f>IF('NRU Proposal Calc'!$N$5='NRU Ref Data'!$BY$2,'NRU Scaling'!D13,0)</f>
        <v>4.7328333386970485</v>
      </c>
      <c r="BZ10" s="1">
        <f>IF('NRU Proposal Calc'!$N$5='NRU Ref Data'!$BZ$2,'NRU Scaling'!H13,0)</f>
        <v>0</v>
      </c>
      <c r="CA10" s="6">
        <f>IF('NRU Proposal Calc'!$N$6="Yes",SUM('NRU Ref Data'!BY10:BZ10),0)</f>
        <v>4.7328333386970485</v>
      </c>
      <c r="CB10" s="4"/>
      <c r="CC10" s="4"/>
      <c r="CD10" s="4"/>
      <c r="CE10" s="4"/>
      <c r="CF10" s="4"/>
      <c r="CG10" s="4"/>
      <c r="CH10" s="4"/>
      <c r="CI10" s="4"/>
      <c r="CJ10" s="4"/>
      <c r="CK10" s="4"/>
      <c r="CL10" s="4"/>
      <c r="CM10" s="4"/>
      <c r="CN10" s="4"/>
      <c r="CO10" s="4"/>
      <c r="CP10" s="4"/>
      <c r="CQ10" s="4"/>
      <c r="CR10" s="4" t="e">
        <f>IF('NRU Proposal Calc'!#REF!='NRU Ref Data'!CR$2,Data!G10,0)</f>
        <v>#REF!</v>
      </c>
      <c r="CS10" s="4" t="e">
        <f>IF('NRU Proposal Calc'!#REF!='NRU Ref Data'!CS$2,Data!H10,0)</f>
        <v>#REF!</v>
      </c>
      <c r="CT10" s="4" t="e">
        <f>IF('NRU Proposal Calc'!#REF!='NRU Ref Data'!CT$2,Data!I10,0)</f>
        <v>#REF!</v>
      </c>
      <c r="CU10" s="4" t="e">
        <f>IF('NRU Proposal Calc'!#REF!='NRU Ref Data'!CU$2,Data!J10,0)</f>
        <v>#REF!</v>
      </c>
      <c r="CV10" s="4" t="e">
        <f>IF('NRU Proposal Calc'!#REF!='NRU Ref Data'!CV$2,Data!K10,0)</f>
        <v>#REF!</v>
      </c>
      <c r="CW10" s="4" t="e">
        <f>IF('NRU Proposal Calc'!#REF!='NRU Ref Data'!CW$2,Data!L10,0)</f>
        <v>#REF!</v>
      </c>
      <c r="CX10" s="4" t="e">
        <f>IF('NRU Proposal Calc'!#REF!='NRU Ref Data'!CX$2,Data!M10,0)</f>
        <v>#REF!</v>
      </c>
      <c r="CY10" s="4" t="e">
        <f>IF('NRU Proposal Calc'!#REF!='NRU Ref Data'!CY$2,Data!N10,0)</f>
        <v>#REF!</v>
      </c>
      <c r="CZ10" s="4" t="e">
        <f>IF('NRU Proposal Calc'!#REF!='NRU Ref Data'!CZ$2,Data!O10,0)</f>
        <v>#REF!</v>
      </c>
      <c r="DA10" s="4" t="e">
        <f>IF('NRU Proposal Calc'!#REF!='NRU Ref Data'!DA$2,Data!P10,0)</f>
        <v>#REF!</v>
      </c>
      <c r="DB10" s="4" t="e">
        <f>IF('NRU Proposal Calc'!#REF!='NRU Ref Data'!DB$2,Data!Q10,0)</f>
        <v>#REF!</v>
      </c>
      <c r="DC10" s="4" t="e">
        <f>IF('NRU Proposal Calc'!#REF!='NRU Ref Data'!DC$2,Data!R10,0)</f>
        <v>#REF!</v>
      </c>
      <c r="DD10" s="4" t="e">
        <f>IF('NRU Proposal Calc'!#REF!='NRU Ref Data'!DD$2,Data!S10,0)</f>
        <v>#REF!</v>
      </c>
      <c r="DE10" s="4" t="e">
        <f>IF('NRU Proposal Calc'!#REF!='NRU Ref Data'!DE$2,Data!T10,0)</f>
        <v>#REF!</v>
      </c>
      <c r="DF10" s="4" t="e">
        <f>IF('NRU Proposal Calc'!#REF!='NRU Ref Data'!DF$2,Data!U10,0)</f>
        <v>#REF!</v>
      </c>
      <c r="DG10" s="22" t="e">
        <f t="shared" si="7"/>
        <v>#REF!</v>
      </c>
    </row>
    <row r="11" spans="1:111" x14ac:dyDescent="0.3">
      <c r="A11" s="12">
        <v>10047</v>
      </c>
      <c r="B11" s="37" t="s">
        <v>18</v>
      </c>
      <c r="C11" s="18">
        <f>IF('NRU Proposal Calc'!$C$6='NRU Ref Data'!C$2,Data!G11,0)</f>
        <v>0</v>
      </c>
      <c r="D11" s="4">
        <f>IF('NRU Proposal Calc'!$C$6='NRU Ref Data'!D$2,Data!H11,0)</f>
        <v>0</v>
      </c>
      <c r="E11" s="4">
        <f>IF('NRU Proposal Calc'!$C$6='NRU Ref Data'!E$2,Data!I11,0)</f>
        <v>150.24467705479449</v>
      </c>
      <c r="F11" s="4">
        <f>IF('NRU Proposal Calc'!$C$6='NRU Ref Data'!F$2,Data!J11,0)</f>
        <v>0</v>
      </c>
      <c r="G11" s="4">
        <f>IF('NRU Proposal Calc'!$C$6='NRU Ref Data'!G$2,Data!K11,0)</f>
        <v>0</v>
      </c>
      <c r="H11" s="4">
        <f>IF('NRU Proposal Calc'!$C$6='NRU Ref Data'!H$2,Data!L11,0)</f>
        <v>0</v>
      </c>
      <c r="I11" s="4">
        <f>IF('NRU Proposal Calc'!$C$6='NRU Ref Data'!I$2,Data!M11,0)</f>
        <v>0</v>
      </c>
      <c r="J11" s="4">
        <f>IF('NRU Proposal Calc'!$C$6='NRU Ref Data'!J$2,Data!N11,0)</f>
        <v>0</v>
      </c>
      <c r="K11" s="4">
        <f>IF('NRU Proposal Calc'!$C$6='NRU Ref Data'!K$2,Data!O11,0)</f>
        <v>0</v>
      </c>
      <c r="L11" s="4">
        <f>IF('NRU Proposal Calc'!$C$6='NRU Ref Data'!L$2,Data!P11,0)</f>
        <v>0</v>
      </c>
      <c r="M11" s="4">
        <f>IF('NRU Proposal Calc'!$C$6='NRU Ref Data'!M$2,Data!Q11,0)</f>
        <v>0</v>
      </c>
      <c r="N11" s="4">
        <f>IF('NRU Proposal Calc'!$C$6='NRU Ref Data'!N$2,Data!R11,0)</f>
        <v>0</v>
      </c>
      <c r="O11" s="4">
        <f>IF('NRU Proposal Calc'!$C$6='NRU Ref Data'!O$2,Data!S11,0)</f>
        <v>0</v>
      </c>
      <c r="P11" s="4">
        <f>IF('NRU Proposal Calc'!$C$6='NRU Ref Data'!P$2,Data!T11,0)</f>
        <v>0</v>
      </c>
      <c r="Q11" s="4">
        <f>IF('NRU Proposal Calc'!$C$6='NRU Ref Data'!Q$2,Data!U11,0)</f>
        <v>0</v>
      </c>
      <c r="R11" s="22">
        <f t="shared" si="1"/>
        <v>150.24467705479449</v>
      </c>
      <c r="S11" s="18">
        <f>IF(S$2='NRU Proposal Calc'!$D$6,Data!V11,0)</f>
        <v>0</v>
      </c>
      <c r="T11" s="4">
        <f>IF(T$2='NRU Proposal Calc'!$D$6,Data!W11,0)</f>
        <v>0</v>
      </c>
      <c r="U11" s="4">
        <f>IF(U$2='NRU Proposal Calc'!$D$6,Data!X11,0)</f>
        <v>0</v>
      </c>
      <c r="V11" s="4">
        <f>IF(V$2='NRU Proposal Calc'!$D$6,Data!Y11,0)</f>
        <v>0</v>
      </c>
      <c r="W11" s="4">
        <f>IF(W$2='NRU Proposal Calc'!$D$6,Data!Z11,0)</f>
        <v>0</v>
      </c>
      <c r="X11" s="4">
        <f>IF(X$2='NRU Proposal Calc'!$D$6,Data!AA11,0)</f>
        <v>0</v>
      </c>
      <c r="Y11" s="4">
        <f>IF(Y$2='NRU Proposal Calc'!$D$6,Data!AB11,0)</f>
        <v>0</v>
      </c>
      <c r="Z11" s="4">
        <f>IF(Z$2='NRU Proposal Calc'!$D$6,Data!AC11,0)</f>
        <v>0</v>
      </c>
      <c r="AA11" s="4">
        <f>IF(AA$2='NRU Proposal Calc'!$D$6,Data!AD11,0)</f>
        <v>0</v>
      </c>
      <c r="AB11" s="4">
        <f>IF(AB$2='NRU Proposal Calc'!$D$6,Data!AE11,0)</f>
        <v>0</v>
      </c>
      <c r="AC11" s="4">
        <f>IF(AC$2='NRU Proposal Calc'!$D$6,Data!AF11,0)</f>
        <v>0</v>
      </c>
      <c r="AD11" s="4">
        <f>IF(AD$2='NRU Proposal Calc'!$D$6,Data!AG11,0)</f>
        <v>0</v>
      </c>
      <c r="AE11" s="4">
        <f>IF(AE$2='NRU Proposal Calc'!$D$6,Data!AH11,0)</f>
        <v>0</v>
      </c>
      <c r="AF11" s="4">
        <f>IF(AF$2='NRU Proposal Calc'!$D$6,Data!AI11,0)</f>
        <v>0</v>
      </c>
      <c r="AG11" s="6">
        <f t="shared" si="2"/>
        <v>0</v>
      </c>
      <c r="AH11" s="18">
        <f>IF(AH$2='NRU Proposal Calc'!$E$6,0,0)</f>
        <v>0</v>
      </c>
      <c r="AI11" s="4">
        <f>IF(AI$2='NRU Proposal Calc'!$E$6,Data!AJ11,0)</f>
        <v>0</v>
      </c>
      <c r="AJ11" s="4">
        <f>IF(AJ$2='NRU Proposal Calc'!$E$6,Data!AK11,0)</f>
        <v>0</v>
      </c>
      <c r="AK11" s="4">
        <f>IF(AK$2='NRU Proposal Calc'!$E$6,Data!AL11,0)</f>
        <v>0</v>
      </c>
      <c r="AL11" s="4">
        <f>IF(AL$2='NRU Proposal Calc'!$E$6,Data!AM11,0)</f>
        <v>0</v>
      </c>
      <c r="AM11" s="4">
        <f>IF(AM$2='NRU Proposal Calc'!$E$6,Data!AN11,0)</f>
        <v>0</v>
      </c>
      <c r="AN11" s="4">
        <f>IF(AN$2='NRU Proposal Calc'!$E$6,Data!AO11,0)</f>
        <v>0</v>
      </c>
      <c r="AO11" s="4">
        <f>IF(AO$2='NRU Proposal Calc'!$E$6,Data!AP11,0)</f>
        <v>0</v>
      </c>
      <c r="AP11" s="6">
        <f t="shared" si="3"/>
        <v>0</v>
      </c>
      <c r="AQ11" s="18">
        <f>IF(AQ$2='NRU Proposal Calc'!$F$6,0,0)</f>
        <v>0</v>
      </c>
      <c r="AR11" s="4">
        <f>IF(AR$2='NRU Proposal Calc'!$F$6,Data!AQ11,0)</f>
        <v>0</v>
      </c>
      <c r="AS11" s="4">
        <f>IF(AS$2='NRU Proposal Calc'!$F$6,Data!AR11,0)</f>
        <v>0</v>
      </c>
      <c r="AT11" s="4">
        <f>IF(AT$2='NRU Proposal Calc'!$F$6,Data!AS11,0)</f>
        <v>0</v>
      </c>
      <c r="AU11" s="4">
        <f>IF(AU$2='NRU Proposal Calc'!$F$6,Data!AT11,0)</f>
        <v>0</v>
      </c>
      <c r="AV11" s="4">
        <f>IF(AV$2='NRU Proposal Calc'!$F$6,Data!AU11,0)</f>
        <v>0</v>
      </c>
      <c r="AW11" s="4">
        <f>IF(AW$2='NRU Proposal Calc'!$F$6,Data!AV11,0)</f>
        <v>0</v>
      </c>
      <c r="AX11" s="4">
        <f>IF(AX$2='NRU Proposal Calc'!$F$6,Data!AW11,0)</f>
        <v>0</v>
      </c>
      <c r="AY11" s="6">
        <f t="shared" si="4"/>
        <v>0</v>
      </c>
      <c r="AZ11" s="18">
        <f>IF(AZ$2='NRU Proposal Calc'!$G$6,0,0)</f>
        <v>0</v>
      </c>
      <c r="BA11" s="4">
        <f>IF(BA$2='NRU Proposal Calc'!$G$6,Data!AX11,0)</f>
        <v>0</v>
      </c>
      <c r="BB11" s="4">
        <f>IF(BB$2='NRU Proposal Calc'!$G$6,Data!AY11,0)</f>
        <v>0</v>
      </c>
      <c r="BC11" s="4">
        <f>IF(BC$2='NRU Proposal Calc'!$G$6,Data!AZ11,0)</f>
        <v>0</v>
      </c>
      <c r="BD11" s="4">
        <f>IF(BD$2='NRU Proposal Calc'!$G$6,Data!BA11,0)</f>
        <v>0</v>
      </c>
      <c r="BE11" s="4">
        <f>IF(BE$2='NRU Proposal Calc'!$G$6,Data!BB11,0)</f>
        <v>0</v>
      </c>
      <c r="BF11" s="4">
        <f>IF(BF$2='NRU Proposal Calc'!$G$6,Data!BC11,0)</f>
        <v>0</v>
      </c>
      <c r="BG11" s="4">
        <f>IF(BG$2='NRU Proposal Calc'!$G$6,Data!BD11,0)</f>
        <v>0</v>
      </c>
      <c r="BH11" s="6">
        <f t="shared" si="5"/>
        <v>0</v>
      </c>
      <c r="BI11" s="97">
        <f>IF('NRU Proposal Calc'!$H$6="Yes",Data!BE11,0)</f>
        <v>0</v>
      </c>
      <c r="BJ11" s="18">
        <f>IF(BJ$2='NRU Proposal Calc'!$L$4,0,0)</f>
        <v>0</v>
      </c>
      <c r="BK11" s="4">
        <f>IF(BK$2='NRU Proposal Calc'!$L$4,Data!BV11,0)</f>
        <v>0</v>
      </c>
      <c r="BL11" s="4">
        <f>IF(BL$2='NRU Proposal Calc'!$L$4,Data!BW11,0)</f>
        <v>0.22100000000000003</v>
      </c>
      <c r="BM11" s="4">
        <f>IF(BM$2='NRU Proposal Calc'!$L$4,Data!BX11,0)</f>
        <v>0</v>
      </c>
      <c r="BN11" s="4">
        <f>IF(BN$2='NRU Proposal Calc'!$L$4,Data!BY11,0)</f>
        <v>0</v>
      </c>
      <c r="BO11" s="4">
        <f>IF(BO$2='NRU Proposal Calc'!$L$4,Data!BZ11,0)</f>
        <v>0</v>
      </c>
      <c r="BP11" s="6">
        <f t="shared" si="6"/>
        <v>0.22100000000000003</v>
      </c>
      <c r="BQ11" s="4">
        <f>IF('NRU Proposal Calc'!$J$6='NRU Ref Data'!BQ$2,Data!C11,0)</f>
        <v>0</v>
      </c>
      <c r="BR11" s="4">
        <f>IF('NRU Proposal Calc'!$J$6='NRU Ref Data'!BR$2,Data!D11,0)</f>
        <v>0</v>
      </c>
      <c r="BS11" s="4">
        <f>IF('NRU Proposal Calc'!$J$6='NRU Ref Data'!BS$2,Data!E11,0)</f>
        <v>0</v>
      </c>
      <c r="BT11" s="4">
        <f>IF('NRU Proposal Calc'!$J$6='NRU Ref Data'!BT$2,Data!F11,0)</f>
        <v>156.673</v>
      </c>
      <c r="BU11" s="99">
        <f t="shared" si="0"/>
        <v>156.673</v>
      </c>
      <c r="BV11" s="102">
        <f>IF('NRU Proposal Calc'!$L$6="Yes",'NRU Ref Data'!BP11*'NRU Proposal Calc'!$L$5,0)</f>
        <v>0.11050000000000001</v>
      </c>
      <c r="BW11" s="102">
        <f>IF('NRU Proposal Calc'!$M$6="Yes",IF(('NRU Proposal Calc'!I15-'NRU Ref Data'!BU11)&gt;0,('NRU Proposal Calc'!I15-'NRU Ref Data'!BU11)*'NRU Proposal Calc'!$M$5,0),0)</f>
        <v>0</v>
      </c>
      <c r="BX11" s="80">
        <f>IF('NRU Proposal Calc'!$K$6="Yes",IF(('NRU Proposal Calc'!I15)&lt;'NRU Proposal Calc'!J15,('NRU Proposal Calc'!I15-'NRU Proposal Calc'!J15)*'NRU Proposal Calc'!$K$5,0),0)</f>
        <v>-6.4283229452055082</v>
      </c>
      <c r="BY11" s="105">
        <f>IF('NRU Proposal Calc'!$N$5='NRU Ref Data'!$BY$2,'NRU Scaling'!D14,0)</f>
        <v>7.9206985027201435</v>
      </c>
      <c r="BZ11" s="1">
        <f>IF('NRU Proposal Calc'!$N$5='NRU Ref Data'!$BZ$2,'NRU Scaling'!H14,0)</f>
        <v>0</v>
      </c>
      <c r="CA11" s="6">
        <f>IF('NRU Proposal Calc'!$N$6="Yes",SUM('NRU Ref Data'!BY11:BZ11),0)</f>
        <v>7.9206985027201435</v>
      </c>
      <c r="CB11" s="4"/>
      <c r="CC11" s="4"/>
      <c r="CD11" s="4"/>
      <c r="CE11" s="4"/>
      <c r="CF11" s="4"/>
      <c r="CG11" s="4"/>
      <c r="CH11" s="4"/>
      <c r="CI11" s="4"/>
      <c r="CJ11" s="4"/>
      <c r="CK11" s="4"/>
      <c r="CL11" s="4"/>
      <c r="CM11" s="4"/>
      <c r="CN11" s="4"/>
      <c r="CO11" s="4"/>
      <c r="CP11" s="4"/>
      <c r="CQ11" s="4"/>
      <c r="CR11" s="4" t="e">
        <f>IF('NRU Proposal Calc'!#REF!='NRU Ref Data'!CR$2,Data!G11,0)</f>
        <v>#REF!</v>
      </c>
      <c r="CS11" s="4" t="e">
        <f>IF('NRU Proposal Calc'!#REF!='NRU Ref Data'!CS$2,Data!H11,0)</f>
        <v>#REF!</v>
      </c>
      <c r="CT11" s="4" t="e">
        <f>IF('NRU Proposal Calc'!#REF!='NRU Ref Data'!CT$2,Data!I11,0)</f>
        <v>#REF!</v>
      </c>
      <c r="CU11" s="4" t="e">
        <f>IF('NRU Proposal Calc'!#REF!='NRU Ref Data'!CU$2,Data!J11,0)</f>
        <v>#REF!</v>
      </c>
      <c r="CV11" s="4" t="e">
        <f>IF('NRU Proposal Calc'!#REF!='NRU Ref Data'!CV$2,Data!K11,0)</f>
        <v>#REF!</v>
      </c>
      <c r="CW11" s="4" t="e">
        <f>IF('NRU Proposal Calc'!#REF!='NRU Ref Data'!CW$2,Data!L11,0)</f>
        <v>#REF!</v>
      </c>
      <c r="CX11" s="4" t="e">
        <f>IF('NRU Proposal Calc'!#REF!='NRU Ref Data'!CX$2,Data!M11,0)</f>
        <v>#REF!</v>
      </c>
      <c r="CY11" s="4" t="e">
        <f>IF('NRU Proposal Calc'!#REF!='NRU Ref Data'!CY$2,Data!N11,0)</f>
        <v>#REF!</v>
      </c>
      <c r="CZ11" s="4" t="e">
        <f>IF('NRU Proposal Calc'!#REF!='NRU Ref Data'!CZ$2,Data!O11,0)</f>
        <v>#REF!</v>
      </c>
      <c r="DA11" s="4" t="e">
        <f>IF('NRU Proposal Calc'!#REF!='NRU Ref Data'!DA$2,Data!P11,0)</f>
        <v>#REF!</v>
      </c>
      <c r="DB11" s="4" t="e">
        <f>IF('NRU Proposal Calc'!#REF!='NRU Ref Data'!DB$2,Data!Q11,0)</f>
        <v>#REF!</v>
      </c>
      <c r="DC11" s="4" t="e">
        <f>IF('NRU Proposal Calc'!#REF!='NRU Ref Data'!DC$2,Data!R11,0)</f>
        <v>#REF!</v>
      </c>
      <c r="DD11" s="4" t="e">
        <f>IF('NRU Proposal Calc'!#REF!='NRU Ref Data'!DD$2,Data!S11,0)</f>
        <v>#REF!</v>
      </c>
      <c r="DE11" s="4" t="e">
        <f>IF('NRU Proposal Calc'!#REF!='NRU Ref Data'!DE$2,Data!T11,0)</f>
        <v>#REF!</v>
      </c>
      <c r="DF11" s="4" t="e">
        <f>IF('NRU Proposal Calc'!#REF!='NRU Ref Data'!DF$2,Data!U11,0)</f>
        <v>#REF!</v>
      </c>
      <c r="DG11" s="22" t="e">
        <f t="shared" si="7"/>
        <v>#REF!</v>
      </c>
    </row>
    <row r="12" spans="1:111" x14ac:dyDescent="0.3">
      <c r="A12" s="12">
        <v>10055</v>
      </c>
      <c r="B12" s="37" t="s">
        <v>19</v>
      </c>
      <c r="C12" s="18">
        <f>IF('NRU Proposal Calc'!$C$6='NRU Ref Data'!C$2,Data!G12,0)</f>
        <v>0</v>
      </c>
      <c r="D12" s="4">
        <f>IF('NRU Proposal Calc'!$C$6='NRU Ref Data'!D$2,Data!H12,0)</f>
        <v>0</v>
      </c>
      <c r="E12" s="4">
        <f>IF('NRU Proposal Calc'!$C$6='NRU Ref Data'!E$2,Data!I12,0)</f>
        <v>0.38418984018264846</v>
      </c>
      <c r="F12" s="4">
        <f>IF('NRU Proposal Calc'!$C$6='NRU Ref Data'!F$2,Data!J12,0)</f>
        <v>0</v>
      </c>
      <c r="G12" s="4">
        <f>IF('NRU Proposal Calc'!$C$6='NRU Ref Data'!G$2,Data!K12,0)</f>
        <v>0</v>
      </c>
      <c r="H12" s="4">
        <f>IF('NRU Proposal Calc'!$C$6='NRU Ref Data'!H$2,Data!L12,0)</f>
        <v>0</v>
      </c>
      <c r="I12" s="4">
        <f>IF('NRU Proposal Calc'!$C$6='NRU Ref Data'!I$2,Data!M12,0)</f>
        <v>0</v>
      </c>
      <c r="J12" s="4">
        <f>IF('NRU Proposal Calc'!$C$6='NRU Ref Data'!J$2,Data!N12,0)</f>
        <v>0</v>
      </c>
      <c r="K12" s="4">
        <f>IF('NRU Proposal Calc'!$C$6='NRU Ref Data'!K$2,Data!O12,0)</f>
        <v>0</v>
      </c>
      <c r="L12" s="4">
        <f>IF('NRU Proposal Calc'!$C$6='NRU Ref Data'!L$2,Data!P12,0)</f>
        <v>0</v>
      </c>
      <c r="M12" s="4">
        <f>IF('NRU Proposal Calc'!$C$6='NRU Ref Data'!M$2,Data!Q12,0)</f>
        <v>0</v>
      </c>
      <c r="N12" s="4">
        <f>IF('NRU Proposal Calc'!$C$6='NRU Ref Data'!N$2,Data!R12,0)</f>
        <v>0</v>
      </c>
      <c r="O12" s="4">
        <f>IF('NRU Proposal Calc'!$C$6='NRU Ref Data'!O$2,Data!S12,0)</f>
        <v>0</v>
      </c>
      <c r="P12" s="4">
        <f>IF('NRU Proposal Calc'!$C$6='NRU Ref Data'!P$2,Data!T12,0)</f>
        <v>0</v>
      </c>
      <c r="Q12" s="4">
        <f>IF('NRU Proposal Calc'!$C$6='NRU Ref Data'!Q$2,Data!U12,0)</f>
        <v>0</v>
      </c>
      <c r="R12" s="22">
        <f t="shared" si="1"/>
        <v>0.38418984018264846</v>
      </c>
      <c r="S12" s="18">
        <f>IF(S$2='NRU Proposal Calc'!$D$6,Data!V12,0)</f>
        <v>0</v>
      </c>
      <c r="T12" s="4">
        <f>IF(T$2='NRU Proposal Calc'!$D$6,Data!W12,0)</f>
        <v>0</v>
      </c>
      <c r="U12" s="4">
        <f>IF(U$2='NRU Proposal Calc'!$D$6,Data!X12,0)</f>
        <v>0</v>
      </c>
      <c r="V12" s="4">
        <f>IF(V$2='NRU Proposal Calc'!$D$6,Data!Y12,0)</f>
        <v>0</v>
      </c>
      <c r="W12" s="4">
        <f>IF(W$2='NRU Proposal Calc'!$D$6,Data!Z12,0)</f>
        <v>0</v>
      </c>
      <c r="X12" s="4">
        <f>IF(X$2='NRU Proposal Calc'!$D$6,Data!AA12,0)</f>
        <v>0</v>
      </c>
      <c r="Y12" s="4">
        <f>IF(Y$2='NRU Proposal Calc'!$D$6,Data!AB12,0)</f>
        <v>0</v>
      </c>
      <c r="Z12" s="4">
        <f>IF(Z$2='NRU Proposal Calc'!$D$6,Data!AC12,0)</f>
        <v>0</v>
      </c>
      <c r="AA12" s="4">
        <f>IF(AA$2='NRU Proposal Calc'!$D$6,Data!AD12,0)</f>
        <v>0</v>
      </c>
      <c r="AB12" s="4">
        <f>IF(AB$2='NRU Proposal Calc'!$D$6,Data!AE12,0)</f>
        <v>0</v>
      </c>
      <c r="AC12" s="4">
        <f>IF(AC$2='NRU Proposal Calc'!$D$6,Data!AF12,0)</f>
        <v>0</v>
      </c>
      <c r="AD12" s="4">
        <f>IF(AD$2='NRU Proposal Calc'!$D$6,Data!AG12,0)</f>
        <v>0</v>
      </c>
      <c r="AE12" s="4">
        <f>IF(AE$2='NRU Proposal Calc'!$D$6,Data!AH12,0)</f>
        <v>0</v>
      </c>
      <c r="AF12" s="4">
        <f>IF(AF$2='NRU Proposal Calc'!$D$6,Data!AI12,0)</f>
        <v>0</v>
      </c>
      <c r="AG12" s="6">
        <f t="shared" si="2"/>
        <v>0</v>
      </c>
      <c r="AH12" s="18">
        <f>IF(AH$2='NRU Proposal Calc'!$E$6,0,0)</f>
        <v>0</v>
      </c>
      <c r="AI12" s="4">
        <f>IF(AI$2='NRU Proposal Calc'!$E$6,Data!AJ12,0)</f>
        <v>0</v>
      </c>
      <c r="AJ12" s="4">
        <f>IF(AJ$2='NRU Proposal Calc'!$E$6,Data!AK12,0)</f>
        <v>0</v>
      </c>
      <c r="AK12" s="4">
        <f>IF(AK$2='NRU Proposal Calc'!$E$6,Data!AL12,0)</f>
        <v>0</v>
      </c>
      <c r="AL12" s="4">
        <f>IF(AL$2='NRU Proposal Calc'!$E$6,Data!AM12,0)</f>
        <v>0</v>
      </c>
      <c r="AM12" s="4">
        <f>IF(AM$2='NRU Proposal Calc'!$E$6,Data!AN12,0)</f>
        <v>0</v>
      </c>
      <c r="AN12" s="4">
        <f>IF(AN$2='NRU Proposal Calc'!$E$6,Data!AO12,0)</f>
        <v>0</v>
      </c>
      <c r="AO12" s="4">
        <f>IF(AO$2='NRU Proposal Calc'!$E$6,Data!AP12,0)</f>
        <v>0</v>
      </c>
      <c r="AP12" s="6">
        <f t="shared" si="3"/>
        <v>0</v>
      </c>
      <c r="AQ12" s="18">
        <f>IF(AQ$2='NRU Proposal Calc'!$F$6,0,0)</f>
        <v>0</v>
      </c>
      <c r="AR12" s="4">
        <f>IF(AR$2='NRU Proposal Calc'!$F$6,Data!AQ12,0)</f>
        <v>0</v>
      </c>
      <c r="AS12" s="4">
        <f>IF(AS$2='NRU Proposal Calc'!$F$6,Data!AR12,0)</f>
        <v>0</v>
      </c>
      <c r="AT12" s="4">
        <f>IF(AT$2='NRU Proposal Calc'!$F$6,Data!AS12,0)</f>
        <v>0</v>
      </c>
      <c r="AU12" s="4">
        <f>IF(AU$2='NRU Proposal Calc'!$F$6,Data!AT12,0)</f>
        <v>0</v>
      </c>
      <c r="AV12" s="4">
        <f>IF(AV$2='NRU Proposal Calc'!$F$6,Data!AU12,0)</f>
        <v>0</v>
      </c>
      <c r="AW12" s="4">
        <f>IF(AW$2='NRU Proposal Calc'!$F$6,Data!AV12,0)</f>
        <v>0</v>
      </c>
      <c r="AX12" s="4">
        <f>IF(AX$2='NRU Proposal Calc'!$F$6,Data!AW12,0)</f>
        <v>0</v>
      </c>
      <c r="AY12" s="6">
        <f t="shared" si="4"/>
        <v>0</v>
      </c>
      <c r="AZ12" s="18">
        <f>IF(AZ$2='NRU Proposal Calc'!$G$6,0,0)</f>
        <v>0</v>
      </c>
      <c r="BA12" s="4">
        <f>IF(BA$2='NRU Proposal Calc'!$G$6,Data!AX12,0)</f>
        <v>0</v>
      </c>
      <c r="BB12" s="4">
        <f>IF(BB$2='NRU Proposal Calc'!$G$6,Data!AY12,0)</f>
        <v>0</v>
      </c>
      <c r="BC12" s="4">
        <f>IF(BC$2='NRU Proposal Calc'!$G$6,Data!AZ12,0)</f>
        <v>0</v>
      </c>
      <c r="BD12" s="4">
        <f>IF(BD$2='NRU Proposal Calc'!$G$6,Data!BA12,0)</f>
        <v>0</v>
      </c>
      <c r="BE12" s="4">
        <f>IF(BE$2='NRU Proposal Calc'!$G$6,Data!BB12,0)</f>
        <v>0</v>
      </c>
      <c r="BF12" s="4">
        <f>IF(BF$2='NRU Proposal Calc'!$G$6,Data!BC12,0)</f>
        <v>0</v>
      </c>
      <c r="BG12" s="4">
        <f>IF(BG$2='NRU Proposal Calc'!$G$6,Data!BD12,0)</f>
        <v>0</v>
      </c>
      <c r="BH12" s="6">
        <f t="shared" si="5"/>
        <v>0</v>
      </c>
      <c r="BI12" s="97">
        <f>IF('NRU Proposal Calc'!$H$6="Yes",Data!BE12,0)</f>
        <v>0</v>
      </c>
      <c r="BJ12" s="18">
        <f>IF(BJ$2='NRU Proposal Calc'!$L$4,0,0)</f>
        <v>0</v>
      </c>
      <c r="BK12" s="4">
        <f>IF(BK$2='NRU Proposal Calc'!$L$4,Data!BV12,0)</f>
        <v>0</v>
      </c>
      <c r="BL12" s="4">
        <f>IF(BL$2='NRU Proposal Calc'!$L$4,Data!BW12,0)</f>
        <v>0</v>
      </c>
      <c r="BM12" s="4">
        <f>IF(BM$2='NRU Proposal Calc'!$L$4,Data!BX12,0)</f>
        <v>0</v>
      </c>
      <c r="BN12" s="4">
        <f>IF(BN$2='NRU Proposal Calc'!$L$4,Data!BY12,0)</f>
        <v>0</v>
      </c>
      <c r="BO12" s="4">
        <f>IF(BO$2='NRU Proposal Calc'!$L$4,Data!BZ12,0)</f>
        <v>0</v>
      </c>
      <c r="BP12" s="6">
        <f t="shared" si="6"/>
        <v>0</v>
      </c>
      <c r="BQ12" s="4">
        <f>IF('NRU Proposal Calc'!$J$6='NRU Ref Data'!BQ$2,Data!C12,0)</f>
        <v>0</v>
      </c>
      <c r="BR12" s="4">
        <f>IF('NRU Proposal Calc'!$J$6='NRU Ref Data'!BR$2,Data!D12,0)</f>
        <v>0</v>
      </c>
      <c r="BS12" s="4">
        <f>IF('NRU Proposal Calc'!$J$6='NRU Ref Data'!BS$2,Data!E12,0)</f>
        <v>0</v>
      </c>
      <c r="BT12" s="4">
        <f>IF('NRU Proposal Calc'!$J$6='NRU Ref Data'!BT$2,Data!F12,0)</f>
        <v>0.39800000000000002</v>
      </c>
      <c r="BU12" s="99">
        <f t="shared" si="0"/>
        <v>0.39800000000000002</v>
      </c>
      <c r="BV12" s="102">
        <f>IF('NRU Proposal Calc'!$L$6="Yes",'NRU Ref Data'!BP12*'NRU Proposal Calc'!$L$5,0)</f>
        <v>0</v>
      </c>
      <c r="BW12" s="102">
        <f>IF('NRU Proposal Calc'!$M$6="Yes",IF(('NRU Proposal Calc'!I16-'NRU Ref Data'!BU12)&gt;0,('NRU Proposal Calc'!I16-'NRU Ref Data'!BU12)*'NRU Proposal Calc'!$M$5,0),0)</f>
        <v>0</v>
      </c>
      <c r="BX12" s="80">
        <f>IF('NRU Proposal Calc'!$K$6="Yes",IF(('NRU Proposal Calc'!I16)&lt;'NRU Proposal Calc'!J16,('NRU Proposal Calc'!I16-'NRU Proposal Calc'!J16)*'NRU Proposal Calc'!$K$5,0),0)</f>
        <v>-1.3810159817351564E-2</v>
      </c>
      <c r="BY12" s="105">
        <f>IF('NRU Proposal Calc'!$N$5='NRU Ref Data'!$BY$2,'NRU Scaling'!D15,0)</f>
        <v>2.0239089544525656E-2</v>
      </c>
      <c r="BZ12" s="1">
        <f>IF('NRU Proposal Calc'!$N$5='NRU Ref Data'!$BZ$2,'NRU Scaling'!H15,0)</f>
        <v>0</v>
      </c>
      <c r="CA12" s="6">
        <f>IF('NRU Proposal Calc'!$N$6="Yes",SUM('NRU Ref Data'!BY12:BZ12),0)</f>
        <v>2.0239089544525656E-2</v>
      </c>
      <c r="CB12" s="4"/>
      <c r="CC12" s="4"/>
      <c r="CD12" s="4"/>
      <c r="CE12" s="4"/>
      <c r="CF12" s="4"/>
      <c r="CG12" s="4"/>
      <c r="CH12" s="4"/>
      <c r="CI12" s="4"/>
      <c r="CJ12" s="4"/>
      <c r="CK12" s="4"/>
      <c r="CL12" s="4"/>
      <c r="CM12" s="4"/>
      <c r="CN12" s="4"/>
      <c r="CO12" s="4"/>
      <c r="CP12" s="4"/>
      <c r="CQ12" s="4"/>
      <c r="CR12" s="4" t="e">
        <f>IF('NRU Proposal Calc'!#REF!='NRU Ref Data'!CR$2,Data!G12,0)</f>
        <v>#REF!</v>
      </c>
      <c r="CS12" s="4" t="e">
        <f>IF('NRU Proposal Calc'!#REF!='NRU Ref Data'!CS$2,Data!H12,0)</f>
        <v>#REF!</v>
      </c>
      <c r="CT12" s="4" t="e">
        <f>IF('NRU Proposal Calc'!#REF!='NRU Ref Data'!CT$2,Data!I12,0)</f>
        <v>#REF!</v>
      </c>
      <c r="CU12" s="4" t="e">
        <f>IF('NRU Proposal Calc'!#REF!='NRU Ref Data'!CU$2,Data!J12,0)</f>
        <v>#REF!</v>
      </c>
      <c r="CV12" s="4" t="e">
        <f>IF('NRU Proposal Calc'!#REF!='NRU Ref Data'!CV$2,Data!K12,0)</f>
        <v>#REF!</v>
      </c>
      <c r="CW12" s="4" t="e">
        <f>IF('NRU Proposal Calc'!#REF!='NRU Ref Data'!CW$2,Data!L12,0)</f>
        <v>#REF!</v>
      </c>
      <c r="CX12" s="4" t="e">
        <f>IF('NRU Proposal Calc'!#REF!='NRU Ref Data'!CX$2,Data!M12,0)</f>
        <v>#REF!</v>
      </c>
      <c r="CY12" s="4" t="e">
        <f>IF('NRU Proposal Calc'!#REF!='NRU Ref Data'!CY$2,Data!N12,0)</f>
        <v>#REF!</v>
      </c>
      <c r="CZ12" s="4" t="e">
        <f>IF('NRU Proposal Calc'!#REF!='NRU Ref Data'!CZ$2,Data!O12,0)</f>
        <v>#REF!</v>
      </c>
      <c r="DA12" s="4" t="e">
        <f>IF('NRU Proposal Calc'!#REF!='NRU Ref Data'!DA$2,Data!P12,0)</f>
        <v>#REF!</v>
      </c>
      <c r="DB12" s="4" t="e">
        <f>IF('NRU Proposal Calc'!#REF!='NRU Ref Data'!DB$2,Data!Q12,0)</f>
        <v>#REF!</v>
      </c>
      <c r="DC12" s="4" t="e">
        <f>IF('NRU Proposal Calc'!#REF!='NRU Ref Data'!DC$2,Data!R12,0)</f>
        <v>#REF!</v>
      </c>
      <c r="DD12" s="4" t="e">
        <f>IF('NRU Proposal Calc'!#REF!='NRU Ref Data'!DD$2,Data!S12,0)</f>
        <v>#REF!</v>
      </c>
      <c r="DE12" s="4" t="e">
        <f>IF('NRU Proposal Calc'!#REF!='NRU Ref Data'!DE$2,Data!T12,0)</f>
        <v>#REF!</v>
      </c>
      <c r="DF12" s="4" t="e">
        <f>IF('NRU Proposal Calc'!#REF!='NRU Ref Data'!DF$2,Data!U12,0)</f>
        <v>#REF!</v>
      </c>
      <c r="DG12" s="22" t="e">
        <f t="shared" si="7"/>
        <v>#REF!</v>
      </c>
    </row>
    <row r="13" spans="1:111" x14ac:dyDescent="0.3">
      <c r="A13" s="12">
        <v>10057</v>
      </c>
      <c r="B13" s="37" t="s">
        <v>20</v>
      </c>
      <c r="C13" s="18">
        <f>IF('NRU Proposal Calc'!$C$6='NRU Ref Data'!C$2,Data!G13,0)</f>
        <v>0</v>
      </c>
      <c r="D13" s="4">
        <f>IF('NRU Proposal Calc'!$C$6='NRU Ref Data'!D$2,Data!H13,0)</f>
        <v>0</v>
      </c>
      <c r="E13" s="4">
        <f>IF('NRU Proposal Calc'!$C$6='NRU Ref Data'!E$2,Data!I13,0)</f>
        <v>20.133813242009129</v>
      </c>
      <c r="F13" s="4">
        <f>IF('NRU Proposal Calc'!$C$6='NRU Ref Data'!F$2,Data!J13,0)</f>
        <v>0</v>
      </c>
      <c r="G13" s="4">
        <f>IF('NRU Proposal Calc'!$C$6='NRU Ref Data'!G$2,Data!K13,0)</f>
        <v>0</v>
      </c>
      <c r="H13" s="4">
        <f>IF('NRU Proposal Calc'!$C$6='NRU Ref Data'!H$2,Data!L13,0)</f>
        <v>0</v>
      </c>
      <c r="I13" s="4">
        <f>IF('NRU Proposal Calc'!$C$6='NRU Ref Data'!I$2,Data!M13,0)</f>
        <v>0</v>
      </c>
      <c r="J13" s="4">
        <f>IF('NRU Proposal Calc'!$C$6='NRU Ref Data'!J$2,Data!N13,0)</f>
        <v>0</v>
      </c>
      <c r="K13" s="4">
        <f>IF('NRU Proposal Calc'!$C$6='NRU Ref Data'!K$2,Data!O13,0)</f>
        <v>0</v>
      </c>
      <c r="L13" s="4">
        <f>IF('NRU Proposal Calc'!$C$6='NRU Ref Data'!L$2,Data!P13,0)</f>
        <v>0</v>
      </c>
      <c r="M13" s="4">
        <f>IF('NRU Proposal Calc'!$C$6='NRU Ref Data'!M$2,Data!Q13,0)</f>
        <v>0</v>
      </c>
      <c r="N13" s="4">
        <f>IF('NRU Proposal Calc'!$C$6='NRU Ref Data'!N$2,Data!R13,0)</f>
        <v>0</v>
      </c>
      <c r="O13" s="4">
        <f>IF('NRU Proposal Calc'!$C$6='NRU Ref Data'!O$2,Data!S13,0)</f>
        <v>0</v>
      </c>
      <c r="P13" s="4">
        <f>IF('NRU Proposal Calc'!$C$6='NRU Ref Data'!P$2,Data!T13,0)</f>
        <v>0</v>
      </c>
      <c r="Q13" s="4">
        <f>IF('NRU Proposal Calc'!$C$6='NRU Ref Data'!Q$2,Data!U13,0)</f>
        <v>0</v>
      </c>
      <c r="R13" s="22">
        <f t="shared" si="1"/>
        <v>20.133813242009129</v>
      </c>
      <c r="S13" s="18">
        <f>IF(S$2='NRU Proposal Calc'!$D$6,Data!V13,0)</f>
        <v>0</v>
      </c>
      <c r="T13" s="4">
        <f>IF(T$2='NRU Proposal Calc'!$D$6,Data!W13,0)</f>
        <v>0</v>
      </c>
      <c r="U13" s="4">
        <f>IF(U$2='NRU Proposal Calc'!$D$6,Data!X13,0)</f>
        <v>0</v>
      </c>
      <c r="V13" s="4">
        <f>IF(V$2='NRU Proposal Calc'!$D$6,Data!Y13,0)</f>
        <v>0</v>
      </c>
      <c r="W13" s="4">
        <f>IF(W$2='NRU Proposal Calc'!$D$6,Data!Z13,0)</f>
        <v>0</v>
      </c>
      <c r="X13" s="4">
        <f>IF(X$2='NRU Proposal Calc'!$D$6,Data!AA13,0)</f>
        <v>0</v>
      </c>
      <c r="Y13" s="4">
        <f>IF(Y$2='NRU Proposal Calc'!$D$6,Data!AB13,0)</f>
        <v>0</v>
      </c>
      <c r="Z13" s="4">
        <f>IF(Z$2='NRU Proposal Calc'!$D$6,Data!AC13,0)</f>
        <v>0</v>
      </c>
      <c r="AA13" s="4">
        <f>IF(AA$2='NRU Proposal Calc'!$D$6,Data!AD13,0)</f>
        <v>0</v>
      </c>
      <c r="AB13" s="4">
        <f>IF(AB$2='NRU Proposal Calc'!$D$6,Data!AE13,0)</f>
        <v>0</v>
      </c>
      <c r="AC13" s="4">
        <f>IF(AC$2='NRU Proposal Calc'!$D$6,Data!AF13,0)</f>
        <v>0</v>
      </c>
      <c r="AD13" s="4">
        <f>IF(AD$2='NRU Proposal Calc'!$D$6,Data!AG13,0)</f>
        <v>0</v>
      </c>
      <c r="AE13" s="4">
        <f>IF(AE$2='NRU Proposal Calc'!$D$6,Data!AH13,0)</f>
        <v>0</v>
      </c>
      <c r="AF13" s="4">
        <f>IF(AF$2='NRU Proposal Calc'!$D$6,Data!AI13,0)</f>
        <v>0</v>
      </c>
      <c r="AG13" s="6">
        <f t="shared" si="2"/>
        <v>0</v>
      </c>
      <c r="AH13" s="18">
        <f>IF(AH$2='NRU Proposal Calc'!$E$6,0,0)</f>
        <v>0</v>
      </c>
      <c r="AI13" s="4">
        <f>IF(AI$2='NRU Proposal Calc'!$E$6,Data!AJ13,0)</f>
        <v>0</v>
      </c>
      <c r="AJ13" s="4">
        <f>IF(AJ$2='NRU Proposal Calc'!$E$6,Data!AK13,0)</f>
        <v>0.15810502283105024</v>
      </c>
      <c r="AK13" s="4">
        <f>IF(AK$2='NRU Proposal Calc'!$E$6,Data!AL13,0)</f>
        <v>0</v>
      </c>
      <c r="AL13" s="4">
        <f>IF(AL$2='NRU Proposal Calc'!$E$6,Data!AM13,0)</f>
        <v>0</v>
      </c>
      <c r="AM13" s="4">
        <f>IF(AM$2='NRU Proposal Calc'!$E$6,Data!AN13,0)</f>
        <v>0</v>
      </c>
      <c r="AN13" s="4">
        <f>IF(AN$2='NRU Proposal Calc'!$E$6,Data!AO13,0)</f>
        <v>0</v>
      </c>
      <c r="AO13" s="4">
        <f>IF(AO$2='NRU Proposal Calc'!$E$6,Data!AP13,0)</f>
        <v>0</v>
      </c>
      <c r="AP13" s="6">
        <f t="shared" si="3"/>
        <v>0.15810502283105024</v>
      </c>
      <c r="AQ13" s="18">
        <f>IF(AQ$2='NRU Proposal Calc'!$F$6,0,0)</f>
        <v>0</v>
      </c>
      <c r="AR13" s="4">
        <f>IF(AR$2='NRU Proposal Calc'!$F$6,Data!AQ13,0)</f>
        <v>0</v>
      </c>
      <c r="AS13" s="4">
        <f>IF(AS$2='NRU Proposal Calc'!$F$6,Data!AR13,0)</f>
        <v>0</v>
      </c>
      <c r="AT13" s="4">
        <f>IF(AT$2='NRU Proposal Calc'!$F$6,Data!AS13,0)</f>
        <v>0</v>
      </c>
      <c r="AU13" s="4">
        <f>IF(AU$2='NRU Proposal Calc'!$F$6,Data!AT13,0)</f>
        <v>0</v>
      </c>
      <c r="AV13" s="4">
        <f>IF(AV$2='NRU Proposal Calc'!$F$6,Data!AU13,0)</f>
        <v>0</v>
      </c>
      <c r="AW13" s="4">
        <f>IF(AW$2='NRU Proposal Calc'!$F$6,Data!AV13,0)</f>
        <v>0</v>
      </c>
      <c r="AX13" s="4">
        <f>IF(AX$2='NRU Proposal Calc'!$F$6,Data!AW13,0)</f>
        <v>0</v>
      </c>
      <c r="AY13" s="6">
        <f t="shared" si="4"/>
        <v>0</v>
      </c>
      <c r="AZ13" s="18">
        <f>IF(AZ$2='NRU Proposal Calc'!$G$6,0,0)</f>
        <v>0</v>
      </c>
      <c r="BA13" s="4">
        <f>IF(BA$2='NRU Proposal Calc'!$G$6,Data!AX13,0)</f>
        <v>0</v>
      </c>
      <c r="BB13" s="4">
        <f>IF(BB$2='NRU Proposal Calc'!$G$6,Data!AY13,0)</f>
        <v>0</v>
      </c>
      <c r="BC13" s="4">
        <f>IF(BC$2='NRU Proposal Calc'!$G$6,Data!AZ13,0)</f>
        <v>0</v>
      </c>
      <c r="BD13" s="4">
        <f>IF(BD$2='NRU Proposal Calc'!$G$6,Data!BA13,0)</f>
        <v>0</v>
      </c>
      <c r="BE13" s="4">
        <f>IF(BE$2='NRU Proposal Calc'!$G$6,Data!BB13,0)</f>
        <v>0</v>
      </c>
      <c r="BF13" s="4">
        <f>IF(BF$2='NRU Proposal Calc'!$G$6,Data!BC13,0)</f>
        <v>0</v>
      </c>
      <c r="BG13" s="4">
        <f>IF(BG$2='NRU Proposal Calc'!$G$6,Data!BD13,0)</f>
        <v>0</v>
      </c>
      <c r="BH13" s="6">
        <f t="shared" si="5"/>
        <v>0</v>
      </c>
      <c r="BI13" s="97">
        <f>IF('NRU Proposal Calc'!$H$6="Yes",Data!BE13,0)</f>
        <v>0</v>
      </c>
      <c r="BJ13" s="18">
        <f>IF(BJ$2='NRU Proposal Calc'!$L$4,0,0)</f>
        <v>0</v>
      </c>
      <c r="BK13" s="4">
        <f>IF(BK$2='NRU Proposal Calc'!$L$4,Data!BV13,0)</f>
        <v>0</v>
      </c>
      <c r="BL13" s="4">
        <f>IF(BL$2='NRU Proposal Calc'!$L$4,Data!BW13,0)</f>
        <v>0</v>
      </c>
      <c r="BM13" s="4">
        <f>IF(BM$2='NRU Proposal Calc'!$L$4,Data!BX13,0)</f>
        <v>0</v>
      </c>
      <c r="BN13" s="4">
        <f>IF(BN$2='NRU Proposal Calc'!$L$4,Data!BY13,0)</f>
        <v>0</v>
      </c>
      <c r="BO13" s="4">
        <f>IF(BO$2='NRU Proposal Calc'!$L$4,Data!BZ13,0)</f>
        <v>0</v>
      </c>
      <c r="BP13" s="6">
        <f t="shared" si="6"/>
        <v>0</v>
      </c>
      <c r="BQ13" s="4">
        <f>IF('NRU Proposal Calc'!$J$6='NRU Ref Data'!BQ$2,Data!C13,0)</f>
        <v>0</v>
      </c>
      <c r="BR13" s="4">
        <f>IF('NRU Proposal Calc'!$J$6='NRU Ref Data'!BR$2,Data!D13,0)</f>
        <v>0</v>
      </c>
      <c r="BS13" s="4">
        <f>IF('NRU Proposal Calc'!$J$6='NRU Ref Data'!BS$2,Data!E13,0)</f>
        <v>0</v>
      </c>
      <c r="BT13" s="4">
        <f>IF('NRU Proposal Calc'!$J$6='NRU Ref Data'!BT$2,Data!F13,0)</f>
        <v>21.068999999999999</v>
      </c>
      <c r="BU13" s="99">
        <f t="shared" si="0"/>
        <v>21.068999999999999</v>
      </c>
      <c r="BV13" s="102">
        <f>IF('NRU Proposal Calc'!$L$6="Yes",'NRU Ref Data'!BP13*'NRU Proposal Calc'!$L$5,0)</f>
        <v>0</v>
      </c>
      <c r="BW13" s="102">
        <f>IF('NRU Proposal Calc'!$M$6="Yes",IF(('NRU Proposal Calc'!I17-'NRU Ref Data'!BU13)&gt;0,('NRU Proposal Calc'!I17-'NRU Ref Data'!BU13)*'NRU Proposal Calc'!$M$5,0),0)</f>
        <v>0</v>
      </c>
      <c r="BX13" s="80">
        <f>IF('NRU Proposal Calc'!$K$6="Yes",IF(('NRU Proposal Calc'!I17)&lt;'NRU Proposal Calc'!J17,('NRU Proposal Calc'!I17-'NRU Proposal Calc'!J17)*'NRU Proposal Calc'!$K$5,0),0)</f>
        <v>-1.0932917808219216</v>
      </c>
      <c r="BY13" s="105">
        <f>IF('NRU Proposal Calc'!$N$5='NRU Ref Data'!$BY$2,'NRU Scaling'!D16,0)</f>
        <v>1.0523186848747947</v>
      </c>
      <c r="BZ13" s="1">
        <f>IF('NRU Proposal Calc'!$N$5='NRU Ref Data'!$BZ$2,'NRU Scaling'!H16,0)</f>
        <v>0</v>
      </c>
      <c r="CA13" s="6">
        <f>IF('NRU Proposal Calc'!$N$6="Yes",SUM('NRU Ref Data'!BY13:BZ13),0)</f>
        <v>1.0523186848747947</v>
      </c>
      <c r="CB13" s="4"/>
      <c r="CC13" s="4"/>
      <c r="CD13" s="4"/>
      <c r="CE13" s="4"/>
      <c r="CF13" s="4"/>
      <c r="CG13" s="4"/>
      <c r="CH13" s="4"/>
      <c r="CI13" s="4"/>
      <c r="CJ13" s="4"/>
      <c r="CK13" s="4"/>
      <c r="CL13" s="4"/>
      <c r="CM13" s="4"/>
      <c r="CN13" s="4"/>
      <c r="CO13" s="4"/>
      <c r="CP13" s="4"/>
      <c r="CQ13" s="4"/>
      <c r="CR13" s="4" t="e">
        <f>IF('NRU Proposal Calc'!#REF!='NRU Ref Data'!CR$2,Data!G13,0)</f>
        <v>#REF!</v>
      </c>
      <c r="CS13" s="4" t="e">
        <f>IF('NRU Proposal Calc'!#REF!='NRU Ref Data'!CS$2,Data!H13,0)</f>
        <v>#REF!</v>
      </c>
      <c r="CT13" s="4" t="e">
        <f>IF('NRU Proposal Calc'!#REF!='NRU Ref Data'!CT$2,Data!I13,0)</f>
        <v>#REF!</v>
      </c>
      <c r="CU13" s="4" t="e">
        <f>IF('NRU Proposal Calc'!#REF!='NRU Ref Data'!CU$2,Data!J13,0)</f>
        <v>#REF!</v>
      </c>
      <c r="CV13" s="4" t="e">
        <f>IF('NRU Proposal Calc'!#REF!='NRU Ref Data'!CV$2,Data!K13,0)</f>
        <v>#REF!</v>
      </c>
      <c r="CW13" s="4" t="e">
        <f>IF('NRU Proposal Calc'!#REF!='NRU Ref Data'!CW$2,Data!L13,0)</f>
        <v>#REF!</v>
      </c>
      <c r="CX13" s="4" t="e">
        <f>IF('NRU Proposal Calc'!#REF!='NRU Ref Data'!CX$2,Data!M13,0)</f>
        <v>#REF!</v>
      </c>
      <c r="CY13" s="4" t="e">
        <f>IF('NRU Proposal Calc'!#REF!='NRU Ref Data'!CY$2,Data!N13,0)</f>
        <v>#REF!</v>
      </c>
      <c r="CZ13" s="4" t="e">
        <f>IF('NRU Proposal Calc'!#REF!='NRU Ref Data'!CZ$2,Data!O13,0)</f>
        <v>#REF!</v>
      </c>
      <c r="DA13" s="4" t="e">
        <f>IF('NRU Proposal Calc'!#REF!='NRU Ref Data'!DA$2,Data!P13,0)</f>
        <v>#REF!</v>
      </c>
      <c r="DB13" s="4" t="e">
        <f>IF('NRU Proposal Calc'!#REF!='NRU Ref Data'!DB$2,Data!Q13,0)</f>
        <v>#REF!</v>
      </c>
      <c r="DC13" s="4" t="e">
        <f>IF('NRU Proposal Calc'!#REF!='NRU Ref Data'!DC$2,Data!R13,0)</f>
        <v>#REF!</v>
      </c>
      <c r="DD13" s="4" t="e">
        <f>IF('NRU Proposal Calc'!#REF!='NRU Ref Data'!DD$2,Data!S13,0)</f>
        <v>#REF!</v>
      </c>
      <c r="DE13" s="4" t="e">
        <f>IF('NRU Proposal Calc'!#REF!='NRU Ref Data'!DE$2,Data!T13,0)</f>
        <v>#REF!</v>
      </c>
      <c r="DF13" s="4" t="e">
        <f>IF('NRU Proposal Calc'!#REF!='NRU Ref Data'!DF$2,Data!U13,0)</f>
        <v>#REF!</v>
      </c>
      <c r="DG13" s="22" t="e">
        <f t="shared" si="7"/>
        <v>#REF!</v>
      </c>
    </row>
    <row r="14" spans="1:111" x14ac:dyDescent="0.3">
      <c r="A14" s="12">
        <v>10059</v>
      </c>
      <c r="B14" s="37" t="s">
        <v>21</v>
      </c>
      <c r="C14" s="18">
        <f>IF('NRU Proposal Calc'!$C$6='NRU Ref Data'!C$2,Data!G14,0)</f>
        <v>0</v>
      </c>
      <c r="D14" s="4">
        <f>IF('NRU Proposal Calc'!$C$6='NRU Ref Data'!D$2,Data!H14,0)</f>
        <v>0</v>
      </c>
      <c r="E14" s="4">
        <f>IF('NRU Proposal Calc'!$C$6='NRU Ref Data'!E$2,Data!I14,0)</f>
        <v>7.5985666666666685</v>
      </c>
      <c r="F14" s="4">
        <f>IF('NRU Proposal Calc'!$C$6='NRU Ref Data'!F$2,Data!J14,0)</f>
        <v>0</v>
      </c>
      <c r="G14" s="4">
        <f>IF('NRU Proposal Calc'!$C$6='NRU Ref Data'!G$2,Data!K14,0)</f>
        <v>0</v>
      </c>
      <c r="H14" s="4">
        <f>IF('NRU Proposal Calc'!$C$6='NRU Ref Data'!H$2,Data!L14,0)</f>
        <v>0</v>
      </c>
      <c r="I14" s="4">
        <f>IF('NRU Proposal Calc'!$C$6='NRU Ref Data'!I$2,Data!M14,0)</f>
        <v>0</v>
      </c>
      <c r="J14" s="4">
        <f>IF('NRU Proposal Calc'!$C$6='NRU Ref Data'!J$2,Data!N14,0)</f>
        <v>0</v>
      </c>
      <c r="K14" s="4">
        <f>IF('NRU Proposal Calc'!$C$6='NRU Ref Data'!K$2,Data!O14,0)</f>
        <v>0</v>
      </c>
      <c r="L14" s="4">
        <f>IF('NRU Proposal Calc'!$C$6='NRU Ref Data'!L$2,Data!P14,0)</f>
        <v>0</v>
      </c>
      <c r="M14" s="4">
        <f>IF('NRU Proposal Calc'!$C$6='NRU Ref Data'!M$2,Data!Q14,0)</f>
        <v>0</v>
      </c>
      <c r="N14" s="4">
        <f>IF('NRU Proposal Calc'!$C$6='NRU Ref Data'!N$2,Data!R14,0)</f>
        <v>0</v>
      </c>
      <c r="O14" s="4">
        <f>IF('NRU Proposal Calc'!$C$6='NRU Ref Data'!O$2,Data!S14,0)</f>
        <v>0</v>
      </c>
      <c r="P14" s="4">
        <f>IF('NRU Proposal Calc'!$C$6='NRU Ref Data'!P$2,Data!T14,0)</f>
        <v>0</v>
      </c>
      <c r="Q14" s="4">
        <f>IF('NRU Proposal Calc'!$C$6='NRU Ref Data'!Q$2,Data!U14,0)</f>
        <v>0</v>
      </c>
      <c r="R14" s="22">
        <f t="shared" si="1"/>
        <v>7.5985666666666685</v>
      </c>
      <c r="S14" s="18">
        <f>IF(S$2='NRU Proposal Calc'!$D$6,Data!V14,0)</f>
        <v>0</v>
      </c>
      <c r="T14" s="4">
        <f>IF(T$2='NRU Proposal Calc'!$D$6,Data!W14,0)</f>
        <v>0</v>
      </c>
      <c r="U14" s="4">
        <f>IF(U$2='NRU Proposal Calc'!$D$6,Data!X14,0)</f>
        <v>0</v>
      </c>
      <c r="V14" s="4">
        <f>IF(V$2='NRU Proposal Calc'!$D$6,Data!Y14,0)</f>
        <v>0</v>
      </c>
      <c r="W14" s="4">
        <f>IF(W$2='NRU Proposal Calc'!$D$6,Data!Z14,0)</f>
        <v>0</v>
      </c>
      <c r="X14" s="4">
        <f>IF(X$2='NRU Proposal Calc'!$D$6,Data!AA14,0)</f>
        <v>0</v>
      </c>
      <c r="Y14" s="4">
        <f>IF(Y$2='NRU Proposal Calc'!$D$6,Data!AB14,0)</f>
        <v>0</v>
      </c>
      <c r="Z14" s="4">
        <f>IF(Z$2='NRU Proposal Calc'!$D$6,Data!AC14,0)</f>
        <v>0</v>
      </c>
      <c r="AA14" s="4">
        <f>IF(AA$2='NRU Proposal Calc'!$D$6,Data!AD14,0)</f>
        <v>0</v>
      </c>
      <c r="AB14" s="4">
        <f>IF(AB$2='NRU Proposal Calc'!$D$6,Data!AE14,0)</f>
        <v>0</v>
      </c>
      <c r="AC14" s="4">
        <f>IF(AC$2='NRU Proposal Calc'!$D$6,Data!AF14,0)</f>
        <v>0</v>
      </c>
      <c r="AD14" s="4">
        <f>IF(AD$2='NRU Proposal Calc'!$D$6,Data!AG14,0)</f>
        <v>0</v>
      </c>
      <c r="AE14" s="4">
        <f>IF(AE$2='NRU Proposal Calc'!$D$6,Data!AH14,0)</f>
        <v>0</v>
      </c>
      <c r="AF14" s="4">
        <f>IF(AF$2='NRU Proposal Calc'!$D$6,Data!AI14,0)</f>
        <v>0</v>
      </c>
      <c r="AG14" s="6">
        <f t="shared" si="2"/>
        <v>0</v>
      </c>
      <c r="AH14" s="18">
        <f>IF(AH$2='NRU Proposal Calc'!$E$6,0,0)</f>
        <v>0</v>
      </c>
      <c r="AI14" s="4">
        <f>IF(AI$2='NRU Proposal Calc'!$E$6,Data!AJ14,0)</f>
        <v>0</v>
      </c>
      <c r="AJ14" s="4">
        <f>IF(AJ$2='NRU Proposal Calc'!$E$6,Data!AK14,0)</f>
        <v>0</v>
      </c>
      <c r="AK14" s="4">
        <f>IF(AK$2='NRU Proposal Calc'!$E$6,Data!AL14,0)</f>
        <v>0</v>
      </c>
      <c r="AL14" s="4">
        <f>IF(AL$2='NRU Proposal Calc'!$E$6,Data!AM14,0)</f>
        <v>0</v>
      </c>
      <c r="AM14" s="4">
        <f>IF(AM$2='NRU Proposal Calc'!$E$6,Data!AN14,0)</f>
        <v>0</v>
      </c>
      <c r="AN14" s="4">
        <f>IF(AN$2='NRU Proposal Calc'!$E$6,Data!AO14,0)</f>
        <v>0</v>
      </c>
      <c r="AO14" s="4">
        <f>IF(AO$2='NRU Proposal Calc'!$E$6,Data!AP14,0)</f>
        <v>0</v>
      </c>
      <c r="AP14" s="6">
        <f t="shared" si="3"/>
        <v>0</v>
      </c>
      <c r="AQ14" s="18">
        <f>IF(AQ$2='NRU Proposal Calc'!$F$6,0,0)</f>
        <v>0</v>
      </c>
      <c r="AR14" s="4">
        <f>IF(AR$2='NRU Proposal Calc'!$F$6,Data!AQ14,0)</f>
        <v>0</v>
      </c>
      <c r="AS14" s="4">
        <f>IF(AS$2='NRU Proposal Calc'!$F$6,Data!AR14,0)</f>
        <v>0</v>
      </c>
      <c r="AT14" s="4">
        <f>IF(AT$2='NRU Proposal Calc'!$F$6,Data!AS14,0)</f>
        <v>0</v>
      </c>
      <c r="AU14" s="4">
        <f>IF(AU$2='NRU Proposal Calc'!$F$6,Data!AT14,0)</f>
        <v>0</v>
      </c>
      <c r="AV14" s="4">
        <f>IF(AV$2='NRU Proposal Calc'!$F$6,Data!AU14,0)</f>
        <v>0</v>
      </c>
      <c r="AW14" s="4">
        <f>IF(AW$2='NRU Proposal Calc'!$F$6,Data!AV14,0)</f>
        <v>0</v>
      </c>
      <c r="AX14" s="4">
        <f>IF(AX$2='NRU Proposal Calc'!$F$6,Data!AW14,0)</f>
        <v>0</v>
      </c>
      <c r="AY14" s="6">
        <f t="shared" si="4"/>
        <v>0</v>
      </c>
      <c r="AZ14" s="18">
        <f>IF(AZ$2='NRU Proposal Calc'!$G$6,0,0)</f>
        <v>0</v>
      </c>
      <c r="BA14" s="4">
        <f>IF(BA$2='NRU Proposal Calc'!$G$6,Data!AX14,0)</f>
        <v>0</v>
      </c>
      <c r="BB14" s="4">
        <f>IF(BB$2='NRU Proposal Calc'!$G$6,Data!AY14,0)</f>
        <v>0</v>
      </c>
      <c r="BC14" s="4">
        <f>IF(BC$2='NRU Proposal Calc'!$G$6,Data!AZ14,0)</f>
        <v>0</v>
      </c>
      <c r="BD14" s="4">
        <f>IF(BD$2='NRU Proposal Calc'!$G$6,Data!BA14,0)</f>
        <v>0</v>
      </c>
      <c r="BE14" s="4">
        <f>IF(BE$2='NRU Proposal Calc'!$G$6,Data!BB14,0)</f>
        <v>0</v>
      </c>
      <c r="BF14" s="4">
        <f>IF(BF$2='NRU Proposal Calc'!$G$6,Data!BC14,0)</f>
        <v>0</v>
      </c>
      <c r="BG14" s="4">
        <f>IF(BG$2='NRU Proposal Calc'!$G$6,Data!BD14,0)</f>
        <v>0</v>
      </c>
      <c r="BH14" s="6">
        <f t="shared" si="5"/>
        <v>0</v>
      </c>
      <c r="BI14" s="97">
        <f>IF('NRU Proposal Calc'!$H$6="Yes",Data!BE14,0)</f>
        <v>0</v>
      </c>
      <c r="BJ14" s="18">
        <f>IF(BJ$2='NRU Proposal Calc'!$L$4,0,0)</f>
        <v>0</v>
      </c>
      <c r="BK14" s="4">
        <f>IF(BK$2='NRU Proposal Calc'!$L$4,Data!BV14,0)</f>
        <v>0</v>
      </c>
      <c r="BL14" s="4">
        <f>IF(BL$2='NRU Proposal Calc'!$L$4,Data!BW14,0)</f>
        <v>0</v>
      </c>
      <c r="BM14" s="4">
        <f>IF(BM$2='NRU Proposal Calc'!$L$4,Data!BX14,0)</f>
        <v>0</v>
      </c>
      <c r="BN14" s="4">
        <f>IF(BN$2='NRU Proposal Calc'!$L$4,Data!BY14,0)</f>
        <v>0</v>
      </c>
      <c r="BO14" s="4">
        <f>IF(BO$2='NRU Proposal Calc'!$L$4,Data!BZ14,0)</f>
        <v>0</v>
      </c>
      <c r="BP14" s="6">
        <f t="shared" si="6"/>
        <v>0</v>
      </c>
      <c r="BQ14" s="4">
        <f>IF('NRU Proposal Calc'!$J$6='NRU Ref Data'!BQ$2,Data!C14,0)</f>
        <v>0</v>
      </c>
      <c r="BR14" s="4">
        <f>IF('NRU Proposal Calc'!$J$6='NRU Ref Data'!BR$2,Data!D14,0)</f>
        <v>0</v>
      </c>
      <c r="BS14" s="4">
        <f>IF('NRU Proposal Calc'!$J$6='NRU Ref Data'!BS$2,Data!E14,0)</f>
        <v>0</v>
      </c>
      <c r="BT14" s="4">
        <f>IF('NRU Proposal Calc'!$J$6='NRU Ref Data'!BT$2,Data!F14,0)</f>
        <v>7.6390000000000002</v>
      </c>
      <c r="BU14" s="99">
        <f t="shared" si="0"/>
        <v>7.6390000000000002</v>
      </c>
      <c r="BV14" s="102">
        <f>IF('NRU Proposal Calc'!$L$6="Yes",'NRU Ref Data'!BP14*'NRU Proposal Calc'!$L$5,0)</f>
        <v>0</v>
      </c>
      <c r="BW14" s="102">
        <f>IF('NRU Proposal Calc'!$M$6="Yes",IF(('NRU Proposal Calc'!I18-'NRU Ref Data'!BU14)&gt;0,('NRU Proposal Calc'!I18-'NRU Ref Data'!BU14)*'NRU Proposal Calc'!$M$5,0),0)</f>
        <v>0</v>
      </c>
      <c r="BX14" s="80">
        <f>IF('NRU Proposal Calc'!$K$6="Yes",IF(('NRU Proposal Calc'!I18)&lt;'NRU Proposal Calc'!J18,('NRU Proposal Calc'!I18-'NRU Proposal Calc'!J18)*'NRU Proposal Calc'!$K$5,0),0)</f>
        <v>-4.0433333333331767E-2</v>
      </c>
      <c r="BY14" s="105">
        <f>IF('NRU Proposal Calc'!$N$5='NRU Ref Data'!$BY$2,'NRU Scaling'!D17,0)</f>
        <v>0.40029187420365364</v>
      </c>
      <c r="BZ14" s="1">
        <f>IF('NRU Proposal Calc'!$N$5='NRU Ref Data'!$BZ$2,'NRU Scaling'!H17,0)</f>
        <v>0</v>
      </c>
      <c r="CA14" s="6">
        <f>IF('NRU Proposal Calc'!$N$6="Yes",SUM('NRU Ref Data'!BY14:BZ14),0)</f>
        <v>0.40029187420365364</v>
      </c>
      <c r="CB14" s="4"/>
      <c r="CC14" s="4"/>
      <c r="CD14" s="4"/>
      <c r="CE14" s="4"/>
      <c r="CF14" s="4"/>
      <c r="CG14" s="4"/>
      <c r="CH14" s="4"/>
      <c r="CI14" s="4"/>
      <c r="CJ14" s="4"/>
      <c r="CK14" s="4"/>
      <c r="CL14" s="4"/>
      <c r="CM14" s="4"/>
      <c r="CN14" s="4"/>
      <c r="CO14" s="4"/>
      <c r="CP14" s="4"/>
      <c r="CQ14" s="4"/>
      <c r="CR14" s="4" t="e">
        <f>IF('NRU Proposal Calc'!#REF!='NRU Ref Data'!CR$2,Data!G14,0)</f>
        <v>#REF!</v>
      </c>
      <c r="CS14" s="4" t="e">
        <f>IF('NRU Proposal Calc'!#REF!='NRU Ref Data'!CS$2,Data!H14,0)</f>
        <v>#REF!</v>
      </c>
      <c r="CT14" s="4" t="e">
        <f>IF('NRU Proposal Calc'!#REF!='NRU Ref Data'!CT$2,Data!I14,0)</f>
        <v>#REF!</v>
      </c>
      <c r="CU14" s="4" t="e">
        <f>IF('NRU Proposal Calc'!#REF!='NRU Ref Data'!CU$2,Data!J14,0)</f>
        <v>#REF!</v>
      </c>
      <c r="CV14" s="4" t="e">
        <f>IF('NRU Proposal Calc'!#REF!='NRU Ref Data'!CV$2,Data!K14,0)</f>
        <v>#REF!</v>
      </c>
      <c r="CW14" s="4" t="e">
        <f>IF('NRU Proposal Calc'!#REF!='NRU Ref Data'!CW$2,Data!L14,0)</f>
        <v>#REF!</v>
      </c>
      <c r="CX14" s="4" t="e">
        <f>IF('NRU Proposal Calc'!#REF!='NRU Ref Data'!CX$2,Data!M14,0)</f>
        <v>#REF!</v>
      </c>
      <c r="CY14" s="4" t="e">
        <f>IF('NRU Proposal Calc'!#REF!='NRU Ref Data'!CY$2,Data!N14,0)</f>
        <v>#REF!</v>
      </c>
      <c r="CZ14" s="4" t="e">
        <f>IF('NRU Proposal Calc'!#REF!='NRU Ref Data'!CZ$2,Data!O14,0)</f>
        <v>#REF!</v>
      </c>
      <c r="DA14" s="4" t="e">
        <f>IF('NRU Proposal Calc'!#REF!='NRU Ref Data'!DA$2,Data!P14,0)</f>
        <v>#REF!</v>
      </c>
      <c r="DB14" s="4" t="e">
        <f>IF('NRU Proposal Calc'!#REF!='NRU Ref Data'!DB$2,Data!Q14,0)</f>
        <v>#REF!</v>
      </c>
      <c r="DC14" s="4" t="e">
        <f>IF('NRU Proposal Calc'!#REF!='NRU Ref Data'!DC$2,Data!R14,0)</f>
        <v>#REF!</v>
      </c>
      <c r="DD14" s="4" t="e">
        <f>IF('NRU Proposal Calc'!#REF!='NRU Ref Data'!DD$2,Data!S14,0)</f>
        <v>#REF!</v>
      </c>
      <c r="DE14" s="4" t="e">
        <f>IF('NRU Proposal Calc'!#REF!='NRU Ref Data'!DE$2,Data!T14,0)</f>
        <v>#REF!</v>
      </c>
      <c r="DF14" s="4" t="e">
        <f>IF('NRU Proposal Calc'!#REF!='NRU Ref Data'!DF$2,Data!U14,0)</f>
        <v>#REF!</v>
      </c>
      <c r="DG14" s="22" t="e">
        <f t="shared" si="7"/>
        <v>#REF!</v>
      </c>
    </row>
    <row r="15" spans="1:111" x14ac:dyDescent="0.3">
      <c r="A15" s="12">
        <v>10061</v>
      </c>
      <c r="B15" s="37" t="s">
        <v>22</v>
      </c>
      <c r="C15" s="18">
        <f>IF('NRU Proposal Calc'!$C$6='NRU Ref Data'!C$2,Data!G15,0)</f>
        <v>0</v>
      </c>
      <c r="D15" s="4">
        <f>IF('NRU Proposal Calc'!$C$6='NRU Ref Data'!D$2,Data!H15,0)</f>
        <v>0</v>
      </c>
      <c r="E15" s="4">
        <f>IF('NRU Proposal Calc'!$C$6='NRU Ref Data'!E$2,Data!I15,0)</f>
        <v>9.3590023972602747</v>
      </c>
      <c r="F15" s="4">
        <f>IF('NRU Proposal Calc'!$C$6='NRU Ref Data'!F$2,Data!J15,0)</f>
        <v>0</v>
      </c>
      <c r="G15" s="4">
        <f>IF('NRU Proposal Calc'!$C$6='NRU Ref Data'!G$2,Data!K15,0)</f>
        <v>0</v>
      </c>
      <c r="H15" s="4">
        <f>IF('NRU Proposal Calc'!$C$6='NRU Ref Data'!H$2,Data!L15,0)</f>
        <v>0</v>
      </c>
      <c r="I15" s="4">
        <f>IF('NRU Proposal Calc'!$C$6='NRU Ref Data'!I$2,Data!M15,0)</f>
        <v>0</v>
      </c>
      <c r="J15" s="4">
        <f>IF('NRU Proposal Calc'!$C$6='NRU Ref Data'!J$2,Data!N15,0)</f>
        <v>0</v>
      </c>
      <c r="K15" s="4">
        <f>IF('NRU Proposal Calc'!$C$6='NRU Ref Data'!K$2,Data!O15,0)</f>
        <v>0</v>
      </c>
      <c r="L15" s="4">
        <f>IF('NRU Proposal Calc'!$C$6='NRU Ref Data'!L$2,Data!P15,0)</f>
        <v>0</v>
      </c>
      <c r="M15" s="4">
        <f>IF('NRU Proposal Calc'!$C$6='NRU Ref Data'!M$2,Data!Q15,0)</f>
        <v>0</v>
      </c>
      <c r="N15" s="4">
        <f>IF('NRU Proposal Calc'!$C$6='NRU Ref Data'!N$2,Data!R15,0)</f>
        <v>0</v>
      </c>
      <c r="O15" s="4">
        <f>IF('NRU Proposal Calc'!$C$6='NRU Ref Data'!O$2,Data!S15,0)</f>
        <v>0</v>
      </c>
      <c r="P15" s="4">
        <f>IF('NRU Proposal Calc'!$C$6='NRU Ref Data'!P$2,Data!T15,0)</f>
        <v>0</v>
      </c>
      <c r="Q15" s="4">
        <f>IF('NRU Proposal Calc'!$C$6='NRU Ref Data'!Q$2,Data!U15,0)</f>
        <v>0</v>
      </c>
      <c r="R15" s="22">
        <f t="shared" si="1"/>
        <v>9.3590023972602747</v>
      </c>
      <c r="S15" s="18">
        <f>IF(S$2='NRU Proposal Calc'!$D$6,Data!V15,0)</f>
        <v>0</v>
      </c>
      <c r="T15" s="4">
        <f>IF(T$2='NRU Proposal Calc'!$D$6,Data!W15,0)</f>
        <v>0</v>
      </c>
      <c r="U15" s="4">
        <f>IF(U$2='NRU Proposal Calc'!$D$6,Data!X15,0)</f>
        <v>0</v>
      </c>
      <c r="V15" s="4">
        <f>IF(V$2='NRU Proposal Calc'!$D$6,Data!Y15,0)</f>
        <v>0</v>
      </c>
      <c r="W15" s="4">
        <f>IF(W$2='NRU Proposal Calc'!$D$6,Data!Z15,0)</f>
        <v>0</v>
      </c>
      <c r="X15" s="4">
        <f>IF(X$2='NRU Proposal Calc'!$D$6,Data!AA15,0)</f>
        <v>0</v>
      </c>
      <c r="Y15" s="4">
        <f>IF(Y$2='NRU Proposal Calc'!$D$6,Data!AB15,0)</f>
        <v>0</v>
      </c>
      <c r="Z15" s="4">
        <f>IF(Z$2='NRU Proposal Calc'!$D$6,Data!AC15,0)</f>
        <v>0</v>
      </c>
      <c r="AA15" s="4">
        <f>IF(AA$2='NRU Proposal Calc'!$D$6,Data!AD15,0)</f>
        <v>0</v>
      </c>
      <c r="AB15" s="4">
        <f>IF(AB$2='NRU Proposal Calc'!$D$6,Data!AE15,0)</f>
        <v>0</v>
      </c>
      <c r="AC15" s="4">
        <f>IF(AC$2='NRU Proposal Calc'!$D$6,Data!AF15,0)</f>
        <v>0</v>
      </c>
      <c r="AD15" s="4">
        <f>IF(AD$2='NRU Proposal Calc'!$D$6,Data!AG15,0)</f>
        <v>0</v>
      </c>
      <c r="AE15" s="4">
        <f>IF(AE$2='NRU Proposal Calc'!$D$6,Data!AH15,0)</f>
        <v>0</v>
      </c>
      <c r="AF15" s="4">
        <f>IF(AF$2='NRU Proposal Calc'!$D$6,Data!AI15,0)</f>
        <v>0</v>
      </c>
      <c r="AG15" s="6">
        <f t="shared" si="2"/>
        <v>0</v>
      </c>
      <c r="AH15" s="18">
        <f>IF(AH$2='NRU Proposal Calc'!$E$6,0,0)</f>
        <v>0</v>
      </c>
      <c r="AI15" s="4">
        <f>IF(AI$2='NRU Proposal Calc'!$E$6,Data!AJ15,0)</f>
        <v>0</v>
      </c>
      <c r="AJ15" s="4">
        <f>IF(AJ$2='NRU Proposal Calc'!$E$6,Data!AK15,0)</f>
        <v>0</v>
      </c>
      <c r="AK15" s="4">
        <f>IF(AK$2='NRU Proposal Calc'!$E$6,Data!AL15,0)</f>
        <v>0</v>
      </c>
      <c r="AL15" s="4">
        <f>IF(AL$2='NRU Proposal Calc'!$E$6,Data!AM15,0)</f>
        <v>0</v>
      </c>
      <c r="AM15" s="4">
        <f>IF(AM$2='NRU Proposal Calc'!$E$6,Data!AN15,0)</f>
        <v>0</v>
      </c>
      <c r="AN15" s="4">
        <f>IF(AN$2='NRU Proposal Calc'!$E$6,Data!AO15,0)</f>
        <v>0</v>
      </c>
      <c r="AO15" s="4">
        <f>IF(AO$2='NRU Proposal Calc'!$E$6,Data!AP15,0)</f>
        <v>0</v>
      </c>
      <c r="AP15" s="6">
        <f t="shared" si="3"/>
        <v>0</v>
      </c>
      <c r="AQ15" s="18">
        <f>IF(AQ$2='NRU Proposal Calc'!$F$6,0,0)</f>
        <v>0</v>
      </c>
      <c r="AR15" s="4">
        <f>IF(AR$2='NRU Proposal Calc'!$F$6,Data!AQ15,0)</f>
        <v>0</v>
      </c>
      <c r="AS15" s="4">
        <f>IF(AS$2='NRU Proposal Calc'!$F$6,Data!AR15,0)</f>
        <v>0</v>
      </c>
      <c r="AT15" s="4">
        <f>IF(AT$2='NRU Proposal Calc'!$F$6,Data!AS15,0)</f>
        <v>0</v>
      </c>
      <c r="AU15" s="4">
        <f>IF(AU$2='NRU Proposal Calc'!$F$6,Data!AT15,0)</f>
        <v>0</v>
      </c>
      <c r="AV15" s="4">
        <f>IF(AV$2='NRU Proposal Calc'!$F$6,Data!AU15,0)</f>
        <v>0</v>
      </c>
      <c r="AW15" s="4">
        <f>IF(AW$2='NRU Proposal Calc'!$F$6,Data!AV15,0)</f>
        <v>0</v>
      </c>
      <c r="AX15" s="4">
        <f>IF(AX$2='NRU Proposal Calc'!$F$6,Data!AW15,0)</f>
        <v>0</v>
      </c>
      <c r="AY15" s="6">
        <f t="shared" si="4"/>
        <v>0</v>
      </c>
      <c r="AZ15" s="18">
        <f>IF(AZ$2='NRU Proposal Calc'!$G$6,0,0)</f>
        <v>0</v>
      </c>
      <c r="BA15" s="4">
        <f>IF(BA$2='NRU Proposal Calc'!$G$6,Data!AX15,0)</f>
        <v>0</v>
      </c>
      <c r="BB15" s="4">
        <f>IF(BB$2='NRU Proposal Calc'!$G$6,Data!AY15,0)</f>
        <v>0</v>
      </c>
      <c r="BC15" s="4">
        <f>IF(BC$2='NRU Proposal Calc'!$G$6,Data!AZ15,0)</f>
        <v>0</v>
      </c>
      <c r="BD15" s="4">
        <f>IF(BD$2='NRU Proposal Calc'!$G$6,Data!BA15,0)</f>
        <v>0</v>
      </c>
      <c r="BE15" s="4">
        <f>IF(BE$2='NRU Proposal Calc'!$G$6,Data!BB15,0)</f>
        <v>0</v>
      </c>
      <c r="BF15" s="4">
        <f>IF(BF$2='NRU Proposal Calc'!$G$6,Data!BC15,0)</f>
        <v>0</v>
      </c>
      <c r="BG15" s="4">
        <f>IF(BG$2='NRU Proposal Calc'!$G$6,Data!BD15,0)</f>
        <v>0</v>
      </c>
      <c r="BH15" s="6">
        <f t="shared" si="5"/>
        <v>0</v>
      </c>
      <c r="BI15" s="97">
        <f>IF('NRU Proposal Calc'!$H$6="Yes",Data!BE15,0)</f>
        <v>0</v>
      </c>
      <c r="BJ15" s="18">
        <f>IF(BJ$2='NRU Proposal Calc'!$L$4,0,0)</f>
        <v>0</v>
      </c>
      <c r="BK15" s="4">
        <f>IF(BK$2='NRU Proposal Calc'!$L$4,Data!BV15,0)</f>
        <v>0</v>
      </c>
      <c r="BL15" s="4">
        <f>IF(BL$2='NRU Proposal Calc'!$L$4,Data!BW15,0)</f>
        <v>0</v>
      </c>
      <c r="BM15" s="4">
        <f>IF(BM$2='NRU Proposal Calc'!$L$4,Data!BX15,0)</f>
        <v>0</v>
      </c>
      <c r="BN15" s="4">
        <f>IF(BN$2='NRU Proposal Calc'!$L$4,Data!BY15,0)</f>
        <v>0</v>
      </c>
      <c r="BO15" s="4">
        <f>IF(BO$2='NRU Proposal Calc'!$L$4,Data!BZ15,0)</f>
        <v>0</v>
      </c>
      <c r="BP15" s="6">
        <f t="shared" si="6"/>
        <v>0</v>
      </c>
      <c r="BQ15" s="4">
        <f>IF('NRU Proposal Calc'!$J$6='NRU Ref Data'!BQ$2,Data!C15,0)</f>
        <v>0</v>
      </c>
      <c r="BR15" s="4">
        <f>IF('NRU Proposal Calc'!$J$6='NRU Ref Data'!BR$2,Data!D15,0)</f>
        <v>0</v>
      </c>
      <c r="BS15" s="4">
        <f>IF('NRU Proposal Calc'!$J$6='NRU Ref Data'!BS$2,Data!E15,0)</f>
        <v>0</v>
      </c>
      <c r="BT15" s="4">
        <f>IF('NRU Proposal Calc'!$J$6='NRU Ref Data'!BT$2,Data!F15,0)</f>
        <v>8.7469999999999999</v>
      </c>
      <c r="BU15" s="99">
        <f t="shared" si="0"/>
        <v>8.7469999999999999</v>
      </c>
      <c r="BV15" s="102">
        <f>IF('NRU Proposal Calc'!$L$6="Yes",'NRU Ref Data'!BP15*'NRU Proposal Calc'!$L$5,0)</f>
        <v>0</v>
      </c>
      <c r="BW15" s="102">
        <f>IF('NRU Proposal Calc'!$M$6="Yes",IF(('NRU Proposal Calc'!I19-'NRU Ref Data'!BU15)&gt;0,('NRU Proposal Calc'!I19-'NRU Ref Data'!BU15)*'NRU Proposal Calc'!$M$5,0),0)</f>
        <v>0.30600119863013742</v>
      </c>
      <c r="BX15" s="80">
        <f>IF('NRU Proposal Calc'!$K$6="Yes",IF(('NRU Proposal Calc'!I19)&lt;'NRU Proposal Calc'!J19,('NRU Proposal Calc'!I19-'NRU Proposal Calc'!J19)*'NRU Proposal Calc'!$K$5,0),0)</f>
        <v>0</v>
      </c>
      <c r="BY15" s="105">
        <f>IF('NRU Proposal Calc'!$N$5='NRU Ref Data'!$BY$2,'NRU Scaling'!D18,0)</f>
        <v>0.47691136709566895</v>
      </c>
      <c r="BZ15" s="1">
        <f>IF('NRU Proposal Calc'!$N$5='NRU Ref Data'!$BZ$2,'NRU Scaling'!H18,0)</f>
        <v>0</v>
      </c>
      <c r="CA15" s="6">
        <f>IF('NRU Proposal Calc'!$N$6="Yes",SUM('NRU Ref Data'!BY15:BZ15),0)</f>
        <v>0.47691136709566895</v>
      </c>
      <c r="CB15" s="4"/>
      <c r="CC15" s="4"/>
      <c r="CD15" s="4"/>
      <c r="CE15" s="4"/>
      <c r="CF15" s="4"/>
      <c r="CG15" s="4"/>
      <c r="CH15" s="4"/>
      <c r="CI15" s="4"/>
      <c r="CJ15" s="4"/>
      <c r="CK15" s="4"/>
      <c r="CL15" s="4"/>
      <c r="CM15" s="4"/>
      <c r="CN15" s="4"/>
      <c r="CO15" s="4"/>
      <c r="CP15" s="4"/>
      <c r="CQ15" s="4"/>
      <c r="CR15" s="4" t="e">
        <f>IF('NRU Proposal Calc'!#REF!='NRU Ref Data'!CR$2,Data!G15,0)</f>
        <v>#REF!</v>
      </c>
      <c r="CS15" s="4" t="e">
        <f>IF('NRU Proposal Calc'!#REF!='NRU Ref Data'!CS$2,Data!H15,0)</f>
        <v>#REF!</v>
      </c>
      <c r="CT15" s="4" t="e">
        <f>IF('NRU Proposal Calc'!#REF!='NRU Ref Data'!CT$2,Data!I15,0)</f>
        <v>#REF!</v>
      </c>
      <c r="CU15" s="4" t="e">
        <f>IF('NRU Proposal Calc'!#REF!='NRU Ref Data'!CU$2,Data!J15,0)</f>
        <v>#REF!</v>
      </c>
      <c r="CV15" s="4" t="e">
        <f>IF('NRU Proposal Calc'!#REF!='NRU Ref Data'!CV$2,Data!K15,0)</f>
        <v>#REF!</v>
      </c>
      <c r="CW15" s="4" t="e">
        <f>IF('NRU Proposal Calc'!#REF!='NRU Ref Data'!CW$2,Data!L15,0)</f>
        <v>#REF!</v>
      </c>
      <c r="CX15" s="4" t="e">
        <f>IF('NRU Proposal Calc'!#REF!='NRU Ref Data'!CX$2,Data!M15,0)</f>
        <v>#REF!</v>
      </c>
      <c r="CY15" s="4" t="e">
        <f>IF('NRU Proposal Calc'!#REF!='NRU Ref Data'!CY$2,Data!N15,0)</f>
        <v>#REF!</v>
      </c>
      <c r="CZ15" s="4" t="e">
        <f>IF('NRU Proposal Calc'!#REF!='NRU Ref Data'!CZ$2,Data!O15,0)</f>
        <v>#REF!</v>
      </c>
      <c r="DA15" s="4" t="e">
        <f>IF('NRU Proposal Calc'!#REF!='NRU Ref Data'!DA$2,Data!P15,0)</f>
        <v>#REF!</v>
      </c>
      <c r="DB15" s="4" t="e">
        <f>IF('NRU Proposal Calc'!#REF!='NRU Ref Data'!DB$2,Data!Q15,0)</f>
        <v>#REF!</v>
      </c>
      <c r="DC15" s="4" t="e">
        <f>IF('NRU Proposal Calc'!#REF!='NRU Ref Data'!DC$2,Data!R15,0)</f>
        <v>#REF!</v>
      </c>
      <c r="DD15" s="4" t="e">
        <f>IF('NRU Proposal Calc'!#REF!='NRU Ref Data'!DD$2,Data!S15,0)</f>
        <v>#REF!</v>
      </c>
      <c r="DE15" s="4" t="e">
        <f>IF('NRU Proposal Calc'!#REF!='NRU Ref Data'!DE$2,Data!T15,0)</f>
        <v>#REF!</v>
      </c>
      <c r="DF15" s="4" t="e">
        <f>IF('NRU Proposal Calc'!#REF!='NRU Ref Data'!DF$2,Data!U15,0)</f>
        <v>#REF!</v>
      </c>
      <c r="DG15" s="22" t="e">
        <f t="shared" si="7"/>
        <v>#REF!</v>
      </c>
    </row>
    <row r="16" spans="1:111" x14ac:dyDescent="0.3">
      <c r="A16" s="12">
        <v>10062</v>
      </c>
      <c r="B16" s="37" t="s">
        <v>23</v>
      </c>
      <c r="C16" s="18">
        <f>IF('NRU Proposal Calc'!$C$6='NRU Ref Data'!C$2,Data!G16,0)</f>
        <v>0</v>
      </c>
      <c r="D16" s="4">
        <f>IF('NRU Proposal Calc'!$C$6='NRU Ref Data'!D$2,Data!H16,0)</f>
        <v>0</v>
      </c>
      <c r="E16" s="4">
        <f>IF('NRU Proposal Calc'!$C$6='NRU Ref Data'!E$2,Data!I16,0)</f>
        <v>9.1465993150684941</v>
      </c>
      <c r="F16" s="4">
        <f>IF('NRU Proposal Calc'!$C$6='NRU Ref Data'!F$2,Data!J16,0)</f>
        <v>0</v>
      </c>
      <c r="G16" s="4">
        <f>IF('NRU Proposal Calc'!$C$6='NRU Ref Data'!G$2,Data!K16,0)</f>
        <v>0</v>
      </c>
      <c r="H16" s="4">
        <f>IF('NRU Proposal Calc'!$C$6='NRU Ref Data'!H$2,Data!L16,0)</f>
        <v>0</v>
      </c>
      <c r="I16" s="4">
        <f>IF('NRU Proposal Calc'!$C$6='NRU Ref Data'!I$2,Data!M16,0)</f>
        <v>0</v>
      </c>
      <c r="J16" s="4">
        <f>IF('NRU Proposal Calc'!$C$6='NRU Ref Data'!J$2,Data!N16,0)</f>
        <v>0</v>
      </c>
      <c r="K16" s="4">
        <f>IF('NRU Proposal Calc'!$C$6='NRU Ref Data'!K$2,Data!O16,0)</f>
        <v>0</v>
      </c>
      <c r="L16" s="4">
        <f>IF('NRU Proposal Calc'!$C$6='NRU Ref Data'!L$2,Data!P16,0)</f>
        <v>0</v>
      </c>
      <c r="M16" s="4">
        <f>IF('NRU Proposal Calc'!$C$6='NRU Ref Data'!M$2,Data!Q16,0)</f>
        <v>0</v>
      </c>
      <c r="N16" s="4">
        <f>IF('NRU Proposal Calc'!$C$6='NRU Ref Data'!N$2,Data!R16,0)</f>
        <v>0</v>
      </c>
      <c r="O16" s="4">
        <f>IF('NRU Proposal Calc'!$C$6='NRU Ref Data'!O$2,Data!S16,0)</f>
        <v>0</v>
      </c>
      <c r="P16" s="4">
        <f>IF('NRU Proposal Calc'!$C$6='NRU Ref Data'!P$2,Data!T16,0)</f>
        <v>0</v>
      </c>
      <c r="Q16" s="4">
        <f>IF('NRU Proposal Calc'!$C$6='NRU Ref Data'!Q$2,Data!U16,0)</f>
        <v>0</v>
      </c>
      <c r="R16" s="22">
        <f t="shared" si="1"/>
        <v>9.1465993150684941</v>
      </c>
      <c r="S16" s="18">
        <f>IF(S$2='NRU Proposal Calc'!$D$6,Data!V16,0)</f>
        <v>0</v>
      </c>
      <c r="T16" s="4">
        <f>IF(T$2='NRU Proposal Calc'!$D$6,Data!W16,0)</f>
        <v>0</v>
      </c>
      <c r="U16" s="4">
        <f>IF(U$2='NRU Proposal Calc'!$D$6,Data!X16,0)</f>
        <v>0</v>
      </c>
      <c r="V16" s="4">
        <f>IF(V$2='NRU Proposal Calc'!$D$6,Data!Y16,0)</f>
        <v>0</v>
      </c>
      <c r="W16" s="4">
        <f>IF(W$2='NRU Proposal Calc'!$D$6,Data!Z16,0)</f>
        <v>0</v>
      </c>
      <c r="X16" s="4">
        <f>IF(X$2='NRU Proposal Calc'!$D$6,Data!AA16,0)</f>
        <v>0</v>
      </c>
      <c r="Y16" s="4">
        <f>IF(Y$2='NRU Proposal Calc'!$D$6,Data!AB16,0)</f>
        <v>0</v>
      </c>
      <c r="Z16" s="4">
        <f>IF(Z$2='NRU Proposal Calc'!$D$6,Data!AC16,0)</f>
        <v>0</v>
      </c>
      <c r="AA16" s="4">
        <f>IF(AA$2='NRU Proposal Calc'!$D$6,Data!AD16,0)</f>
        <v>0</v>
      </c>
      <c r="AB16" s="4">
        <f>IF(AB$2='NRU Proposal Calc'!$D$6,Data!AE16,0)</f>
        <v>0</v>
      </c>
      <c r="AC16" s="4">
        <f>IF(AC$2='NRU Proposal Calc'!$D$6,Data!AF16,0)</f>
        <v>0</v>
      </c>
      <c r="AD16" s="4">
        <f>IF(AD$2='NRU Proposal Calc'!$D$6,Data!AG16,0)</f>
        <v>0</v>
      </c>
      <c r="AE16" s="4">
        <f>IF(AE$2='NRU Proposal Calc'!$D$6,Data!AH16,0)</f>
        <v>0</v>
      </c>
      <c r="AF16" s="4">
        <f>IF(AF$2='NRU Proposal Calc'!$D$6,Data!AI16,0)</f>
        <v>0</v>
      </c>
      <c r="AG16" s="6">
        <f t="shared" si="2"/>
        <v>0</v>
      </c>
      <c r="AH16" s="18">
        <f>IF(AH$2='NRU Proposal Calc'!$E$6,0,0)</f>
        <v>0</v>
      </c>
      <c r="AI16" s="4">
        <f>IF(AI$2='NRU Proposal Calc'!$E$6,Data!AJ16,0)</f>
        <v>0</v>
      </c>
      <c r="AJ16" s="4">
        <f>IF(AJ$2='NRU Proposal Calc'!$E$6,Data!AK16,0)</f>
        <v>1.8811643835616438</v>
      </c>
      <c r="AK16" s="4">
        <f>IF(AK$2='NRU Proposal Calc'!$E$6,Data!AL16,0)</f>
        <v>0</v>
      </c>
      <c r="AL16" s="4">
        <f>IF(AL$2='NRU Proposal Calc'!$E$6,Data!AM16,0)</f>
        <v>0</v>
      </c>
      <c r="AM16" s="4">
        <f>IF(AM$2='NRU Proposal Calc'!$E$6,Data!AN16,0)</f>
        <v>0</v>
      </c>
      <c r="AN16" s="4">
        <f>IF(AN$2='NRU Proposal Calc'!$E$6,Data!AO16,0)</f>
        <v>0</v>
      </c>
      <c r="AO16" s="4">
        <f>IF(AO$2='NRU Proposal Calc'!$E$6,Data!AP16,0)</f>
        <v>0</v>
      </c>
      <c r="AP16" s="6">
        <f t="shared" si="3"/>
        <v>1.8811643835616438</v>
      </c>
      <c r="AQ16" s="18">
        <f>IF(AQ$2='NRU Proposal Calc'!$F$6,0,0)</f>
        <v>0</v>
      </c>
      <c r="AR16" s="4">
        <f>IF(AR$2='NRU Proposal Calc'!$F$6,Data!AQ16,0)</f>
        <v>0</v>
      </c>
      <c r="AS16" s="4">
        <f>IF(AS$2='NRU Proposal Calc'!$F$6,Data!AR16,0)</f>
        <v>0</v>
      </c>
      <c r="AT16" s="4">
        <f>IF(AT$2='NRU Proposal Calc'!$F$6,Data!AS16,0)</f>
        <v>0</v>
      </c>
      <c r="AU16" s="4">
        <f>IF(AU$2='NRU Proposal Calc'!$F$6,Data!AT16,0)</f>
        <v>0</v>
      </c>
      <c r="AV16" s="4">
        <f>IF(AV$2='NRU Proposal Calc'!$F$6,Data!AU16,0)</f>
        <v>0</v>
      </c>
      <c r="AW16" s="4">
        <f>IF(AW$2='NRU Proposal Calc'!$F$6,Data!AV16,0)</f>
        <v>0</v>
      </c>
      <c r="AX16" s="4">
        <f>IF(AX$2='NRU Proposal Calc'!$F$6,Data!AW16,0)</f>
        <v>0</v>
      </c>
      <c r="AY16" s="6">
        <f t="shared" si="4"/>
        <v>0</v>
      </c>
      <c r="AZ16" s="18">
        <f>IF(AZ$2='NRU Proposal Calc'!$G$6,0,0)</f>
        <v>0</v>
      </c>
      <c r="BA16" s="4">
        <f>IF(BA$2='NRU Proposal Calc'!$G$6,Data!AX16,0)</f>
        <v>0</v>
      </c>
      <c r="BB16" s="4">
        <f>IF(BB$2='NRU Proposal Calc'!$G$6,Data!AY16,0)</f>
        <v>0</v>
      </c>
      <c r="BC16" s="4">
        <f>IF(BC$2='NRU Proposal Calc'!$G$6,Data!AZ16,0)</f>
        <v>0</v>
      </c>
      <c r="BD16" s="4">
        <f>IF(BD$2='NRU Proposal Calc'!$G$6,Data!BA16,0)</f>
        <v>0</v>
      </c>
      <c r="BE16" s="4">
        <f>IF(BE$2='NRU Proposal Calc'!$G$6,Data!BB16,0)</f>
        <v>0</v>
      </c>
      <c r="BF16" s="4">
        <f>IF(BF$2='NRU Proposal Calc'!$G$6,Data!BC16,0)</f>
        <v>0</v>
      </c>
      <c r="BG16" s="4">
        <f>IF(BG$2='NRU Proposal Calc'!$G$6,Data!BD16,0)</f>
        <v>0</v>
      </c>
      <c r="BH16" s="6">
        <f t="shared" si="5"/>
        <v>0</v>
      </c>
      <c r="BI16" s="97">
        <f>IF('NRU Proposal Calc'!$H$6="Yes",Data!BE16,0)</f>
        <v>0</v>
      </c>
      <c r="BJ16" s="18">
        <f>IF(BJ$2='NRU Proposal Calc'!$L$4,0,0)</f>
        <v>0</v>
      </c>
      <c r="BK16" s="4">
        <f>IF(BK$2='NRU Proposal Calc'!$L$4,Data!BV16,0)</f>
        <v>0</v>
      </c>
      <c r="BL16" s="4">
        <f>IF(BL$2='NRU Proposal Calc'!$L$4,Data!BW16,0)</f>
        <v>0</v>
      </c>
      <c r="BM16" s="4">
        <f>IF(BM$2='NRU Proposal Calc'!$L$4,Data!BX16,0)</f>
        <v>0</v>
      </c>
      <c r="BN16" s="4">
        <f>IF(BN$2='NRU Proposal Calc'!$L$4,Data!BY16,0)</f>
        <v>0</v>
      </c>
      <c r="BO16" s="4">
        <f>IF(BO$2='NRU Proposal Calc'!$L$4,Data!BZ16,0)</f>
        <v>0</v>
      </c>
      <c r="BP16" s="6">
        <f t="shared" si="6"/>
        <v>0</v>
      </c>
      <c r="BQ16" s="4">
        <f>IF('NRU Proposal Calc'!$J$6='NRU Ref Data'!BQ$2,Data!C16,0)</f>
        <v>0</v>
      </c>
      <c r="BR16" s="4">
        <f>IF('NRU Proposal Calc'!$J$6='NRU Ref Data'!BR$2,Data!D16,0)</f>
        <v>0</v>
      </c>
      <c r="BS16" s="4">
        <f>IF('NRU Proposal Calc'!$J$6='NRU Ref Data'!BS$2,Data!E16,0)</f>
        <v>0</v>
      </c>
      <c r="BT16" s="4">
        <f>IF('NRU Proposal Calc'!$J$6='NRU Ref Data'!BT$2,Data!F16,0)</f>
        <v>5.32</v>
      </c>
      <c r="BU16" s="99">
        <f t="shared" si="0"/>
        <v>5.32</v>
      </c>
      <c r="BV16" s="102">
        <f>IF('NRU Proposal Calc'!$L$6="Yes",'NRU Ref Data'!BP16*'NRU Proposal Calc'!$L$5,0)</f>
        <v>0</v>
      </c>
      <c r="BW16" s="102">
        <f>IF('NRU Proposal Calc'!$M$6="Yes",IF(('NRU Proposal Calc'!I20-'NRU Ref Data'!BU16)&gt;0,('NRU Proposal Calc'!I20-'NRU Ref Data'!BU16)*'NRU Proposal Calc'!$M$5,0),0)</f>
        <v>0.97271746575342499</v>
      </c>
      <c r="BX16" s="80">
        <f>IF('NRU Proposal Calc'!$K$6="Yes",IF(('NRU Proposal Calc'!I20)&lt;'NRU Proposal Calc'!J20,('NRU Proposal Calc'!I20-'NRU Proposal Calc'!J20)*'NRU Proposal Calc'!$K$5,0),0)</f>
        <v>0</v>
      </c>
      <c r="BY16" s="105">
        <f>IF('NRU Proposal Calc'!$N$5='NRU Ref Data'!$BY$2,'NRU Scaling'!D19,0)</f>
        <v>0.331499844470734</v>
      </c>
      <c r="BZ16" s="1">
        <f>IF('NRU Proposal Calc'!$N$5='NRU Ref Data'!$BZ$2,'NRU Scaling'!H19,0)</f>
        <v>0</v>
      </c>
      <c r="CA16" s="6">
        <f>IF('NRU Proposal Calc'!$N$6="Yes",SUM('NRU Ref Data'!BY16:BZ16),0)</f>
        <v>0.331499844470734</v>
      </c>
      <c r="CB16" s="4"/>
      <c r="CC16" s="4"/>
      <c r="CD16" s="4"/>
      <c r="CE16" s="4"/>
      <c r="CF16" s="4"/>
      <c r="CG16" s="4"/>
      <c r="CH16" s="4"/>
      <c r="CI16" s="4"/>
      <c r="CJ16" s="4"/>
      <c r="CK16" s="4"/>
      <c r="CL16" s="4"/>
      <c r="CM16" s="4"/>
      <c r="CN16" s="4"/>
      <c r="CO16" s="4"/>
      <c r="CP16" s="4"/>
      <c r="CQ16" s="4"/>
      <c r="CR16" s="4" t="e">
        <f>IF('NRU Proposal Calc'!#REF!='NRU Ref Data'!CR$2,Data!G16,0)</f>
        <v>#REF!</v>
      </c>
      <c r="CS16" s="4" t="e">
        <f>IF('NRU Proposal Calc'!#REF!='NRU Ref Data'!CS$2,Data!H16,0)</f>
        <v>#REF!</v>
      </c>
      <c r="CT16" s="4" t="e">
        <f>IF('NRU Proposal Calc'!#REF!='NRU Ref Data'!CT$2,Data!I16,0)</f>
        <v>#REF!</v>
      </c>
      <c r="CU16" s="4" t="e">
        <f>IF('NRU Proposal Calc'!#REF!='NRU Ref Data'!CU$2,Data!J16,0)</f>
        <v>#REF!</v>
      </c>
      <c r="CV16" s="4" t="e">
        <f>IF('NRU Proposal Calc'!#REF!='NRU Ref Data'!CV$2,Data!K16,0)</f>
        <v>#REF!</v>
      </c>
      <c r="CW16" s="4" t="e">
        <f>IF('NRU Proposal Calc'!#REF!='NRU Ref Data'!CW$2,Data!L16,0)</f>
        <v>#REF!</v>
      </c>
      <c r="CX16" s="4" t="e">
        <f>IF('NRU Proposal Calc'!#REF!='NRU Ref Data'!CX$2,Data!M16,0)</f>
        <v>#REF!</v>
      </c>
      <c r="CY16" s="4" t="e">
        <f>IF('NRU Proposal Calc'!#REF!='NRU Ref Data'!CY$2,Data!N16,0)</f>
        <v>#REF!</v>
      </c>
      <c r="CZ16" s="4" t="e">
        <f>IF('NRU Proposal Calc'!#REF!='NRU Ref Data'!CZ$2,Data!O16,0)</f>
        <v>#REF!</v>
      </c>
      <c r="DA16" s="4" t="e">
        <f>IF('NRU Proposal Calc'!#REF!='NRU Ref Data'!DA$2,Data!P16,0)</f>
        <v>#REF!</v>
      </c>
      <c r="DB16" s="4" t="e">
        <f>IF('NRU Proposal Calc'!#REF!='NRU Ref Data'!DB$2,Data!Q16,0)</f>
        <v>#REF!</v>
      </c>
      <c r="DC16" s="4" t="e">
        <f>IF('NRU Proposal Calc'!#REF!='NRU Ref Data'!DC$2,Data!R16,0)</f>
        <v>#REF!</v>
      </c>
      <c r="DD16" s="4" t="e">
        <f>IF('NRU Proposal Calc'!#REF!='NRU Ref Data'!DD$2,Data!S16,0)</f>
        <v>#REF!</v>
      </c>
      <c r="DE16" s="4" t="e">
        <f>IF('NRU Proposal Calc'!#REF!='NRU Ref Data'!DE$2,Data!T16,0)</f>
        <v>#REF!</v>
      </c>
      <c r="DF16" s="4" t="e">
        <f>IF('NRU Proposal Calc'!#REF!='NRU Ref Data'!DF$2,Data!U16,0)</f>
        <v>#REF!</v>
      </c>
      <c r="DG16" s="22" t="e">
        <f t="shared" si="7"/>
        <v>#REF!</v>
      </c>
    </row>
    <row r="17" spans="1:111" x14ac:dyDescent="0.3">
      <c r="A17" s="12">
        <v>10064</v>
      </c>
      <c r="B17" s="37" t="s">
        <v>24</v>
      </c>
      <c r="C17" s="18">
        <f>IF('NRU Proposal Calc'!$C$6='NRU Ref Data'!C$2,Data!G17,0)</f>
        <v>0</v>
      </c>
      <c r="D17" s="4">
        <f>IF('NRU Proposal Calc'!$C$6='NRU Ref Data'!D$2,Data!H17,0)</f>
        <v>0</v>
      </c>
      <c r="E17" s="4">
        <f>IF('NRU Proposal Calc'!$C$6='NRU Ref Data'!E$2,Data!I17,0)</f>
        <v>13.773583219178082</v>
      </c>
      <c r="F17" s="4">
        <f>IF('NRU Proposal Calc'!$C$6='NRU Ref Data'!F$2,Data!J17,0)</f>
        <v>0</v>
      </c>
      <c r="G17" s="4">
        <f>IF('NRU Proposal Calc'!$C$6='NRU Ref Data'!G$2,Data!K17,0)</f>
        <v>0</v>
      </c>
      <c r="H17" s="4">
        <f>IF('NRU Proposal Calc'!$C$6='NRU Ref Data'!H$2,Data!L17,0)</f>
        <v>0</v>
      </c>
      <c r="I17" s="4">
        <f>IF('NRU Proposal Calc'!$C$6='NRU Ref Data'!I$2,Data!M17,0)</f>
        <v>0</v>
      </c>
      <c r="J17" s="4">
        <f>IF('NRU Proposal Calc'!$C$6='NRU Ref Data'!J$2,Data!N17,0)</f>
        <v>0</v>
      </c>
      <c r="K17" s="4">
        <f>IF('NRU Proposal Calc'!$C$6='NRU Ref Data'!K$2,Data!O17,0)</f>
        <v>0</v>
      </c>
      <c r="L17" s="4">
        <f>IF('NRU Proposal Calc'!$C$6='NRU Ref Data'!L$2,Data!P17,0)</f>
        <v>0</v>
      </c>
      <c r="M17" s="4">
        <f>IF('NRU Proposal Calc'!$C$6='NRU Ref Data'!M$2,Data!Q17,0)</f>
        <v>0</v>
      </c>
      <c r="N17" s="4">
        <f>IF('NRU Proposal Calc'!$C$6='NRU Ref Data'!N$2,Data!R17,0)</f>
        <v>0</v>
      </c>
      <c r="O17" s="4">
        <f>IF('NRU Proposal Calc'!$C$6='NRU Ref Data'!O$2,Data!S17,0)</f>
        <v>0</v>
      </c>
      <c r="P17" s="4">
        <f>IF('NRU Proposal Calc'!$C$6='NRU Ref Data'!P$2,Data!T17,0)</f>
        <v>0</v>
      </c>
      <c r="Q17" s="4">
        <f>IF('NRU Proposal Calc'!$C$6='NRU Ref Data'!Q$2,Data!U17,0)</f>
        <v>0</v>
      </c>
      <c r="R17" s="22">
        <f t="shared" si="1"/>
        <v>13.773583219178082</v>
      </c>
      <c r="S17" s="18">
        <f>IF(S$2='NRU Proposal Calc'!$D$6,Data!V17,0)</f>
        <v>0</v>
      </c>
      <c r="T17" s="4">
        <f>IF(T$2='NRU Proposal Calc'!$D$6,Data!W17,0)</f>
        <v>0</v>
      </c>
      <c r="U17" s="4">
        <f>IF(U$2='NRU Proposal Calc'!$D$6,Data!X17,0)</f>
        <v>0</v>
      </c>
      <c r="V17" s="4">
        <f>IF(V$2='NRU Proposal Calc'!$D$6,Data!Y17,0)</f>
        <v>0</v>
      </c>
      <c r="W17" s="4">
        <f>IF(W$2='NRU Proposal Calc'!$D$6,Data!Z17,0)</f>
        <v>0</v>
      </c>
      <c r="X17" s="4">
        <f>IF(X$2='NRU Proposal Calc'!$D$6,Data!AA17,0)</f>
        <v>0</v>
      </c>
      <c r="Y17" s="4">
        <f>IF(Y$2='NRU Proposal Calc'!$D$6,Data!AB17,0)</f>
        <v>0</v>
      </c>
      <c r="Z17" s="4">
        <f>IF(Z$2='NRU Proposal Calc'!$D$6,Data!AC17,0)</f>
        <v>0</v>
      </c>
      <c r="AA17" s="4">
        <f>IF(AA$2='NRU Proposal Calc'!$D$6,Data!AD17,0)</f>
        <v>0</v>
      </c>
      <c r="AB17" s="4">
        <f>IF(AB$2='NRU Proposal Calc'!$D$6,Data!AE17,0)</f>
        <v>0</v>
      </c>
      <c r="AC17" s="4">
        <f>IF(AC$2='NRU Proposal Calc'!$D$6,Data!AF17,0)</f>
        <v>0</v>
      </c>
      <c r="AD17" s="4">
        <f>IF(AD$2='NRU Proposal Calc'!$D$6,Data!AG17,0)</f>
        <v>0</v>
      </c>
      <c r="AE17" s="4">
        <f>IF(AE$2='NRU Proposal Calc'!$D$6,Data!AH17,0)</f>
        <v>0</v>
      </c>
      <c r="AF17" s="4">
        <f>IF(AF$2='NRU Proposal Calc'!$D$6,Data!AI17,0)</f>
        <v>0</v>
      </c>
      <c r="AG17" s="6">
        <f t="shared" si="2"/>
        <v>0</v>
      </c>
      <c r="AH17" s="18">
        <f>IF(AH$2='NRU Proposal Calc'!$E$6,0,0)</f>
        <v>0</v>
      </c>
      <c r="AI17" s="4">
        <f>IF(AI$2='NRU Proposal Calc'!$E$6,Data!AJ17,0)</f>
        <v>0</v>
      </c>
      <c r="AJ17" s="4">
        <f>IF(AJ$2='NRU Proposal Calc'!$E$6,Data!AK17,0)</f>
        <v>0</v>
      </c>
      <c r="AK17" s="4">
        <f>IF(AK$2='NRU Proposal Calc'!$E$6,Data!AL17,0)</f>
        <v>0</v>
      </c>
      <c r="AL17" s="4">
        <f>IF(AL$2='NRU Proposal Calc'!$E$6,Data!AM17,0)</f>
        <v>0</v>
      </c>
      <c r="AM17" s="4">
        <f>IF(AM$2='NRU Proposal Calc'!$E$6,Data!AN17,0)</f>
        <v>0</v>
      </c>
      <c r="AN17" s="4">
        <f>IF(AN$2='NRU Proposal Calc'!$E$6,Data!AO17,0)</f>
        <v>0</v>
      </c>
      <c r="AO17" s="4">
        <f>IF(AO$2='NRU Proposal Calc'!$E$6,Data!AP17,0)</f>
        <v>0</v>
      </c>
      <c r="AP17" s="6">
        <f t="shared" si="3"/>
        <v>0</v>
      </c>
      <c r="AQ17" s="18">
        <f>IF(AQ$2='NRU Proposal Calc'!$F$6,0,0)</f>
        <v>0</v>
      </c>
      <c r="AR17" s="4">
        <f>IF(AR$2='NRU Proposal Calc'!$F$6,Data!AQ17,0)</f>
        <v>0</v>
      </c>
      <c r="AS17" s="4">
        <f>IF(AS$2='NRU Proposal Calc'!$F$6,Data!AR17,0)</f>
        <v>0</v>
      </c>
      <c r="AT17" s="4">
        <f>IF(AT$2='NRU Proposal Calc'!$F$6,Data!AS17,0)</f>
        <v>0</v>
      </c>
      <c r="AU17" s="4">
        <f>IF(AU$2='NRU Proposal Calc'!$F$6,Data!AT17,0)</f>
        <v>0</v>
      </c>
      <c r="AV17" s="4">
        <f>IF(AV$2='NRU Proposal Calc'!$F$6,Data!AU17,0)</f>
        <v>0</v>
      </c>
      <c r="AW17" s="4">
        <f>IF(AW$2='NRU Proposal Calc'!$F$6,Data!AV17,0)</f>
        <v>0</v>
      </c>
      <c r="AX17" s="4">
        <f>IF(AX$2='NRU Proposal Calc'!$F$6,Data!AW17,0)</f>
        <v>0</v>
      </c>
      <c r="AY17" s="6">
        <f t="shared" si="4"/>
        <v>0</v>
      </c>
      <c r="AZ17" s="18">
        <f>IF(AZ$2='NRU Proposal Calc'!$G$6,0,0)</f>
        <v>0</v>
      </c>
      <c r="BA17" s="4">
        <f>IF(BA$2='NRU Proposal Calc'!$G$6,Data!AX17,0)</f>
        <v>0</v>
      </c>
      <c r="BB17" s="4">
        <f>IF(BB$2='NRU Proposal Calc'!$G$6,Data!AY17,0)</f>
        <v>0</v>
      </c>
      <c r="BC17" s="4">
        <f>IF(BC$2='NRU Proposal Calc'!$G$6,Data!AZ17,0)</f>
        <v>0</v>
      </c>
      <c r="BD17" s="4">
        <f>IF(BD$2='NRU Proposal Calc'!$G$6,Data!BA17,0)</f>
        <v>0</v>
      </c>
      <c r="BE17" s="4">
        <f>IF(BE$2='NRU Proposal Calc'!$G$6,Data!BB17,0)</f>
        <v>0</v>
      </c>
      <c r="BF17" s="4">
        <f>IF(BF$2='NRU Proposal Calc'!$G$6,Data!BC17,0)</f>
        <v>0</v>
      </c>
      <c r="BG17" s="4">
        <f>IF(BG$2='NRU Proposal Calc'!$G$6,Data!BD17,0)</f>
        <v>0</v>
      </c>
      <c r="BH17" s="6">
        <f t="shared" si="5"/>
        <v>0</v>
      </c>
      <c r="BI17" s="97">
        <f>IF('NRU Proposal Calc'!$H$6="Yes",Data!BE17,0)</f>
        <v>0</v>
      </c>
      <c r="BJ17" s="18">
        <f>IF(BJ$2='NRU Proposal Calc'!$L$4,0,0)</f>
        <v>0</v>
      </c>
      <c r="BK17" s="4">
        <f>IF(BK$2='NRU Proposal Calc'!$L$4,Data!BV17,0)</f>
        <v>0</v>
      </c>
      <c r="BL17" s="4">
        <f>IF(BL$2='NRU Proposal Calc'!$L$4,Data!BW17,0)</f>
        <v>0</v>
      </c>
      <c r="BM17" s="4">
        <f>IF(BM$2='NRU Proposal Calc'!$L$4,Data!BX17,0)</f>
        <v>0</v>
      </c>
      <c r="BN17" s="4">
        <f>IF(BN$2='NRU Proposal Calc'!$L$4,Data!BY17,0)</f>
        <v>0</v>
      </c>
      <c r="BO17" s="4">
        <f>IF(BO$2='NRU Proposal Calc'!$L$4,Data!BZ17,0)</f>
        <v>0</v>
      </c>
      <c r="BP17" s="6">
        <f t="shared" si="6"/>
        <v>0</v>
      </c>
      <c r="BQ17" s="4">
        <f>IF('NRU Proposal Calc'!$J$6='NRU Ref Data'!BQ$2,Data!C17,0)</f>
        <v>0</v>
      </c>
      <c r="BR17" s="4">
        <f>IF('NRU Proposal Calc'!$J$6='NRU Ref Data'!BR$2,Data!D17,0)</f>
        <v>0</v>
      </c>
      <c r="BS17" s="4">
        <f>IF('NRU Proposal Calc'!$J$6='NRU Ref Data'!BS$2,Data!E17,0)</f>
        <v>0</v>
      </c>
      <c r="BT17" s="4">
        <f>IF('NRU Proposal Calc'!$J$6='NRU Ref Data'!BT$2,Data!F17,0)</f>
        <v>14.064</v>
      </c>
      <c r="BU17" s="99">
        <f t="shared" si="0"/>
        <v>14.064</v>
      </c>
      <c r="BV17" s="102">
        <f>IF('NRU Proposal Calc'!$L$6="Yes",'NRU Ref Data'!BP17*'NRU Proposal Calc'!$L$5,0)</f>
        <v>0</v>
      </c>
      <c r="BW17" s="102">
        <f>IF('NRU Proposal Calc'!$M$6="Yes",IF(('NRU Proposal Calc'!I21-'NRU Ref Data'!BU17)&gt;0,('NRU Proposal Calc'!I21-'NRU Ref Data'!BU17)*'NRU Proposal Calc'!$M$5,0),0)</f>
        <v>0</v>
      </c>
      <c r="BX17" s="80">
        <f>IF('NRU Proposal Calc'!$K$6="Yes",IF(('NRU Proposal Calc'!I21)&lt;'NRU Proposal Calc'!J21,('NRU Proposal Calc'!I21-'NRU Proposal Calc'!J21)*'NRU Proposal Calc'!$K$5,0),0)</f>
        <v>-0.2904167808219178</v>
      </c>
      <c r="BY17" s="105">
        <f>IF('NRU Proposal Calc'!$N$5='NRU Ref Data'!$BY$2,'NRU Scaling'!D20,0)</f>
        <v>0.72559124413439202</v>
      </c>
      <c r="BZ17" s="1">
        <f>IF('NRU Proposal Calc'!$N$5='NRU Ref Data'!$BZ$2,'NRU Scaling'!H20,0)</f>
        <v>0</v>
      </c>
      <c r="CA17" s="6">
        <f>IF('NRU Proposal Calc'!$N$6="Yes",SUM('NRU Ref Data'!BY17:BZ17),0)</f>
        <v>0.72559124413439202</v>
      </c>
      <c r="CB17" s="4"/>
      <c r="CC17" s="4"/>
      <c r="CD17" s="4"/>
      <c r="CE17" s="4"/>
      <c r="CF17" s="4"/>
      <c r="CG17" s="4"/>
      <c r="CH17" s="4"/>
      <c r="CI17" s="4"/>
      <c r="CJ17" s="4"/>
      <c r="CK17" s="4"/>
      <c r="CL17" s="4"/>
      <c r="CM17" s="4"/>
      <c r="CN17" s="4"/>
      <c r="CO17" s="4"/>
      <c r="CP17" s="4"/>
      <c r="CQ17" s="4"/>
      <c r="CR17" s="4" t="e">
        <f>IF('NRU Proposal Calc'!#REF!='NRU Ref Data'!CR$2,Data!G17,0)</f>
        <v>#REF!</v>
      </c>
      <c r="CS17" s="4" t="e">
        <f>IF('NRU Proposal Calc'!#REF!='NRU Ref Data'!CS$2,Data!H17,0)</f>
        <v>#REF!</v>
      </c>
      <c r="CT17" s="4" t="e">
        <f>IF('NRU Proposal Calc'!#REF!='NRU Ref Data'!CT$2,Data!I17,0)</f>
        <v>#REF!</v>
      </c>
      <c r="CU17" s="4" t="e">
        <f>IF('NRU Proposal Calc'!#REF!='NRU Ref Data'!CU$2,Data!J17,0)</f>
        <v>#REF!</v>
      </c>
      <c r="CV17" s="4" t="e">
        <f>IF('NRU Proposal Calc'!#REF!='NRU Ref Data'!CV$2,Data!K17,0)</f>
        <v>#REF!</v>
      </c>
      <c r="CW17" s="4" t="e">
        <f>IF('NRU Proposal Calc'!#REF!='NRU Ref Data'!CW$2,Data!L17,0)</f>
        <v>#REF!</v>
      </c>
      <c r="CX17" s="4" t="e">
        <f>IF('NRU Proposal Calc'!#REF!='NRU Ref Data'!CX$2,Data!M17,0)</f>
        <v>#REF!</v>
      </c>
      <c r="CY17" s="4" t="e">
        <f>IF('NRU Proposal Calc'!#REF!='NRU Ref Data'!CY$2,Data!N17,0)</f>
        <v>#REF!</v>
      </c>
      <c r="CZ17" s="4" t="e">
        <f>IF('NRU Proposal Calc'!#REF!='NRU Ref Data'!CZ$2,Data!O17,0)</f>
        <v>#REF!</v>
      </c>
      <c r="DA17" s="4" t="e">
        <f>IF('NRU Proposal Calc'!#REF!='NRU Ref Data'!DA$2,Data!P17,0)</f>
        <v>#REF!</v>
      </c>
      <c r="DB17" s="4" t="e">
        <f>IF('NRU Proposal Calc'!#REF!='NRU Ref Data'!DB$2,Data!Q17,0)</f>
        <v>#REF!</v>
      </c>
      <c r="DC17" s="4" t="e">
        <f>IF('NRU Proposal Calc'!#REF!='NRU Ref Data'!DC$2,Data!R17,0)</f>
        <v>#REF!</v>
      </c>
      <c r="DD17" s="4" t="e">
        <f>IF('NRU Proposal Calc'!#REF!='NRU Ref Data'!DD$2,Data!S17,0)</f>
        <v>#REF!</v>
      </c>
      <c r="DE17" s="4" t="e">
        <f>IF('NRU Proposal Calc'!#REF!='NRU Ref Data'!DE$2,Data!T17,0)</f>
        <v>#REF!</v>
      </c>
      <c r="DF17" s="4" t="e">
        <f>IF('NRU Proposal Calc'!#REF!='NRU Ref Data'!DF$2,Data!U17,0)</f>
        <v>#REF!</v>
      </c>
      <c r="DG17" s="22" t="e">
        <f t="shared" si="7"/>
        <v>#REF!</v>
      </c>
    </row>
    <row r="18" spans="1:111" x14ac:dyDescent="0.3">
      <c r="A18" s="12">
        <v>10065</v>
      </c>
      <c r="B18" s="37" t="s">
        <v>25</v>
      </c>
      <c r="C18" s="18">
        <f>IF('NRU Proposal Calc'!$C$6='NRU Ref Data'!C$2,Data!G18,0)</f>
        <v>0</v>
      </c>
      <c r="D18" s="4">
        <f>IF('NRU Proposal Calc'!$C$6='NRU Ref Data'!D$2,Data!H18,0)</f>
        <v>0</v>
      </c>
      <c r="E18" s="4">
        <f>IF('NRU Proposal Calc'!$C$6='NRU Ref Data'!E$2,Data!I18,0)</f>
        <v>5.0936791095890408</v>
      </c>
      <c r="F18" s="4">
        <f>IF('NRU Proposal Calc'!$C$6='NRU Ref Data'!F$2,Data!J18,0)</f>
        <v>0</v>
      </c>
      <c r="G18" s="4">
        <f>IF('NRU Proposal Calc'!$C$6='NRU Ref Data'!G$2,Data!K18,0)</f>
        <v>0</v>
      </c>
      <c r="H18" s="4">
        <f>IF('NRU Proposal Calc'!$C$6='NRU Ref Data'!H$2,Data!L18,0)</f>
        <v>0</v>
      </c>
      <c r="I18" s="4">
        <f>IF('NRU Proposal Calc'!$C$6='NRU Ref Data'!I$2,Data!M18,0)</f>
        <v>0</v>
      </c>
      <c r="J18" s="4">
        <f>IF('NRU Proposal Calc'!$C$6='NRU Ref Data'!J$2,Data!N18,0)</f>
        <v>0</v>
      </c>
      <c r="K18" s="4">
        <f>IF('NRU Proposal Calc'!$C$6='NRU Ref Data'!K$2,Data!O18,0)</f>
        <v>0</v>
      </c>
      <c r="L18" s="4">
        <f>IF('NRU Proposal Calc'!$C$6='NRU Ref Data'!L$2,Data!P18,0)</f>
        <v>0</v>
      </c>
      <c r="M18" s="4">
        <f>IF('NRU Proposal Calc'!$C$6='NRU Ref Data'!M$2,Data!Q18,0)</f>
        <v>0</v>
      </c>
      <c r="N18" s="4">
        <f>IF('NRU Proposal Calc'!$C$6='NRU Ref Data'!N$2,Data!R18,0)</f>
        <v>0</v>
      </c>
      <c r="O18" s="4">
        <f>IF('NRU Proposal Calc'!$C$6='NRU Ref Data'!O$2,Data!S18,0)</f>
        <v>0</v>
      </c>
      <c r="P18" s="4">
        <f>IF('NRU Proposal Calc'!$C$6='NRU Ref Data'!P$2,Data!T18,0)</f>
        <v>0</v>
      </c>
      <c r="Q18" s="4">
        <f>IF('NRU Proposal Calc'!$C$6='NRU Ref Data'!Q$2,Data!U18,0)</f>
        <v>0</v>
      </c>
      <c r="R18" s="22">
        <f t="shared" si="1"/>
        <v>5.0936791095890408</v>
      </c>
      <c r="S18" s="18">
        <f>IF(S$2='NRU Proposal Calc'!$D$6,Data!V18,0)</f>
        <v>0</v>
      </c>
      <c r="T18" s="4">
        <f>IF(T$2='NRU Proposal Calc'!$D$6,Data!W18,0)</f>
        <v>0</v>
      </c>
      <c r="U18" s="4">
        <f>IF(U$2='NRU Proposal Calc'!$D$6,Data!X18,0)</f>
        <v>0</v>
      </c>
      <c r="V18" s="4">
        <f>IF(V$2='NRU Proposal Calc'!$D$6,Data!Y18,0)</f>
        <v>0</v>
      </c>
      <c r="W18" s="4">
        <f>IF(W$2='NRU Proposal Calc'!$D$6,Data!Z18,0)</f>
        <v>0</v>
      </c>
      <c r="X18" s="4">
        <f>IF(X$2='NRU Proposal Calc'!$D$6,Data!AA18,0)</f>
        <v>0</v>
      </c>
      <c r="Y18" s="4">
        <f>IF(Y$2='NRU Proposal Calc'!$D$6,Data!AB18,0)</f>
        <v>0</v>
      </c>
      <c r="Z18" s="4">
        <f>IF(Z$2='NRU Proposal Calc'!$D$6,Data!AC18,0)</f>
        <v>0</v>
      </c>
      <c r="AA18" s="4">
        <f>IF(AA$2='NRU Proposal Calc'!$D$6,Data!AD18,0)</f>
        <v>0</v>
      </c>
      <c r="AB18" s="4">
        <f>IF(AB$2='NRU Proposal Calc'!$D$6,Data!AE18,0)</f>
        <v>0</v>
      </c>
      <c r="AC18" s="4">
        <f>IF(AC$2='NRU Proposal Calc'!$D$6,Data!AF18,0)</f>
        <v>0</v>
      </c>
      <c r="AD18" s="4">
        <f>IF(AD$2='NRU Proposal Calc'!$D$6,Data!AG18,0)</f>
        <v>0</v>
      </c>
      <c r="AE18" s="4">
        <f>IF(AE$2='NRU Proposal Calc'!$D$6,Data!AH18,0)</f>
        <v>0</v>
      </c>
      <c r="AF18" s="4">
        <f>IF(AF$2='NRU Proposal Calc'!$D$6,Data!AI18,0)</f>
        <v>0</v>
      </c>
      <c r="AG18" s="6">
        <f t="shared" si="2"/>
        <v>0</v>
      </c>
      <c r="AH18" s="18">
        <f>IF(AH$2='NRU Proposal Calc'!$E$6,0,0)</f>
        <v>0</v>
      </c>
      <c r="AI18" s="4">
        <f>IF(AI$2='NRU Proposal Calc'!$E$6,Data!AJ18,0)</f>
        <v>0</v>
      </c>
      <c r="AJ18" s="4">
        <f>IF(AJ$2='NRU Proposal Calc'!$E$6,Data!AK18,0)</f>
        <v>0</v>
      </c>
      <c r="AK18" s="4">
        <f>IF(AK$2='NRU Proposal Calc'!$E$6,Data!AL18,0)</f>
        <v>0</v>
      </c>
      <c r="AL18" s="4">
        <f>IF(AL$2='NRU Proposal Calc'!$E$6,Data!AM18,0)</f>
        <v>0</v>
      </c>
      <c r="AM18" s="4">
        <f>IF(AM$2='NRU Proposal Calc'!$E$6,Data!AN18,0)</f>
        <v>0</v>
      </c>
      <c r="AN18" s="4">
        <f>IF(AN$2='NRU Proposal Calc'!$E$6,Data!AO18,0)</f>
        <v>0</v>
      </c>
      <c r="AO18" s="4">
        <f>IF(AO$2='NRU Proposal Calc'!$E$6,Data!AP18,0)</f>
        <v>0</v>
      </c>
      <c r="AP18" s="6">
        <f t="shared" si="3"/>
        <v>0</v>
      </c>
      <c r="AQ18" s="18">
        <f>IF(AQ$2='NRU Proposal Calc'!$F$6,0,0)</f>
        <v>0</v>
      </c>
      <c r="AR18" s="4">
        <f>IF(AR$2='NRU Proposal Calc'!$F$6,Data!AQ18,0)</f>
        <v>0</v>
      </c>
      <c r="AS18" s="4">
        <f>IF(AS$2='NRU Proposal Calc'!$F$6,Data!AR18,0)</f>
        <v>0</v>
      </c>
      <c r="AT18" s="4">
        <f>IF(AT$2='NRU Proposal Calc'!$F$6,Data!AS18,0)</f>
        <v>0</v>
      </c>
      <c r="AU18" s="4">
        <f>IF(AU$2='NRU Proposal Calc'!$F$6,Data!AT18,0)</f>
        <v>0</v>
      </c>
      <c r="AV18" s="4">
        <f>IF(AV$2='NRU Proposal Calc'!$F$6,Data!AU18,0)</f>
        <v>0</v>
      </c>
      <c r="AW18" s="4">
        <f>IF(AW$2='NRU Proposal Calc'!$F$6,Data!AV18,0)</f>
        <v>0</v>
      </c>
      <c r="AX18" s="4">
        <f>IF(AX$2='NRU Proposal Calc'!$F$6,Data!AW18,0)</f>
        <v>0</v>
      </c>
      <c r="AY18" s="6">
        <f t="shared" si="4"/>
        <v>0</v>
      </c>
      <c r="AZ18" s="18">
        <f>IF(AZ$2='NRU Proposal Calc'!$G$6,0,0)</f>
        <v>0</v>
      </c>
      <c r="BA18" s="4">
        <f>IF(BA$2='NRU Proposal Calc'!$G$6,Data!AX18,0)</f>
        <v>0</v>
      </c>
      <c r="BB18" s="4">
        <f>IF(BB$2='NRU Proposal Calc'!$G$6,Data!AY18,0)</f>
        <v>0</v>
      </c>
      <c r="BC18" s="4">
        <f>IF(BC$2='NRU Proposal Calc'!$G$6,Data!AZ18,0)</f>
        <v>0</v>
      </c>
      <c r="BD18" s="4">
        <f>IF(BD$2='NRU Proposal Calc'!$G$6,Data!BA18,0)</f>
        <v>0</v>
      </c>
      <c r="BE18" s="4">
        <f>IF(BE$2='NRU Proposal Calc'!$G$6,Data!BB18,0)</f>
        <v>0</v>
      </c>
      <c r="BF18" s="4">
        <f>IF(BF$2='NRU Proposal Calc'!$G$6,Data!BC18,0)</f>
        <v>0</v>
      </c>
      <c r="BG18" s="4">
        <f>IF(BG$2='NRU Proposal Calc'!$G$6,Data!BD18,0)</f>
        <v>0</v>
      </c>
      <c r="BH18" s="6">
        <f t="shared" si="5"/>
        <v>0</v>
      </c>
      <c r="BI18" s="97">
        <f>IF('NRU Proposal Calc'!$H$6="Yes",Data!BE18,0)</f>
        <v>0</v>
      </c>
      <c r="BJ18" s="18">
        <f>IF(BJ$2='NRU Proposal Calc'!$L$4,0,0)</f>
        <v>0</v>
      </c>
      <c r="BK18" s="4">
        <f>IF(BK$2='NRU Proposal Calc'!$L$4,Data!BV18,0)</f>
        <v>0</v>
      </c>
      <c r="BL18" s="4">
        <f>IF(BL$2='NRU Proposal Calc'!$L$4,Data!BW18,0)</f>
        <v>0</v>
      </c>
      <c r="BM18" s="4">
        <f>IF(BM$2='NRU Proposal Calc'!$L$4,Data!BX18,0)</f>
        <v>0</v>
      </c>
      <c r="BN18" s="4">
        <f>IF(BN$2='NRU Proposal Calc'!$L$4,Data!BY18,0)</f>
        <v>0</v>
      </c>
      <c r="BO18" s="4">
        <f>IF(BO$2='NRU Proposal Calc'!$L$4,Data!BZ18,0)</f>
        <v>0</v>
      </c>
      <c r="BP18" s="6">
        <f t="shared" si="6"/>
        <v>0</v>
      </c>
      <c r="BQ18" s="4">
        <f>IF('NRU Proposal Calc'!$J$6='NRU Ref Data'!BQ$2,Data!C18,0)</f>
        <v>0</v>
      </c>
      <c r="BR18" s="4">
        <f>IF('NRU Proposal Calc'!$J$6='NRU Ref Data'!BR$2,Data!D18,0)</f>
        <v>0</v>
      </c>
      <c r="BS18" s="4">
        <f>IF('NRU Proposal Calc'!$J$6='NRU Ref Data'!BS$2,Data!E18,0)</f>
        <v>0</v>
      </c>
      <c r="BT18" s="4">
        <f>IF('NRU Proposal Calc'!$J$6='NRU Ref Data'!BT$2,Data!F18,0)</f>
        <v>2.3780000000000001</v>
      </c>
      <c r="BU18" s="99">
        <f t="shared" si="0"/>
        <v>2.3780000000000001</v>
      </c>
      <c r="BV18" s="102">
        <f>IF('NRU Proposal Calc'!$L$6="Yes",'NRU Ref Data'!BP18*'NRU Proposal Calc'!$L$5,0)</f>
        <v>0</v>
      </c>
      <c r="BW18" s="102">
        <f>IF('NRU Proposal Calc'!$M$6="Yes",IF(('NRU Proposal Calc'!I22-'NRU Ref Data'!BU18)&gt;0,('NRU Proposal Calc'!I22-'NRU Ref Data'!BU18)*'NRU Proposal Calc'!$M$5,0),0)</f>
        <v>1.3578395547945203</v>
      </c>
      <c r="BX18" s="80">
        <f>IF('NRU Proposal Calc'!$K$6="Yes",IF(('NRU Proposal Calc'!I22)&lt;'NRU Proposal Calc'!J22,('NRU Proposal Calc'!I22-'NRU Proposal Calc'!J22)*'NRU Proposal Calc'!$K$5,0),0)</f>
        <v>0</v>
      </c>
      <c r="BY18" s="105">
        <f>IF('NRU Proposal Calc'!$N$5='NRU Ref Data'!$BY$2,'NRU Scaling'!D21,0)</f>
        <v>0.19680372400665583</v>
      </c>
      <c r="BZ18" s="1">
        <f>IF('NRU Proposal Calc'!$N$5='NRU Ref Data'!$BZ$2,'NRU Scaling'!H21,0)</f>
        <v>0</v>
      </c>
      <c r="CA18" s="6">
        <f>IF('NRU Proposal Calc'!$N$6="Yes",SUM('NRU Ref Data'!BY18:BZ18),0)</f>
        <v>0.19680372400665583</v>
      </c>
      <c r="CB18" s="4"/>
      <c r="CC18" s="4"/>
      <c r="CD18" s="4"/>
      <c r="CE18" s="4"/>
      <c r="CF18" s="4"/>
      <c r="CG18" s="4"/>
      <c r="CH18" s="4"/>
      <c r="CI18" s="4"/>
      <c r="CJ18" s="4"/>
      <c r="CK18" s="4"/>
      <c r="CL18" s="4"/>
      <c r="CM18" s="4"/>
      <c r="CN18" s="4"/>
      <c r="CO18" s="4"/>
      <c r="CP18" s="4"/>
      <c r="CQ18" s="4"/>
      <c r="CR18" s="4" t="e">
        <f>IF('NRU Proposal Calc'!#REF!='NRU Ref Data'!CR$2,Data!G18,0)</f>
        <v>#REF!</v>
      </c>
      <c r="CS18" s="4" t="e">
        <f>IF('NRU Proposal Calc'!#REF!='NRU Ref Data'!CS$2,Data!H18,0)</f>
        <v>#REF!</v>
      </c>
      <c r="CT18" s="4" t="e">
        <f>IF('NRU Proposal Calc'!#REF!='NRU Ref Data'!CT$2,Data!I18,0)</f>
        <v>#REF!</v>
      </c>
      <c r="CU18" s="4" t="e">
        <f>IF('NRU Proposal Calc'!#REF!='NRU Ref Data'!CU$2,Data!J18,0)</f>
        <v>#REF!</v>
      </c>
      <c r="CV18" s="4" t="e">
        <f>IF('NRU Proposal Calc'!#REF!='NRU Ref Data'!CV$2,Data!K18,0)</f>
        <v>#REF!</v>
      </c>
      <c r="CW18" s="4" t="e">
        <f>IF('NRU Proposal Calc'!#REF!='NRU Ref Data'!CW$2,Data!L18,0)</f>
        <v>#REF!</v>
      </c>
      <c r="CX18" s="4" t="e">
        <f>IF('NRU Proposal Calc'!#REF!='NRU Ref Data'!CX$2,Data!M18,0)</f>
        <v>#REF!</v>
      </c>
      <c r="CY18" s="4" t="e">
        <f>IF('NRU Proposal Calc'!#REF!='NRU Ref Data'!CY$2,Data!N18,0)</f>
        <v>#REF!</v>
      </c>
      <c r="CZ18" s="4" t="e">
        <f>IF('NRU Proposal Calc'!#REF!='NRU Ref Data'!CZ$2,Data!O18,0)</f>
        <v>#REF!</v>
      </c>
      <c r="DA18" s="4" t="e">
        <f>IF('NRU Proposal Calc'!#REF!='NRU Ref Data'!DA$2,Data!P18,0)</f>
        <v>#REF!</v>
      </c>
      <c r="DB18" s="4" t="e">
        <f>IF('NRU Proposal Calc'!#REF!='NRU Ref Data'!DB$2,Data!Q18,0)</f>
        <v>#REF!</v>
      </c>
      <c r="DC18" s="4" t="e">
        <f>IF('NRU Proposal Calc'!#REF!='NRU Ref Data'!DC$2,Data!R18,0)</f>
        <v>#REF!</v>
      </c>
      <c r="DD18" s="4" t="e">
        <f>IF('NRU Proposal Calc'!#REF!='NRU Ref Data'!DD$2,Data!S18,0)</f>
        <v>#REF!</v>
      </c>
      <c r="DE18" s="4" t="e">
        <f>IF('NRU Proposal Calc'!#REF!='NRU Ref Data'!DE$2,Data!T18,0)</f>
        <v>#REF!</v>
      </c>
      <c r="DF18" s="4" t="e">
        <f>IF('NRU Proposal Calc'!#REF!='NRU Ref Data'!DF$2,Data!U18,0)</f>
        <v>#REF!</v>
      </c>
      <c r="DG18" s="22" t="e">
        <f t="shared" si="7"/>
        <v>#REF!</v>
      </c>
    </row>
    <row r="19" spans="1:111" x14ac:dyDescent="0.3">
      <c r="A19" s="12">
        <v>10066</v>
      </c>
      <c r="B19" s="37" t="s">
        <v>26</v>
      </c>
      <c r="C19" s="18">
        <f>IF('NRU Proposal Calc'!$C$6='NRU Ref Data'!C$2,Data!G19,0)</f>
        <v>0</v>
      </c>
      <c r="D19" s="4">
        <f>IF('NRU Proposal Calc'!$C$6='NRU Ref Data'!D$2,Data!H19,0)</f>
        <v>0</v>
      </c>
      <c r="E19" s="4">
        <f>IF('NRU Proposal Calc'!$C$6='NRU Ref Data'!E$2,Data!I19,0)</f>
        <v>32.169395776255712</v>
      </c>
      <c r="F19" s="4">
        <f>IF('NRU Proposal Calc'!$C$6='NRU Ref Data'!F$2,Data!J19,0)</f>
        <v>0</v>
      </c>
      <c r="G19" s="4">
        <f>IF('NRU Proposal Calc'!$C$6='NRU Ref Data'!G$2,Data!K19,0)</f>
        <v>0</v>
      </c>
      <c r="H19" s="4">
        <f>IF('NRU Proposal Calc'!$C$6='NRU Ref Data'!H$2,Data!L19,0)</f>
        <v>0</v>
      </c>
      <c r="I19" s="4">
        <f>IF('NRU Proposal Calc'!$C$6='NRU Ref Data'!I$2,Data!M19,0)</f>
        <v>0</v>
      </c>
      <c r="J19" s="4">
        <f>IF('NRU Proposal Calc'!$C$6='NRU Ref Data'!J$2,Data!N19,0)</f>
        <v>0</v>
      </c>
      <c r="K19" s="4">
        <f>IF('NRU Proposal Calc'!$C$6='NRU Ref Data'!K$2,Data!O19,0)</f>
        <v>0</v>
      </c>
      <c r="L19" s="4">
        <f>IF('NRU Proposal Calc'!$C$6='NRU Ref Data'!L$2,Data!P19,0)</f>
        <v>0</v>
      </c>
      <c r="M19" s="4">
        <f>IF('NRU Proposal Calc'!$C$6='NRU Ref Data'!M$2,Data!Q19,0)</f>
        <v>0</v>
      </c>
      <c r="N19" s="4">
        <f>IF('NRU Proposal Calc'!$C$6='NRU Ref Data'!N$2,Data!R19,0)</f>
        <v>0</v>
      </c>
      <c r="O19" s="4">
        <f>IF('NRU Proposal Calc'!$C$6='NRU Ref Data'!O$2,Data!S19,0)</f>
        <v>0</v>
      </c>
      <c r="P19" s="4">
        <f>IF('NRU Proposal Calc'!$C$6='NRU Ref Data'!P$2,Data!T19,0)</f>
        <v>0</v>
      </c>
      <c r="Q19" s="4">
        <f>IF('NRU Proposal Calc'!$C$6='NRU Ref Data'!Q$2,Data!U19,0)</f>
        <v>0</v>
      </c>
      <c r="R19" s="22">
        <f t="shared" si="1"/>
        <v>32.169395776255712</v>
      </c>
      <c r="S19" s="18">
        <f>IF(S$2='NRU Proposal Calc'!$D$6,Data!V19,0)</f>
        <v>0</v>
      </c>
      <c r="T19" s="4">
        <f>IF(T$2='NRU Proposal Calc'!$D$6,Data!W19,0)</f>
        <v>0</v>
      </c>
      <c r="U19" s="4">
        <f>IF(U$2='NRU Proposal Calc'!$D$6,Data!X19,0)</f>
        <v>0</v>
      </c>
      <c r="V19" s="4">
        <f>IF(V$2='NRU Proposal Calc'!$D$6,Data!Y19,0)</f>
        <v>0</v>
      </c>
      <c r="W19" s="4">
        <f>IF(W$2='NRU Proposal Calc'!$D$6,Data!Z19,0)</f>
        <v>0</v>
      </c>
      <c r="X19" s="4">
        <f>IF(X$2='NRU Proposal Calc'!$D$6,Data!AA19,0)</f>
        <v>0</v>
      </c>
      <c r="Y19" s="4">
        <f>IF(Y$2='NRU Proposal Calc'!$D$6,Data!AB19,0)</f>
        <v>0</v>
      </c>
      <c r="Z19" s="4">
        <f>IF(Z$2='NRU Proposal Calc'!$D$6,Data!AC19,0)</f>
        <v>0</v>
      </c>
      <c r="AA19" s="4">
        <f>IF(AA$2='NRU Proposal Calc'!$D$6,Data!AD19,0)</f>
        <v>0</v>
      </c>
      <c r="AB19" s="4">
        <f>IF(AB$2='NRU Proposal Calc'!$D$6,Data!AE19,0)</f>
        <v>0</v>
      </c>
      <c r="AC19" s="4">
        <f>IF(AC$2='NRU Proposal Calc'!$D$6,Data!AF19,0)</f>
        <v>0</v>
      </c>
      <c r="AD19" s="4">
        <f>IF(AD$2='NRU Proposal Calc'!$D$6,Data!AG19,0)</f>
        <v>0</v>
      </c>
      <c r="AE19" s="4">
        <f>IF(AE$2='NRU Proposal Calc'!$D$6,Data!AH19,0)</f>
        <v>0</v>
      </c>
      <c r="AF19" s="4">
        <f>IF(AF$2='NRU Proposal Calc'!$D$6,Data!AI19,0)</f>
        <v>0</v>
      </c>
      <c r="AG19" s="6">
        <f t="shared" si="2"/>
        <v>0</v>
      </c>
      <c r="AH19" s="18">
        <f>IF(AH$2='NRU Proposal Calc'!$E$6,0,0)</f>
        <v>0</v>
      </c>
      <c r="AI19" s="4">
        <f>IF(AI$2='NRU Proposal Calc'!$E$6,Data!AJ19,0)</f>
        <v>0</v>
      </c>
      <c r="AJ19" s="4">
        <f>IF(AJ$2='NRU Proposal Calc'!$E$6,Data!AK19,0)</f>
        <v>7.1143835616438356</v>
      </c>
      <c r="AK19" s="4">
        <f>IF(AK$2='NRU Proposal Calc'!$E$6,Data!AL19,0)</f>
        <v>0</v>
      </c>
      <c r="AL19" s="4">
        <f>IF(AL$2='NRU Proposal Calc'!$E$6,Data!AM19,0)</f>
        <v>0</v>
      </c>
      <c r="AM19" s="4">
        <f>IF(AM$2='NRU Proposal Calc'!$E$6,Data!AN19,0)</f>
        <v>0</v>
      </c>
      <c r="AN19" s="4">
        <f>IF(AN$2='NRU Proposal Calc'!$E$6,Data!AO19,0)</f>
        <v>0</v>
      </c>
      <c r="AO19" s="4">
        <f>IF(AO$2='NRU Proposal Calc'!$E$6,Data!AP19,0)</f>
        <v>0</v>
      </c>
      <c r="AP19" s="6">
        <f t="shared" si="3"/>
        <v>7.1143835616438356</v>
      </c>
      <c r="AQ19" s="18">
        <f>IF(AQ$2='NRU Proposal Calc'!$F$6,0,0)</f>
        <v>0</v>
      </c>
      <c r="AR19" s="4">
        <f>IF(AR$2='NRU Proposal Calc'!$F$6,Data!AQ19,0)</f>
        <v>0</v>
      </c>
      <c r="AS19" s="4">
        <f>IF(AS$2='NRU Proposal Calc'!$F$6,Data!AR19,0)</f>
        <v>0</v>
      </c>
      <c r="AT19" s="4">
        <f>IF(AT$2='NRU Proposal Calc'!$F$6,Data!AS19,0)</f>
        <v>0</v>
      </c>
      <c r="AU19" s="4">
        <f>IF(AU$2='NRU Proposal Calc'!$F$6,Data!AT19,0)</f>
        <v>0</v>
      </c>
      <c r="AV19" s="4">
        <f>IF(AV$2='NRU Proposal Calc'!$F$6,Data!AU19,0)</f>
        <v>0</v>
      </c>
      <c r="AW19" s="4">
        <f>IF(AW$2='NRU Proposal Calc'!$F$6,Data!AV19,0)</f>
        <v>0</v>
      </c>
      <c r="AX19" s="4">
        <f>IF(AX$2='NRU Proposal Calc'!$F$6,Data!AW19,0)</f>
        <v>0</v>
      </c>
      <c r="AY19" s="6">
        <f t="shared" si="4"/>
        <v>0</v>
      </c>
      <c r="AZ19" s="18">
        <f>IF(AZ$2='NRU Proposal Calc'!$G$6,0,0)</f>
        <v>0</v>
      </c>
      <c r="BA19" s="4">
        <f>IF(BA$2='NRU Proposal Calc'!$G$6,Data!AX19,0)</f>
        <v>0</v>
      </c>
      <c r="BB19" s="4">
        <f>IF(BB$2='NRU Proposal Calc'!$G$6,Data!AY19,0)</f>
        <v>0</v>
      </c>
      <c r="BC19" s="4">
        <f>IF(BC$2='NRU Proposal Calc'!$G$6,Data!AZ19,0)</f>
        <v>0</v>
      </c>
      <c r="BD19" s="4">
        <f>IF(BD$2='NRU Proposal Calc'!$G$6,Data!BA19,0)</f>
        <v>0</v>
      </c>
      <c r="BE19" s="4">
        <f>IF(BE$2='NRU Proposal Calc'!$G$6,Data!BB19,0)</f>
        <v>0</v>
      </c>
      <c r="BF19" s="4">
        <f>IF(BF$2='NRU Proposal Calc'!$G$6,Data!BC19,0)</f>
        <v>0</v>
      </c>
      <c r="BG19" s="4">
        <f>IF(BG$2='NRU Proposal Calc'!$G$6,Data!BD19,0)</f>
        <v>0</v>
      </c>
      <c r="BH19" s="6">
        <f t="shared" si="5"/>
        <v>0</v>
      </c>
      <c r="BI19" s="97">
        <f>IF('NRU Proposal Calc'!$H$6="Yes",Data!BE19,0)</f>
        <v>0</v>
      </c>
      <c r="BJ19" s="18">
        <f>IF(BJ$2='NRU Proposal Calc'!$L$4,0,0)</f>
        <v>0</v>
      </c>
      <c r="BK19" s="4">
        <f>IF(BK$2='NRU Proposal Calc'!$L$4,Data!BV19,0)</f>
        <v>0</v>
      </c>
      <c r="BL19" s="4">
        <f>IF(BL$2='NRU Proposal Calc'!$L$4,Data!BW19,0)</f>
        <v>6.6000000000000003E-2</v>
      </c>
      <c r="BM19" s="4">
        <f>IF(BM$2='NRU Proposal Calc'!$L$4,Data!BX19,0)</f>
        <v>0</v>
      </c>
      <c r="BN19" s="4">
        <f>IF(BN$2='NRU Proposal Calc'!$L$4,Data!BY19,0)</f>
        <v>0</v>
      </c>
      <c r="BO19" s="4">
        <f>IF(BO$2='NRU Proposal Calc'!$L$4,Data!BZ19,0)</f>
        <v>0</v>
      </c>
      <c r="BP19" s="6">
        <f t="shared" si="6"/>
        <v>6.6000000000000003E-2</v>
      </c>
      <c r="BQ19" s="4">
        <f>IF('NRU Proposal Calc'!$J$6='NRU Ref Data'!BQ$2,Data!C19,0)</f>
        <v>0</v>
      </c>
      <c r="BR19" s="4">
        <f>IF('NRU Proposal Calc'!$J$6='NRU Ref Data'!BR$2,Data!D19,0)</f>
        <v>0</v>
      </c>
      <c r="BS19" s="4">
        <f>IF('NRU Proposal Calc'!$J$6='NRU Ref Data'!BS$2,Data!E19,0)</f>
        <v>0</v>
      </c>
      <c r="BT19" s="4">
        <f>IF('NRU Proposal Calc'!$J$6='NRU Ref Data'!BT$2,Data!F19,0)</f>
        <v>24.370999999999999</v>
      </c>
      <c r="BU19" s="99">
        <f t="shared" si="0"/>
        <v>24.370999999999999</v>
      </c>
      <c r="BV19" s="102">
        <f>IF('NRU Proposal Calc'!$L$6="Yes",'NRU Ref Data'!BP19*'NRU Proposal Calc'!$L$5,0)</f>
        <v>3.3000000000000002E-2</v>
      </c>
      <c r="BW19" s="102">
        <f>IF('NRU Proposal Calc'!$M$6="Yes",IF(('NRU Proposal Calc'!I23-'NRU Ref Data'!BU19)&gt;0,('NRU Proposal Calc'!I23-'NRU Ref Data'!BU19)*'NRU Proposal Calc'!$M$5,0),0)</f>
        <v>0.34200610730593972</v>
      </c>
      <c r="BX19" s="80">
        <f>IF('NRU Proposal Calc'!$K$6="Yes",IF(('NRU Proposal Calc'!I23)&lt;'NRU Proposal Calc'!J23,('NRU Proposal Calc'!I23-'NRU Proposal Calc'!J23)*'NRU Proposal Calc'!$K$5,0),0)</f>
        <v>0</v>
      </c>
      <c r="BY19" s="105">
        <f>IF('NRU Proposal Calc'!$N$5='NRU Ref Data'!$BY$2,'NRU Scaling'!D22,0)</f>
        <v>1.3036175897755127</v>
      </c>
      <c r="BZ19" s="1">
        <f>IF('NRU Proposal Calc'!$N$5='NRU Ref Data'!$BZ$2,'NRU Scaling'!H22,0)</f>
        <v>0</v>
      </c>
      <c r="CA19" s="6">
        <f>IF('NRU Proposal Calc'!$N$6="Yes",SUM('NRU Ref Data'!BY19:BZ19),0)</f>
        <v>1.3036175897755127</v>
      </c>
      <c r="CB19" s="4"/>
      <c r="CC19" s="4"/>
      <c r="CD19" s="4"/>
      <c r="CE19" s="4"/>
      <c r="CF19" s="4"/>
      <c r="CG19" s="4"/>
      <c r="CH19" s="4"/>
      <c r="CI19" s="4"/>
      <c r="CJ19" s="4"/>
      <c r="CK19" s="4"/>
      <c r="CL19" s="4"/>
      <c r="CM19" s="4"/>
      <c r="CN19" s="4"/>
      <c r="CO19" s="4"/>
      <c r="CP19" s="4"/>
      <c r="CQ19" s="4"/>
      <c r="CR19" s="4" t="e">
        <f>IF('NRU Proposal Calc'!#REF!='NRU Ref Data'!CR$2,Data!G19,0)</f>
        <v>#REF!</v>
      </c>
      <c r="CS19" s="4" t="e">
        <f>IF('NRU Proposal Calc'!#REF!='NRU Ref Data'!CS$2,Data!H19,0)</f>
        <v>#REF!</v>
      </c>
      <c r="CT19" s="4" t="e">
        <f>IF('NRU Proposal Calc'!#REF!='NRU Ref Data'!CT$2,Data!I19,0)</f>
        <v>#REF!</v>
      </c>
      <c r="CU19" s="4" t="e">
        <f>IF('NRU Proposal Calc'!#REF!='NRU Ref Data'!CU$2,Data!J19,0)</f>
        <v>#REF!</v>
      </c>
      <c r="CV19" s="4" t="e">
        <f>IF('NRU Proposal Calc'!#REF!='NRU Ref Data'!CV$2,Data!K19,0)</f>
        <v>#REF!</v>
      </c>
      <c r="CW19" s="4" t="e">
        <f>IF('NRU Proposal Calc'!#REF!='NRU Ref Data'!CW$2,Data!L19,0)</f>
        <v>#REF!</v>
      </c>
      <c r="CX19" s="4" t="e">
        <f>IF('NRU Proposal Calc'!#REF!='NRU Ref Data'!CX$2,Data!M19,0)</f>
        <v>#REF!</v>
      </c>
      <c r="CY19" s="4" t="e">
        <f>IF('NRU Proposal Calc'!#REF!='NRU Ref Data'!CY$2,Data!N19,0)</f>
        <v>#REF!</v>
      </c>
      <c r="CZ19" s="4" t="e">
        <f>IF('NRU Proposal Calc'!#REF!='NRU Ref Data'!CZ$2,Data!O19,0)</f>
        <v>#REF!</v>
      </c>
      <c r="DA19" s="4" t="e">
        <f>IF('NRU Proposal Calc'!#REF!='NRU Ref Data'!DA$2,Data!P19,0)</f>
        <v>#REF!</v>
      </c>
      <c r="DB19" s="4" t="e">
        <f>IF('NRU Proposal Calc'!#REF!='NRU Ref Data'!DB$2,Data!Q19,0)</f>
        <v>#REF!</v>
      </c>
      <c r="DC19" s="4" t="e">
        <f>IF('NRU Proposal Calc'!#REF!='NRU Ref Data'!DC$2,Data!R19,0)</f>
        <v>#REF!</v>
      </c>
      <c r="DD19" s="4" t="e">
        <f>IF('NRU Proposal Calc'!#REF!='NRU Ref Data'!DD$2,Data!S19,0)</f>
        <v>#REF!</v>
      </c>
      <c r="DE19" s="4" t="e">
        <f>IF('NRU Proposal Calc'!#REF!='NRU Ref Data'!DE$2,Data!T19,0)</f>
        <v>#REF!</v>
      </c>
      <c r="DF19" s="4" t="e">
        <f>IF('NRU Proposal Calc'!#REF!='NRU Ref Data'!DF$2,Data!U19,0)</f>
        <v>#REF!</v>
      </c>
      <c r="DG19" s="22" t="e">
        <f t="shared" si="7"/>
        <v>#REF!</v>
      </c>
    </row>
    <row r="20" spans="1:111" x14ac:dyDescent="0.3">
      <c r="A20" s="12">
        <v>10067</v>
      </c>
      <c r="B20" s="37" t="s">
        <v>27</v>
      </c>
      <c r="C20" s="18">
        <f>IF('NRU Proposal Calc'!$C$6='NRU Ref Data'!C$2,Data!G20,0)</f>
        <v>0</v>
      </c>
      <c r="D20" s="4">
        <f>IF('NRU Proposal Calc'!$C$6='NRU Ref Data'!D$2,Data!H20,0)</f>
        <v>0</v>
      </c>
      <c r="E20" s="4">
        <f>IF('NRU Proposal Calc'!$C$6='NRU Ref Data'!E$2,Data!I20,0)</f>
        <v>16.669366552511416</v>
      </c>
      <c r="F20" s="4">
        <f>IF('NRU Proposal Calc'!$C$6='NRU Ref Data'!F$2,Data!J20,0)</f>
        <v>0</v>
      </c>
      <c r="G20" s="4">
        <f>IF('NRU Proposal Calc'!$C$6='NRU Ref Data'!G$2,Data!K20,0)</f>
        <v>0</v>
      </c>
      <c r="H20" s="4">
        <f>IF('NRU Proposal Calc'!$C$6='NRU Ref Data'!H$2,Data!L20,0)</f>
        <v>0</v>
      </c>
      <c r="I20" s="4">
        <f>IF('NRU Proposal Calc'!$C$6='NRU Ref Data'!I$2,Data!M20,0)</f>
        <v>0</v>
      </c>
      <c r="J20" s="4">
        <f>IF('NRU Proposal Calc'!$C$6='NRU Ref Data'!J$2,Data!N20,0)</f>
        <v>0</v>
      </c>
      <c r="K20" s="4">
        <f>IF('NRU Proposal Calc'!$C$6='NRU Ref Data'!K$2,Data!O20,0)</f>
        <v>0</v>
      </c>
      <c r="L20" s="4">
        <f>IF('NRU Proposal Calc'!$C$6='NRU Ref Data'!L$2,Data!P20,0)</f>
        <v>0</v>
      </c>
      <c r="M20" s="4">
        <f>IF('NRU Proposal Calc'!$C$6='NRU Ref Data'!M$2,Data!Q20,0)</f>
        <v>0</v>
      </c>
      <c r="N20" s="4">
        <f>IF('NRU Proposal Calc'!$C$6='NRU Ref Data'!N$2,Data!R20,0)</f>
        <v>0</v>
      </c>
      <c r="O20" s="4">
        <f>IF('NRU Proposal Calc'!$C$6='NRU Ref Data'!O$2,Data!S20,0)</f>
        <v>0</v>
      </c>
      <c r="P20" s="4">
        <f>IF('NRU Proposal Calc'!$C$6='NRU Ref Data'!P$2,Data!T20,0)</f>
        <v>0</v>
      </c>
      <c r="Q20" s="4">
        <f>IF('NRU Proposal Calc'!$C$6='NRU Ref Data'!Q$2,Data!U20,0)</f>
        <v>0</v>
      </c>
      <c r="R20" s="22">
        <f t="shared" si="1"/>
        <v>16.669366552511416</v>
      </c>
      <c r="S20" s="18">
        <f>IF(S$2='NRU Proposal Calc'!$D$6,Data!V20,0)</f>
        <v>0</v>
      </c>
      <c r="T20" s="4">
        <f>IF(T$2='NRU Proposal Calc'!$D$6,Data!W20,0)</f>
        <v>0</v>
      </c>
      <c r="U20" s="4">
        <f>IF(U$2='NRU Proposal Calc'!$D$6,Data!X20,0)</f>
        <v>0</v>
      </c>
      <c r="V20" s="4">
        <f>IF(V$2='NRU Proposal Calc'!$D$6,Data!Y20,0)</f>
        <v>0</v>
      </c>
      <c r="W20" s="4">
        <f>IF(W$2='NRU Proposal Calc'!$D$6,Data!Z20,0)</f>
        <v>0</v>
      </c>
      <c r="X20" s="4">
        <f>IF(X$2='NRU Proposal Calc'!$D$6,Data!AA20,0)</f>
        <v>0</v>
      </c>
      <c r="Y20" s="4">
        <f>IF(Y$2='NRU Proposal Calc'!$D$6,Data!AB20,0)</f>
        <v>0</v>
      </c>
      <c r="Z20" s="4">
        <f>IF(Z$2='NRU Proposal Calc'!$D$6,Data!AC20,0)</f>
        <v>0</v>
      </c>
      <c r="AA20" s="4">
        <f>IF(AA$2='NRU Proposal Calc'!$D$6,Data!AD20,0)</f>
        <v>0</v>
      </c>
      <c r="AB20" s="4">
        <f>IF(AB$2='NRU Proposal Calc'!$D$6,Data!AE20,0)</f>
        <v>0</v>
      </c>
      <c r="AC20" s="4">
        <f>IF(AC$2='NRU Proposal Calc'!$D$6,Data!AF20,0)</f>
        <v>0</v>
      </c>
      <c r="AD20" s="4">
        <f>IF(AD$2='NRU Proposal Calc'!$D$6,Data!AG20,0)</f>
        <v>0</v>
      </c>
      <c r="AE20" s="4">
        <f>IF(AE$2='NRU Proposal Calc'!$D$6,Data!AH20,0)</f>
        <v>0</v>
      </c>
      <c r="AF20" s="4">
        <f>IF(AF$2='NRU Proposal Calc'!$D$6,Data!AI20,0)</f>
        <v>0</v>
      </c>
      <c r="AG20" s="6">
        <f t="shared" si="2"/>
        <v>0</v>
      </c>
      <c r="AH20" s="18">
        <f>IF(AH$2='NRU Proposal Calc'!$E$6,0,0)</f>
        <v>0</v>
      </c>
      <c r="AI20" s="4">
        <f>IF(AI$2='NRU Proposal Calc'!$E$6,Data!AJ20,0)</f>
        <v>0</v>
      </c>
      <c r="AJ20" s="4">
        <f>IF(AJ$2='NRU Proposal Calc'!$E$6,Data!AK20,0)</f>
        <v>0</v>
      </c>
      <c r="AK20" s="4">
        <f>IF(AK$2='NRU Proposal Calc'!$E$6,Data!AL20,0)</f>
        <v>0</v>
      </c>
      <c r="AL20" s="4">
        <f>IF(AL$2='NRU Proposal Calc'!$E$6,Data!AM20,0)</f>
        <v>0</v>
      </c>
      <c r="AM20" s="4">
        <f>IF(AM$2='NRU Proposal Calc'!$E$6,Data!AN20,0)</f>
        <v>0</v>
      </c>
      <c r="AN20" s="4">
        <f>IF(AN$2='NRU Proposal Calc'!$E$6,Data!AO20,0)</f>
        <v>0</v>
      </c>
      <c r="AO20" s="4">
        <f>IF(AO$2='NRU Proposal Calc'!$E$6,Data!AP20,0)</f>
        <v>0</v>
      </c>
      <c r="AP20" s="6">
        <f t="shared" si="3"/>
        <v>0</v>
      </c>
      <c r="AQ20" s="18">
        <f>IF(AQ$2='NRU Proposal Calc'!$F$6,0,0)</f>
        <v>0</v>
      </c>
      <c r="AR20" s="4">
        <f>IF(AR$2='NRU Proposal Calc'!$F$6,Data!AQ20,0)</f>
        <v>0</v>
      </c>
      <c r="AS20" s="4">
        <f>IF(AS$2='NRU Proposal Calc'!$F$6,Data!AR20,0)</f>
        <v>0</v>
      </c>
      <c r="AT20" s="4">
        <f>IF(AT$2='NRU Proposal Calc'!$F$6,Data!AS20,0)</f>
        <v>0</v>
      </c>
      <c r="AU20" s="4">
        <f>IF(AU$2='NRU Proposal Calc'!$F$6,Data!AT20,0)</f>
        <v>0</v>
      </c>
      <c r="AV20" s="4">
        <f>IF(AV$2='NRU Proposal Calc'!$F$6,Data!AU20,0)</f>
        <v>0</v>
      </c>
      <c r="AW20" s="4">
        <f>IF(AW$2='NRU Proposal Calc'!$F$6,Data!AV20,0)</f>
        <v>0</v>
      </c>
      <c r="AX20" s="4">
        <f>IF(AX$2='NRU Proposal Calc'!$F$6,Data!AW20,0)</f>
        <v>0</v>
      </c>
      <c r="AY20" s="6">
        <f t="shared" si="4"/>
        <v>0</v>
      </c>
      <c r="AZ20" s="18">
        <f>IF(AZ$2='NRU Proposal Calc'!$G$6,0,0)</f>
        <v>0</v>
      </c>
      <c r="BA20" s="4">
        <f>IF(BA$2='NRU Proposal Calc'!$G$6,Data!AX20,0)</f>
        <v>0</v>
      </c>
      <c r="BB20" s="4">
        <f>IF(BB$2='NRU Proposal Calc'!$G$6,Data!AY20,0)</f>
        <v>0</v>
      </c>
      <c r="BC20" s="4">
        <f>IF(BC$2='NRU Proposal Calc'!$G$6,Data!AZ20,0)</f>
        <v>0</v>
      </c>
      <c r="BD20" s="4">
        <f>IF(BD$2='NRU Proposal Calc'!$G$6,Data!BA20,0)</f>
        <v>0</v>
      </c>
      <c r="BE20" s="4">
        <f>IF(BE$2='NRU Proposal Calc'!$G$6,Data!BB20,0)</f>
        <v>0</v>
      </c>
      <c r="BF20" s="4">
        <f>IF(BF$2='NRU Proposal Calc'!$G$6,Data!BC20,0)</f>
        <v>0</v>
      </c>
      <c r="BG20" s="4">
        <f>IF(BG$2='NRU Proposal Calc'!$G$6,Data!BD20,0)</f>
        <v>0</v>
      </c>
      <c r="BH20" s="6">
        <f t="shared" si="5"/>
        <v>0</v>
      </c>
      <c r="BI20" s="97">
        <f>IF('NRU Proposal Calc'!$H$6="Yes",Data!BE20,0)</f>
        <v>0</v>
      </c>
      <c r="BJ20" s="18">
        <f>IF(BJ$2='NRU Proposal Calc'!$L$4,0,0)</f>
        <v>0</v>
      </c>
      <c r="BK20" s="4">
        <f>IF(BK$2='NRU Proposal Calc'!$L$4,Data!BV20,0)</f>
        <v>0</v>
      </c>
      <c r="BL20" s="4">
        <f>IF(BL$2='NRU Proposal Calc'!$L$4,Data!BW20,0)</f>
        <v>8.0000000000000002E-3</v>
      </c>
      <c r="BM20" s="4">
        <f>IF(BM$2='NRU Proposal Calc'!$L$4,Data!BX20,0)</f>
        <v>0</v>
      </c>
      <c r="BN20" s="4">
        <f>IF(BN$2='NRU Proposal Calc'!$L$4,Data!BY20,0)</f>
        <v>0</v>
      </c>
      <c r="BO20" s="4">
        <f>IF(BO$2='NRU Proposal Calc'!$L$4,Data!BZ20,0)</f>
        <v>0</v>
      </c>
      <c r="BP20" s="6">
        <f t="shared" si="6"/>
        <v>8.0000000000000002E-3</v>
      </c>
      <c r="BQ20" s="4">
        <f>IF('NRU Proposal Calc'!$J$6='NRU Ref Data'!BQ$2,Data!C20,0)</f>
        <v>0</v>
      </c>
      <c r="BR20" s="4">
        <f>IF('NRU Proposal Calc'!$J$6='NRU Ref Data'!BR$2,Data!D20,0)</f>
        <v>0</v>
      </c>
      <c r="BS20" s="4">
        <f>IF('NRU Proposal Calc'!$J$6='NRU Ref Data'!BS$2,Data!E20,0)</f>
        <v>0</v>
      </c>
      <c r="BT20" s="4">
        <f>IF('NRU Proposal Calc'!$J$6='NRU Ref Data'!BT$2,Data!F20,0)</f>
        <v>15.817</v>
      </c>
      <c r="BU20" s="99">
        <f t="shared" si="0"/>
        <v>15.817</v>
      </c>
      <c r="BV20" s="102">
        <f>IF('NRU Proposal Calc'!$L$6="Yes",'NRU Ref Data'!BP20*'NRU Proposal Calc'!$L$5,0)</f>
        <v>4.0000000000000001E-3</v>
      </c>
      <c r="BW20" s="102">
        <f>IF('NRU Proposal Calc'!$M$6="Yes",IF(('NRU Proposal Calc'!I24-'NRU Ref Data'!BU20)&gt;0,('NRU Proposal Calc'!I24-'NRU Ref Data'!BU20)*'NRU Proposal Calc'!$M$5,0),0)</f>
        <v>0.42618327625570807</v>
      </c>
      <c r="BX20" s="80">
        <f>IF('NRU Proposal Calc'!$K$6="Yes",IF(('NRU Proposal Calc'!I24)&lt;'NRU Proposal Calc'!J24,('NRU Proposal Calc'!I24-'NRU Proposal Calc'!J24)*'NRU Proposal Calc'!$K$5,0),0)</f>
        <v>0</v>
      </c>
      <c r="BY20" s="105">
        <f>IF('NRU Proposal Calc'!$N$5='NRU Ref Data'!$BY$2,'NRU Scaling'!D23,0)</f>
        <v>0.8559002940268543</v>
      </c>
      <c r="BZ20" s="1">
        <f>IF('NRU Proposal Calc'!$N$5='NRU Ref Data'!$BZ$2,'NRU Scaling'!H23,0)</f>
        <v>0</v>
      </c>
      <c r="CA20" s="6">
        <f>IF('NRU Proposal Calc'!$N$6="Yes",SUM('NRU Ref Data'!BY20:BZ20),0)</f>
        <v>0.8559002940268543</v>
      </c>
      <c r="CB20" s="4"/>
      <c r="CC20" s="4"/>
      <c r="CD20" s="4"/>
      <c r="CE20" s="4"/>
      <c r="CF20" s="4"/>
      <c r="CG20" s="4"/>
      <c r="CH20" s="4"/>
      <c r="CI20" s="4"/>
      <c r="CJ20" s="4"/>
      <c r="CK20" s="4"/>
      <c r="CL20" s="4"/>
      <c r="CM20" s="4"/>
      <c r="CN20" s="4"/>
      <c r="CO20" s="4"/>
      <c r="CP20" s="4"/>
      <c r="CQ20" s="4"/>
      <c r="CR20" s="4" t="e">
        <f>IF('NRU Proposal Calc'!#REF!='NRU Ref Data'!CR$2,Data!G20,0)</f>
        <v>#REF!</v>
      </c>
      <c r="CS20" s="4" t="e">
        <f>IF('NRU Proposal Calc'!#REF!='NRU Ref Data'!CS$2,Data!H20,0)</f>
        <v>#REF!</v>
      </c>
      <c r="CT20" s="4" t="e">
        <f>IF('NRU Proposal Calc'!#REF!='NRU Ref Data'!CT$2,Data!I20,0)</f>
        <v>#REF!</v>
      </c>
      <c r="CU20" s="4" t="e">
        <f>IF('NRU Proposal Calc'!#REF!='NRU Ref Data'!CU$2,Data!J20,0)</f>
        <v>#REF!</v>
      </c>
      <c r="CV20" s="4" t="e">
        <f>IF('NRU Proposal Calc'!#REF!='NRU Ref Data'!CV$2,Data!K20,0)</f>
        <v>#REF!</v>
      </c>
      <c r="CW20" s="4" t="e">
        <f>IF('NRU Proposal Calc'!#REF!='NRU Ref Data'!CW$2,Data!L20,0)</f>
        <v>#REF!</v>
      </c>
      <c r="CX20" s="4" t="e">
        <f>IF('NRU Proposal Calc'!#REF!='NRU Ref Data'!CX$2,Data!M20,0)</f>
        <v>#REF!</v>
      </c>
      <c r="CY20" s="4" t="e">
        <f>IF('NRU Proposal Calc'!#REF!='NRU Ref Data'!CY$2,Data!N20,0)</f>
        <v>#REF!</v>
      </c>
      <c r="CZ20" s="4" t="e">
        <f>IF('NRU Proposal Calc'!#REF!='NRU Ref Data'!CZ$2,Data!O20,0)</f>
        <v>#REF!</v>
      </c>
      <c r="DA20" s="4" t="e">
        <f>IF('NRU Proposal Calc'!#REF!='NRU Ref Data'!DA$2,Data!P20,0)</f>
        <v>#REF!</v>
      </c>
      <c r="DB20" s="4" t="e">
        <f>IF('NRU Proposal Calc'!#REF!='NRU Ref Data'!DB$2,Data!Q20,0)</f>
        <v>#REF!</v>
      </c>
      <c r="DC20" s="4" t="e">
        <f>IF('NRU Proposal Calc'!#REF!='NRU Ref Data'!DC$2,Data!R20,0)</f>
        <v>#REF!</v>
      </c>
      <c r="DD20" s="4" t="e">
        <f>IF('NRU Proposal Calc'!#REF!='NRU Ref Data'!DD$2,Data!S20,0)</f>
        <v>#REF!</v>
      </c>
      <c r="DE20" s="4" t="e">
        <f>IF('NRU Proposal Calc'!#REF!='NRU Ref Data'!DE$2,Data!T20,0)</f>
        <v>#REF!</v>
      </c>
      <c r="DF20" s="4" t="e">
        <f>IF('NRU Proposal Calc'!#REF!='NRU Ref Data'!DF$2,Data!U20,0)</f>
        <v>#REF!</v>
      </c>
      <c r="DG20" s="22" t="e">
        <f t="shared" si="7"/>
        <v>#REF!</v>
      </c>
    </row>
    <row r="21" spans="1:111" x14ac:dyDescent="0.3">
      <c r="A21" s="12">
        <v>10068</v>
      </c>
      <c r="B21" s="37" t="s">
        <v>28</v>
      </c>
      <c r="C21" s="18">
        <f>IF('NRU Proposal Calc'!$C$6='NRU Ref Data'!C$2,Data!G21,0)</f>
        <v>0</v>
      </c>
      <c r="D21" s="4">
        <f>IF('NRU Proposal Calc'!$C$6='NRU Ref Data'!D$2,Data!H21,0)</f>
        <v>0</v>
      </c>
      <c r="E21" s="4">
        <f>IF('NRU Proposal Calc'!$C$6='NRU Ref Data'!E$2,Data!I21,0)</f>
        <v>2.5076860730593613</v>
      </c>
      <c r="F21" s="4">
        <f>IF('NRU Proposal Calc'!$C$6='NRU Ref Data'!F$2,Data!J21,0)</f>
        <v>0</v>
      </c>
      <c r="G21" s="4">
        <f>IF('NRU Proposal Calc'!$C$6='NRU Ref Data'!G$2,Data!K21,0)</f>
        <v>0</v>
      </c>
      <c r="H21" s="4">
        <f>IF('NRU Proposal Calc'!$C$6='NRU Ref Data'!H$2,Data!L21,0)</f>
        <v>0</v>
      </c>
      <c r="I21" s="4">
        <f>IF('NRU Proposal Calc'!$C$6='NRU Ref Data'!I$2,Data!M21,0)</f>
        <v>0</v>
      </c>
      <c r="J21" s="4">
        <f>IF('NRU Proposal Calc'!$C$6='NRU Ref Data'!J$2,Data!N21,0)</f>
        <v>0</v>
      </c>
      <c r="K21" s="4">
        <f>IF('NRU Proposal Calc'!$C$6='NRU Ref Data'!K$2,Data!O21,0)</f>
        <v>0</v>
      </c>
      <c r="L21" s="4">
        <f>IF('NRU Proposal Calc'!$C$6='NRU Ref Data'!L$2,Data!P21,0)</f>
        <v>0</v>
      </c>
      <c r="M21" s="4">
        <f>IF('NRU Proposal Calc'!$C$6='NRU Ref Data'!M$2,Data!Q21,0)</f>
        <v>0</v>
      </c>
      <c r="N21" s="4">
        <f>IF('NRU Proposal Calc'!$C$6='NRU Ref Data'!N$2,Data!R21,0)</f>
        <v>0</v>
      </c>
      <c r="O21" s="4">
        <f>IF('NRU Proposal Calc'!$C$6='NRU Ref Data'!O$2,Data!S21,0)</f>
        <v>0</v>
      </c>
      <c r="P21" s="4">
        <f>IF('NRU Proposal Calc'!$C$6='NRU Ref Data'!P$2,Data!T21,0)</f>
        <v>0</v>
      </c>
      <c r="Q21" s="4">
        <f>IF('NRU Proposal Calc'!$C$6='NRU Ref Data'!Q$2,Data!U21,0)</f>
        <v>0</v>
      </c>
      <c r="R21" s="22">
        <f t="shared" si="1"/>
        <v>2.5076860730593613</v>
      </c>
      <c r="S21" s="18">
        <f>IF(S$2='NRU Proposal Calc'!$D$6,Data!V21,0)</f>
        <v>0</v>
      </c>
      <c r="T21" s="4">
        <f>IF(T$2='NRU Proposal Calc'!$D$6,Data!W21,0)</f>
        <v>0</v>
      </c>
      <c r="U21" s="4">
        <f>IF(U$2='NRU Proposal Calc'!$D$6,Data!X21,0)</f>
        <v>0</v>
      </c>
      <c r="V21" s="4">
        <f>IF(V$2='NRU Proposal Calc'!$D$6,Data!Y21,0)</f>
        <v>0</v>
      </c>
      <c r="W21" s="4">
        <f>IF(W$2='NRU Proposal Calc'!$D$6,Data!Z21,0)</f>
        <v>0</v>
      </c>
      <c r="X21" s="4">
        <f>IF(X$2='NRU Proposal Calc'!$D$6,Data!AA21,0)</f>
        <v>0</v>
      </c>
      <c r="Y21" s="4">
        <f>IF(Y$2='NRU Proposal Calc'!$D$6,Data!AB21,0)</f>
        <v>0</v>
      </c>
      <c r="Z21" s="4">
        <f>IF(Z$2='NRU Proposal Calc'!$D$6,Data!AC21,0)</f>
        <v>0</v>
      </c>
      <c r="AA21" s="4">
        <f>IF(AA$2='NRU Proposal Calc'!$D$6,Data!AD21,0)</f>
        <v>0</v>
      </c>
      <c r="AB21" s="4">
        <f>IF(AB$2='NRU Proposal Calc'!$D$6,Data!AE21,0)</f>
        <v>0</v>
      </c>
      <c r="AC21" s="4">
        <f>IF(AC$2='NRU Proposal Calc'!$D$6,Data!AF21,0)</f>
        <v>0</v>
      </c>
      <c r="AD21" s="4">
        <f>IF(AD$2='NRU Proposal Calc'!$D$6,Data!AG21,0)</f>
        <v>0</v>
      </c>
      <c r="AE21" s="4">
        <f>IF(AE$2='NRU Proposal Calc'!$D$6,Data!AH21,0)</f>
        <v>0</v>
      </c>
      <c r="AF21" s="4">
        <f>IF(AF$2='NRU Proposal Calc'!$D$6,Data!AI21,0)</f>
        <v>0</v>
      </c>
      <c r="AG21" s="6">
        <f t="shared" si="2"/>
        <v>0</v>
      </c>
      <c r="AH21" s="18">
        <f>IF(AH$2='NRU Proposal Calc'!$E$6,0,0)</f>
        <v>0</v>
      </c>
      <c r="AI21" s="4">
        <f>IF(AI$2='NRU Proposal Calc'!$E$6,Data!AJ21,0)</f>
        <v>0</v>
      </c>
      <c r="AJ21" s="4">
        <f>IF(AJ$2='NRU Proposal Calc'!$E$6,Data!AK21,0)</f>
        <v>0</v>
      </c>
      <c r="AK21" s="4">
        <f>IF(AK$2='NRU Proposal Calc'!$E$6,Data!AL21,0)</f>
        <v>0</v>
      </c>
      <c r="AL21" s="4">
        <f>IF(AL$2='NRU Proposal Calc'!$E$6,Data!AM21,0)</f>
        <v>0</v>
      </c>
      <c r="AM21" s="4">
        <f>IF(AM$2='NRU Proposal Calc'!$E$6,Data!AN21,0)</f>
        <v>0</v>
      </c>
      <c r="AN21" s="4">
        <f>IF(AN$2='NRU Proposal Calc'!$E$6,Data!AO21,0)</f>
        <v>0</v>
      </c>
      <c r="AO21" s="4">
        <f>IF(AO$2='NRU Proposal Calc'!$E$6,Data!AP21,0)</f>
        <v>0</v>
      </c>
      <c r="AP21" s="6">
        <f t="shared" si="3"/>
        <v>0</v>
      </c>
      <c r="AQ21" s="18">
        <f>IF(AQ$2='NRU Proposal Calc'!$F$6,0,0)</f>
        <v>0</v>
      </c>
      <c r="AR21" s="4">
        <f>IF(AR$2='NRU Proposal Calc'!$F$6,Data!AQ21,0)</f>
        <v>0</v>
      </c>
      <c r="AS21" s="4">
        <f>IF(AS$2='NRU Proposal Calc'!$F$6,Data!AR21,0)</f>
        <v>0</v>
      </c>
      <c r="AT21" s="4">
        <f>IF(AT$2='NRU Proposal Calc'!$F$6,Data!AS21,0)</f>
        <v>0</v>
      </c>
      <c r="AU21" s="4">
        <f>IF(AU$2='NRU Proposal Calc'!$F$6,Data!AT21,0)</f>
        <v>0</v>
      </c>
      <c r="AV21" s="4">
        <f>IF(AV$2='NRU Proposal Calc'!$F$6,Data!AU21,0)</f>
        <v>0</v>
      </c>
      <c r="AW21" s="4">
        <f>IF(AW$2='NRU Proposal Calc'!$F$6,Data!AV21,0)</f>
        <v>0</v>
      </c>
      <c r="AX21" s="4">
        <f>IF(AX$2='NRU Proposal Calc'!$F$6,Data!AW21,0)</f>
        <v>0</v>
      </c>
      <c r="AY21" s="6">
        <f t="shared" si="4"/>
        <v>0</v>
      </c>
      <c r="AZ21" s="18">
        <f>IF(AZ$2='NRU Proposal Calc'!$G$6,0,0)</f>
        <v>0</v>
      </c>
      <c r="BA21" s="4">
        <f>IF(BA$2='NRU Proposal Calc'!$G$6,Data!AX21,0)</f>
        <v>0</v>
      </c>
      <c r="BB21" s="4">
        <f>IF(BB$2='NRU Proposal Calc'!$G$6,Data!AY21,0)</f>
        <v>0</v>
      </c>
      <c r="BC21" s="4">
        <f>IF(BC$2='NRU Proposal Calc'!$G$6,Data!AZ21,0)</f>
        <v>0</v>
      </c>
      <c r="BD21" s="4">
        <f>IF(BD$2='NRU Proposal Calc'!$G$6,Data!BA21,0)</f>
        <v>0</v>
      </c>
      <c r="BE21" s="4">
        <f>IF(BE$2='NRU Proposal Calc'!$G$6,Data!BB21,0)</f>
        <v>0</v>
      </c>
      <c r="BF21" s="4">
        <f>IF(BF$2='NRU Proposal Calc'!$G$6,Data!BC21,0)</f>
        <v>0</v>
      </c>
      <c r="BG21" s="4">
        <f>IF(BG$2='NRU Proposal Calc'!$G$6,Data!BD21,0)</f>
        <v>0</v>
      </c>
      <c r="BH21" s="6">
        <f t="shared" si="5"/>
        <v>0</v>
      </c>
      <c r="BI21" s="97">
        <f>IF('NRU Proposal Calc'!$H$6="Yes",Data!BE21,0)</f>
        <v>0</v>
      </c>
      <c r="BJ21" s="18">
        <f>IF(BJ$2='NRU Proposal Calc'!$L$4,0,0)</f>
        <v>0</v>
      </c>
      <c r="BK21" s="4">
        <f>IF(BK$2='NRU Proposal Calc'!$L$4,Data!BV21,0)</f>
        <v>0</v>
      </c>
      <c r="BL21" s="4">
        <f>IF(BL$2='NRU Proposal Calc'!$L$4,Data!BW21,0)</f>
        <v>0</v>
      </c>
      <c r="BM21" s="4">
        <f>IF(BM$2='NRU Proposal Calc'!$L$4,Data!BX21,0)</f>
        <v>0</v>
      </c>
      <c r="BN21" s="4">
        <f>IF(BN$2='NRU Proposal Calc'!$L$4,Data!BY21,0)</f>
        <v>0</v>
      </c>
      <c r="BO21" s="4">
        <f>IF(BO$2='NRU Proposal Calc'!$L$4,Data!BZ21,0)</f>
        <v>0</v>
      </c>
      <c r="BP21" s="6">
        <f t="shared" si="6"/>
        <v>0</v>
      </c>
      <c r="BQ21" s="4">
        <f>IF('NRU Proposal Calc'!$J$6='NRU Ref Data'!BQ$2,Data!C21,0)</f>
        <v>0</v>
      </c>
      <c r="BR21" s="4">
        <f>IF('NRU Proposal Calc'!$J$6='NRU Ref Data'!BR$2,Data!D21,0)</f>
        <v>0</v>
      </c>
      <c r="BS21" s="4">
        <f>IF('NRU Proposal Calc'!$J$6='NRU Ref Data'!BS$2,Data!E21,0)</f>
        <v>0</v>
      </c>
      <c r="BT21" s="4">
        <f>IF('NRU Proposal Calc'!$J$6='NRU Ref Data'!BT$2,Data!F21,0)</f>
        <v>2.77</v>
      </c>
      <c r="BU21" s="99">
        <f t="shared" si="0"/>
        <v>2.77</v>
      </c>
      <c r="BV21" s="102">
        <f>IF('NRU Proposal Calc'!$L$6="Yes",'NRU Ref Data'!BP21*'NRU Proposal Calc'!$L$5,0)</f>
        <v>0</v>
      </c>
      <c r="BW21" s="102">
        <f>IF('NRU Proposal Calc'!$M$6="Yes",IF(('NRU Proposal Calc'!I25-'NRU Ref Data'!BU21)&gt;0,('NRU Proposal Calc'!I25-'NRU Ref Data'!BU21)*'NRU Proposal Calc'!$M$5,0),0)</f>
        <v>0</v>
      </c>
      <c r="BX21" s="80">
        <f>IF('NRU Proposal Calc'!$K$6="Yes",IF(('NRU Proposal Calc'!I25)&lt;'NRU Proposal Calc'!J25,('NRU Proposal Calc'!I25-'NRU Proposal Calc'!J25)*'NRU Proposal Calc'!$K$5,0),0)</f>
        <v>-0.26231392694063871</v>
      </c>
      <c r="BY21" s="105">
        <f>IF('NRU Proposal Calc'!$N$5='NRU Ref Data'!$BY$2,'NRU Scaling'!D24,0)</f>
        <v>0.13210469844303951</v>
      </c>
      <c r="BZ21" s="1">
        <f>IF('NRU Proposal Calc'!$N$5='NRU Ref Data'!$BZ$2,'NRU Scaling'!H24,0)</f>
        <v>0</v>
      </c>
      <c r="CA21" s="6">
        <f>IF('NRU Proposal Calc'!$N$6="Yes",SUM('NRU Ref Data'!BY21:BZ21),0)</f>
        <v>0.13210469844303951</v>
      </c>
      <c r="CB21" s="4"/>
      <c r="CC21" s="4"/>
      <c r="CD21" s="4"/>
      <c r="CE21" s="4"/>
      <c r="CF21" s="4"/>
      <c r="CG21" s="4"/>
      <c r="CH21" s="4"/>
      <c r="CI21" s="4"/>
      <c r="CJ21" s="4"/>
      <c r="CK21" s="4"/>
      <c r="CL21" s="4"/>
      <c r="CM21" s="4"/>
      <c r="CN21" s="4"/>
      <c r="CO21" s="4"/>
      <c r="CP21" s="4"/>
      <c r="CQ21" s="4"/>
      <c r="CR21" s="4" t="e">
        <f>IF('NRU Proposal Calc'!#REF!='NRU Ref Data'!CR$2,Data!G21,0)</f>
        <v>#REF!</v>
      </c>
      <c r="CS21" s="4" t="e">
        <f>IF('NRU Proposal Calc'!#REF!='NRU Ref Data'!CS$2,Data!H21,0)</f>
        <v>#REF!</v>
      </c>
      <c r="CT21" s="4" t="e">
        <f>IF('NRU Proposal Calc'!#REF!='NRU Ref Data'!CT$2,Data!I21,0)</f>
        <v>#REF!</v>
      </c>
      <c r="CU21" s="4" t="e">
        <f>IF('NRU Proposal Calc'!#REF!='NRU Ref Data'!CU$2,Data!J21,0)</f>
        <v>#REF!</v>
      </c>
      <c r="CV21" s="4" t="e">
        <f>IF('NRU Proposal Calc'!#REF!='NRU Ref Data'!CV$2,Data!K21,0)</f>
        <v>#REF!</v>
      </c>
      <c r="CW21" s="4" t="e">
        <f>IF('NRU Proposal Calc'!#REF!='NRU Ref Data'!CW$2,Data!L21,0)</f>
        <v>#REF!</v>
      </c>
      <c r="CX21" s="4" t="e">
        <f>IF('NRU Proposal Calc'!#REF!='NRU Ref Data'!CX$2,Data!M21,0)</f>
        <v>#REF!</v>
      </c>
      <c r="CY21" s="4" t="e">
        <f>IF('NRU Proposal Calc'!#REF!='NRU Ref Data'!CY$2,Data!N21,0)</f>
        <v>#REF!</v>
      </c>
      <c r="CZ21" s="4" t="e">
        <f>IF('NRU Proposal Calc'!#REF!='NRU Ref Data'!CZ$2,Data!O21,0)</f>
        <v>#REF!</v>
      </c>
      <c r="DA21" s="4" t="e">
        <f>IF('NRU Proposal Calc'!#REF!='NRU Ref Data'!DA$2,Data!P21,0)</f>
        <v>#REF!</v>
      </c>
      <c r="DB21" s="4" t="e">
        <f>IF('NRU Proposal Calc'!#REF!='NRU Ref Data'!DB$2,Data!Q21,0)</f>
        <v>#REF!</v>
      </c>
      <c r="DC21" s="4" t="e">
        <f>IF('NRU Proposal Calc'!#REF!='NRU Ref Data'!DC$2,Data!R21,0)</f>
        <v>#REF!</v>
      </c>
      <c r="DD21" s="4" t="e">
        <f>IF('NRU Proposal Calc'!#REF!='NRU Ref Data'!DD$2,Data!S21,0)</f>
        <v>#REF!</v>
      </c>
      <c r="DE21" s="4" t="e">
        <f>IF('NRU Proposal Calc'!#REF!='NRU Ref Data'!DE$2,Data!T21,0)</f>
        <v>#REF!</v>
      </c>
      <c r="DF21" s="4" t="e">
        <f>IF('NRU Proposal Calc'!#REF!='NRU Ref Data'!DF$2,Data!U21,0)</f>
        <v>#REF!</v>
      </c>
      <c r="DG21" s="22" t="e">
        <f t="shared" si="7"/>
        <v>#REF!</v>
      </c>
    </row>
    <row r="22" spans="1:111" x14ac:dyDescent="0.3">
      <c r="A22" s="12">
        <v>10070</v>
      </c>
      <c r="B22" s="37" t="s">
        <v>29</v>
      </c>
      <c r="C22" s="18">
        <f>IF('NRU Proposal Calc'!$C$6='NRU Ref Data'!C$2,Data!G22,0)</f>
        <v>0</v>
      </c>
      <c r="D22" s="4">
        <f>IF('NRU Proposal Calc'!$C$6='NRU Ref Data'!D$2,Data!H22,0)</f>
        <v>0</v>
      </c>
      <c r="E22" s="4">
        <f>IF('NRU Proposal Calc'!$C$6='NRU Ref Data'!E$2,Data!I22,0)</f>
        <v>0.37800993150684936</v>
      </c>
      <c r="F22" s="4">
        <f>IF('NRU Proposal Calc'!$C$6='NRU Ref Data'!F$2,Data!J22,0)</f>
        <v>0</v>
      </c>
      <c r="G22" s="4">
        <f>IF('NRU Proposal Calc'!$C$6='NRU Ref Data'!G$2,Data!K22,0)</f>
        <v>0</v>
      </c>
      <c r="H22" s="4">
        <f>IF('NRU Proposal Calc'!$C$6='NRU Ref Data'!H$2,Data!L22,0)</f>
        <v>0</v>
      </c>
      <c r="I22" s="4">
        <f>IF('NRU Proposal Calc'!$C$6='NRU Ref Data'!I$2,Data!M22,0)</f>
        <v>0</v>
      </c>
      <c r="J22" s="4">
        <f>IF('NRU Proposal Calc'!$C$6='NRU Ref Data'!J$2,Data!N22,0)</f>
        <v>0</v>
      </c>
      <c r="K22" s="4">
        <f>IF('NRU Proposal Calc'!$C$6='NRU Ref Data'!K$2,Data!O22,0)</f>
        <v>0</v>
      </c>
      <c r="L22" s="4">
        <f>IF('NRU Proposal Calc'!$C$6='NRU Ref Data'!L$2,Data!P22,0)</f>
        <v>0</v>
      </c>
      <c r="M22" s="4">
        <f>IF('NRU Proposal Calc'!$C$6='NRU Ref Data'!M$2,Data!Q22,0)</f>
        <v>0</v>
      </c>
      <c r="N22" s="4">
        <f>IF('NRU Proposal Calc'!$C$6='NRU Ref Data'!N$2,Data!R22,0)</f>
        <v>0</v>
      </c>
      <c r="O22" s="4">
        <f>IF('NRU Proposal Calc'!$C$6='NRU Ref Data'!O$2,Data!S22,0)</f>
        <v>0</v>
      </c>
      <c r="P22" s="4">
        <f>IF('NRU Proposal Calc'!$C$6='NRU Ref Data'!P$2,Data!T22,0)</f>
        <v>0</v>
      </c>
      <c r="Q22" s="4">
        <f>IF('NRU Proposal Calc'!$C$6='NRU Ref Data'!Q$2,Data!U22,0)</f>
        <v>0</v>
      </c>
      <c r="R22" s="22">
        <f t="shared" si="1"/>
        <v>0.37800993150684936</v>
      </c>
      <c r="S22" s="18">
        <f>IF(S$2='NRU Proposal Calc'!$D$6,Data!V22,0)</f>
        <v>0</v>
      </c>
      <c r="T22" s="4">
        <f>IF(T$2='NRU Proposal Calc'!$D$6,Data!W22,0)</f>
        <v>0</v>
      </c>
      <c r="U22" s="4">
        <f>IF(U$2='NRU Proposal Calc'!$D$6,Data!X22,0)</f>
        <v>0</v>
      </c>
      <c r="V22" s="4">
        <f>IF(V$2='NRU Proposal Calc'!$D$6,Data!Y22,0)</f>
        <v>0</v>
      </c>
      <c r="W22" s="4">
        <f>IF(W$2='NRU Proposal Calc'!$D$6,Data!Z22,0)</f>
        <v>0</v>
      </c>
      <c r="X22" s="4">
        <f>IF(X$2='NRU Proposal Calc'!$D$6,Data!AA22,0)</f>
        <v>0</v>
      </c>
      <c r="Y22" s="4">
        <f>IF(Y$2='NRU Proposal Calc'!$D$6,Data!AB22,0)</f>
        <v>0</v>
      </c>
      <c r="Z22" s="4">
        <f>IF(Z$2='NRU Proposal Calc'!$D$6,Data!AC22,0)</f>
        <v>0</v>
      </c>
      <c r="AA22" s="4">
        <f>IF(AA$2='NRU Proposal Calc'!$D$6,Data!AD22,0)</f>
        <v>0</v>
      </c>
      <c r="AB22" s="4">
        <f>IF(AB$2='NRU Proposal Calc'!$D$6,Data!AE22,0)</f>
        <v>0</v>
      </c>
      <c r="AC22" s="4">
        <f>IF(AC$2='NRU Proposal Calc'!$D$6,Data!AF22,0)</f>
        <v>0</v>
      </c>
      <c r="AD22" s="4">
        <f>IF(AD$2='NRU Proposal Calc'!$D$6,Data!AG22,0)</f>
        <v>0</v>
      </c>
      <c r="AE22" s="4">
        <f>IF(AE$2='NRU Proposal Calc'!$D$6,Data!AH22,0)</f>
        <v>0</v>
      </c>
      <c r="AF22" s="4">
        <f>IF(AF$2='NRU Proposal Calc'!$D$6,Data!AI22,0)</f>
        <v>0</v>
      </c>
      <c r="AG22" s="6">
        <f t="shared" si="2"/>
        <v>0</v>
      </c>
      <c r="AH22" s="18">
        <f>IF(AH$2='NRU Proposal Calc'!$E$6,0,0)</f>
        <v>0</v>
      </c>
      <c r="AI22" s="4">
        <f>IF(AI$2='NRU Proposal Calc'!$E$6,Data!AJ22,0)</f>
        <v>0</v>
      </c>
      <c r="AJ22" s="4">
        <f>IF(AJ$2='NRU Proposal Calc'!$E$6,Data!AK22,0)</f>
        <v>0</v>
      </c>
      <c r="AK22" s="4">
        <f>IF(AK$2='NRU Proposal Calc'!$E$6,Data!AL22,0)</f>
        <v>0</v>
      </c>
      <c r="AL22" s="4">
        <f>IF(AL$2='NRU Proposal Calc'!$E$6,Data!AM22,0)</f>
        <v>0</v>
      </c>
      <c r="AM22" s="4">
        <f>IF(AM$2='NRU Proposal Calc'!$E$6,Data!AN22,0)</f>
        <v>0</v>
      </c>
      <c r="AN22" s="4">
        <f>IF(AN$2='NRU Proposal Calc'!$E$6,Data!AO22,0)</f>
        <v>0</v>
      </c>
      <c r="AO22" s="4">
        <f>IF(AO$2='NRU Proposal Calc'!$E$6,Data!AP22,0)</f>
        <v>0</v>
      </c>
      <c r="AP22" s="6">
        <f t="shared" si="3"/>
        <v>0</v>
      </c>
      <c r="AQ22" s="18">
        <f>IF(AQ$2='NRU Proposal Calc'!$F$6,0,0)</f>
        <v>0</v>
      </c>
      <c r="AR22" s="4">
        <f>IF(AR$2='NRU Proposal Calc'!$F$6,Data!AQ22,0)</f>
        <v>0</v>
      </c>
      <c r="AS22" s="4">
        <f>IF(AS$2='NRU Proposal Calc'!$F$6,Data!AR22,0)</f>
        <v>0</v>
      </c>
      <c r="AT22" s="4">
        <f>IF(AT$2='NRU Proposal Calc'!$F$6,Data!AS22,0)</f>
        <v>0</v>
      </c>
      <c r="AU22" s="4">
        <f>IF(AU$2='NRU Proposal Calc'!$F$6,Data!AT22,0)</f>
        <v>0</v>
      </c>
      <c r="AV22" s="4">
        <f>IF(AV$2='NRU Proposal Calc'!$F$6,Data!AU22,0)</f>
        <v>0</v>
      </c>
      <c r="AW22" s="4">
        <f>IF(AW$2='NRU Proposal Calc'!$F$6,Data!AV22,0)</f>
        <v>0</v>
      </c>
      <c r="AX22" s="4">
        <f>IF(AX$2='NRU Proposal Calc'!$F$6,Data!AW22,0)</f>
        <v>0</v>
      </c>
      <c r="AY22" s="6">
        <f t="shared" si="4"/>
        <v>0</v>
      </c>
      <c r="AZ22" s="18">
        <f>IF(AZ$2='NRU Proposal Calc'!$G$6,0,0)</f>
        <v>0</v>
      </c>
      <c r="BA22" s="4">
        <f>IF(BA$2='NRU Proposal Calc'!$G$6,Data!AX22,0)</f>
        <v>0</v>
      </c>
      <c r="BB22" s="4">
        <f>IF(BB$2='NRU Proposal Calc'!$G$6,Data!AY22,0)</f>
        <v>0</v>
      </c>
      <c r="BC22" s="4">
        <f>IF(BC$2='NRU Proposal Calc'!$G$6,Data!AZ22,0)</f>
        <v>0</v>
      </c>
      <c r="BD22" s="4">
        <f>IF(BD$2='NRU Proposal Calc'!$G$6,Data!BA22,0)</f>
        <v>0</v>
      </c>
      <c r="BE22" s="4">
        <f>IF(BE$2='NRU Proposal Calc'!$G$6,Data!BB22,0)</f>
        <v>0</v>
      </c>
      <c r="BF22" s="4">
        <f>IF(BF$2='NRU Proposal Calc'!$G$6,Data!BC22,0)</f>
        <v>0</v>
      </c>
      <c r="BG22" s="4">
        <f>IF(BG$2='NRU Proposal Calc'!$G$6,Data!BD22,0)</f>
        <v>0</v>
      </c>
      <c r="BH22" s="6">
        <f t="shared" si="5"/>
        <v>0</v>
      </c>
      <c r="BI22" s="97">
        <f>IF('NRU Proposal Calc'!$H$6="Yes",Data!BE22,0)</f>
        <v>0</v>
      </c>
      <c r="BJ22" s="18">
        <f>IF(BJ$2='NRU Proposal Calc'!$L$4,0,0)</f>
        <v>0</v>
      </c>
      <c r="BK22" s="4">
        <f>IF(BK$2='NRU Proposal Calc'!$L$4,Data!BV22,0)</f>
        <v>0</v>
      </c>
      <c r="BL22" s="4">
        <f>IF(BL$2='NRU Proposal Calc'!$L$4,Data!BW22,0)</f>
        <v>0</v>
      </c>
      <c r="BM22" s="4">
        <f>IF(BM$2='NRU Proposal Calc'!$L$4,Data!BX22,0)</f>
        <v>0</v>
      </c>
      <c r="BN22" s="4">
        <f>IF(BN$2='NRU Proposal Calc'!$L$4,Data!BY22,0)</f>
        <v>0</v>
      </c>
      <c r="BO22" s="4">
        <f>IF(BO$2='NRU Proposal Calc'!$L$4,Data!BZ22,0)</f>
        <v>0</v>
      </c>
      <c r="BP22" s="6">
        <f t="shared" si="6"/>
        <v>0</v>
      </c>
      <c r="BQ22" s="4">
        <f>IF('NRU Proposal Calc'!$J$6='NRU Ref Data'!BQ$2,Data!C22,0)</f>
        <v>0</v>
      </c>
      <c r="BR22" s="4">
        <f>IF('NRU Proposal Calc'!$J$6='NRU Ref Data'!BR$2,Data!D22,0)</f>
        <v>0</v>
      </c>
      <c r="BS22" s="4">
        <f>IF('NRU Proposal Calc'!$J$6='NRU Ref Data'!BS$2,Data!E22,0)</f>
        <v>0</v>
      </c>
      <c r="BT22" s="4">
        <f>IF('NRU Proposal Calc'!$J$6='NRU Ref Data'!BT$2,Data!F22,0)</f>
        <v>0.35899999999999999</v>
      </c>
      <c r="BU22" s="99">
        <f t="shared" si="0"/>
        <v>0.35899999999999999</v>
      </c>
      <c r="BV22" s="102">
        <f>IF('NRU Proposal Calc'!$L$6="Yes",'NRU Ref Data'!BP22*'NRU Proposal Calc'!$L$5,0)</f>
        <v>0</v>
      </c>
      <c r="BW22" s="102">
        <f>IF('NRU Proposal Calc'!$M$6="Yes",IF(('NRU Proposal Calc'!I26-'NRU Ref Data'!BU22)&gt;0,('NRU Proposal Calc'!I26-'NRU Ref Data'!BU22)*'NRU Proposal Calc'!$M$5,0),0)</f>
        <v>9.5049657534246879E-3</v>
      </c>
      <c r="BX22" s="80">
        <f>IF('NRU Proposal Calc'!$K$6="Yes",IF(('NRU Proposal Calc'!I26)&lt;'NRU Proposal Calc'!J26,('NRU Proposal Calc'!I26-'NRU Proposal Calc'!J26)*'NRU Proposal Calc'!$K$5,0),0)</f>
        <v>0</v>
      </c>
      <c r="BY22" s="105">
        <f>IF('NRU Proposal Calc'!$N$5='NRU Ref Data'!$BY$2,'NRU Scaling'!D25,0)</f>
        <v>1.9412811634842299E-2</v>
      </c>
      <c r="BZ22" s="1">
        <f>IF('NRU Proposal Calc'!$N$5='NRU Ref Data'!$BZ$2,'NRU Scaling'!H25,0)</f>
        <v>0</v>
      </c>
      <c r="CA22" s="6">
        <f>IF('NRU Proposal Calc'!$N$6="Yes",SUM('NRU Ref Data'!BY22:BZ22),0)</f>
        <v>1.9412811634842299E-2</v>
      </c>
      <c r="CB22" s="4"/>
      <c r="CC22" s="4"/>
      <c r="CD22" s="4"/>
      <c r="CE22" s="4"/>
      <c r="CF22" s="4"/>
      <c r="CG22" s="4"/>
      <c r="CH22" s="4"/>
      <c r="CI22" s="4"/>
      <c r="CJ22" s="4"/>
      <c r="CK22" s="4"/>
      <c r="CL22" s="4"/>
      <c r="CM22" s="4"/>
      <c r="CN22" s="4"/>
      <c r="CO22" s="4"/>
      <c r="CP22" s="4"/>
      <c r="CQ22" s="4"/>
      <c r="CR22" s="4" t="e">
        <f>IF('NRU Proposal Calc'!#REF!='NRU Ref Data'!CR$2,Data!G22,0)</f>
        <v>#REF!</v>
      </c>
      <c r="CS22" s="4" t="e">
        <f>IF('NRU Proposal Calc'!#REF!='NRU Ref Data'!CS$2,Data!H22,0)</f>
        <v>#REF!</v>
      </c>
      <c r="CT22" s="4" t="e">
        <f>IF('NRU Proposal Calc'!#REF!='NRU Ref Data'!CT$2,Data!I22,0)</f>
        <v>#REF!</v>
      </c>
      <c r="CU22" s="4" t="e">
        <f>IF('NRU Proposal Calc'!#REF!='NRU Ref Data'!CU$2,Data!J22,0)</f>
        <v>#REF!</v>
      </c>
      <c r="CV22" s="4" t="e">
        <f>IF('NRU Proposal Calc'!#REF!='NRU Ref Data'!CV$2,Data!K22,0)</f>
        <v>#REF!</v>
      </c>
      <c r="CW22" s="4" t="e">
        <f>IF('NRU Proposal Calc'!#REF!='NRU Ref Data'!CW$2,Data!L22,0)</f>
        <v>#REF!</v>
      </c>
      <c r="CX22" s="4" t="e">
        <f>IF('NRU Proposal Calc'!#REF!='NRU Ref Data'!CX$2,Data!M22,0)</f>
        <v>#REF!</v>
      </c>
      <c r="CY22" s="4" t="e">
        <f>IF('NRU Proposal Calc'!#REF!='NRU Ref Data'!CY$2,Data!N22,0)</f>
        <v>#REF!</v>
      </c>
      <c r="CZ22" s="4" t="e">
        <f>IF('NRU Proposal Calc'!#REF!='NRU Ref Data'!CZ$2,Data!O22,0)</f>
        <v>#REF!</v>
      </c>
      <c r="DA22" s="4" t="e">
        <f>IF('NRU Proposal Calc'!#REF!='NRU Ref Data'!DA$2,Data!P22,0)</f>
        <v>#REF!</v>
      </c>
      <c r="DB22" s="4" t="e">
        <f>IF('NRU Proposal Calc'!#REF!='NRU Ref Data'!DB$2,Data!Q22,0)</f>
        <v>#REF!</v>
      </c>
      <c r="DC22" s="4" t="e">
        <f>IF('NRU Proposal Calc'!#REF!='NRU Ref Data'!DC$2,Data!R22,0)</f>
        <v>#REF!</v>
      </c>
      <c r="DD22" s="4" t="e">
        <f>IF('NRU Proposal Calc'!#REF!='NRU Ref Data'!DD$2,Data!S22,0)</f>
        <v>#REF!</v>
      </c>
      <c r="DE22" s="4" t="e">
        <f>IF('NRU Proposal Calc'!#REF!='NRU Ref Data'!DE$2,Data!T22,0)</f>
        <v>#REF!</v>
      </c>
      <c r="DF22" s="4" t="e">
        <f>IF('NRU Proposal Calc'!#REF!='NRU Ref Data'!DF$2,Data!U22,0)</f>
        <v>#REF!</v>
      </c>
      <c r="DG22" s="22" t="e">
        <f t="shared" si="7"/>
        <v>#REF!</v>
      </c>
    </row>
    <row r="23" spans="1:111" x14ac:dyDescent="0.3">
      <c r="A23" s="12">
        <v>10071</v>
      </c>
      <c r="B23" s="37" t="s">
        <v>30</v>
      </c>
      <c r="C23" s="18">
        <f>IF('NRU Proposal Calc'!$C$6='NRU Ref Data'!C$2,Data!G23,0)</f>
        <v>0</v>
      </c>
      <c r="D23" s="4">
        <f>IF('NRU Proposal Calc'!$C$6='NRU Ref Data'!D$2,Data!H23,0)</f>
        <v>0</v>
      </c>
      <c r="E23" s="4">
        <f>IF('NRU Proposal Calc'!$C$6='NRU Ref Data'!E$2,Data!I23,0)</f>
        <v>1.8623764840182646</v>
      </c>
      <c r="F23" s="4">
        <f>IF('NRU Proposal Calc'!$C$6='NRU Ref Data'!F$2,Data!J23,0)</f>
        <v>0</v>
      </c>
      <c r="G23" s="4">
        <f>IF('NRU Proposal Calc'!$C$6='NRU Ref Data'!G$2,Data!K23,0)</f>
        <v>0</v>
      </c>
      <c r="H23" s="4">
        <f>IF('NRU Proposal Calc'!$C$6='NRU Ref Data'!H$2,Data!L23,0)</f>
        <v>0</v>
      </c>
      <c r="I23" s="4">
        <f>IF('NRU Proposal Calc'!$C$6='NRU Ref Data'!I$2,Data!M23,0)</f>
        <v>0</v>
      </c>
      <c r="J23" s="4">
        <f>IF('NRU Proposal Calc'!$C$6='NRU Ref Data'!J$2,Data!N23,0)</f>
        <v>0</v>
      </c>
      <c r="K23" s="4">
        <f>IF('NRU Proposal Calc'!$C$6='NRU Ref Data'!K$2,Data!O23,0)</f>
        <v>0</v>
      </c>
      <c r="L23" s="4">
        <f>IF('NRU Proposal Calc'!$C$6='NRU Ref Data'!L$2,Data!P23,0)</f>
        <v>0</v>
      </c>
      <c r="M23" s="4">
        <f>IF('NRU Proposal Calc'!$C$6='NRU Ref Data'!M$2,Data!Q23,0)</f>
        <v>0</v>
      </c>
      <c r="N23" s="4">
        <f>IF('NRU Proposal Calc'!$C$6='NRU Ref Data'!N$2,Data!R23,0)</f>
        <v>0</v>
      </c>
      <c r="O23" s="4">
        <f>IF('NRU Proposal Calc'!$C$6='NRU Ref Data'!O$2,Data!S23,0)</f>
        <v>0</v>
      </c>
      <c r="P23" s="4">
        <f>IF('NRU Proposal Calc'!$C$6='NRU Ref Data'!P$2,Data!T23,0)</f>
        <v>0</v>
      </c>
      <c r="Q23" s="4">
        <f>IF('NRU Proposal Calc'!$C$6='NRU Ref Data'!Q$2,Data!U23,0)</f>
        <v>0</v>
      </c>
      <c r="R23" s="22">
        <f t="shared" si="1"/>
        <v>1.8623764840182646</v>
      </c>
      <c r="S23" s="18">
        <f>IF(S$2='NRU Proposal Calc'!$D$6,Data!V23,0)</f>
        <v>0</v>
      </c>
      <c r="T23" s="4">
        <f>IF(T$2='NRU Proposal Calc'!$D$6,Data!W23,0)</f>
        <v>0</v>
      </c>
      <c r="U23" s="4">
        <f>IF(U$2='NRU Proposal Calc'!$D$6,Data!X23,0)</f>
        <v>0</v>
      </c>
      <c r="V23" s="4">
        <f>IF(V$2='NRU Proposal Calc'!$D$6,Data!Y23,0)</f>
        <v>0</v>
      </c>
      <c r="W23" s="4">
        <f>IF(W$2='NRU Proposal Calc'!$D$6,Data!Z23,0)</f>
        <v>0</v>
      </c>
      <c r="X23" s="4">
        <f>IF(X$2='NRU Proposal Calc'!$D$6,Data!AA23,0)</f>
        <v>0</v>
      </c>
      <c r="Y23" s="4">
        <f>IF(Y$2='NRU Proposal Calc'!$D$6,Data!AB23,0)</f>
        <v>0</v>
      </c>
      <c r="Z23" s="4">
        <f>IF(Z$2='NRU Proposal Calc'!$D$6,Data!AC23,0)</f>
        <v>0</v>
      </c>
      <c r="AA23" s="4">
        <f>IF(AA$2='NRU Proposal Calc'!$D$6,Data!AD23,0)</f>
        <v>0</v>
      </c>
      <c r="AB23" s="4">
        <f>IF(AB$2='NRU Proposal Calc'!$D$6,Data!AE23,0)</f>
        <v>0</v>
      </c>
      <c r="AC23" s="4">
        <f>IF(AC$2='NRU Proposal Calc'!$D$6,Data!AF23,0)</f>
        <v>0</v>
      </c>
      <c r="AD23" s="4">
        <f>IF(AD$2='NRU Proposal Calc'!$D$6,Data!AG23,0)</f>
        <v>0</v>
      </c>
      <c r="AE23" s="4">
        <f>IF(AE$2='NRU Proposal Calc'!$D$6,Data!AH23,0)</f>
        <v>0</v>
      </c>
      <c r="AF23" s="4">
        <f>IF(AF$2='NRU Proposal Calc'!$D$6,Data!AI23,0)</f>
        <v>0</v>
      </c>
      <c r="AG23" s="6">
        <f t="shared" si="2"/>
        <v>0</v>
      </c>
      <c r="AH23" s="18">
        <f>IF(AH$2='NRU Proposal Calc'!$E$6,0,0)</f>
        <v>0</v>
      </c>
      <c r="AI23" s="4">
        <f>IF(AI$2='NRU Proposal Calc'!$E$6,Data!AJ23,0)</f>
        <v>0</v>
      </c>
      <c r="AJ23" s="4">
        <f>IF(AJ$2='NRU Proposal Calc'!$E$6,Data!AK23,0)</f>
        <v>0</v>
      </c>
      <c r="AK23" s="4">
        <f>IF(AK$2='NRU Proposal Calc'!$E$6,Data!AL23,0)</f>
        <v>0</v>
      </c>
      <c r="AL23" s="4">
        <f>IF(AL$2='NRU Proposal Calc'!$E$6,Data!AM23,0)</f>
        <v>0</v>
      </c>
      <c r="AM23" s="4">
        <f>IF(AM$2='NRU Proposal Calc'!$E$6,Data!AN23,0)</f>
        <v>0</v>
      </c>
      <c r="AN23" s="4">
        <f>IF(AN$2='NRU Proposal Calc'!$E$6,Data!AO23,0)</f>
        <v>0</v>
      </c>
      <c r="AO23" s="4">
        <f>IF(AO$2='NRU Proposal Calc'!$E$6,Data!AP23,0)</f>
        <v>0</v>
      </c>
      <c r="AP23" s="6">
        <f t="shared" si="3"/>
        <v>0</v>
      </c>
      <c r="AQ23" s="18">
        <f>IF(AQ$2='NRU Proposal Calc'!$F$6,0,0)</f>
        <v>0</v>
      </c>
      <c r="AR23" s="4">
        <f>IF(AR$2='NRU Proposal Calc'!$F$6,Data!AQ23,0)</f>
        <v>0</v>
      </c>
      <c r="AS23" s="4">
        <f>IF(AS$2='NRU Proposal Calc'!$F$6,Data!AR23,0)</f>
        <v>0</v>
      </c>
      <c r="AT23" s="4">
        <f>IF(AT$2='NRU Proposal Calc'!$F$6,Data!AS23,0)</f>
        <v>0</v>
      </c>
      <c r="AU23" s="4">
        <f>IF(AU$2='NRU Proposal Calc'!$F$6,Data!AT23,0)</f>
        <v>0</v>
      </c>
      <c r="AV23" s="4">
        <f>IF(AV$2='NRU Proposal Calc'!$F$6,Data!AU23,0)</f>
        <v>0</v>
      </c>
      <c r="AW23" s="4">
        <f>IF(AW$2='NRU Proposal Calc'!$F$6,Data!AV23,0)</f>
        <v>0</v>
      </c>
      <c r="AX23" s="4">
        <f>IF(AX$2='NRU Proposal Calc'!$F$6,Data!AW23,0)</f>
        <v>0</v>
      </c>
      <c r="AY23" s="6">
        <f t="shared" si="4"/>
        <v>0</v>
      </c>
      <c r="AZ23" s="18">
        <f>IF(AZ$2='NRU Proposal Calc'!$G$6,0,0)</f>
        <v>0</v>
      </c>
      <c r="BA23" s="4">
        <f>IF(BA$2='NRU Proposal Calc'!$G$6,Data!AX23,0)</f>
        <v>0</v>
      </c>
      <c r="BB23" s="4">
        <f>IF(BB$2='NRU Proposal Calc'!$G$6,Data!AY23,0)</f>
        <v>0</v>
      </c>
      <c r="BC23" s="4">
        <f>IF(BC$2='NRU Proposal Calc'!$G$6,Data!AZ23,0)</f>
        <v>0</v>
      </c>
      <c r="BD23" s="4">
        <f>IF(BD$2='NRU Proposal Calc'!$G$6,Data!BA23,0)</f>
        <v>0</v>
      </c>
      <c r="BE23" s="4">
        <f>IF(BE$2='NRU Proposal Calc'!$G$6,Data!BB23,0)</f>
        <v>0</v>
      </c>
      <c r="BF23" s="4">
        <f>IF(BF$2='NRU Proposal Calc'!$G$6,Data!BC23,0)</f>
        <v>0</v>
      </c>
      <c r="BG23" s="4">
        <f>IF(BG$2='NRU Proposal Calc'!$G$6,Data!BD23,0)</f>
        <v>0</v>
      </c>
      <c r="BH23" s="6">
        <f t="shared" si="5"/>
        <v>0</v>
      </c>
      <c r="BI23" s="97">
        <f>IF('NRU Proposal Calc'!$H$6="Yes",Data!BE23,0)</f>
        <v>0</v>
      </c>
      <c r="BJ23" s="18">
        <f>IF(BJ$2='NRU Proposal Calc'!$L$4,0,0)</f>
        <v>0</v>
      </c>
      <c r="BK23" s="4">
        <f>IF(BK$2='NRU Proposal Calc'!$L$4,Data!BV23,0)</f>
        <v>0</v>
      </c>
      <c r="BL23" s="4">
        <f>IF(BL$2='NRU Proposal Calc'!$L$4,Data!BW23,0)</f>
        <v>0</v>
      </c>
      <c r="BM23" s="4">
        <f>IF(BM$2='NRU Proposal Calc'!$L$4,Data!BX23,0)</f>
        <v>0</v>
      </c>
      <c r="BN23" s="4">
        <f>IF(BN$2='NRU Proposal Calc'!$L$4,Data!BY23,0)</f>
        <v>0</v>
      </c>
      <c r="BO23" s="4">
        <f>IF(BO$2='NRU Proposal Calc'!$L$4,Data!BZ23,0)</f>
        <v>0</v>
      </c>
      <c r="BP23" s="6">
        <f t="shared" si="6"/>
        <v>0</v>
      </c>
      <c r="BQ23" s="4">
        <f>IF('NRU Proposal Calc'!$J$6='NRU Ref Data'!BQ$2,Data!C23,0)</f>
        <v>0</v>
      </c>
      <c r="BR23" s="4">
        <f>IF('NRU Proposal Calc'!$J$6='NRU Ref Data'!BR$2,Data!D23,0)</f>
        <v>0</v>
      </c>
      <c r="BS23" s="4">
        <f>IF('NRU Proposal Calc'!$J$6='NRU Ref Data'!BS$2,Data!E23,0)</f>
        <v>0</v>
      </c>
      <c r="BT23" s="4">
        <f>IF('NRU Proposal Calc'!$J$6='NRU Ref Data'!BT$2,Data!F23,0)</f>
        <v>1.9139999999999999</v>
      </c>
      <c r="BU23" s="99">
        <f t="shared" si="0"/>
        <v>1.9139999999999999</v>
      </c>
      <c r="BV23" s="102">
        <f>IF('NRU Proposal Calc'!$L$6="Yes",'NRU Ref Data'!BP23*'NRU Proposal Calc'!$L$5,0)</f>
        <v>0</v>
      </c>
      <c r="BW23" s="102">
        <f>IF('NRU Proposal Calc'!$M$6="Yes",IF(('NRU Proposal Calc'!I27-'NRU Ref Data'!BU23)&gt;0,('NRU Proposal Calc'!I27-'NRU Ref Data'!BU23)*'NRU Proposal Calc'!$M$5,0),0)</f>
        <v>0</v>
      </c>
      <c r="BX23" s="80">
        <f>IF('NRU Proposal Calc'!$K$6="Yes",IF(('NRU Proposal Calc'!I27)&lt;'NRU Proposal Calc'!J27,('NRU Proposal Calc'!I27-'NRU Proposal Calc'!J27)*'NRU Proposal Calc'!$K$5,0),0)</f>
        <v>-5.1623515981735313E-2</v>
      </c>
      <c r="BY23" s="105">
        <f>IF('NRU Proposal Calc'!$N$5='NRU Ref Data'!$BY$2,'NRU Scaling'!D26,0)</f>
        <v>9.8109841758816152E-2</v>
      </c>
      <c r="BZ23" s="1">
        <f>IF('NRU Proposal Calc'!$N$5='NRU Ref Data'!$BZ$2,'NRU Scaling'!H26,0)</f>
        <v>0</v>
      </c>
      <c r="CA23" s="6">
        <f>IF('NRU Proposal Calc'!$N$6="Yes",SUM('NRU Ref Data'!BY23:BZ23),0)</f>
        <v>9.8109841758816152E-2</v>
      </c>
      <c r="CB23" s="4"/>
      <c r="CC23" s="4"/>
      <c r="CD23" s="4"/>
      <c r="CE23" s="4"/>
      <c r="CF23" s="4"/>
      <c r="CG23" s="4"/>
      <c r="CH23" s="4"/>
      <c r="CI23" s="4"/>
      <c r="CJ23" s="4"/>
      <c r="CK23" s="4"/>
      <c r="CL23" s="4"/>
      <c r="CM23" s="4"/>
      <c r="CN23" s="4"/>
      <c r="CO23" s="4"/>
      <c r="CP23" s="4"/>
      <c r="CQ23" s="4"/>
      <c r="CR23" s="4" t="e">
        <f>IF('NRU Proposal Calc'!#REF!='NRU Ref Data'!CR$2,Data!G23,0)</f>
        <v>#REF!</v>
      </c>
      <c r="CS23" s="4" t="e">
        <f>IF('NRU Proposal Calc'!#REF!='NRU Ref Data'!CS$2,Data!H23,0)</f>
        <v>#REF!</v>
      </c>
      <c r="CT23" s="4" t="e">
        <f>IF('NRU Proposal Calc'!#REF!='NRU Ref Data'!CT$2,Data!I23,0)</f>
        <v>#REF!</v>
      </c>
      <c r="CU23" s="4" t="e">
        <f>IF('NRU Proposal Calc'!#REF!='NRU Ref Data'!CU$2,Data!J23,0)</f>
        <v>#REF!</v>
      </c>
      <c r="CV23" s="4" t="e">
        <f>IF('NRU Proposal Calc'!#REF!='NRU Ref Data'!CV$2,Data!K23,0)</f>
        <v>#REF!</v>
      </c>
      <c r="CW23" s="4" t="e">
        <f>IF('NRU Proposal Calc'!#REF!='NRU Ref Data'!CW$2,Data!L23,0)</f>
        <v>#REF!</v>
      </c>
      <c r="CX23" s="4" t="e">
        <f>IF('NRU Proposal Calc'!#REF!='NRU Ref Data'!CX$2,Data!M23,0)</f>
        <v>#REF!</v>
      </c>
      <c r="CY23" s="4" t="e">
        <f>IF('NRU Proposal Calc'!#REF!='NRU Ref Data'!CY$2,Data!N23,0)</f>
        <v>#REF!</v>
      </c>
      <c r="CZ23" s="4" t="e">
        <f>IF('NRU Proposal Calc'!#REF!='NRU Ref Data'!CZ$2,Data!O23,0)</f>
        <v>#REF!</v>
      </c>
      <c r="DA23" s="4" t="e">
        <f>IF('NRU Proposal Calc'!#REF!='NRU Ref Data'!DA$2,Data!P23,0)</f>
        <v>#REF!</v>
      </c>
      <c r="DB23" s="4" t="e">
        <f>IF('NRU Proposal Calc'!#REF!='NRU Ref Data'!DB$2,Data!Q23,0)</f>
        <v>#REF!</v>
      </c>
      <c r="DC23" s="4" t="e">
        <f>IF('NRU Proposal Calc'!#REF!='NRU Ref Data'!DC$2,Data!R23,0)</f>
        <v>#REF!</v>
      </c>
      <c r="DD23" s="4" t="e">
        <f>IF('NRU Proposal Calc'!#REF!='NRU Ref Data'!DD$2,Data!S23,0)</f>
        <v>#REF!</v>
      </c>
      <c r="DE23" s="4" t="e">
        <f>IF('NRU Proposal Calc'!#REF!='NRU Ref Data'!DE$2,Data!T23,0)</f>
        <v>#REF!</v>
      </c>
      <c r="DF23" s="4" t="e">
        <f>IF('NRU Proposal Calc'!#REF!='NRU Ref Data'!DF$2,Data!U23,0)</f>
        <v>#REF!</v>
      </c>
      <c r="DG23" s="22" t="e">
        <f t="shared" si="7"/>
        <v>#REF!</v>
      </c>
    </row>
    <row r="24" spans="1:111" x14ac:dyDescent="0.3">
      <c r="A24" s="12">
        <v>10072</v>
      </c>
      <c r="B24" s="37" t="s">
        <v>31</v>
      </c>
      <c r="C24" s="18">
        <f>IF('NRU Proposal Calc'!$C$6='NRU Ref Data'!C$2,Data!G24,0)</f>
        <v>0</v>
      </c>
      <c r="D24" s="4">
        <f>IF('NRU Proposal Calc'!$C$6='NRU Ref Data'!D$2,Data!H24,0)</f>
        <v>0</v>
      </c>
      <c r="E24" s="4">
        <f>IF('NRU Proposal Calc'!$C$6='NRU Ref Data'!E$2,Data!I24,0)</f>
        <v>24.074671004566213</v>
      </c>
      <c r="F24" s="4">
        <f>IF('NRU Proposal Calc'!$C$6='NRU Ref Data'!F$2,Data!J24,0)</f>
        <v>0</v>
      </c>
      <c r="G24" s="4">
        <f>IF('NRU Proposal Calc'!$C$6='NRU Ref Data'!G$2,Data!K24,0)</f>
        <v>0</v>
      </c>
      <c r="H24" s="4">
        <f>IF('NRU Proposal Calc'!$C$6='NRU Ref Data'!H$2,Data!L24,0)</f>
        <v>0</v>
      </c>
      <c r="I24" s="4">
        <f>IF('NRU Proposal Calc'!$C$6='NRU Ref Data'!I$2,Data!M24,0)</f>
        <v>0</v>
      </c>
      <c r="J24" s="4">
        <f>IF('NRU Proposal Calc'!$C$6='NRU Ref Data'!J$2,Data!N24,0)</f>
        <v>0</v>
      </c>
      <c r="K24" s="4">
        <f>IF('NRU Proposal Calc'!$C$6='NRU Ref Data'!K$2,Data!O24,0)</f>
        <v>0</v>
      </c>
      <c r="L24" s="4">
        <f>IF('NRU Proposal Calc'!$C$6='NRU Ref Data'!L$2,Data!P24,0)</f>
        <v>0</v>
      </c>
      <c r="M24" s="4">
        <f>IF('NRU Proposal Calc'!$C$6='NRU Ref Data'!M$2,Data!Q24,0)</f>
        <v>0</v>
      </c>
      <c r="N24" s="4">
        <f>IF('NRU Proposal Calc'!$C$6='NRU Ref Data'!N$2,Data!R24,0)</f>
        <v>0</v>
      </c>
      <c r="O24" s="4">
        <f>IF('NRU Proposal Calc'!$C$6='NRU Ref Data'!O$2,Data!S24,0)</f>
        <v>0</v>
      </c>
      <c r="P24" s="4">
        <f>IF('NRU Proposal Calc'!$C$6='NRU Ref Data'!P$2,Data!T24,0)</f>
        <v>0</v>
      </c>
      <c r="Q24" s="4">
        <f>IF('NRU Proposal Calc'!$C$6='NRU Ref Data'!Q$2,Data!U24,0)</f>
        <v>0</v>
      </c>
      <c r="R24" s="22">
        <f t="shared" si="1"/>
        <v>24.074671004566213</v>
      </c>
      <c r="S24" s="18">
        <f>IF(S$2='NRU Proposal Calc'!$D$6,Data!V24,0)</f>
        <v>0</v>
      </c>
      <c r="T24" s="4">
        <f>IF(T$2='NRU Proposal Calc'!$D$6,Data!W24,0)</f>
        <v>0</v>
      </c>
      <c r="U24" s="4">
        <f>IF(U$2='NRU Proposal Calc'!$D$6,Data!X24,0)</f>
        <v>0</v>
      </c>
      <c r="V24" s="4">
        <f>IF(V$2='NRU Proposal Calc'!$D$6,Data!Y24,0)</f>
        <v>0</v>
      </c>
      <c r="W24" s="4">
        <f>IF(W$2='NRU Proposal Calc'!$D$6,Data!Z24,0)</f>
        <v>0</v>
      </c>
      <c r="X24" s="4">
        <f>IF(X$2='NRU Proposal Calc'!$D$6,Data!AA24,0)</f>
        <v>0</v>
      </c>
      <c r="Y24" s="4">
        <f>IF(Y$2='NRU Proposal Calc'!$D$6,Data!AB24,0)</f>
        <v>0</v>
      </c>
      <c r="Z24" s="4">
        <f>IF(Z$2='NRU Proposal Calc'!$D$6,Data!AC24,0)</f>
        <v>0</v>
      </c>
      <c r="AA24" s="4">
        <f>IF(AA$2='NRU Proposal Calc'!$D$6,Data!AD24,0)</f>
        <v>0</v>
      </c>
      <c r="AB24" s="4">
        <f>IF(AB$2='NRU Proposal Calc'!$D$6,Data!AE24,0)</f>
        <v>0</v>
      </c>
      <c r="AC24" s="4">
        <f>IF(AC$2='NRU Proposal Calc'!$D$6,Data!AF24,0)</f>
        <v>0</v>
      </c>
      <c r="AD24" s="4">
        <f>IF(AD$2='NRU Proposal Calc'!$D$6,Data!AG24,0)</f>
        <v>0</v>
      </c>
      <c r="AE24" s="4">
        <f>IF(AE$2='NRU Proposal Calc'!$D$6,Data!AH24,0)</f>
        <v>0</v>
      </c>
      <c r="AF24" s="4">
        <f>IF(AF$2='NRU Proposal Calc'!$D$6,Data!AI24,0)</f>
        <v>0</v>
      </c>
      <c r="AG24" s="6">
        <f t="shared" si="2"/>
        <v>0</v>
      </c>
      <c r="AH24" s="18">
        <f>IF(AH$2='NRU Proposal Calc'!$E$6,0,0)</f>
        <v>0</v>
      </c>
      <c r="AI24" s="4">
        <f>IF(AI$2='NRU Proposal Calc'!$E$6,Data!AJ24,0)</f>
        <v>0</v>
      </c>
      <c r="AJ24" s="4">
        <f>IF(AJ$2='NRU Proposal Calc'!$E$6,Data!AK24,0)</f>
        <v>0</v>
      </c>
      <c r="AK24" s="4">
        <f>IF(AK$2='NRU Proposal Calc'!$E$6,Data!AL24,0)</f>
        <v>0</v>
      </c>
      <c r="AL24" s="4">
        <f>IF(AL$2='NRU Proposal Calc'!$E$6,Data!AM24,0)</f>
        <v>0</v>
      </c>
      <c r="AM24" s="4">
        <f>IF(AM$2='NRU Proposal Calc'!$E$6,Data!AN24,0)</f>
        <v>0</v>
      </c>
      <c r="AN24" s="4">
        <f>IF(AN$2='NRU Proposal Calc'!$E$6,Data!AO24,0)</f>
        <v>0</v>
      </c>
      <c r="AO24" s="4">
        <f>IF(AO$2='NRU Proposal Calc'!$E$6,Data!AP24,0)</f>
        <v>0</v>
      </c>
      <c r="AP24" s="6">
        <f t="shared" si="3"/>
        <v>0</v>
      </c>
      <c r="AQ24" s="18">
        <f>IF(AQ$2='NRU Proposal Calc'!$F$6,0,0)</f>
        <v>0</v>
      </c>
      <c r="AR24" s="4">
        <f>IF(AR$2='NRU Proposal Calc'!$F$6,Data!AQ24,0)</f>
        <v>0</v>
      </c>
      <c r="AS24" s="4">
        <f>IF(AS$2='NRU Proposal Calc'!$F$6,Data!AR24,0)</f>
        <v>0</v>
      </c>
      <c r="AT24" s="4">
        <f>IF(AT$2='NRU Proposal Calc'!$F$6,Data!AS24,0)</f>
        <v>0</v>
      </c>
      <c r="AU24" s="4">
        <f>IF(AU$2='NRU Proposal Calc'!$F$6,Data!AT24,0)</f>
        <v>0</v>
      </c>
      <c r="AV24" s="4">
        <f>IF(AV$2='NRU Proposal Calc'!$F$6,Data!AU24,0)</f>
        <v>0</v>
      </c>
      <c r="AW24" s="4">
        <f>IF(AW$2='NRU Proposal Calc'!$F$6,Data!AV24,0)</f>
        <v>0</v>
      </c>
      <c r="AX24" s="4">
        <f>IF(AX$2='NRU Proposal Calc'!$F$6,Data!AW24,0)</f>
        <v>0</v>
      </c>
      <c r="AY24" s="6">
        <f t="shared" si="4"/>
        <v>0</v>
      </c>
      <c r="AZ24" s="18">
        <f>IF(AZ$2='NRU Proposal Calc'!$G$6,0,0)</f>
        <v>0</v>
      </c>
      <c r="BA24" s="4">
        <f>IF(BA$2='NRU Proposal Calc'!$G$6,Data!AX24,0)</f>
        <v>0</v>
      </c>
      <c r="BB24" s="4">
        <f>IF(BB$2='NRU Proposal Calc'!$G$6,Data!AY24,0)</f>
        <v>0</v>
      </c>
      <c r="BC24" s="4">
        <f>IF(BC$2='NRU Proposal Calc'!$G$6,Data!AZ24,0)</f>
        <v>0</v>
      </c>
      <c r="BD24" s="4">
        <f>IF(BD$2='NRU Proposal Calc'!$G$6,Data!BA24,0)</f>
        <v>0</v>
      </c>
      <c r="BE24" s="4">
        <f>IF(BE$2='NRU Proposal Calc'!$G$6,Data!BB24,0)</f>
        <v>0</v>
      </c>
      <c r="BF24" s="4">
        <f>IF(BF$2='NRU Proposal Calc'!$G$6,Data!BC24,0)</f>
        <v>0</v>
      </c>
      <c r="BG24" s="4">
        <f>IF(BG$2='NRU Proposal Calc'!$G$6,Data!BD24,0)</f>
        <v>0</v>
      </c>
      <c r="BH24" s="6">
        <f t="shared" si="5"/>
        <v>0</v>
      </c>
      <c r="BI24" s="97">
        <f>IF('NRU Proposal Calc'!$H$6="Yes",Data!BE24,0)</f>
        <v>0</v>
      </c>
      <c r="BJ24" s="18">
        <f>IF(BJ$2='NRU Proposal Calc'!$L$4,0,0)</f>
        <v>0</v>
      </c>
      <c r="BK24" s="4">
        <f>IF(BK$2='NRU Proposal Calc'!$L$4,Data!BV24,0)</f>
        <v>0</v>
      </c>
      <c r="BL24" s="4">
        <f>IF(BL$2='NRU Proposal Calc'!$L$4,Data!BW24,0)</f>
        <v>0.16700000000000001</v>
      </c>
      <c r="BM24" s="4">
        <f>IF(BM$2='NRU Proposal Calc'!$L$4,Data!BX24,0)</f>
        <v>0</v>
      </c>
      <c r="BN24" s="4">
        <f>IF(BN$2='NRU Proposal Calc'!$L$4,Data!BY24,0)</f>
        <v>0</v>
      </c>
      <c r="BO24" s="4">
        <f>IF(BO$2='NRU Proposal Calc'!$L$4,Data!BZ24,0)</f>
        <v>0</v>
      </c>
      <c r="BP24" s="6">
        <f t="shared" si="6"/>
        <v>0.16700000000000001</v>
      </c>
      <c r="BQ24" s="4">
        <f>IF('NRU Proposal Calc'!$J$6='NRU Ref Data'!BQ$2,Data!C24,0)</f>
        <v>0</v>
      </c>
      <c r="BR24" s="4">
        <f>IF('NRU Proposal Calc'!$J$6='NRU Ref Data'!BR$2,Data!D24,0)</f>
        <v>0</v>
      </c>
      <c r="BS24" s="4">
        <f>IF('NRU Proposal Calc'!$J$6='NRU Ref Data'!BS$2,Data!E24,0)</f>
        <v>0</v>
      </c>
      <c r="BT24" s="4">
        <f>IF('NRU Proposal Calc'!$J$6='NRU Ref Data'!BT$2,Data!F24,0)</f>
        <v>23.981999999999999</v>
      </c>
      <c r="BU24" s="99">
        <f t="shared" si="0"/>
        <v>23.981999999999999</v>
      </c>
      <c r="BV24" s="102">
        <f>IF('NRU Proposal Calc'!$L$6="Yes",'NRU Ref Data'!BP24*'NRU Proposal Calc'!$L$5,0)</f>
        <v>8.3500000000000005E-2</v>
      </c>
      <c r="BW24" s="102">
        <f>IF('NRU Proposal Calc'!$M$6="Yes",IF(('NRU Proposal Calc'!I28-'NRU Ref Data'!BU24)&gt;0,('NRU Proposal Calc'!I28-'NRU Ref Data'!BU24)*'NRU Proposal Calc'!$M$5,0),0)</f>
        <v>4.6335502283106678E-2</v>
      </c>
      <c r="BX24" s="80">
        <f>IF('NRU Proposal Calc'!$K$6="Yes",IF(('NRU Proposal Calc'!I28)&lt;'NRU Proposal Calc'!J28,('NRU Proposal Calc'!I28-'NRU Proposal Calc'!J28)*'NRU Proposal Calc'!$K$5,0),0)</f>
        <v>0</v>
      </c>
      <c r="BY24" s="105">
        <f>IF('NRU Proposal Calc'!$N$5='NRU Ref Data'!$BY$2,'NRU Scaling'!D27,0)</f>
        <v>1.270209533863724</v>
      </c>
      <c r="BZ24" s="1">
        <f>IF('NRU Proposal Calc'!$N$5='NRU Ref Data'!$BZ$2,'NRU Scaling'!H27,0)</f>
        <v>0</v>
      </c>
      <c r="CA24" s="6">
        <f>IF('NRU Proposal Calc'!$N$6="Yes",SUM('NRU Ref Data'!BY24:BZ24),0)</f>
        <v>1.270209533863724</v>
      </c>
      <c r="CB24" s="4"/>
      <c r="CC24" s="4"/>
      <c r="CD24" s="4"/>
      <c r="CE24" s="4"/>
      <c r="CF24" s="4"/>
      <c r="CG24" s="4"/>
      <c r="CH24" s="4"/>
      <c r="CI24" s="4"/>
      <c r="CJ24" s="4"/>
      <c r="CK24" s="4"/>
      <c r="CL24" s="4"/>
      <c r="CM24" s="4"/>
      <c r="CN24" s="4"/>
      <c r="CO24" s="4"/>
      <c r="CP24" s="4"/>
      <c r="CQ24" s="4"/>
      <c r="CR24" s="4" t="e">
        <f>IF('NRU Proposal Calc'!#REF!='NRU Ref Data'!CR$2,Data!G24,0)</f>
        <v>#REF!</v>
      </c>
      <c r="CS24" s="4" t="e">
        <f>IF('NRU Proposal Calc'!#REF!='NRU Ref Data'!CS$2,Data!H24,0)</f>
        <v>#REF!</v>
      </c>
      <c r="CT24" s="4" t="e">
        <f>IF('NRU Proposal Calc'!#REF!='NRU Ref Data'!CT$2,Data!I24,0)</f>
        <v>#REF!</v>
      </c>
      <c r="CU24" s="4" t="e">
        <f>IF('NRU Proposal Calc'!#REF!='NRU Ref Data'!CU$2,Data!J24,0)</f>
        <v>#REF!</v>
      </c>
      <c r="CV24" s="4" t="e">
        <f>IF('NRU Proposal Calc'!#REF!='NRU Ref Data'!CV$2,Data!K24,0)</f>
        <v>#REF!</v>
      </c>
      <c r="CW24" s="4" t="e">
        <f>IF('NRU Proposal Calc'!#REF!='NRU Ref Data'!CW$2,Data!L24,0)</f>
        <v>#REF!</v>
      </c>
      <c r="CX24" s="4" t="e">
        <f>IF('NRU Proposal Calc'!#REF!='NRU Ref Data'!CX$2,Data!M24,0)</f>
        <v>#REF!</v>
      </c>
      <c r="CY24" s="4" t="e">
        <f>IF('NRU Proposal Calc'!#REF!='NRU Ref Data'!CY$2,Data!N24,0)</f>
        <v>#REF!</v>
      </c>
      <c r="CZ24" s="4" t="e">
        <f>IF('NRU Proposal Calc'!#REF!='NRU Ref Data'!CZ$2,Data!O24,0)</f>
        <v>#REF!</v>
      </c>
      <c r="DA24" s="4" t="e">
        <f>IF('NRU Proposal Calc'!#REF!='NRU Ref Data'!DA$2,Data!P24,0)</f>
        <v>#REF!</v>
      </c>
      <c r="DB24" s="4" t="e">
        <f>IF('NRU Proposal Calc'!#REF!='NRU Ref Data'!DB$2,Data!Q24,0)</f>
        <v>#REF!</v>
      </c>
      <c r="DC24" s="4" t="e">
        <f>IF('NRU Proposal Calc'!#REF!='NRU Ref Data'!DC$2,Data!R24,0)</f>
        <v>#REF!</v>
      </c>
      <c r="DD24" s="4" t="e">
        <f>IF('NRU Proposal Calc'!#REF!='NRU Ref Data'!DD$2,Data!S24,0)</f>
        <v>#REF!</v>
      </c>
      <c r="DE24" s="4" t="e">
        <f>IF('NRU Proposal Calc'!#REF!='NRU Ref Data'!DE$2,Data!T24,0)</f>
        <v>#REF!</v>
      </c>
      <c r="DF24" s="4" t="e">
        <f>IF('NRU Proposal Calc'!#REF!='NRU Ref Data'!DF$2,Data!U24,0)</f>
        <v>#REF!</v>
      </c>
      <c r="DG24" s="22" t="e">
        <f t="shared" si="7"/>
        <v>#REF!</v>
      </c>
    </row>
    <row r="25" spans="1:111" x14ac:dyDescent="0.3">
      <c r="A25" s="12">
        <v>10074</v>
      </c>
      <c r="B25" s="37" t="s">
        <v>32</v>
      </c>
      <c r="C25" s="18">
        <f>IF('NRU Proposal Calc'!$C$6='NRU Ref Data'!C$2,Data!G25,0)</f>
        <v>0</v>
      </c>
      <c r="D25" s="4">
        <f>IF('NRU Proposal Calc'!$C$6='NRU Ref Data'!D$2,Data!H25,0)</f>
        <v>0</v>
      </c>
      <c r="E25" s="4">
        <f>IF('NRU Proposal Calc'!$C$6='NRU Ref Data'!E$2,Data!I25,0)</f>
        <v>30.437412557077625</v>
      </c>
      <c r="F25" s="4">
        <f>IF('NRU Proposal Calc'!$C$6='NRU Ref Data'!F$2,Data!J25,0)</f>
        <v>0</v>
      </c>
      <c r="G25" s="4">
        <f>IF('NRU Proposal Calc'!$C$6='NRU Ref Data'!G$2,Data!K25,0)</f>
        <v>0</v>
      </c>
      <c r="H25" s="4">
        <f>IF('NRU Proposal Calc'!$C$6='NRU Ref Data'!H$2,Data!L25,0)</f>
        <v>0</v>
      </c>
      <c r="I25" s="4">
        <f>IF('NRU Proposal Calc'!$C$6='NRU Ref Data'!I$2,Data!M25,0)</f>
        <v>0</v>
      </c>
      <c r="J25" s="4">
        <f>IF('NRU Proposal Calc'!$C$6='NRU Ref Data'!J$2,Data!N25,0)</f>
        <v>0</v>
      </c>
      <c r="K25" s="4">
        <f>IF('NRU Proposal Calc'!$C$6='NRU Ref Data'!K$2,Data!O25,0)</f>
        <v>0</v>
      </c>
      <c r="L25" s="4">
        <f>IF('NRU Proposal Calc'!$C$6='NRU Ref Data'!L$2,Data!P25,0)</f>
        <v>0</v>
      </c>
      <c r="M25" s="4">
        <f>IF('NRU Proposal Calc'!$C$6='NRU Ref Data'!M$2,Data!Q25,0)</f>
        <v>0</v>
      </c>
      <c r="N25" s="4">
        <f>IF('NRU Proposal Calc'!$C$6='NRU Ref Data'!N$2,Data!R25,0)</f>
        <v>0</v>
      </c>
      <c r="O25" s="4">
        <f>IF('NRU Proposal Calc'!$C$6='NRU Ref Data'!O$2,Data!S25,0)</f>
        <v>0</v>
      </c>
      <c r="P25" s="4">
        <f>IF('NRU Proposal Calc'!$C$6='NRU Ref Data'!P$2,Data!T25,0)</f>
        <v>0</v>
      </c>
      <c r="Q25" s="4">
        <f>IF('NRU Proposal Calc'!$C$6='NRU Ref Data'!Q$2,Data!U25,0)</f>
        <v>0</v>
      </c>
      <c r="R25" s="22">
        <f t="shared" si="1"/>
        <v>30.437412557077625</v>
      </c>
      <c r="S25" s="18">
        <f>IF(S$2='NRU Proposal Calc'!$D$6,Data!V25,0)</f>
        <v>0</v>
      </c>
      <c r="T25" s="4">
        <f>IF(T$2='NRU Proposal Calc'!$D$6,Data!W25,0)</f>
        <v>0</v>
      </c>
      <c r="U25" s="4">
        <f>IF(U$2='NRU Proposal Calc'!$D$6,Data!X25,0)</f>
        <v>0</v>
      </c>
      <c r="V25" s="4">
        <f>IF(V$2='NRU Proposal Calc'!$D$6,Data!Y25,0)</f>
        <v>0</v>
      </c>
      <c r="W25" s="4">
        <f>IF(W$2='NRU Proposal Calc'!$D$6,Data!Z25,0)</f>
        <v>0</v>
      </c>
      <c r="X25" s="4">
        <f>IF(X$2='NRU Proposal Calc'!$D$6,Data!AA25,0)</f>
        <v>0</v>
      </c>
      <c r="Y25" s="4">
        <f>IF(Y$2='NRU Proposal Calc'!$D$6,Data!AB25,0)</f>
        <v>0</v>
      </c>
      <c r="Z25" s="4">
        <f>IF(Z$2='NRU Proposal Calc'!$D$6,Data!AC25,0)</f>
        <v>0</v>
      </c>
      <c r="AA25" s="4">
        <f>IF(AA$2='NRU Proposal Calc'!$D$6,Data!AD25,0)</f>
        <v>0</v>
      </c>
      <c r="AB25" s="4">
        <f>IF(AB$2='NRU Proposal Calc'!$D$6,Data!AE25,0)</f>
        <v>0</v>
      </c>
      <c r="AC25" s="4">
        <f>IF(AC$2='NRU Proposal Calc'!$D$6,Data!AF25,0)</f>
        <v>0</v>
      </c>
      <c r="AD25" s="4">
        <f>IF(AD$2='NRU Proposal Calc'!$D$6,Data!AG25,0)</f>
        <v>0</v>
      </c>
      <c r="AE25" s="4">
        <f>IF(AE$2='NRU Proposal Calc'!$D$6,Data!AH25,0)</f>
        <v>0</v>
      </c>
      <c r="AF25" s="4">
        <f>IF(AF$2='NRU Proposal Calc'!$D$6,Data!AI25,0)</f>
        <v>0</v>
      </c>
      <c r="AG25" s="6">
        <f t="shared" si="2"/>
        <v>0</v>
      </c>
      <c r="AH25" s="18">
        <f>IF(AH$2='NRU Proposal Calc'!$E$6,0,0)</f>
        <v>0</v>
      </c>
      <c r="AI25" s="4">
        <f>IF(AI$2='NRU Proposal Calc'!$E$6,Data!AJ25,0)</f>
        <v>0</v>
      </c>
      <c r="AJ25" s="4">
        <f>IF(AJ$2='NRU Proposal Calc'!$E$6,Data!AK25,0)</f>
        <v>2.9414383561643835</v>
      </c>
      <c r="AK25" s="4">
        <f>IF(AK$2='NRU Proposal Calc'!$E$6,Data!AL25,0)</f>
        <v>0</v>
      </c>
      <c r="AL25" s="4">
        <f>IF(AL$2='NRU Proposal Calc'!$E$6,Data!AM25,0)</f>
        <v>0</v>
      </c>
      <c r="AM25" s="4">
        <f>IF(AM$2='NRU Proposal Calc'!$E$6,Data!AN25,0)</f>
        <v>0</v>
      </c>
      <c r="AN25" s="4">
        <f>IF(AN$2='NRU Proposal Calc'!$E$6,Data!AO25,0)</f>
        <v>0</v>
      </c>
      <c r="AO25" s="4">
        <f>IF(AO$2='NRU Proposal Calc'!$E$6,Data!AP25,0)</f>
        <v>0</v>
      </c>
      <c r="AP25" s="6">
        <f t="shared" si="3"/>
        <v>2.9414383561643835</v>
      </c>
      <c r="AQ25" s="18">
        <f>IF(AQ$2='NRU Proposal Calc'!$F$6,0,0)</f>
        <v>0</v>
      </c>
      <c r="AR25" s="4">
        <f>IF(AR$2='NRU Proposal Calc'!$F$6,Data!AQ25,0)</f>
        <v>0</v>
      </c>
      <c r="AS25" s="4">
        <f>IF(AS$2='NRU Proposal Calc'!$F$6,Data!AR25,0)</f>
        <v>0</v>
      </c>
      <c r="AT25" s="4">
        <f>IF(AT$2='NRU Proposal Calc'!$F$6,Data!AS25,0)</f>
        <v>0</v>
      </c>
      <c r="AU25" s="4">
        <f>IF(AU$2='NRU Proposal Calc'!$F$6,Data!AT25,0)</f>
        <v>0</v>
      </c>
      <c r="AV25" s="4">
        <f>IF(AV$2='NRU Proposal Calc'!$F$6,Data!AU25,0)</f>
        <v>0</v>
      </c>
      <c r="AW25" s="4">
        <f>IF(AW$2='NRU Proposal Calc'!$F$6,Data!AV25,0)</f>
        <v>0</v>
      </c>
      <c r="AX25" s="4">
        <f>IF(AX$2='NRU Proposal Calc'!$F$6,Data!AW25,0)</f>
        <v>0</v>
      </c>
      <c r="AY25" s="6">
        <f t="shared" si="4"/>
        <v>0</v>
      </c>
      <c r="AZ25" s="18">
        <f>IF(AZ$2='NRU Proposal Calc'!$G$6,0,0)</f>
        <v>0</v>
      </c>
      <c r="BA25" s="4">
        <f>IF(BA$2='NRU Proposal Calc'!$G$6,Data!AX25,0)</f>
        <v>0</v>
      </c>
      <c r="BB25" s="4">
        <f>IF(BB$2='NRU Proposal Calc'!$G$6,Data!AY25,0)</f>
        <v>0</v>
      </c>
      <c r="BC25" s="4">
        <f>IF(BC$2='NRU Proposal Calc'!$G$6,Data!AZ25,0)</f>
        <v>0</v>
      </c>
      <c r="BD25" s="4">
        <f>IF(BD$2='NRU Proposal Calc'!$G$6,Data!BA25,0)</f>
        <v>0</v>
      </c>
      <c r="BE25" s="4">
        <f>IF(BE$2='NRU Proposal Calc'!$G$6,Data!BB25,0)</f>
        <v>0</v>
      </c>
      <c r="BF25" s="4">
        <f>IF(BF$2='NRU Proposal Calc'!$G$6,Data!BC25,0)</f>
        <v>0</v>
      </c>
      <c r="BG25" s="4">
        <f>IF(BG$2='NRU Proposal Calc'!$G$6,Data!BD25,0)</f>
        <v>0</v>
      </c>
      <c r="BH25" s="6">
        <f t="shared" si="5"/>
        <v>0</v>
      </c>
      <c r="BI25" s="97">
        <f>IF('NRU Proposal Calc'!$H$6="Yes",Data!BE25,0)</f>
        <v>0</v>
      </c>
      <c r="BJ25" s="18">
        <f>IF(BJ$2='NRU Proposal Calc'!$L$4,0,0)</f>
        <v>0</v>
      </c>
      <c r="BK25" s="4">
        <f>IF(BK$2='NRU Proposal Calc'!$L$4,Data!BV25,0)</f>
        <v>0</v>
      </c>
      <c r="BL25" s="4">
        <f>IF(BL$2='NRU Proposal Calc'!$L$4,Data!BW25,0)</f>
        <v>0.1585</v>
      </c>
      <c r="BM25" s="4">
        <f>IF(BM$2='NRU Proposal Calc'!$L$4,Data!BX25,0)</f>
        <v>0</v>
      </c>
      <c r="BN25" s="4">
        <f>IF(BN$2='NRU Proposal Calc'!$L$4,Data!BY25,0)</f>
        <v>0</v>
      </c>
      <c r="BO25" s="4">
        <f>IF(BO$2='NRU Proposal Calc'!$L$4,Data!BZ25,0)</f>
        <v>0</v>
      </c>
      <c r="BP25" s="6">
        <f t="shared" si="6"/>
        <v>0.1585</v>
      </c>
      <c r="BQ25" s="4">
        <f>IF('NRU Proposal Calc'!$J$6='NRU Ref Data'!BQ$2,Data!C25,0)</f>
        <v>0</v>
      </c>
      <c r="BR25" s="4">
        <f>IF('NRU Proposal Calc'!$J$6='NRU Ref Data'!BR$2,Data!D25,0)</f>
        <v>0</v>
      </c>
      <c r="BS25" s="4">
        <f>IF('NRU Proposal Calc'!$J$6='NRU Ref Data'!BS$2,Data!E25,0)</f>
        <v>0</v>
      </c>
      <c r="BT25" s="4">
        <f>IF('NRU Proposal Calc'!$J$6='NRU Ref Data'!BT$2,Data!F25,0)</f>
        <v>26.681999999999999</v>
      </c>
      <c r="BU25" s="99">
        <f t="shared" si="0"/>
        <v>26.681999999999999</v>
      </c>
      <c r="BV25" s="102">
        <f>IF('NRU Proposal Calc'!$L$6="Yes",'NRU Ref Data'!BP25*'NRU Proposal Calc'!$L$5,0)</f>
        <v>7.9250000000000001E-2</v>
      </c>
      <c r="BW25" s="102">
        <f>IF('NRU Proposal Calc'!$M$6="Yes",IF(('NRU Proposal Calc'!I29-'NRU Ref Data'!BU25)&gt;0,('NRU Proposal Calc'!I29-'NRU Ref Data'!BU25)*'NRU Proposal Calc'!$M$5,0),0)</f>
        <v>0.40698710045662168</v>
      </c>
      <c r="BX25" s="80">
        <f>IF('NRU Proposal Calc'!$K$6="Yes",IF(('NRU Proposal Calc'!I29)&lt;'NRU Proposal Calc'!J29,('NRU Proposal Calc'!I29-'NRU Proposal Calc'!J29)*'NRU Proposal Calc'!$K$5,0),0)</f>
        <v>0</v>
      </c>
      <c r="BY25" s="105">
        <f>IF('NRU Proposal Calc'!$N$5='NRU Ref Data'!$BY$2,'NRU Scaling'!D28,0)</f>
        <v>1.4312205215568305</v>
      </c>
      <c r="BZ25" s="1">
        <f>IF('NRU Proposal Calc'!$N$5='NRU Ref Data'!$BZ$2,'NRU Scaling'!H28,0)</f>
        <v>0</v>
      </c>
      <c r="CA25" s="6">
        <f>IF('NRU Proposal Calc'!$N$6="Yes",SUM('NRU Ref Data'!BY25:BZ25),0)</f>
        <v>1.4312205215568305</v>
      </c>
      <c r="CB25" s="4"/>
      <c r="CC25" s="4"/>
      <c r="CD25" s="4"/>
      <c r="CE25" s="4"/>
      <c r="CF25" s="4"/>
      <c r="CG25" s="4"/>
      <c r="CH25" s="4"/>
      <c r="CI25" s="4"/>
      <c r="CJ25" s="4"/>
      <c r="CK25" s="4"/>
      <c r="CL25" s="4"/>
      <c r="CM25" s="4"/>
      <c r="CN25" s="4"/>
      <c r="CO25" s="4"/>
      <c r="CP25" s="4"/>
      <c r="CQ25" s="4"/>
      <c r="CR25" s="4" t="e">
        <f>IF('NRU Proposal Calc'!#REF!='NRU Ref Data'!CR$2,Data!G25,0)</f>
        <v>#REF!</v>
      </c>
      <c r="CS25" s="4" t="e">
        <f>IF('NRU Proposal Calc'!#REF!='NRU Ref Data'!CS$2,Data!H25,0)</f>
        <v>#REF!</v>
      </c>
      <c r="CT25" s="4" t="e">
        <f>IF('NRU Proposal Calc'!#REF!='NRU Ref Data'!CT$2,Data!I25,0)</f>
        <v>#REF!</v>
      </c>
      <c r="CU25" s="4" t="e">
        <f>IF('NRU Proposal Calc'!#REF!='NRU Ref Data'!CU$2,Data!J25,0)</f>
        <v>#REF!</v>
      </c>
      <c r="CV25" s="4" t="e">
        <f>IF('NRU Proposal Calc'!#REF!='NRU Ref Data'!CV$2,Data!K25,0)</f>
        <v>#REF!</v>
      </c>
      <c r="CW25" s="4" t="e">
        <f>IF('NRU Proposal Calc'!#REF!='NRU Ref Data'!CW$2,Data!L25,0)</f>
        <v>#REF!</v>
      </c>
      <c r="CX25" s="4" t="e">
        <f>IF('NRU Proposal Calc'!#REF!='NRU Ref Data'!CX$2,Data!M25,0)</f>
        <v>#REF!</v>
      </c>
      <c r="CY25" s="4" t="e">
        <f>IF('NRU Proposal Calc'!#REF!='NRU Ref Data'!CY$2,Data!N25,0)</f>
        <v>#REF!</v>
      </c>
      <c r="CZ25" s="4" t="e">
        <f>IF('NRU Proposal Calc'!#REF!='NRU Ref Data'!CZ$2,Data!O25,0)</f>
        <v>#REF!</v>
      </c>
      <c r="DA25" s="4" t="e">
        <f>IF('NRU Proposal Calc'!#REF!='NRU Ref Data'!DA$2,Data!P25,0)</f>
        <v>#REF!</v>
      </c>
      <c r="DB25" s="4" t="e">
        <f>IF('NRU Proposal Calc'!#REF!='NRU Ref Data'!DB$2,Data!Q25,0)</f>
        <v>#REF!</v>
      </c>
      <c r="DC25" s="4" t="e">
        <f>IF('NRU Proposal Calc'!#REF!='NRU Ref Data'!DC$2,Data!R25,0)</f>
        <v>#REF!</v>
      </c>
      <c r="DD25" s="4" t="e">
        <f>IF('NRU Proposal Calc'!#REF!='NRU Ref Data'!DD$2,Data!S25,0)</f>
        <v>#REF!</v>
      </c>
      <c r="DE25" s="4" t="e">
        <f>IF('NRU Proposal Calc'!#REF!='NRU Ref Data'!DE$2,Data!T25,0)</f>
        <v>#REF!</v>
      </c>
      <c r="DF25" s="4" t="e">
        <f>IF('NRU Proposal Calc'!#REF!='NRU Ref Data'!DF$2,Data!U25,0)</f>
        <v>#REF!</v>
      </c>
      <c r="DG25" s="22" t="e">
        <f t="shared" si="7"/>
        <v>#REF!</v>
      </c>
    </row>
    <row r="26" spans="1:111" x14ac:dyDescent="0.3">
      <c r="A26" s="12">
        <v>10076</v>
      </c>
      <c r="B26" s="37" t="s">
        <v>33</v>
      </c>
      <c r="C26" s="18">
        <f>IF('NRU Proposal Calc'!$C$6='NRU Ref Data'!C$2,Data!G26,0)</f>
        <v>0</v>
      </c>
      <c r="D26" s="4">
        <f>IF('NRU Proposal Calc'!$C$6='NRU Ref Data'!D$2,Data!H26,0)</f>
        <v>0</v>
      </c>
      <c r="E26" s="4">
        <f>IF('NRU Proposal Calc'!$C$6='NRU Ref Data'!E$2,Data!I26,0)</f>
        <v>7.8478922374429212</v>
      </c>
      <c r="F26" s="4">
        <f>IF('NRU Proposal Calc'!$C$6='NRU Ref Data'!F$2,Data!J26,0)</f>
        <v>0</v>
      </c>
      <c r="G26" s="4">
        <f>IF('NRU Proposal Calc'!$C$6='NRU Ref Data'!G$2,Data!K26,0)</f>
        <v>0</v>
      </c>
      <c r="H26" s="4">
        <f>IF('NRU Proposal Calc'!$C$6='NRU Ref Data'!H$2,Data!L26,0)</f>
        <v>0</v>
      </c>
      <c r="I26" s="4">
        <f>IF('NRU Proposal Calc'!$C$6='NRU Ref Data'!I$2,Data!M26,0)</f>
        <v>0</v>
      </c>
      <c r="J26" s="4">
        <f>IF('NRU Proposal Calc'!$C$6='NRU Ref Data'!J$2,Data!N26,0)</f>
        <v>0</v>
      </c>
      <c r="K26" s="4">
        <f>IF('NRU Proposal Calc'!$C$6='NRU Ref Data'!K$2,Data!O26,0)</f>
        <v>0</v>
      </c>
      <c r="L26" s="4">
        <f>IF('NRU Proposal Calc'!$C$6='NRU Ref Data'!L$2,Data!P26,0)</f>
        <v>0</v>
      </c>
      <c r="M26" s="4">
        <f>IF('NRU Proposal Calc'!$C$6='NRU Ref Data'!M$2,Data!Q26,0)</f>
        <v>0</v>
      </c>
      <c r="N26" s="4">
        <f>IF('NRU Proposal Calc'!$C$6='NRU Ref Data'!N$2,Data!R26,0)</f>
        <v>0</v>
      </c>
      <c r="O26" s="4">
        <f>IF('NRU Proposal Calc'!$C$6='NRU Ref Data'!O$2,Data!S26,0)</f>
        <v>0</v>
      </c>
      <c r="P26" s="4">
        <f>IF('NRU Proposal Calc'!$C$6='NRU Ref Data'!P$2,Data!T26,0)</f>
        <v>0</v>
      </c>
      <c r="Q26" s="4">
        <f>IF('NRU Proposal Calc'!$C$6='NRU Ref Data'!Q$2,Data!U26,0)</f>
        <v>0</v>
      </c>
      <c r="R26" s="22">
        <f t="shared" si="1"/>
        <v>7.8478922374429212</v>
      </c>
      <c r="S26" s="18">
        <f>IF(S$2='NRU Proposal Calc'!$D$6,Data!V26,0)</f>
        <v>0</v>
      </c>
      <c r="T26" s="4">
        <f>IF(T$2='NRU Proposal Calc'!$D$6,Data!W26,0)</f>
        <v>0</v>
      </c>
      <c r="U26" s="4">
        <f>IF(U$2='NRU Proposal Calc'!$D$6,Data!X26,0)</f>
        <v>0</v>
      </c>
      <c r="V26" s="4">
        <f>IF(V$2='NRU Proposal Calc'!$D$6,Data!Y26,0)</f>
        <v>0</v>
      </c>
      <c r="W26" s="4">
        <f>IF(W$2='NRU Proposal Calc'!$D$6,Data!Z26,0)</f>
        <v>0</v>
      </c>
      <c r="X26" s="4">
        <f>IF(X$2='NRU Proposal Calc'!$D$6,Data!AA26,0)</f>
        <v>0</v>
      </c>
      <c r="Y26" s="4">
        <f>IF(Y$2='NRU Proposal Calc'!$D$6,Data!AB26,0)</f>
        <v>0</v>
      </c>
      <c r="Z26" s="4">
        <f>IF(Z$2='NRU Proposal Calc'!$D$6,Data!AC26,0)</f>
        <v>0</v>
      </c>
      <c r="AA26" s="4">
        <f>IF(AA$2='NRU Proposal Calc'!$D$6,Data!AD26,0)</f>
        <v>0</v>
      </c>
      <c r="AB26" s="4">
        <f>IF(AB$2='NRU Proposal Calc'!$D$6,Data!AE26,0)</f>
        <v>0</v>
      </c>
      <c r="AC26" s="4">
        <f>IF(AC$2='NRU Proposal Calc'!$D$6,Data!AF26,0)</f>
        <v>0</v>
      </c>
      <c r="AD26" s="4">
        <f>IF(AD$2='NRU Proposal Calc'!$D$6,Data!AG26,0)</f>
        <v>0</v>
      </c>
      <c r="AE26" s="4">
        <f>IF(AE$2='NRU Proposal Calc'!$D$6,Data!AH26,0)</f>
        <v>0</v>
      </c>
      <c r="AF26" s="4">
        <f>IF(AF$2='NRU Proposal Calc'!$D$6,Data!AI26,0)</f>
        <v>0</v>
      </c>
      <c r="AG26" s="6">
        <f t="shared" si="2"/>
        <v>0</v>
      </c>
      <c r="AH26" s="18">
        <f>IF(AH$2='NRU Proposal Calc'!$E$6,0,0)</f>
        <v>0</v>
      </c>
      <c r="AI26" s="4">
        <f>IF(AI$2='NRU Proposal Calc'!$E$6,Data!AJ26,0)</f>
        <v>0</v>
      </c>
      <c r="AJ26" s="4">
        <f>IF(AJ$2='NRU Proposal Calc'!$E$6,Data!AK26,0)</f>
        <v>0</v>
      </c>
      <c r="AK26" s="4">
        <f>IF(AK$2='NRU Proposal Calc'!$E$6,Data!AL26,0)</f>
        <v>0</v>
      </c>
      <c r="AL26" s="4">
        <f>IF(AL$2='NRU Proposal Calc'!$E$6,Data!AM26,0)</f>
        <v>0</v>
      </c>
      <c r="AM26" s="4">
        <f>IF(AM$2='NRU Proposal Calc'!$E$6,Data!AN26,0)</f>
        <v>0</v>
      </c>
      <c r="AN26" s="4">
        <f>IF(AN$2='NRU Proposal Calc'!$E$6,Data!AO26,0)</f>
        <v>0</v>
      </c>
      <c r="AO26" s="4">
        <f>IF(AO$2='NRU Proposal Calc'!$E$6,Data!AP26,0)</f>
        <v>0</v>
      </c>
      <c r="AP26" s="6">
        <f t="shared" si="3"/>
        <v>0</v>
      </c>
      <c r="AQ26" s="18">
        <f>IF(AQ$2='NRU Proposal Calc'!$F$6,0,0)</f>
        <v>0</v>
      </c>
      <c r="AR26" s="4">
        <f>IF(AR$2='NRU Proposal Calc'!$F$6,Data!AQ26,0)</f>
        <v>0</v>
      </c>
      <c r="AS26" s="4">
        <f>IF(AS$2='NRU Proposal Calc'!$F$6,Data!AR26,0)</f>
        <v>0</v>
      </c>
      <c r="AT26" s="4">
        <f>IF(AT$2='NRU Proposal Calc'!$F$6,Data!AS26,0)</f>
        <v>0</v>
      </c>
      <c r="AU26" s="4">
        <f>IF(AU$2='NRU Proposal Calc'!$F$6,Data!AT26,0)</f>
        <v>0</v>
      </c>
      <c r="AV26" s="4">
        <f>IF(AV$2='NRU Proposal Calc'!$F$6,Data!AU26,0)</f>
        <v>0</v>
      </c>
      <c r="AW26" s="4">
        <f>IF(AW$2='NRU Proposal Calc'!$F$6,Data!AV26,0)</f>
        <v>0</v>
      </c>
      <c r="AX26" s="4">
        <f>IF(AX$2='NRU Proposal Calc'!$F$6,Data!AW26,0)</f>
        <v>0</v>
      </c>
      <c r="AY26" s="6">
        <f t="shared" si="4"/>
        <v>0</v>
      </c>
      <c r="AZ26" s="18">
        <f>IF(AZ$2='NRU Proposal Calc'!$G$6,0,0)</f>
        <v>0</v>
      </c>
      <c r="BA26" s="4">
        <f>IF(BA$2='NRU Proposal Calc'!$G$6,Data!AX26,0)</f>
        <v>0</v>
      </c>
      <c r="BB26" s="4">
        <f>IF(BB$2='NRU Proposal Calc'!$G$6,Data!AY26,0)</f>
        <v>0</v>
      </c>
      <c r="BC26" s="4">
        <f>IF(BC$2='NRU Proposal Calc'!$G$6,Data!AZ26,0)</f>
        <v>0</v>
      </c>
      <c r="BD26" s="4">
        <f>IF(BD$2='NRU Proposal Calc'!$G$6,Data!BA26,0)</f>
        <v>0</v>
      </c>
      <c r="BE26" s="4">
        <f>IF(BE$2='NRU Proposal Calc'!$G$6,Data!BB26,0)</f>
        <v>0</v>
      </c>
      <c r="BF26" s="4">
        <f>IF(BF$2='NRU Proposal Calc'!$G$6,Data!BC26,0)</f>
        <v>0</v>
      </c>
      <c r="BG26" s="4">
        <f>IF(BG$2='NRU Proposal Calc'!$G$6,Data!BD26,0)</f>
        <v>0</v>
      </c>
      <c r="BH26" s="6">
        <f t="shared" si="5"/>
        <v>0</v>
      </c>
      <c r="BI26" s="97">
        <f>IF('NRU Proposal Calc'!$H$6="Yes",Data!BE26,0)</f>
        <v>0</v>
      </c>
      <c r="BJ26" s="18">
        <f>IF(BJ$2='NRU Proposal Calc'!$L$4,0,0)</f>
        <v>0</v>
      </c>
      <c r="BK26" s="4">
        <f>IF(BK$2='NRU Proposal Calc'!$L$4,Data!BV26,0)</f>
        <v>0</v>
      </c>
      <c r="BL26" s="4">
        <f>IF(BL$2='NRU Proposal Calc'!$L$4,Data!BW26,0)</f>
        <v>9.0000000000000011E-3</v>
      </c>
      <c r="BM26" s="4">
        <f>IF(BM$2='NRU Proposal Calc'!$L$4,Data!BX26,0)</f>
        <v>0</v>
      </c>
      <c r="BN26" s="4">
        <f>IF(BN$2='NRU Proposal Calc'!$L$4,Data!BY26,0)</f>
        <v>0</v>
      </c>
      <c r="BO26" s="4">
        <f>IF(BO$2='NRU Proposal Calc'!$L$4,Data!BZ26,0)</f>
        <v>0</v>
      </c>
      <c r="BP26" s="6">
        <f t="shared" si="6"/>
        <v>9.0000000000000011E-3</v>
      </c>
      <c r="BQ26" s="4">
        <f>IF('NRU Proposal Calc'!$J$6='NRU Ref Data'!BQ$2,Data!C26,0)</f>
        <v>0</v>
      </c>
      <c r="BR26" s="4">
        <f>IF('NRU Proposal Calc'!$J$6='NRU Ref Data'!BR$2,Data!D26,0)</f>
        <v>0</v>
      </c>
      <c r="BS26" s="4">
        <f>IF('NRU Proposal Calc'!$J$6='NRU Ref Data'!BS$2,Data!E26,0)</f>
        <v>0</v>
      </c>
      <c r="BT26" s="4">
        <f>IF('NRU Proposal Calc'!$J$6='NRU Ref Data'!BT$2,Data!F26,0)</f>
        <v>4.8170000000000002</v>
      </c>
      <c r="BU26" s="99">
        <f t="shared" si="0"/>
        <v>4.8170000000000002</v>
      </c>
      <c r="BV26" s="102">
        <f>IF('NRU Proposal Calc'!$L$6="Yes",'NRU Ref Data'!BP26*'NRU Proposal Calc'!$L$5,0)</f>
        <v>4.5000000000000005E-3</v>
      </c>
      <c r="BW26" s="102">
        <f>IF('NRU Proposal Calc'!$M$6="Yes",IF(('NRU Proposal Calc'!I30-'NRU Ref Data'!BU26)&gt;0,('NRU Proposal Calc'!I30-'NRU Ref Data'!BU26)*'NRU Proposal Calc'!$M$5,0),0)</f>
        <v>1.5154461187214605</v>
      </c>
      <c r="BX26" s="80">
        <f>IF('NRU Proposal Calc'!$K$6="Yes",IF(('NRU Proposal Calc'!I30)&lt;'NRU Proposal Calc'!J30,('NRU Proposal Calc'!I30-'NRU Proposal Calc'!J30)*'NRU Proposal Calc'!$K$5,0),0)</f>
        <v>0</v>
      </c>
      <c r="BY26" s="105">
        <f>IF('NRU Proposal Calc'!$N$5='NRU Ref Data'!$BY$2,'NRU Scaling'!D29,0)</f>
        <v>0.33382980631310927</v>
      </c>
      <c r="BZ26" s="1">
        <f>IF('NRU Proposal Calc'!$N$5='NRU Ref Data'!$BZ$2,'NRU Scaling'!H29,0)</f>
        <v>0</v>
      </c>
      <c r="CA26" s="6">
        <f>IF('NRU Proposal Calc'!$N$6="Yes",SUM('NRU Ref Data'!BY26:BZ26),0)</f>
        <v>0.33382980631310927</v>
      </c>
      <c r="CB26" s="4"/>
      <c r="CC26" s="4"/>
      <c r="CD26" s="4"/>
      <c r="CE26" s="4"/>
      <c r="CF26" s="4"/>
      <c r="CG26" s="4"/>
      <c r="CH26" s="4"/>
      <c r="CI26" s="4"/>
      <c r="CJ26" s="4"/>
      <c r="CK26" s="4"/>
      <c r="CL26" s="4"/>
      <c r="CM26" s="4"/>
      <c r="CN26" s="4"/>
      <c r="CO26" s="4"/>
      <c r="CP26" s="4"/>
      <c r="CQ26" s="4"/>
      <c r="CR26" s="4" t="e">
        <f>IF('NRU Proposal Calc'!#REF!='NRU Ref Data'!CR$2,Data!G26,0)</f>
        <v>#REF!</v>
      </c>
      <c r="CS26" s="4" t="e">
        <f>IF('NRU Proposal Calc'!#REF!='NRU Ref Data'!CS$2,Data!H26,0)</f>
        <v>#REF!</v>
      </c>
      <c r="CT26" s="4" t="e">
        <f>IF('NRU Proposal Calc'!#REF!='NRU Ref Data'!CT$2,Data!I26,0)</f>
        <v>#REF!</v>
      </c>
      <c r="CU26" s="4" t="e">
        <f>IF('NRU Proposal Calc'!#REF!='NRU Ref Data'!CU$2,Data!J26,0)</f>
        <v>#REF!</v>
      </c>
      <c r="CV26" s="4" t="e">
        <f>IF('NRU Proposal Calc'!#REF!='NRU Ref Data'!CV$2,Data!K26,0)</f>
        <v>#REF!</v>
      </c>
      <c r="CW26" s="4" t="e">
        <f>IF('NRU Proposal Calc'!#REF!='NRU Ref Data'!CW$2,Data!L26,0)</f>
        <v>#REF!</v>
      </c>
      <c r="CX26" s="4" t="e">
        <f>IF('NRU Proposal Calc'!#REF!='NRU Ref Data'!CX$2,Data!M26,0)</f>
        <v>#REF!</v>
      </c>
      <c r="CY26" s="4" t="e">
        <f>IF('NRU Proposal Calc'!#REF!='NRU Ref Data'!CY$2,Data!N26,0)</f>
        <v>#REF!</v>
      </c>
      <c r="CZ26" s="4" t="e">
        <f>IF('NRU Proposal Calc'!#REF!='NRU Ref Data'!CZ$2,Data!O26,0)</f>
        <v>#REF!</v>
      </c>
      <c r="DA26" s="4" t="e">
        <f>IF('NRU Proposal Calc'!#REF!='NRU Ref Data'!DA$2,Data!P26,0)</f>
        <v>#REF!</v>
      </c>
      <c r="DB26" s="4" t="e">
        <f>IF('NRU Proposal Calc'!#REF!='NRU Ref Data'!DB$2,Data!Q26,0)</f>
        <v>#REF!</v>
      </c>
      <c r="DC26" s="4" t="e">
        <f>IF('NRU Proposal Calc'!#REF!='NRU Ref Data'!DC$2,Data!R26,0)</f>
        <v>#REF!</v>
      </c>
      <c r="DD26" s="4" t="e">
        <f>IF('NRU Proposal Calc'!#REF!='NRU Ref Data'!DD$2,Data!S26,0)</f>
        <v>#REF!</v>
      </c>
      <c r="DE26" s="4" t="e">
        <f>IF('NRU Proposal Calc'!#REF!='NRU Ref Data'!DE$2,Data!T26,0)</f>
        <v>#REF!</v>
      </c>
      <c r="DF26" s="4" t="e">
        <f>IF('NRU Proposal Calc'!#REF!='NRU Ref Data'!DF$2,Data!U26,0)</f>
        <v>#REF!</v>
      </c>
      <c r="DG26" s="22" t="e">
        <f t="shared" si="7"/>
        <v>#REF!</v>
      </c>
    </row>
    <row r="27" spans="1:111" x14ac:dyDescent="0.3">
      <c r="A27" s="12">
        <v>10078</v>
      </c>
      <c r="B27" s="37" t="s">
        <v>34</v>
      </c>
      <c r="C27" s="18">
        <f>IF('NRU Proposal Calc'!$C$6='NRU Ref Data'!C$2,Data!G27,0)</f>
        <v>0</v>
      </c>
      <c r="D27" s="4">
        <f>IF('NRU Proposal Calc'!$C$6='NRU Ref Data'!D$2,Data!H27,0)</f>
        <v>0</v>
      </c>
      <c r="E27" s="4">
        <f>IF('NRU Proposal Calc'!$C$6='NRU Ref Data'!E$2,Data!I27,0)</f>
        <v>3.7119555936073061</v>
      </c>
      <c r="F27" s="4">
        <f>IF('NRU Proposal Calc'!$C$6='NRU Ref Data'!F$2,Data!J27,0)</f>
        <v>0</v>
      </c>
      <c r="G27" s="4">
        <f>IF('NRU Proposal Calc'!$C$6='NRU Ref Data'!G$2,Data!K27,0)</f>
        <v>0</v>
      </c>
      <c r="H27" s="4">
        <f>IF('NRU Proposal Calc'!$C$6='NRU Ref Data'!H$2,Data!L27,0)</f>
        <v>0</v>
      </c>
      <c r="I27" s="4">
        <f>IF('NRU Proposal Calc'!$C$6='NRU Ref Data'!I$2,Data!M27,0)</f>
        <v>0</v>
      </c>
      <c r="J27" s="4">
        <f>IF('NRU Proposal Calc'!$C$6='NRU Ref Data'!J$2,Data!N27,0)</f>
        <v>0</v>
      </c>
      <c r="K27" s="4">
        <f>IF('NRU Proposal Calc'!$C$6='NRU Ref Data'!K$2,Data!O27,0)</f>
        <v>0</v>
      </c>
      <c r="L27" s="4">
        <f>IF('NRU Proposal Calc'!$C$6='NRU Ref Data'!L$2,Data!P27,0)</f>
        <v>0</v>
      </c>
      <c r="M27" s="4">
        <f>IF('NRU Proposal Calc'!$C$6='NRU Ref Data'!M$2,Data!Q27,0)</f>
        <v>0</v>
      </c>
      <c r="N27" s="4">
        <f>IF('NRU Proposal Calc'!$C$6='NRU Ref Data'!N$2,Data!R27,0)</f>
        <v>0</v>
      </c>
      <c r="O27" s="4">
        <f>IF('NRU Proposal Calc'!$C$6='NRU Ref Data'!O$2,Data!S27,0)</f>
        <v>0</v>
      </c>
      <c r="P27" s="4">
        <f>IF('NRU Proposal Calc'!$C$6='NRU Ref Data'!P$2,Data!T27,0)</f>
        <v>0</v>
      </c>
      <c r="Q27" s="4">
        <f>IF('NRU Proposal Calc'!$C$6='NRU Ref Data'!Q$2,Data!U27,0)</f>
        <v>0</v>
      </c>
      <c r="R27" s="22">
        <f t="shared" si="1"/>
        <v>3.7119555936073061</v>
      </c>
      <c r="S27" s="18">
        <f>IF(S$2='NRU Proposal Calc'!$D$6,Data!V27,0)</f>
        <v>0</v>
      </c>
      <c r="T27" s="4">
        <f>IF(T$2='NRU Proposal Calc'!$D$6,Data!W27,0)</f>
        <v>0</v>
      </c>
      <c r="U27" s="4">
        <f>IF(U$2='NRU Proposal Calc'!$D$6,Data!X27,0)</f>
        <v>0</v>
      </c>
      <c r="V27" s="4">
        <f>IF(V$2='NRU Proposal Calc'!$D$6,Data!Y27,0)</f>
        <v>0</v>
      </c>
      <c r="W27" s="4">
        <f>IF(W$2='NRU Proposal Calc'!$D$6,Data!Z27,0)</f>
        <v>0</v>
      </c>
      <c r="X27" s="4">
        <f>IF(X$2='NRU Proposal Calc'!$D$6,Data!AA27,0)</f>
        <v>0</v>
      </c>
      <c r="Y27" s="4">
        <f>IF(Y$2='NRU Proposal Calc'!$D$6,Data!AB27,0)</f>
        <v>0</v>
      </c>
      <c r="Z27" s="4">
        <f>IF(Z$2='NRU Proposal Calc'!$D$6,Data!AC27,0)</f>
        <v>0</v>
      </c>
      <c r="AA27" s="4">
        <f>IF(AA$2='NRU Proposal Calc'!$D$6,Data!AD27,0)</f>
        <v>0</v>
      </c>
      <c r="AB27" s="4">
        <f>IF(AB$2='NRU Proposal Calc'!$D$6,Data!AE27,0)</f>
        <v>0</v>
      </c>
      <c r="AC27" s="4">
        <f>IF(AC$2='NRU Proposal Calc'!$D$6,Data!AF27,0)</f>
        <v>0</v>
      </c>
      <c r="AD27" s="4">
        <f>IF(AD$2='NRU Proposal Calc'!$D$6,Data!AG27,0)</f>
        <v>0</v>
      </c>
      <c r="AE27" s="4">
        <f>IF(AE$2='NRU Proposal Calc'!$D$6,Data!AH27,0)</f>
        <v>0</v>
      </c>
      <c r="AF27" s="4">
        <f>IF(AF$2='NRU Proposal Calc'!$D$6,Data!AI27,0)</f>
        <v>0</v>
      </c>
      <c r="AG27" s="6">
        <f t="shared" si="2"/>
        <v>0</v>
      </c>
      <c r="AH27" s="18">
        <f>IF(AH$2='NRU Proposal Calc'!$E$6,0,0)</f>
        <v>0</v>
      </c>
      <c r="AI27" s="4">
        <f>IF(AI$2='NRU Proposal Calc'!$E$6,Data!AJ27,0)</f>
        <v>0</v>
      </c>
      <c r="AJ27" s="4">
        <f>IF(AJ$2='NRU Proposal Calc'!$E$6,Data!AK27,0)</f>
        <v>0</v>
      </c>
      <c r="AK27" s="4">
        <f>IF(AK$2='NRU Proposal Calc'!$E$6,Data!AL27,0)</f>
        <v>0</v>
      </c>
      <c r="AL27" s="4">
        <f>IF(AL$2='NRU Proposal Calc'!$E$6,Data!AM27,0)</f>
        <v>0</v>
      </c>
      <c r="AM27" s="4">
        <f>IF(AM$2='NRU Proposal Calc'!$E$6,Data!AN27,0)</f>
        <v>0</v>
      </c>
      <c r="AN27" s="4">
        <f>IF(AN$2='NRU Proposal Calc'!$E$6,Data!AO27,0)</f>
        <v>0</v>
      </c>
      <c r="AO27" s="4">
        <f>IF(AO$2='NRU Proposal Calc'!$E$6,Data!AP27,0)</f>
        <v>0</v>
      </c>
      <c r="AP27" s="6">
        <f t="shared" si="3"/>
        <v>0</v>
      </c>
      <c r="AQ27" s="18">
        <f>IF(AQ$2='NRU Proposal Calc'!$F$6,0,0)</f>
        <v>0</v>
      </c>
      <c r="AR27" s="4">
        <f>IF(AR$2='NRU Proposal Calc'!$F$6,Data!AQ27,0)</f>
        <v>0</v>
      </c>
      <c r="AS27" s="4">
        <f>IF(AS$2='NRU Proposal Calc'!$F$6,Data!AR27,0)</f>
        <v>0</v>
      </c>
      <c r="AT27" s="4">
        <f>IF(AT$2='NRU Proposal Calc'!$F$6,Data!AS27,0)</f>
        <v>0</v>
      </c>
      <c r="AU27" s="4">
        <f>IF(AU$2='NRU Proposal Calc'!$F$6,Data!AT27,0)</f>
        <v>0</v>
      </c>
      <c r="AV27" s="4">
        <f>IF(AV$2='NRU Proposal Calc'!$F$6,Data!AU27,0)</f>
        <v>0</v>
      </c>
      <c r="AW27" s="4">
        <f>IF(AW$2='NRU Proposal Calc'!$F$6,Data!AV27,0)</f>
        <v>0</v>
      </c>
      <c r="AX27" s="4">
        <f>IF(AX$2='NRU Proposal Calc'!$F$6,Data!AW27,0)</f>
        <v>0</v>
      </c>
      <c r="AY27" s="6">
        <f t="shared" si="4"/>
        <v>0</v>
      </c>
      <c r="AZ27" s="18">
        <f>IF(AZ$2='NRU Proposal Calc'!$G$6,0,0)</f>
        <v>0</v>
      </c>
      <c r="BA27" s="4">
        <f>IF(BA$2='NRU Proposal Calc'!$G$6,Data!AX27,0)</f>
        <v>0</v>
      </c>
      <c r="BB27" s="4">
        <f>IF(BB$2='NRU Proposal Calc'!$G$6,Data!AY27,0)</f>
        <v>0</v>
      </c>
      <c r="BC27" s="4">
        <f>IF(BC$2='NRU Proposal Calc'!$G$6,Data!AZ27,0)</f>
        <v>0</v>
      </c>
      <c r="BD27" s="4">
        <f>IF(BD$2='NRU Proposal Calc'!$G$6,Data!BA27,0)</f>
        <v>0</v>
      </c>
      <c r="BE27" s="4">
        <f>IF(BE$2='NRU Proposal Calc'!$G$6,Data!BB27,0)</f>
        <v>0</v>
      </c>
      <c r="BF27" s="4">
        <f>IF(BF$2='NRU Proposal Calc'!$G$6,Data!BC27,0)</f>
        <v>0</v>
      </c>
      <c r="BG27" s="4">
        <f>IF(BG$2='NRU Proposal Calc'!$G$6,Data!BD27,0)</f>
        <v>0</v>
      </c>
      <c r="BH27" s="6">
        <f t="shared" si="5"/>
        <v>0</v>
      </c>
      <c r="BI27" s="97">
        <f>IF('NRU Proposal Calc'!$H$6="Yes",Data!BE27,0)</f>
        <v>0</v>
      </c>
      <c r="BJ27" s="18">
        <f>IF(BJ$2='NRU Proposal Calc'!$L$4,0,0)</f>
        <v>0</v>
      </c>
      <c r="BK27" s="4">
        <f>IF(BK$2='NRU Proposal Calc'!$L$4,Data!BV27,0)</f>
        <v>0</v>
      </c>
      <c r="BL27" s="4">
        <f>IF(BL$2='NRU Proposal Calc'!$L$4,Data!BW27,0)</f>
        <v>1E-3</v>
      </c>
      <c r="BM27" s="4">
        <f>IF(BM$2='NRU Proposal Calc'!$L$4,Data!BX27,0)</f>
        <v>0</v>
      </c>
      <c r="BN27" s="4">
        <f>IF(BN$2='NRU Proposal Calc'!$L$4,Data!BY27,0)</f>
        <v>0</v>
      </c>
      <c r="BO27" s="4">
        <f>IF(BO$2='NRU Proposal Calc'!$L$4,Data!BZ27,0)</f>
        <v>0</v>
      </c>
      <c r="BP27" s="6">
        <f t="shared" si="6"/>
        <v>1E-3</v>
      </c>
      <c r="BQ27" s="4">
        <f>IF('NRU Proposal Calc'!$J$6='NRU Ref Data'!BQ$2,Data!C27,0)</f>
        <v>0</v>
      </c>
      <c r="BR27" s="4">
        <f>IF('NRU Proposal Calc'!$J$6='NRU Ref Data'!BR$2,Data!D27,0)</f>
        <v>0</v>
      </c>
      <c r="BS27" s="4">
        <f>IF('NRU Proposal Calc'!$J$6='NRU Ref Data'!BS$2,Data!E27,0)</f>
        <v>0</v>
      </c>
      <c r="BT27" s="4">
        <f>IF('NRU Proposal Calc'!$J$6='NRU Ref Data'!BT$2,Data!F27,0)</f>
        <v>3.718</v>
      </c>
      <c r="BU27" s="99">
        <f t="shared" si="0"/>
        <v>3.718</v>
      </c>
      <c r="BV27" s="102">
        <f>IF('NRU Proposal Calc'!$L$6="Yes",'NRU Ref Data'!BP27*'NRU Proposal Calc'!$L$5,0)</f>
        <v>5.0000000000000001E-4</v>
      </c>
      <c r="BW27" s="102">
        <f>IF('NRU Proposal Calc'!$M$6="Yes",IF(('NRU Proposal Calc'!I31-'NRU Ref Data'!BU27)&gt;0,('NRU Proposal Calc'!I31-'NRU Ref Data'!BU27)*'NRU Proposal Calc'!$M$5,0),0)</f>
        <v>0</v>
      </c>
      <c r="BX27" s="80">
        <f>IF('NRU Proposal Calc'!$K$6="Yes",IF(('NRU Proposal Calc'!I31)&lt;'NRU Proposal Calc'!J31,('NRU Proposal Calc'!I31-'NRU Proposal Calc'!J31)*'NRU Proposal Calc'!$K$5,0),0)</f>
        <v>-6.0444063926938796E-3</v>
      </c>
      <c r="BY27" s="105">
        <f>IF('NRU Proposal Calc'!$N$5='NRU Ref Data'!$BY$2,'NRU Scaling'!D30,0)</f>
        <v>0.19557185883253059</v>
      </c>
      <c r="BZ27" s="1">
        <f>IF('NRU Proposal Calc'!$N$5='NRU Ref Data'!$BZ$2,'NRU Scaling'!H30,0)</f>
        <v>0</v>
      </c>
      <c r="CA27" s="6">
        <f>IF('NRU Proposal Calc'!$N$6="Yes",SUM('NRU Ref Data'!BY27:BZ27),0)</f>
        <v>0.19557185883253059</v>
      </c>
      <c r="CB27" s="4"/>
      <c r="CC27" s="4"/>
      <c r="CD27" s="4"/>
      <c r="CE27" s="4"/>
      <c r="CF27" s="4"/>
      <c r="CG27" s="4"/>
      <c r="CH27" s="4"/>
      <c r="CI27" s="4"/>
      <c r="CJ27" s="4"/>
      <c r="CK27" s="4"/>
      <c r="CL27" s="4"/>
      <c r="CM27" s="4"/>
      <c r="CN27" s="4"/>
      <c r="CO27" s="4"/>
      <c r="CP27" s="4"/>
      <c r="CQ27" s="4"/>
      <c r="CR27" s="4" t="e">
        <f>IF('NRU Proposal Calc'!#REF!='NRU Ref Data'!CR$2,Data!G27,0)</f>
        <v>#REF!</v>
      </c>
      <c r="CS27" s="4" t="e">
        <f>IF('NRU Proposal Calc'!#REF!='NRU Ref Data'!CS$2,Data!H27,0)</f>
        <v>#REF!</v>
      </c>
      <c r="CT27" s="4" t="e">
        <f>IF('NRU Proposal Calc'!#REF!='NRU Ref Data'!CT$2,Data!I27,0)</f>
        <v>#REF!</v>
      </c>
      <c r="CU27" s="4" t="e">
        <f>IF('NRU Proposal Calc'!#REF!='NRU Ref Data'!CU$2,Data!J27,0)</f>
        <v>#REF!</v>
      </c>
      <c r="CV27" s="4" t="e">
        <f>IF('NRU Proposal Calc'!#REF!='NRU Ref Data'!CV$2,Data!K27,0)</f>
        <v>#REF!</v>
      </c>
      <c r="CW27" s="4" t="e">
        <f>IF('NRU Proposal Calc'!#REF!='NRU Ref Data'!CW$2,Data!L27,0)</f>
        <v>#REF!</v>
      </c>
      <c r="CX27" s="4" t="e">
        <f>IF('NRU Proposal Calc'!#REF!='NRU Ref Data'!CX$2,Data!M27,0)</f>
        <v>#REF!</v>
      </c>
      <c r="CY27" s="4" t="e">
        <f>IF('NRU Proposal Calc'!#REF!='NRU Ref Data'!CY$2,Data!N27,0)</f>
        <v>#REF!</v>
      </c>
      <c r="CZ27" s="4" t="e">
        <f>IF('NRU Proposal Calc'!#REF!='NRU Ref Data'!CZ$2,Data!O27,0)</f>
        <v>#REF!</v>
      </c>
      <c r="DA27" s="4" t="e">
        <f>IF('NRU Proposal Calc'!#REF!='NRU Ref Data'!DA$2,Data!P27,0)</f>
        <v>#REF!</v>
      </c>
      <c r="DB27" s="4" t="e">
        <f>IF('NRU Proposal Calc'!#REF!='NRU Ref Data'!DB$2,Data!Q27,0)</f>
        <v>#REF!</v>
      </c>
      <c r="DC27" s="4" t="e">
        <f>IF('NRU Proposal Calc'!#REF!='NRU Ref Data'!DC$2,Data!R27,0)</f>
        <v>#REF!</v>
      </c>
      <c r="DD27" s="4" t="e">
        <f>IF('NRU Proposal Calc'!#REF!='NRU Ref Data'!DD$2,Data!S27,0)</f>
        <v>#REF!</v>
      </c>
      <c r="DE27" s="4" t="e">
        <f>IF('NRU Proposal Calc'!#REF!='NRU Ref Data'!DE$2,Data!T27,0)</f>
        <v>#REF!</v>
      </c>
      <c r="DF27" s="4" t="e">
        <f>IF('NRU Proposal Calc'!#REF!='NRU Ref Data'!DF$2,Data!U27,0)</f>
        <v>#REF!</v>
      </c>
      <c r="DG27" s="22" t="e">
        <f t="shared" si="7"/>
        <v>#REF!</v>
      </c>
    </row>
    <row r="28" spans="1:111" x14ac:dyDescent="0.3">
      <c r="A28" s="12">
        <v>10079</v>
      </c>
      <c r="B28" s="37" t="s">
        <v>35</v>
      </c>
      <c r="C28" s="18">
        <f>IF('NRU Proposal Calc'!$C$6='NRU Ref Data'!C$2,Data!G28,0)</f>
        <v>0</v>
      </c>
      <c r="D28" s="4">
        <f>IF('NRU Proposal Calc'!$C$6='NRU Ref Data'!D$2,Data!H28,0)</f>
        <v>0</v>
      </c>
      <c r="E28" s="4">
        <f>IF('NRU Proposal Calc'!$C$6='NRU Ref Data'!E$2,Data!I28,0)</f>
        <v>84.355454566210042</v>
      </c>
      <c r="F28" s="4">
        <f>IF('NRU Proposal Calc'!$C$6='NRU Ref Data'!F$2,Data!J28,0)</f>
        <v>0</v>
      </c>
      <c r="G28" s="4">
        <f>IF('NRU Proposal Calc'!$C$6='NRU Ref Data'!G$2,Data!K28,0)</f>
        <v>0</v>
      </c>
      <c r="H28" s="4">
        <f>IF('NRU Proposal Calc'!$C$6='NRU Ref Data'!H$2,Data!L28,0)</f>
        <v>0</v>
      </c>
      <c r="I28" s="4">
        <f>IF('NRU Proposal Calc'!$C$6='NRU Ref Data'!I$2,Data!M28,0)</f>
        <v>0</v>
      </c>
      <c r="J28" s="4">
        <f>IF('NRU Proposal Calc'!$C$6='NRU Ref Data'!J$2,Data!N28,0)</f>
        <v>0</v>
      </c>
      <c r="K28" s="4">
        <f>IF('NRU Proposal Calc'!$C$6='NRU Ref Data'!K$2,Data!O28,0)</f>
        <v>0</v>
      </c>
      <c r="L28" s="4">
        <f>IF('NRU Proposal Calc'!$C$6='NRU Ref Data'!L$2,Data!P28,0)</f>
        <v>0</v>
      </c>
      <c r="M28" s="4">
        <f>IF('NRU Proposal Calc'!$C$6='NRU Ref Data'!M$2,Data!Q28,0)</f>
        <v>0</v>
      </c>
      <c r="N28" s="4">
        <f>IF('NRU Proposal Calc'!$C$6='NRU Ref Data'!N$2,Data!R28,0)</f>
        <v>0</v>
      </c>
      <c r="O28" s="4">
        <f>IF('NRU Proposal Calc'!$C$6='NRU Ref Data'!O$2,Data!S28,0)</f>
        <v>0</v>
      </c>
      <c r="P28" s="4">
        <f>IF('NRU Proposal Calc'!$C$6='NRU Ref Data'!P$2,Data!T28,0)</f>
        <v>0</v>
      </c>
      <c r="Q28" s="4">
        <f>IF('NRU Proposal Calc'!$C$6='NRU Ref Data'!Q$2,Data!U28,0)</f>
        <v>0</v>
      </c>
      <c r="R28" s="22">
        <f t="shared" si="1"/>
        <v>84.355454566210042</v>
      </c>
      <c r="S28" s="18">
        <f>IF(S$2='NRU Proposal Calc'!$D$6,Data!V28,0)</f>
        <v>0</v>
      </c>
      <c r="T28" s="4">
        <f>IF(T$2='NRU Proposal Calc'!$D$6,Data!W28,0)</f>
        <v>0</v>
      </c>
      <c r="U28" s="4">
        <f>IF(U$2='NRU Proposal Calc'!$D$6,Data!X28,0)</f>
        <v>0</v>
      </c>
      <c r="V28" s="4">
        <f>IF(V$2='NRU Proposal Calc'!$D$6,Data!Y28,0)</f>
        <v>0</v>
      </c>
      <c r="W28" s="4">
        <f>IF(W$2='NRU Proposal Calc'!$D$6,Data!Z28,0)</f>
        <v>0</v>
      </c>
      <c r="X28" s="4">
        <f>IF(X$2='NRU Proposal Calc'!$D$6,Data!AA28,0)</f>
        <v>0</v>
      </c>
      <c r="Y28" s="4">
        <f>IF(Y$2='NRU Proposal Calc'!$D$6,Data!AB28,0)</f>
        <v>0</v>
      </c>
      <c r="Z28" s="4">
        <f>IF(Z$2='NRU Proposal Calc'!$D$6,Data!AC28,0)</f>
        <v>0</v>
      </c>
      <c r="AA28" s="4">
        <f>IF(AA$2='NRU Proposal Calc'!$D$6,Data!AD28,0)</f>
        <v>0</v>
      </c>
      <c r="AB28" s="4">
        <f>IF(AB$2='NRU Proposal Calc'!$D$6,Data!AE28,0)</f>
        <v>0</v>
      </c>
      <c r="AC28" s="4">
        <f>IF(AC$2='NRU Proposal Calc'!$D$6,Data!AF28,0)</f>
        <v>0</v>
      </c>
      <c r="AD28" s="4">
        <f>IF(AD$2='NRU Proposal Calc'!$D$6,Data!AG28,0)</f>
        <v>0</v>
      </c>
      <c r="AE28" s="4">
        <f>IF(AE$2='NRU Proposal Calc'!$D$6,Data!AH28,0)</f>
        <v>0</v>
      </c>
      <c r="AF28" s="4">
        <f>IF(AF$2='NRU Proposal Calc'!$D$6,Data!AI28,0)</f>
        <v>0</v>
      </c>
      <c r="AG28" s="6">
        <f t="shared" si="2"/>
        <v>0</v>
      </c>
      <c r="AH28" s="18">
        <f>IF(AH$2='NRU Proposal Calc'!$E$6,0,0)</f>
        <v>0</v>
      </c>
      <c r="AI28" s="4">
        <f>IF(AI$2='NRU Proposal Calc'!$E$6,Data!AJ28,0)</f>
        <v>0</v>
      </c>
      <c r="AJ28" s="4">
        <f>IF(AJ$2='NRU Proposal Calc'!$E$6,Data!AK28,0)</f>
        <v>2.9414383561643835</v>
      </c>
      <c r="AK28" s="4">
        <f>IF(AK$2='NRU Proposal Calc'!$E$6,Data!AL28,0)</f>
        <v>0</v>
      </c>
      <c r="AL28" s="4">
        <f>IF(AL$2='NRU Proposal Calc'!$E$6,Data!AM28,0)</f>
        <v>0</v>
      </c>
      <c r="AM28" s="4">
        <f>IF(AM$2='NRU Proposal Calc'!$E$6,Data!AN28,0)</f>
        <v>0</v>
      </c>
      <c r="AN28" s="4">
        <f>IF(AN$2='NRU Proposal Calc'!$E$6,Data!AO28,0)</f>
        <v>0</v>
      </c>
      <c r="AO28" s="4">
        <f>IF(AO$2='NRU Proposal Calc'!$E$6,Data!AP28,0)</f>
        <v>0</v>
      </c>
      <c r="AP28" s="6">
        <f t="shared" si="3"/>
        <v>2.9414383561643835</v>
      </c>
      <c r="AQ28" s="18">
        <f>IF(AQ$2='NRU Proposal Calc'!$F$6,0,0)</f>
        <v>0</v>
      </c>
      <c r="AR28" s="4">
        <f>IF(AR$2='NRU Proposal Calc'!$F$6,Data!AQ28,0)</f>
        <v>0</v>
      </c>
      <c r="AS28" s="4">
        <f>IF(AS$2='NRU Proposal Calc'!$F$6,Data!AR28,0)</f>
        <v>0</v>
      </c>
      <c r="AT28" s="4">
        <f>IF(AT$2='NRU Proposal Calc'!$F$6,Data!AS28,0)</f>
        <v>0</v>
      </c>
      <c r="AU28" s="4">
        <f>IF(AU$2='NRU Proposal Calc'!$F$6,Data!AT28,0)</f>
        <v>0</v>
      </c>
      <c r="AV28" s="4">
        <f>IF(AV$2='NRU Proposal Calc'!$F$6,Data!AU28,0)</f>
        <v>0</v>
      </c>
      <c r="AW28" s="4">
        <f>IF(AW$2='NRU Proposal Calc'!$F$6,Data!AV28,0)</f>
        <v>0</v>
      </c>
      <c r="AX28" s="4">
        <f>IF(AX$2='NRU Proposal Calc'!$F$6,Data!AW28,0)</f>
        <v>0</v>
      </c>
      <c r="AY28" s="6">
        <f t="shared" si="4"/>
        <v>0</v>
      </c>
      <c r="AZ28" s="18">
        <f>IF(AZ$2='NRU Proposal Calc'!$G$6,0,0)</f>
        <v>0</v>
      </c>
      <c r="BA28" s="4">
        <f>IF(BA$2='NRU Proposal Calc'!$G$6,Data!AX28,0)</f>
        <v>0</v>
      </c>
      <c r="BB28" s="4">
        <f>IF(BB$2='NRU Proposal Calc'!$G$6,Data!AY28,0)</f>
        <v>0</v>
      </c>
      <c r="BC28" s="4">
        <f>IF(BC$2='NRU Proposal Calc'!$G$6,Data!AZ28,0)</f>
        <v>0</v>
      </c>
      <c r="BD28" s="4">
        <f>IF(BD$2='NRU Proposal Calc'!$G$6,Data!BA28,0)</f>
        <v>0</v>
      </c>
      <c r="BE28" s="4">
        <f>IF(BE$2='NRU Proposal Calc'!$G$6,Data!BB28,0)</f>
        <v>0</v>
      </c>
      <c r="BF28" s="4">
        <f>IF(BF$2='NRU Proposal Calc'!$G$6,Data!BC28,0)</f>
        <v>0</v>
      </c>
      <c r="BG28" s="4">
        <f>IF(BG$2='NRU Proposal Calc'!$G$6,Data!BD28,0)</f>
        <v>0</v>
      </c>
      <c r="BH28" s="6">
        <f t="shared" si="5"/>
        <v>0</v>
      </c>
      <c r="BI28" s="97">
        <f>IF('NRU Proposal Calc'!$H$6="Yes",Data!BE28,0)</f>
        <v>0</v>
      </c>
      <c r="BJ28" s="18">
        <f>IF(BJ$2='NRU Proposal Calc'!$L$4,0,0)</f>
        <v>0</v>
      </c>
      <c r="BK28" s="4">
        <f>IF(BK$2='NRU Proposal Calc'!$L$4,Data!BV28,0)</f>
        <v>0</v>
      </c>
      <c r="BL28" s="4">
        <f>IF(BL$2='NRU Proposal Calc'!$L$4,Data!BW28,0)</f>
        <v>0</v>
      </c>
      <c r="BM28" s="4">
        <f>IF(BM$2='NRU Proposal Calc'!$L$4,Data!BX28,0)</f>
        <v>0</v>
      </c>
      <c r="BN28" s="4">
        <f>IF(BN$2='NRU Proposal Calc'!$L$4,Data!BY28,0)</f>
        <v>0</v>
      </c>
      <c r="BO28" s="4">
        <f>IF(BO$2='NRU Proposal Calc'!$L$4,Data!BZ28,0)</f>
        <v>0</v>
      </c>
      <c r="BP28" s="6">
        <f t="shared" si="6"/>
        <v>0</v>
      </c>
      <c r="BQ28" s="4">
        <f>IF('NRU Proposal Calc'!$J$6='NRU Ref Data'!BQ$2,Data!C28,0)</f>
        <v>0</v>
      </c>
      <c r="BR28" s="4">
        <f>IF('NRU Proposal Calc'!$J$6='NRU Ref Data'!BR$2,Data!D28,0)</f>
        <v>0</v>
      </c>
      <c r="BS28" s="4">
        <f>IF('NRU Proposal Calc'!$J$6='NRU Ref Data'!BS$2,Data!E28,0)</f>
        <v>0</v>
      </c>
      <c r="BT28" s="4">
        <f>IF('NRU Proposal Calc'!$J$6='NRU Ref Data'!BT$2,Data!F28,0)</f>
        <v>88.179000000000002</v>
      </c>
      <c r="BU28" s="99">
        <f t="shared" si="0"/>
        <v>88.179000000000002</v>
      </c>
      <c r="BV28" s="102">
        <f>IF('NRU Proposal Calc'!$L$6="Yes",'NRU Ref Data'!BP28*'NRU Proposal Calc'!$L$5,0)</f>
        <v>0</v>
      </c>
      <c r="BW28" s="102">
        <f>IF('NRU Proposal Calc'!$M$6="Yes",IF(('NRU Proposal Calc'!I32-'NRU Ref Data'!BU28)&gt;0,('NRU Proposal Calc'!I32-'NRU Ref Data'!BU28)*'NRU Proposal Calc'!$M$5,0),0)</f>
        <v>0</v>
      </c>
      <c r="BX28" s="80">
        <f>IF('NRU Proposal Calc'!$K$6="Yes",IF(('NRU Proposal Calc'!I32)&lt;'NRU Proposal Calc'!J32,('NRU Proposal Calc'!I32-'NRU Proposal Calc'!J32)*'NRU Proposal Calc'!$K$5,0),0)</f>
        <v>-6.7649837899543428</v>
      </c>
      <c r="BY28" s="105">
        <f>IF('NRU Proposal Calc'!$N$5='NRU Ref Data'!$BY$2,'NRU Scaling'!D31,0)</f>
        <v>4.2888837546334369</v>
      </c>
      <c r="BZ28" s="1">
        <f>IF('NRU Proposal Calc'!$N$5='NRU Ref Data'!$BZ$2,'NRU Scaling'!H31,0)</f>
        <v>0</v>
      </c>
      <c r="CA28" s="6">
        <f>IF('NRU Proposal Calc'!$N$6="Yes",SUM('NRU Ref Data'!BY28:BZ28),0)</f>
        <v>4.2888837546334369</v>
      </c>
      <c r="CB28" s="4"/>
      <c r="CC28" s="4"/>
      <c r="CD28" s="4"/>
      <c r="CE28" s="4"/>
      <c r="CF28" s="4"/>
      <c r="CG28" s="4"/>
      <c r="CH28" s="4"/>
      <c r="CI28" s="4"/>
      <c r="CJ28" s="4"/>
      <c r="CK28" s="4"/>
      <c r="CL28" s="4"/>
      <c r="CM28" s="4"/>
      <c r="CN28" s="4"/>
      <c r="CO28" s="4"/>
      <c r="CP28" s="4"/>
      <c r="CQ28" s="4"/>
      <c r="CR28" s="4" t="e">
        <f>IF('NRU Proposal Calc'!#REF!='NRU Ref Data'!CR$2,Data!G28,0)</f>
        <v>#REF!</v>
      </c>
      <c r="CS28" s="4" t="e">
        <f>IF('NRU Proposal Calc'!#REF!='NRU Ref Data'!CS$2,Data!H28,0)</f>
        <v>#REF!</v>
      </c>
      <c r="CT28" s="4" t="e">
        <f>IF('NRU Proposal Calc'!#REF!='NRU Ref Data'!CT$2,Data!I28,0)</f>
        <v>#REF!</v>
      </c>
      <c r="CU28" s="4" t="e">
        <f>IF('NRU Proposal Calc'!#REF!='NRU Ref Data'!CU$2,Data!J28,0)</f>
        <v>#REF!</v>
      </c>
      <c r="CV28" s="4" t="e">
        <f>IF('NRU Proposal Calc'!#REF!='NRU Ref Data'!CV$2,Data!K28,0)</f>
        <v>#REF!</v>
      </c>
      <c r="CW28" s="4" t="e">
        <f>IF('NRU Proposal Calc'!#REF!='NRU Ref Data'!CW$2,Data!L28,0)</f>
        <v>#REF!</v>
      </c>
      <c r="CX28" s="4" t="e">
        <f>IF('NRU Proposal Calc'!#REF!='NRU Ref Data'!CX$2,Data!M28,0)</f>
        <v>#REF!</v>
      </c>
      <c r="CY28" s="4" t="e">
        <f>IF('NRU Proposal Calc'!#REF!='NRU Ref Data'!CY$2,Data!N28,0)</f>
        <v>#REF!</v>
      </c>
      <c r="CZ28" s="4" t="e">
        <f>IF('NRU Proposal Calc'!#REF!='NRU Ref Data'!CZ$2,Data!O28,0)</f>
        <v>#REF!</v>
      </c>
      <c r="DA28" s="4" t="e">
        <f>IF('NRU Proposal Calc'!#REF!='NRU Ref Data'!DA$2,Data!P28,0)</f>
        <v>#REF!</v>
      </c>
      <c r="DB28" s="4" t="e">
        <f>IF('NRU Proposal Calc'!#REF!='NRU Ref Data'!DB$2,Data!Q28,0)</f>
        <v>#REF!</v>
      </c>
      <c r="DC28" s="4" t="e">
        <f>IF('NRU Proposal Calc'!#REF!='NRU Ref Data'!DC$2,Data!R28,0)</f>
        <v>#REF!</v>
      </c>
      <c r="DD28" s="4" t="e">
        <f>IF('NRU Proposal Calc'!#REF!='NRU Ref Data'!DD$2,Data!S28,0)</f>
        <v>#REF!</v>
      </c>
      <c r="DE28" s="4" t="e">
        <f>IF('NRU Proposal Calc'!#REF!='NRU Ref Data'!DE$2,Data!T28,0)</f>
        <v>#REF!</v>
      </c>
      <c r="DF28" s="4" t="e">
        <f>IF('NRU Proposal Calc'!#REF!='NRU Ref Data'!DF$2,Data!U28,0)</f>
        <v>#REF!</v>
      </c>
      <c r="DG28" s="22" t="e">
        <f t="shared" si="7"/>
        <v>#REF!</v>
      </c>
    </row>
    <row r="29" spans="1:111" x14ac:dyDescent="0.3">
      <c r="A29" s="12">
        <v>10080</v>
      </c>
      <c r="B29" s="37" t="s">
        <v>36</v>
      </c>
      <c r="C29" s="18">
        <f>IF('NRU Proposal Calc'!$C$6='NRU Ref Data'!C$2,Data!G29,0)</f>
        <v>0</v>
      </c>
      <c r="D29" s="4">
        <f>IF('NRU Proposal Calc'!$C$6='NRU Ref Data'!D$2,Data!H29,0)</f>
        <v>0</v>
      </c>
      <c r="E29" s="4">
        <f>IF('NRU Proposal Calc'!$C$6='NRU Ref Data'!E$2,Data!I29,0)</f>
        <v>6.6036856164383568</v>
      </c>
      <c r="F29" s="4">
        <f>IF('NRU Proposal Calc'!$C$6='NRU Ref Data'!F$2,Data!J29,0)</f>
        <v>0</v>
      </c>
      <c r="G29" s="4">
        <f>IF('NRU Proposal Calc'!$C$6='NRU Ref Data'!G$2,Data!K29,0)</f>
        <v>0</v>
      </c>
      <c r="H29" s="4">
        <f>IF('NRU Proposal Calc'!$C$6='NRU Ref Data'!H$2,Data!L29,0)</f>
        <v>0</v>
      </c>
      <c r="I29" s="4">
        <f>IF('NRU Proposal Calc'!$C$6='NRU Ref Data'!I$2,Data!M29,0)</f>
        <v>0</v>
      </c>
      <c r="J29" s="4">
        <f>IF('NRU Proposal Calc'!$C$6='NRU Ref Data'!J$2,Data!N29,0)</f>
        <v>0</v>
      </c>
      <c r="K29" s="4">
        <f>IF('NRU Proposal Calc'!$C$6='NRU Ref Data'!K$2,Data!O29,0)</f>
        <v>0</v>
      </c>
      <c r="L29" s="4">
        <f>IF('NRU Proposal Calc'!$C$6='NRU Ref Data'!L$2,Data!P29,0)</f>
        <v>0</v>
      </c>
      <c r="M29" s="4">
        <f>IF('NRU Proposal Calc'!$C$6='NRU Ref Data'!M$2,Data!Q29,0)</f>
        <v>0</v>
      </c>
      <c r="N29" s="4">
        <f>IF('NRU Proposal Calc'!$C$6='NRU Ref Data'!N$2,Data!R29,0)</f>
        <v>0</v>
      </c>
      <c r="O29" s="4">
        <f>IF('NRU Proposal Calc'!$C$6='NRU Ref Data'!O$2,Data!S29,0)</f>
        <v>0</v>
      </c>
      <c r="P29" s="4">
        <f>IF('NRU Proposal Calc'!$C$6='NRU Ref Data'!P$2,Data!T29,0)</f>
        <v>0</v>
      </c>
      <c r="Q29" s="4">
        <f>IF('NRU Proposal Calc'!$C$6='NRU Ref Data'!Q$2,Data!U29,0)</f>
        <v>0</v>
      </c>
      <c r="R29" s="22">
        <f t="shared" si="1"/>
        <v>6.6036856164383568</v>
      </c>
      <c r="S29" s="18">
        <f>IF(S$2='NRU Proposal Calc'!$D$6,Data!V29,0)</f>
        <v>0</v>
      </c>
      <c r="T29" s="4">
        <f>IF(T$2='NRU Proposal Calc'!$D$6,Data!W29,0)</f>
        <v>0</v>
      </c>
      <c r="U29" s="4">
        <f>IF(U$2='NRU Proposal Calc'!$D$6,Data!X29,0)</f>
        <v>0</v>
      </c>
      <c r="V29" s="4">
        <f>IF(V$2='NRU Proposal Calc'!$D$6,Data!Y29,0)</f>
        <v>0</v>
      </c>
      <c r="W29" s="4">
        <f>IF(W$2='NRU Proposal Calc'!$D$6,Data!Z29,0)</f>
        <v>0</v>
      </c>
      <c r="X29" s="4">
        <f>IF(X$2='NRU Proposal Calc'!$D$6,Data!AA29,0)</f>
        <v>0</v>
      </c>
      <c r="Y29" s="4">
        <f>IF(Y$2='NRU Proposal Calc'!$D$6,Data!AB29,0)</f>
        <v>0</v>
      </c>
      <c r="Z29" s="4">
        <f>IF(Z$2='NRU Proposal Calc'!$D$6,Data!AC29,0)</f>
        <v>0</v>
      </c>
      <c r="AA29" s="4">
        <f>IF(AA$2='NRU Proposal Calc'!$D$6,Data!AD29,0)</f>
        <v>0</v>
      </c>
      <c r="AB29" s="4">
        <f>IF(AB$2='NRU Proposal Calc'!$D$6,Data!AE29,0)</f>
        <v>0</v>
      </c>
      <c r="AC29" s="4">
        <f>IF(AC$2='NRU Proposal Calc'!$D$6,Data!AF29,0)</f>
        <v>0</v>
      </c>
      <c r="AD29" s="4">
        <f>IF(AD$2='NRU Proposal Calc'!$D$6,Data!AG29,0)</f>
        <v>0</v>
      </c>
      <c r="AE29" s="4">
        <f>IF(AE$2='NRU Proposal Calc'!$D$6,Data!AH29,0)</f>
        <v>0</v>
      </c>
      <c r="AF29" s="4">
        <f>IF(AF$2='NRU Proposal Calc'!$D$6,Data!AI29,0)</f>
        <v>0</v>
      </c>
      <c r="AG29" s="6">
        <f t="shared" si="2"/>
        <v>0</v>
      </c>
      <c r="AH29" s="18">
        <f>IF(AH$2='NRU Proposal Calc'!$E$6,0,0)</f>
        <v>0</v>
      </c>
      <c r="AI29" s="4">
        <f>IF(AI$2='NRU Proposal Calc'!$E$6,Data!AJ29,0)</f>
        <v>0</v>
      </c>
      <c r="AJ29" s="4">
        <f>IF(AJ$2='NRU Proposal Calc'!$E$6,Data!AK29,0)</f>
        <v>0</v>
      </c>
      <c r="AK29" s="4">
        <f>IF(AK$2='NRU Proposal Calc'!$E$6,Data!AL29,0)</f>
        <v>0</v>
      </c>
      <c r="AL29" s="4">
        <f>IF(AL$2='NRU Proposal Calc'!$E$6,Data!AM29,0)</f>
        <v>0</v>
      </c>
      <c r="AM29" s="4">
        <f>IF(AM$2='NRU Proposal Calc'!$E$6,Data!AN29,0)</f>
        <v>0</v>
      </c>
      <c r="AN29" s="4">
        <f>IF(AN$2='NRU Proposal Calc'!$E$6,Data!AO29,0)</f>
        <v>0</v>
      </c>
      <c r="AO29" s="4">
        <f>IF(AO$2='NRU Proposal Calc'!$E$6,Data!AP29,0)</f>
        <v>0</v>
      </c>
      <c r="AP29" s="6">
        <f t="shared" si="3"/>
        <v>0</v>
      </c>
      <c r="AQ29" s="18">
        <f>IF(AQ$2='NRU Proposal Calc'!$F$6,0,0)</f>
        <v>0</v>
      </c>
      <c r="AR29" s="4">
        <f>IF(AR$2='NRU Proposal Calc'!$F$6,Data!AQ29,0)</f>
        <v>0</v>
      </c>
      <c r="AS29" s="4">
        <f>IF(AS$2='NRU Proposal Calc'!$F$6,Data!AR29,0)</f>
        <v>0</v>
      </c>
      <c r="AT29" s="4">
        <f>IF(AT$2='NRU Proposal Calc'!$F$6,Data!AS29,0)</f>
        <v>0</v>
      </c>
      <c r="AU29" s="4">
        <f>IF(AU$2='NRU Proposal Calc'!$F$6,Data!AT29,0)</f>
        <v>0</v>
      </c>
      <c r="AV29" s="4">
        <f>IF(AV$2='NRU Proposal Calc'!$F$6,Data!AU29,0)</f>
        <v>0</v>
      </c>
      <c r="AW29" s="4">
        <f>IF(AW$2='NRU Proposal Calc'!$F$6,Data!AV29,0)</f>
        <v>0</v>
      </c>
      <c r="AX29" s="4">
        <f>IF(AX$2='NRU Proposal Calc'!$F$6,Data!AW29,0)</f>
        <v>0</v>
      </c>
      <c r="AY29" s="6">
        <f t="shared" si="4"/>
        <v>0</v>
      </c>
      <c r="AZ29" s="18">
        <f>IF(AZ$2='NRU Proposal Calc'!$G$6,0,0)</f>
        <v>0</v>
      </c>
      <c r="BA29" s="4">
        <f>IF(BA$2='NRU Proposal Calc'!$G$6,Data!AX29,0)</f>
        <v>0</v>
      </c>
      <c r="BB29" s="4">
        <f>IF(BB$2='NRU Proposal Calc'!$G$6,Data!AY29,0)</f>
        <v>0</v>
      </c>
      <c r="BC29" s="4">
        <f>IF(BC$2='NRU Proposal Calc'!$G$6,Data!AZ29,0)</f>
        <v>0</v>
      </c>
      <c r="BD29" s="4">
        <f>IF(BD$2='NRU Proposal Calc'!$G$6,Data!BA29,0)</f>
        <v>0</v>
      </c>
      <c r="BE29" s="4">
        <f>IF(BE$2='NRU Proposal Calc'!$G$6,Data!BB29,0)</f>
        <v>0</v>
      </c>
      <c r="BF29" s="4">
        <f>IF(BF$2='NRU Proposal Calc'!$G$6,Data!BC29,0)</f>
        <v>0</v>
      </c>
      <c r="BG29" s="4">
        <f>IF(BG$2='NRU Proposal Calc'!$G$6,Data!BD29,0)</f>
        <v>0</v>
      </c>
      <c r="BH29" s="6">
        <f t="shared" si="5"/>
        <v>0</v>
      </c>
      <c r="BI29" s="97">
        <f>IF('NRU Proposal Calc'!$H$6="Yes",Data!BE29,0)</f>
        <v>0</v>
      </c>
      <c r="BJ29" s="18">
        <f>IF(BJ$2='NRU Proposal Calc'!$L$4,0,0)</f>
        <v>0</v>
      </c>
      <c r="BK29" s="4">
        <f>IF(BK$2='NRU Proposal Calc'!$L$4,Data!BV29,0)</f>
        <v>0</v>
      </c>
      <c r="BL29" s="4">
        <f>IF(BL$2='NRU Proposal Calc'!$L$4,Data!BW29,0)</f>
        <v>0</v>
      </c>
      <c r="BM29" s="4">
        <f>IF(BM$2='NRU Proposal Calc'!$L$4,Data!BX29,0)</f>
        <v>0</v>
      </c>
      <c r="BN29" s="4">
        <f>IF(BN$2='NRU Proposal Calc'!$L$4,Data!BY29,0)</f>
        <v>0</v>
      </c>
      <c r="BO29" s="4">
        <f>IF(BO$2='NRU Proposal Calc'!$L$4,Data!BZ29,0)</f>
        <v>0</v>
      </c>
      <c r="BP29" s="6">
        <f t="shared" si="6"/>
        <v>0</v>
      </c>
      <c r="BQ29" s="4">
        <f>IF('NRU Proposal Calc'!$J$6='NRU Ref Data'!BQ$2,Data!C29,0)</f>
        <v>0</v>
      </c>
      <c r="BR29" s="4">
        <f>IF('NRU Proposal Calc'!$J$6='NRU Ref Data'!BR$2,Data!D29,0)</f>
        <v>0</v>
      </c>
      <c r="BS29" s="4">
        <f>IF('NRU Proposal Calc'!$J$6='NRU Ref Data'!BS$2,Data!E29,0)</f>
        <v>0</v>
      </c>
      <c r="BT29" s="4">
        <f>IF('NRU Proposal Calc'!$J$6='NRU Ref Data'!BT$2,Data!F29,0)</f>
        <v>7.4370000000000003</v>
      </c>
      <c r="BU29" s="99">
        <f t="shared" si="0"/>
        <v>7.4370000000000003</v>
      </c>
      <c r="BV29" s="102">
        <f>IF('NRU Proposal Calc'!$L$6="Yes",'NRU Ref Data'!BP29*'NRU Proposal Calc'!$L$5,0)</f>
        <v>0</v>
      </c>
      <c r="BW29" s="102">
        <f>IF('NRU Proposal Calc'!$M$6="Yes",IF(('NRU Proposal Calc'!I33-'NRU Ref Data'!BU29)&gt;0,('NRU Proposal Calc'!I33-'NRU Ref Data'!BU29)*'NRU Proposal Calc'!$M$5,0),0)</f>
        <v>0</v>
      </c>
      <c r="BX29" s="80">
        <f>IF('NRU Proposal Calc'!$K$6="Yes",IF(('NRU Proposal Calc'!I33)&lt;'NRU Proposal Calc'!J33,('NRU Proposal Calc'!I33-'NRU Proposal Calc'!J33)*'NRU Proposal Calc'!$K$5,0),0)</f>
        <v>-0.83331438356164345</v>
      </c>
      <c r="BY29" s="105">
        <f>IF('NRU Proposal Calc'!$N$5='NRU Ref Data'!$BY$2,'NRU Scaling'!D32,0)</f>
        <v>0.34788162136576012</v>
      </c>
      <c r="BZ29" s="1">
        <f>IF('NRU Proposal Calc'!$N$5='NRU Ref Data'!$BZ$2,'NRU Scaling'!H32,0)</f>
        <v>0</v>
      </c>
      <c r="CA29" s="6">
        <f>IF('NRU Proposal Calc'!$N$6="Yes",SUM('NRU Ref Data'!BY29:BZ29),0)</f>
        <v>0.34788162136576012</v>
      </c>
      <c r="CB29" s="4"/>
      <c r="CC29" s="4"/>
      <c r="CD29" s="4"/>
      <c r="CE29" s="4"/>
      <c r="CF29" s="4"/>
      <c r="CG29" s="4"/>
      <c r="CH29" s="4"/>
      <c r="CI29" s="4"/>
      <c r="CJ29" s="4"/>
      <c r="CK29" s="4"/>
      <c r="CL29" s="4"/>
      <c r="CM29" s="4"/>
      <c r="CN29" s="4"/>
      <c r="CO29" s="4"/>
      <c r="CP29" s="4"/>
      <c r="CQ29" s="4"/>
      <c r="CR29" s="4" t="e">
        <f>IF('NRU Proposal Calc'!#REF!='NRU Ref Data'!CR$2,Data!G29,0)</f>
        <v>#REF!</v>
      </c>
      <c r="CS29" s="4" t="e">
        <f>IF('NRU Proposal Calc'!#REF!='NRU Ref Data'!CS$2,Data!H29,0)</f>
        <v>#REF!</v>
      </c>
      <c r="CT29" s="4" t="e">
        <f>IF('NRU Proposal Calc'!#REF!='NRU Ref Data'!CT$2,Data!I29,0)</f>
        <v>#REF!</v>
      </c>
      <c r="CU29" s="4" t="e">
        <f>IF('NRU Proposal Calc'!#REF!='NRU Ref Data'!CU$2,Data!J29,0)</f>
        <v>#REF!</v>
      </c>
      <c r="CV29" s="4" t="e">
        <f>IF('NRU Proposal Calc'!#REF!='NRU Ref Data'!CV$2,Data!K29,0)</f>
        <v>#REF!</v>
      </c>
      <c r="CW29" s="4" t="e">
        <f>IF('NRU Proposal Calc'!#REF!='NRU Ref Data'!CW$2,Data!L29,0)</f>
        <v>#REF!</v>
      </c>
      <c r="CX29" s="4" t="e">
        <f>IF('NRU Proposal Calc'!#REF!='NRU Ref Data'!CX$2,Data!M29,0)</f>
        <v>#REF!</v>
      </c>
      <c r="CY29" s="4" t="e">
        <f>IF('NRU Proposal Calc'!#REF!='NRU Ref Data'!CY$2,Data!N29,0)</f>
        <v>#REF!</v>
      </c>
      <c r="CZ29" s="4" t="e">
        <f>IF('NRU Proposal Calc'!#REF!='NRU Ref Data'!CZ$2,Data!O29,0)</f>
        <v>#REF!</v>
      </c>
      <c r="DA29" s="4" t="e">
        <f>IF('NRU Proposal Calc'!#REF!='NRU Ref Data'!DA$2,Data!P29,0)</f>
        <v>#REF!</v>
      </c>
      <c r="DB29" s="4" t="e">
        <f>IF('NRU Proposal Calc'!#REF!='NRU Ref Data'!DB$2,Data!Q29,0)</f>
        <v>#REF!</v>
      </c>
      <c r="DC29" s="4" t="e">
        <f>IF('NRU Proposal Calc'!#REF!='NRU Ref Data'!DC$2,Data!R29,0)</f>
        <v>#REF!</v>
      </c>
      <c r="DD29" s="4" t="e">
        <f>IF('NRU Proposal Calc'!#REF!='NRU Ref Data'!DD$2,Data!S29,0)</f>
        <v>#REF!</v>
      </c>
      <c r="DE29" s="4" t="e">
        <f>IF('NRU Proposal Calc'!#REF!='NRU Ref Data'!DE$2,Data!T29,0)</f>
        <v>#REF!</v>
      </c>
      <c r="DF29" s="4" t="e">
        <f>IF('NRU Proposal Calc'!#REF!='NRU Ref Data'!DF$2,Data!U29,0)</f>
        <v>#REF!</v>
      </c>
      <c r="DG29" s="22" t="e">
        <f t="shared" si="7"/>
        <v>#REF!</v>
      </c>
    </row>
    <row r="30" spans="1:111" x14ac:dyDescent="0.3">
      <c r="A30" s="12">
        <v>10081</v>
      </c>
      <c r="B30" s="37" t="s">
        <v>37</v>
      </c>
      <c r="C30" s="18">
        <f>IF('NRU Proposal Calc'!$C$6='NRU Ref Data'!C$2,Data!G30,0)</f>
        <v>0</v>
      </c>
      <c r="D30" s="4">
        <f>IF('NRU Proposal Calc'!$C$6='NRU Ref Data'!D$2,Data!H30,0)</f>
        <v>0</v>
      </c>
      <c r="E30" s="4">
        <f>IF('NRU Proposal Calc'!$C$6='NRU Ref Data'!E$2,Data!I30,0)</f>
        <v>12.051348630136983</v>
      </c>
      <c r="F30" s="4">
        <f>IF('NRU Proposal Calc'!$C$6='NRU Ref Data'!F$2,Data!J30,0)</f>
        <v>0</v>
      </c>
      <c r="G30" s="4">
        <f>IF('NRU Proposal Calc'!$C$6='NRU Ref Data'!G$2,Data!K30,0)</f>
        <v>0</v>
      </c>
      <c r="H30" s="4">
        <f>IF('NRU Proposal Calc'!$C$6='NRU Ref Data'!H$2,Data!L30,0)</f>
        <v>0</v>
      </c>
      <c r="I30" s="4">
        <f>IF('NRU Proposal Calc'!$C$6='NRU Ref Data'!I$2,Data!M30,0)</f>
        <v>0</v>
      </c>
      <c r="J30" s="4">
        <f>IF('NRU Proposal Calc'!$C$6='NRU Ref Data'!J$2,Data!N30,0)</f>
        <v>0</v>
      </c>
      <c r="K30" s="4">
        <f>IF('NRU Proposal Calc'!$C$6='NRU Ref Data'!K$2,Data!O30,0)</f>
        <v>0</v>
      </c>
      <c r="L30" s="4">
        <f>IF('NRU Proposal Calc'!$C$6='NRU Ref Data'!L$2,Data!P30,0)</f>
        <v>0</v>
      </c>
      <c r="M30" s="4">
        <f>IF('NRU Proposal Calc'!$C$6='NRU Ref Data'!M$2,Data!Q30,0)</f>
        <v>0</v>
      </c>
      <c r="N30" s="4">
        <f>IF('NRU Proposal Calc'!$C$6='NRU Ref Data'!N$2,Data!R30,0)</f>
        <v>0</v>
      </c>
      <c r="O30" s="4">
        <f>IF('NRU Proposal Calc'!$C$6='NRU Ref Data'!O$2,Data!S30,0)</f>
        <v>0</v>
      </c>
      <c r="P30" s="4">
        <f>IF('NRU Proposal Calc'!$C$6='NRU Ref Data'!P$2,Data!T30,0)</f>
        <v>0</v>
      </c>
      <c r="Q30" s="4">
        <f>IF('NRU Proposal Calc'!$C$6='NRU Ref Data'!Q$2,Data!U30,0)</f>
        <v>0</v>
      </c>
      <c r="R30" s="22">
        <f t="shared" si="1"/>
        <v>12.051348630136983</v>
      </c>
      <c r="S30" s="18">
        <f>IF(S$2='NRU Proposal Calc'!$D$6,Data!V30,0)</f>
        <v>0</v>
      </c>
      <c r="T30" s="4">
        <f>IF(T$2='NRU Proposal Calc'!$D$6,Data!W30,0)</f>
        <v>0</v>
      </c>
      <c r="U30" s="4">
        <f>IF(U$2='NRU Proposal Calc'!$D$6,Data!X30,0)</f>
        <v>0</v>
      </c>
      <c r="V30" s="4">
        <f>IF(V$2='NRU Proposal Calc'!$D$6,Data!Y30,0)</f>
        <v>0</v>
      </c>
      <c r="W30" s="4">
        <f>IF(W$2='NRU Proposal Calc'!$D$6,Data!Z30,0)</f>
        <v>0</v>
      </c>
      <c r="X30" s="4">
        <f>IF(X$2='NRU Proposal Calc'!$D$6,Data!AA30,0)</f>
        <v>0</v>
      </c>
      <c r="Y30" s="4">
        <f>IF(Y$2='NRU Proposal Calc'!$D$6,Data!AB30,0)</f>
        <v>0</v>
      </c>
      <c r="Z30" s="4">
        <f>IF(Z$2='NRU Proposal Calc'!$D$6,Data!AC30,0)</f>
        <v>0</v>
      </c>
      <c r="AA30" s="4">
        <f>IF(AA$2='NRU Proposal Calc'!$D$6,Data!AD30,0)</f>
        <v>0</v>
      </c>
      <c r="AB30" s="4">
        <f>IF(AB$2='NRU Proposal Calc'!$D$6,Data!AE30,0)</f>
        <v>0</v>
      </c>
      <c r="AC30" s="4">
        <f>IF(AC$2='NRU Proposal Calc'!$D$6,Data!AF30,0)</f>
        <v>0</v>
      </c>
      <c r="AD30" s="4">
        <f>IF(AD$2='NRU Proposal Calc'!$D$6,Data!AG30,0)</f>
        <v>0</v>
      </c>
      <c r="AE30" s="4">
        <f>IF(AE$2='NRU Proposal Calc'!$D$6,Data!AH30,0)</f>
        <v>0</v>
      </c>
      <c r="AF30" s="4">
        <f>IF(AF$2='NRU Proposal Calc'!$D$6,Data!AI30,0)</f>
        <v>0</v>
      </c>
      <c r="AG30" s="6">
        <f t="shared" si="2"/>
        <v>0</v>
      </c>
      <c r="AH30" s="18">
        <f>IF(AH$2='NRU Proposal Calc'!$E$6,0,0)</f>
        <v>0</v>
      </c>
      <c r="AI30" s="4">
        <f>IF(AI$2='NRU Proposal Calc'!$E$6,Data!AJ30,0)</f>
        <v>0</v>
      </c>
      <c r="AJ30" s="4">
        <f>IF(AJ$2='NRU Proposal Calc'!$E$6,Data!AK30,0)</f>
        <v>2.9414383561643835</v>
      </c>
      <c r="AK30" s="4">
        <f>IF(AK$2='NRU Proposal Calc'!$E$6,Data!AL30,0)</f>
        <v>0</v>
      </c>
      <c r="AL30" s="4">
        <f>IF(AL$2='NRU Proposal Calc'!$E$6,Data!AM30,0)</f>
        <v>0</v>
      </c>
      <c r="AM30" s="4">
        <f>IF(AM$2='NRU Proposal Calc'!$E$6,Data!AN30,0)</f>
        <v>0</v>
      </c>
      <c r="AN30" s="4">
        <f>IF(AN$2='NRU Proposal Calc'!$E$6,Data!AO30,0)</f>
        <v>0</v>
      </c>
      <c r="AO30" s="4">
        <f>IF(AO$2='NRU Proposal Calc'!$E$6,Data!AP30,0)</f>
        <v>0</v>
      </c>
      <c r="AP30" s="6">
        <f t="shared" si="3"/>
        <v>2.9414383561643835</v>
      </c>
      <c r="AQ30" s="18">
        <f>IF(AQ$2='NRU Proposal Calc'!$F$6,0,0)</f>
        <v>0</v>
      </c>
      <c r="AR30" s="4">
        <f>IF(AR$2='NRU Proposal Calc'!$F$6,Data!AQ30,0)</f>
        <v>0</v>
      </c>
      <c r="AS30" s="4">
        <f>IF(AS$2='NRU Proposal Calc'!$F$6,Data!AR30,0)</f>
        <v>0</v>
      </c>
      <c r="AT30" s="4">
        <f>IF(AT$2='NRU Proposal Calc'!$F$6,Data!AS30,0)</f>
        <v>0</v>
      </c>
      <c r="AU30" s="4">
        <f>IF(AU$2='NRU Proposal Calc'!$F$6,Data!AT30,0)</f>
        <v>0</v>
      </c>
      <c r="AV30" s="4">
        <f>IF(AV$2='NRU Proposal Calc'!$F$6,Data!AU30,0)</f>
        <v>0</v>
      </c>
      <c r="AW30" s="4">
        <f>IF(AW$2='NRU Proposal Calc'!$F$6,Data!AV30,0)</f>
        <v>0</v>
      </c>
      <c r="AX30" s="4">
        <f>IF(AX$2='NRU Proposal Calc'!$F$6,Data!AW30,0)</f>
        <v>0</v>
      </c>
      <c r="AY30" s="6">
        <f t="shared" si="4"/>
        <v>0</v>
      </c>
      <c r="AZ30" s="18">
        <f>IF(AZ$2='NRU Proposal Calc'!$G$6,0,0)</f>
        <v>0</v>
      </c>
      <c r="BA30" s="4">
        <f>IF(BA$2='NRU Proposal Calc'!$G$6,Data!AX30,0)</f>
        <v>0</v>
      </c>
      <c r="BB30" s="4">
        <f>IF(BB$2='NRU Proposal Calc'!$G$6,Data!AY30,0)</f>
        <v>0</v>
      </c>
      <c r="BC30" s="4">
        <f>IF(BC$2='NRU Proposal Calc'!$G$6,Data!AZ30,0)</f>
        <v>0</v>
      </c>
      <c r="BD30" s="4">
        <f>IF(BD$2='NRU Proposal Calc'!$G$6,Data!BA30,0)</f>
        <v>0</v>
      </c>
      <c r="BE30" s="4">
        <f>IF(BE$2='NRU Proposal Calc'!$G$6,Data!BB30,0)</f>
        <v>0</v>
      </c>
      <c r="BF30" s="4">
        <f>IF(BF$2='NRU Proposal Calc'!$G$6,Data!BC30,0)</f>
        <v>0</v>
      </c>
      <c r="BG30" s="4">
        <f>IF(BG$2='NRU Proposal Calc'!$G$6,Data!BD30,0)</f>
        <v>0</v>
      </c>
      <c r="BH30" s="6">
        <f t="shared" si="5"/>
        <v>0</v>
      </c>
      <c r="BI30" s="97">
        <f>IF('NRU Proposal Calc'!$H$6="Yes",Data!BE30,0)</f>
        <v>0</v>
      </c>
      <c r="BJ30" s="18">
        <f>IF(BJ$2='NRU Proposal Calc'!$L$4,0,0)</f>
        <v>0</v>
      </c>
      <c r="BK30" s="4">
        <f>IF(BK$2='NRU Proposal Calc'!$L$4,Data!BV30,0)</f>
        <v>0</v>
      </c>
      <c r="BL30" s="4">
        <f>IF(BL$2='NRU Proposal Calc'!$L$4,Data!BW30,0)</f>
        <v>1.7500000000000002E-2</v>
      </c>
      <c r="BM30" s="4">
        <f>IF(BM$2='NRU Proposal Calc'!$L$4,Data!BX30,0)</f>
        <v>0</v>
      </c>
      <c r="BN30" s="4">
        <f>IF(BN$2='NRU Proposal Calc'!$L$4,Data!BY30,0)</f>
        <v>0</v>
      </c>
      <c r="BO30" s="4">
        <f>IF(BO$2='NRU Proposal Calc'!$L$4,Data!BZ30,0)</f>
        <v>0</v>
      </c>
      <c r="BP30" s="6">
        <f t="shared" si="6"/>
        <v>1.7500000000000002E-2</v>
      </c>
      <c r="BQ30" s="4">
        <f>IF('NRU Proposal Calc'!$J$6='NRU Ref Data'!BQ$2,Data!C30,0)</f>
        <v>0</v>
      </c>
      <c r="BR30" s="4">
        <f>IF('NRU Proposal Calc'!$J$6='NRU Ref Data'!BR$2,Data!D30,0)</f>
        <v>0</v>
      </c>
      <c r="BS30" s="4">
        <f>IF('NRU Proposal Calc'!$J$6='NRU Ref Data'!BS$2,Data!E30,0)</f>
        <v>0</v>
      </c>
      <c r="BT30" s="4">
        <f>IF('NRU Proposal Calc'!$J$6='NRU Ref Data'!BT$2,Data!F30,0)</f>
        <v>10.455</v>
      </c>
      <c r="BU30" s="99">
        <f t="shared" si="0"/>
        <v>10.455</v>
      </c>
      <c r="BV30" s="102">
        <f>IF('NRU Proposal Calc'!$L$6="Yes",'NRU Ref Data'!BP30*'NRU Proposal Calc'!$L$5,0)</f>
        <v>8.7500000000000008E-3</v>
      </c>
      <c r="BW30" s="102">
        <f>IF('NRU Proposal Calc'!$M$6="Yes",IF(('NRU Proposal Calc'!I34-'NRU Ref Data'!BU30)&gt;0,('NRU Proposal Calc'!I34-'NRU Ref Data'!BU30)*'NRU Proposal Calc'!$M$5,0),0)</f>
        <v>0</v>
      </c>
      <c r="BX30" s="80">
        <f>IF('NRU Proposal Calc'!$K$6="Yes",IF(('NRU Proposal Calc'!I34)&lt;'NRU Proposal Calc'!J34,('NRU Proposal Calc'!I34-'NRU Proposal Calc'!J34)*'NRU Proposal Calc'!$K$5,0),0)</f>
        <v>-1.3450897260273997</v>
      </c>
      <c r="BY30" s="105">
        <f>IF('NRU Proposal Calc'!$N$5='NRU Ref Data'!$BY$2,'NRU Scaling'!D33,0)</f>
        <v>0.48037028184634289</v>
      </c>
      <c r="BZ30" s="1">
        <f>IF('NRU Proposal Calc'!$N$5='NRU Ref Data'!$BZ$2,'NRU Scaling'!H33,0)</f>
        <v>0</v>
      </c>
      <c r="CA30" s="6">
        <f>IF('NRU Proposal Calc'!$N$6="Yes",SUM('NRU Ref Data'!BY30:BZ30),0)</f>
        <v>0.48037028184634289</v>
      </c>
      <c r="CB30" s="4"/>
      <c r="CC30" s="4"/>
      <c r="CD30" s="4"/>
      <c r="CE30" s="4"/>
      <c r="CF30" s="4"/>
      <c r="CG30" s="4"/>
      <c r="CH30" s="4"/>
      <c r="CI30" s="4"/>
      <c r="CJ30" s="4"/>
      <c r="CK30" s="4"/>
      <c r="CL30" s="4"/>
      <c r="CM30" s="4"/>
      <c r="CN30" s="4"/>
      <c r="CO30" s="4"/>
      <c r="CP30" s="4"/>
      <c r="CQ30" s="4"/>
      <c r="CR30" s="4" t="e">
        <f>IF('NRU Proposal Calc'!#REF!='NRU Ref Data'!CR$2,Data!G30,0)</f>
        <v>#REF!</v>
      </c>
      <c r="CS30" s="4" t="e">
        <f>IF('NRU Proposal Calc'!#REF!='NRU Ref Data'!CS$2,Data!H30,0)</f>
        <v>#REF!</v>
      </c>
      <c r="CT30" s="4" t="e">
        <f>IF('NRU Proposal Calc'!#REF!='NRU Ref Data'!CT$2,Data!I30,0)</f>
        <v>#REF!</v>
      </c>
      <c r="CU30" s="4" t="e">
        <f>IF('NRU Proposal Calc'!#REF!='NRU Ref Data'!CU$2,Data!J30,0)</f>
        <v>#REF!</v>
      </c>
      <c r="CV30" s="4" t="e">
        <f>IF('NRU Proposal Calc'!#REF!='NRU Ref Data'!CV$2,Data!K30,0)</f>
        <v>#REF!</v>
      </c>
      <c r="CW30" s="4" t="e">
        <f>IF('NRU Proposal Calc'!#REF!='NRU Ref Data'!CW$2,Data!L30,0)</f>
        <v>#REF!</v>
      </c>
      <c r="CX30" s="4" t="e">
        <f>IF('NRU Proposal Calc'!#REF!='NRU Ref Data'!CX$2,Data!M30,0)</f>
        <v>#REF!</v>
      </c>
      <c r="CY30" s="4" t="e">
        <f>IF('NRU Proposal Calc'!#REF!='NRU Ref Data'!CY$2,Data!N30,0)</f>
        <v>#REF!</v>
      </c>
      <c r="CZ30" s="4" t="e">
        <f>IF('NRU Proposal Calc'!#REF!='NRU Ref Data'!CZ$2,Data!O30,0)</f>
        <v>#REF!</v>
      </c>
      <c r="DA30" s="4" t="e">
        <f>IF('NRU Proposal Calc'!#REF!='NRU Ref Data'!DA$2,Data!P30,0)</f>
        <v>#REF!</v>
      </c>
      <c r="DB30" s="4" t="e">
        <f>IF('NRU Proposal Calc'!#REF!='NRU Ref Data'!DB$2,Data!Q30,0)</f>
        <v>#REF!</v>
      </c>
      <c r="DC30" s="4" t="e">
        <f>IF('NRU Proposal Calc'!#REF!='NRU Ref Data'!DC$2,Data!R30,0)</f>
        <v>#REF!</v>
      </c>
      <c r="DD30" s="4" t="e">
        <f>IF('NRU Proposal Calc'!#REF!='NRU Ref Data'!DD$2,Data!S30,0)</f>
        <v>#REF!</v>
      </c>
      <c r="DE30" s="4" t="e">
        <f>IF('NRU Proposal Calc'!#REF!='NRU Ref Data'!DE$2,Data!T30,0)</f>
        <v>#REF!</v>
      </c>
      <c r="DF30" s="4" t="e">
        <f>IF('NRU Proposal Calc'!#REF!='NRU Ref Data'!DF$2,Data!U30,0)</f>
        <v>#REF!</v>
      </c>
      <c r="DG30" s="22" t="e">
        <f t="shared" si="7"/>
        <v>#REF!</v>
      </c>
    </row>
    <row r="31" spans="1:111" x14ac:dyDescent="0.3">
      <c r="A31" s="12">
        <v>10082</v>
      </c>
      <c r="B31" s="37" t="s">
        <v>38</v>
      </c>
      <c r="C31" s="18">
        <f>IF('NRU Proposal Calc'!$C$6='NRU Ref Data'!C$2,Data!G31,0)</f>
        <v>0</v>
      </c>
      <c r="D31" s="4">
        <f>IF('NRU Proposal Calc'!$C$6='NRU Ref Data'!D$2,Data!H31,0)</f>
        <v>0</v>
      </c>
      <c r="E31" s="4">
        <f>IF('NRU Proposal Calc'!$C$6='NRU Ref Data'!E$2,Data!I31,0)</f>
        <v>9.5016095890410976E-2</v>
      </c>
      <c r="F31" s="4">
        <f>IF('NRU Proposal Calc'!$C$6='NRU Ref Data'!F$2,Data!J31,0)</f>
        <v>0</v>
      </c>
      <c r="G31" s="4">
        <f>IF('NRU Proposal Calc'!$C$6='NRU Ref Data'!G$2,Data!K31,0)</f>
        <v>0</v>
      </c>
      <c r="H31" s="4">
        <f>IF('NRU Proposal Calc'!$C$6='NRU Ref Data'!H$2,Data!L31,0)</f>
        <v>0</v>
      </c>
      <c r="I31" s="4">
        <f>IF('NRU Proposal Calc'!$C$6='NRU Ref Data'!I$2,Data!M31,0)</f>
        <v>0</v>
      </c>
      <c r="J31" s="4">
        <f>IF('NRU Proposal Calc'!$C$6='NRU Ref Data'!J$2,Data!N31,0)</f>
        <v>0</v>
      </c>
      <c r="K31" s="4">
        <f>IF('NRU Proposal Calc'!$C$6='NRU Ref Data'!K$2,Data!O31,0)</f>
        <v>0</v>
      </c>
      <c r="L31" s="4">
        <f>IF('NRU Proposal Calc'!$C$6='NRU Ref Data'!L$2,Data!P31,0)</f>
        <v>0</v>
      </c>
      <c r="M31" s="4">
        <f>IF('NRU Proposal Calc'!$C$6='NRU Ref Data'!M$2,Data!Q31,0)</f>
        <v>0</v>
      </c>
      <c r="N31" s="4">
        <f>IF('NRU Proposal Calc'!$C$6='NRU Ref Data'!N$2,Data!R31,0)</f>
        <v>0</v>
      </c>
      <c r="O31" s="4">
        <f>IF('NRU Proposal Calc'!$C$6='NRU Ref Data'!O$2,Data!S31,0)</f>
        <v>0</v>
      </c>
      <c r="P31" s="4">
        <f>IF('NRU Proposal Calc'!$C$6='NRU Ref Data'!P$2,Data!T31,0)</f>
        <v>0</v>
      </c>
      <c r="Q31" s="4">
        <f>IF('NRU Proposal Calc'!$C$6='NRU Ref Data'!Q$2,Data!U31,0)</f>
        <v>0</v>
      </c>
      <c r="R31" s="22">
        <f t="shared" si="1"/>
        <v>9.5016095890410976E-2</v>
      </c>
      <c r="S31" s="18">
        <f>IF(S$2='NRU Proposal Calc'!$D$6,Data!V31,0)</f>
        <v>0</v>
      </c>
      <c r="T31" s="4">
        <f>IF(T$2='NRU Proposal Calc'!$D$6,Data!W31,0)</f>
        <v>0</v>
      </c>
      <c r="U31" s="4">
        <f>IF(U$2='NRU Proposal Calc'!$D$6,Data!X31,0)</f>
        <v>0</v>
      </c>
      <c r="V31" s="4">
        <f>IF(V$2='NRU Proposal Calc'!$D$6,Data!Y31,0)</f>
        <v>0</v>
      </c>
      <c r="W31" s="4">
        <f>IF(W$2='NRU Proposal Calc'!$D$6,Data!Z31,0)</f>
        <v>0</v>
      </c>
      <c r="X31" s="4">
        <f>IF(X$2='NRU Proposal Calc'!$D$6,Data!AA31,0)</f>
        <v>0</v>
      </c>
      <c r="Y31" s="4">
        <f>IF(Y$2='NRU Proposal Calc'!$D$6,Data!AB31,0)</f>
        <v>0</v>
      </c>
      <c r="Z31" s="4">
        <f>IF(Z$2='NRU Proposal Calc'!$D$6,Data!AC31,0)</f>
        <v>0</v>
      </c>
      <c r="AA31" s="4">
        <f>IF(AA$2='NRU Proposal Calc'!$D$6,Data!AD31,0)</f>
        <v>0</v>
      </c>
      <c r="AB31" s="4">
        <f>IF(AB$2='NRU Proposal Calc'!$D$6,Data!AE31,0)</f>
        <v>0</v>
      </c>
      <c r="AC31" s="4">
        <f>IF(AC$2='NRU Proposal Calc'!$D$6,Data!AF31,0)</f>
        <v>0</v>
      </c>
      <c r="AD31" s="4">
        <f>IF(AD$2='NRU Proposal Calc'!$D$6,Data!AG31,0)</f>
        <v>0</v>
      </c>
      <c r="AE31" s="4">
        <f>IF(AE$2='NRU Proposal Calc'!$D$6,Data!AH31,0)</f>
        <v>0</v>
      </c>
      <c r="AF31" s="4">
        <f>IF(AF$2='NRU Proposal Calc'!$D$6,Data!AI31,0)</f>
        <v>0</v>
      </c>
      <c r="AG31" s="6">
        <f t="shared" si="2"/>
        <v>0</v>
      </c>
      <c r="AH31" s="18">
        <f>IF(AH$2='NRU Proposal Calc'!$E$6,0,0)</f>
        <v>0</v>
      </c>
      <c r="AI31" s="4">
        <f>IF(AI$2='NRU Proposal Calc'!$E$6,Data!AJ31,0)</f>
        <v>0</v>
      </c>
      <c r="AJ31" s="4">
        <f>IF(AJ$2='NRU Proposal Calc'!$E$6,Data!AK31,0)</f>
        <v>0</v>
      </c>
      <c r="AK31" s="4">
        <f>IF(AK$2='NRU Proposal Calc'!$E$6,Data!AL31,0)</f>
        <v>0</v>
      </c>
      <c r="AL31" s="4">
        <f>IF(AL$2='NRU Proposal Calc'!$E$6,Data!AM31,0)</f>
        <v>0</v>
      </c>
      <c r="AM31" s="4">
        <f>IF(AM$2='NRU Proposal Calc'!$E$6,Data!AN31,0)</f>
        <v>0</v>
      </c>
      <c r="AN31" s="4">
        <f>IF(AN$2='NRU Proposal Calc'!$E$6,Data!AO31,0)</f>
        <v>0</v>
      </c>
      <c r="AO31" s="4">
        <f>IF(AO$2='NRU Proposal Calc'!$E$6,Data!AP31,0)</f>
        <v>0</v>
      </c>
      <c r="AP31" s="6">
        <f t="shared" si="3"/>
        <v>0</v>
      </c>
      <c r="AQ31" s="18">
        <f>IF(AQ$2='NRU Proposal Calc'!$F$6,0,0)</f>
        <v>0</v>
      </c>
      <c r="AR31" s="4">
        <f>IF(AR$2='NRU Proposal Calc'!$F$6,Data!AQ31,0)</f>
        <v>0</v>
      </c>
      <c r="AS31" s="4">
        <f>IF(AS$2='NRU Proposal Calc'!$F$6,Data!AR31,0)</f>
        <v>0</v>
      </c>
      <c r="AT31" s="4">
        <f>IF(AT$2='NRU Proposal Calc'!$F$6,Data!AS31,0)</f>
        <v>0</v>
      </c>
      <c r="AU31" s="4">
        <f>IF(AU$2='NRU Proposal Calc'!$F$6,Data!AT31,0)</f>
        <v>0</v>
      </c>
      <c r="AV31" s="4">
        <f>IF(AV$2='NRU Proposal Calc'!$F$6,Data!AU31,0)</f>
        <v>0</v>
      </c>
      <c r="AW31" s="4">
        <f>IF(AW$2='NRU Proposal Calc'!$F$6,Data!AV31,0)</f>
        <v>0</v>
      </c>
      <c r="AX31" s="4">
        <f>IF(AX$2='NRU Proposal Calc'!$F$6,Data!AW31,0)</f>
        <v>0</v>
      </c>
      <c r="AY31" s="6">
        <f t="shared" si="4"/>
        <v>0</v>
      </c>
      <c r="AZ31" s="18">
        <f>IF(AZ$2='NRU Proposal Calc'!$G$6,0,0)</f>
        <v>0</v>
      </c>
      <c r="BA31" s="4">
        <f>IF(BA$2='NRU Proposal Calc'!$G$6,Data!AX31,0)</f>
        <v>0</v>
      </c>
      <c r="BB31" s="4">
        <f>IF(BB$2='NRU Proposal Calc'!$G$6,Data!AY31,0)</f>
        <v>0</v>
      </c>
      <c r="BC31" s="4">
        <f>IF(BC$2='NRU Proposal Calc'!$G$6,Data!AZ31,0)</f>
        <v>0</v>
      </c>
      <c r="BD31" s="4">
        <f>IF(BD$2='NRU Proposal Calc'!$G$6,Data!BA31,0)</f>
        <v>0</v>
      </c>
      <c r="BE31" s="4">
        <f>IF(BE$2='NRU Proposal Calc'!$G$6,Data!BB31,0)</f>
        <v>0</v>
      </c>
      <c r="BF31" s="4">
        <f>IF(BF$2='NRU Proposal Calc'!$G$6,Data!BC31,0)</f>
        <v>0</v>
      </c>
      <c r="BG31" s="4">
        <f>IF(BG$2='NRU Proposal Calc'!$G$6,Data!BD31,0)</f>
        <v>0</v>
      </c>
      <c r="BH31" s="6">
        <f t="shared" si="5"/>
        <v>0</v>
      </c>
      <c r="BI31" s="97">
        <f>IF('NRU Proposal Calc'!$H$6="Yes",Data!BE31,0)</f>
        <v>0</v>
      </c>
      <c r="BJ31" s="18">
        <f>IF(BJ$2='NRU Proposal Calc'!$L$4,0,0)</f>
        <v>0</v>
      </c>
      <c r="BK31" s="4">
        <f>IF(BK$2='NRU Proposal Calc'!$L$4,Data!BV31,0)</f>
        <v>0</v>
      </c>
      <c r="BL31" s="4">
        <f>IF(BL$2='NRU Proposal Calc'!$L$4,Data!BW31,0)</f>
        <v>0</v>
      </c>
      <c r="BM31" s="4">
        <f>IF(BM$2='NRU Proposal Calc'!$L$4,Data!BX31,0)</f>
        <v>0</v>
      </c>
      <c r="BN31" s="4">
        <f>IF(BN$2='NRU Proposal Calc'!$L$4,Data!BY31,0)</f>
        <v>0</v>
      </c>
      <c r="BO31" s="4">
        <f>IF(BO$2='NRU Proposal Calc'!$L$4,Data!BZ31,0)</f>
        <v>0</v>
      </c>
      <c r="BP31" s="6">
        <f t="shared" si="6"/>
        <v>0</v>
      </c>
      <c r="BQ31" s="4">
        <f>IF('NRU Proposal Calc'!$J$6='NRU Ref Data'!BQ$2,Data!C31,0)</f>
        <v>0</v>
      </c>
      <c r="BR31" s="4">
        <f>IF('NRU Proposal Calc'!$J$6='NRU Ref Data'!BR$2,Data!D31,0)</f>
        <v>0</v>
      </c>
      <c r="BS31" s="4">
        <f>IF('NRU Proposal Calc'!$J$6='NRU Ref Data'!BS$2,Data!E31,0)</f>
        <v>0</v>
      </c>
      <c r="BT31" s="4">
        <f>IF('NRU Proposal Calc'!$J$6='NRU Ref Data'!BT$2,Data!F31,0)</f>
        <v>0.11799999999999999</v>
      </c>
      <c r="BU31" s="99">
        <f t="shared" si="0"/>
        <v>0.11799999999999999</v>
      </c>
      <c r="BV31" s="102">
        <f>IF('NRU Proposal Calc'!$L$6="Yes",'NRU Ref Data'!BP31*'NRU Proposal Calc'!$L$5,0)</f>
        <v>0</v>
      </c>
      <c r="BW31" s="102">
        <f>IF('NRU Proposal Calc'!$M$6="Yes",IF(('NRU Proposal Calc'!I35-'NRU Ref Data'!BU31)&gt;0,('NRU Proposal Calc'!I35-'NRU Ref Data'!BU31)*'NRU Proposal Calc'!$M$5,0),0)</f>
        <v>0</v>
      </c>
      <c r="BX31" s="80">
        <f>IF('NRU Proposal Calc'!$K$6="Yes",IF(('NRU Proposal Calc'!I35)&lt;'NRU Proposal Calc'!J35,('NRU Proposal Calc'!I35-'NRU Proposal Calc'!J35)*'NRU Proposal Calc'!$K$5,0),0)</f>
        <v>-2.2983904109589018E-2</v>
      </c>
      <c r="BY31" s="105">
        <f>IF('NRU Proposal Calc'!$N$5='NRU Ref Data'!$BY$2,'NRU Scaling'!D34,0)</f>
        <v>5.0054402062871522E-3</v>
      </c>
      <c r="BZ31" s="1">
        <f>IF('NRU Proposal Calc'!$N$5='NRU Ref Data'!$BZ$2,'NRU Scaling'!H34,0)</f>
        <v>0</v>
      </c>
      <c r="CA31" s="6">
        <f>IF('NRU Proposal Calc'!$N$6="Yes",SUM('NRU Ref Data'!BY31:BZ31),0)</f>
        <v>5.0054402062871522E-3</v>
      </c>
      <c r="CB31" s="4"/>
      <c r="CC31" s="4"/>
      <c r="CD31" s="4"/>
      <c r="CE31" s="4"/>
      <c r="CF31" s="4"/>
      <c r="CG31" s="4"/>
      <c r="CH31" s="4"/>
      <c r="CI31" s="4"/>
      <c r="CJ31" s="4"/>
      <c r="CK31" s="4"/>
      <c r="CL31" s="4"/>
      <c r="CM31" s="4"/>
      <c r="CN31" s="4"/>
      <c r="CO31" s="4"/>
      <c r="CP31" s="4"/>
      <c r="CQ31" s="4"/>
      <c r="CR31" s="4" t="e">
        <f>IF('NRU Proposal Calc'!#REF!='NRU Ref Data'!CR$2,Data!G31,0)</f>
        <v>#REF!</v>
      </c>
      <c r="CS31" s="4" t="e">
        <f>IF('NRU Proposal Calc'!#REF!='NRU Ref Data'!CS$2,Data!H31,0)</f>
        <v>#REF!</v>
      </c>
      <c r="CT31" s="4" t="e">
        <f>IF('NRU Proposal Calc'!#REF!='NRU Ref Data'!CT$2,Data!I31,0)</f>
        <v>#REF!</v>
      </c>
      <c r="CU31" s="4" t="e">
        <f>IF('NRU Proposal Calc'!#REF!='NRU Ref Data'!CU$2,Data!J31,0)</f>
        <v>#REF!</v>
      </c>
      <c r="CV31" s="4" t="e">
        <f>IF('NRU Proposal Calc'!#REF!='NRU Ref Data'!CV$2,Data!K31,0)</f>
        <v>#REF!</v>
      </c>
      <c r="CW31" s="4" t="e">
        <f>IF('NRU Proposal Calc'!#REF!='NRU Ref Data'!CW$2,Data!L31,0)</f>
        <v>#REF!</v>
      </c>
      <c r="CX31" s="4" t="e">
        <f>IF('NRU Proposal Calc'!#REF!='NRU Ref Data'!CX$2,Data!M31,0)</f>
        <v>#REF!</v>
      </c>
      <c r="CY31" s="4" t="e">
        <f>IF('NRU Proposal Calc'!#REF!='NRU Ref Data'!CY$2,Data!N31,0)</f>
        <v>#REF!</v>
      </c>
      <c r="CZ31" s="4" t="e">
        <f>IF('NRU Proposal Calc'!#REF!='NRU Ref Data'!CZ$2,Data!O31,0)</f>
        <v>#REF!</v>
      </c>
      <c r="DA31" s="4" t="e">
        <f>IF('NRU Proposal Calc'!#REF!='NRU Ref Data'!DA$2,Data!P31,0)</f>
        <v>#REF!</v>
      </c>
      <c r="DB31" s="4" t="e">
        <f>IF('NRU Proposal Calc'!#REF!='NRU Ref Data'!DB$2,Data!Q31,0)</f>
        <v>#REF!</v>
      </c>
      <c r="DC31" s="4" t="e">
        <f>IF('NRU Proposal Calc'!#REF!='NRU Ref Data'!DC$2,Data!R31,0)</f>
        <v>#REF!</v>
      </c>
      <c r="DD31" s="4" t="e">
        <f>IF('NRU Proposal Calc'!#REF!='NRU Ref Data'!DD$2,Data!S31,0)</f>
        <v>#REF!</v>
      </c>
      <c r="DE31" s="4" t="e">
        <f>IF('NRU Proposal Calc'!#REF!='NRU Ref Data'!DE$2,Data!T31,0)</f>
        <v>#REF!</v>
      </c>
      <c r="DF31" s="4" t="e">
        <f>IF('NRU Proposal Calc'!#REF!='NRU Ref Data'!DF$2,Data!U31,0)</f>
        <v>#REF!</v>
      </c>
      <c r="DG31" s="22" t="e">
        <f t="shared" si="7"/>
        <v>#REF!</v>
      </c>
    </row>
    <row r="32" spans="1:111" x14ac:dyDescent="0.3">
      <c r="A32" s="12">
        <v>10083</v>
      </c>
      <c r="B32" s="37" t="s">
        <v>39</v>
      </c>
      <c r="C32" s="18">
        <f>IF('NRU Proposal Calc'!$C$6='NRU Ref Data'!C$2,Data!G32,0)</f>
        <v>0</v>
      </c>
      <c r="D32" s="4">
        <f>IF('NRU Proposal Calc'!$C$6='NRU Ref Data'!D$2,Data!H32,0)</f>
        <v>0</v>
      </c>
      <c r="E32" s="4">
        <f>IF('NRU Proposal Calc'!$C$6='NRU Ref Data'!E$2,Data!I32,0)</f>
        <v>8.6678964611872154</v>
      </c>
      <c r="F32" s="4">
        <f>IF('NRU Proposal Calc'!$C$6='NRU Ref Data'!F$2,Data!J32,0)</f>
        <v>0</v>
      </c>
      <c r="G32" s="4">
        <f>IF('NRU Proposal Calc'!$C$6='NRU Ref Data'!G$2,Data!K32,0)</f>
        <v>0</v>
      </c>
      <c r="H32" s="4">
        <f>IF('NRU Proposal Calc'!$C$6='NRU Ref Data'!H$2,Data!L32,0)</f>
        <v>0</v>
      </c>
      <c r="I32" s="4">
        <f>IF('NRU Proposal Calc'!$C$6='NRU Ref Data'!I$2,Data!M32,0)</f>
        <v>0</v>
      </c>
      <c r="J32" s="4">
        <f>IF('NRU Proposal Calc'!$C$6='NRU Ref Data'!J$2,Data!N32,0)</f>
        <v>0</v>
      </c>
      <c r="K32" s="4">
        <f>IF('NRU Proposal Calc'!$C$6='NRU Ref Data'!K$2,Data!O32,0)</f>
        <v>0</v>
      </c>
      <c r="L32" s="4">
        <f>IF('NRU Proposal Calc'!$C$6='NRU Ref Data'!L$2,Data!P32,0)</f>
        <v>0</v>
      </c>
      <c r="M32" s="4">
        <f>IF('NRU Proposal Calc'!$C$6='NRU Ref Data'!M$2,Data!Q32,0)</f>
        <v>0</v>
      </c>
      <c r="N32" s="4">
        <f>IF('NRU Proposal Calc'!$C$6='NRU Ref Data'!N$2,Data!R32,0)</f>
        <v>0</v>
      </c>
      <c r="O32" s="4">
        <f>IF('NRU Proposal Calc'!$C$6='NRU Ref Data'!O$2,Data!S32,0)</f>
        <v>0</v>
      </c>
      <c r="P32" s="4">
        <f>IF('NRU Proposal Calc'!$C$6='NRU Ref Data'!P$2,Data!T32,0)</f>
        <v>0</v>
      </c>
      <c r="Q32" s="4">
        <f>IF('NRU Proposal Calc'!$C$6='NRU Ref Data'!Q$2,Data!U32,0)</f>
        <v>0</v>
      </c>
      <c r="R32" s="22">
        <f t="shared" si="1"/>
        <v>8.6678964611872154</v>
      </c>
      <c r="S32" s="18">
        <f>IF(S$2='NRU Proposal Calc'!$D$6,Data!V32,0)</f>
        <v>0</v>
      </c>
      <c r="T32" s="4">
        <f>IF(T$2='NRU Proposal Calc'!$D$6,Data!W32,0)</f>
        <v>0</v>
      </c>
      <c r="U32" s="4">
        <f>IF(U$2='NRU Proposal Calc'!$D$6,Data!X32,0)</f>
        <v>0</v>
      </c>
      <c r="V32" s="4">
        <f>IF(V$2='NRU Proposal Calc'!$D$6,Data!Y32,0)</f>
        <v>0</v>
      </c>
      <c r="W32" s="4">
        <f>IF(W$2='NRU Proposal Calc'!$D$6,Data!Z32,0)</f>
        <v>0</v>
      </c>
      <c r="X32" s="4">
        <f>IF(X$2='NRU Proposal Calc'!$D$6,Data!AA32,0)</f>
        <v>0</v>
      </c>
      <c r="Y32" s="4">
        <f>IF(Y$2='NRU Proposal Calc'!$D$6,Data!AB32,0)</f>
        <v>0</v>
      </c>
      <c r="Z32" s="4">
        <f>IF(Z$2='NRU Proposal Calc'!$D$6,Data!AC32,0)</f>
        <v>0</v>
      </c>
      <c r="AA32" s="4">
        <f>IF(AA$2='NRU Proposal Calc'!$D$6,Data!AD32,0)</f>
        <v>0</v>
      </c>
      <c r="AB32" s="4">
        <f>IF(AB$2='NRU Proposal Calc'!$D$6,Data!AE32,0)</f>
        <v>0</v>
      </c>
      <c r="AC32" s="4">
        <f>IF(AC$2='NRU Proposal Calc'!$D$6,Data!AF32,0)</f>
        <v>0</v>
      </c>
      <c r="AD32" s="4">
        <f>IF(AD$2='NRU Proposal Calc'!$D$6,Data!AG32,0)</f>
        <v>0</v>
      </c>
      <c r="AE32" s="4">
        <f>IF(AE$2='NRU Proposal Calc'!$D$6,Data!AH32,0)</f>
        <v>0</v>
      </c>
      <c r="AF32" s="4">
        <f>IF(AF$2='NRU Proposal Calc'!$D$6,Data!AI32,0)</f>
        <v>0</v>
      </c>
      <c r="AG32" s="6">
        <f t="shared" si="2"/>
        <v>0</v>
      </c>
      <c r="AH32" s="18">
        <f>IF(AH$2='NRU Proposal Calc'!$E$6,0,0)</f>
        <v>0</v>
      </c>
      <c r="AI32" s="4">
        <f>IF(AI$2='NRU Proposal Calc'!$E$6,Data!AJ32,0)</f>
        <v>0</v>
      </c>
      <c r="AJ32" s="4">
        <f>IF(AJ$2='NRU Proposal Calc'!$E$6,Data!AK32,0)</f>
        <v>0</v>
      </c>
      <c r="AK32" s="4">
        <f>IF(AK$2='NRU Proposal Calc'!$E$6,Data!AL32,0)</f>
        <v>0</v>
      </c>
      <c r="AL32" s="4">
        <f>IF(AL$2='NRU Proposal Calc'!$E$6,Data!AM32,0)</f>
        <v>0</v>
      </c>
      <c r="AM32" s="4">
        <f>IF(AM$2='NRU Proposal Calc'!$E$6,Data!AN32,0)</f>
        <v>0</v>
      </c>
      <c r="AN32" s="4">
        <f>IF(AN$2='NRU Proposal Calc'!$E$6,Data!AO32,0)</f>
        <v>0</v>
      </c>
      <c r="AO32" s="4">
        <f>IF(AO$2='NRU Proposal Calc'!$E$6,Data!AP32,0)</f>
        <v>0</v>
      </c>
      <c r="AP32" s="6">
        <f t="shared" si="3"/>
        <v>0</v>
      </c>
      <c r="AQ32" s="18">
        <f>IF(AQ$2='NRU Proposal Calc'!$F$6,0,0)</f>
        <v>0</v>
      </c>
      <c r="AR32" s="4">
        <f>IF(AR$2='NRU Proposal Calc'!$F$6,Data!AQ32,0)</f>
        <v>0</v>
      </c>
      <c r="AS32" s="4">
        <f>IF(AS$2='NRU Proposal Calc'!$F$6,Data!AR32,0)</f>
        <v>0</v>
      </c>
      <c r="AT32" s="4">
        <f>IF(AT$2='NRU Proposal Calc'!$F$6,Data!AS32,0)</f>
        <v>0</v>
      </c>
      <c r="AU32" s="4">
        <f>IF(AU$2='NRU Proposal Calc'!$F$6,Data!AT32,0)</f>
        <v>0</v>
      </c>
      <c r="AV32" s="4">
        <f>IF(AV$2='NRU Proposal Calc'!$F$6,Data!AU32,0)</f>
        <v>0</v>
      </c>
      <c r="AW32" s="4">
        <f>IF(AW$2='NRU Proposal Calc'!$F$6,Data!AV32,0)</f>
        <v>0</v>
      </c>
      <c r="AX32" s="4">
        <f>IF(AX$2='NRU Proposal Calc'!$F$6,Data!AW32,0)</f>
        <v>0</v>
      </c>
      <c r="AY32" s="6">
        <f t="shared" si="4"/>
        <v>0</v>
      </c>
      <c r="AZ32" s="18">
        <f>IF(AZ$2='NRU Proposal Calc'!$G$6,0,0)</f>
        <v>0</v>
      </c>
      <c r="BA32" s="4">
        <f>IF(BA$2='NRU Proposal Calc'!$G$6,Data!AX32,0)</f>
        <v>0</v>
      </c>
      <c r="BB32" s="4">
        <f>IF(BB$2='NRU Proposal Calc'!$G$6,Data!AY32,0)</f>
        <v>0</v>
      </c>
      <c r="BC32" s="4">
        <f>IF(BC$2='NRU Proposal Calc'!$G$6,Data!AZ32,0)</f>
        <v>0</v>
      </c>
      <c r="BD32" s="4">
        <f>IF(BD$2='NRU Proposal Calc'!$G$6,Data!BA32,0)</f>
        <v>0</v>
      </c>
      <c r="BE32" s="4">
        <f>IF(BE$2='NRU Proposal Calc'!$G$6,Data!BB32,0)</f>
        <v>0</v>
      </c>
      <c r="BF32" s="4">
        <f>IF(BF$2='NRU Proposal Calc'!$G$6,Data!BC32,0)</f>
        <v>0</v>
      </c>
      <c r="BG32" s="4">
        <f>IF(BG$2='NRU Proposal Calc'!$G$6,Data!BD32,0)</f>
        <v>0</v>
      </c>
      <c r="BH32" s="6">
        <f t="shared" si="5"/>
        <v>0</v>
      </c>
      <c r="BI32" s="97">
        <f>IF('NRU Proposal Calc'!$H$6="Yes",Data!BE32,0)</f>
        <v>0</v>
      </c>
      <c r="BJ32" s="18">
        <f>IF(BJ$2='NRU Proposal Calc'!$L$4,0,0)</f>
        <v>0</v>
      </c>
      <c r="BK32" s="4">
        <f>IF(BK$2='NRU Proposal Calc'!$L$4,Data!BV32,0)</f>
        <v>0</v>
      </c>
      <c r="BL32" s="4">
        <f>IF(BL$2='NRU Proposal Calc'!$L$4,Data!BW32,0)</f>
        <v>4.8000000000000001E-2</v>
      </c>
      <c r="BM32" s="4">
        <f>IF(BM$2='NRU Proposal Calc'!$L$4,Data!BX32,0)</f>
        <v>0</v>
      </c>
      <c r="BN32" s="4">
        <f>IF(BN$2='NRU Proposal Calc'!$L$4,Data!BY32,0)</f>
        <v>0</v>
      </c>
      <c r="BO32" s="4">
        <f>IF(BO$2='NRU Proposal Calc'!$L$4,Data!BZ32,0)</f>
        <v>0</v>
      </c>
      <c r="BP32" s="6">
        <f t="shared" si="6"/>
        <v>4.8000000000000001E-2</v>
      </c>
      <c r="BQ32" s="4">
        <f>IF('NRU Proposal Calc'!$J$6='NRU Ref Data'!BQ$2,Data!C32,0)</f>
        <v>0</v>
      </c>
      <c r="BR32" s="4">
        <f>IF('NRU Proposal Calc'!$J$6='NRU Ref Data'!BR$2,Data!D32,0)</f>
        <v>0</v>
      </c>
      <c r="BS32" s="4">
        <f>IF('NRU Proposal Calc'!$J$6='NRU Ref Data'!BS$2,Data!E32,0)</f>
        <v>0</v>
      </c>
      <c r="BT32" s="4">
        <f>IF('NRU Proposal Calc'!$J$6='NRU Ref Data'!BT$2,Data!F32,0)</f>
        <v>8.3629999999999995</v>
      </c>
      <c r="BU32" s="99">
        <f t="shared" si="0"/>
        <v>8.3629999999999995</v>
      </c>
      <c r="BV32" s="102">
        <f>IF('NRU Proposal Calc'!$L$6="Yes",'NRU Ref Data'!BP32*'NRU Proposal Calc'!$L$5,0)</f>
        <v>2.4E-2</v>
      </c>
      <c r="BW32" s="102">
        <f>IF('NRU Proposal Calc'!$M$6="Yes",IF(('NRU Proposal Calc'!I36-'NRU Ref Data'!BU32)&gt;0,('NRU Proposal Calc'!I36-'NRU Ref Data'!BU32)*'NRU Proposal Calc'!$M$5,0),0)</f>
        <v>0.1524482305936079</v>
      </c>
      <c r="BX32" s="80">
        <f>IF('NRU Proposal Calc'!$K$6="Yes",IF(('NRU Proposal Calc'!I36)&lt;'NRU Proposal Calc'!J36,('NRU Proposal Calc'!I36-'NRU Proposal Calc'!J36)*'NRU Proposal Calc'!$K$5,0),0)</f>
        <v>0</v>
      </c>
      <c r="BY32" s="105">
        <f>IF('NRU Proposal Calc'!$N$5='NRU Ref Data'!$BY$2,'NRU Scaling'!D35,0)</f>
        <v>0.44985743849358273</v>
      </c>
      <c r="BZ32" s="1">
        <f>IF('NRU Proposal Calc'!$N$5='NRU Ref Data'!$BZ$2,'NRU Scaling'!H35,0)</f>
        <v>0</v>
      </c>
      <c r="CA32" s="6">
        <f>IF('NRU Proposal Calc'!$N$6="Yes",SUM('NRU Ref Data'!BY32:BZ32),0)</f>
        <v>0.44985743849358273</v>
      </c>
      <c r="CB32" s="4"/>
      <c r="CC32" s="4"/>
      <c r="CD32" s="4"/>
      <c r="CE32" s="4"/>
      <c r="CF32" s="4"/>
      <c r="CG32" s="4"/>
      <c r="CH32" s="4"/>
      <c r="CI32" s="4"/>
      <c r="CJ32" s="4"/>
      <c r="CK32" s="4"/>
      <c r="CL32" s="4"/>
      <c r="CM32" s="4"/>
      <c r="CN32" s="4"/>
      <c r="CO32" s="4"/>
      <c r="CP32" s="4"/>
      <c r="CQ32" s="4"/>
      <c r="CR32" s="4" t="e">
        <f>IF('NRU Proposal Calc'!#REF!='NRU Ref Data'!CR$2,Data!G32,0)</f>
        <v>#REF!</v>
      </c>
      <c r="CS32" s="4" t="e">
        <f>IF('NRU Proposal Calc'!#REF!='NRU Ref Data'!CS$2,Data!H32,0)</f>
        <v>#REF!</v>
      </c>
      <c r="CT32" s="4" t="e">
        <f>IF('NRU Proposal Calc'!#REF!='NRU Ref Data'!CT$2,Data!I32,0)</f>
        <v>#REF!</v>
      </c>
      <c r="CU32" s="4" t="e">
        <f>IF('NRU Proposal Calc'!#REF!='NRU Ref Data'!CU$2,Data!J32,0)</f>
        <v>#REF!</v>
      </c>
      <c r="CV32" s="4" t="e">
        <f>IF('NRU Proposal Calc'!#REF!='NRU Ref Data'!CV$2,Data!K32,0)</f>
        <v>#REF!</v>
      </c>
      <c r="CW32" s="4" t="e">
        <f>IF('NRU Proposal Calc'!#REF!='NRU Ref Data'!CW$2,Data!L32,0)</f>
        <v>#REF!</v>
      </c>
      <c r="CX32" s="4" t="e">
        <f>IF('NRU Proposal Calc'!#REF!='NRU Ref Data'!CX$2,Data!M32,0)</f>
        <v>#REF!</v>
      </c>
      <c r="CY32" s="4" t="e">
        <f>IF('NRU Proposal Calc'!#REF!='NRU Ref Data'!CY$2,Data!N32,0)</f>
        <v>#REF!</v>
      </c>
      <c r="CZ32" s="4" t="e">
        <f>IF('NRU Proposal Calc'!#REF!='NRU Ref Data'!CZ$2,Data!O32,0)</f>
        <v>#REF!</v>
      </c>
      <c r="DA32" s="4" t="e">
        <f>IF('NRU Proposal Calc'!#REF!='NRU Ref Data'!DA$2,Data!P32,0)</f>
        <v>#REF!</v>
      </c>
      <c r="DB32" s="4" t="e">
        <f>IF('NRU Proposal Calc'!#REF!='NRU Ref Data'!DB$2,Data!Q32,0)</f>
        <v>#REF!</v>
      </c>
      <c r="DC32" s="4" t="e">
        <f>IF('NRU Proposal Calc'!#REF!='NRU Ref Data'!DC$2,Data!R32,0)</f>
        <v>#REF!</v>
      </c>
      <c r="DD32" s="4" t="e">
        <f>IF('NRU Proposal Calc'!#REF!='NRU Ref Data'!DD$2,Data!S32,0)</f>
        <v>#REF!</v>
      </c>
      <c r="DE32" s="4" t="e">
        <f>IF('NRU Proposal Calc'!#REF!='NRU Ref Data'!DE$2,Data!T32,0)</f>
        <v>#REF!</v>
      </c>
      <c r="DF32" s="4" t="e">
        <f>IF('NRU Proposal Calc'!#REF!='NRU Ref Data'!DF$2,Data!U32,0)</f>
        <v>#REF!</v>
      </c>
      <c r="DG32" s="22" t="e">
        <f t="shared" si="7"/>
        <v>#REF!</v>
      </c>
    </row>
    <row r="33" spans="1:111" x14ac:dyDescent="0.3">
      <c r="A33" s="12">
        <v>10086</v>
      </c>
      <c r="B33" s="37" t="s">
        <v>40</v>
      </c>
      <c r="C33" s="18">
        <f>IF('NRU Proposal Calc'!$C$6='NRU Ref Data'!C$2,Data!G33,0)</f>
        <v>0</v>
      </c>
      <c r="D33" s="4">
        <f>IF('NRU Proposal Calc'!$C$6='NRU Ref Data'!D$2,Data!H33,0)</f>
        <v>0</v>
      </c>
      <c r="E33" s="4">
        <f>IF('NRU Proposal Calc'!$C$6='NRU Ref Data'!E$2,Data!I33,0)</f>
        <v>3.8474228310502281</v>
      </c>
      <c r="F33" s="4">
        <f>IF('NRU Proposal Calc'!$C$6='NRU Ref Data'!F$2,Data!J33,0)</f>
        <v>0</v>
      </c>
      <c r="G33" s="4">
        <f>IF('NRU Proposal Calc'!$C$6='NRU Ref Data'!G$2,Data!K33,0)</f>
        <v>0</v>
      </c>
      <c r="H33" s="4">
        <f>IF('NRU Proposal Calc'!$C$6='NRU Ref Data'!H$2,Data!L33,0)</f>
        <v>0</v>
      </c>
      <c r="I33" s="4">
        <f>IF('NRU Proposal Calc'!$C$6='NRU Ref Data'!I$2,Data!M33,0)</f>
        <v>0</v>
      </c>
      <c r="J33" s="4">
        <f>IF('NRU Proposal Calc'!$C$6='NRU Ref Data'!J$2,Data!N33,0)</f>
        <v>0</v>
      </c>
      <c r="K33" s="4">
        <f>IF('NRU Proposal Calc'!$C$6='NRU Ref Data'!K$2,Data!O33,0)</f>
        <v>0</v>
      </c>
      <c r="L33" s="4">
        <f>IF('NRU Proposal Calc'!$C$6='NRU Ref Data'!L$2,Data!P33,0)</f>
        <v>0</v>
      </c>
      <c r="M33" s="4">
        <f>IF('NRU Proposal Calc'!$C$6='NRU Ref Data'!M$2,Data!Q33,0)</f>
        <v>0</v>
      </c>
      <c r="N33" s="4">
        <f>IF('NRU Proposal Calc'!$C$6='NRU Ref Data'!N$2,Data!R33,0)</f>
        <v>0</v>
      </c>
      <c r="O33" s="4">
        <f>IF('NRU Proposal Calc'!$C$6='NRU Ref Data'!O$2,Data!S33,0)</f>
        <v>0</v>
      </c>
      <c r="P33" s="4">
        <f>IF('NRU Proposal Calc'!$C$6='NRU Ref Data'!P$2,Data!T33,0)</f>
        <v>0</v>
      </c>
      <c r="Q33" s="4">
        <f>IF('NRU Proposal Calc'!$C$6='NRU Ref Data'!Q$2,Data!U33,0)</f>
        <v>0</v>
      </c>
      <c r="R33" s="22">
        <f t="shared" si="1"/>
        <v>3.8474228310502281</v>
      </c>
      <c r="S33" s="18">
        <f>IF(S$2='NRU Proposal Calc'!$D$6,Data!V33,0)</f>
        <v>0</v>
      </c>
      <c r="T33" s="4">
        <f>IF(T$2='NRU Proposal Calc'!$D$6,Data!W33,0)</f>
        <v>0</v>
      </c>
      <c r="U33" s="4">
        <f>IF(U$2='NRU Proposal Calc'!$D$6,Data!X33,0)</f>
        <v>0</v>
      </c>
      <c r="V33" s="4">
        <f>IF(V$2='NRU Proposal Calc'!$D$6,Data!Y33,0)</f>
        <v>0</v>
      </c>
      <c r="W33" s="4">
        <f>IF(W$2='NRU Proposal Calc'!$D$6,Data!Z33,0)</f>
        <v>0</v>
      </c>
      <c r="X33" s="4">
        <f>IF(X$2='NRU Proposal Calc'!$D$6,Data!AA33,0)</f>
        <v>0</v>
      </c>
      <c r="Y33" s="4">
        <f>IF(Y$2='NRU Proposal Calc'!$D$6,Data!AB33,0)</f>
        <v>0</v>
      </c>
      <c r="Z33" s="4">
        <f>IF(Z$2='NRU Proposal Calc'!$D$6,Data!AC33,0)</f>
        <v>0</v>
      </c>
      <c r="AA33" s="4">
        <f>IF(AA$2='NRU Proposal Calc'!$D$6,Data!AD33,0)</f>
        <v>0</v>
      </c>
      <c r="AB33" s="4">
        <f>IF(AB$2='NRU Proposal Calc'!$D$6,Data!AE33,0)</f>
        <v>0</v>
      </c>
      <c r="AC33" s="4">
        <f>IF(AC$2='NRU Proposal Calc'!$D$6,Data!AF33,0)</f>
        <v>0</v>
      </c>
      <c r="AD33" s="4">
        <f>IF(AD$2='NRU Proposal Calc'!$D$6,Data!AG33,0)</f>
        <v>0</v>
      </c>
      <c r="AE33" s="4">
        <f>IF(AE$2='NRU Proposal Calc'!$D$6,Data!AH33,0)</f>
        <v>0</v>
      </c>
      <c r="AF33" s="4">
        <f>IF(AF$2='NRU Proposal Calc'!$D$6,Data!AI33,0)</f>
        <v>0</v>
      </c>
      <c r="AG33" s="6">
        <f t="shared" si="2"/>
        <v>0</v>
      </c>
      <c r="AH33" s="18">
        <f>IF(AH$2='NRU Proposal Calc'!$E$6,0,0)</f>
        <v>0</v>
      </c>
      <c r="AI33" s="4">
        <f>IF(AI$2='NRU Proposal Calc'!$E$6,Data!AJ33,0)</f>
        <v>0</v>
      </c>
      <c r="AJ33" s="4">
        <f>IF(AJ$2='NRU Proposal Calc'!$E$6,Data!AK33,0)</f>
        <v>0</v>
      </c>
      <c r="AK33" s="4">
        <f>IF(AK$2='NRU Proposal Calc'!$E$6,Data!AL33,0)</f>
        <v>0</v>
      </c>
      <c r="AL33" s="4">
        <f>IF(AL$2='NRU Proposal Calc'!$E$6,Data!AM33,0)</f>
        <v>0</v>
      </c>
      <c r="AM33" s="4">
        <f>IF(AM$2='NRU Proposal Calc'!$E$6,Data!AN33,0)</f>
        <v>0</v>
      </c>
      <c r="AN33" s="4">
        <f>IF(AN$2='NRU Proposal Calc'!$E$6,Data!AO33,0)</f>
        <v>0</v>
      </c>
      <c r="AO33" s="4">
        <f>IF(AO$2='NRU Proposal Calc'!$E$6,Data!AP33,0)</f>
        <v>0</v>
      </c>
      <c r="AP33" s="6">
        <f t="shared" si="3"/>
        <v>0</v>
      </c>
      <c r="AQ33" s="18">
        <f>IF(AQ$2='NRU Proposal Calc'!$F$6,0,0)</f>
        <v>0</v>
      </c>
      <c r="AR33" s="4">
        <f>IF(AR$2='NRU Proposal Calc'!$F$6,Data!AQ33,0)</f>
        <v>0</v>
      </c>
      <c r="AS33" s="4">
        <f>IF(AS$2='NRU Proposal Calc'!$F$6,Data!AR33,0)</f>
        <v>0</v>
      </c>
      <c r="AT33" s="4">
        <f>IF(AT$2='NRU Proposal Calc'!$F$6,Data!AS33,0)</f>
        <v>0</v>
      </c>
      <c r="AU33" s="4">
        <f>IF(AU$2='NRU Proposal Calc'!$F$6,Data!AT33,0)</f>
        <v>0</v>
      </c>
      <c r="AV33" s="4">
        <f>IF(AV$2='NRU Proposal Calc'!$F$6,Data!AU33,0)</f>
        <v>0</v>
      </c>
      <c r="AW33" s="4">
        <f>IF(AW$2='NRU Proposal Calc'!$F$6,Data!AV33,0)</f>
        <v>0</v>
      </c>
      <c r="AX33" s="4">
        <f>IF(AX$2='NRU Proposal Calc'!$F$6,Data!AW33,0)</f>
        <v>0</v>
      </c>
      <c r="AY33" s="6">
        <f t="shared" si="4"/>
        <v>0</v>
      </c>
      <c r="AZ33" s="18">
        <f>IF(AZ$2='NRU Proposal Calc'!$G$6,0,0)</f>
        <v>0</v>
      </c>
      <c r="BA33" s="4">
        <f>IF(BA$2='NRU Proposal Calc'!$G$6,Data!AX33,0)</f>
        <v>0</v>
      </c>
      <c r="BB33" s="4">
        <f>IF(BB$2='NRU Proposal Calc'!$G$6,Data!AY33,0)</f>
        <v>0</v>
      </c>
      <c r="BC33" s="4">
        <f>IF(BC$2='NRU Proposal Calc'!$G$6,Data!AZ33,0)</f>
        <v>0</v>
      </c>
      <c r="BD33" s="4">
        <f>IF(BD$2='NRU Proposal Calc'!$G$6,Data!BA33,0)</f>
        <v>0</v>
      </c>
      <c r="BE33" s="4">
        <f>IF(BE$2='NRU Proposal Calc'!$G$6,Data!BB33,0)</f>
        <v>0</v>
      </c>
      <c r="BF33" s="4">
        <f>IF(BF$2='NRU Proposal Calc'!$G$6,Data!BC33,0)</f>
        <v>0</v>
      </c>
      <c r="BG33" s="4">
        <f>IF(BG$2='NRU Proposal Calc'!$G$6,Data!BD33,0)</f>
        <v>0</v>
      </c>
      <c r="BH33" s="6">
        <f t="shared" si="5"/>
        <v>0</v>
      </c>
      <c r="BI33" s="97">
        <f>IF('NRU Proposal Calc'!$H$6="Yes",Data!BE33,0)</f>
        <v>0</v>
      </c>
      <c r="BJ33" s="18">
        <f>IF(BJ$2='NRU Proposal Calc'!$L$4,0,0)</f>
        <v>0</v>
      </c>
      <c r="BK33" s="4">
        <f>IF(BK$2='NRU Proposal Calc'!$L$4,Data!BV33,0)</f>
        <v>0</v>
      </c>
      <c r="BL33" s="4">
        <f>IF(BL$2='NRU Proposal Calc'!$L$4,Data!BW33,0)</f>
        <v>0</v>
      </c>
      <c r="BM33" s="4">
        <f>IF(BM$2='NRU Proposal Calc'!$L$4,Data!BX33,0)</f>
        <v>0</v>
      </c>
      <c r="BN33" s="4">
        <f>IF(BN$2='NRU Proposal Calc'!$L$4,Data!BY33,0)</f>
        <v>0</v>
      </c>
      <c r="BO33" s="4">
        <f>IF(BO$2='NRU Proposal Calc'!$L$4,Data!BZ33,0)</f>
        <v>0</v>
      </c>
      <c r="BP33" s="6">
        <f t="shared" si="6"/>
        <v>0</v>
      </c>
      <c r="BQ33" s="4">
        <f>IF('NRU Proposal Calc'!$J$6='NRU Ref Data'!BQ$2,Data!C33,0)</f>
        <v>0</v>
      </c>
      <c r="BR33" s="4">
        <f>IF('NRU Proposal Calc'!$J$6='NRU Ref Data'!BR$2,Data!D33,0)</f>
        <v>0</v>
      </c>
      <c r="BS33" s="4">
        <f>IF('NRU Proposal Calc'!$J$6='NRU Ref Data'!BS$2,Data!E33,0)</f>
        <v>0</v>
      </c>
      <c r="BT33" s="4">
        <f>IF('NRU Proposal Calc'!$J$6='NRU Ref Data'!BT$2,Data!F33,0)</f>
        <v>3.9449999999999998</v>
      </c>
      <c r="BU33" s="99">
        <f t="shared" si="0"/>
        <v>3.9449999999999998</v>
      </c>
      <c r="BV33" s="102">
        <f>IF('NRU Proposal Calc'!$L$6="Yes",'NRU Ref Data'!BP33*'NRU Proposal Calc'!$L$5,0)</f>
        <v>0</v>
      </c>
      <c r="BW33" s="102">
        <f>IF('NRU Proposal Calc'!$M$6="Yes",IF(('NRU Proposal Calc'!I37-'NRU Ref Data'!BU33)&gt;0,('NRU Proposal Calc'!I37-'NRU Ref Data'!BU33)*'NRU Proposal Calc'!$M$5,0),0)</f>
        <v>0</v>
      </c>
      <c r="BX33" s="80">
        <f>IF('NRU Proposal Calc'!$K$6="Yes",IF(('NRU Proposal Calc'!I37)&lt;'NRU Proposal Calc'!J37,('NRU Proposal Calc'!I37-'NRU Proposal Calc'!J37)*'NRU Proposal Calc'!$K$5,0),0)</f>
        <v>-9.7577168949771753E-2</v>
      </c>
      <c r="BY33" s="105">
        <f>IF('NRU Proposal Calc'!$N$5='NRU Ref Data'!$BY$2,'NRU Scaling'!D36,0)</f>
        <v>0.20268192192760334</v>
      </c>
      <c r="BZ33" s="1">
        <f>IF('NRU Proposal Calc'!$N$5='NRU Ref Data'!$BZ$2,'NRU Scaling'!H36,0)</f>
        <v>0</v>
      </c>
      <c r="CA33" s="6">
        <f>IF('NRU Proposal Calc'!$N$6="Yes",SUM('NRU Ref Data'!BY33:BZ33),0)</f>
        <v>0.20268192192760334</v>
      </c>
      <c r="CB33" s="4"/>
      <c r="CC33" s="4"/>
      <c r="CD33" s="4"/>
      <c r="CE33" s="4"/>
      <c r="CF33" s="4"/>
      <c r="CG33" s="4"/>
      <c r="CH33" s="4"/>
      <c r="CI33" s="4"/>
      <c r="CJ33" s="4"/>
      <c r="CK33" s="4"/>
      <c r="CL33" s="4"/>
      <c r="CM33" s="4"/>
      <c r="CN33" s="4"/>
      <c r="CO33" s="4"/>
      <c r="CP33" s="4"/>
      <c r="CQ33" s="4"/>
      <c r="CR33" s="4" t="e">
        <f>IF('NRU Proposal Calc'!#REF!='NRU Ref Data'!CR$2,Data!G33,0)</f>
        <v>#REF!</v>
      </c>
      <c r="CS33" s="4" t="e">
        <f>IF('NRU Proposal Calc'!#REF!='NRU Ref Data'!CS$2,Data!H33,0)</f>
        <v>#REF!</v>
      </c>
      <c r="CT33" s="4" t="e">
        <f>IF('NRU Proposal Calc'!#REF!='NRU Ref Data'!CT$2,Data!I33,0)</f>
        <v>#REF!</v>
      </c>
      <c r="CU33" s="4" t="e">
        <f>IF('NRU Proposal Calc'!#REF!='NRU Ref Data'!CU$2,Data!J33,0)</f>
        <v>#REF!</v>
      </c>
      <c r="CV33" s="4" t="e">
        <f>IF('NRU Proposal Calc'!#REF!='NRU Ref Data'!CV$2,Data!K33,0)</f>
        <v>#REF!</v>
      </c>
      <c r="CW33" s="4" t="e">
        <f>IF('NRU Proposal Calc'!#REF!='NRU Ref Data'!CW$2,Data!L33,0)</f>
        <v>#REF!</v>
      </c>
      <c r="CX33" s="4" t="e">
        <f>IF('NRU Proposal Calc'!#REF!='NRU Ref Data'!CX$2,Data!M33,0)</f>
        <v>#REF!</v>
      </c>
      <c r="CY33" s="4" t="e">
        <f>IF('NRU Proposal Calc'!#REF!='NRU Ref Data'!CY$2,Data!N33,0)</f>
        <v>#REF!</v>
      </c>
      <c r="CZ33" s="4" t="e">
        <f>IF('NRU Proposal Calc'!#REF!='NRU Ref Data'!CZ$2,Data!O33,0)</f>
        <v>#REF!</v>
      </c>
      <c r="DA33" s="4" t="e">
        <f>IF('NRU Proposal Calc'!#REF!='NRU Ref Data'!DA$2,Data!P33,0)</f>
        <v>#REF!</v>
      </c>
      <c r="DB33" s="4" t="e">
        <f>IF('NRU Proposal Calc'!#REF!='NRU Ref Data'!DB$2,Data!Q33,0)</f>
        <v>#REF!</v>
      </c>
      <c r="DC33" s="4" t="e">
        <f>IF('NRU Proposal Calc'!#REF!='NRU Ref Data'!DC$2,Data!R33,0)</f>
        <v>#REF!</v>
      </c>
      <c r="DD33" s="4" t="e">
        <f>IF('NRU Proposal Calc'!#REF!='NRU Ref Data'!DD$2,Data!S33,0)</f>
        <v>#REF!</v>
      </c>
      <c r="DE33" s="4" t="e">
        <f>IF('NRU Proposal Calc'!#REF!='NRU Ref Data'!DE$2,Data!T33,0)</f>
        <v>#REF!</v>
      </c>
      <c r="DF33" s="4" t="e">
        <f>IF('NRU Proposal Calc'!#REF!='NRU Ref Data'!DF$2,Data!U33,0)</f>
        <v>#REF!</v>
      </c>
      <c r="DG33" s="22" t="e">
        <f t="shared" si="7"/>
        <v>#REF!</v>
      </c>
    </row>
    <row r="34" spans="1:111" x14ac:dyDescent="0.3">
      <c r="A34" s="12">
        <v>10087</v>
      </c>
      <c r="B34" s="37" t="s">
        <v>41</v>
      </c>
      <c r="C34" s="18">
        <f>IF('NRU Proposal Calc'!$C$6='NRU Ref Data'!C$2,Data!G34,0)</f>
        <v>0</v>
      </c>
      <c r="D34" s="4">
        <f>IF('NRU Proposal Calc'!$C$6='NRU Ref Data'!D$2,Data!H34,0)</f>
        <v>0</v>
      </c>
      <c r="E34" s="4">
        <f>IF('NRU Proposal Calc'!$C$6='NRU Ref Data'!E$2,Data!I34,0)</f>
        <v>43.410819977168948</v>
      </c>
      <c r="F34" s="4">
        <f>IF('NRU Proposal Calc'!$C$6='NRU Ref Data'!F$2,Data!J34,0)</f>
        <v>0</v>
      </c>
      <c r="G34" s="4">
        <f>IF('NRU Proposal Calc'!$C$6='NRU Ref Data'!G$2,Data!K34,0)</f>
        <v>0</v>
      </c>
      <c r="H34" s="4">
        <f>IF('NRU Proposal Calc'!$C$6='NRU Ref Data'!H$2,Data!L34,0)</f>
        <v>0</v>
      </c>
      <c r="I34" s="4">
        <f>IF('NRU Proposal Calc'!$C$6='NRU Ref Data'!I$2,Data!M34,0)</f>
        <v>0</v>
      </c>
      <c r="J34" s="4">
        <f>IF('NRU Proposal Calc'!$C$6='NRU Ref Data'!J$2,Data!N34,0)</f>
        <v>0</v>
      </c>
      <c r="K34" s="4">
        <f>IF('NRU Proposal Calc'!$C$6='NRU Ref Data'!K$2,Data!O34,0)</f>
        <v>0</v>
      </c>
      <c r="L34" s="4">
        <f>IF('NRU Proposal Calc'!$C$6='NRU Ref Data'!L$2,Data!P34,0)</f>
        <v>0</v>
      </c>
      <c r="M34" s="4">
        <f>IF('NRU Proposal Calc'!$C$6='NRU Ref Data'!M$2,Data!Q34,0)</f>
        <v>0</v>
      </c>
      <c r="N34" s="4">
        <f>IF('NRU Proposal Calc'!$C$6='NRU Ref Data'!N$2,Data!R34,0)</f>
        <v>0</v>
      </c>
      <c r="O34" s="4">
        <f>IF('NRU Proposal Calc'!$C$6='NRU Ref Data'!O$2,Data!S34,0)</f>
        <v>0</v>
      </c>
      <c r="P34" s="4">
        <f>IF('NRU Proposal Calc'!$C$6='NRU Ref Data'!P$2,Data!T34,0)</f>
        <v>0</v>
      </c>
      <c r="Q34" s="4">
        <f>IF('NRU Proposal Calc'!$C$6='NRU Ref Data'!Q$2,Data!U34,0)</f>
        <v>0</v>
      </c>
      <c r="R34" s="22">
        <f t="shared" si="1"/>
        <v>43.410819977168948</v>
      </c>
      <c r="S34" s="18">
        <f>IF(S$2='NRU Proposal Calc'!$D$6,Data!V34,0)</f>
        <v>0</v>
      </c>
      <c r="T34" s="4">
        <f>IF(T$2='NRU Proposal Calc'!$D$6,Data!W34,0)</f>
        <v>0</v>
      </c>
      <c r="U34" s="4">
        <f>IF(U$2='NRU Proposal Calc'!$D$6,Data!X34,0)</f>
        <v>0</v>
      </c>
      <c r="V34" s="4">
        <f>IF(V$2='NRU Proposal Calc'!$D$6,Data!Y34,0)</f>
        <v>0</v>
      </c>
      <c r="W34" s="4">
        <f>IF(W$2='NRU Proposal Calc'!$D$6,Data!Z34,0)</f>
        <v>0</v>
      </c>
      <c r="X34" s="4">
        <f>IF(X$2='NRU Proposal Calc'!$D$6,Data!AA34,0)</f>
        <v>0</v>
      </c>
      <c r="Y34" s="4">
        <f>IF(Y$2='NRU Proposal Calc'!$D$6,Data!AB34,0)</f>
        <v>0</v>
      </c>
      <c r="Z34" s="4">
        <f>IF(Z$2='NRU Proposal Calc'!$D$6,Data!AC34,0)</f>
        <v>0</v>
      </c>
      <c r="AA34" s="4">
        <f>IF(AA$2='NRU Proposal Calc'!$D$6,Data!AD34,0)</f>
        <v>0</v>
      </c>
      <c r="AB34" s="4">
        <f>IF(AB$2='NRU Proposal Calc'!$D$6,Data!AE34,0)</f>
        <v>0</v>
      </c>
      <c r="AC34" s="4">
        <f>IF(AC$2='NRU Proposal Calc'!$D$6,Data!AF34,0)</f>
        <v>0</v>
      </c>
      <c r="AD34" s="4">
        <f>IF(AD$2='NRU Proposal Calc'!$D$6,Data!AG34,0)</f>
        <v>0</v>
      </c>
      <c r="AE34" s="4">
        <f>IF(AE$2='NRU Proposal Calc'!$D$6,Data!AH34,0)</f>
        <v>0</v>
      </c>
      <c r="AF34" s="4">
        <f>IF(AF$2='NRU Proposal Calc'!$D$6,Data!AI34,0)</f>
        <v>0</v>
      </c>
      <c r="AG34" s="6">
        <f t="shared" si="2"/>
        <v>0</v>
      </c>
      <c r="AH34" s="18">
        <f>IF(AH$2='NRU Proposal Calc'!$E$6,0,0)</f>
        <v>0</v>
      </c>
      <c r="AI34" s="4">
        <f>IF(AI$2='NRU Proposal Calc'!$E$6,Data!AJ34,0)</f>
        <v>0</v>
      </c>
      <c r="AJ34" s="4">
        <f>IF(AJ$2='NRU Proposal Calc'!$E$6,Data!AK34,0)</f>
        <v>0</v>
      </c>
      <c r="AK34" s="4">
        <f>IF(AK$2='NRU Proposal Calc'!$E$6,Data!AL34,0)</f>
        <v>0</v>
      </c>
      <c r="AL34" s="4">
        <f>IF(AL$2='NRU Proposal Calc'!$E$6,Data!AM34,0)</f>
        <v>0</v>
      </c>
      <c r="AM34" s="4">
        <f>IF(AM$2='NRU Proposal Calc'!$E$6,Data!AN34,0)</f>
        <v>0</v>
      </c>
      <c r="AN34" s="4">
        <f>IF(AN$2='NRU Proposal Calc'!$E$6,Data!AO34,0)</f>
        <v>0</v>
      </c>
      <c r="AO34" s="4">
        <f>IF(AO$2='NRU Proposal Calc'!$E$6,Data!AP34,0)</f>
        <v>0</v>
      </c>
      <c r="AP34" s="6">
        <f t="shared" si="3"/>
        <v>0</v>
      </c>
      <c r="AQ34" s="18">
        <f>IF(AQ$2='NRU Proposal Calc'!$F$6,0,0)</f>
        <v>0</v>
      </c>
      <c r="AR34" s="4">
        <f>IF(AR$2='NRU Proposal Calc'!$F$6,Data!AQ34,0)</f>
        <v>0</v>
      </c>
      <c r="AS34" s="4">
        <f>IF(AS$2='NRU Proposal Calc'!$F$6,Data!AR34,0)</f>
        <v>0</v>
      </c>
      <c r="AT34" s="4">
        <f>IF(AT$2='NRU Proposal Calc'!$F$6,Data!AS34,0)</f>
        <v>0</v>
      </c>
      <c r="AU34" s="4">
        <f>IF(AU$2='NRU Proposal Calc'!$F$6,Data!AT34,0)</f>
        <v>0</v>
      </c>
      <c r="AV34" s="4">
        <f>IF(AV$2='NRU Proposal Calc'!$F$6,Data!AU34,0)</f>
        <v>0</v>
      </c>
      <c r="AW34" s="4">
        <f>IF(AW$2='NRU Proposal Calc'!$F$6,Data!AV34,0)</f>
        <v>0</v>
      </c>
      <c r="AX34" s="4">
        <f>IF(AX$2='NRU Proposal Calc'!$F$6,Data!AW34,0)</f>
        <v>0</v>
      </c>
      <c r="AY34" s="6">
        <f t="shared" si="4"/>
        <v>0</v>
      </c>
      <c r="AZ34" s="18">
        <f>IF(AZ$2='NRU Proposal Calc'!$G$6,0,0)</f>
        <v>0</v>
      </c>
      <c r="BA34" s="4">
        <f>IF(BA$2='NRU Proposal Calc'!$G$6,Data!AX34,0)</f>
        <v>0</v>
      </c>
      <c r="BB34" s="4">
        <f>IF(BB$2='NRU Proposal Calc'!$G$6,Data!AY34,0)</f>
        <v>0</v>
      </c>
      <c r="BC34" s="4">
        <f>IF(BC$2='NRU Proposal Calc'!$G$6,Data!AZ34,0)</f>
        <v>0</v>
      </c>
      <c r="BD34" s="4">
        <f>IF(BD$2='NRU Proposal Calc'!$G$6,Data!BA34,0)</f>
        <v>0</v>
      </c>
      <c r="BE34" s="4">
        <f>IF(BE$2='NRU Proposal Calc'!$G$6,Data!BB34,0)</f>
        <v>0</v>
      </c>
      <c r="BF34" s="4">
        <f>IF(BF$2='NRU Proposal Calc'!$G$6,Data!BC34,0)</f>
        <v>0</v>
      </c>
      <c r="BG34" s="4">
        <f>IF(BG$2='NRU Proposal Calc'!$G$6,Data!BD34,0)</f>
        <v>0</v>
      </c>
      <c r="BH34" s="6">
        <f t="shared" si="5"/>
        <v>0</v>
      </c>
      <c r="BI34" s="97">
        <f>IF('NRU Proposal Calc'!$H$6="Yes",Data!BE34,0)</f>
        <v>0</v>
      </c>
      <c r="BJ34" s="18">
        <f>IF(BJ$2='NRU Proposal Calc'!$L$4,0,0)</f>
        <v>0</v>
      </c>
      <c r="BK34" s="4">
        <f>IF(BK$2='NRU Proposal Calc'!$L$4,Data!BV34,0)</f>
        <v>0</v>
      </c>
      <c r="BL34" s="4">
        <f>IF(BL$2='NRU Proposal Calc'!$L$4,Data!BW34,0)</f>
        <v>0</v>
      </c>
      <c r="BM34" s="4">
        <f>IF(BM$2='NRU Proposal Calc'!$L$4,Data!BX34,0)</f>
        <v>0</v>
      </c>
      <c r="BN34" s="4">
        <f>IF(BN$2='NRU Proposal Calc'!$L$4,Data!BY34,0)</f>
        <v>0</v>
      </c>
      <c r="BO34" s="4">
        <f>IF(BO$2='NRU Proposal Calc'!$L$4,Data!BZ34,0)</f>
        <v>0</v>
      </c>
      <c r="BP34" s="6">
        <f t="shared" si="6"/>
        <v>0</v>
      </c>
      <c r="BQ34" s="4">
        <f>IF('NRU Proposal Calc'!$J$6='NRU Ref Data'!BQ$2,Data!C34,0)</f>
        <v>0</v>
      </c>
      <c r="BR34" s="4">
        <f>IF('NRU Proposal Calc'!$J$6='NRU Ref Data'!BR$2,Data!D34,0)</f>
        <v>0</v>
      </c>
      <c r="BS34" s="4">
        <f>IF('NRU Proposal Calc'!$J$6='NRU Ref Data'!BS$2,Data!E34,0)</f>
        <v>0</v>
      </c>
      <c r="BT34" s="4">
        <f>IF('NRU Proposal Calc'!$J$6='NRU Ref Data'!BT$2,Data!F34,0)</f>
        <v>85.48</v>
      </c>
      <c r="BU34" s="99">
        <f t="shared" si="0"/>
        <v>85.48</v>
      </c>
      <c r="BV34" s="102">
        <f>IF('NRU Proposal Calc'!$L$6="Yes",'NRU Ref Data'!BP34*'NRU Proposal Calc'!$L$5,0)</f>
        <v>0</v>
      </c>
      <c r="BW34" s="102">
        <f>IF('NRU Proposal Calc'!$M$6="Yes",IF(('NRU Proposal Calc'!I38-'NRU Ref Data'!BU34)&gt;0,('NRU Proposal Calc'!I38-'NRU Ref Data'!BU34)*'NRU Proposal Calc'!$M$5,0),0)</f>
        <v>0</v>
      </c>
      <c r="BX34" s="80">
        <f>IF('NRU Proposal Calc'!$K$6="Yes",IF(('NRU Proposal Calc'!I38)&lt;'NRU Proposal Calc'!J38,('NRU Proposal Calc'!I38-'NRU Proposal Calc'!J38)*'NRU Proposal Calc'!$K$5,0),0)</f>
        <v>-42.069180022831056</v>
      </c>
      <c r="BY34" s="105">
        <f>IF('NRU Proposal Calc'!$N$5='NRU Ref Data'!$BY$2,'NRU Scaling'!D37,0)</f>
        <v>2.2868784669097719</v>
      </c>
      <c r="BZ34" s="1">
        <f>IF('NRU Proposal Calc'!$N$5='NRU Ref Data'!$BZ$2,'NRU Scaling'!H37,0)</f>
        <v>0</v>
      </c>
      <c r="CA34" s="6">
        <f>IF('NRU Proposal Calc'!$N$6="Yes",SUM('NRU Ref Data'!BY34:BZ34),0)</f>
        <v>2.2868784669097719</v>
      </c>
      <c r="CB34" s="4"/>
      <c r="CC34" s="4"/>
      <c r="CD34" s="4"/>
      <c r="CE34" s="4"/>
      <c r="CF34" s="4"/>
      <c r="CG34" s="4"/>
      <c r="CH34" s="4"/>
      <c r="CI34" s="4"/>
      <c r="CJ34" s="4"/>
      <c r="CK34" s="4"/>
      <c r="CL34" s="4"/>
      <c r="CM34" s="4"/>
      <c r="CN34" s="4"/>
      <c r="CO34" s="4"/>
      <c r="CP34" s="4"/>
      <c r="CQ34" s="4"/>
      <c r="CR34" s="4" t="e">
        <f>IF('NRU Proposal Calc'!#REF!='NRU Ref Data'!CR$2,Data!G34,0)</f>
        <v>#REF!</v>
      </c>
      <c r="CS34" s="4" t="e">
        <f>IF('NRU Proposal Calc'!#REF!='NRU Ref Data'!CS$2,Data!H34,0)</f>
        <v>#REF!</v>
      </c>
      <c r="CT34" s="4" t="e">
        <f>IF('NRU Proposal Calc'!#REF!='NRU Ref Data'!CT$2,Data!I34,0)</f>
        <v>#REF!</v>
      </c>
      <c r="CU34" s="4" t="e">
        <f>IF('NRU Proposal Calc'!#REF!='NRU Ref Data'!CU$2,Data!J34,0)</f>
        <v>#REF!</v>
      </c>
      <c r="CV34" s="4" t="e">
        <f>IF('NRU Proposal Calc'!#REF!='NRU Ref Data'!CV$2,Data!K34,0)</f>
        <v>#REF!</v>
      </c>
      <c r="CW34" s="4" t="e">
        <f>IF('NRU Proposal Calc'!#REF!='NRU Ref Data'!CW$2,Data!L34,0)</f>
        <v>#REF!</v>
      </c>
      <c r="CX34" s="4" t="e">
        <f>IF('NRU Proposal Calc'!#REF!='NRU Ref Data'!CX$2,Data!M34,0)</f>
        <v>#REF!</v>
      </c>
      <c r="CY34" s="4" t="e">
        <f>IF('NRU Proposal Calc'!#REF!='NRU Ref Data'!CY$2,Data!N34,0)</f>
        <v>#REF!</v>
      </c>
      <c r="CZ34" s="4" t="e">
        <f>IF('NRU Proposal Calc'!#REF!='NRU Ref Data'!CZ$2,Data!O34,0)</f>
        <v>#REF!</v>
      </c>
      <c r="DA34" s="4" t="e">
        <f>IF('NRU Proposal Calc'!#REF!='NRU Ref Data'!DA$2,Data!P34,0)</f>
        <v>#REF!</v>
      </c>
      <c r="DB34" s="4" t="e">
        <f>IF('NRU Proposal Calc'!#REF!='NRU Ref Data'!DB$2,Data!Q34,0)</f>
        <v>#REF!</v>
      </c>
      <c r="DC34" s="4" t="e">
        <f>IF('NRU Proposal Calc'!#REF!='NRU Ref Data'!DC$2,Data!R34,0)</f>
        <v>#REF!</v>
      </c>
      <c r="DD34" s="4" t="e">
        <f>IF('NRU Proposal Calc'!#REF!='NRU Ref Data'!DD$2,Data!S34,0)</f>
        <v>#REF!</v>
      </c>
      <c r="DE34" s="4" t="e">
        <f>IF('NRU Proposal Calc'!#REF!='NRU Ref Data'!DE$2,Data!T34,0)</f>
        <v>#REF!</v>
      </c>
      <c r="DF34" s="4" t="e">
        <f>IF('NRU Proposal Calc'!#REF!='NRU Ref Data'!DF$2,Data!U34,0)</f>
        <v>#REF!</v>
      </c>
      <c r="DG34" s="22" t="e">
        <f t="shared" si="7"/>
        <v>#REF!</v>
      </c>
    </row>
    <row r="35" spans="1:111" x14ac:dyDescent="0.3">
      <c r="A35" s="12">
        <v>10089</v>
      </c>
      <c r="B35" s="37" t="s">
        <v>42</v>
      </c>
      <c r="C35" s="18">
        <f>IF('NRU Proposal Calc'!$C$6='NRU Ref Data'!C$2,Data!G35,0)</f>
        <v>0</v>
      </c>
      <c r="D35" s="4">
        <f>IF('NRU Proposal Calc'!$C$6='NRU Ref Data'!D$2,Data!H35,0)</f>
        <v>0</v>
      </c>
      <c r="E35" s="4">
        <f>IF('NRU Proposal Calc'!$C$6='NRU Ref Data'!E$2,Data!I35,0)</f>
        <v>110.42244657534245</v>
      </c>
      <c r="F35" s="4">
        <f>IF('NRU Proposal Calc'!$C$6='NRU Ref Data'!F$2,Data!J35,0)</f>
        <v>0</v>
      </c>
      <c r="G35" s="4">
        <f>IF('NRU Proposal Calc'!$C$6='NRU Ref Data'!G$2,Data!K35,0)</f>
        <v>0</v>
      </c>
      <c r="H35" s="4">
        <f>IF('NRU Proposal Calc'!$C$6='NRU Ref Data'!H$2,Data!L35,0)</f>
        <v>0</v>
      </c>
      <c r="I35" s="4">
        <f>IF('NRU Proposal Calc'!$C$6='NRU Ref Data'!I$2,Data!M35,0)</f>
        <v>0</v>
      </c>
      <c r="J35" s="4">
        <f>IF('NRU Proposal Calc'!$C$6='NRU Ref Data'!J$2,Data!N35,0)</f>
        <v>0</v>
      </c>
      <c r="K35" s="4">
        <f>IF('NRU Proposal Calc'!$C$6='NRU Ref Data'!K$2,Data!O35,0)</f>
        <v>0</v>
      </c>
      <c r="L35" s="4">
        <f>IF('NRU Proposal Calc'!$C$6='NRU Ref Data'!L$2,Data!P35,0)</f>
        <v>0</v>
      </c>
      <c r="M35" s="4">
        <f>IF('NRU Proposal Calc'!$C$6='NRU Ref Data'!M$2,Data!Q35,0)</f>
        <v>0</v>
      </c>
      <c r="N35" s="4">
        <f>IF('NRU Proposal Calc'!$C$6='NRU Ref Data'!N$2,Data!R35,0)</f>
        <v>0</v>
      </c>
      <c r="O35" s="4">
        <f>IF('NRU Proposal Calc'!$C$6='NRU Ref Data'!O$2,Data!S35,0)</f>
        <v>0</v>
      </c>
      <c r="P35" s="4">
        <f>IF('NRU Proposal Calc'!$C$6='NRU Ref Data'!P$2,Data!T35,0)</f>
        <v>0</v>
      </c>
      <c r="Q35" s="4">
        <f>IF('NRU Proposal Calc'!$C$6='NRU Ref Data'!Q$2,Data!U35,0)</f>
        <v>0</v>
      </c>
      <c r="R35" s="22">
        <f t="shared" si="1"/>
        <v>110.42244657534245</v>
      </c>
      <c r="S35" s="18">
        <f>IF(S$2='NRU Proposal Calc'!$D$6,Data!V35,0)</f>
        <v>0</v>
      </c>
      <c r="T35" s="4">
        <f>IF(T$2='NRU Proposal Calc'!$D$6,Data!W35,0)</f>
        <v>0</v>
      </c>
      <c r="U35" s="4">
        <f>IF(U$2='NRU Proposal Calc'!$D$6,Data!X35,0)</f>
        <v>0</v>
      </c>
      <c r="V35" s="4">
        <f>IF(V$2='NRU Proposal Calc'!$D$6,Data!Y35,0)</f>
        <v>0</v>
      </c>
      <c r="W35" s="4">
        <f>IF(W$2='NRU Proposal Calc'!$D$6,Data!Z35,0)</f>
        <v>0</v>
      </c>
      <c r="X35" s="4">
        <f>IF(X$2='NRU Proposal Calc'!$D$6,Data!AA35,0)</f>
        <v>0</v>
      </c>
      <c r="Y35" s="4">
        <f>IF(Y$2='NRU Proposal Calc'!$D$6,Data!AB35,0)</f>
        <v>0</v>
      </c>
      <c r="Z35" s="4">
        <f>IF(Z$2='NRU Proposal Calc'!$D$6,Data!AC35,0)</f>
        <v>0</v>
      </c>
      <c r="AA35" s="4">
        <f>IF(AA$2='NRU Proposal Calc'!$D$6,Data!AD35,0)</f>
        <v>0</v>
      </c>
      <c r="AB35" s="4">
        <f>IF(AB$2='NRU Proposal Calc'!$D$6,Data!AE35,0)</f>
        <v>0</v>
      </c>
      <c r="AC35" s="4">
        <f>IF(AC$2='NRU Proposal Calc'!$D$6,Data!AF35,0)</f>
        <v>0</v>
      </c>
      <c r="AD35" s="4">
        <f>IF(AD$2='NRU Proposal Calc'!$D$6,Data!AG35,0)</f>
        <v>0</v>
      </c>
      <c r="AE35" s="4">
        <f>IF(AE$2='NRU Proposal Calc'!$D$6,Data!AH35,0)</f>
        <v>0</v>
      </c>
      <c r="AF35" s="4">
        <f>IF(AF$2='NRU Proposal Calc'!$D$6,Data!AI35,0)</f>
        <v>0</v>
      </c>
      <c r="AG35" s="6">
        <f t="shared" si="2"/>
        <v>0</v>
      </c>
      <c r="AH35" s="18">
        <f>IF(AH$2='NRU Proposal Calc'!$E$6,0,0)</f>
        <v>0</v>
      </c>
      <c r="AI35" s="4">
        <f>IF(AI$2='NRU Proposal Calc'!$E$6,Data!AJ35,0)</f>
        <v>0</v>
      </c>
      <c r="AJ35" s="4">
        <f>IF(AJ$2='NRU Proposal Calc'!$E$6,Data!AK35,0)</f>
        <v>0</v>
      </c>
      <c r="AK35" s="4">
        <f>IF(AK$2='NRU Proposal Calc'!$E$6,Data!AL35,0)</f>
        <v>0</v>
      </c>
      <c r="AL35" s="4">
        <f>IF(AL$2='NRU Proposal Calc'!$E$6,Data!AM35,0)</f>
        <v>0</v>
      </c>
      <c r="AM35" s="4">
        <f>IF(AM$2='NRU Proposal Calc'!$E$6,Data!AN35,0)</f>
        <v>0</v>
      </c>
      <c r="AN35" s="4">
        <f>IF(AN$2='NRU Proposal Calc'!$E$6,Data!AO35,0)</f>
        <v>0</v>
      </c>
      <c r="AO35" s="4">
        <f>IF(AO$2='NRU Proposal Calc'!$E$6,Data!AP35,0)</f>
        <v>0</v>
      </c>
      <c r="AP35" s="6">
        <f t="shared" si="3"/>
        <v>0</v>
      </c>
      <c r="AQ35" s="18">
        <f>IF(AQ$2='NRU Proposal Calc'!$F$6,0,0)</f>
        <v>0</v>
      </c>
      <c r="AR35" s="4">
        <f>IF(AR$2='NRU Proposal Calc'!$F$6,Data!AQ35,0)</f>
        <v>0</v>
      </c>
      <c r="AS35" s="4">
        <f>IF(AS$2='NRU Proposal Calc'!$F$6,Data!AR35,0)</f>
        <v>0</v>
      </c>
      <c r="AT35" s="4">
        <f>IF(AT$2='NRU Proposal Calc'!$F$6,Data!AS35,0)</f>
        <v>0</v>
      </c>
      <c r="AU35" s="4">
        <f>IF(AU$2='NRU Proposal Calc'!$F$6,Data!AT35,0)</f>
        <v>0</v>
      </c>
      <c r="AV35" s="4">
        <f>IF(AV$2='NRU Proposal Calc'!$F$6,Data!AU35,0)</f>
        <v>0</v>
      </c>
      <c r="AW35" s="4">
        <f>IF(AW$2='NRU Proposal Calc'!$F$6,Data!AV35,0)</f>
        <v>0</v>
      </c>
      <c r="AX35" s="4">
        <f>IF(AX$2='NRU Proposal Calc'!$F$6,Data!AW35,0)</f>
        <v>0</v>
      </c>
      <c r="AY35" s="6">
        <f t="shared" si="4"/>
        <v>0</v>
      </c>
      <c r="AZ35" s="18">
        <f>IF(AZ$2='NRU Proposal Calc'!$G$6,0,0)</f>
        <v>0</v>
      </c>
      <c r="BA35" s="4">
        <f>IF(BA$2='NRU Proposal Calc'!$G$6,Data!AX35,0)</f>
        <v>0</v>
      </c>
      <c r="BB35" s="4">
        <f>IF(BB$2='NRU Proposal Calc'!$G$6,Data!AY35,0)</f>
        <v>0</v>
      </c>
      <c r="BC35" s="4">
        <f>IF(BC$2='NRU Proposal Calc'!$G$6,Data!AZ35,0)</f>
        <v>0</v>
      </c>
      <c r="BD35" s="4">
        <f>IF(BD$2='NRU Proposal Calc'!$G$6,Data!BA35,0)</f>
        <v>0</v>
      </c>
      <c r="BE35" s="4">
        <f>IF(BE$2='NRU Proposal Calc'!$G$6,Data!BB35,0)</f>
        <v>0</v>
      </c>
      <c r="BF35" s="4">
        <f>IF(BF$2='NRU Proposal Calc'!$G$6,Data!BC35,0)</f>
        <v>0</v>
      </c>
      <c r="BG35" s="4">
        <f>IF(BG$2='NRU Proposal Calc'!$G$6,Data!BD35,0)</f>
        <v>0</v>
      </c>
      <c r="BH35" s="6">
        <f t="shared" si="5"/>
        <v>0</v>
      </c>
      <c r="BI35" s="97">
        <f>IF('NRU Proposal Calc'!$H$6="Yes",Data!BE35,0)</f>
        <v>0</v>
      </c>
      <c r="BJ35" s="18">
        <f>IF(BJ$2='NRU Proposal Calc'!$L$4,0,0)</f>
        <v>0</v>
      </c>
      <c r="BK35" s="4">
        <f>IF(BK$2='NRU Proposal Calc'!$L$4,Data!BV35,0)</f>
        <v>0</v>
      </c>
      <c r="BL35" s="4">
        <f>IF(BL$2='NRU Proposal Calc'!$L$4,Data!BW35,0)</f>
        <v>1.8415000000000001</v>
      </c>
      <c r="BM35" s="4">
        <f>IF(BM$2='NRU Proposal Calc'!$L$4,Data!BX35,0)</f>
        <v>0</v>
      </c>
      <c r="BN35" s="4">
        <f>IF(BN$2='NRU Proposal Calc'!$L$4,Data!BY35,0)</f>
        <v>0</v>
      </c>
      <c r="BO35" s="4">
        <f>IF(BO$2='NRU Proposal Calc'!$L$4,Data!BZ35,0)</f>
        <v>0</v>
      </c>
      <c r="BP35" s="6">
        <f t="shared" si="6"/>
        <v>1.8415000000000001</v>
      </c>
      <c r="BQ35" s="4">
        <f>IF('NRU Proposal Calc'!$J$6='NRU Ref Data'!BQ$2,Data!C35,0)</f>
        <v>0</v>
      </c>
      <c r="BR35" s="4">
        <f>IF('NRU Proposal Calc'!$J$6='NRU Ref Data'!BR$2,Data!D35,0)</f>
        <v>0</v>
      </c>
      <c r="BS35" s="4">
        <f>IF('NRU Proposal Calc'!$J$6='NRU Ref Data'!BS$2,Data!E35,0)</f>
        <v>0</v>
      </c>
      <c r="BT35" s="4">
        <f>IF('NRU Proposal Calc'!$J$6='NRU Ref Data'!BT$2,Data!F35,0)</f>
        <v>104.21299999999999</v>
      </c>
      <c r="BU35" s="99">
        <f t="shared" si="0"/>
        <v>104.21299999999999</v>
      </c>
      <c r="BV35" s="102">
        <f>IF('NRU Proposal Calc'!$L$6="Yes",'NRU Ref Data'!BP35*'NRU Proposal Calc'!$L$5,0)</f>
        <v>0.92075000000000007</v>
      </c>
      <c r="BW35" s="102">
        <f>IF('NRU Proposal Calc'!$M$6="Yes",IF(('NRU Proposal Calc'!I39-'NRU Ref Data'!BU35)&gt;0,('NRU Proposal Calc'!I39-'NRU Ref Data'!BU35)*'NRU Proposal Calc'!$M$5,0),0)</f>
        <v>3.1047232876712272</v>
      </c>
      <c r="BX35" s="80">
        <f>IF('NRU Proposal Calc'!$K$6="Yes",IF(('NRU Proposal Calc'!I39)&lt;'NRU Proposal Calc'!J39,('NRU Proposal Calc'!I39-'NRU Proposal Calc'!J39)*'NRU Proposal Calc'!$K$5,0),0)</f>
        <v>0</v>
      </c>
      <c r="BY35" s="105">
        <f>IF('NRU Proposal Calc'!$N$5='NRU Ref Data'!$BY$2,'NRU Scaling'!D38,0)</f>
        <v>5.7019939725383297</v>
      </c>
      <c r="BZ35" s="1">
        <f>IF('NRU Proposal Calc'!$N$5='NRU Ref Data'!$BZ$2,'NRU Scaling'!H38,0)</f>
        <v>0</v>
      </c>
      <c r="CA35" s="6">
        <f>IF('NRU Proposal Calc'!$N$6="Yes",SUM('NRU Ref Data'!BY35:BZ35),0)</f>
        <v>5.7019939725383297</v>
      </c>
      <c r="CB35" s="4"/>
      <c r="CC35" s="4"/>
      <c r="CD35" s="4"/>
      <c r="CE35" s="4"/>
      <c r="CF35" s="4"/>
      <c r="CG35" s="4"/>
      <c r="CH35" s="4"/>
      <c r="CI35" s="4"/>
      <c r="CJ35" s="4"/>
      <c r="CK35" s="4"/>
      <c r="CL35" s="4"/>
      <c r="CM35" s="4"/>
      <c r="CN35" s="4"/>
      <c r="CO35" s="4"/>
      <c r="CP35" s="4"/>
      <c r="CQ35" s="4"/>
      <c r="CR35" s="4" t="e">
        <f>IF('NRU Proposal Calc'!#REF!='NRU Ref Data'!CR$2,Data!G35,0)</f>
        <v>#REF!</v>
      </c>
      <c r="CS35" s="4" t="e">
        <f>IF('NRU Proposal Calc'!#REF!='NRU Ref Data'!CS$2,Data!H35,0)</f>
        <v>#REF!</v>
      </c>
      <c r="CT35" s="4" t="e">
        <f>IF('NRU Proposal Calc'!#REF!='NRU Ref Data'!CT$2,Data!I35,0)</f>
        <v>#REF!</v>
      </c>
      <c r="CU35" s="4" t="e">
        <f>IF('NRU Proposal Calc'!#REF!='NRU Ref Data'!CU$2,Data!J35,0)</f>
        <v>#REF!</v>
      </c>
      <c r="CV35" s="4" t="e">
        <f>IF('NRU Proposal Calc'!#REF!='NRU Ref Data'!CV$2,Data!K35,0)</f>
        <v>#REF!</v>
      </c>
      <c r="CW35" s="4" t="e">
        <f>IF('NRU Proposal Calc'!#REF!='NRU Ref Data'!CW$2,Data!L35,0)</f>
        <v>#REF!</v>
      </c>
      <c r="CX35" s="4" t="e">
        <f>IF('NRU Proposal Calc'!#REF!='NRU Ref Data'!CX$2,Data!M35,0)</f>
        <v>#REF!</v>
      </c>
      <c r="CY35" s="4" t="e">
        <f>IF('NRU Proposal Calc'!#REF!='NRU Ref Data'!CY$2,Data!N35,0)</f>
        <v>#REF!</v>
      </c>
      <c r="CZ35" s="4" t="e">
        <f>IF('NRU Proposal Calc'!#REF!='NRU Ref Data'!CZ$2,Data!O35,0)</f>
        <v>#REF!</v>
      </c>
      <c r="DA35" s="4" t="e">
        <f>IF('NRU Proposal Calc'!#REF!='NRU Ref Data'!DA$2,Data!P35,0)</f>
        <v>#REF!</v>
      </c>
      <c r="DB35" s="4" t="e">
        <f>IF('NRU Proposal Calc'!#REF!='NRU Ref Data'!DB$2,Data!Q35,0)</f>
        <v>#REF!</v>
      </c>
      <c r="DC35" s="4" t="e">
        <f>IF('NRU Proposal Calc'!#REF!='NRU Ref Data'!DC$2,Data!R35,0)</f>
        <v>#REF!</v>
      </c>
      <c r="DD35" s="4" t="e">
        <f>IF('NRU Proposal Calc'!#REF!='NRU Ref Data'!DD$2,Data!S35,0)</f>
        <v>#REF!</v>
      </c>
      <c r="DE35" s="4" t="e">
        <f>IF('NRU Proposal Calc'!#REF!='NRU Ref Data'!DE$2,Data!T35,0)</f>
        <v>#REF!</v>
      </c>
      <c r="DF35" s="4" t="e">
        <f>IF('NRU Proposal Calc'!#REF!='NRU Ref Data'!DF$2,Data!U35,0)</f>
        <v>#REF!</v>
      </c>
      <c r="DG35" s="22" t="e">
        <f t="shared" si="7"/>
        <v>#REF!</v>
      </c>
    </row>
    <row r="36" spans="1:111" x14ac:dyDescent="0.3">
      <c r="A36" s="12">
        <v>10091</v>
      </c>
      <c r="B36" s="37" t="s">
        <v>43</v>
      </c>
      <c r="C36" s="18">
        <f>IF('NRU Proposal Calc'!$C$6='NRU Ref Data'!C$2,Data!G36,0)</f>
        <v>0</v>
      </c>
      <c r="D36" s="4">
        <f>IF('NRU Proposal Calc'!$C$6='NRU Ref Data'!D$2,Data!H36,0)</f>
        <v>0</v>
      </c>
      <c r="E36" s="4">
        <f>IF('NRU Proposal Calc'!$C$6='NRU Ref Data'!E$2,Data!I36,0)</f>
        <v>9.11535410958904</v>
      </c>
      <c r="F36" s="4">
        <f>IF('NRU Proposal Calc'!$C$6='NRU Ref Data'!F$2,Data!J36,0)</f>
        <v>0</v>
      </c>
      <c r="G36" s="4">
        <f>IF('NRU Proposal Calc'!$C$6='NRU Ref Data'!G$2,Data!K36,0)</f>
        <v>0</v>
      </c>
      <c r="H36" s="4">
        <f>IF('NRU Proposal Calc'!$C$6='NRU Ref Data'!H$2,Data!L36,0)</f>
        <v>0</v>
      </c>
      <c r="I36" s="4">
        <f>IF('NRU Proposal Calc'!$C$6='NRU Ref Data'!I$2,Data!M36,0)</f>
        <v>0</v>
      </c>
      <c r="J36" s="4">
        <f>IF('NRU Proposal Calc'!$C$6='NRU Ref Data'!J$2,Data!N36,0)</f>
        <v>0</v>
      </c>
      <c r="K36" s="4">
        <f>IF('NRU Proposal Calc'!$C$6='NRU Ref Data'!K$2,Data!O36,0)</f>
        <v>0</v>
      </c>
      <c r="L36" s="4">
        <f>IF('NRU Proposal Calc'!$C$6='NRU Ref Data'!L$2,Data!P36,0)</f>
        <v>0</v>
      </c>
      <c r="M36" s="4">
        <f>IF('NRU Proposal Calc'!$C$6='NRU Ref Data'!M$2,Data!Q36,0)</f>
        <v>0</v>
      </c>
      <c r="N36" s="4">
        <f>IF('NRU Proposal Calc'!$C$6='NRU Ref Data'!N$2,Data!R36,0)</f>
        <v>0</v>
      </c>
      <c r="O36" s="4">
        <f>IF('NRU Proposal Calc'!$C$6='NRU Ref Data'!O$2,Data!S36,0)</f>
        <v>0</v>
      </c>
      <c r="P36" s="4">
        <f>IF('NRU Proposal Calc'!$C$6='NRU Ref Data'!P$2,Data!T36,0)</f>
        <v>0</v>
      </c>
      <c r="Q36" s="4">
        <f>IF('NRU Proposal Calc'!$C$6='NRU Ref Data'!Q$2,Data!U36,0)</f>
        <v>0</v>
      </c>
      <c r="R36" s="22">
        <f t="shared" si="1"/>
        <v>9.11535410958904</v>
      </c>
      <c r="S36" s="18">
        <f>IF(S$2='NRU Proposal Calc'!$D$6,Data!V36,0)</f>
        <v>0</v>
      </c>
      <c r="T36" s="4">
        <f>IF(T$2='NRU Proposal Calc'!$D$6,Data!W36,0)</f>
        <v>0</v>
      </c>
      <c r="U36" s="4">
        <f>IF(U$2='NRU Proposal Calc'!$D$6,Data!X36,0)</f>
        <v>0</v>
      </c>
      <c r="V36" s="4">
        <f>IF(V$2='NRU Proposal Calc'!$D$6,Data!Y36,0)</f>
        <v>0</v>
      </c>
      <c r="W36" s="4">
        <f>IF(W$2='NRU Proposal Calc'!$D$6,Data!Z36,0)</f>
        <v>0</v>
      </c>
      <c r="X36" s="4">
        <f>IF(X$2='NRU Proposal Calc'!$D$6,Data!AA36,0)</f>
        <v>0</v>
      </c>
      <c r="Y36" s="4">
        <f>IF(Y$2='NRU Proposal Calc'!$D$6,Data!AB36,0)</f>
        <v>0</v>
      </c>
      <c r="Z36" s="4">
        <f>IF(Z$2='NRU Proposal Calc'!$D$6,Data!AC36,0)</f>
        <v>0</v>
      </c>
      <c r="AA36" s="4">
        <f>IF(AA$2='NRU Proposal Calc'!$D$6,Data!AD36,0)</f>
        <v>0</v>
      </c>
      <c r="AB36" s="4">
        <f>IF(AB$2='NRU Proposal Calc'!$D$6,Data!AE36,0)</f>
        <v>0</v>
      </c>
      <c r="AC36" s="4">
        <f>IF(AC$2='NRU Proposal Calc'!$D$6,Data!AF36,0)</f>
        <v>0</v>
      </c>
      <c r="AD36" s="4">
        <f>IF(AD$2='NRU Proposal Calc'!$D$6,Data!AG36,0)</f>
        <v>0</v>
      </c>
      <c r="AE36" s="4">
        <f>IF(AE$2='NRU Proposal Calc'!$D$6,Data!AH36,0)</f>
        <v>0</v>
      </c>
      <c r="AF36" s="4">
        <f>IF(AF$2='NRU Proposal Calc'!$D$6,Data!AI36,0)</f>
        <v>0</v>
      </c>
      <c r="AG36" s="6">
        <f t="shared" si="2"/>
        <v>0</v>
      </c>
      <c r="AH36" s="18">
        <f>IF(AH$2='NRU Proposal Calc'!$E$6,0,0)</f>
        <v>0</v>
      </c>
      <c r="AI36" s="4">
        <f>IF(AI$2='NRU Proposal Calc'!$E$6,Data!AJ36,0)</f>
        <v>0</v>
      </c>
      <c r="AJ36" s="4">
        <f>IF(AJ$2='NRU Proposal Calc'!$E$6,Data!AK36,0)</f>
        <v>0</v>
      </c>
      <c r="AK36" s="4">
        <f>IF(AK$2='NRU Proposal Calc'!$E$6,Data!AL36,0)</f>
        <v>0</v>
      </c>
      <c r="AL36" s="4">
        <f>IF(AL$2='NRU Proposal Calc'!$E$6,Data!AM36,0)</f>
        <v>0</v>
      </c>
      <c r="AM36" s="4">
        <f>IF(AM$2='NRU Proposal Calc'!$E$6,Data!AN36,0)</f>
        <v>0</v>
      </c>
      <c r="AN36" s="4">
        <f>IF(AN$2='NRU Proposal Calc'!$E$6,Data!AO36,0)</f>
        <v>0</v>
      </c>
      <c r="AO36" s="4">
        <f>IF(AO$2='NRU Proposal Calc'!$E$6,Data!AP36,0)</f>
        <v>0</v>
      </c>
      <c r="AP36" s="6">
        <f t="shared" si="3"/>
        <v>0</v>
      </c>
      <c r="AQ36" s="18">
        <f>IF(AQ$2='NRU Proposal Calc'!$F$6,0,0)</f>
        <v>0</v>
      </c>
      <c r="AR36" s="4">
        <f>IF(AR$2='NRU Proposal Calc'!$F$6,Data!AQ36,0)</f>
        <v>0</v>
      </c>
      <c r="AS36" s="4">
        <f>IF(AS$2='NRU Proposal Calc'!$F$6,Data!AR36,0)</f>
        <v>0</v>
      </c>
      <c r="AT36" s="4">
        <f>IF(AT$2='NRU Proposal Calc'!$F$6,Data!AS36,0)</f>
        <v>0</v>
      </c>
      <c r="AU36" s="4">
        <f>IF(AU$2='NRU Proposal Calc'!$F$6,Data!AT36,0)</f>
        <v>0</v>
      </c>
      <c r="AV36" s="4">
        <f>IF(AV$2='NRU Proposal Calc'!$F$6,Data!AU36,0)</f>
        <v>0</v>
      </c>
      <c r="AW36" s="4">
        <f>IF(AW$2='NRU Proposal Calc'!$F$6,Data!AV36,0)</f>
        <v>0</v>
      </c>
      <c r="AX36" s="4">
        <f>IF(AX$2='NRU Proposal Calc'!$F$6,Data!AW36,0)</f>
        <v>0</v>
      </c>
      <c r="AY36" s="6">
        <f t="shared" si="4"/>
        <v>0</v>
      </c>
      <c r="AZ36" s="18">
        <f>IF(AZ$2='NRU Proposal Calc'!$G$6,0,0)</f>
        <v>0</v>
      </c>
      <c r="BA36" s="4">
        <f>IF(BA$2='NRU Proposal Calc'!$G$6,Data!AX36,0)</f>
        <v>0</v>
      </c>
      <c r="BB36" s="4">
        <f>IF(BB$2='NRU Proposal Calc'!$G$6,Data!AY36,0)</f>
        <v>0</v>
      </c>
      <c r="BC36" s="4">
        <f>IF(BC$2='NRU Proposal Calc'!$G$6,Data!AZ36,0)</f>
        <v>0</v>
      </c>
      <c r="BD36" s="4">
        <f>IF(BD$2='NRU Proposal Calc'!$G$6,Data!BA36,0)</f>
        <v>0</v>
      </c>
      <c r="BE36" s="4">
        <f>IF(BE$2='NRU Proposal Calc'!$G$6,Data!BB36,0)</f>
        <v>0</v>
      </c>
      <c r="BF36" s="4">
        <f>IF(BF$2='NRU Proposal Calc'!$G$6,Data!BC36,0)</f>
        <v>0</v>
      </c>
      <c r="BG36" s="4">
        <f>IF(BG$2='NRU Proposal Calc'!$G$6,Data!BD36,0)</f>
        <v>0</v>
      </c>
      <c r="BH36" s="6">
        <f t="shared" si="5"/>
        <v>0</v>
      </c>
      <c r="BI36" s="97">
        <f>IF('NRU Proposal Calc'!$H$6="Yes",Data!BE36,0)</f>
        <v>0</v>
      </c>
      <c r="BJ36" s="18">
        <f>IF(BJ$2='NRU Proposal Calc'!$L$4,0,0)</f>
        <v>0</v>
      </c>
      <c r="BK36" s="4">
        <f>IF(BK$2='NRU Proposal Calc'!$L$4,Data!BV36,0)</f>
        <v>0</v>
      </c>
      <c r="BL36" s="4">
        <f>IF(BL$2='NRU Proposal Calc'!$L$4,Data!BW36,0)</f>
        <v>1.2999999999999999E-2</v>
      </c>
      <c r="BM36" s="4">
        <f>IF(BM$2='NRU Proposal Calc'!$L$4,Data!BX36,0)</f>
        <v>0</v>
      </c>
      <c r="BN36" s="4">
        <f>IF(BN$2='NRU Proposal Calc'!$L$4,Data!BY36,0)</f>
        <v>0</v>
      </c>
      <c r="BO36" s="4">
        <f>IF(BO$2='NRU Proposal Calc'!$L$4,Data!BZ36,0)</f>
        <v>0</v>
      </c>
      <c r="BP36" s="6">
        <f t="shared" si="6"/>
        <v>1.2999999999999999E-2</v>
      </c>
      <c r="BQ36" s="4">
        <f>IF('NRU Proposal Calc'!$J$6='NRU Ref Data'!BQ$2,Data!C36,0)</f>
        <v>0</v>
      </c>
      <c r="BR36" s="4">
        <f>IF('NRU Proposal Calc'!$J$6='NRU Ref Data'!BR$2,Data!D36,0)</f>
        <v>0</v>
      </c>
      <c r="BS36" s="4">
        <f>IF('NRU Proposal Calc'!$J$6='NRU Ref Data'!BS$2,Data!E36,0)</f>
        <v>0</v>
      </c>
      <c r="BT36" s="4">
        <f>IF('NRU Proposal Calc'!$J$6='NRU Ref Data'!BT$2,Data!F36,0)</f>
        <v>9.4220000000000006</v>
      </c>
      <c r="BU36" s="99">
        <f t="shared" si="0"/>
        <v>9.4220000000000006</v>
      </c>
      <c r="BV36" s="102">
        <f>IF('NRU Proposal Calc'!$L$6="Yes",'NRU Ref Data'!BP36*'NRU Proposal Calc'!$L$5,0)</f>
        <v>6.4999999999999997E-3</v>
      </c>
      <c r="BW36" s="102">
        <f>IF('NRU Proposal Calc'!$M$6="Yes",IF(('NRU Proposal Calc'!I40-'NRU Ref Data'!BU36)&gt;0,('NRU Proposal Calc'!I40-'NRU Ref Data'!BU36)*'NRU Proposal Calc'!$M$5,0),0)</f>
        <v>0</v>
      </c>
      <c r="BX36" s="80">
        <f>IF('NRU Proposal Calc'!$K$6="Yes",IF(('NRU Proposal Calc'!I40)&lt;'NRU Proposal Calc'!J40,('NRU Proposal Calc'!I40-'NRU Proposal Calc'!J40)*'NRU Proposal Calc'!$K$5,0),0)</f>
        <v>-0.30664589041096058</v>
      </c>
      <c r="BY36" s="105">
        <f>IF('NRU Proposal Calc'!$N$5='NRU Ref Data'!$BY$2,'NRU Scaling'!D39,0)</f>
        <v>0.48053853284694437</v>
      </c>
      <c r="BZ36" s="1">
        <f>IF('NRU Proposal Calc'!$N$5='NRU Ref Data'!$BZ$2,'NRU Scaling'!H39,0)</f>
        <v>0</v>
      </c>
      <c r="CA36" s="6">
        <f>IF('NRU Proposal Calc'!$N$6="Yes",SUM('NRU Ref Data'!BY36:BZ36),0)</f>
        <v>0.48053853284694437</v>
      </c>
      <c r="CB36" s="4"/>
      <c r="CC36" s="4"/>
      <c r="CD36" s="4"/>
      <c r="CE36" s="4"/>
      <c r="CF36" s="4"/>
      <c r="CG36" s="4"/>
      <c r="CH36" s="4"/>
      <c r="CI36" s="4"/>
      <c r="CJ36" s="4"/>
      <c r="CK36" s="4"/>
      <c r="CL36" s="4"/>
      <c r="CM36" s="4"/>
      <c r="CN36" s="4"/>
      <c r="CO36" s="4"/>
      <c r="CP36" s="4"/>
      <c r="CQ36" s="4"/>
      <c r="CR36" s="4" t="e">
        <f>IF('NRU Proposal Calc'!#REF!='NRU Ref Data'!CR$2,Data!G36,0)</f>
        <v>#REF!</v>
      </c>
      <c r="CS36" s="4" t="e">
        <f>IF('NRU Proposal Calc'!#REF!='NRU Ref Data'!CS$2,Data!H36,0)</f>
        <v>#REF!</v>
      </c>
      <c r="CT36" s="4" t="e">
        <f>IF('NRU Proposal Calc'!#REF!='NRU Ref Data'!CT$2,Data!I36,0)</f>
        <v>#REF!</v>
      </c>
      <c r="CU36" s="4" t="e">
        <f>IF('NRU Proposal Calc'!#REF!='NRU Ref Data'!CU$2,Data!J36,0)</f>
        <v>#REF!</v>
      </c>
      <c r="CV36" s="4" t="e">
        <f>IF('NRU Proposal Calc'!#REF!='NRU Ref Data'!CV$2,Data!K36,0)</f>
        <v>#REF!</v>
      </c>
      <c r="CW36" s="4" t="e">
        <f>IF('NRU Proposal Calc'!#REF!='NRU Ref Data'!CW$2,Data!L36,0)</f>
        <v>#REF!</v>
      </c>
      <c r="CX36" s="4" t="e">
        <f>IF('NRU Proposal Calc'!#REF!='NRU Ref Data'!CX$2,Data!M36,0)</f>
        <v>#REF!</v>
      </c>
      <c r="CY36" s="4" t="e">
        <f>IF('NRU Proposal Calc'!#REF!='NRU Ref Data'!CY$2,Data!N36,0)</f>
        <v>#REF!</v>
      </c>
      <c r="CZ36" s="4" t="e">
        <f>IF('NRU Proposal Calc'!#REF!='NRU Ref Data'!CZ$2,Data!O36,0)</f>
        <v>#REF!</v>
      </c>
      <c r="DA36" s="4" t="e">
        <f>IF('NRU Proposal Calc'!#REF!='NRU Ref Data'!DA$2,Data!P36,0)</f>
        <v>#REF!</v>
      </c>
      <c r="DB36" s="4" t="e">
        <f>IF('NRU Proposal Calc'!#REF!='NRU Ref Data'!DB$2,Data!Q36,0)</f>
        <v>#REF!</v>
      </c>
      <c r="DC36" s="4" t="e">
        <f>IF('NRU Proposal Calc'!#REF!='NRU Ref Data'!DC$2,Data!R36,0)</f>
        <v>#REF!</v>
      </c>
      <c r="DD36" s="4" t="e">
        <f>IF('NRU Proposal Calc'!#REF!='NRU Ref Data'!DD$2,Data!S36,0)</f>
        <v>#REF!</v>
      </c>
      <c r="DE36" s="4" t="e">
        <f>IF('NRU Proposal Calc'!#REF!='NRU Ref Data'!DE$2,Data!T36,0)</f>
        <v>#REF!</v>
      </c>
      <c r="DF36" s="4" t="e">
        <f>IF('NRU Proposal Calc'!#REF!='NRU Ref Data'!DF$2,Data!U36,0)</f>
        <v>#REF!</v>
      </c>
      <c r="DG36" s="22" t="e">
        <f t="shared" si="7"/>
        <v>#REF!</v>
      </c>
    </row>
    <row r="37" spans="1:111" x14ac:dyDescent="0.3">
      <c r="A37" s="12">
        <v>10094</v>
      </c>
      <c r="B37" s="37" t="s">
        <v>44</v>
      </c>
      <c r="C37" s="18">
        <f>IF('NRU Proposal Calc'!$C$6='NRU Ref Data'!C$2,Data!G37,0)</f>
        <v>0</v>
      </c>
      <c r="D37" s="4">
        <f>IF('NRU Proposal Calc'!$C$6='NRU Ref Data'!D$2,Data!H37,0)</f>
        <v>0</v>
      </c>
      <c r="E37" s="4">
        <f>IF('NRU Proposal Calc'!$C$6='NRU Ref Data'!E$2,Data!I37,0)</f>
        <v>3.14409303652968</v>
      </c>
      <c r="F37" s="4">
        <f>IF('NRU Proposal Calc'!$C$6='NRU Ref Data'!F$2,Data!J37,0)</f>
        <v>0</v>
      </c>
      <c r="G37" s="4">
        <f>IF('NRU Proposal Calc'!$C$6='NRU Ref Data'!G$2,Data!K37,0)</f>
        <v>0</v>
      </c>
      <c r="H37" s="4">
        <f>IF('NRU Proposal Calc'!$C$6='NRU Ref Data'!H$2,Data!L37,0)</f>
        <v>0</v>
      </c>
      <c r="I37" s="4">
        <f>IF('NRU Proposal Calc'!$C$6='NRU Ref Data'!I$2,Data!M37,0)</f>
        <v>0</v>
      </c>
      <c r="J37" s="4">
        <f>IF('NRU Proposal Calc'!$C$6='NRU Ref Data'!J$2,Data!N37,0)</f>
        <v>0</v>
      </c>
      <c r="K37" s="4">
        <f>IF('NRU Proposal Calc'!$C$6='NRU Ref Data'!K$2,Data!O37,0)</f>
        <v>0</v>
      </c>
      <c r="L37" s="4">
        <f>IF('NRU Proposal Calc'!$C$6='NRU Ref Data'!L$2,Data!P37,0)</f>
        <v>0</v>
      </c>
      <c r="M37" s="4">
        <f>IF('NRU Proposal Calc'!$C$6='NRU Ref Data'!M$2,Data!Q37,0)</f>
        <v>0</v>
      </c>
      <c r="N37" s="4">
        <f>IF('NRU Proposal Calc'!$C$6='NRU Ref Data'!N$2,Data!R37,0)</f>
        <v>0</v>
      </c>
      <c r="O37" s="4">
        <f>IF('NRU Proposal Calc'!$C$6='NRU Ref Data'!O$2,Data!S37,0)</f>
        <v>0</v>
      </c>
      <c r="P37" s="4">
        <f>IF('NRU Proposal Calc'!$C$6='NRU Ref Data'!P$2,Data!T37,0)</f>
        <v>0</v>
      </c>
      <c r="Q37" s="4">
        <f>IF('NRU Proposal Calc'!$C$6='NRU Ref Data'!Q$2,Data!U37,0)</f>
        <v>0</v>
      </c>
      <c r="R37" s="22">
        <f t="shared" si="1"/>
        <v>3.14409303652968</v>
      </c>
      <c r="S37" s="18">
        <f>IF(S$2='NRU Proposal Calc'!$D$6,Data!V37,0)</f>
        <v>0</v>
      </c>
      <c r="T37" s="4">
        <f>IF(T$2='NRU Proposal Calc'!$D$6,Data!W37,0)</f>
        <v>0</v>
      </c>
      <c r="U37" s="4">
        <f>IF(U$2='NRU Proposal Calc'!$D$6,Data!X37,0)</f>
        <v>0</v>
      </c>
      <c r="V37" s="4">
        <f>IF(V$2='NRU Proposal Calc'!$D$6,Data!Y37,0)</f>
        <v>0</v>
      </c>
      <c r="W37" s="4">
        <f>IF(W$2='NRU Proposal Calc'!$D$6,Data!Z37,0)</f>
        <v>0</v>
      </c>
      <c r="X37" s="4">
        <f>IF(X$2='NRU Proposal Calc'!$D$6,Data!AA37,0)</f>
        <v>0</v>
      </c>
      <c r="Y37" s="4">
        <f>IF(Y$2='NRU Proposal Calc'!$D$6,Data!AB37,0)</f>
        <v>0</v>
      </c>
      <c r="Z37" s="4">
        <f>IF(Z$2='NRU Proposal Calc'!$D$6,Data!AC37,0)</f>
        <v>0</v>
      </c>
      <c r="AA37" s="4">
        <f>IF(AA$2='NRU Proposal Calc'!$D$6,Data!AD37,0)</f>
        <v>0</v>
      </c>
      <c r="AB37" s="4">
        <f>IF(AB$2='NRU Proposal Calc'!$D$6,Data!AE37,0)</f>
        <v>0</v>
      </c>
      <c r="AC37" s="4">
        <f>IF(AC$2='NRU Proposal Calc'!$D$6,Data!AF37,0)</f>
        <v>0</v>
      </c>
      <c r="AD37" s="4">
        <f>IF(AD$2='NRU Proposal Calc'!$D$6,Data!AG37,0)</f>
        <v>0</v>
      </c>
      <c r="AE37" s="4">
        <f>IF(AE$2='NRU Proposal Calc'!$D$6,Data!AH37,0)</f>
        <v>0</v>
      </c>
      <c r="AF37" s="4">
        <f>IF(AF$2='NRU Proposal Calc'!$D$6,Data!AI37,0)</f>
        <v>0</v>
      </c>
      <c r="AG37" s="6">
        <f t="shared" si="2"/>
        <v>0</v>
      </c>
      <c r="AH37" s="18">
        <f>IF(AH$2='NRU Proposal Calc'!$E$6,0,0)</f>
        <v>0</v>
      </c>
      <c r="AI37" s="4">
        <f>IF(AI$2='NRU Proposal Calc'!$E$6,Data!AJ37,0)</f>
        <v>0</v>
      </c>
      <c r="AJ37" s="4">
        <f>IF(AJ$2='NRU Proposal Calc'!$E$6,Data!AK37,0)</f>
        <v>0.11232876712328767</v>
      </c>
      <c r="AK37" s="4">
        <f>IF(AK$2='NRU Proposal Calc'!$E$6,Data!AL37,0)</f>
        <v>0</v>
      </c>
      <c r="AL37" s="4">
        <f>IF(AL$2='NRU Proposal Calc'!$E$6,Data!AM37,0)</f>
        <v>0</v>
      </c>
      <c r="AM37" s="4">
        <f>IF(AM$2='NRU Proposal Calc'!$E$6,Data!AN37,0)</f>
        <v>0</v>
      </c>
      <c r="AN37" s="4">
        <f>IF(AN$2='NRU Proposal Calc'!$E$6,Data!AO37,0)</f>
        <v>0</v>
      </c>
      <c r="AO37" s="4">
        <f>IF(AO$2='NRU Proposal Calc'!$E$6,Data!AP37,0)</f>
        <v>0</v>
      </c>
      <c r="AP37" s="6">
        <f t="shared" si="3"/>
        <v>0.11232876712328767</v>
      </c>
      <c r="AQ37" s="18">
        <f>IF(AQ$2='NRU Proposal Calc'!$F$6,0,0)</f>
        <v>0</v>
      </c>
      <c r="AR37" s="4">
        <f>IF(AR$2='NRU Proposal Calc'!$F$6,Data!AQ37,0)</f>
        <v>0</v>
      </c>
      <c r="AS37" s="4">
        <f>IF(AS$2='NRU Proposal Calc'!$F$6,Data!AR37,0)</f>
        <v>0</v>
      </c>
      <c r="AT37" s="4">
        <f>IF(AT$2='NRU Proposal Calc'!$F$6,Data!AS37,0)</f>
        <v>0</v>
      </c>
      <c r="AU37" s="4">
        <f>IF(AU$2='NRU Proposal Calc'!$F$6,Data!AT37,0)</f>
        <v>0</v>
      </c>
      <c r="AV37" s="4">
        <f>IF(AV$2='NRU Proposal Calc'!$F$6,Data!AU37,0)</f>
        <v>0</v>
      </c>
      <c r="AW37" s="4">
        <f>IF(AW$2='NRU Proposal Calc'!$F$6,Data!AV37,0)</f>
        <v>0</v>
      </c>
      <c r="AX37" s="4">
        <f>IF(AX$2='NRU Proposal Calc'!$F$6,Data!AW37,0)</f>
        <v>0</v>
      </c>
      <c r="AY37" s="6">
        <f t="shared" si="4"/>
        <v>0</v>
      </c>
      <c r="AZ37" s="18">
        <f>IF(AZ$2='NRU Proposal Calc'!$G$6,0,0)</f>
        <v>0</v>
      </c>
      <c r="BA37" s="4">
        <f>IF(BA$2='NRU Proposal Calc'!$G$6,Data!AX37,0)</f>
        <v>0</v>
      </c>
      <c r="BB37" s="4">
        <f>IF(BB$2='NRU Proposal Calc'!$G$6,Data!AY37,0)</f>
        <v>0</v>
      </c>
      <c r="BC37" s="4">
        <f>IF(BC$2='NRU Proposal Calc'!$G$6,Data!AZ37,0)</f>
        <v>0</v>
      </c>
      <c r="BD37" s="4">
        <f>IF(BD$2='NRU Proposal Calc'!$G$6,Data!BA37,0)</f>
        <v>0</v>
      </c>
      <c r="BE37" s="4">
        <f>IF(BE$2='NRU Proposal Calc'!$G$6,Data!BB37,0)</f>
        <v>0</v>
      </c>
      <c r="BF37" s="4">
        <f>IF(BF$2='NRU Proposal Calc'!$G$6,Data!BC37,0)</f>
        <v>0</v>
      </c>
      <c r="BG37" s="4">
        <f>IF(BG$2='NRU Proposal Calc'!$G$6,Data!BD37,0)</f>
        <v>0</v>
      </c>
      <c r="BH37" s="6">
        <f t="shared" si="5"/>
        <v>0</v>
      </c>
      <c r="BI37" s="97">
        <f>IF('NRU Proposal Calc'!$H$6="Yes",Data!BE37,0)</f>
        <v>0</v>
      </c>
      <c r="BJ37" s="18">
        <f>IF(BJ$2='NRU Proposal Calc'!$L$4,0,0)</f>
        <v>0</v>
      </c>
      <c r="BK37" s="4">
        <f>IF(BK$2='NRU Proposal Calc'!$L$4,Data!BV37,0)</f>
        <v>0</v>
      </c>
      <c r="BL37" s="4">
        <f>IF(BL$2='NRU Proposal Calc'!$L$4,Data!BW37,0)</f>
        <v>0</v>
      </c>
      <c r="BM37" s="4">
        <f>IF(BM$2='NRU Proposal Calc'!$L$4,Data!BX37,0)</f>
        <v>0</v>
      </c>
      <c r="BN37" s="4">
        <f>IF(BN$2='NRU Proposal Calc'!$L$4,Data!BY37,0)</f>
        <v>0</v>
      </c>
      <c r="BO37" s="4">
        <f>IF(BO$2='NRU Proposal Calc'!$L$4,Data!BZ37,0)</f>
        <v>0</v>
      </c>
      <c r="BP37" s="6">
        <f t="shared" si="6"/>
        <v>0</v>
      </c>
      <c r="BQ37" s="4">
        <f>IF('NRU Proposal Calc'!$J$6='NRU Ref Data'!BQ$2,Data!C37,0)</f>
        <v>0</v>
      </c>
      <c r="BR37" s="4">
        <f>IF('NRU Proposal Calc'!$J$6='NRU Ref Data'!BR$2,Data!D37,0)</f>
        <v>0</v>
      </c>
      <c r="BS37" s="4">
        <f>IF('NRU Proposal Calc'!$J$6='NRU Ref Data'!BS$2,Data!E37,0)</f>
        <v>0</v>
      </c>
      <c r="BT37" s="4">
        <f>IF('NRU Proposal Calc'!$J$6='NRU Ref Data'!BT$2,Data!F37,0)</f>
        <v>3.0369999999999999</v>
      </c>
      <c r="BU37" s="99">
        <f t="shared" si="0"/>
        <v>3.0369999999999999</v>
      </c>
      <c r="BV37" s="102">
        <f>IF('NRU Proposal Calc'!$L$6="Yes",'NRU Ref Data'!BP37*'NRU Proposal Calc'!$L$5,0)</f>
        <v>0</v>
      </c>
      <c r="BW37" s="102">
        <f>IF('NRU Proposal Calc'!$M$6="Yes",IF(('NRU Proposal Calc'!I41-'NRU Ref Data'!BU37)&gt;0,('NRU Proposal Calc'!I41-'NRU Ref Data'!BU37)*'NRU Proposal Calc'!$M$5,0),0)</f>
        <v>0</v>
      </c>
      <c r="BX37" s="80">
        <f>IF('NRU Proposal Calc'!$K$6="Yes",IF(('NRU Proposal Calc'!I41)&lt;'NRU Proposal Calc'!J41,('NRU Proposal Calc'!I41-'NRU Proposal Calc'!J41)*'NRU Proposal Calc'!$K$5,0),0)</f>
        <v>-5.2357305936077125E-3</v>
      </c>
      <c r="BY37" s="105">
        <f>IF('NRU Proposal Calc'!$N$5='NRU Ref Data'!$BY$2,'NRU Scaling'!D40,0)</f>
        <v>0.15971309521677621</v>
      </c>
      <c r="BZ37" s="1">
        <f>IF('NRU Proposal Calc'!$N$5='NRU Ref Data'!$BZ$2,'NRU Scaling'!H40,0)</f>
        <v>0</v>
      </c>
      <c r="CA37" s="6">
        <f>IF('NRU Proposal Calc'!$N$6="Yes",SUM('NRU Ref Data'!BY37:BZ37),0)</f>
        <v>0.15971309521677621</v>
      </c>
      <c r="CB37" s="4"/>
      <c r="CC37" s="4"/>
      <c r="CD37" s="4"/>
      <c r="CE37" s="4"/>
      <c r="CF37" s="4"/>
      <c r="CG37" s="4"/>
      <c r="CH37" s="4"/>
      <c r="CI37" s="4"/>
      <c r="CJ37" s="4"/>
      <c r="CK37" s="4"/>
      <c r="CL37" s="4"/>
      <c r="CM37" s="4"/>
      <c r="CN37" s="4"/>
      <c r="CO37" s="4"/>
      <c r="CP37" s="4"/>
      <c r="CQ37" s="4"/>
      <c r="CR37" s="4" t="e">
        <f>IF('NRU Proposal Calc'!#REF!='NRU Ref Data'!CR$2,Data!G37,0)</f>
        <v>#REF!</v>
      </c>
      <c r="CS37" s="4" t="e">
        <f>IF('NRU Proposal Calc'!#REF!='NRU Ref Data'!CS$2,Data!H37,0)</f>
        <v>#REF!</v>
      </c>
      <c r="CT37" s="4" t="e">
        <f>IF('NRU Proposal Calc'!#REF!='NRU Ref Data'!CT$2,Data!I37,0)</f>
        <v>#REF!</v>
      </c>
      <c r="CU37" s="4" t="e">
        <f>IF('NRU Proposal Calc'!#REF!='NRU Ref Data'!CU$2,Data!J37,0)</f>
        <v>#REF!</v>
      </c>
      <c r="CV37" s="4" t="e">
        <f>IF('NRU Proposal Calc'!#REF!='NRU Ref Data'!CV$2,Data!K37,0)</f>
        <v>#REF!</v>
      </c>
      <c r="CW37" s="4" t="e">
        <f>IF('NRU Proposal Calc'!#REF!='NRU Ref Data'!CW$2,Data!L37,0)</f>
        <v>#REF!</v>
      </c>
      <c r="CX37" s="4" t="e">
        <f>IF('NRU Proposal Calc'!#REF!='NRU Ref Data'!CX$2,Data!M37,0)</f>
        <v>#REF!</v>
      </c>
      <c r="CY37" s="4" t="e">
        <f>IF('NRU Proposal Calc'!#REF!='NRU Ref Data'!CY$2,Data!N37,0)</f>
        <v>#REF!</v>
      </c>
      <c r="CZ37" s="4" t="e">
        <f>IF('NRU Proposal Calc'!#REF!='NRU Ref Data'!CZ$2,Data!O37,0)</f>
        <v>#REF!</v>
      </c>
      <c r="DA37" s="4" t="e">
        <f>IF('NRU Proposal Calc'!#REF!='NRU Ref Data'!DA$2,Data!P37,0)</f>
        <v>#REF!</v>
      </c>
      <c r="DB37" s="4" t="e">
        <f>IF('NRU Proposal Calc'!#REF!='NRU Ref Data'!DB$2,Data!Q37,0)</f>
        <v>#REF!</v>
      </c>
      <c r="DC37" s="4" t="e">
        <f>IF('NRU Proposal Calc'!#REF!='NRU Ref Data'!DC$2,Data!R37,0)</f>
        <v>#REF!</v>
      </c>
      <c r="DD37" s="4" t="e">
        <f>IF('NRU Proposal Calc'!#REF!='NRU Ref Data'!DD$2,Data!S37,0)</f>
        <v>#REF!</v>
      </c>
      <c r="DE37" s="4" t="e">
        <f>IF('NRU Proposal Calc'!#REF!='NRU Ref Data'!DE$2,Data!T37,0)</f>
        <v>#REF!</v>
      </c>
      <c r="DF37" s="4" t="e">
        <f>IF('NRU Proposal Calc'!#REF!='NRU Ref Data'!DF$2,Data!U37,0)</f>
        <v>#REF!</v>
      </c>
      <c r="DG37" s="22" t="e">
        <f t="shared" si="7"/>
        <v>#REF!</v>
      </c>
    </row>
    <row r="38" spans="1:111" x14ac:dyDescent="0.3">
      <c r="A38" s="12">
        <v>10095</v>
      </c>
      <c r="B38" s="37" t="s">
        <v>45</v>
      </c>
      <c r="C38" s="18">
        <f>IF('NRU Proposal Calc'!$C$6='NRU Ref Data'!C$2,Data!G38,0)</f>
        <v>0</v>
      </c>
      <c r="D38" s="4">
        <f>IF('NRU Proposal Calc'!$C$6='NRU Ref Data'!D$2,Data!H38,0)</f>
        <v>0</v>
      </c>
      <c r="E38" s="4">
        <f>IF('NRU Proposal Calc'!$C$6='NRU Ref Data'!E$2,Data!I38,0)</f>
        <v>3.7678392694063922</v>
      </c>
      <c r="F38" s="4">
        <f>IF('NRU Proposal Calc'!$C$6='NRU Ref Data'!F$2,Data!J38,0)</f>
        <v>0</v>
      </c>
      <c r="G38" s="4">
        <f>IF('NRU Proposal Calc'!$C$6='NRU Ref Data'!G$2,Data!K38,0)</f>
        <v>0</v>
      </c>
      <c r="H38" s="4">
        <f>IF('NRU Proposal Calc'!$C$6='NRU Ref Data'!H$2,Data!L38,0)</f>
        <v>0</v>
      </c>
      <c r="I38" s="4">
        <f>IF('NRU Proposal Calc'!$C$6='NRU Ref Data'!I$2,Data!M38,0)</f>
        <v>0</v>
      </c>
      <c r="J38" s="4">
        <f>IF('NRU Proposal Calc'!$C$6='NRU Ref Data'!J$2,Data!N38,0)</f>
        <v>0</v>
      </c>
      <c r="K38" s="4">
        <f>IF('NRU Proposal Calc'!$C$6='NRU Ref Data'!K$2,Data!O38,0)</f>
        <v>0</v>
      </c>
      <c r="L38" s="4">
        <f>IF('NRU Proposal Calc'!$C$6='NRU Ref Data'!L$2,Data!P38,0)</f>
        <v>0</v>
      </c>
      <c r="M38" s="4">
        <f>IF('NRU Proposal Calc'!$C$6='NRU Ref Data'!M$2,Data!Q38,0)</f>
        <v>0</v>
      </c>
      <c r="N38" s="4">
        <f>IF('NRU Proposal Calc'!$C$6='NRU Ref Data'!N$2,Data!R38,0)</f>
        <v>0</v>
      </c>
      <c r="O38" s="4">
        <f>IF('NRU Proposal Calc'!$C$6='NRU Ref Data'!O$2,Data!S38,0)</f>
        <v>0</v>
      </c>
      <c r="P38" s="4">
        <f>IF('NRU Proposal Calc'!$C$6='NRU Ref Data'!P$2,Data!T38,0)</f>
        <v>0</v>
      </c>
      <c r="Q38" s="4">
        <f>IF('NRU Proposal Calc'!$C$6='NRU Ref Data'!Q$2,Data!U38,0)</f>
        <v>0</v>
      </c>
      <c r="R38" s="22">
        <f t="shared" si="1"/>
        <v>3.7678392694063922</v>
      </c>
      <c r="S38" s="18">
        <f>IF(S$2='NRU Proposal Calc'!$D$6,Data!V38,0)</f>
        <v>0</v>
      </c>
      <c r="T38" s="4">
        <f>IF(T$2='NRU Proposal Calc'!$D$6,Data!W38,0)</f>
        <v>0</v>
      </c>
      <c r="U38" s="4">
        <f>IF(U$2='NRU Proposal Calc'!$D$6,Data!X38,0)</f>
        <v>0</v>
      </c>
      <c r="V38" s="4">
        <f>IF(V$2='NRU Proposal Calc'!$D$6,Data!Y38,0)</f>
        <v>0</v>
      </c>
      <c r="W38" s="4">
        <f>IF(W$2='NRU Proposal Calc'!$D$6,Data!Z38,0)</f>
        <v>0</v>
      </c>
      <c r="X38" s="4">
        <f>IF(X$2='NRU Proposal Calc'!$D$6,Data!AA38,0)</f>
        <v>0</v>
      </c>
      <c r="Y38" s="4">
        <f>IF(Y$2='NRU Proposal Calc'!$D$6,Data!AB38,0)</f>
        <v>0</v>
      </c>
      <c r="Z38" s="4">
        <f>IF(Z$2='NRU Proposal Calc'!$D$6,Data!AC38,0)</f>
        <v>0</v>
      </c>
      <c r="AA38" s="4">
        <f>IF(AA$2='NRU Proposal Calc'!$D$6,Data!AD38,0)</f>
        <v>0</v>
      </c>
      <c r="AB38" s="4">
        <f>IF(AB$2='NRU Proposal Calc'!$D$6,Data!AE38,0)</f>
        <v>0</v>
      </c>
      <c r="AC38" s="4">
        <f>IF(AC$2='NRU Proposal Calc'!$D$6,Data!AF38,0)</f>
        <v>0</v>
      </c>
      <c r="AD38" s="4">
        <f>IF(AD$2='NRU Proposal Calc'!$D$6,Data!AG38,0)</f>
        <v>0</v>
      </c>
      <c r="AE38" s="4">
        <f>IF(AE$2='NRU Proposal Calc'!$D$6,Data!AH38,0)</f>
        <v>0</v>
      </c>
      <c r="AF38" s="4">
        <f>IF(AF$2='NRU Proposal Calc'!$D$6,Data!AI38,0)</f>
        <v>0</v>
      </c>
      <c r="AG38" s="6">
        <f t="shared" si="2"/>
        <v>0</v>
      </c>
      <c r="AH38" s="18">
        <f>IF(AH$2='NRU Proposal Calc'!$E$6,0,0)</f>
        <v>0</v>
      </c>
      <c r="AI38" s="4">
        <f>IF(AI$2='NRU Proposal Calc'!$E$6,Data!AJ38,0)</f>
        <v>0</v>
      </c>
      <c r="AJ38" s="4">
        <f>IF(AJ$2='NRU Proposal Calc'!$E$6,Data!AK38,0)</f>
        <v>0</v>
      </c>
      <c r="AK38" s="4">
        <f>IF(AK$2='NRU Proposal Calc'!$E$6,Data!AL38,0)</f>
        <v>0</v>
      </c>
      <c r="AL38" s="4">
        <f>IF(AL$2='NRU Proposal Calc'!$E$6,Data!AM38,0)</f>
        <v>0</v>
      </c>
      <c r="AM38" s="4">
        <f>IF(AM$2='NRU Proposal Calc'!$E$6,Data!AN38,0)</f>
        <v>0</v>
      </c>
      <c r="AN38" s="4">
        <f>IF(AN$2='NRU Proposal Calc'!$E$6,Data!AO38,0)</f>
        <v>0</v>
      </c>
      <c r="AO38" s="4">
        <f>IF(AO$2='NRU Proposal Calc'!$E$6,Data!AP38,0)</f>
        <v>0</v>
      </c>
      <c r="AP38" s="6">
        <f t="shared" si="3"/>
        <v>0</v>
      </c>
      <c r="AQ38" s="18">
        <f>IF(AQ$2='NRU Proposal Calc'!$F$6,0,0)</f>
        <v>0</v>
      </c>
      <c r="AR38" s="4">
        <f>IF(AR$2='NRU Proposal Calc'!$F$6,Data!AQ38,0)</f>
        <v>0</v>
      </c>
      <c r="AS38" s="4">
        <f>IF(AS$2='NRU Proposal Calc'!$F$6,Data!AR38,0)</f>
        <v>0</v>
      </c>
      <c r="AT38" s="4">
        <f>IF(AT$2='NRU Proposal Calc'!$F$6,Data!AS38,0)</f>
        <v>0</v>
      </c>
      <c r="AU38" s="4">
        <f>IF(AU$2='NRU Proposal Calc'!$F$6,Data!AT38,0)</f>
        <v>0</v>
      </c>
      <c r="AV38" s="4">
        <f>IF(AV$2='NRU Proposal Calc'!$F$6,Data!AU38,0)</f>
        <v>0</v>
      </c>
      <c r="AW38" s="4">
        <f>IF(AW$2='NRU Proposal Calc'!$F$6,Data!AV38,0)</f>
        <v>0</v>
      </c>
      <c r="AX38" s="4">
        <f>IF(AX$2='NRU Proposal Calc'!$F$6,Data!AW38,0)</f>
        <v>0</v>
      </c>
      <c r="AY38" s="6">
        <f t="shared" si="4"/>
        <v>0</v>
      </c>
      <c r="AZ38" s="18">
        <f>IF(AZ$2='NRU Proposal Calc'!$G$6,0,0)</f>
        <v>0</v>
      </c>
      <c r="BA38" s="4">
        <f>IF(BA$2='NRU Proposal Calc'!$G$6,Data!AX38,0)</f>
        <v>0</v>
      </c>
      <c r="BB38" s="4">
        <f>IF(BB$2='NRU Proposal Calc'!$G$6,Data!AY38,0)</f>
        <v>0</v>
      </c>
      <c r="BC38" s="4">
        <f>IF(BC$2='NRU Proposal Calc'!$G$6,Data!AZ38,0)</f>
        <v>0</v>
      </c>
      <c r="BD38" s="4">
        <f>IF(BD$2='NRU Proposal Calc'!$G$6,Data!BA38,0)</f>
        <v>0</v>
      </c>
      <c r="BE38" s="4">
        <f>IF(BE$2='NRU Proposal Calc'!$G$6,Data!BB38,0)</f>
        <v>0</v>
      </c>
      <c r="BF38" s="4">
        <f>IF(BF$2='NRU Proposal Calc'!$G$6,Data!BC38,0)</f>
        <v>0</v>
      </c>
      <c r="BG38" s="4">
        <f>IF(BG$2='NRU Proposal Calc'!$G$6,Data!BD38,0)</f>
        <v>0</v>
      </c>
      <c r="BH38" s="6">
        <f t="shared" si="5"/>
        <v>0</v>
      </c>
      <c r="BI38" s="97">
        <f>IF('NRU Proposal Calc'!$H$6="Yes",Data!BE38,0)</f>
        <v>0</v>
      </c>
      <c r="BJ38" s="18">
        <f>IF(BJ$2='NRU Proposal Calc'!$L$4,0,0)</f>
        <v>0</v>
      </c>
      <c r="BK38" s="4">
        <f>IF(BK$2='NRU Proposal Calc'!$L$4,Data!BV38,0)</f>
        <v>0</v>
      </c>
      <c r="BL38" s="4">
        <f>IF(BL$2='NRU Proposal Calc'!$L$4,Data!BW38,0)</f>
        <v>0</v>
      </c>
      <c r="BM38" s="4">
        <f>IF(BM$2='NRU Proposal Calc'!$L$4,Data!BX38,0)</f>
        <v>0</v>
      </c>
      <c r="BN38" s="4">
        <f>IF(BN$2='NRU Proposal Calc'!$L$4,Data!BY38,0)</f>
        <v>0</v>
      </c>
      <c r="BO38" s="4">
        <f>IF(BO$2='NRU Proposal Calc'!$L$4,Data!BZ38,0)</f>
        <v>0</v>
      </c>
      <c r="BP38" s="6">
        <f t="shared" si="6"/>
        <v>0</v>
      </c>
      <c r="BQ38" s="4">
        <f>IF('NRU Proposal Calc'!$J$6='NRU Ref Data'!BQ$2,Data!C38,0)</f>
        <v>0</v>
      </c>
      <c r="BR38" s="4">
        <f>IF('NRU Proposal Calc'!$J$6='NRU Ref Data'!BR$2,Data!D38,0)</f>
        <v>0</v>
      </c>
      <c r="BS38" s="4">
        <f>IF('NRU Proposal Calc'!$J$6='NRU Ref Data'!BS$2,Data!E38,0)</f>
        <v>0</v>
      </c>
      <c r="BT38" s="4">
        <f>IF('NRU Proposal Calc'!$J$6='NRU Ref Data'!BT$2,Data!F38,0)</f>
        <v>3.6429999999999998</v>
      </c>
      <c r="BU38" s="99">
        <f t="shared" si="0"/>
        <v>3.6429999999999998</v>
      </c>
      <c r="BV38" s="102">
        <f>IF('NRU Proposal Calc'!$L$6="Yes",'NRU Ref Data'!BP38*'NRU Proposal Calc'!$L$5,0)</f>
        <v>0</v>
      </c>
      <c r="BW38" s="102">
        <f>IF('NRU Proposal Calc'!$M$6="Yes",IF(('NRU Proposal Calc'!I42-'NRU Ref Data'!BU38)&gt;0,('NRU Proposal Calc'!I42-'NRU Ref Data'!BU38)*'NRU Proposal Calc'!$M$5,0),0)</f>
        <v>6.2419634703196225E-2</v>
      </c>
      <c r="BX38" s="80">
        <f>IF('NRU Proposal Calc'!$K$6="Yes",IF(('NRU Proposal Calc'!I42)&lt;'NRU Proposal Calc'!J42,('NRU Proposal Calc'!I42-'NRU Proposal Calc'!J42)*'NRU Proposal Calc'!$K$5,0),0)</f>
        <v>0</v>
      </c>
      <c r="BY38" s="105">
        <f>IF('NRU Proposal Calc'!$N$5='NRU Ref Data'!$BY$2,'NRU Scaling'!D41,0)</f>
        <v>0.19520120508951597</v>
      </c>
      <c r="BZ38" s="1">
        <f>IF('NRU Proposal Calc'!$N$5='NRU Ref Data'!$BZ$2,'NRU Scaling'!H41,0)</f>
        <v>0</v>
      </c>
      <c r="CA38" s="6">
        <f>IF('NRU Proposal Calc'!$N$6="Yes",SUM('NRU Ref Data'!BY38:BZ38),0)</f>
        <v>0.19520120508951597</v>
      </c>
      <c r="CB38" s="4"/>
      <c r="CC38" s="4"/>
      <c r="CD38" s="4"/>
      <c r="CE38" s="4"/>
      <c r="CF38" s="4"/>
      <c r="CG38" s="4"/>
      <c r="CH38" s="4"/>
      <c r="CI38" s="4"/>
      <c r="CJ38" s="4"/>
      <c r="CK38" s="4"/>
      <c r="CL38" s="4"/>
      <c r="CM38" s="4"/>
      <c r="CN38" s="4"/>
      <c r="CO38" s="4"/>
      <c r="CP38" s="4"/>
      <c r="CQ38" s="4"/>
      <c r="CR38" s="4" t="e">
        <f>IF('NRU Proposal Calc'!#REF!='NRU Ref Data'!CR$2,Data!G38,0)</f>
        <v>#REF!</v>
      </c>
      <c r="CS38" s="4" t="e">
        <f>IF('NRU Proposal Calc'!#REF!='NRU Ref Data'!CS$2,Data!H38,0)</f>
        <v>#REF!</v>
      </c>
      <c r="CT38" s="4" t="e">
        <f>IF('NRU Proposal Calc'!#REF!='NRU Ref Data'!CT$2,Data!I38,0)</f>
        <v>#REF!</v>
      </c>
      <c r="CU38" s="4" t="e">
        <f>IF('NRU Proposal Calc'!#REF!='NRU Ref Data'!CU$2,Data!J38,0)</f>
        <v>#REF!</v>
      </c>
      <c r="CV38" s="4" t="e">
        <f>IF('NRU Proposal Calc'!#REF!='NRU Ref Data'!CV$2,Data!K38,0)</f>
        <v>#REF!</v>
      </c>
      <c r="CW38" s="4" t="e">
        <f>IF('NRU Proposal Calc'!#REF!='NRU Ref Data'!CW$2,Data!L38,0)</f>
        <v>#REF!</v>
      </c>
      <c r="CX38" s="4" t="e">
        <f>IF('NRU Proposal Calc'!#REF!='NRU Ref Data'!CX$2,Data!M38,0)</f>
        <v>#REF!</v>
      </c>
      <c r="CY38" s="4" t="e">
        <f>IF('NRU Proposal Calc'!#REF!='NRU Ref Data'!CY$2,Data!N38,0)</f>
        <v>#REF!</v>
      </c>
      <c r="CZ38" s="4" t="e">
        <f>IF('NRU Proposal Calc'!#REF!='NRU Ref Data'!CZ$2,Data!O38,0)</f>
        <v>#REF!</v>
      </c>
      <c r="DA38" s="4" t="e">
        <f>IF('NRU Proposal Calc'!#REF!='NRU Ref Data'!DA$2,Data!P38,0)</f>
        <v>#REF!</v>
      </c>
      <c r="DB38" s="4" t="e">
        <f>IF('NRU Proposal Calc'!#REF!='NRU Ref Data'!DB$2,Data!Q38,0)</f>
        <v>#REF!</v>
      </c>
      <c r="DC38" s="4" t="e">
        <f>IF('NRU Proposal Calc'!#REF!='NRU Ref Data'!DC$2,Data!R38,0)</f>
        <v>#REF!</v>
      </c>
      <c r="DD38" s="4" t="e">
        <f>IF('NRU Proposal Calc'!#REF!='NRU Ref Data'!DD$2,Data!S38,0)</f>
        <v>#REF!</v>
      </c>
      <c r="DE38" s="4" t="e">
        <f>IF('NRU Proposal Calc'!#REF!='NRU Ref Data'!DE$2,Data!T38,0)</f>
        <v>#REF!</v>
      </c>
      <c r="DF38" s="4" t="e">
        <f>IF('NRU Proposal Calc'!#REF!='NRU Ref Data'!DF$2,Data!U38,0)</f>
        <v>#REF!</v>
      </c>
      <c r="DG38" s="22" t="e">
        <f t="shared" si="7"/>
        <v>#REF!</v>
      </c>
    </row>
    <row r="39" spans="1:111" x14ac:dyDescent="0.3">
      <c r="A39" s="12">
        <v>10097</v>
      </c>
      <c r="B39" s="37" t="s">
        <v>46</v>
      </c>
      <c r="C39" s="18">
        <f>IF('NRU Proposal Calc'!$C$6='NRU Ref Data'!C$2,Data!G39,0)</f>
        <v>0</v>
      </c>
      <c r="D39" s="4">
        <f>IF('NRU Proposal Calc'!$C$6='NRU Ref Data'!D$2,Data!H39,0)</f>
        <v>0</v>
      </c>
      <c r="E39" s="4">
        <f>IF('NRU Proposal Calc'!$C$6='NRU Ref Data'!E$2,Data!I39,0)</f>
        <v>1.9894253424657535</v>
      </c>
      <c r="F39" s="4">
        <f>IF('NRU Proposal Calc'!$C$6='NRU Ref Data'!F$2,Data!J39,0)</f>
        <v>0</v>
      </c>
      <c r="G39" s="4">
        <f>IF('NRU Proposal Calc'!$C$6='NRU Ref Data'!G$2,Data!K39,0)</f>
        <v>0</v>
      </c>
      <c r="H39" s="4">
        <f>IF('NRU Proposal Calc'!$C$6='NRU Ref Data'!H$2,Data!L39,0)</f>
        <v>0</v>
      </c>
      <c r="I39" s="4">
        <f>IF('NRU Proposal Calc'!$C$6='NRU Ref Data'!I$2,Data!M39,0)</f>
        <v>0</v>
      </c>
      <c r="J39" s="4">
        <f>IF('NRU Proposal Calc'!$C$6='NRU Ref Data'!J$2,Data!N39,0)</f>
        <v>0</v>
      </c>
      <c r="K39" s="4">
        <f>IF('NRU Proposal Calc'!$C$6='NRU Ref Data'!K$2,Data!O39,0)</f>
        <v>0</v>
      </c>
      <c r="L39" s="4">
        <f>IF('NRU Proposal Calc'!$C$6='NRU Ref Data'!L$2,Data!P39,0)</f>
        <v>0</v>
      </c>
      <c r="M39" s="4">
        <f>IF('NRU Proposal Calc'!$C$6='NRU Ref Data'!M$2,Data!Q39,0)</f>
        <v>0</v>
      </c>
      <c r="N39" s="4">
        <f>IF('NRU Proposal Calc'!$C$6='NRU Ref Data'!N$2,Data!R39,0)</f>
        <v>0</v>
      </c>
      <c r="O39" s="4">
        <f>IF('NRU Proposal Calc'!$C$6='NRU Ref Data'!O$2,Data!S39,0)</f>
        <v>0</v>
      </c>
      <c r="P39" s="4">
        <f>IF('NRU Proposal Calc'!$C$6='NRU Ref Data'!P$2,Data!T39,0)</f>
        <v>0</v>
      </c>
      <c r="Q39" s="4">
        <f>IF('NRU Proposal Calc'!$C$6='NRU Ref Data'!Q$2,Data!U39,0)</f>
        <v>0</v>
      </c>
      <c r="R39" s="22">
        <f t="shared" si="1"/>
        <v>1.9894253424657535</v>
      </c>
      <c r="S39" s="18">
        <f>IF(S$2='NRU Proposal Calc'!$D$6,Data!V39,0)</f>
        <v>0</v>
      </c>
      <c r="T39" s="4">
        <f>IF(T$2='NRU Proposal Calc'!$D$6,Data!W39,0)</f>
        <v>0</v>
      </c>
      <c r="U39" s="4">
        <f>IF(U$2='NRU Proposal Calc'!$D$6,Data!X39,0)</f>
        <v>0</v>
      </c>
      <c r="V39" s="4">
        <f>IF(V$2='NRU Proposal Calc'!$D$6,Data!Y39,0)</f>
        <v>0</v>
      </c>
      <c r="W39" s="4">
        <f>IF(W$2='NRU Proposal Calc'!$D$6,Data!Z39,0)</f>
        <v>0</v>
      </c>
      <c r="X39" s="4">
        <f>IF(X$2='NRU Proposal Calc'!$D$6,Data!AA39,0)</f>
        <v>0</v>
      </c>
      <c r="Y39" s="4">
        <f>IF(Y$2='NRU Proposal Calc'!$D$6,Data!AB39,0)</f>
        <v>0</v>
      </c>
      <c r="Z39" s="4">
        <f>IF(Z$2='NRU Proposal Calc'!$D$6,Data!AC39,0)</f>
        <v>0</v>
      </c>
      <c r="AA39" s="4">
        <f>IF(AA$2='NRU Proposal Calc'!$D$6,Data!AD39,0)</f>
        <v>0</v>
      </c>
      <c r="AB39" s="4">
        <f>IF(AB$2='NRU Proposal Calc'!$D$6,Data!AE39,0)</f>
        <v>0</v>
      </c>
      <c r="AC39" s="4">
        <f>IF(AC$2='NRU Proposal Calc'!$D$6,Data!AF39,0)</f>
        <v>0</v>
      </c>
      <c r="AD39" s="4">
        <f>IF(AD$2='NRU Proposal Calc'!$D$6,Data!AG39,0)</f>
        <v>0</v>
      </c>
      <c r="AE39" s="4">
        <f>IF(AE$2='NRU Proposal Calc'!$D$6,Data!AH39,0)</f>
        <v>0</v>
      </c>
      <c r="AF39" s="4">
        <f>IF(AF$2='NRU Proposal Calc'!$D$6,Data!AI39,0)</f>
        <v>0</v>
      </c>
      <c r="AG39" s="6">
        <f t="shared" si="2"/>
        <v>0</v>
      </c>
      <c r="AH39" s="18">
        <f>IF(AH$2='NRU Proposal Calc'!$E$6,0,0)</f>
        <v>0</v>
      </c>
      <c r="AI39" s="4">
        <f>IF(AI$2='NRU Proposal Calc'!$E$6,Data!AJ39,0)</f>
        <v>0</v>
      </c>
      <c r="AJ39" s="4">
        <f>IF(AJ$2='NRU Proposal Calc'!$E$6,Data!AK39,0)</f>
        <v>0</v>
      </c>
      <c r="AK39" s="4">
        <f>IF(AK$2='NRU Proposal Calc'!$E$6,Data!AL39,0)</f>
        <v>0</v>
      </c>
      <c r="AL39" s="4">
        <f>IF(AL$2='NRU Proposal Calc'!$E$6,Data!AM39,0)</f>
        <v>0</v>
      </c>
      <c r="AM39" s="4">
        <f>IF(AM$2='NRU Proposal Calc'!$E$6,Data!AN39,0)</f>
        <v>0</v>
      </c>
      <c r="AN39" s="4">
        <f>IF(AN$2='NRU Proposal Calc'!$E$6,Data!AO39,0)</f>
        <v>0</v>
      </c>
      <c r="AO39" s="4">
        <f>IF(AO$2='NRU Proposal Calc'!$E$6,Data!AP39,0)</f>
        <v>0</v>
      </c>
      <c r="AP39" s="6">
        <f t="shared" si="3"/>
        <v>0</v>
      </c>
      <c r="AQ39" s="18">
        <f>IF(AQ$2='NRU Proposal Calc'!$F$6,0,0)</f>
        <v>0</v>
      </c>
      <c r="AR39" s="4">
        <f>IF(AR$2='NRU Proposal Calc'!$F$6,Data!AQ39,0)</f>
        <v>0</v>
      </c>
      <c r="AS39" s="4">
        <f>IF(AS$2='NRU Proposal Calc'!$F$6,Data!AR39,0)</f>
        <v>0</v>
      </c>
      <c r="AT39" s="4">
        <f>IF(AT$2='NRU Proposal Calc'!$F$6,Data!AS39,0)</f>
        <v>0</v>
      </c>
      <c r="AU39" s="4">
        <f>IF(AU$2='NRU Proposal Calc'!$F$6,Data!AT39,0)</f>
        <v>0</v>
      </c>
      <c r="AV39" s="4">
        <f>IF(AV$2='NRU Proposal Calc'!$F$6,Data!AU39,0)</f>
        <v>0</v>
      </c>
      <c r="AW39" s="4">
        <f>IF(AW$2='NRU Proposal Calc'!$F$6,Data!AV39,0)</f>
        <v>0</v>
      </c>
      <c r="AX39" s="4">
        <f>IF(AX$2='NRU Proposal Calc'!$F$6,Data!AW39,0)</f>
        <v>0</v>
      </c>
      <c r="AY39" s="6">
        <f t="shared" si="4"/>
        <v>0</v>
      </c>
      <c r="AZ39" s="18">
        <f>IF(AZ$2='NRU Proposal Calc'!$G$6,0,0)</f>
        <v>0</v>
      </c>
      <c r="BA39" s="4">
        <f>IF(BA$2='NRU Proposal Calc'!$G$6,Data!AX39,0)</f>
        <v>0</v>
      </c>
      <c r="BB39" s="4">
        <f>IF(BB$2='NRU Proposal Calc'!$G$6,Data!AY39,0)</f>
        <v>0</v>
      </c>
      <c r="BC39" s="4">
        <f>IF(BC$2='NRU Proposal Calc'!$G$6,Data!AZ39,0)</f>
        <v>0</v>
      </c>
      <c r="BD39" s="4">
        <f>IF(BD$2='NRU Proposal Calc'!$G$6,Data!BA39,0)</f>
        <v>0</v>
      </c>
      <c r="BE39" s="4">
        <f>IF(BE$2='NRU Proposal Calc'!$G$6,Data!BB39,0)</f>
        <v>0</v>
      </c>
      <c r="BF39" s="4">
        <f>IF(BF$2='NRU Proposal Calc'!$G$6,Data!BC39,0)</f>
        <v>0</v>
      </c>
      <c r="BG39" s="4">
        <f>IF(BG$2='NRU Proposal Calc'!$G$6,Data!BD39,0)</f>
        <v>0</v>
      </c>
      <c r="BH39" s="6">
        <f t="shared" si="5"/>
        <v>0</v>
      </c>
      <c r="BI39" s="97">
        <f>IF('NRU Proposal Calc'!$H$6="Yes",Data!BE39,0)</f>
        <v>0</v>
      </c>
      <c r="BJ39" s="18">
        <f>IF(BJ$2='NRU Proposal Calc'!$L$4,0,0)</f>
        <v>0</v>
      </c>
      <c r="BK39" s="4">
        <f>IF(BK$2='NRU Proposal Calc'!$L$4,Data!BV39,0)</f>
        <v>0</v>
      </c>
      <c r="BL39" s="4">
        <f>IF(BL$2='NRU Proposal Calc'!$L$4,Data!BW39,0)</f>
        <v>0</v>
      </c>
      <c r="BM39" s="4">
        <f>IF(BM$2='NRU Proposal Calc'!$L$4,Data!BX39,0)</f>
        <v>0</v>
      </c>
      <c r="BN39" s="4">
        <f>IF(BN$2='NRU Proposal Calc'!$L$4,Data!BY39,0)</f>
        <v>0</v>
      </c>
      <c r="BO39" s="4">
        <f>IF(BO$2='NRU Proposal Calc'!$L$4,Data!BZ39,0)</f>
        <v>0</v>
      </c>
      <c r="BP39" s="6">
        <f t="shared" si="6"/>
        <v>0</v>
      </c>
      <c r="BQ39" s="4">
        <f>IF('NRU Proposal Calc'!$J$6='NRU Ref Data'!BQ$2,Data!C39,0)</f>
        <v>0</v>
      </c>
      <c r="BR39" s="4">
        <f>IF('NRU Proposal Calc'!$J$6='NRU Ref Data'!BR$2,Data!D39,0)</f>
        <v>0</v>
      </c>
      <c r="BS39" s="4">
        <f>IF('NRU Proposal Calc'!$J$6='NRU Ref Data'!BS$2,Data!E39,0)</f>
        <v>0</v>
      </c>
      <c r="BT39" s="4">
        <f>IF('NRU Proposal Calc'!$J$6='NRU Ref Data'!BT$2,Data!F39,0)</f>
        <v>2.0379999999999998</v>
      </c>
      <c r="BU39" s="99">
        <f t="shared" si="0"/>
        <v>2.0379999999999998</v>
      </c>
      <c r="BV39" s="102">
        <f>IF('NRU Proposal Calc'!$L$6="Yes",'NRU Ref Data'!BP39*'NRU Proposal Calc'!$L$5,0)</f>
        <v>0</v>
      </c>
      <c r="BW39" s="102">
        <f>IF('NRU Proposal Calc'!$M$6="Yes",IF(('NRU Proposal Calc'!I43-'NRU Ref Data'!BU39)&gt;0,('NRU Proposal Calc'!I43-'NRU Ref Data'!BU39)*'NRU Proposal Calc'!$M$5,0),0)</f>
        <v>0</v>
      </c>
      <c r="BX39" s="80">
        <f>IF('NRU Proposal Calc'!$K$6="Yes",IF(('NRU Proposal Calc'!I43)&lt;'NRU Proposal Calc'!J43,('NRU Proposal Calc'!I43-'NRU Proposal Calc'!J43)*'NRU Proposal Calc'!$K$5,0),0)</f>
        <v>-4.8574657534246279E-2</v>
      </c>
      <c r="BY39" s="105">
        <f>IF('NRU Proposal Calc'!$N$5='NRU Ref Data'!$BY$2,'NRU Scaling'!D42,0)</f>
        <v>0.10480276529220799</v>
      </c>
      <c r="BZ39" s="1">
        <f>IF('NRU Proposal Calc'!$N$5='NRU Ref Data'!$BZ$2,'NRU Scaling'!H42,0)</f>
        <v>0</v>
      </c>
      <c r="CA39" s="6">
        <f>IF('NRU Proposal Calc'!$N$6="Yes",SUM('NRU Ref Data'!BY39:BZ39),0)</f>
        <v>0.10480276529220799</v>
      </c>
      <c r="CB39" s="4"/>
      <c r="CC39" s="4"/>
      <c r="CD39" s="4"/>
      <c r="CE39" s="4"/>
      <c r="CF39" s="4"/>
      <c r="CG39" s="4"/>
      <c r="CH39" s="4"/>
      <c r="CI39" s="4"/>
      <c r="CJ39" s="4"/>
      <c r="CK39" s="4"/>
      <c r="CL39" s="4"/>
      <c r="CM39" s="4"/>
      <c r="CN39" s="4"/>
      <c r="CO39" s="4"/>
      <c r="CP39" s="4"/>
      <c r="CQ39" s="4"/>
      <c r="CR39" s="4" t="e">
        <f>IF('NRU Proposal Calc'!#REF!='NRU Ref Data'!CR$2,Data!G39,0)</f>
        <v>#REF!</v>
      </c>
      <c r="CS39" s="4" t="e">
        <f>IF('NRU Proposal Calc'!#REF!='NRU Ref Data'!CS$2,Data!H39,0)</f>
        <v>#REF!</v>
      </c>
      <c r="CT39" s="4" t="e">
        <f>IF('NRU Proposal Calc'!#REF!='NRU Ref Data'!CT$2,Data!I39,0)</f>
        <v>#REF!</v>
      </c>
      <c r="CU39" s="4" t="e">
        <f>IF('NRU Proposal Calc'!#REF!='NRU Ref Data'!CU$2,Data!J39,0)</f>
        <v>#REF!</v>
      </c>
      <c r="CV39" s="4" t="e">
        <f>IF('NRU Proposal Calc'!#REF!='NRU Ref Data'!CV$2,Data!K39,0)</f>
        <v>#REF!</v>
      </c>
      <c r="CW39" s="4" t="e">
        <f>IF('NRU Proposal Calc'!#REF!='NRU Ref Data'!CW$2,Data!L39,0)</f>
        <v>#REF!</v>
      </c>
      <c r="CX39" s="4" t="e">
        <f>IF('NRU Proposal Calc'!#REF!='NRU Ref Data'!CX$2,Data!M39,0)</f>
        <v>#REF!</v>
      </c>
      <c r="CY39" s="4" t="e">
        <f>IF('NRU Proposal Calc'!#REF!='NRU Ref Data'!CY$2,Data!N39,0)</f>
        <v>#REF!</v>
      </c>
      <c r="CZ39" s="4" t="e">
        <f>IF('NRU Proposal Calc'!#REF!='NRU Ref Data'!CZ$2,Data!O39,0)</f>
        <v>#REF!</v>
      </c>
      <c r="DA39" s="4" t="e">
        <f>IF('NRU Proposal Calc'!#REF!='NRU Ref Data'!DA$2,Data!P39,0)</f>
        <v>#REF!</v>
      </c>
      <c r="DB39" s="4" t="e">
        <f>IF('NRU Proposal Calc'!#REF!='NRU Ref Data'!DB$2,Data!Q39,0)</f>
        <v>#REF!</v>
      </c>
      <c r="DC39" s="4" t="e">
        <f>IF('NRU Proposal Calc'!#REF!='NRU Ref Data'!DC$2,Data!R39,0)</f>
        <v>#REF!</v>
      </c>
      <c r="DD39" s="4" t="e">
        <f>IF('NRU Proposal Calc'!#REF!='NRU Ref Data'!DD$2,Data!S39,0)</f>
        <v>#REF!</v>
      </c>
      <c r="DE39" s="4" t="e">
        <f>IF('NRU Proposal Calc'!#REF!='NRU Ref Data'!DE$2,Data!T39,0)</f>
        <v>#REF!</v>
      </c>
      <c r="DF39" s="4" t="e">
        <f>IF('NRU Proposal Calc'!#REF!='NRU Ref Data'!DF$2,Data!U39,0)</f>
        <v>#REF!</v>
      </c>
      <c r="DG39" s="22" t="e">
        <f t="shared" si="7"/>
        <v>#REF!</v>
      </c>
    </row>
    <row r="40" spans="1:111" x14ac:dyDescent="0.3">
      <c r="A40" s="12">
        <v>10101</v>
      </c>
      <c r="B40" s="37" t="s">
        <v>47</v>
      </c>
      <c r="C40" s="18">
        <f>IF('NRU Proposal Calc'!$C$6='NRU Ref Data'!C$2,Data!G40,0)</f>
        <v>0</v>
      </c>
      <c r="D40" s="4">
        <f>IF('NRU Proposal Calc'!$C$6='NRU Ref Data'!D$2,Data!H40,0)</f>
        <v>0</v>
      </c>
      <c r="E40" s="4">
        <f>IF('NRU Proposal Calc'!$C$6='NRU Ref Data'!E$2,Data!I40,0)</f>
        <v>76.769821689497704</v>
      </c>
      <c r="F40" s="4">
        <f>IF('NRU Proposal Calc'!$C$6='NRU Ref Data'!F$2,Data!J40,0)</f>
        <v>0</v>
      </c>
      <c r="G40" s="4">
        <f>IF('NRU Proposal Calc'!$C$6='NRU Ref Data'!G$2,Data!K40,0)</f>
        <v>0</v>
      </c>
      <c r="H40" s="4">
        <f>IF('NRU Proposal Calc'!$C$6='NRU Ref Data'!H$2,Data!L40,0)</f>
        <v>0</v>
      </c>
      <c r="I40" s="4">
        <f>IF('NRU Proposal Calc'!$C$6='NRU Ref Data'!I$2,Data!M40,0)</f>
        <v>0</v>
      </c>
      <c r="J40" s="4">
        <f>IF('NRU Proposal Calc'!$C$6='NRU Ref Data'!J$2,Data!N40,0)</f>
        <v>0</v>
      </c>
      <c r="K40" s="4">
        <f>IF('NRU Proposal Calc'!$C$6='NRU Ref Data'!K$2,Data!O40,0)</f>
        <v>0</v>
      </c>
      <c r="L40" s="4">
        <f>IF('NRU Proposal Calc'!$C$6='NRU Ref Data'!L$2,Data!P40,0)</f>
        <v>0</v>
      </c>
      <c r="M40" s="4">
        <f>IF('NRU Proposal Calc'!$C$6='NRU Ref Data'!M$2,Data!Q40,0)</f>
        <v>0</v>
      </c>
      <c r="N40" s="4">
        <f>IF('NRU Proposal Calc'!$C$6='NRU Ref Data'!N$2,Data!R40,0)</f>
        <v>0</v>
      </c>
      <c r="O40" s="4">
        <f>IF('NRU Proposal Calc'!$C$6='NRU Ref Data'!O$2,Data!S40,0)</f>
        <v>0</v>
      </c>
      <c r="P40" s="4">
        <f>IF('NRU Proposal Calc'!$C$6='NRU Ref Data'!P$2,Data!T40,0)</f>
        <v>0</v>
      </c>
      <c r="Q40" s="4">
        <f>IF('NRU Proposal Calc'!$C$6='NRU Ref Data'!Q$2,Data!U40,0)</f>
        <v>0</v>
      </c>
      <c r="R40" s="22">
        <f t="shared" si="1"/>
        <v>76.769821689497704</v>
      </c>
      <c r="S40" s="18">
        <f>IF(S$2='NRU Proposal Calc'!$D$6,Data!V40,0)</f>
        <v>0</v>
      </c>
      <c r="T40" s="4">
        <f>IF(T$2='NRU Proposal Calc'!$D$6,Data!W40,0)</f>
        <v>0</v>
      </c>
      <c r="U40" s="4">
        <f>IF(U$2='NRU Proposal Calc'!$D$6,Data!X40,0)</f>
        <v>0</v>
      </c>
      <c r="V40" s="4">
        <f>IF(V$2='NRU Proposal Calc'!$D$6,Data!Y40,0)</f>
        <v>0</v>
      </c>
      <c r="W40" s="4">
        <f>IF(W$2='NRU Proposal Calc'!$D$6,Data!Z40,0)</f>
        <v>0</v>
      </c>
      <c r="X40" s="4">
        <f>IF(X$2='NRU Proposal Calc'!$D$6,Data!AA40,0)</f>
        <v>0</v>
      </c>
      <c r="Y40" s="4">
        <f>IF(Y$2='NRU Proposal Calc'!$D$6,Data!AB40,0)</f>
        <v>0</v>
      </c>
      <c r="Z40" s="4">
        <f>IF(Z$2='NRU Proposal Calc'!$D$6,Data!AC40,0)</f>
        <v>0</v>
      </c>
      <c r="AA40" s="4">
        <f>IF(AA$2='NRU Proposal Calc'!$D$6,Data!AD40,0)</f>
        <v>0</v>
      </c>
      <c r="AB40" s="4">
        <f>IF(AB$2='NRU Proposal Calc'!$D$6,Data!AE40,0)</f>
        <v>0</v>
      </c>
      <c r="AC40" s="4">
        <f>IF(AC$2='NRU Proposal Calc'!$D$6,Data!AF40,0)</f>
        <v>0</v>
      </c>
      <c r="AD40" s="4">
        <f>IF(AD$2='NRU Proposal Calc'!$D$6,Data!AG40,0)</f>
        <v>0</v>
      </c>
      <c r="AE40" s="4">
        <f>IF(AE$2='NRU Proposal Calc'!$D$6,Data!AH40,0)</f>
        <v>0</v>
      </c>
      <c r="AF40" s="4">
        <f>IF(AF$2='NRU Proposal Calc'!$D$6,Data!AI40,0)</f>
        <v>0</v>
      </c>
      <c r="AG40" s="6">
        <f t="shared" si="2"/>
        <v>0</v>
      </c>
      <c r="AH40" s="18">
        <f>IF(AH$2='NRU Proposal Calc'!$E$6,0,0)</f>
        <v>0</v>
      </c>
      <c r="AI40" s="4">
        <f>IF(AI$2='NRU Proposal Calc'!$E$6,Data!AJ40,0)</f>
        <v>0</v>
      </c>
      <c r="AJ40" s="4">
        <f>IF(AJ$2='NRU Proposal Calc'!$E$6,Data!AK40,0)</f>
        <v>0</v>
      </c>
      <c r="AK40" s="4">
        <f>IF(AK$2='NRU Proposal Calc'!$E$6,Data!AL40,0)</f>
        <v>0</v>
      </c>
      <c r="AL40" s="4">
        <f>IF(AL$2='NRU Proposal Calc'!$E$6,Data!AM40,0)</f>
        <v>0</v>
      </c>
      <c r="AM40" s="4">
        <f>IF(AM$2='NRU Proposal Calc'!$E$6,Data!AN40,0)</f>
        <v>0</v>
      </c>
      <c r="AN40" s="4">
        <f>IF(AN$2='NRU Proposal Calc'!$E$6,Data!AO40,0)</f>
        <v>0</v>
      </c>
      <c r="AO40" s="4">
        <f>IF(AO$2='NRU Proposal Calc'!$E$6,Data!AP40,0)</f>
        <v>0</v>
      </c>
      <c r="AP40" s="6">
        <f t="shared" si="3"/>
        <v>0</v>
      </c>
      <c r="AQ40" s="18">
        <f>IF(AQ$2='NRU Proposal Calc'!$F$6,0,0)</f>
        <v>0</v>
      </c>
      <c r="AR40" s="4">
        <f>IF(AR$2='NRU Proposal Calc'!$F$6,Data!AQ40,0)</f>
        <v>0</v>
      </c>
      <c r="AS40" s="4">
        <f>IF(AS$2='NRU Proposal Calc'!$F$6,Data!AR40,0)</f>
        <v>0</v>
      </c>
      <c r="AT40" s="4">
        <f>IF(AT$2='NRU Proposal Calc'!$F$6,Data!AS40,0)</f>
        <v>0</v>
      </c>
      <c r="AU40" s="4">
        <f>IF(AU$2='NRU Proposal Calc'!$F$6,Data!AT40,0)</f>
        <v>0</v>
      </c>
      <c r="AV40" s="4">
        <f>IF(AV$2='NRU Proposal Calc'!$F$6,Data!AU40,0)</f>
        <v>0</v>
      </c>
      <c r="AW40" s="4">
        <f>IF(AW$2='NRU Proposal Calc'!$F$6,Data!AV40,0)</f>
        <v>0</v>
      </c>
      <c r="AX40" s="4">
        <f>IF(AX$2='NRU Proposal Calc'!$F$6,Data!AW40,0)</f>
        <v>0</v>
      </c>
      <c r="AY40" s="6">
        <f t="shared" si="4"/>
        <v>0</v>
      </c>
      <c r="AZ40" s="18">
        <f>IF(AZ$2='NRU Proposal Calc'!$G$6,0,0)</f>
        <v>0</v>
      </c>
      <c r="BA40" s="4">
        <f>IF(BA$2='NRU Proposal Calc'!$G$6,Data!AX40,0)</f>
        <v>0</v>
      </c>
      <c r="BB40" s="4">
        <f>IF(BB$2='NRU Proposal Calc'!$G$6,Data!AY40,0)</f>
        <v>0</v>
      </c>
      <c r="BC40" s="4">
        <f>IF(BC$2='NRU Proposal Calc'!$G$6,Data!AZ40,0)</f>
        <v>0</v>
      </c>
      <c r="BD40" s="4">
        <f>IF(BD$2='NRU Proposal Calc'!$G$6,Data!BA40,0)</f>
        <v>0</v>
      </c>
      <c r="BE40" s="4">
        <f>IF(BE$2='NRU Proposal Calc'!$G$6,Data!BB40,0)</f>
        <v>0</v>
      </c>
      <c r="BF40" s="4">
        <f>IF(BF$2='NRU Proposal Calc'!$G$6,Data!BC40,0)</f>
        <v>0</v>
      </c>
      <c r="BG40" s="4">
        <f>IF(BG$2='NRU Proposal Calc'!$G$6,Data!BD40,0)</f>
        <v>0</v>
      </c>
      <c r="BH40" s="6">
        <f t="shared" si="5"/>
        <v>0</v>
      </c>
      <c r="BI40" s="97">
        <f>IF('NRU Proposal Calc'!$H$6="Yes",Data!BE40,0)</f>
        <v>0</v>
      </c>
      <c r="BJ40" s="18">
        <f>IF(BJ$2='NRU Proposal Calc'!$L$4,0,0)</f>
        <v>0</v>
      </c>
      <c r="BK40" s="4">
        <f>IF(BK$2='NRU Proposal Calc'!$L$4,Data!BV40,0)</f>
        <v>0</v>
      </c>
      <c r="BL40" s="4">
        <f>IF(BL$2='NRU Proposal Calc'!$L$4,Data!BW40,0)</f>
        <v>2.5294999999999996</v>
      </c>
      <c r="BM40" s="4">
        <f>IF(BM$2='NRU Proposal Calc'!$L$4,Data!BX40,0)</f>
        <v>0</v>
      </c>
      <c r="BN40" s="4">
        <f>IF(BN$2='NRU Proposal Calc'!$L$4,Data!BY40,0)</f>
        <v>0</v>
      </c>
      <c r="BO40" s="4">
        <f>IF(BO$2='NRU Proposal Calc'!$L$4,Data!BZ40,0)</f>
        <v>0</v>
      </c>
      <c r="BP40" s="6">
        <f t="shared" si="6"/>
        <v>2.5294999999999996</v>
      </c>
      <c r="BQ40" s="4">
        <f>IF('NRU Proposal Calc'!$J$6='NRU Ref Data'!BQ$2,Data!C40,0)</f>
        <v>0</v>
      </c>
      <c r="BR40" s="4">
        <f>IF('NRU Proposal Calc'!$J$6='NRU Ref Data'!BR$2,Data!D40,0)</f>
        <v>0</v>
      </c>
      <c r="BS40" s="4">
        <f>IF('NRU Proposal Calc'!$J$6='NRU Ref Data'!BS$2,Data!E40,0)</f>
        <v>0</v>
      </c>
      <c r="BT40" s="4">
        <f>IF('NRU Proposal Calc'!$J$6='NRU Ref Data'!BT$2,Data!F40,0)</f>
        <v>76.028000000000006</v>
      </c>
      <c r="BU40" s="99">
        <f t="shared" si="0"/>
        <v>76.028000000000006</v>
      </c>
      <c r="BV40" s="102">
        <f>IF('NRU Proposal Calc'!$L$6="Yes",'NRU Ref Data'!BP40*'NRU Proposal Calc'!$L$5,0)</f>
        <v>1.2647499999999998</v>
      </c>
      <c r="BW40" s="102">
        <f>IF('NRU Proposal Calc'!$M$6="Yes",IF(('NRU Proposal Calc'!I44-'NRU Ref Data'!BU40)&gt;0,('NRU Proposal Calc'!I44-'NRU Ref Data'!BU40)*'NRU Proposal Calc'!$M$5,0),0)</f>
        <v>0.37091084474884894</v>
      </c>
      <c r="BX40" s="80">
        <f>IF('NRU Proposal Calc'!$K$6="Yes",IF(('NRU Proposal Calc'!I44)&lt;'NRU Proposal Calc'!J44,('NRU Proposal Calc'!I44-'NRU Proposal Calc'!J44)*'NRU Proposal Calc'!$K$5,0),0)</f>
        <v>0</v>
      </c>
      <c r="BY40" s="105">
        <f>IF('NRU Proposal Calc'!$N$5='NRU Ref Data'!$BY$2,'NRU Scaling'!D43,0)</f>
        <v>4.0913153389097188</v>
      </c>
      <c r="BZ40" s="1">
        <f>IF('NRU Proposal Calc'!$N$5='NRU Ref Data'!$BZ$2,'NRU Scaling'!H43,0)</f>
        <v>0</v>
      </c>
      <c r="CA40" s="6">
        <f>IF('NRU Proposal Calc'!$N$6="Yes",SUM('NRU Ref Data'!BY40:BZ40),0)</f>
        <v>4.0913153389097188</v>
      </c>
      <c r="CB40" s="4"/>
      <c r="CC40" s="4"/>
      <c r="CD40" s="4"/>
      <c r="CE40" s="4"/>
      <c r="CF40" s="4"/>
      <c r="CG40" s="4"/>
      <c r="CH40" s="4"/>
      <c r="CI40" s="4"/>
      <c r="CJ40" s="4"/>
      <c r="CK40" s="4"/>
      <c r="CL40" s="4"/>
      <c r="CM40" s="4"/>
      <c r="CN40" s="4"/>
      <c r="CO40" s="4"/>
      <c r="CP40" s="4"/>
      <c r="CQ40" s="4"/>
      <c r="CR40" s="4" t="e">
        <f>IF('NRU Proposal Calc'!#REF!='NRU Ref Data'!CR$2,Data!G40,0)</f>
        <v>#REF!</v>
      </c>
      <c r="CS40" s="4" t="e">
        <f>IF('NRU Proposal Calc'!#REF!='NRU Ref Data'!CS$2,Data!H40,0)</f>
        <v>#REF!</v>
      </c>
      <c r="CT40" s="4" t="e">
        <f>IF('NRU Proposal Calc'!#REF!='NRU Ref Data'!CT$2,Data!I40,0)</f>
        <v>#REF!</v>
      </c>
      <c r="CU40" s="4" t="e">
        <f>IF('NRU Proposal Calc'!#REF!='NRU Ref Data'!CU$2,Data!J40,0)</f>
        <v>#REF!</v>
      </c>
      <c r="CV40" s="4" t="e">
        <f>IF('NRU Proposal Calc'!#REF!='NRU Ref Data'!CV$2,Data!K40,0)</f>
        <v>#REF!</v>
      </c>
      <c r="CW40" s="4" t="e">
        <f>IF('NRU Proposal Calc'!#REF!='NRU Ref Data'!CW$2,Data!L40,0)</f>
        <v>#REF!</v>
      </c>
      <c r="CX40" s="4" t="e">
        <f>IF('NRU Proposal Calc'!#REF!='NRU Ref Data'!CX$2,Data!M40,0)</f>
        <v>#REF!</v>
      </c>
      <c r="CY40" s="4" t="e">
        <f>IF('NRU Proposal Calc'!#REF!='NRU Ref Data'!CY$2,Data!N40,0)</f>
        <v>#REF!</v>
      </c>
      <c r="CZ40" s="4" t="e">
        <f>IF('NRU Proposal Calc'!#REF!='NRU Ref Data'!CZ$2,Data!O40,0)</f>
        <v>#REF!</v>
      </c>
      <c r="DA40" s="4" t="e">
        <f>IF('NRU Proposal Calc'!#REF!='NRU Ref Data'!DA$2,Data!P40,0)</f>
        <v>#REF!</v>
      </c>
      <c r="DB40" s="4" t="e">
        <f>IF('NRU Proposal Calc'!#REF!='NRU Ref Data'!DB$2,Data!Q40,0)</f>
        <v>#REF!</v>
      </c>
      <c r="DC40" s="4" t="e">
        <f>IF('NRU Proposal Calc'!#REF!='NRU Ref Data'!DC$2,Data!R40,0)</f>
        <v>#REF!</v>
      </c>
      <c r="DD40" s="4" t="e">
        <f>IF('NRU Proposal Calc'!#REF!='NRU Ref Data'!DD$2,Data!S40,0)</f>
        <v>#REF!</v>
      </c>
      <c r="DE40" s="4" t="e">
        <f>IF('NRU Proposal Calc'!#REF!='NRU Ref Data'!DE$2,Data!T40,0)</f>
        <v>#REF!</v>
      </c>
      <c r="DF40" s="4" t="e">
        <f>IF('NRU Proposal Calc'!#REF!='NRU Ref Data'!DF$2,Data!U40,0)</f>
        <v>#REF!</v>
      </c>
      <c r="DG40" s="22" t="e">
        <f t="shared" si="7"/>
        <v>#REF!</v>
      </c>
    </row>
    <row r="41" spans="1:111" x14ac:dyDescent="0.3">
      <c r="A41" s="12">
        <v>10103</v>
      </c>
      <c r="B41" s="37" t="s">
        <v>48</v>
      </c>
      <c r="C41" s="18">
        <f>IF('NRU Proposal Calc'!$C$6='NRU Ref Data'!C$2,Data!G41,0)</f>
        <v>0</v>
      </c>
      <c r="D41" s="4">
        <f>IF('NRU Proposal Calc'!$C$6='NRU Ref Data'!D$2,Data!H41,0)</f>
        <v>0</v>
      </c>
      <c r="E41" s="4">
        <f>IF('NRU Proposal Calc'!$C$6='NRU Ref Data'!E$2,Data!I41,0)</f>
        <v>534.31346369863013</v>
      </c>
      <c r="F41" s="4">
        <f>IF('NRU Proposal Calc'!$C$6='NRU Ref Data'!F$2,Data!J41,0)</f>
        <v>0</v>
      </c>
      <c r="G41" s="4">
        <f>IF('NRU Proposal Calc'!$C$6='NRU Ref Data'!G$2,Data!K41,0)</f>
        <v>0</v>
      </c>
      <c r="H41" s="4">
        <f>IF('NRU Proposal Calc'!$C$6='NRU Ref Data'!H$2,Data!L41,0)</f>
        <v>0</v>
      </c>
      <c r="I41" s="4">
        <f>IF('NRU Proposal Calc'!$C$6='NRU Ref Data'!I$2,Data!M41,0)</f>
        <v>0</v>
      </c>
      <c r="J41" s="4">
        <f>IF('NRU Proposal Calc'!$C$6='NRU Ref Data'!J$2,Data!N41,0)</f>
        <v>0</v>
      </c>
      <c r="K41" s="4">
        <f>IF('NRU Proposal Calc'!$C$6='NRU Ref Data'!K$2,Data!O41,0)</f>
        <v>0</v>
      </c>
      <c r="L41" s="4">
        <f>IF('NRU Proposal Calc'!$C$6='NRU Ref Data'!L$2,Data!P41,0)</f>
        <v>0</v>
      </c>
      <c r="M41" s="4">
        <f>IF('NRU Proposal Calc'!$C$6='NRU Ref Data'!M$2,Data!Q41,0)</f>
        <v>0</v>
      </c>
      <c r="N41" s="4">
        <f>IF('NRU Proposal Calc'!$C$6='NRU Ref Data'!N$2,Data!R41,0)</f>
        <v>0</v>
      </c>
      <c r="O41" s="4">
        <f>IF('NRU Proposal Calc'!$C$6='NRU Ref Data'!O$2,Data!S41,0)</f>
        <v>0</v>
      </c>
      <c r="P41" s="4">
        <f>IF('NRU Proposal Calc'!$C$6='NRU Ref Data'!P$2,Data!T41,0)</f>
        <v>0</v>
      </c>
      <c r="Q41" s="4">
        <f>IF('NRU Proposal Calc'!$C$6='NRU Ref Data'!Q$2,Data!U41,0)</f>
        <v>0</v>
      </c>
      <c r="R41" s="22">
        <f t="shared" si="1"/>
        <v>534.31346369863013</v>
      </c>
      <c r="S41" s="18">
        <f>IF(S$2='NRU Proposal Calc'!$D$6,Data!V41,0)</f>
        <v>0</v>
      </c>
      <c r="T41" s="4">
        <f>IF(T$2='NRU Proposal Calc'!$D$6,Data!W41,0)</f>
        <v>0</v>
      </c>
      <c r="U41" s="4">
        <f>IF(U$2='NRU Proposal Calc'!$D$6,Data!X41,0)</f>
        <v>0</v>
      </c>
      <c r="V41" s="4">
        <f>IF(V$2='NRU Proposal Calc'!$D$6,Data!Y41,0)</f>
        <v>0</v>
      </c>
      <c r="W41" s="4">
        <f>IF(W$2='NRU Proposal Calc'!$D$6,Data!Z41,0)</f>
        <v>0</v>
      </c>
      <c r="X41" s="4">
        <f>IF(X$2='NRU Proposal Calc'!$D$6,Data!AA41,0)</f>
        <v>0</v>
      </c>
      <c r="Y41" s="4">
        <f>IF(Y$2='NRU Proposal Calc'!$D$6,Data!AB41,0)</f>
        <v>0</v>
      </c>
      <c r="Z41" s="4">
        <f>IF(Z$2='NRU Proposal Calc'!$D$6,Data!AC41,0)</f>
        <v>0</v>
      </c>
      <c r="AA41" s="4">
        <f>IF(AA$2='NRU Proposal Calc'!$D$6,Data!AD41,0)</f>
        <v>0</v>
      </c>
      <c r="AB41" s="4">
        <f>IF(AB$2='NRU Proposal Calc'!$D$6,Data!AE41,0)</f>
        <v>0</v>
      </c>
      <c r="AC41" s="4">
        <f>IF(AC$2='NRU Proposal Calc'!$D$6,Data!AF41,0)</f>
        <v>0</v>
      </c>
      <c r="AD41" s="4">
        <f>IF(AD$2='NRU Proposal Calc'!$D$6,Data!AG41,0)</f>
        <v>0</v>
      </c>
      <c r="AE41" s="4">
        <f>IF(AE$2='NRU Proposal Calc'!$D$6,Data!AH41,0)</f>
        <v>0</v>
      </c>
      <c r="AF41" s="4">
        <f>IF(AF$2='NRU Proposal Calc'!$D$6,Data!AI41,0)</f>
        <v>0</v>
      </c>
      <c r="AG41" s="6">
        <f t="shared" si="2"/>
        <v>0</v>
      </c>
      <c r="AH41" s="18">
        <f>IF(AH$2='NRU Proposal Calc'!$E$6,0,0)</f>
        <v>0</v>
      </c>
      <c r="AI41" s="4">
        <f>IF(AI$2='NRU Proposal Calc'!$E$6,Data!AJ41,0)</f>
        <v>0</v>
      </c>
      <c r="AJ41" s="4">
        <f>IF(AJ$2='NRU Proposal Calc'!$E$6,Data!AK41,0)</f>
        <v>225.94851598173517</v>
      </c>
      <c r="AK41" s="4">
        <f>IF(AK$2='NRU Proposal Calc'!$E$6,Data!AL41,0)</f>
        <v>0</v>
      </c>
      <c r="AL41" s="4">
        <f>IF(AL$2='NRU Proposal Calc'!$E$6,Data!AM41,0)</f>
        <v>0</v>
      </c>
      <c r="AM41" s="4">
        <f>IF(AM$2='NRU Proposal Calc'!$E$6,Data!AN41,0)</f>
        <v>0</v>
      </c>
      <c r="AN41" s="4">
        <f>IF(AN$2='NRU Proposal Calc'!$E$6,Data!AO41,0)</f>
        <v>0</v>
      </c>
      <c r="AO41" s="4">
        <f>IF(AO$2='NRU Proposal Calc'!$E$6,Data!AP41,0)</f>
        <v>0</v>
      </c>
      <c r="AP41" s="6">
        <f t="shared" si="3"/>
        <v>225.94851598173517</v>
      </c>
      <c r="AQ41" s="18">
        <f>IF(AQ$2='NRU Proposal Calc'!$F$6,0,0)</f>
        <v>0</v>
      </c>
      <c r="AR41" s="4">
        <f>IF(AR$2='NRU Proposal Calc'!$F$6,Data!AQ41,0)</f>
        <v>0</v>
      </c>
      <c r="AS41" s="4">
        <f>IF(AS$2='NRU Proposal Calc'!$F$6,Data!AR41,0)</f>
        <v>0</v>
      </c>
      <c r="AT41" s="4">
        <f>IF(AT$2='NRU Proposal Calc'!$F$6,Data!AS41,0)</f>
        <v>0</v>
      </c>
      <c r="AU41" s="4">
        <f>IF(AU$2='NRU Proposal Calc'!$F$6,Data!AT41,0)</f>
        <v>0</v>
      </c>
      <c r="AV41" s="4">
        <f>IF(AV$2='NRU Proposal Calc'!$F$6,Data!AU41,0)</f>
        <v>0</v>
      </c>
      <c r="AW41" s="4">
        <f>IF(AW$2='NRU Proposal Calc'!$F$6,Data!AV41,0)</f>
        <v>0</v>
      </c>
      <c r="AX41" s="4">
        <f>IF(AX$2='NRU Proposal Calc'!$F$6,Data!AW41,0)</f>
        <v>0</v>
      </c>
      <c r="AY41" s="6">
        <f t="shared" si="4"/>
        <v>0</v>
      </c>
      <c r="AZ41" s="18">
        <f>IF(AZ$2='NRU Proposal Calc'!$G$6,0,0)</f>
        <v>0</v>
      </c>
      <c r="BA41" s="4">
        <f>IF(BA$2='NRU Proposal Calc'!$G$6,Data!AX41,0)</f>
        <v>0</v>
      </c>
      <c r="BB41" s="4">
        <f>IF(BB$2='NRU Proposal Calc'!$G$6,Data!AY41,0)</f>
        <v>0</v>
      </c>
      <c r="BC41" s="4">
        <f>IF(BC$2='NRU Proposal Calc'!$G$6,Data!AZ41,0)</f>
        <v>0</v>
      </c>
      <c r="BD41" s="4">
        <f>IF(BD$2='NRU Proposal Calc'!$G$6,Data!BA41,0)</f>
        <v>0</v>
      </c>
      <c r="BE41" s="4">
        <f>IF(BE$2='NRU Proposal Calc'!$G$6,Data!BB41,0)</f>
        <v>0</v>
      </c>
      <c r="BF41" s="4">
        <f>IF(BF$2='NRU Proposal Calc'!$G$6,Data!BC41,0)</f>
        <v>0</v>
      </c>
      <c r="BG41" s="4">
        <f>IF(BG$2='NRU Proposal Calc'!$G$6,Data!BD41,0)</f>
        <v>0</v>
      </c>
      <c r="BH41" s="6">
        <f t="shared" si="5"/>
        <v>0</v>
      </c>
      <c r="BI41" s="97">
        <f>IF('NRU Proposal Calc'!$H$6="Yes",Data!BE41,0)</f>
        <v>123</v>
      </c>
      <c r="BJ41" s="18">
        <f>IF(BJ$2='NRU Proposal Calc'!$L$4,0,0)</f>
        <v>0</v>
      </c>
      <c r="BK41" s="4">
        <f>IF(BK$2='NRU Proposal Calc'!$L$4,Data!BV41,0)</f>
        <v>0</v>
      </c>
      <c r="BL41" s="4">
        <f>IF(BL$2='NRU Proposal Calc'!$L$4,Data!BW41,0)</f>
        <v>41.808999999999997</v>
      </c>
      <c r="BM41" s="4">
        <f>IF(BM$2='NRU Proposal Calc'!$L$4,Data!BX41,0)</f>
        <v>0</v>
      </c>
      <c r="BN41" s="4">
        <f>IF(BN$2='NRU Proposal Calc'!$L$4,Data!BY41,0)</f>
        <v>0</v>
      </c>
      <c r="BO41" s="4">
        <f>IF(BO$2='NRU Proposal Calc'!$L$4,Data!BZ41,0)</f>
        <v>0</v>
      </c>
      <c r="BP41" s="6">
        <f t="shared" si="6"/>
        <v>41.808999999999997</v>
      </c>
      <c r="BQ41" s="4">
        <f>IF('NRU Proposal Calc'!$J$6='NRU Ref Data'!BQ$2,Data!C41,0)</f>
        <v>0</v>
      </c>
      <c r="BR41" s="4">
        <f>IF('NRU Proposal Calc'!$J$6='NRU Ref Data'!BR$2,Data!D41,0)</f>
        <v>0</v>
      </c>
      <c r="BS41" s="4">
        <f>IF('NRU Proposal Calc'!$J$6='NRU Ref Data'!BS$2,Data!E41,0)</f>
        <v>0</v>
      </c>
      <c r="BT41" s="4">
        <f>IF('NRU Proposal Calc'!$J$6='NRU Ref Data'!BT$2,Data!F41,0)</f>
        <v>318.49400000000003</v>
      </c>
      <c r="BU41" s="99">
        <f t="shared" si="0"/>
        <v>318.49400000000003</v>
      </c>
      <c r="BV41" s="102">
        <f>IF('NRU Proposal Calc'!$L$6="Yes",'NRU Ref Data'!BP41*'NRU Proposal Calc'!$L$5,0)</f>
        <v>20.904499999999999</v>
      </c>
      <c r="BW41" s="102">
        <f>IF('NRU Proposal Calc'!$M$6="Yes",IF(('NRU Proposal Calc'!I45-'NRU Ref Data'!BU41)&gt;0,('NRU Proposal Calc'!I45-'NRU Ref Data'!BU41)*'NRU Proposal Calc'!$M$5,0),0)</f>
        <v>56.435473858447466</v>
      </c>
      <c r="BX41" s="80">
        <f>IF('NRU Proposal Calc'!$K$6="Yes",IF(('NRU Proposal Calc'!I45)&lt;'NRU Proposal Calc'!J45,('NRU Proposal Calc'!I45-'NRU Proposal Calc'!J45)*'NRU Proposal Calc'!$K$5,0),0)</f>
        <v>0</v>
      </c>
      <c r="BY41" s="105">
        <f>IF('NRU Proposal Calc'!$N$5='NRU Ref Data'!$BY$2,'NRU Scaling'!D44,0)</f>
        <v>20.852501559848299</v>
      </c>
      <c r="BZ41" s="1">
        <f>IF('NRU Proposal Calc'!$N$5='NRU Ref Data'!$BZ$2,'NRU Scaling'!H44,0)</f>
        <v>0</v>
      </c>
      <c r="CA41" s="6">
        <f>IF('NRU Proposal Calc'!$N$6="Yes",SUM('NRU Ref Data'!BY41:BZ41),0)</f>
        <v>20.852501559848299</v>
      </c>
      <c r="CB41" s="4"/>
      <c r="CC41" s="4"/>
      <c r="CD41" s="4"/>
      <c r="CE41" s="4"/>
      <c r="CF41" s="4"/>
      <c r="CG41" s="4"/>
      <c r="CH41" s="4"/>
      <c r="CI41" s="4"/>
      <c r="CJ41" s="4"/>
      <c r="CK41" s="4"/>
      <c r="CL41" s="4"/>
      <c r="CM41" s="4"/>
      <c r="CN41" s="4"/>
      <c r="CO41" s="4"/>
      <c r="CP41" s="4"/>
      <c r="CQ41" s="4"/>
      <c r="CR41" s="4" t="e">
        <f>IF('NRU Proposal Calc'!#REF!='NRU Ref Data'!CR$2,Data!G41,0)</f>
        <v>#REF!</v>
      </c>
      <c r="CS41" s="4" t="e">
        <f>IF('NRU Proposal Calc'!#REF!='NRU Ref Data'!CS$2,Data!H41,0)</f>
        <v>#REF!</v>
      </c>
      <c r="CT41" s="4" t="e">
        <f>IF('NRU Proposal Calc'!#REF!='NRU Ref Data'!CT$2,Data!I41,0)</f>
        <v>#REF!</v>
      </c>
      <c r="CU41" s="4" t="e">
        <f>IF('NRU Proposal Calc'!#REF!='NRU Ref Data'!CU$2,Data!J41,0)</f>
        <v>#REF!</v>
      </c>
      <c r="CV41" s="4" t="e">
        <f>IF('NRU Proposal Calc'!#REF!='NRU Ref Data'!CV$2,Data!K41,0)</f>
        <v>#REF!</v>
      </c>
      <c r="CW41" s="4" t="e">
        <f>IF('NRU Proposal Calc'!#REF!='NRU Ref Data'!CW$2,Data!L41,0)</f>
        <v>#REF!</v>
      </c>
      <c r="CX41" s="4" t="e">
        <f>IF('NRU Proposal Calc'!#REF!='NRU Ref Data'!CX$2,Data!M41,0)</f>
        <v>#REF!</v>
      </c>
      <c r="CY41" s="4" t="e">
        <f>IF('NRU Proposal Calc'!#REF!='NRU Ref Data'!CY$2,Data!N41,0)</f>
        <v>#REF!</v>
      </c>
      <c r="CZ41" s="4" t="e">
        <f>IF('NRU Proposal Calc'!#REF!='NRU Ref Data'!CZ$2,Data!O41,0)</f>
        <v>#REF!</v>
      </c>
      <c r="DA41" s="4" t="e">
        <f>IF('NRU Proposal Calc'!#REF!='NRU Ref Data'!DA$2,Data!P41,0)</f>
        <v>#REF!</v>
      </c>
      <c r="DB41" s="4" t="e">
        <f>IF('NRU Proposal Calc'!#REF!='NRU Ref Data'!DB$2,Data!Q41,0)</f>
        <v>#REF!</v>
      </c>
      <c r="DC41" s="4" t="e">
        <f>IF('NRU Proposal Calc'!#REF!='NRU Ref Data'!DC$2,Data!R41,0)</f>
        <v>#REF!</v>
      </c>
      <c r="DD41" s="4" t="e">
        <f>IF('NRU Proposal Calc'!#REF!='NRU Ref Data'!DD$2,Data!S41,0)</f>
        <v>#REF!</v>
      </c>
      <c r="DE41" s="4" t="e">
        <f>IF('NRU Proposal Calc'!#REF!='NRU Ref Data'!DE$2,Data!T41,0)</f>
        <v>#REF!</v>
      </c>
      <c r="DF41" s="4" t="e">
        <f>IF('NRU Proposal Calc'!#REF!='NRU Ref Data'!DF$2,Data!U41,0)</f>
        <v>#REF!</v>
      </c>
      <c r="DG41" s="22" t="e">
        <f t="shared" si="7"/>
        <v>#REF!</v>
      </c>
    </row>
    <row r="42" spans="1:111" x14ac:dyDescent="0.3">
      <c r="A42" s="12">
        <v>10105</v>
      </c>
      <c r="B42" s="37" t="s">
        <v>49</v>
      </c>
      <c r="C42" s="18">
        <f>IF('NRU Proposal Calc'!$C$6='NRU Ref Data'!C$2,Data!G42,0)</f>
        <v>0</v>
      </c>
      <c r="D42" s="4">
        <f>IF('NRU Proposal Calc'!$C$6='NRU Ref Data'!D$2,Data!H42,0)</f>
        <v>0</v>
      </c>
      <c r="E42" s="4">
        <f>IF('NRU Proposal Calc'!$C$6='NRU Ref Data'!E$2,Data!I42,0)</f>
        <v>83.237930365296805</v>
      </c>
      <c r="F42" s="4">
        <f>IF('NRU Proposal Calc'!$C$6='NRU Ref Data'!F$2,Data!J42,0)</f>
        <v>0</v>
      </c>
      <c r="G42" s="4">
        <f>IF('NRU Proposal Calc'!$C$6='NRU Ref Data'!G$2,Data!K42,0)</f>
        <v>0</v>
      </c>
      <c r="H42" s="4">
        <f>IF('NRU Proposal Calc'!$C$6='NRU Ref Data'!H$2,Data!L42,0)</f>
        <v>0</v>
      </c>
      <c r="I42" s="4">
        <f>IF('NRU Proposal Calc'!$C$6='NRU Ref Data'!I$2,Data!M42,0)</f>
        <v>0</v>
      </c>
      <c r="J42" s="4">
        <f>IF('NRU Proposal Calc'!$C$6='NRU Ref Data'!J$2,Data!N42,0)</f>
        <v>0</v>
      </c>
      <c r="K42" s="4">
        <f>IF('NRU Proposal Calc'!$C$6='NRU Ref Data'!K$2,Data!O42,0)</f>
        <v>0</v>
      </c>
      <c r="L42" s="4">
        <f>IF('NRU Proposal Calc'!$C$6='NRU Ref Data'!L$2,Data!P42,0)</f>
        <v>0</v>
      </c>
      <c r="M42" s="4">
        <f>IF('NRU Proposal Calc'!$C$6='NRU Ref Data'!M$2,Data!Q42,0)</f>
        <v>0</v>
      </c>
      <c r="N42" s="4">
        <f>IF('NRU Proposal Calc'!$C$6='NRU Ref Data'!N$2,Data!R42,0)</f>
        <v>0</v>
      </c>
      <c r="O42" s="4">
        <f>IF('NRU Proposal Calc'!$C$6='NRU Ref Data'!O$2,Data!S42,0)</f>
        <v>0</v>
      </c>
      <c r="P42" s="4">
        <f>IF('NRU Proposal Calc'!$C$6='NRU Ref Data'!P$2,Data!T42,0)</f>
        <v>0</v>
      </c>
      <c r="Q42" s="4">
        <f>IF('NRU Proposal Calc'!$C$6='NRU Ref Data'!Q$2,Data!U42,0)</f>
        <v>0</v>
      </c>
      <c r="R42" s="22">
        <f t="shared" si="1"/>
        <v>83.237930365296805</v>
      </c>
      <c r="S42" s="18">
        <f>IF(S$2='NRU Proposal Calc'!$D$6,Data!V42,0)</f>
        <v>0</v>
      </c>
      <c r="T42" s="4">
        <f>IF(T$2='NRU Proposal Calc'!$D$6,Data!W42,0)</f>
        <v>0</v>
      </c>
      <c r="U42" s="4">
        <f>IF(U$2='NRU Proposal Calc'!$D$6,Data!X42,0)</f>
        <v>0</v>
      </c>
      <c r="V42" s="4">
        <f>IF(V$2='NRU Proposal Calc'!$D$6,Data!Y42,0)</f>
        <v>0</v>
      </c>
      <c r="W42" s="4">
        <f>IF(W$2='NRU Proposal Calc'!$D$6,Data!Z42,0)</f>
        <v>0</v>
      </c>
      <c r="X42" s="4">
        <f>IF(X$2='NRU Proposal Calc'!$D$6,Data!AA42,0)</f>
        <v>0</v>
      </c>
      <c r="Y42" s="4">
        <f>IF(Y$2='NRU Proposal Calc'!$D$6,Data!AB42,0)</f>
        <v>0</v>
      </c>
      <c r="Z42" s="4">
        <f>IF(Z$2='NRU Proposal Calc'!$D$6,Data!AC42,0)</f>
        <v>0</v>
      </c>
      <c r="AA42" s="4">
        <f>IF(AA$2='NRU Proposal Calc'!$D$6,Data!AD42,0)</f>
        <v>0</v>
      </c>
      <c r="AB42" s="4">
        <f>IF(AB$2='NRU Proposal Calc'!$D$6,Data!AE42,0)</f>
        <v>0</v>
      </c>
      <c r="AC42" s="4">
        <f>IF(AC$2='NRU Proposal Calc'!$D$6,Data!AF42,0)</f>
        <v>0</v>
      </c>
      <c r="AD42" s="4">
        <f>IF(AD$2='NRU Proposal Calc'!$D$6,Data!AG42,0)</f>
        <v>0</v>
      </c>
      <c r="AE42" s="4">
        <f>IF(AE$2='NRU Proposal Calc'!$D$6,Data!AH42,0)</f>
        <v>0</v>
      </c>
      <c r="AF42" s="4">
        <f>IF(AF$2='NRU Proposal Calc'!$D$6,Data!AI42,0)</f>
        <v>0</v>
      </c>
      <c r="AG42" s="6">
        <f t="shared" si="2"/>
        <v>0</v>
      </c>
      <c r="AH42" s="18">
        <f>IF(AH$2='NRU Proposal Calc'!$E$6,0,0)</f>
        <v>0</v>
      </c>
      <c r="AI42" s="4">
        <f>IF(AI$2='NRU Proposal Calc'!$E$6,Data!AJ42,0)</f>
        <v>0</v>
      </c>
      <c r="AJ42" s="4">
        <f>IF(AJ$2='NRU Proposal Calc'!$E$6,Data!AK42,0)</f>
        <v>0</v>
      </c>
      <c r="AK42" s="4">
        <f>IF(AK$2='NRU Proposal Calc'!$E$6,Data!AL42,0)</f>
        <v>0</v>
      </c>
      <c r="AL42" s="4">
        <f>IF(AL$2='NRU Proposal Calc'!$E$6,Data!AM42,0)</f>
        <v>0</v>
      </c>
      <c r="AM42" s="4">
        <f>IF(AM$2='NRU Proposal Calc'!$E$6,Data!AN42,0)</f>
        <v>0</v>
      </c>
      <c r="AN42" s="4">
        <f>IF(AN$2='NRU Proposal Calc'!$E$6,Data!AO42,0)</f>
        <v>0</v>
      </c>
      <c r="AO42" s="4">
        <f>IF(AO$2='NRU Proposal Calc'!$E$6,Data!AP42,0)</f>
        <v>0</v>
      </c>
      <c r="AP42" s="6">
        <f t="shared" si="3"/>
        <v>0</v>
      </c>
      <c r="AQ42" s="18">
        <f>IF(AQ$2='NRU Proposal Calc'!$F$6,0,0)</f>
        <v>0</v>
      </c>
      <c r="AR42" s="4">
        <f>IF(AR$2='NRU Proposal Calc'!$F$6,Data!AQ42,0)</f>
        <v>0</v>
      </c>
      <c r="AS42" s="4">
        <f>IF(AS$2='NRU Proposal Calc'!$F$6,Data!AR42,0)</f>
        <v>0</v>
      </c>
      <c r="AT42" s="4">
        <f>IF(AT$2='NRU Proposal Calc'!$F$6,Data!AS42,0)</f>
        <v>0</v>
      </c>
      <c r="AU42" s="4">
        <f>IF(AU$2='NRU Proposal Calc'!$F$6,Data!AT42,0)</f>
        <v>0</v>
      </c>
      <c r="AV42" s="4">
        <f>IF(AV$2='NRU Proposal Calc'!$F$6,Data!AU42,0)</f>
        <v>0</v>
      </c>
      <c r="AW42" s="4">
        <f>IF(AW$2='NRU Proposal Calc'!$F$6,Data!AV42,0)</f>
        <v>0</v>
      </c>
      <c r="AX42" s="4">
        <f>IF(AX$2='NRU Proposal Calc'!$F$6,Data!AW42,0)</f>
        <v>0</v>
      </c>
      <c r="AY42" s="6">
        <f t="shared" si="4"/>
        <v>0</v>
      </c>
      <c r="AZ42" s="18">
        <f>IF(AZ$2='NRU Proposal Calc'!$G$6,0,0)</f>
        <v>0</v>
      </c>
      <c r="BA42" s="4">
        <f>IF(BA$2='NRU Proposal Calc'!$G$6,Data!AX42,0)</f>
        <v>0</v>
      </c>
      <c r="BB42" s="4">
        <f>IF(BB$2='NRU Proposal Calc'!$G$6,Data!AY42,0)</f>
        <v>0</v>
      </c>
      <c r="BC42" s="4">
        <f>IF(BC$2='NRU Proposal Calc'!$G$6,Data!AZ42,0)</f>
        <v>0</v>
      </c>
      <c r="BD42" s="4">
        <f>IF(BD$2='NRU Proposal Calc'!$G$6,Data!BA42,0)</f>
        <v>0</v>
      </c>
      <c r="BE42" s="4">
        <f>IF(BE$2='NRU Proposal Calc'!$G$6,Data!BB42,0)</f>
        <v>0</v>
      </c>
      <c r="BF42" s="4">
        <f>IF(BF$2='NRU Proposal Calc'!$G$6,Data!BC42,0)</f>
        <v>0</v>
      </c>
      <c r="BG42" s="4">
        <f>IF(BG$2='NRU Proposal Calc'!$G$6,Data!BD42,0)</f>
        <v>0</v>
      </c>
      <c r="BH42" s="6">
        <f t="shared" si="5"/>
        <v>0</v>
      </c>
      <c r="BI42" s="97">
        <f>IF('NRU Proposal Calc'!$H$6="Yes",Data!BE42,0)</f>
        <v>0</v>
      </c>
      <c r="BJ42" s="18">
        <f>IF(BJ$2='NRU Proposal Calc'!$L$4,0,0)</f>
        <v>0</v>
      </c>
      <c r="BK42" s="4">
        <f>IF(BK$2='NRU Proposal Calc'!$L$4,Data!BV42,0)</f>
        <v>0</v>
      </c>
      <c r="BL42" s="4">
        <f>IF(BL$2='NRU Proposal Calc'!$L$4,Data!BW42,0)</f>
        <v>0</v>
      </c>
      <c r="BM42" s="4">
        <f>IF(BM$2='NRU Proposal Calc'!$L$4,Data!BX42,0)</f>
        <v>0</v>
      </c>
      <c r="BN42" s="4">
        <f>IF(BN$2='NRU Proposal Calc'!$L$4,Data!BY42,0)</f>
        <v>0</v>
      </c>
      <c r="BO42" s="4">
        <f>IF(BO$2='NRU Proposal Calc'!$L$4,Data!BZ42,0)</f>
        <v>0</v>
      </c>
      <c r="BP42" s="6">
        <f t="shared" si="6"/>
        <v>0</v>
      </c>
      <c r="BQ42" s="4">
        <f>IF('NRU Proposal Calc'!$J$6='NRU Ref Data'!BQ$2,Data!C42,0)</f>
        <v>0</v>
      </c>
      <c r="BR42" s="4">
        <f>IF('NRU Proposal Calc'!$J$6='NRU Ref Data'!BR$2,Data!D42,0)</f>
        <v>0</v>
      </c>
      <c r="BS42" s="4">
        <f>IF('NRU Proposal Calc'!$J$6='NRU Ref Data'!BS$2,Data!E42,0)</f>
        <v>0</v>
      </c>
      <c r="BT42" s="4">
        <f>IF('NRU Proposal Calc'!$J$6='NRU Ref Data'!BT$2,Data!F42,0)</f>
        <v>92.837999999999994</v>
      </c>
      <c r="BU42" s="99">
        <f t="shared" si="0"/>
        <v>92.837999999999994</v>
      </c>
      <c r="BV42" s="102">
        <f>IF('NRU Proposal Calc'!$L$6="Yes",'NRU Ref Data'!BP42*'NRU Proposal Calc'!$L$5,0)</f>
        <v>0</v>
      </c>
      <c r="BW42" s="102">
        <f>IF('NRU Proposal Calc'!$M$6="Yes",IF(('NRU Proposal Calc'!I46-'NRU Ref Data'!BU42)&gt;0,('NRU Proposal Calc'!I46-'NRU Ref Data'!BU42)*'NRU Proposal Calc'!$M$5,0),0)</f>
        <v>0</v>
      </c>
      <c r="BX42" s="80">
        <f>IF('NRU Proposal Calc'!$K$6="Yes",IF(('NRU Proposal Calc'!I46)&lt;'NRU Proposal Calc'!J46,('NRU Proposal Calc'!I46-'NRU Proposal Calc'!J46)*'NRU Proposal Calc'!$K$5,0),0)</f>
        <v>-9.6000696347031891</v>
      </c>
      <c r="BY42" s="105">
        <f>IF('NRU Proposal Calc'!$N$5='NRU Ref Data'!$BY$2,'NRU Scaling'!D45,0)</f>
        <v>4.3849674040399549</v>
      </c>
      <c r="BZ42" s="1">
        <f>IF('NRU Proposal Calc'!$N$5='NRU Ref Data'!$BZ$2,'NRU Scaling'!H45,0)</f>
        <v>0</v>
      </c>
      <c r="CA42" s="6">
        <f>IF('NRU Proposal Calc'!$N$6="Yes",SUM('NRU Ref Data'!BY42:BZ42),0)</f>
        <v>4.3849674040399549</v>
      </c>
      <c r="CB42" s="4"/>
      <c r="CC42" s="4"/>
      <c r="CD42" s="4"/>
      <c r="CE42" s="4"/>
      <c r="CF42" s="4"/>
      <c r="CG42" s="4"/>
      <c r="CH42" s="4"/>
      <c r="CI42" s="4"/>
      <c r="CJ42" s="4"/>
      <c r="CK42" s="4"/>
      <c r="CL42" s="4"/>
      <c r="CM42" s="4"/>
      <c r="CN42" s="4"/>
      <c r="CO42" s="4"/>
      <c r="CP42" s="4"/>
      <c r="CQ42" s="4"/>
      <c r="CR42" s="4" t="e">
        <f>IF('NRU Proposal Calc'!#REF!='NRU Ref Data'!CR$2,Data!G42,0)</f>
        <v>#REF!</v>
      </c>
      <c r="CS42" s="4" t="e">
        <f>IF('NRU Proposal Calc'!#REF!='NRU Ref Data'!CS$2,Data!H42,0)</f>
        <v>#REF!</v>
      </c>
      <c r="CT42" s="4" t="e">
        <f>IF('NRU Proposal Calc'!#REF!='NRU Ref Data'!CT$2,Data!I42,0)</f>
        <v>#REF!</v>
      </c>
      <c r="CU42" s="4" t="e">
        <f>IF('NRU Proposal Calc'!#REF!='NRU Ref Data'!CU$2,Data!J42,0)</f>
        <v>#REF!</v>
      </c>
      <c r="CV42" s="4" t="e">
        <f>IF('NRU Proposal Calc'!#REF!='NRU Ref Data'!CV$2,Data!K42,0)</f>
        <v>#REF!</v>
      </c>
      <c r="CW42" s="4" t="e">
        <f>IF('NRU Proposal Calc'!#REF!='NRU Ref Data'!CW$2,Data!L42,0)</f>
        <v>#REF!</v>
      </c>
      <c r="CX42" s="4" t="e">
        <f>IF('NRU Proposal Calc'!#REF!='NRU Ref Data'!CX$2,Data!M42,0)</f>
        <v>#REF!</v>
      </c>
      <c r="CY42" s="4" t="e">
        <f>IF('NRU Proposal Calc'!#REF!='NRU Ref Data'!CY$2,Data!N42,0)</f>
        <v>#REF!</v>
      </c>
      <c r="CZ42" s="4" t="e">
        <f>IF('NRU Proposal Calc'!#REF!='NRU Ref Data'!CZ$2,Data!O42,0)</f>
        <v>#REF!</v>
      </c>
      <c r="DA42" s="4" t="e">
        <f>IF('NRU Proposal Calc'!#REF!='NRU Ref Data'!DA$2,Data!P42,0)</f>
        <v>#REF!</v>
      </c>
      <c r="DB42" s="4" t="e">
        <f>IF('NRU Proposal Calc'!#REF!='NRU Ref Data'!DB$2,Data!Q42,0)</f>
        <v>#REF!</v>
      </c>
      <c r="DC42" s="4" t="e">
        <f>IF('NRU Proposal Calc'!#REF!='NRU Ref Data'!DC$2,Data!R42,0)</f>
        <v>#REF!</v>
      </c>
      <c r="DD42" s="4" t="e">
        <f>IF('NRU Proposal Calc'!#REF!='NRU Ref Data'!DD$2,Data!S42,0)</f>
        <v>#REF!</v>
      </c>
      <c r="DE42" s="4" t="e">
        <f>IF('NRU Proposal Calc'!#REF!='NRU Ref Data'!DE$2,Data!T42,0)</f>
        <v>#REF!</v>
      </c>
      <c r="DF42" s="4" t="e">
        <f>IF('NRU Proposal Calc'!#REF!='NRU Ref Data'!DF$2,Data!U42,0)</f>
        <v>#REF!</v>
      </c>
      <c r="DG42" s="22" t="e">
        <f t="shared" si="7"/>
        <v>#REF!</v>
      </c>
    </row>
    <row r="43" spans="1:111" x14ac:dyDescent="0.3">
      <c r="A43" s="12">
        <v>10106</v>
      </c>
      <c r="B43" s="37" t="s">
        <v>50</v>
      </c>
      <c r="C43" s="18">
        <f>IF('NRU Proposal Calc'!$C$6='NRU Ref Data'!C$2,Data!G43,0)</f>
        <v>0</v>
      </c>
      <c r="D43" s="4">
        <f>IF('NRU Proposal Calc'!$C$6='NRU Ref Data'!D$2,Data!H43,0)</f>
        <v>0</v>
      </c>
      <c r="E43" s="4">
        <f>IF('NRU Proposal Calc'!$C$6='NRU Ref Data'!E$2,Data!I43,0)</f>
        <v>23.794894520547945</v>
      </c>
      <c r="F43" s="4">
        <f>IF('NRU Proposal Calc'!$C$6='NRU Ref Data'!F$2,Data!J43,0)</f>
        <v>0</v>
      </c>
      <c r="G43" s="4">
        <f>IF('NRU Proposal Calc'!$C$6='NRU Ref Data'!G$2,Data!K43,0)</f>
        <v>0</v>
      </c>
      <c r="H43" s="4">
        <f>IF('NRU Proposal Calc'!$C$6='NRU Ref Data'!H$2,Data!L43,0)</f>
        <v>0</v>
      </c>
      <c r="I43" s="4">
        <f>IF('NRU Proposal Calc'!$C$6='NRU Ref Data'!I$2,Data!M43,0)</f>
        <v>0</v>
      </c>
      <c r="J43" s="4">
        <f>IF('NRU Proposal Calc'!$C$6='NRU Ref Data'!J$2,Data!N43,0)</f>
        <v>0</v>
      </c>
      <c r="K43" s="4">
        <f>IF('NRU Proposal Calc'!$C$6='NRU Ref Data'!K$2,Data!O43,0)</f>
        <v>0</v>
      </c>
      <c r="L43" s="4">
        <f>IF('NRU Proposal Calc'!$C$6='NRU Ref Data'!L$2,Data!P43,0)</f>
        <v>0</v>
      </c>
      <c r="M43" s="4">
        <f>IF('NRU Proposal Calc'!$C$6='NRU Ref Data'!M$2,Data!Q43,0)</f>
        <v>0</v>
      </c>
      <c r="N43" s="4">
        <f>IF('NRU Proposal Calc'!$C$6='NRU Ref Data'!N$2,Data!R43,0)</f>
        <v>0</v>
      </c>
      <c r="O43" s="4">
        <f>IF('NRU Proposal Calc'!$C$6='NRU Ref Data'!O$2,Data!S43,0)</f>
        <v>0</v>
      </c>
      <c r="P43" s="4">
        <f>IF('NRU Proposal Calc'!$C$6='NRU Ref Data'!P$2,Data!T43,0)</f>
        <v>0</v>
      </c>
      <c r="Q43" s="4">
        <f>IF('NRU Proposal Calc'!$C$6='NRU Ref Data'!Q$2,Data!U43,0)</f>
        <v>0</v>
      </c>
      <c r="R43" s="22">
        <f t="shared" si="1"/>
        <v>23.794894520547945</v>
      </c>
      <c r="S43" s="18">
        <f>IF(S$2='NRU Proposal Calc'!$D$6,Data!V43,0)</f>
        <v>0</v>
      </c>
      <c r="T43" s="4">
        <f>IF(T$2='NRU Proposal Calc'!$D$6,Data!W43,0)</f>
        <v>0</v>
      </c>
      <c r="U43" s="4">
        <f>IF(U$2='NRU Proposal Calc'!$D$6,Data!X43,0)</f>
        <v>0</v>
      </c>
      <c r="V43" s="4">
        <f>IF(V$2='NRU Proposal Calc'!$D$6,Data!Y43,0)</f>
        <v>0</v>
      </c>
      <c r="W43" s="4">
        <f>IF(W$2='NRU Proposal Calc'!$D$6,Data!Z43,0)</f>
        <v>0</v>
      </c>
      <c r="X43" s="4">
        <f>IF(X$2='NRU Proposal Calc'!$D$6,Data!AA43,0)</f>
        <v>0</v>
      </c>
      <c r="Y43" s="4">
        <f>IF(Y$2='NRU Proposal Calc'!$D$6,Data!AB43,0)</f>
        <v>0</v>
      </c>
      <c r="Z43" s="4">
        <f>IF(Z$2='NRU Proposal Calc'!$D$6,Data!AC43,0)</f>
        <v>0</v>
      </c>
      <c r="AA43" s="4">
        <f>IF(AA$2='NRU Proposal Calc'!$D$6,Data!AD43,0)</f>
        <v>0</v>
      </c>
      <c r="AB43" s="4">
        <f>IF(AB$2='NRU Proposal Calc'!$D$6,Data!AE43,0)</f>
        <v>0</v>
      </c>
      <c r="AC43" s="4">
        <f>IF(AC$2='NRU Proposal Calc'!$D$6,Data!AF43,0)</f>
        <v>0</v>
      </c>
      <c r="AD43" s="4">
        <f>IF(AD$2='NRU Proposal Calc'!$D$6,Data!AG43,0)</f>
        <v>0</v>
      </c>
      <c r="AE43" s="4">
        <f>IF(AE$2='NRU Proposal Calc'!$D$6,Data!AH43,0)</f>
        <v>0</v>
      </c>
      <c r="AF43" s="4">
        <f>IF(AF$2='NRU Proposal Calc'!$D$6,Data!AI43,0)</f>
        <v>0</v>
      </c>
      <c r="AG43" s="6">
        <f t="shared" si="2"/>
        <v>0</v>
      </c>
      <c r="AH43" s="18">
        <f>IF(AH$2='NRU Proposal Calc'!$E$6,0,0)</f>
        <v>0</v>
      </c>
      <c r="AI43" s="4">
        <f>IF(AI$2='NRU Proposal Calc'!$E$6,Data!AJ43,0)</f>
        <v>0</v>
      </c>
      <c r="AJ43" s="4">
        <f>IF(AJ$2='NRU Proposal Calc'!$E$6,Data!AK43,0)</f>
        <v>0</v>
      </c>
      <c r="AK43" s="4">
        <f>IF(AK$2='NRU Proposal Calc'!$E$6,Data!AL43,0)</f>
        <v>0</v>
      </c>
      <c r="AL43" s="4">
        <f>IF(AL$2='NRU Proposal Calc'!$E$6,Data!AM43,0)</f>
        <v>0</v>
      </c>
      <c r="AM43" s="4">
        <f>IF(AM$2='NRU Proposal Calc'!$E$6,Data!AN43,0)</f>
        <v>0</v>
      </c>
      <c r="AN43" s="4">
        <f>IF(AN$2='NRU Proposal Calc'!$E$6,Data!AO43,0)</f>
        <v>0</v>
      </c>
      <c r="AO43" s="4">
        <f>IF(AO$2='NRU Proposal Calc'!$E$6,Data!AP43,0)</f>
        <v>0</v>
      </c>
      <c r="AP43" s="6">
        <f t="shared" si="3"/>
        <v>0</v>
      </c>
      <c r="AQ43" s="18">
        <f>IF(AQ$2='NRU Proposal Calc'!$F$6,0,0)</f>
        <v>0</v>
      </c>
      <c r="AR43" s="4">
        <f>IF(AR$2='NRU Proposal Calc'!$F$6,Data!AQ43,0)</f>
        <v>0</v>
      </c>
      <c r="AS43" s="4">
        <f>IF(AS$2='NRU Proposal Calc'!$F$6,Data!AR43,0)</f>
        <v>0</v>
      </c>
      <c r="AT43" s="4">
        <f>IF(AT$2='NRU Proposal Calc'!$F$6,Data!AS43,0)</f>
        <v>0</v>
      </c>
      <c r="AU43" s="4">
        <f>IF(AU$2='NRU Proposal Calc'!$F$6,Data!AT43,0)</f>
        <v>0</v>
      </c>
      <c r="AV43" s="4">
        <f>IF(AV$2='NRU Proposal Calc'!$F$6,Data!AU43,0)</f>
        <v>0</v>
      </c>
      <c r="AW43" s="4">
        <f>IF(AW$2='NRU Proposal Calc'!$F$6,Data!AV43,0)</f>
        <v>0</v>
      </c>
      <c r="AX43" s="4">
        <f>IF(AX$2='NRU Proposal Calc'!$F$6,Data!AW43,0)</f>
        <v>0</v>
      </c>
      <c r="AY43" s="6">
        <f t="shared" si="4"/>
        <v>0</v>
      </c>
      <c r="AZ43" s="18">
        <f>IF(AZ$2='NRU Proposal Calc'!$G$6,0,0)</f>
        <v>0</v>
      </c>
      <c r="BA43" s="4">
        <f>IF(BA$2='NRU Proposal Calc'!$G$6,Data!AX43,0)</f>
        <v>0</v>
      </c>
      <c r="BB43" s="4">
        <f>IF(BB$2='NRU Proposal Calc'!$G$6,Data!AY43,0)</f>
        <v>0</v>
      </c>
      <c r="BC43" s="4">
        <f>IF(BC$2='NRU Proposal Calc'!$G$6,Data!AZ43,0)</f>
        <v>0</v>
      </c>
      <c r="BD43" s="4">
        <f>IF(BD$2='NRU Proposal Calc'!$G$6,Data!BA43,0)</f>
        <v>0</v>
      </c>
      <c r="BE43" s="4">
        <f>IF(BE$2='NRU Proposal Calc'!$G$6,Data!BB43,0)</f>
        <v>0</v>
      </c>
      <c r="BF43" s="4">
        <f>IF(BF$2='NRU Proposal Calc'!$G$6,Data!BC43,0)</f>
        <v>0</v>
      </c>
      <c r="BG43" s="4">
        <f>IF(BG$2='NRU Proposal Calc'!$G$6,Data!BD43,0)</f>
        <v>0</v>
      </c>
      <c r="BH43" s="6">
        <f t="shared" si="5"/>
        <v>0</v>
      </c>
      <c r="BI43" s="97">
        <f>IF('NRU Proposal Calc'!$H$6="Yes",Data!BE43,0)</f>
        <v>0</v>
      </c>
      <c r="BJ43" s="18">
        <f>IF(BJ$2='NRU Proposal Calc'!$L$4,0,0)</f>
        <v>0</v>
      </c>
      <c r="BK43" s="4">
        <f>IF(BK$2='NRU Proposal Calc'!$L$4,Data!BV43,0)</f>
        <v>0</v>
      </c>
      <c r="BL43" s="4">
        <f>IF(BL$2='NRU Proposal Calc'!$L$4,Data!BW43,0)</f>
        <v>0</v>
      </c>
      <c r="BM43" s="4">
        <f>IF(BM$2='NRU Proposal Calc'!$L$4,Data!BX43,0)</f>
        <v>0</v>
      </c>
      <c r="BN43" s="4">
        <f>IF(BN$2='NRU Proposal Calc'!$L$4,Data!BY43,0)</f>
        <v>0</v>
      </c>
      <c r="BO43" s="4">
        <f>IF(BO$2='NRU Proposal Calc'!$L$4,Data!BZ43,0)</f>
        <v>0</v>
      </c>
      <c r="BP43" s="6">
        <f t="shared" si="6"/>
        <v>0</v>
      </c>
      <c r="BQ43" s="4">
        <f>IF('NRU Proposal Calc'!$J$6='NRU Ref Data'!BQ$2,Data!C43,0)</f>
        <v>0</v>
      </c>
      <c r="BR43" s="4">
        <f>IF('NRU Proposal Calc'!$J$6='NRU Ref Data'!BR$2,Data!D43,0)</f>
        <v>0</v>
      </c>
      <c r="BS43" s="4">
        <f>IF('NRU Proposal Calc'!$J$6='NRU Ref Data'!BS$2,Data!E43,0)</f>
        <v>0</v>
      </c>
      <c r="BT43" s="4">
        <f>IF('NRU Proposal Calc'!$J$6='NRU Ref Data'!BT$2,Data!F43,0)</f>
        <v>23.879000000000001</v>
      </c>
      <c r="BU43" s="99">
        <f t="shared" si="0"/>
        <v>23.879000000000001</v>
      </c>
      <c r="BV43" s="102">
        <f>IF('NRU Proposal Calc'!$L$6="Yes",'NRU Ref Data'!BP43*'NRU Proposal Calc'!$L$5,0)</f>
        <v>0</v>
      </c>
      <c r="BW43" s="102">
        <f>IF('NRU Proposal Calc'!$M$6="Yes",IF(('NRU Proposal Calc'!I47-'NRU Ref Data'!BU43)&gt;0,('NRU Proposal Calc'!I47-'NRU Ref Data'!BU43)*'NRU Proposal Calc'!$M$5,0),0)</f>
        <v>0</v>
      </c>
      <c r="BX43" s="80">
        <f>IF('NRU Proposal Calc'!$K$6="Yes",IF(('NRU Proposal Calc'!I47)&lt;'NRU Proposal Calc'!J47,('NRU Proposal Calc'!I47-'NRU Proposal Calc'!J47)*'NRU Proposal Calc'!$K$5,0),0)</f>
        <v>-8.4105479452055931E-2</v>
      </c>
      <c r="BY43" s="105">
        <f>IF('NRU Proposal Calc'!$N$5='NRU Ref Data'!$BY$2,'NRU Scaling'!D46,0)</f>
        <v>1.2535131087145888</v>
      </c>
      <c r="BZ43" s="1">
        <f>IF('NRU Proposal Calc'!$N$5='NRU Ref Data'!$BZ$2,'NRU Scaling'!H46,0)</f>
        <v>0</v>
      </c>
      <c r="CA43" s="6">
        <f>IF('NRU Proposal Calc'!$N$6="Yes",SUM('NRU Ref Data'!BY43:BZ43),0)</f>
        <v>1.2535131087145888</v>
      </c>
      <c r="CB43" s="4"/>
      <c r="CC43" s="4"/>
      <c r="CD43" s="4"/>
      <c r="CE43" s="4"/>
      <c r="CF43" s="4"/>
      <c r="CG43" s="4"/>
      <c r="CH43" s="4"/>
      <c r="CI43" s="4"/>
      <c r="CJ43" s="4"/>
      <c r="CK43" s="4"/>
      <c r="CL43" s="4"/>
      <c r="CM43" s="4"/>
      <c r="CN43" s="4"/>
      <c r="CO43" s="4"/>
      <c r="CP43" s="4"/>
      <c r="CQ43" s="4"/>
      <c r="CR43" s="4" t="e">
        <f>IF('NRU Proposal Calc'!#REF!='NRU Ref Data'!CR$2,Data!G43,0)</f>
        <v>#REF!</v>
      </c>
      <c r="CS43" s="4" t="e">
        <f>IF('NRU Proposal Calc'!#REF!='NRU Ref Data'!CS$2,Data!H43,0)</f>
        <v>#REF!</v>
      </c>
      <c r="CT43" s="4" t="e">
        <f>IF('NRU Proposal Calc'!#REF!='NRU Ref Data'!CT$2,Data!I43,0)</f>
        <v>#REF!</v>
      </c>
      <c r="CU43" s="4" t="e">
        <f>IF('NRU Proposal Calc'!#REF!='NRU Ref Data'!CU$2,Data!J43,0)</f>
        <v>#REF!</v>
      </c>
      <c r="CV43" s="4" t="e">
        <f>IF('NRU Proposal Calc'!#REF!='NRU Ref Data'!CV$2,Data!K43,0)</f>
        <v>#REF!</v>
      </c>
      <c r="CW43" s="4" t="e">
        <f>IF('NRU Proposal Calc'!#REF!='NRU Ref Data'!CW$2,Data!L43,0)</f>
        <v>#REF!</v>
      </c>
      <c r="CX43" s="4" t="e">
        <f>IF('NRU Proposal Calc'!#REF!='NRU Ref Data'!CX$2,Data!M43,0)</f>
        <v>#REF!</v>
      </c>
      <c r="CY43" s="4" t="e">
        <f>IF('NRU Proposal Calc'!#REF!='NRU Ref Data'!CY$2,Data!N43,0)</f>
        <v>#REF!</v>
      </c>
      <c r="CZ43" s="4" t="e">
        <f>IF('NRU Proposal Calc'!#REF!='NRU Ref Data'!CZ$2,Data!O43,0)</f>
        <v>#REF!</v>
      </c>
      <c r="DA43" s="4" t="e">
        <f>IF('NRU Proposal Calc'!#REF!='NRU Ref Data'!DA$2,Data!P43,0)</f>
        <v>#REF!</v>
      </c>
      <c r="DB43" s="4" t="e">
        <f>IF('NRU Proposal Calc'!#REF!='NRU Ref Data'!DB$2,Data!Q43,0)</f>
        <v>#REF!</v>
      </c>
      <c r="DC43" s="4" t="e">
        <f>IF('NRU Proposal Calc'!#REF!='NRU Ref Data'!DC$2,Data!R43,0)</f>
        <v>#REF!</v>
      </c>
      <c r="DD43" s="4" t="e">
        <f>IF('NRU Proposal Calc'!#REF!='NRU Ref Data'!DD$2,Data!S43,0)</f>
        <v>#REF!</v>
      </c>
      <c r="DE43" s="4" t="e">
        <f>IF('NRU Proposal Calc'!#REF!='NRU Ref Data'!DE$2,Data!T43,0)</f>
        <v>#REF!</v>
      </c>
      <c r="DF43" s="4" t="e">
        <f>IF('NRU Proposal Calc'!#REF!='NRU Ref Data'!DF$2,Data!U43,0)</f>
        <v>#REF!</v>
      </c>
      <c r="DG43" s="22" t="e">
        <f t="shared" si="7"/>
        <v>#REF!</v>
      </c>
    </row>
    <row r="44" spans="1:111" x14ac:dyDescent="0.3">
      <c r="A44" s="12">
        <v>10109</v>
      </c>
      <c r="B44" s="37" t="s">
        <v>51</v>
      </c>
      <c r="C44" s="18">
        <f>IF('NRU Proposal Calc'!$C$6='NRU Ref Data'!C$2,Data!G44,0)</f>
        <v>0</v>
      </c>
      <c r="D44" s="4">
        <f>IF('NRU Proposal Calc'!$C$6='NRU Ref Data'!D$2,Data!H44,0)</f>
        <v>0</v>
      </c>
      <c r="E44" s="4">
        <f>IF('NRU Proposal Calc'!$C$6='NRU Ref Data'!E$2,Data!I44,0)</f>
        <v>14.048723287671232</v>
      </c>
      <c r="F44" s="4">
        <f>IF('NRU Proposal Calc'!$C$6='NRU Ref Data'!F$2,Data!J44,0)</f>
        <v>0</v>
      </c>
      <c r="G44" s="4">
        <f>IF('NRU Proposal Calc'!$C$6='NRU Ref Data'!G$2,Data!K44,0)</f>
        <v>0</v>
      </c>
      <c r="H44" s="4">
        <f>IF('NRU Proposal Calc'!$C$6='NRU Ref Data'!H$2,Data!L44,0)</f>
        <v>0</v>
      </c>
      <c r="I44" s="4">
        <f>IF('NRU Proposal Calc'!$C$6='NRU Ref Data'!I$2,Data!M44,0)</f>
        <v>0</v>
      </c>
      <c r="J44" s="4">
        <f>IF('NRU Proposal Calc'!$C$6='NRU Ref Data'!J$2,Data!N44,0)</f>
        <v>0</v>
      </c>
      <c r="K44" s="4">
        <f>IF('NRU Proposal Calc'!$C$6='NRU Ref Data'!K$2,Data!O44,0)</f>
        <v>0</v>
      </c>
      <c r="L44" s="4">
        <f>IF('NRU Proposal Calc'!$C$6='NRU Ref Data'!L$2,Data!P44,0)</f>
        <v>0</v>
      </c>
      <c r="M44" s="4">
        <f>IF('NRU Proposal Calc'!$C$6='NRU Ref Data'!M$2,Data!Q44,0)</f>
        <v>0</v>
      </c>
      <c r="N44" s="4">
        <f>IF('NRU Proposal Calc'!$C$6='NRU Ref Data'!N$2,Data!R44,0)</f>
        <v>0</v>
      </c>
      <c r="O44" s="4">
        <f>IF('NRU Proposal Calc'!$C$6='NRU Ref Data'!O$2,Data!S44,0)</f>
        <v>0</v>
      </c>
      <c r="P44" s="4">
        <f>IF('NRU Proposal Calc'!$C$6='NRU Ref Data'!P$2,Data!T44,0)</f>
        <v>0</v>
      </c>
      <c r="Q44" s="4">
        <f>IF('NRU Proposal Calc'!$C$6='NRU Ref Data'!Q$2,Data!U44,0)</f>
        <v>0</v>
      </c>
      <c r="R44" s="22">
        <f t="shared" si="1"/>
        <v>14.048723287671232</v>
      </c>
      <c r="S44" s="18">
        <f>IF(S$2='NRU Proposal Calc'!$D$6,Data!V44,0)</f>
        <v>0</v>
      </c>
      <c r="T44" s="4">
        <f>IF(T$2='NRU Proposal Calc'!$D$6,Data!W44,0)</f>
        <v>0</v>
      </c>
      <c r="U44" s="4">
        <f>IF(U$2='NRU Proposal Calc'!$D$6,Data!X44,0)</f>
        <v>0</v>
      </c>
      <c r="V44" s="4">
        <f>IF(V$2='NRU Proposal Calc'!$D$6,Data!Y44,0)</f>
        <v>0</v>
      </c>
      <c r="W44" s="4">
        <f>IF(W$2='NRU Proposal Calc'!$D$6,Data!Z44,0)</f>
        <v>0</v>
      </c>
      <c r="X44" s="4">
        <f>IF(X$2='NRU Proposal Calc'!$D$6,Data!AA44,0)</f>
        <v>0</v>
      </c>
      <c r="Y44" s="4">
        <f>IF(Y$2='NRU Proposal Calc'!$D$6,Data!AB44,0)</f>
        <v>0</v>
      </c>
      <c r="Z44" s="4">
        <f>IF(Z$2='NRU Proposal Calc'!$D$6,Data!AC44,0)</f>
        <v>0</v>
      </c>
      <c r="AA44" s="4">
        <f>IF(AA$2='NRU Proposal Calc'!$D$6,Data!AD44,0)</f>
        <v>0</v>
      </c>
      <c r="AB44" s="4">
        <f>IF(AB$2='NRU Proposal Calc'!$D$6,Data!AE44,0)</f>
        <v>0</v>
      </c>
      <c r="AC44" s="4">
        <f>IF(AC$2='NRU Proposal Calc'!$D$6,Data!AF44,0)</f>
        <v>0</v>
      </c>
      <c r="AD44" s="4">
        <f>IF(AD$2='NRU Proposal Calc'!$D$6,Data!AG44,0)</f>
        <v>0</v>
      </c>
      <c r="AE44" s="4">
        <f>IF(AE$2='NRU Proposal Calc'!$D$6,Data!AH44,0)</f>
        <v>0</v>
      </c>
      <c r="AF44" s="4">
        <f>IF(AF$2='NRU Proposal Calc'!$D$6,Data!AI44,0)</f>
        <v>0</v>
      </c>
      <c r="AG44" s="6">
        <f t="shared" si="2"/>
        <v>0</v>
      </c>
      <c r="AH44" s="18">
        <f>IF(AH$2='NRU Proposal Calc'!$E$6,0,0)</f>
        <v>0</v>
      </c>
      <c r="AI44" s="4">
        <f>IF(AI$2='NRU Proposal Calc'!$E$6,Data!AJ44,0)</f>
        <v>0</v>
      </c>
      <c r="AJ44" s="4">
        <f>IF(AJ$2='NRU Proposal Calc'!$E$6,Data!AK44,0)</f>
        <v>0</v>
      </c>
      <c r="AK44" s="4">
        <f>IF(AK$2='NRU Proposal Calc'!$E$6,Data!AL44,0)</f>
        <v>0</v>
      </c>
      <c r="AL44" s="4">
        <f>IF(AL$2='NRU Proposal Calc'!$E$6,Data!AM44,0)</f>
        <v>0</v>
      </c>
      <c r="AM44" s="4">
        <f>IF(AM$2='NRU Proposal Calc'!$E$6,Data!AN44,0)</f>
        <v>0</v>
      </c>
      <c r="AN44" s="4">
        <f>IF(AN$2='NRU Proposal Calc'!$E$6,Data!AO44,0)</f>
        <v>0</v>
      </c>
      <c r="AO44" s="4">
        <f>IF(AO$2='NRU Proposal Calc'!$E$6,Data!AP44,0)</f>
        <v>0</v>
      </c>
      <c r="AP44" s="6">
        <f t="shared" si="3"/>
        <v>0</v>
      </c>
      <c r="AQ44" s="18">
        <f>IF(AQ$2='NRU Proposal Calc'!$F$6,0,0)</f>
        <v>0</v>
      </c>
      <c r="AR44" s="4">
        <f>IF(AR$2='NRU Proposal Calc'!$F$6,Data!AQ44,0)</f>
        <v>0</v>
      </c>
      <c r="AS44" s="4">
        <f>IF(AS$2='NRU Proposal Calc'!$F$6,Data!AR44,0)</f>
        <v>0</v>
      </c>
      <c r="AT44" s="4">
        <f>IF(AT$2='NRU Proposal Calc'!$F$6,Data!AS44,0)</f>
        <v>0</v>
      </c>
      <c r="AU44" s="4">
        <f>IF(AU$2='NRU Proposal Calc'!$F$6,Data!AT44,0)</f>
        <v>0</v>
      </c>
      <c r="AV44" s="4">
        <f>IF(AV$2='NRU Proposal Calc'!$F$6,Data!AU44,0)</f>
        <v>0</v>
      </c>
      <c r="AW44" s="4">
        <f>IF(AW$2='NRU Proposal Calc'!$F$6,Data!AV44,0)</f>
        <v>0</v>
      </c>
      <c r="AX44" s="4">
        <f>IF(AX$2='NRU Proposal Calc'!$F$6,Data!AW44,0)</f>
        <v>0</v>
      </c>
      <c r="AY44" s="6">
        <f t="shared" si="4"/>
        <v>0</v>
      </c>
      <c r="AZ44" s="18">
        <f>IF(AZ$2='NRU Proposal Calc'!$G$6,0,0)</f>
        <v>0</v>
      </c>
      <c r="BA44" s="4">
        <f>IF(BA$2='NRU Proposal Calc'!$G$6,Data!AX44,0)</f>
        <v>0</v>
      </c>
      <c r="BB44" s="4">
        <f>IF(BB$2='NRU Proposal Calc'!$G$6,Data!AY44,0)</f>
        <v>0</v>
      </c>
      <c r="BC44" s="4">
        <f>IF(BC$2='NRU Proposal Calc'!$G$6,Data!AZ44,0)</f>
        <v>0</v>
      </c>
      <c r="BD44" s="4">
        <f>IF(BD$2='NRU Proposal Calc'!$G$6,Data!BA44,0)</f>
        <v>0</v>
      </c>
      <c r="BE44" s="4">
        <f>IF(BE$2='NRU Proposal Calc'!$G$6,Data!BB44,0)</f>
        <v>0</v>
      </c>
      <c r="BF44" s="4">
        <f>IF(BF$2='NRU Proposal Calc'!$G$6,Data!BC44,0)</f>
        <v>0</v>
      </c>
      <c r="BG44" s="4">
        <f>IF(BG$2='NRU Proposal Calc'!$G$6,Data!BD44,0)</f>
        <v>0</v>
      </c>
      <c r="BH44" s="6">
        <f t="shared" si="5"/>
        <v>0</v>
      </c>
      <c r="BI44" s="97">
        <f>IF('NRU Proposal Calc'!$H$6="Yes",Data!BE44,0)</f>
        <v>0</v>
      </c>
      <c r="BJ44" s="18">
        <f>IF(BJ$2='NRU Proposal Calc'!$L$4,0,0)</f>
        <v>0</v>
      </c>
      <c r="BK44" s="4">
        <f>IF(BK$2='NRU Proposal Calc'!$L$4,Data!BV44,0)</f>
        <v>0</v>
      </c>
      <c r="BL44" s="4">
        <f>IF(BL$2='NRU Proposal Calc'!$L$4,Data!BW44,0)</f>
        <v>5.3999999999999992E-2</v>
      </c>
      <c r="BM44" s="4">
        <f>IF(BM$2='NRU Proposal Calc'!$L$4,Data!BX44,0)</f>
        <v>0</v>
      </c>
      <c r="BN44" s="4">
        <f>IF(BN$2='NRU Proposal Calc'!$L$4,Data!BY44,0)</f>
        <v>0</v>
      </c>
      <c r="BO44" s="4">
        <f>IF(BO$2='NRU Proposal Calc'!$L$4,Data!BZ44,0)</f>
        <v>0</v>
      </c>
      <c r="BP44" s="6">
        <f t="shared" si="6"/>
        <v>5.3999999999999992E-2</v>
      </c>
      <c r="BQ44" s="4">
        <f>IF('NRU Proposal Calc'!$J$6='NRU Ref Data'!BQ$2,Data!C44,0)</f>
        <v>0</v>
      </c>
      <c r="BR44" s="4">
        <f>IF('NRU Proposal Calc'!$J$6='NRU Ref Data'!BR$2,Data!D44,0)</f>
        <v>0</v>
      </c>
      <c r="BS44" s="4">
        <f>IF('NRU Proposal Calc'!$J$6='NRU Ref Data'!BS$2,Data!E44,0)</f>
        <v>0</v>
      </c>
      <c r="BT44" s="4">
        <f>IF('NRU Proposal Calc'!$J$6='NRU Ref Data'!BT$2,Data!F44,0)</f>
        <v>12.118</v>
      </c>
      <c r="BU44" s="99">
        <f t="shared" si="0"/>
        <v>12.118</v>
      </c>
      <c r="BV44" s="102">
        <f>IF('NRU Proposal Calc'!$L$6="Yes",'NRU Ref Data'!BP44*'NRU Proposal Calc'!$L$5,0)</f>
        <v>2.6999999999999996E-2</v>
      </c>
      <c r="BW44" s="102">
        <f>IF('NRU Proposal Calc'!$M$6="Yes",IF(('NRU Proposal Calc'!I48-'NRU Ref Data'!BU44)&gt;0,('NRU Proposal Calc'!I48-'NRU Ref Data'!BU44)*'NRU Proposal Calc'!$M$5,0),0)</f>
        <v>0.96536164383561562</v>
      </c>
      <c r="BX44" s="80">
        <f>IF('NRU Proposal Calc'!$K$6="Yes",IF(('NRU Proposal Calc'!I48)&lt;'NRU Proposal Calc'!J48,('NRU Proposal Calc'!I48-'NRU Proposal Calc'!J48)*'NRU Proposal Calc'!$K$5,0),0)</f>
        <v>0</v>
      </c>
      <c r="BY44" s="105">
        <f>IF('NRU Proposal Calc'!$N$5='NRU Ref Data'!$BY$2,'NRU Scaling'!D47,0)</f>
        <v>0.69065278546813447</v>
      </c>
      <c r="BZ44" s="1">
        <f>IF('NRU Proposal Calc'!$N$5='NRU Ref Data'!$BZ$2,'NRU Scaling'!H47,0)</f>
        <v>0</v>
      </c>
      <c r="CA44" s="6">
        <f>IF('NRU Proposal Calc'!$N$6="Yes",SUM('NRU Ref Data'!BY44:BZ44),0)</f>
        <v>0.69065278546813447</v>
      </c>
      <c r="CB44" s="4"/>
      <c r="CC44" s="4"/>
      <c r="CD44" s="4"/>
      <c r="CE44" s="4"/>
      <c r="CF44" s="4"/>
      <c r="CG44" s="4"/>
      <c r="CH44" s="4"/>
      <c r="CI44" s="4"/>
      <c r="CJ44" s="4"/>
      <c r="CK44" s="4"/>
      <c r="CL44" s="4"/>
      <c r="CM44" s="4"/>
      <c r="CN44" s="4"/>
      <c r="CO44" s="4"/>
      <c r="CP44" s="4"/>
      <c r="CQ44" s="4"/>
      <c r="CR44" s="4" t="e">
        <f>IF('NRU Proposal Calc'!#REF!='NRU Ref Data'!CR$2,Data!G44,0)</f>
        <v>#REF!</v>
      </c>
      <c r="CS44" s="4" t="e">
        <f>IF('NRU Proposal Calc'!#REF!='NRU Ref Data'!CS$2,Data!H44,0)</f>
        <v>#REF!</v>
      </c>
      <c r="CT44" s="4" t="e">
        <f>IF('NRU Proposal Calc'!#REF!='NRU Ref Data'!CT$2,Data!I44,0)</f>
        <v>#REF!</v>
      </c>
      <c r="CU44" s="4" t="e">
        <f>IF('NRU Proposal Calc'!#REF!='NRU Ref Data'!CU$2,Data!J44,0)</f>
        <v>#REF!</v>
      </c>
      <c r="CV44" s="4" t="e">
        <f>IF('NRU Proposal Calc'!#REF!='NRU Ref Data'!CV$2,Data!K44,0)</f>
        <v>#REF!</v>
      </c>
      <c r="CW44" s="4" t="e">
        <f>IF('NRU Proposal Calc'!#REF!='NRU Ref Data'!CW$2,Data!L44,0)</f>
        <v>#REF!</v>
      </c>
      <c r="CX44" s="4" t="e">
        <f>IF('NRU Proposal Calc'!#REF!='NRU Ref Data'!CX$2,Data!M44,0)</f>
        <v>#REF!</v>
      </c>
      <c r="CY44" s="4" t="e">
        <f>IF('NRU Proposal Calc'!#REF!='NRU Ref Data'!CY$2,Data!N44,0)</f>
        <v>#REF!</v>
      </c>
      <c r="CZ44" s="4" t="e">
        <f>IF('NRU Proposal Calc'!#REF!='NRU Ref Data'!CZ$2,Data!O44,0)</f>
        <v>#REF!</v>
      </c>
      <c r="DA44" s="4" t="e">
        <f>IF('NRU Proposal Calc'!#REF!='NRU Ref Data'!DA$2,Data!P44,0)</f>
        <v>#REF!</v>
      </c>
      <c r="DB44" s="4" t="e">
        <f>IF('NRU Proposal Calc'!#REF!='NRU Ref Data'!DB$2,Data!Q44,0)</f>
        <v>#REF!</v>
      </c>
      <c r="DC44" s="4" t="e">
        <f>IF('NRU Proposal Calc'!#REF!='NRU Ref Data'!DC$2,Data!R44,0)</f>
        <v>#REF!</v>
      </c>
      <c r="DD44" s="4" t="e">
        <f>IF('NRU Proposal Calc'!#REF!='NRU Ref Data'!DD$2,Data!S44,0)</f>
        <v>#REF!</v>
      </c>
      <c r="DE44" s="4" t="e">
        <f>IF('NRU Proposal Calc'!#REF!='NRU Ref Data'!DE$2,Data!T44,0)</f>
        <v>#REF!</v>
      </c>
      <c r="DF44" s="4" t="e">
        <f>IF('NRU Proposal Calc'!#REF!='NRU Ref Data'!DF$2,Data!U44,0)</f>
        <v>#REF!</v>
      </c>
      <c r="DG44" s="22" t="e">
        <f t="shared" si="7"/>
        <v>#REF!</v>
      </c>
    </row>
    <row r="45" spans="1:111" x14ac:dyDescent="0.3">
      <c r="A45" s="12">
        <v>10111</v>
      </c>
      <c r="B45" s="37" t="s">
        <v>52</v>
      </c>
      <c r="C45" s="18">
        <f>IF('NRU Proposal Calc'!$C$6='NRU Ref Data'!C$2,Data!G45,0)</f>
        <v>0</v>
      </c>
      <c r="D45" s="4">
        <f>IF('NRU Proposal Calc'!$C$6='NRU Ref Data'!D$2,Data!H45,0)</f>
        <v>0</v>
      </c>
      <c r="E45" s="4">
        <f>IF('NRU Proposal Calc'!$C$6='NRU Ref Data'!E$2,Data!I45,0)</f>
        <v>3.0337641552511418</v>
      </c>
      <c r="F45" s="4">
        <f>IF('NRU Proposal Calc'!$C$6='NRU Ref Data'!F$2,Data!J45,0)</f>
        <v>0</v>
      </c>
      <c r="G45" s="4">
        <f>IF('NRU Proposal Calc'!$C$6='NRU Ref Data'!G$2,Data!K45,0)</f>
        <v>0</v>
      </c>
      <c r="H45" s="4">
        <f>IF('NRU Proposal Calc'!$C$6='NRU Ref Data'!H$2,Data!L45,0)</f>
        <v>0</v>
      </c>
      <c r="I45" s="4">
        <f>IF('NRU Proposal Calc'!$C$6='NRU Ref Data'!I$2,Data!M45,0)</f>
        <v>0</v>
      </c>
      <c r="J45" s="4">
        <f>IF('NRU Proposal Calc'!$C$6='NRU Ref Data'!J$2,Data!N45,0)</f>
        <v>0</v>
      </c>
      <c r="K45" s="4">
        <f>IF('NRU Proposal Calc'!$C$6='NRU Ref Data'!K$2,Data!O45,0)</f>
        <v>0</v>
      </c>
      <c r="L45" s="4">
        <f>IF('NRU Proposal Calc'!$C$6='NRU Ref Data'!L$2,Data!P45,0)</f>
        <v>0</v>
      </c>
      <c r="M45" s="4">
        <f>IF('NRU Proposal Calc'!$C$6='NRU Ref Data'!M$2,Data!Q45,0)</f>
        <v>0</v>
      </c>
      <c r="N45" s="4">
        <f>IF('NRU Proposal Calc'!$C$6='NRU Ref Data'!N$2,Data!R45,0)</f>
        <v>0</v>
      </c>
      <c r="O45" s="4">
        <f>IF('NRU Proposal Calc'!$C$6='NRU Ref Data'!O$2,Data!S45,0)</f>
        <v>0</v>
      </c>
      <c r="P45" s="4">
        <f>IF('NRU Proposal Calc'!$C$6='NRU Ref Data'!P$2,Data!T45,0)</f>
        <v>0</v>
      </c>
      <c r="Q45" s="4">
        <f>IF('NRU Proposal Calc'!$C$6='NRU Ref Data'!Q$2,Data!U45,0)</f>
        <v>0</v>
      </c>
      <c r="R45" s="22">
        <f t="shared" si="1"/>
        <v>3.0337641552511418</v>
      </c>
      <c r="S45" s="18">
        <f>IF(S$2='NRU Proposal Calc'!$D$6,Data!V45,0)</f>
        <v>0</v>
      </c>
      <c r="T45" s="4">
        <f>IF(T$2='NRU Proposal Calc'!$D$6,Data!W45,0)</f>
        <v>0</v>
      </c>
      <c r="U45" s="4">
        <f>IF(U$2='NRU Proposal Calc'!$D$6,Data!X45,0)</f>
        <v>0</v>
      </c>
      <c r="V45" s="4">
        <f>IF(V$2='NRU Proposal Calc'!$D$6,Data!Y45,0)</f>
        <v>0</v>
      </c>
      <c r="W45" s="4">
        <f>IF(W$2='NRU Proposal Calc'!$D$6,Data!Z45,0)</f>
        <v>0</v>
      </c>
      <c r="X45" s="4">
        <f>IF(X$2='NRU Proposal Calc'!$D$6,Data!AA45,0)</f>
        <v>0</v>
      </c>
      <c r="Y45" s="4">
        <f>IF(Y$2='NRU Proposal Calc'!$D$6,Data!AB45,0)</f>
        <v>0</v>
      </c>
      <c r="Z45" s="4">
        <f>IF(Z$2='NRU Proposal Calc'!$D$6,Data!AC45,0)</f>
        <v>0</v>
      </c>
      <c r="AA45" s="4">
        <f>IF(AA$2='NRU Proposal Calc'!$D$6,Data!AD45,0)</f>
        <v>0</v>
      </c>
      <c r="AB45" s="4">
        <f>IF(AB$2='NRU Proposal Calc'!$D$6,Data!AE45,0)</f>
        <v>0</v>
      </c>
      <c r="AC45" s="4">
        <f>IF(AC$2='NRU Proposal Calc'!$D$6,Data!AF45,0)</f>
        <v>0</v>
      </c>
      <c r="AD45" s="4">
        <f>IF(AD$2='NRU Proposal Calc'!$D$6,Data!AG45,0)</f>
        <v>0</v>
      </c>
      <c r="AE45" s="4">
        <f>IF(AE$2='NRU Proposal Calc'!$D$6,Data!AH45,0)</f>
        <v>0</v>
      </c>
      <c r="AF45" s="4">
        <f>IF(AF$2='NRU Proposal Calc'!$D$6,Data!AI45,0)</f>
        <v>0</v>
      </c>
      <c r="AG45" s="6">
        <f t="shared" si="2"/>
        <v>0</v>
      </c>
      <c r="AH45" s="18">
        <f>IF(AH$2='NRU Proposal Calc'!$E$6,0,0)</f>
        <v>0</v>
      </c>
      <c r="AI45" s="4">
        <f>IF(AI$2='NRU Proposal Calc'!$E$6,Data!AJ45,0)</f>
        <v>0</v>
      </c>
      <c r="AJ45" s="4">
        <f>IF(AJ$2='NRU Proposal Calc'!$E$6,Data!AK45,0)</f>
        <v>0</v>
      </c>
      <c r="AK45" s="4">
        <f>IF(AK$2='NRU Proposal Calc'!$E$6,Data!AL45,0)</f>
        <v>0</v>
      </c>
      <c r="AL45" s="4">
        <f>IF(AL$2='NRU Proposal Calc'!$E$6,Data!AM45,0)</f>
        <v>0</v>
      </c>
      <c r="AM45" s="4">
        <f>IF(AM$2='NRU Proposal Calc'!$E$6,Data!AN45,0)</f>
        <v>0</v>
      </c>
      <c r="AN45" s="4">
        <f>IF(AN$2='NRU Proposal Calc'!$E$6,Data!AO45,0)</f>
        <v>0</v>
      </c>
      <c r="AO45" s="4">
        <f>IF(AO$2='NRU Proposal Calc'!$E$6,Data!AP45,0)</f>
        <v>0</v>
      </c>
      <c r="AP45" s="6">
        <f t="shared" si="3"/>
        <v>0</v>
      </c>
      <c r="AQ45" s="18">
        <f>IF(AQ$2='NRU Proposal Calc'!$F$6,0,0)</f>
        <v>0</v>
      </c>
      <c r="AR45" s="4">
        <f>IF(AR$2='NRU Proposal Calc'!$F$6,Data!AQ45,0)</f>
        <v>0</v>
      </c>
      <c r="AS45" s="4">
        <f>IF(AS$2='NRU Proposal Calc'!$F$6,Data!AR45,0)</f>
        <v>0</v>
      </c>
      <c r="AT45" s="4">
        <f>IF(AT$2='NRU Proposal Calc'!$F$6,Data!AS45,0)</f>
        <v>0</v>
      </c>
      <c r="AU45" s="4">
        <f>IF(AU$2='NRU Proposal Calc'!$F$6,Data!AT45,0)</f>
        <v>0</v>
      </c>
      <c r="AV45" s="4">
        <f>IF(AV$2='NRU Proposal Calc'!$F$6,Data!AU45,0)</f>
        <v>0</v>
      </c>
      <c r="AW45" s="4">
        <f>IF(AW$2='NRU Proposal Calc'!$F$6,Data!AV45,0)</f>
        <v>0</v>
      </c>
      <c r="AX45" s="4">
        <f>IF(AX$2='NRU Proposal Calc'!$F$6,Data!AW45,0)</f>
        <v>0</v>
      </c>
      <c r="AY45" s="6">
        <f t="shared" si="4"/>
        <v>0</v>
      </c>
      <c r="AZ45" s="18">
        <f>IF(AZ$2='NRU Proposal Calc'!$G$6,0,0)</f>
        <v>0</v>
      </c>
      <c r="BA45" s="4">
        <f>IF(BA$2='NRU Proposal Calc'!$G$6,Data!AX45,0)</f>
        <v>0</v>
      </c>
      <c r="BB45" s="4">
        <f>IF(BB$2='NRU Proposal Calc'!$G$6,Data!AY45,0)</f>
        <v>0</v>
      </c>
      <c r="BC45" s="4">
        <f>IF(BC$2='NRU Proposal Calc'!$G$6,Data!AZ45,0)</f>
        <v>0</v>
      </c>
      <c r="BD45" s="4">
        <f>IF(BD$2='NRU Proposal Calc'!$G$6,Data!BA45,0)</f>
        <v>0</v>
      </c>
      <c r="BE45" s="4">
        <f>IF(BE$2='NRU Proposal Calc'!$G$6,Data!BB45,0)</f>
        <v>0</v>
      </c>
      <c r="BF45" s="4">
        <f>IF(BF$2='NRU Proposal Calc'!$G$6,Data!BC45,0)</f>
        <v>0</v>
      </c>
      <c r="BG45" s="4">
        <f>IF(BG$2='NRU Proposal Calc'!$G$6,Data!BD45,0)</f>
        <v>0</v>
      </c>
      <c r="BH45" s="6">
        <f t="shared" si="5"/>
        <v>0</v>
      </c>
      <c r="BI45" s="97">
        <f>IF('NRU Proposal Calc'!$H$6="Yes",Data!BE45,0)</f>
        <v>0</v>
      </c>
      <c r="BJ45" s="18">
        <f>IF(BJ$2='NRU Proposal Calc'!$L$4,0,0)</f>
        <v>0</v>
      </c>
      <c r="BK45" s="4">
        <f>IF(BK$2='NRU Proposal Calc'!$L$4,Data!BV45,0)</f>
        <v>0</v>
      </c>
      <c r="BL45" s="4">
        <f>IF(BL$2='NRU Proposal Calc'!$L$4,Data!BW45,0)</f>
        <v>0</v>
      </c>
      <c r="BM45" s="4">
        <f>IF(BM$2='NRU Proposal Calc'!$L$4,Data!BX45,0)</f>
        <v>0</v>
      </c>
      <c r="BN45" s="4">
        <f>IF(BN$2='NRU Proposal Calc'!$L$4,Data!BY45,0)</f>
        <v>0</v>
      </c>
      <c r="BO45" s="4">
        <f>IF(BO$2='NRU Proposal Calc'!$L$4,Data!BZ45,0)</f>
        <v>0</v>
      </c>
      <c r="BP45" s="6">
        <f t="shared" si="6"/>
        <v>0</v>
      </c>
      <c r="BQ45" s="4">
        <f>IF('NRU Proposal Calc'!$J$6='NRU Ref Data'!BQ$2,Data!C45,0)</f>
        <v>0</v>
      </c>
      <c r="BR45" s="4">
        <f>IF('NRU Proposal Calc'!$J$6='NRU Ref Data'!BR$2,Data!D45,0)</f>
        <v>0</v>
      </c>
      <c r="BS45" s="4">
        <f>IF('NRU Proposal Calc'!$J$6='NRU Ref Data'!BS$2,Data!E45,0)</f>
        <v>0</v>
      </c>
      <c r="BT45" s="4">
        <f>IF('NRU Proposal Calc'!$J$6='NRU Ref Data'!BT$2,Data!F45,0)</f>
        <v>3.2349999999999999</v>
      </c>
      <c r="BU45" s="99">
        <f t="shared" si="0"/>
        <v>3.2349999999999999</v>
      </c>
      <c r="BV45" s="102">
        <f>IF('NRU Proposal Calc'!$L$6="Yes",'NRU Ref Data'!BP45*'NRU Proposal Calc'!$L$5,0)</f>
        <v>0</v>
      </c>
      <c r="BW45" s="102">
        <f>IF('NRU Proposal Calc'!$M$6="Yes",IF(('NRU Proposal Calc'!I49-'NRU Ref Data'!BU45)&gt;0,('NRU Proposal Calc'!I49-'NRU Ref Data'!BU45)*'NRU Proposal Calc'!$M$5,0),0)</f>
        <v>0</v>
      </c>
      <c r="BX45" s="80">
        <f>IF('NRU Proposal Calc'!$K$6="Yes",IF(('NRU Proposal Calc'!I49)&lt;'NRU Proposal Calc'!J49,('NRU Proposal Calc'!I49-'NRU Proposal Calc'!J49)*'NRU Proposal Calc'!$K$5,0),0)</f>
        <v>-0.20123584474885803</v>
      </c>
      <c r="BY45" s="105">
        <f>IF('NRU Proposal Calc'!$N$5='NRU Ref Data'!$BY$2,'NRU Scaling'!D48,0)</f>
        <v>0.15981844904047826</v>
      </c>
      <c r="BZ45" s="1">
        <f>IF('NRU Proposal Calc'!$N$5='NRU Ref Data'!$BZ$2,'NRU Scaling'!H48,0)</f>
        <v>0</v>
      </c>
      <c r="CA45" s="6">
        <f>IF('NRU Proposal Calc'!$N$6="Yes",SUM('NRU Ref Data'!BY45:BZ45),0)</f>
        <v>0.15981844904047826</v>
      </c>
      <c r="CB45" s="4"/>
      <c r="CC45" s="4"/>
      <c r="CD45" s="4"/>
      <c r="CE45" s="4"/>
      <c r="CF45" s="4"/>
      <c r="CG45" s="4"/>
      <c r="CH45" s="4"/>
      <c r="CI45" s="4"/>
      <c r="CJ45" s="4"/>
      <c r="CK45" s="4"/>
      <c r="CL45" s="4"/>
      <c r="CM45" s="4"/>
      <c r="CN45" s="4"/>
      <c r="CO45" s="4"/>
      <c r="CP45" s="4"/>
      <c r="CQ45" s="4"/>
      <c r="CR45" s="4" t="e">
        <f>IF('NRU Proposal Calc'!#REF!='NRU Ref Data'!CR$2,Data!G45,0)</f>
        <v>#REF!</v>
      </c>
      <c r="CS45" s="4" t="e">
        <f>IF('NRU Proposal Calc'!#REF!='NRU Ref Data'!CS$2,Data!H45,0)</f>
        <v>#REF!</v>
      </c>
      <c r="CT45" s="4" t="e">
        <f>IF('NRU Proposal Calc'!#REF!='NRU Ref Data'!CT$2,Data!I45,0)</f>
        <v>#REF!</v>
      </c>
      <c r="CU45" s="4" t="e">
        <f>IF('NRU Proposal Calc'!#REF!='NRU Ref Data'!CU$2,Data!J45,0)</f>
        <v>#REF!</v>
      </c>
      <c r="CV45" s="4" t="e">
        <f>IF('NRU Proposal Calc'!#REF!='NRU Ref Data'!CV$2,Data!K45,0)</f>
        <v>#REF!</v>
      </c>
      <c r="CW45" s="4" t="e">
        <f>IF('NRU Proposal Calc'!#REF!='NRU Ref Data'!CW$2,Data!L45,0)</f>
        <v>#REF!</v>
      </c>
      <c r="CX45" s="4" t="e">
        <f>IF('NRU Proposal Calc'!#REF!='NRU Ref Data'!CX$2,Data!M45,0)</f>
        <v>#REF!</v>
      </c>
      <c r="CY45" s="4" t="e">
        <f>IF('NRU Proposal Calc'!#REF!='NRU Ref Data'!CY$2,Data!N45,0)</f>
        <v>#REF!</v>
      </c>
      <c r="CZ45" s="4" t="e">
        <f>IF('NRU Proposal Calc'!#REF!='NRU Ref Data'!CZ$2,Data!O45,0)</f>
        <v>#REF!</v>
      </c>
      <c r="DA45" s="4" t="e">
        <f>IF('NRU Proposal Calc'!#REF!='NRU Ref Data'!DA$2,Data!P45,0)</f>
        <v>#REF!</v>
      </c>
      <c r="DB45" s="4" t="e">
        <f>IF('NRU Proposal Calc'!#REF!='NRU Ref Data'!DB$2,Data!Q45,0)</f>
        <v>#REF!</v>
      </c>
      <c r="DC45" s="4" t="e">
        <f>IF('NRU Proposal Calc'!#REF!='NRU Ref Data'!DC$2,Data!R45,0)</f>
        <v>#REF!</v>
      </c>
      <c r="DD45" s="4" t="e">
        <f>IF('NRU Proposal Calc'!#REF!='NRU Ref Data'!DD$2,Data!S45,0)</f>
        <v>#REF!</v>
      </c>
      <c r="DE45" s="4" t="e">
        <f>IF('NRU Proposal Calc'!#REF!='NRU Ref Data'!DE$2,Data!T45,0)</f>
        <v>#REF!</v>
      </c>
      <c r="DF45" s="4" t="e">
        <f>IF('NRU Proposal Calc'!#REF!='NRU Ref Data'!DF$2,Data!U45,0)</f>
        <v>#REF!</v>
      </c>
      <c r="DG45" s="22" t="e">
        <f t="shared" si="7"/>
        <v>#REF!</v>
      </c>
    </row>
    <row r="46" spans="1:111" x14ac:dyDescent="0.3">
      <c r="A46" s="12">
        <v>10112</v>
      </c>
      <c r="B46" s="37" t="s">
        <v>53</v>
      </c>
      <c r="C46" s="18">
        <f>IF('NRU Proposal Calc'!$C$6='NRU Ref Data'!C$2,Data!G46,0)</f>
        <v>0</v>
      </c>
      <c r="D46" s="4">
        <f>IF('NRU Proposal Calc'!$C$6='NRU Ref Data'!D$2,Data!H46,0)</f>
        <v>0</v>
      </c>
      <c r="E46" s="4">
        <f>IF('NRU Proposal Calc'!$C$6='NRU Ref Data'!E$2,Data!I46,0)</f>
        <v>58.825668378995424</v>
      </c>
      <c r="F46" s="4">
        <f>IF('NRU Proposal Calc'!$C$6='NRU Ref Data'!F$2,Data!J46,0)</f>
        <v>0</v>
      </c>
      <c r="G46" s="4">
        <f>IF('NRU Proposal Calc'!$C$6='NRU Ref Data'!G$2,Data!K46,0)</f>
        <v>0</v>
      </c>
      <c r="H46" s="4">
        <f>IF('NRU Proposal Calc'!$C$6='NRU Ref Data'!H$2,Data!L46,0)</f>
        <v>0</v>
      </c>
      <c r="I46" s="4">
        <f>IF('NRU Proposal Calc'!$C$6='NRU Ref Data'!I$2,Data!M46,0)</f>
        <v>0</v>
      </c>
      <c r="J46" s="4">
        <f>IF('NRU Proposal Calc'!$C$6='NRU Ref Data'!J$2,Data!N46,0)</f>
        <v>0</v>
      </c>
      <c r="K46" s="4">
        <f>IF('NRU Proposal Calc'!$C$6='NRU Ref Data'!K$2,Data!O46,0)</f>
        <v>0</v>
      </c>
      <c r="L46" s="4">
        <f>IF('NRU Proposal Calc'!$C$6='NRU Ref Data'!L$2,Data!P46,0)</f>
        <v>0</v>
      </c>
      <c r="M46" s="4">
        <f>IF('NRU Proposal Calc'!$C$6='NRU Ref Data'!M$2,Data!Q46,0)</f>
        <v>0</v>
      </c>
      <c r="N46" s="4">
        <f>IF('NRU Proposal Calc'!$C$6='NRU Ref Data'!N$2,Data!R46,0)</f>
        <v>0</v>
      </c>
      <c r="O46" s="4">
        <f>IF('NRU Proposal Calc'!$C$6='NRU Ref Data'!O$2,Data!S46,0)</f>
        <v>0</v>
      </c>
      <c r="P46" s="4">
        <f>IF('NRU Proposal Calc'!$C$6='NRU Ref Data'!P$2,Data!T46,0)</f>
        <v>0</v>
      </c>
      <c r="Q46" s="4">
        <f>IF('NRU Proposal Calc'!$C$6='NRU Ref Data'!Q$2,Data!U46,0)</f>
        <v>0</v>
      </c>
      <c r="R46" s="22">
        <f t="shared" si="1"/>
        <v>58.825668378995424</v>
      </c>
      <c r="S46" s="18">
        <f>IF(S$2='NRU Proposal Calc'!$D$6,Data!V46,0)</f>
        <v>0</v>
      </c>
      <c r="T46" s="4">
        <f>IF(T$2='NRU Proposal Calc'!$D$6,Data!W46,0)</f>
        <v>0</v>
      </c>
      <c r="U46" s="4">
        <f>IF(U$2='NRU Proposal Calc'!$D$6,Data!X46,0)</f>
        <v>0</v>
      </c>
      <c r="V46" s="4">
        <f>IF(V$2='NRU Proposal Calc'!$D$6,Data!Y46,0)</f>
        <v>0</v>
      </c>
      <c r="W46" s="4">
        <f>IF(W$2='NRU Proposal Calc'!$D$6,Data!Z46,0)</f>
        <v>0</v>
      </c>
      <c r="X46" s="4">
        <f>IF(X$2='NRU Proposal Calc'!$D$6,Data!AA46,0)</f>
        <v>0</v>
      </c>
      <c r="Y46" s="4">
        <f>IF(Y$2='NRU Proposal Calc'!$D$6,Data!AB46,0)</f>
        <v>0</v>
      </c>
      <c r="Z46" s="4">
        <f>IF(Z$2='NRU Proposal Calc'!$D$6,Data!AC46,0)</f>
        <v>0</v>
      </c>
      <c r="AA46" s="4">
        <f>IF(AA$2='NRU Proposal Calc'!$D$6,Data!AD46,0)</f>
        <v>0</v>
      </c>
      <c r="AB46" s="4">
        <f>IF(AB$2='NRU Proposal Calc'!$D$6,Data!AE46,0)</f>
        <v>0</v>
      </c>
      <c r="AC46" s="4">
        <f>IF(AC$2='NRU Proposal Calc'!$D$6,Data!AF46,0)</f>
        <v>0</v>
      </c>
      <c r="AD46" s="4">
        <f>IF(AD$2='NRU Proposal Calc'!$D$6,Data!AG46,0)</f>
        <v>0</v>
      </c>
      <c r="AE46" s="4">
        <f>IF(AE$2='NRU Proposal Calc'!$D$6,Data!AH46,0)</f>
        <v>0</v>
      </c>
      <c r="AF46" s="4">
        <f>IF(AF$2='NRU Proposal Calc'!$D$6,Data!AI46,0)</f>
        <v>0</v>
      </c>
      <c r="AG46" s="6">
        <f t="shared" si="2"/>
        <v>0</v>
      </c>
      <c r="AH46" s="18">
        <f>IF(AH$2='NRU Proposal Calc'!$E$6,0,0)</f>
        <v>0</v>
      </c>
      <c r="AI46" s="4">
        <f>IF(AI$2='NRU Proposal Calc'!$E$6,Data!AJ46,0)</f>
        <v>0</v>
      </c>
      <c r="AJ46" s="4">
        <f>IF(AJ$2='NRU Proposal Calc'!$E$6,Data!AK46,0)</f>
        <v>0</v>
      </c>
      <c r="AK46" s="4">
        <f>IF(AK$2='NRU Proposal Calc'!$E$6,Data!AL46,0)</f>
        <v>0</v>
      </c>
      <c r="AL46" s="4">
        <f>IF(AL$2='NRU Proposal Calc'!$E$6,Data!AM46,0)</f>
        <v>0</v>
      </c>
      <c r="AM46" s="4">
        <f>IF(AM$2='NRU Proposal Calc'!$E$6,Data!AN46,0)</f>
        <v>0</v>
      </c>
      <c r="AN46" s="4">
        <f>IF(AN$2='NRU Proposal Calc'!$E$6,Data!AO46,0)</f>
        <v>0</v>
      </c>
      <c r="AO46" s="4">
        <f>IF(AO$2='NRU Proposal Calc'!$E$6,Data!AP46,0)</f>
        <v>0</v>
      </c>
      <c r="AP46" s="6">
        <f t="shared" si="3"/>
        <v>0</v>
      </c>
      <c r="AQ46" s="18">
        <f>IF(AQ$2='NRU Proposal Calc'!$F$6,0,0)</f>
        <v>0</v>
      </c>
      <c r="AR46" s="4">
        <f>IF(AR$2='NRU Proposal Calc'!$F$6,Data!AQ46,0)</f>
        <v>0</v>
      </c>
      <c r="AS46" s="4">
        <f>IF(AS$2='NRU Proposal Calc'!$F$6,Data!AR46,0)</f>
        <v>0</v>
      </c>
      <c r="AT46" s="4">
        <f>IF(AT$2='NRU Proposal Calc'!$F$6,Data!AS46,0)</f>
        <v>0</v>
      </c>
      <c r="AU46" s="4">
        <f>IF(AU$2='NRU Proposal Calc'!$F$6,Data!AT46,0)</f>
        <v>0</v>
      </c>
      <c r="AV46" s="4">
        <f>IF(AV$2='NRU Proposal Calc'!$F$6,Data!AU46,0)</f>
        <v>0</v>
      </c>
      <c r="AW46" s="4">
        <f>IF(AW$2='NRU Proposal Calc'!$F$6,Data!AV46,0)</f>
        <v>0</v>
      </c>
      <c r="AX46" s="4">
        <f>IF(AX$2='NRU Proposal Calc'!$F$6,Data!AW46,0)</f>
        <v>0</v>
      </c>
      <c r="AY46" s="6">
        <f t="shared" si="4"/>
        <v>0</v>
      </c>
      <c r="AZ46" s="18">
        <f>IF(AZ$2='NRU Proposal Calc'!$G$6,0,0)</f>
        <v>0</v>
      </c>
      <c r="BA46" s="4">
        <f>IF(BA$2='NRU Proposal Calc'!$G$6,Data!AX46,0)</f>
        <v>0</v>
      </c>
      <c r="BB46" s="4">
        <f>IF(BB$2='NRU Proposal Calc'!$G$6,Data!AY46,0)</f>
        <v>0</v>
      </c>
      <c r="BC46" s="4">
        <f>IF(BC$2='NRU Proposal Calc'!$G$6,Data!AZ46,0)</f>
        <v>0</v>
      </c>
      <c r="BD46" s="4">
        <f>IF(BD$2='NRU Proposal Calc'!$G$6,Data!BA46,0)</f>
        <v>0</v>
      </c>
      <c r="BE46" s="4">
        <f>IF(BE$2='NRU Proposal Calc'!$G$6,Data!BB46,0)</f>
        <v>0</v>
      </c>
      <c r="BF46" s="4">
        <f>IF(BF$2='NRU Proposal Calc'!$G$6,Data!BC46,0)</f>
        <v>0</v>
      </c>
      <c r="BG46" s="4">
        <f>IF(BG$2='NRU Proposal Calc'!$G$6,Data!BD46,0)</f>
        <v>0</v>
      </c>
      <c r="BH46" s="6">
        <f t="shared" si="5"/>
        <v>0</v>
      </c>
      <c r="BI46" s="97">
        <f>IF('NRU Proposal Calc'!$H$6="Yes",Data!BE46,0)</f>
        <v>0</v>
      </c>
      <c r="BJ46" s="18">
        <f>IF(BJ$2='NRU Proposal Calc'!$L$4,0,0)</f>
        <v>0</v>
      </c>
      <c r="BK46" s="4">
        <f>IF(BK$2='NRU Proposal Calc'!$L$4,Data!BV46,0)</f>
        <v>0</v>
      </c>
      <c r="BL46" s="4">
        <f>IF(BL$2='NRU Proposal Calc'!$L$4,Data!BW46,0)</f>
        <v>0.95150000000000001</v>
      </c>
      <c r="BM46" s="4">
        <f>IF(BM$2='NRU Proposal Calc'!$L$4,Data!BX46,0)</f>
        <v>0</v>
      </c>
      <c r="BN46" s="4">
        <f>IF(BN$2='NRU Proposal Calc'!$L$4,Data!BY46,0)</f>
        <v>0</v>
      </c>
      <c r="BO46" s="4">
        <f>IF(BO$2='NRU Proposal Calc'!$L$4,Data!BZ46,0)</f>
        <v>0</v>
      </c>
      <c r="BP46" s="6">
        <f t="shared" si="6"/>
        <v>0.95150000000000001</v>
      </c>
      <c r="BQ46" s="4">
        <f>IF('NRU Proposal Calc'!$J$6='NRU Ref Data'!BQ$2,Data!C46,0)</f>
        <v>0</v>
      </c>
      <c r="BR46" s="4">
        <f>IF('NRU Proposal Calc'!$J$6='NRU Ref Data'!BR$2,Data!D46,0)</f>
        <v>0</v>
      </c>
      <c r="BS46" s="4">
        <f>IF('NRU Proposal Calc'!$J$6='NRU Ref Data'!BS$2,Data!E46,0)</f>
        <v>0</v>
      </c>
      <c r="BT46" s="4">
        <f>IF('NRU Proposal Calc'!$J$6='NRU Ref Data'!BT$2,Data!F46,0)</f>
        <v>58.25</v>
      </c>
      <c r="BU46" s="99">
        <f t="shared" si="0"/>
        <v>58.25</v>
      </c>
      <c r="BV46" s="102">
        <f>IF('NRU Proposal Calc'!$L$6="Yes",'NRU Ref Data'!BP46*'NRU Proposal Calc'!$L$5,0)</f>
        <v>0.47575000000000001</v>
      </c>
      <c r="BW46" s="102">
        <f>IF('NRU Proposal Calc'!$M$6="Yes",IF(('NRU Proposal Calc'!I50-'NRU Ref Data'!BU46)&gt;0,('NRU Proposal Calc'!I50-'NRU Ref Data'!BU46)*'NRU Proposal Calc'!$M$5,0),0)</f>
        <v>0.28783418949771189</v>
      </c>
      <c r="BX46" s="80">
        <f>IF('NRU Proposal Calc'!$K$6="Yes",IF(('NRU Proposal Calc'!I50)&lt;'NRU Proposal Calc'!J50,('NRU Proposal Calc'!I50-'NRU Proposal Calc'!J50)*'NRU Proposal Calc'!$K$5,0),0)</f>
        <v>0</v>
      </c>
      <c r="BY46" s="105">
        <f>IF('NRU Proposal Calc'!$N$5='NRU Ref Data'!$BY$2,'NRU Scaling'!D49,0)</f>
        <v>3.1088308170430126</v>
      </c>
      <c r="BZ46" s="1">
        <f>IF('NRU Proposal Calc'!$N$5='NRU Ref Data'!$BZ$2,'NRU Scaling'!H49,0)</f>
        <v>0</v>
      </c>
      <c r="CA46" s="6">
        <f>IF('NRU Proposal Calc'!$N$6="Yes",SUM('NRU Ref Data'!BY46:BZ46),0)</f>
        <v>3.1088308170430126</v>
      </c>
      <c r="CB46" s="4"/>
      <c r="CC46" s="4"/>
      <c r="CD46" s="4"/>
      <c r="CE46" s="4"/>
      <c r="CF46" s="4"/>
      <c r="CG46" s="4"/>
      <c r="CH46" s="4"/>
      <c r="CI46" s="4"/>
      <c r="CJ46" s="4"/>
      <c r="CK46" s="4"/>
      <c r="CL46" s="4"/>
      <c r="CM46" s="4"/>
      <c r="CN46" s="4"/>
      <c r="CO46" s="4"/>
      <c r="CP46" s="4"/>
      <c r="CQ46" s="4"/>
      <c r="CR46" s="4" t="e">
        <f>IF('NRU Proposal Calc'!#REF!='NRU Ref Data'!CR$2,Data!G46,0)</f>
        <v>#REF!</v>
      </c>
      <c r="CS46" s="4" t="e">
        <f>IF('NRU Proposal Calc'!#REF!='NRU Ref Data'!CS$2,Data!H46,0)</f>
        <v>#REF!</v>
      </c>
      <c r="CT46" s="4" t="e">
        <f>IF('NRU Proposal Calc'!#REF!='NRU Ref Data'!CT$2,Data!I46,0)</f>
        <v>#REF!</v>
      </c>
      <c r="CU46" s="4" t="e">
        <f>IF('NRU Proposal Calc'!#REF!='NRU Ref Data'!CU$2,Data!J46,0)</f>
        <v>#REF!</v>
      </c>
      <c r="CV46" s="4" t="e">
        <f>IF('NRU Proposal Calc'!#REF!='NRU Ref Data'!CV$2,Data!K46,0)</f>
        <v>#REF!</v>
      </c>
      <c r="CW46" s="4" t="e">
        <f>IF('NRU Proposal Calc'!#REF!='NRU Ref Data'!CW$2,Data!L46,0)</f>
        <v>#REF!</v>
      </c>
      <c r="CX46" s="4" t="e">
        <f>IF('NRU Proposal Calc'!#REF!='NRU Ref Data'!CX$2,Data!M46,0)</f>
        <v>#REF!</v>
      </c>
      <c r="CY46" s="4" t="e">
        <f>IF('NRU Proposal Calc'!#REF!='NRU Ref Data'!CY$2,Data!N46,0)</f>
        <v>#REF!</v>
      </c>
      <c r="CZ46" s="4" t="e">
        <f>IF('NRU Proposal Calc'!#REF!='NRU Ref Data'!CZ$2,Data!O46,0)</f>
        <v>#REF!</v>
      </c>
      <c r="DA46" s="4" t="e">
        <f>IF('NRU Proposal Calc'!#REF!='NRU Ref Data'!DA$2,Data!P46,0)</f>
        <v>#REF!</v>
      </c>
      <c r="DB46" s="4" t="e">
        <f>IF('NRU Proposal Calc'!#REF!='NRU Ref Data'!DB$2,Data!Q46,0)</f>
        <v>#REF!</v>
      </c>
      <c r="DC46" s="4" t="e">
        <f>IF('NRU Proposal Calc'!#REF!='NRU Ref Data'!DC$2,Data!R46,0)</f>
        <v>#REF!</v>
      </c>
      <c r="DD46" s="4" t="e">
        <f>IF('NRU Proposal Calc'!#REF!='NRU Ref Data'!DD$2,Data!S46,0)</f>
        <v>#REF!</v>
      </c>
      <c r="DE46" s="4" t="e">
        <f>IF('NRU Proposal Calc'!#REF!='NRU Ref Data'!DE$2,Data!T46,0)</f>
        <v>#REF!</v>
      </c>
      <c r="DF46" s="4" t="e">
        <f>IF('NRU Proposal Calc'!#REF!='NRU Ref Data'!DF$2,Data!U46,0)</f>
        <v>#REF!</v>
      </c>
      <c r="DG46" s="22" t="e">
        <f t="shared" si="7"/>
        <v>#REF!</v>
      </c>
    </row>
    <row r="47" spans="1:111" x14ac:dyDescent="0.3">
      <c r="A47" s="12">
        <v>10113</v>
      </c>
      <c r="B47" s="37" t="s">
        <v>54</v>
      </c>
      <c r="C47" s="18">
        <f>IF('NRU Proposal Calc'!$C$6='NRU Ref Data'!C$2,Data!G47,0)</f>
        <v>0</v>
      </c>
      <c r="D47" s="4">
        <f>IF('NRU Proposal Calc'!$C$6='NRU Ref Data'!D$2,Data!H47,0)</f>
        <v>0</v>
      </c>
      <c r="E47" s="4">
        <f>IF('NRU Proposal Calc'!$C$6='NRU Ref Data'!E$2,Data!I47,0)</f>
        <v>42.523579109589051</v>
      </c>
      <c r="F47" s="4">
        <f>IF('NRU Proposal Calc'!$C$6='NRU Ref Data'!F$2,Data!J47,0)</f>
        <v>0</v>
      </c>
      <c r="G47" s="4">
        <f>IF('NRU Proposal Calc'!$C$6='NRU Ref Data'!G$2,Data!K47,0)</f>
        <v>0</v>
      </c>
      <c r="H47" s="4">
        <f>IF('NRU Proposal Calc'!$C$6='NRU Ref Data'!H$2,Data!L47,0)</f>
        <v>0</v>
      </c>
      <c r="I47" s="4">
        <f>IF('NRU Proposal Calc'!$C$6='NRU Ref Data'!I$2,Data!M47,0)</f>
        <v>0</v>
      </c>
      <c r="J47" s="4">
        <f>IF('NRU Proposal Calc'!$C$6='NRU Ref Data'!J$2,Data!N47,0)</f>
        <v>0</v>
      </c>
      <c r="K47" s="4">
        <f>IF('NRU Proposal Calc'!$C$6='NRU Ref Data'!K$2,Data!O47,0)</f>
        <v>0</v>
      </c>
      <c r="L47" s="4">
        <f>IF('NRU Proposal Calc'!$C$6='NRU Ref Data'!L$2,Data!P47,0)</f>
        <v>0</v>
      </c>
      <c r="M47" s="4">
        <f>IF('NRU Proposal Calc'!$C$6='NRU Ref Data'!M$2,Data!Q47,0)</f>
        <v>0</v>
      </c>
      <c r="N47" s="4">
        <f>IF('NRU Proposal Calc'!$C$6='NRU Ref Data'!N$2,Data!R47,0)</f>
        <v>0</v>
      </c>
      <c r="O47" s="4">
        <f>IF('NRU Proposal Calc'!$C$6='NRU Ref Data'!O$2,Data!S47,0)</f>
        <v>0</v>
      </c>
      <c r="P47" s="4">
        <f>IF('NRU Proposal Calc'!$C$6='NRU Ref Data'!P$2,Data!T47,0)</f>
        <v>0</v>
      </c>
      <c r="Q47" s="4">
        <f>IF('NRU Proposal Calc'!$C$6='NRU Ref Data'!Q$2,Data!U47,0)</f>
        <v>0</v>
      </c>
      <c r="R47" s="22">
        <f t="shared" si="1"/>
        <v>42.523579109589051</v>
      </c>
      <c r="S47" s="18">
        <f>IF(S$2='NRU Proposal Calc'!$D$6,Data!V47,0)</f>
        <v>0</v>
      </c>
      <c r="T47" s="4">
        <f>IF(T$2='NRU Proposal Calc'!$D$6,Data!W47,0)</f>
        <v>0</v>
      </c>
      <c r="U47" s="4">
        <f>IF(U$2='NRU Proposal Calc'!$D$6,Data!X47,0)</f>
        <v>0</v>
      </c>
      <c r="V47" s="4">
        <f>IF(V$2='NRU Proposal Calc'!$D$6,Data!Y47,0)</f>
        <v>0</v>
      </c>
      <c r="W47" s="4">
        <f>IF(W$2='NRU Proposal Calc'!$D$6,Data!Z47,0)</f>
        <v>0</v>
      </c>
      <c r="X47" s="4">
        <f>IF(X$2='NRU Proposal Calc'!$D$6,Data!AA47,0)</f>
        <v>0</v>
      </c>
      <c r="Y47" s="4">
        <f>IF(Y$2='NRU Proposal Calc'!$D$6,Data!AB47,0)</f>
        <v>0</v>
      </c>
      <c r="Z47" s="4">
        <f>IF(Z$2='NRU Proposal Calc'!$D$6,Data!AC47,0)</f>
        <v>0</v>
      </c>
      <c r="AA47" s="4">
        <f>IF(AA$2='NRU Proposal Calc'!$D$6,Data!AD47,0)</f>
        <v>0</v>
      </c>
      <c r="AB47" s="4">
        <f>IF(AB$2='NRU Proposal Calc'!$D$6,Data!AE47,0)</f>
        <v>0</v>
      </c>
      <c r="AC47" s="4">
        <f>IF(AC$2='NRU Proposal Calc'!$D$6,Data!AF47,0)</f>
        <v>0</v>
      </c>
      <c r="AD47" s="4">
        <f>IF(AD$2='NRU Proposal Calc'!$D$6,Data!AG47,0)</f>
        <v>0</v>
      </c>
      <c r="AE47" s="4">
        <f>IF(AE$2='NRU Proposal Calc'!$D$6,Data!AH47,0)</f>
        <v>0</v>
      </c>
      <c r="AF47" s="4">
        <f>IF(AF$2='NRU Proposal Calc'!$D$6,Data!AI47,0)</f>
        <v>0</v>
      </c>
      <c r="AG47" s="6">
        <f t="shared" si="2"/>
        <v>0</v>
      </c>
      <c r="AH47" s="18">
        <f>IF(AH$2='NRU Proposal Calc'!$E$6,0,0)</f>
        <v>0</v>
      </c>
      <c r="AI47" s="4">
        <f>IF(AI$2='NRU Proposal Calc'!$E$6,Data!AJ47,0)</f>
        <v>0</v>
      </c>
      <c r="AJ47" s="4">
        <f>IF(AJ$2='NRU Proposal Calc'!$E$6,Data!AK47,0)</f>
        <v>0</v>
      </c>
      <c r="AK47" s="4">
        <f>IF(AK$2='NRU Proposal Calc'!$E$6,Data!AL47,0)</f>
        <v>0</v>
      </c>
      <c r="AL47" s="4">
        <f>IF(AL$2='NRU Proposal Calc'!$E$6,Data!AM47,0)</f>
        <v>0</v>
      </c>
      <c r="AM47" s="4">
        <f>IF(AM$2='NRU Proposal Calc'!$E$6,Data!AN47,0)</f>
        <v>0</v>
      </c>
      <c r="AN47" s="4">
        <f>IF(AN$2='NRU Proposal Calc'!$E$6,Data!AO47,0)</f>
        <v>0</v>
      </c>
      <c r="AO47" s="4">
        <f>IF(AO$2='NRU Proposal Calc'!$E$6,Data!AP47,0)</f>
        <v>0</v>
      </c>
      <c r="AP47" s="6">
        <f t="shared" si="3"/>
        <v>0</v>
      </c>
      <c r="AQ47" s="18">
        <f>IF(AQ$2='NRU Proposal Calc'!$F$6,0,0)</f>
        <v>0</v>
      </c>
      <c r="AR47" s="4">
        <f>IF(AR$2='NRU Proposal Calc'!$F$6,Data!AQ47,0)</f>
        <v>0</v>
      </c>
      <c r="AS47" s="4">
        <f>IF(AS$2='NRU Proposal Calc'!$F$6,Data!AR47,0)</f>
        <v>0</v>
      </c>
      <c r="AT47" s="4">
        <f>IF(AT$2='NRU Proposal Calc'!$F$6,Data!AS47,0)</f>
        <v>0</v>
      </c>
      <c r="AU47" s="4">
        <f>IF(AU$2='NRU Proposal Calc'!$F$6,Data!AT47,0)</f>
        <v>0</v>
      </c>
      <c r="AV47" s="4">
        <f>IF(AV$2='NRU Proposal Calc'!$F$6,Data!AU47,0)</f>
        <v>0</v>
      </c>
      <c r="AW47" s="4">
        <f>IF(AW$2='NRU Proposal Calc'!$F$6,Data!AV47,0)</f>
        <v>0</v>
      </c>
      <c r="AX47" s="4">
        <f>IF(AX$2='NRU Proposal Calc'!$F$6,Data!AW47,0)</f>
        <v>0</v>
      </c>
      <c r="AY47" s="6">
        <f t="shared" si="4"/>
        <v>0</v>
      </c>
      <c r="AZ47" s="18">
        <f>IF(AZ$2='NRU Proposal Calc'!$G$6,0,0)</f>
        <v>0</v>
      </c>
      <c r="BA47" s="4">
        <f>IF(BA$2='NRU Proposal Calc'!$G$6,Data!AX47,0)</f>
        <v>0</v>
      </c>
      <c r="BB47" s="4">
        <f>IF(BB$2='NRU Proposal Calc'!$G$6,Data!AY47,0)</f>
        <v>0</v>
      </c>
      <c r="BC47" s="4">
        <f>IF(BC$2='NRU Proposal Calc'!$G$6,Data!AZ47,0)</f>
        <v>0</v>
      </c>
      <c r="BD47" s="4">
        <f>IF(BD$2='NRU Proposal Calc'!$G$6,Data!BA47,0)</f>
        <v>0</v>
      </c>
      <c r="BE47" s="4">
        <f>IF(BE$2='NRU Proposal Calc'!$G$6,Data!BB47,0)</f>
        <v>0</v>
      </c>
      <c r="BF47" s="4">
        <f>IF(BF$2='NRU Proposal Calc'!$G$6,Data!BC47,0)</f>
        <v>0</v>
      </c>
      <c r="BG47" s="4">
        <f>IF(BG$2='NRU Proposal Calc'!$G$6,Data!BD47,0)</f>
        <v>0</v>
      </c>
      <c r="BH47" s="6">
        <f t="shared" si="5"/>
        <v>0</v>
      </c>
      <c r="BI47" s="97">
        <f>IF('NRU Proposal Calc'!$H$6="Yes",Data!BE47,0)</f>
        <v>0</v>
      </c>
      <c r="BJ47" s="18">
        <f>IF(BJ$2='NRU Proposal Calc'!$L$4,0,0)</f>
        <v>0</v>
      </c>
      <c r="BK47" s="4">
        <f>IF(BK$2='NRU Proposal Calc'!$L$4,Data!BV47,0)</f>
        <v>0</v>
      </c>
      <c r="BL47" s="4">
        <f>IF(BL$2='NRU Proposal Calc'!$L$4,Data!BW47,0)</f>
        <v>5.1000000000000004E-2</v>
      </c>
      <c r="BM47" s="4">
        <f>IF(BM$2='NRU Proposal Calc'!$L$4,Data!BX47,0)</f>
        <v>0</v>
      </c>
      <c r="BN47" s="4">
        <f>IF(BN$2='NRU Proposal Calc'!$L$4,Data!BY47,0)</f>
        <v>0</v>
      </c>
      <c r="BO47" s="4">
        <f>IF(BO$2='NRU Proposal Calc'!$L$4,Data!BZ47,0)</f>
        <v>0</v>
      </c>
      <c r="BP47" s="6">
        <f t="shared" si="6"/>
        <v>5.1000000000000004E-2</v>
      </c>
      <c r="BQ47" s="4">
        <f>IF('NRU Proposal Calc'!$J$6='NRU Ref Data'!BQ$2,Data!C47,0)</f>
        <v>0</v>
      </c>
      <c r="BR47" s="4">
        <f>IF('NRU Proposal Calc'!$J$6='NRU Ref Data'!BR$2,Data!D47,0)</f>
        <v>0</v>
      </c>
      <c r="BS47" s="4">
        <f>IF('NRU Proposal Calc'!$J$6='NRU Ref Data'!BS$2,Data!E47,0)</f>
        <v>0</v>
      </c>
      <c r="BT47" s="4">
        <f>IF('NRU Proposal Calc'!$J$6='NRU Ref Data'!BT$2,Data!F47,0)</f>
        <v>37.692999999999998</v>
      </c>
      <c r="BU47" s="99">
        <f t="shared" si="0"/>
        <v>37.692999999999998</v>
      </c>
      <c r="BV47" s="102">
        <f>IF('NRU Proposal Calc'!$L$6="Yes",'NRU Ref Data'!BP47*'NRU Proposal Calc'!$L$5,0)</f>
        <v>2.5500000000000002E-2</v>
      </c>
      <c r="BW47" s="102">
        <f>IF('NRU Proposal Calc'!$M$6="Yes",IF(('NRU Proposal Calc'!I51-'NRU Ref Data'!BU47)&gt;0,('NRU Proposal Calc'!I51-'NRU Ref Data'!BU47)*'NRU Proposal Calc'!$M$5,0),0)</f>
        <v>2.4152895547945263</v>
      </c>
      <c r="BX47" s="80">
        <f>IF('NRU Proposal Calc'!$K$6="Yes",IF(('NRU Proposal Calc'!I51)&lt;'NRU Proposal Calc'!J51,('NRU Proposal Calc'!I51-'NRU Proposal Calc'!J51)*'NRU Proposal Calc'!$K$5,0),0)</f>
        <v>0</v>
      </c>
      <c r="BY47" s="105">
        <f>IF('NRU Proposal Calc'!$N$5='NRU Ref Data'!$BY$2,'NRU Scaling'!D50,0)</f>
        <v>2.1142447706958394</v>
      </c>
      <c r="BZ47" s="1">
        <f>IF('NRU Proposal Calc'!$N$5='NRU Ref Data'!$BZ$2,'NRU Scaling'!H50,0)</f>
        <v>0</v>
      </c>
      <c r="CA47" s="6">
        <f>IF('NRU Proposal Calc'!$N$6="Yes",SUM('NRU Ref Data'!BY47:BZ47),0)</f>
        <v>2.1142447706958394</v>
      </c>
      <c r="CB47" s="4"/>
      <c r="CC47" s="4"/>
      <c r="CD47" s="4"/>
      <c r="CE47" s="4"/>
      <c r="CF47" s="4"/>
      <c r="CG47" s="4"/>
      <c r="CH47" s="4"/>
      <c r="CI47" s="4"/>
      <c r="CJ47" s="4"/>
      <c r="CK47" s="4"/>
      <c r="CL47" s="4"/>
      <c r="CM47" s="4"/>
      <c r="CN47" s="4"/>
      <c r="CO47" s="4"/>
      <c r="CP47" s="4"/>
      <c r="CQ47" s="4"/>
      <c r="CR47" s="4" t="e">
        <f>IF('NRU Proposal Calc'!#REF!='NRU Ref Data'!CR$2,Data!G47,0)</f>
        <v>#REF!</v>
      </c>
      <c r="CS47" s="4" t="e">
        <f>IF('NRU Proposal Calc'!#REF!='NRU Ref Data'!CS$2,Data!H47,0)</f>
        <v>#REF!</v>
      </c>
      <c r="CT47" s="4" t="e">
        <f>IF('NRU Proposal Calc'!#REF!='NRU Ref Data'!CT$2,Data!I47,0)</f>
        <v>#REF!</v>
      </c>
      <c r="CU47" s="4" t="e">
        <f>IF('NRU Proposal Calc'!#REF!='NRU Ref Data'!CU$2,Data!J47,0)</f>
        <v>#REF!</v>
      </c>
      <c r="CV47" s="4" t="e">
        <f>IF('NRU Proposal Calc'!#REF!='NRU Ref Data'!CV$2,Data!K47,0)</f>
        <v>#REF!</v>
      </c>
      <c r="CW47" s="4" t="e">
        <f>IF('NRU Proposal Calc'!#REF!='NRU Ref Data'!CW$2,Data!L47,0)</f>
        <v>#REF!</v>
      </c>
      <c r="CX47" s="4" t="e">
        <f>IF('NRU Proposal Calc'!#REF!='NRU Ref Data'!CX$2,Data!M47,0)</f>
        <v>#REF!</v>
      </c>
      <c r="CY47" s="4" t="e">
        <f>IF('NRU Proposal Calc'!#REF!='NRU Ref Data'!CY$2,Data!N47,0)</f>
        <v>#REF!</v>
      </c>
      <c r="CZ47" s="4" t="e">
        <f>IF('NRU Proposal Calc'!#REF!='NRU Ref Data'!CZ$2,Data!O47,0)</f>
        <v>#REF!</v>
      </c>
      <c r="DA47" s="4" t="e">
        <f>IF('NRU Proposal Calc'!#REF!='NRU Ref Data'!DA$2,Data!P47,0)</f>
        <v>#REF!</v>
      </c>
      <c r="DB47" s="4" t="e">
        <f>IF('NRU Proposal Calc'!#REF!='NRU Ref Data'!DB$2,Data!Q47,0)</f>
        <v>#REF!</v>
      </c>
      <c r="DC47" s="4" t="e">
        <f>IF('NRU Proposal Calc'!#REF!='NRU Ref Data'!DC$2,Data!R47,0)</f>
        <v>#REF!</v>
      </c>
      <c r="DD47" s="4" t="e">
        <f>IF('NRU Proposal Calc'!#REF!='NRU Ref Data'!DD$2,Data!S47,0)</f>
        <v>#REF!</v>
      </c>
      <c r="DE47" s="4" t="e">
        <f>IF('NRU Proposal Calc'!#REF!='NRU Ref Data'!DE$2,Data!T47,0)</f>
        <v>#REF!</v>
      </c>
      <c r="DF47" s="4" t="e">
        <f>IF('NRU Proposal Calc'!#REF!='NRU Ref Data'!DF$2,Data!U47,0)</f>
        <v>#REF!</v>
      </c>
      <c r="DG47" s="22" t="e">
        <f t="shared" si="7"/>
        <v>#REF!</v>
      </c>
    </row>
    <row r="48" spans="1:111" x14ac:dyDescent="0.3">
      <c r="A48" s="12">
        <v>10116</v>
      </c>
      <c r="B48" s="37" t="s">
        <v>55</v>
      </c>
      <c r="C48" s="18">
        <f>IF('NRU Proposal Calc'!$C$6='NRU Ref Data'!C$2,Data!G48,0)</f>
        <v>0</v>
      </c>
      <c r="D48" s="4">
        <f>IF('NRU Proposal Calc'!$C$6='NRU Ref Data'!D$2,Data!H48,0)</f>
        <v>0</v>
      </c>
      <c r="E48" s="4">
        <f>IF('NRU Proposal Calc'!$C$6='NRU Ref Data'!E$2,Data!I48,0)</f>
        <v>0.23030216894977168</v>
      </c>
      <c r="F48" s="4">
        <f>IF('NRU Proposal Calc'!$C$6='NRU Ref Data'!F$2,Data!J48,0)</f>
        <v>0</v>
      </c>
      <c r="G48" s="4">
        <f>IF('NRU Proposal Calc'!$C$6='NRU Ref Data'!G$2,Data!K48,0)</f>
        <v>0</v>
      </c>
      <c r="H48" s="4">
        <f>IF('NRU Proposal Calc'!$C$6='NRU Ref Data'!H$2,Data!L48,0)</f>
        <v>0</v>
      </c>
      <c r="I48" s="4">
        <f>IF('NRU Proposal Calc'!$C$6='NRU Ref Data'!I$2,Data!M48,0)</f>
        <v>0</v>
      </c>
      <c r="J48" s="4">
        <f>IF('NRU Proposal Calc'!$C$6='NRU Ref Data'!J$2,Data!N48,0)</f>
        <v>0</v>
      </c>
      <c r="K48" s="4">
        <f>IF('NRU Proposal Calc'!$C$6='NRU Ref Data'!K$2,Data!O48,0)</f>
        <v>0</v>
      </c>
      <c r="L48" s="4">
        <f>IF('NRU Proposal Calc'!$C$6='NRU Ref Data'!L$2,Data!P48,0)</f>
        <v>0</v>
      </c>
      <c r="M48" s="4">
        <f>IF('NRU Proposal Calc'!$C$6='NRU Ref Data'!M$2,Data!Q48,0)</f>
        <v>0</v>
      </c>
      <c r="N48" s="4">
        <f>IF('NRU Proposal Calc'!$C$6='NRU Ref Data'!N$2,Data!R48,0)</f>
        <v>0</v>
      </c>
      <c r="O48" s="4">
        <f>IF('NRU Proposal Calc'!$C$6='NRU Ref Data'!O$2,Data!S48,0)</f>
        <v>0</v>
      </c>
      <c r="P48" s="4">
        <f>IF('NRU Proposal Calc'!$C$6='NRU Ref Data'!P$2,Data!T48,0)</f>
        <v>0</v>
      </c>
      <c r="Q48" s="4">
        <f>IF('NRU Proposal Calc'!$C$6='NRU Ref Data'!Q$2,Data!U48,0)</f>
        <v>0</v>
      </c>
      <c r="R48" s="22">
        <f t="shared" si="1"/>
        <v>0.23030216894977168</v>
      </c>
      <c r="S48" s="18">
        <f>IF(S$2='NRU Proposal Calc'!$D$6,Data!V48,0)</f>
        <v>0</v>
      </c>
      <c r="T48" s="4">
        <f>IF(T$2='NRU Proposal Calc'!$D$6,Data!W48,0)</f>
        <v>0</v>
      </c>
      <c r="U48" s="4">
        <f>IF(U$2='NRU Proposal Calc'!$D$6,Data!X48,0)</f>
        <v>0</v>
      </c>
      <c r="V48" s="4">
        <f>IF(V$2='NRU Proposal Calc'!$D$6,Data!Y48,0)</f>
        <v>0</v>
      </c>
      <c r="W48" s="4">
        <f>IF(W$2='NRU Proposal Calc'!$D$6,Data!Z48,0)</f>
        <v>0</v>
      </c>
      <c r="X48" s="4">
        <f>IF(X$2='NRU Proposal Calc'!$D$6,Data!AA48,0)</f>
        <v>0</v>
      </c>
      <c r="Y48" s="4">
        <f>IF(Y$2='NRU Proposal Calc'!$D$6,Data!AB48,0)</f>
        <v>0</v>
      </c>
      <c r="Z48" s="4">
        <f>IF(Z$2='NRU Proposal Calc'!$D$6,Data!AC48,0)</f>
        <v>0</v>
      </c>
      <c r="AA48" s="4">
        <f>IF(AA$2='NRU Proposal Calc'!$D$6,Data!AD48,0)</f>
        <v>0</v>
      </c>
      <c r="AB48" s="4">
        <f>IF(AB$2='NRU Proposal Calc'!$D$6,Data!AE48,0)</f>
        <v>0</v>
      </c>
      <c r="AC48" s="4">
        <f>IF(AC$2='NRU Proposal Calc'!$D$6,Data!AF48,0)</f>
        <v>0</v>
      </c>
      <c r="AD48" s="4">
        <f>IF(AD$2='NRU Proposal Calc'!$D$6,Data!AG48,0)</f>
        <v>0</v>
      </c>
      <c r="AE48" s="4">
        <f>IF(AE$2='NRU Proposal Calc'!$D$6,Data!AH48,0)</f>
        <v>0</v>
      </c>
      <c r="AF48" s="4">
        <f>IF(AF$2='NRU Proposal Calc'!$D$6,Data!AI48,0)</f>
        <v>0</v>
      </c>
      <c r="AG48" s="6">
        <f t="shared" si="2"/>
        <v>0</v>
      </c>
      <c r="AH48" s="18">
        <f>IF(AH$2='NRU Proposal Calc'!$E$6,0,0)</f>
        <v>0</v>
      </c>
      <c r="AI48" s="4">
        <f>IF(AI$2='NRU Proposal Calc'!$E$6,Data!AJ48,0)</f>
        <v>0</v>
      </c>
      <c r="AJ48" s="4">
        <f>IF(AJ$2='NRU Proposal Calc'!$E$6,Data!AK48,0)</f>
        <v>0</v>
      </c>
      <c r="AK48" s="4">
        <f>IF(AK$2='NRU Proposal Calc'!$E$6,Data!AL48,0)</f>
        <v>0</v>
      </c>
      <c r="AL48" s="4">
        <f>IF(AL$2='NRU Proposal Calc'!$E$6,Data!AM48,0)</f>
        <v>0</v>
      </c>
      <c r="AM48" s="4">
        <f>IF(AM$2='NRU Proposal Calc'!$E$6,Data!AN48,0)</f>
        <v>0</v>
      </c>
      <c r="AN48" s="4">
        <f>IF(AN$2='NRU Proposal Calc'!$E$6,Data!AO48,0)</f>
        <v>0</v>
      </c>
      <c r="AO48" s="4">
        <f>IF(AO$2='NRU Proposal Calc'!$E$6,Data!AP48,0)</f>
        <v>0</v>
      </c>
      <c r="AP48" s="6">
        <f t="shared" si="3"/>
        <v>0</v>
      </c>
      <c r="AQ48" s="18">
        <f>IF(AQ$2='NRU Proposal Calc'!$F$6,0,0)</f>
        <v>0</v>
      </c>
      <c r="AR48" s="4">
        <f>IF(AR$2='NRU Proposal Calc'!$F$6,Data!AQ48,0)</f>
        <v>0</v>
      </c>
      <c r="AS48" s="4">
        <f>IF(AS$2='NRU Proposal Calc'!$F$6,Data!AR48,0)</f>
        <v>0</v>
      </c>
      <c r="AT48" s="4">
        <f>IF(AT$2='NRU Proposal Calc'!$F$6,Data!AS48,0)</f>
        <v>0</v>
      </c>
      <c r="AU48" s="4">
        <f>IF(AU$2='NRU Proposal Calc'!$F$6,Data!AT48,0)</f>
        <v>0</v>
      </c>
      <c r="AV48" s="4">
        <f>IF(AV$2='NRU Proposal Calc'!$F$6,Data!AU48,0)</f>
        <v>0</v>
      </c>
      <c r="AW48" s="4">
        <f>IF(AW$2='NRU Proposal Calc'!$F$6,Data!AV48,0)</f>
        <v>0</v>
      </c>
      <c r="AX48" s="4">
        <f>IF(AX$2='NRU Proposal Calc'!$F$6,Data!AW48,0)</f>
        <v>0</v>
      </c>
      <c r="AY48" s="6">
        <f t="shared" si="4"/>
        <v>0</v>
      </c>
      <c r="AZ48" s="18">
        <f>IF(AZ$2='NRU Proposal Calc'!$G$6,0,0)</f>
        <v>0</v>
      </c>
      <c r="BA48" s="4">
        <f>IF(BA$2='NRU Proposal Calc'!$G$6,Data!AX48,0)</f>
        <v>0</v>
      </c>
      <c r="BB48" s="4">
        <f>IF(BB$2='NRU Proposal Calc'!$G$6,Data!AY48,0)</f>
        <v>0</v>
      </c>
      <c r="BC48" s="4">
        <f>IF(BC$2='NRU Proposal Calc'!$G$6,Data!AZ48,0)</f>
        <v>0</v>
      </c>
      <c r="BD48" s="4">
        <f>IF(BD$2='NRU Proposal Calc'!$G$6,Data!BA48,0)</f>
        <v>0</v>
      </c>
      <c r="BE48" s="4">
        <f>IF(BE$2='NRU Proposal Calc'!$G$6,Data!BB48,0)</f>
        <v>0</v>
      </c>
      <c r="BF48" s="4">
        <f>IF(BF$2='NRU Proposal Calc'!$G$6,Data!BC48,0)</f>
        <v>0</v>
      </c>
      <c r="BG48" s="4">
        <f>IF(BG$2='NRU Proposal Calc'!$G$6,Data!BD48,0)</f>
        <v>0</v>
      </c>
      <c r="BH48" s="6">
        <f t="shared" si="5"/>
        <v>0</v>
      </c>
      <c r="BI48" s="97">
        <f>IF('NRU Proposal Calc'!$H$6="Yes",Data!BE48,0)</f>
        <v>0</v>
      </c>
      <c r="BJ48" s="18">
        <f>IF(BJ$2='NRU Proposal Calc'!$L$4,0,0)</f>
        <v>0</v>
      </c>
      <c r="BK48" s="4">
        <f>IF(BK$2='NRU Proposal Calc'!$L$4,Data!BV48,0)</f>
        <v>0</v>
      </c>
      <c r="BL48" s="4">
        <f>IF(BL$2='NRU Proposal Calc'!$L$4,Data!BW48,0)</f>
        <v>6.5000000000000006E-3</v>
      </c>
      <c r="BM48" s="4">
        <f>IF(BM$2='NRU Proposal Calc'!$L$4,Data!BX48,0)</f>
        <v>0</v>
      </c>
      <c r="BN48" s="4">
        <f>IF(BN$2='NRU Proposal Calc'!$L$4,Data!BY48,0)</f>
        <v>0</v>
      </c>
      <c r="BO48" s="4">
        <f>IF(BO$2='NRU Proposal Calc'!$L$4,Data!BZ48,0)</f>
        <v>0</v>
      </c>
      <c r="BP48" s="6">
        <f t="shared" si="6"/>
        <v>6.5000000000000006E-3</v>
      </c>
      <c r="BQ48" s="4">
        <f>IF('NRU Proposal Calc'!$J$6='NRU Ref Data'!BQ$2,Data!C48,0)</f>
        <v>0</v>
      </c>
      <c r="BR48" s="4">
        <f>IF('NRU Proposal Calc'!$J$6='NRU Ref Data'!BR$2,Data!D48,0)</f>
        <v>0</v>
      </c>
      <c r="BS48" s="4">
        <f>IF('NRU Proposal Calc'!$J$6='NRU Ref Data'!BS$2,Data!E48,0)</f>
        <v>0</v>
      </c>
      <c r="BT48" s="4">
        <f>IF('NRU Proposal Calc'!$J$6='NRU Ref Data'!BT$2,Data!F48,0)</f>
        <v>0.22800000000000001</v>
      </c>
      <c r="BU48" s="99">
        <f t="shared" si="0"/>
        <v>0.22800000000000001</v>
      </c>
      <c r="BV48" s="102">
        <f>IF('NRU Proposal Calc'!$L$6="Yes",'NRU Ref Data'!BP48*'NRU Proposal Calc'!$L$5,0)</f>
        <v>3.2500000000000003E-3</v>
      </c>
      <c r="BW48" s="102">
        <f>IF('NRU Proposal Calc'!$M$6="Yes",IF(('NRU Proposal Calc'!I52-'NRU Ref Data'!BU48)&gt;0,('NRU Proposal Calc'!I52-'NRU Ref Data'!BU48)*'NRU Proposal Calc'!$M$5,0),0)</f>
        <v>1.1510844748858357E-3</v>
      </c>
      <c r="BX48" s="80">
        <f>IF('NRU Proposal Calc'!$K$6="Yes",IF(('NRU Proposal Calc'!I52)&lt;'NRU Proposal Calc'!J52,('NRU Proposal Calc'!I52-'NRU Proposal Calc'!J52)*'NRU Proposal Calc'!$K$5,0),0)</f>
        <v>0</v>
      </c>
      <c r="BY48" s="105">
        <f>IF('NRU Proposal Calc'!$N$5='NRU Ref Data'!$BY$2,'NRU Scaling'!D51,0)</f>
        <v>1.2242870234923297E-2</v>
      </c>
      <c r="BZ48" s="1">
        <f>IF('NRU Proposal Calc'!$N$5='NRU Ref Data'!$BZ$2,'NRU Scaling'!H51,0)</f>
        <v>0</v>
      </c>
      <c r="CA48" s="6">
        <f>IF('NRU Proposal Calc'!$N$6="Yes",SUM('NRU Ref Data'!BY48:BZ48),0)</f>
        <v>1.2242870234923297E-2</v>
      </c>
      <c r="CB48" s="4"/>
      <c r="CC48" s="4"/>
      <c r="CD48" s="4"/>
      <c r="CE48" s="4"/>
      <c r="CF48" s="4"/>
      <c r="CG48" s="4"/>
      <c r="CH48" s="4"/>
      <c r="CI48" s="4"/>
      <c r="CJ48" s="4"/>
      <c r="CK48" s="4"/>
      <c r="CL48" s="4"/>
      <c r="CM48" s="4"/>
      <c r="CN48" s="4"/>
      <c r="CO48" s="4"/>
      <c r="CP48" s="4"/>
      <c r="CQ48" s="4"/>
      <c r="CR48" s="4" t="e">
        <f>IF('NRU Proposal Calc'!#REF!='NRU Ref Data'!CR$2,Data!G48,0)</f>
        <v>#REF!</v>
      </c>
      <c r="CS48" s="4" t="e">
        <f>IF('NRU Proposal Calc'!#REF!='NRU Ref Data'!CS$2,Data!H48,0)</f>
        <v>#REF!</v>
      </c>
      <c r="CT48" s="4" t="e">
        <f>IF('NRU Proposal Calc'!#REF!='NRU Ref Data'!CT$2,Data!I48,0)</f>
        <v>#REF!</v>
      </c>
      <c r="CU48" s="4" t="e">
        <f>IF('NRU Proposal Calc'!#REF!='NRU Ref Data'!CU$2,Data!J48,0)</f>
        <v>#REF!</v>
      </c>
      <c r="CV48" s="4" t="e">
        <f>IF('NRU Proposal Calc'!#REF!='NRU Ref Data'!CV$2,Data!K48,0)</f>
        <v>#REF!</v>
      </c>
      <c r="CW48" s="4" t="e">
        <f>IF('NRU Proposal Calc'!#REF!='NRU Ref Data'!CW$2,Data!L48,0)</f>
        <v>#REF!</v>
      </c>
      <c r="CX48" s="4" t="e">
        <f>IF('NRU Proposal Calc'!#REF!='NRU Ref Data'!CX$2,Data!M48,0)</f>
        <v>#REF!</v>
      </c>
      <c r="CY48" s="4" t="e">
        <f>IF('NRU Proposal Calc'!#REF!='NRU Ref Data'!CY$2,Data!N48,0)</f>
        <v>#REF!</v>
      </c>
      <c r="CZ48" s="4" t="e">
        <f>IF('NRU Proposal Calc'!#REF!='NRU Ref Data'!CZ$2,Data!O48,0)</f>
        <v>#REF!</v>
      </c>
      <c r="DA48" s="4" t="e">
        <f>IF('NRU Proposal Calc'!#REF!='NRU Ref Data'!DA$2,Data!P48,0)</f>
        <v>#REF!</v>
      </c>
      <c r="DB48" s="4" t="e">
        <f>IF('NRU Proposal Calc'!#REF!='NRU Ref Data'!DB$2,Data!Q48,0)</f>
        <v>#REF!</v>
      </c>
      <c r="DC48" s="4" t="e">
        <f>IF('NRU Proposal Calc'!#REF!='NRU Ref Data'!DC$2,Data!R48,0)</f>
        <v>#REF!</v>
      </c>
      <c r="DD48" s="4" t="e">
        <f>IF('NRU Proposal Calc'!#REF!='NRU Ref Data'!DD$2,Data!S48,0)</f>
        <v>#REF!</v>
      </c>
      <c r="DE48" s="4" t="e">
        <f>IF('NRU Proposal Calc'!#REF!='NRU Ref Data'!DE$2,Data!T48,0)</f>
        <v>#REF!</v>
      </c>
      <c r="DF48" s="4" t="e">
        <f>IF('NRU Proposal Calc'!#REF!='NRU Ref Data'!DF$2,Data!U48,0)</f>
        <v>#REF!</v>
      </c>
      <c r="DG48" s="22" t="e">
        <f t="shared" si="7"/>
        <v>#REF!</v>
      </c>
    </row>
    <row r="49" spans="1:111" x14ac:dyDescent="0.3">
      <c r="A49" s="12">
        <v>10118</v>
      </c>
      <c r="B49" s="37" t="s">
        <v>56</v>
      </c>
      <c r="C49" s="18">
        <f>IF('NRU Proposal Calc'!$C$6='NRU Ref Data'!C$2,Data!G49,0)</f>
        <v>0</v>
      </c>
      <c r="D49" s="4">
        <f>IF('NRU Proposal Calc'!$C$6='NRU Ref Data'!D$2,Data!H49,0)</f>
        <v>0</v>
      </c>
      <c r="E49" s="4">
        <f>IF('NRU Proposal Calc'!$C$6='NRU Ref Data'!E$2,Data!I49,0)</f>
        <v>50.211344406392691</v>
      </c>
      <c r="F49" s="4">
        <f>IF('NRU Proposal Calc'!$C$6='NRU Ref Data'!F$2,Data!J49,0)</f>
        <v>0</v>
      </c>
      <c r="G49" s="4">
        <f>IF('NRU Proposal Calc'!$C$6='NRU Ref Data'!G$2,Data!K49,0)</f>
        <v>0</v>
      </c>
      <c r="H49" s="4">
        <f>IF('NRU Proposal Calc'!$C$6='NRU Ref Data'!H$2,Data!L49,0)</f>
        <v>0</v>
      </c>
      <c r="I49" s="4">
        <f>IF('NRU Proposal Calc'!$C$6='NRU Ref Data'!I$2,Data!M49,0)</f>
        <v>0</v>
      </c>
      <c r="J49" s="4">
        <f>IF('NRU Proposal Calc'!$C$6='NRU Ref Data'!J$2,Data!N49,0)</f>
        <v>0</v>
      </c>
      <c r="K49" s="4">
        <f>IF('NRU Proposal Calc'!$C$6='NRU Ref Data'!K$2,Data!O49,0)</f>
        <v>0</v>
      </c>
      <c r="L49" s="4">
        <f>IF('NRU Proposal Calc'!$C$6='NRU Ref Data'!L$2,Data!P49,0)</f>
        <v>0</v>
      </c>
      <c r="M49" s="4">
        <f>IF('NRU Proposal Calc'!$C$6='NRU Ref Data'!M$2,Data!Q49,0)</f>
        <v>0</v>
      </c>
      <c r="N49" s="4">
        <f>IF('NRU Proposal Calc'!$C$6='NRU Ref Data'!N$2,Data!R49,0)</f>
        <v>0</v>
      </c>
      <c r="O49" s="4">
        <f>IF('NRU Proposal Calc'!$C$6='NRU Ref Data'!O$2,Data!S49,0)</f>
        <v>0</v>
      </c>
      <c r="P49" s="4">
        <f>IF('NRU Proposal Calc'!$C$6='NRU Ref Data'!P$2,Data!T49,0)</f>
        <v>0</v>
      </c>
      <c r="Q49" s="4">
        <f>IF('NRU Proposal Calc'!$C$6='NRU Ref Data'!Q$2,Data!U49,0)</f>
        <v>0</v>
      </c>
      <c r="R49" s="22">
        <f t="shared" si="1"/>
        <v>50.211344406392691</v>
      </c>
      <c r="S49" s="18">
        <f>IF(S$2='NRU Proposal Calc'!$D$6,Data!V49,0)</f>
        <v>0</v>
      </c>
      <c r="T49" s="4">
        <f>IF(T$2='NRU Proposal Calc'!$D$6,Data!W49,0)</f>
        <v>0</v>
      </c>
      <c r="U49" s="4">
        <f>IF(U$2='NRU Proposal Calc'!$D$6,Data!X49,0)</f>
        <v>0</v>
      </c>
      <c r="V49" s="4">
        <f>IF(V$2='NRU Proposal Calc'!$D$6,Data!Y49,0)</f>
        <v>0</v>
      </c>
      <c r="W49" s="4">
        <f>IF(W$2='NRU Proposal Calc'!$D$6,Data!Z49,0)</f>
        <v>0</v>
      </c>
      <c r="X49" s="4">
        <f>IF(X$2='NRU Proposal Calc'!$D$6,Data!AA49,0)</f>
        <v>0</v>
      </c>
      <c r="Y49" s="4">
        <f>IF(Y$2='NRU Proposal Calc'!$D$6,Data!AB49,0)</f>
        <v>0</v>
      </c>
      <c r="Z49" s="4">
        <f>IF(Z$2='NRU Proposal Calc'!$D$6,Data!AC49,0)</f>
        <v>0</v>
      </c>
      <c r="AA49" s="4">
        <f>IF(AA$2='NRU Proposal Calc'!$D$6,Data!AD49,0)</f>
        <v>0</v>
      </c>
      <c r="AB49" s="4">
        <f>IF(AB$2='NRU Proposal Calc'!$D$6,Data!AE49,0)</f>
        <v>0</v>
      </c>
      <c r="AC49" s="4">
        <f>IF(AC$2='NRU Proposal Calc'!$D$6,Data!AF49,0)</f>
        <v>0</v>
      </c>
      <c r="AD49" s="4">
        <f>IF(AD$2='NRU Proposal Calc'!$D$6,Data!AG49,0)</f>
        <v>0</v>
      </c>
      <c r="AE49" s="4">
        <f>IF(AE$2='NRU Proposal Calc'!$D$6,Data!AH49,0)</f>
        <v>0</v>
      </c>
      <c r="AF49" s="4">
        <f>IF(AF$2='NRU Proposal Calc'!$D$6,Data!AI49,0)</f>
        <v>0</v>
      </c>
      <c r="AG49" s="6">
        <f t="shared" si="2"/>
        <v>0</v>
      </c>
      <c r="AH49" s="18">
        <f>IF(AH$2='NRU Proposal Calc'!$E$6,0,0)</f>
        <v>0</v>
      </c>
      <c r="AI49" s="4">
        <f>IF(AI$2='NRU Proposal Calc'!$E$6,Data!AJ49,0)</f>
        <v>0</v>
      </c>
      <c r="AJ49" s="4">
        <f>IF(AJ$2='NRU Proposal Calc'!$E$6,Data!AK49,0)</f>
        <v>2.362785388127854</v>
      </c>
      <c r="AK49" s="4">
        <f>IF(AK$2='NRU Proposal Calc'!$E$6,Data!AL49,0)</f>
        <v>0</v>
      </c>
      <c r="AL49" s="4">
        <f>IF(AL$2='NRU Proposal Calc'!$E$6,Data!AM49,0)</f>
        <v>0</v>
      </c>
      <c r="AM49" s="4">
        <f>IF(AM$2='NRU Proposal Calc'!$E$6,Data!AN49,0)</f>
        <v>0</v>
      </c>
      <c r="AN49" s="4">
        <f>IF(AN$2='NRU Proposal Calc'!$E$6,Data!AO49,0)</f>
        <v>0</v>
      </c>
      <c r="AO49" s="4">
        <f>IF(AO$2='NRU Proposal Calc'!$E$6,Data!AP49,0)</f>
        <v>0</v>
      </c>
      <c r="AP49" s="6">
        <f t="shared" si="3"/>
        <v>2.362785388127854</v>
      </c>
      <c r="AQ49" s="18">
        <f>IF(AQ$2='NRU Proposal Calc'!$F$6,0,0)</f>
        <v>0</v>
      </c>
      <c r="AR49" s="4">
        <f>IF(AR$2='NRU Proposal Calc'!$F$6,Data!AQ49,0)</f>
        <v>0</v>
      </c>
      <c r="AS49" s="4">
        <f>IF(AS$2='NRU Proposal Calc'!$F$6,Data!AR49,0)</f>
        <v>0</v>
      </c>
      <c r="AT49" s="4">
        <f>IF(AT$2='NRU Proposal Calc'!$F$6,Data!AS49,0)</f>
        <v>0</v>
      </c>
      <c r="AU49" s="4">
        <f>IF(AU$2='NRU Proposal Calc'!$F$6,Data!AT49,0)</f>
        <v>0</v>
      </c>
      <c r="AV49" s="4">
        <f>IF(AV$2='NRU Proposal Calc'!$F$6,Data!AU49,0)</f>
        <v>0</v>
      </c>
      <c r="AW49" s="4">
        <f>IF(AW$2='NRU Proposal Calc'!$F$6,Data!AV49,0)</f>
        <v>0</v>
      </c>
      <c r="AX49" s="4">
        <f>IF(AX$2='NRU Proposal Calc'!$F$6,Data!AW49,0)</f>
        <v>0</v>
      </c>
      <c r="AY49" s="6">
        <f t="shared" si="4"/>
        <v>0</v>
      </c>
      <c r="AZ49" s="18">
        <f>IF(AZ$2='NRU Proposal Calc'!$G$6,0,0)</f>
        <v>0</v>
      </c>
      <c r="BA49" s="4">
        <f>IF(BA$2='NRU Proposal Calc'!$G$6,Data!AX49,0)</f>
        <v>0</v>
      </c>
      <c r="BB49" s="4">
        <f>IF(BB$2='NRU Proposal Calc'!$G$6,Data!AY49,0)</f>
        <v>0</v>
      </c>
      <c r="BC49" s="4">
        <f>IF(BC$2='NRU Proposal Calc'!$G$6,Data!AZ49,0)</f>
        <v>0</v>
      </c>
      <c r="BD49" s="4">
        <f>IF(BD$2='NRU Proposal Calc'!$G$6,Data!BA49,0)</f>
        <v>0</v>
      </c>
      <c r="BE49" s="4">
        <f>IF(BE$2='NRU Proposal Calc'!$G$6,Data!BB49,0)</f>
        <v>0</v>
      </c>
      <c r="BF49" s="4">
        <f>IF(BF$2='NRU Proposal Calc'!$G$6,Data!BC49,0)</f>
        <v>0</v>
      </c>
      <c r="BG49" s="4">
        <f>IF(BG$2='NRU Proposal Calc'!$G$6,Data!BD49,0)</f>
        <v>0</v>
      </c>
      <c r="BH49" s="6">
        <f t="shared" si="5"/>
        <v>0</v>
      </c>
      <c r="BI49" s="97">
        <f>IF('NRU Proposal Calc'!$H$6="Yes",Data!BE49,0)</f>
        <v>0</v>
      </c>
      <c r="BJ49" s="18">
        <f>IF(BJ$2='NRU Proposal Calc'!$L$4,0,0)</f>
        <v>0</v>
      </c>
      <c r="BK49" s="4">
        <f>IF(BK$2='NRU Proposal Calc'!$L$4,Data!BV49,0)</f>
        <v>0</v>
      </c>
      <c r="BL49" s="4">
        <f>IF(BL$2='NRU Proposal Calc'!$L$4,Data!BW49,0)</f>
        <v>0.54949999999999999</v>
      </c>
      <c r="BM49" s="4">
        <f>IF(BM$2='NRU Proposal Calc'!$L$4,Data!BX49,0)</f>
        <v>0</v>
      </c>
      <c r="BN49" s="4">
        <f>IF(BN$2='NRU Proposal Calc'!$L$4,Data!BY49,0)</f>
        <v>0</v>
      </c>
      <c r="BO49" s="4">
        <f>IF(BO$2='NRU Proposal Calc'!$L$4,Data!BZ49,0)</f>
        <v>0</v>
      </c>
      <c r="BP49" s="6">
        <f t="shared" si="6"/>
        <v>0.54949999999999999</v>
      </c>
      <c r="BQ49" s="4">
        <f>IF('NRU Proposal Calc'!$J$6='NRU Ref Data'!BQ$2,Data!C49,0)</f>
        <v>0</v>
      </c>
      <c r="BR49" s="4">
        <f>IF('NRU Proposal Calc'!$J$6='NRU Ref Data'!BR$2,Data!D49,0)</f>
        <v>0</v>
      </c>
      <c r="BS49" s="4">
        <f>IF('NRU Proposal Calc'!$J$6='NRU Ref Data'!BS$2,Data!E49,0)</f>
        <v>0</v>
      </c>
      <c r="BT49" s="4">
        <f>IF('NRU Proposal Calc'!$J$6='NRU Ref Data'!BT$2,Data!F49,0)</f>
        <v>45.673999999999999</v>
      </c>
      <c r="BU49" s="99">
        <f t="shared" si="0"/>
        <v>45.673999999999999</v>
      </c>
      <c r="BV49" s="102">
        <f>IF('NRU Proposal Calc'!$L$6="Yes",'NRU Ref Data'!BP49*'NRU Proposal Calc'!$L$5,0)</f>
        <v>0.27474999999999999</v>
      </c>
      <c r="BW49" s="102">
        <f>IF('NRU Proposal Calc'!$M$6="Yes",IF(('NRU Proposal Calc'!I53-'NRU Ref Data'!BU49)&gt;0,('NRU Proposal Calc'!I53-'NRU Ref Data'!BU49)*'NRU Proposal Calc'!$M$5,0),0)</f>
        <v>1.0872795091324186</v>
      </c>
      <c r="BX49" s="80">
        <f>IF('NRU Proposal Calc'!$K$6="Yes",IF(('NRU Proposal Calc'!I53)&lt;'NRU Proposal Calc'!J53,('NRU Proposal Calc'!I53-'NRU Proposal Calc'!J53)*'NRU Proposal Calc'!$K$5,0),0)</f>
        <v>0</v>
      </c>
      <c r="BY49" s="105">
        <f>IF('NRU Proposal Calc'!$N$5='NRU Ref Data'!$BY$2,'NRU Scaling'!D52,0)</f>
        <v>2.4778542103083878</v>
      </c>
      <c r="BZ49" s="1">
        <f>IF('NRU Proposal Calc'!$N$5='NRU Ref Data'!$BZ$2,'NRU Scaling'!H52,0)</f>
        <v>0</v>
      </c>
      <c r="CA49" s="6">
        <f>IF('NRU Proposal Calc'!$N$6="Yes",SUM('NRU Ref Data'!BY49:BZ49),0)</f>
        <v>2.4778542103083878</v>
      </c>
      <c r="CB49" s="4"/>
      <c r="CC49" s="4"/>
      <c r="CD49" s="4"/>
      <c r="CE49" s="4"/>
      <c r="CF49" s="4"/>
      <c r="CG49" s="4"/>
      <c r="CH49" s="4"/>
      <c r="CI49" s="4"/>
      <c r="CJ49" s="4"/>
      <c r="CK49" s="4"/>
      <c r="CL49" s="4"/>
      <c r="CM49" s="4"/>
      <c r="CN49" s="4"/>
      <c r="CO49" s="4"/>
      <c r="CP49" s="4"/>
      <c r="CQ49" s="4"/>
      <c r="CR49" s="4" t="e">
        <f>IF('NRU Proposal Calc'!#REF!='NRU Ref Data'!CR$2,Data!G49,0)</f>
        <v>#REF!</v>
      </c>
      <c r="CS49" s="4" t="e">
        <f>IF('NRU Proposal Calc'!#REF!='NRU Ref Data'!CS$2,Data!H49,0)</f>
        <v>#REF!</v>
      </c>
      <c r="CT49" s="4" t="e">
        <f>IF('NRU Proposal Calc'!#REF!='NRU Ref Data'!CT$2,Data!I49,0)</f>
        <v>#REF!</v>
      </c>
      <c r="CU49" s="4" t="e">
        <f>IF('NRU Proposal Calc'!#REF!='NRU Ref Data'!CU$2,Data!J49,0)</f>
        <v>#REF!</v>
      </c>
      <c r="CV49" s="4" t="e">
        <f>IF('NRU Proposal Calc'!#REF!='NRU Ref Data'!CV$2,Data!K49,0)</f>
        <v>#REF!</v>
      </c>
      <c r="CW49" s="4" t="e">
        <f>IF('NRU Proposal Calc'!#REF!='NRU Ref Data'!CW$2,Data!L49,0)</f>
        <v>#REF!</v>
      </c>
      <c r="CX49" s="4" t="e">
        <f>IF('NRU Proposal Calc'!#REF!='NRU Ref Data'!CX$2,Data!M49,0)</f>
        <v>#REF!</v>
      </c>
      <c r="CY49" s="4" t="e">
        <f>IF('NRU Proposal Calc'!#REF!='NRU Ref Data'!CY$2,Data!N49,0)</f>
        <v>#REF!</v>
      </c>
      <c r="CZ49" s="4" t="e">
        <f>IF('NRU Proposal Calc'!#REF!='NRU Ref Data'!CZ$2,Data!O49,0)</f>
        <v>#REF!</v>
      </c>
      <c r="DA49" s="4" t="e">
        <f>IF('NRU Proposal Calc'!#REF!='NRU Ref Data'!DA$2,Data!P49,0)</f>
        <v>#REF!</v>
      </c>
      <c r="DB49" s="4" t="e">
        <f>IF('NRU Proposal Calc'!#REF!='NRU Ref Data'!DB$2,Data!Q49,0)</f>
        <v>#REF!</v>
      </c>
      <c r="DC49" s="4" t="e">
        <f>IF('NRU Proposal Calc'!#REF!='NRU Ref Data'!DC$2,Data!R49,0)</f>
        <v>#REF!</v>
      </c>
      <c r="DD49" s="4" t="e">
        <f>IF('NRU Proposal Calc'!#REF!='NRU Ref Data'!DD$2,Data!S49,0)</f>
        <v>#REF!</v>
      </c>
      <c r="DE49" s="4" t="e">
        <f>IF('NRU Proposal Calc'!#REF!='NRU Ref Data'!DE$2,Data!T49,0)</f>
        <v>#REF!</v>
      </c>
      <c r="DF49" s="4" t="e">
        <f>IF('NRU Proposal Calc'!#REF!='NRU Ref Data'!DF$2,Data!U49,0)</f>
        <v>#REF!</v>
      </c>
      <c r="DG49" s="22" t="e">
        <f t="shared" si="7"/>
        <v>#REF!</v>
      </c>
    </row>
    <row r="50" spans="1:111" x14ac:dyDescent="0.3">
      <c r="A50" s="12">
        <v>10121</v>
      </c>
      <c r="B50" s="37" t="s">
        <v>57</v>
      </c>
      <c r="C50" s="18">
        <f>IF('NRU Proposal Calc'!$C$6='NRU Ref Data'!C$2,Data!G50,0)</f>
        <v>0</v>
      </c>
      <c r="D50" s="4">
        <f>IF('NRU Proposal Calc'!$C$6='NRU Ref Data'!D$2,Data!H50,0)</f>
        <v>0</v>
      </c>
      <c r="E50" s="4">
        <f>IF('NRU Proposal Calc'!$C$6='NRU Ref Data'!E$2,Data!I50,0)</f>
        <v>39.242356506849319</v>
      </c>
      <c r="F50" s="4">
        <f>IF('NRU Proposal Calc'!$C$6='NRU Ref Data'!F$2,Data!J50,0)</f>
        <v>0</v>
      </c>
      <c r="G50" s="4">
        <f>IF('NRU Proposal Calc'!$C$6='NRU Ref Data'!G$2,Data!K50,0)</f>
        <v>0</v>
      </c>
      <c r="H50" s="4">
        <f>IF('NRU Proposal Calc'!$C$6='NRU Ref Data'!H$2,Data!L50,0)</f>
        <v>0</v>
      </c>
      <c r="I50" s="4">
        <f>IF('NRU Proposal Calc'!$C$6='NRU Ref Data'!I$2,Data!M50,0)</f>
        <v>0</v>
      </c>
      <c r="J50" s="4">
        <f>IF('NRU Proposal Calc'!$C$6='NRU Ref Data'!J$2,Data!N50,0)</f>
        <v>0</v>
      </c>
      <c r="K50" s="4">
        <f>IF('NRU Proposal Calc'!$C$6='NRU Ref Data'!K$2,Data!O50,0)</f>
        <v>0</v>
      </c>
      <c r="L50" s="4">
        <f>IF('NRU Proposal Calc'!$C$6='NRU Ref Data'!L$2,Data!P50,0)</f>
        <v>0</v>
      </c>
      <c r="M50" s="4">
        <f>IF('NRU Proposal Calc'!$C$6='NRU Ref Data'!M$2,Data!Q50,0)</f>
        <v>0</v>
      </c>
      <c r="N50" s="4">
        <f>IF('NRU Proposal Calc'!$C$6='NRU Ref Data'!N$2,Data!R50,0)</f>
        <v>0</v>
      </c>
      <c r="O50" s="4">
        <f>IF('NRU Proposal Calc'!$C$6='NRU Ref Data'!O$2,Data!S50,0)</f>
        <v>0</v>
      </c>
      <c r="P50" s="4">
        <f>IF('NRU Proposal Calc'!$C$6='NRU Ref Data'!P$2,Data!T50,0)</f>
        <v>0</v>
      </c>
      <c r="Q50" s="4">
        <f>IF('NRU Proposal Calc'!$C$6='NRU Ref Data'!Q$2,Data!U50,0)</f>
        <v>0</v>
      </c>
      <c r="R50" s="22">
        <f t="shared" si="1"/>
        <v>39.242356506849319</v>
      </c>
      <c r="S50" s="18">
        <f>IF(S$2='NRU Proposal Calc'!$D$6,Data!V50,0)</f>
        <v>0</v>
      </c>
      <c r="T50" s="4">
        <f>IF(T$2='NRU Proposal Calc'!$D$6,Data!W50,0)</f>
        <v>0</v>
      </c>
      <c r="U50" s="4">
        <f>IF(U$2='NRU Proposal Calc'!$D$6,Data!X50,0)</f>
        <v>0</v>
      </c>
      <c r="V50" s="4">
        <f>IF(V$2='NRU Proposal Calc'!$D$6,Data!Y50,0)</f>
        <v>0</v>
      </c>
      <c r="W50" s="4">
        <f>IF(W$2='NRU Proposal Calc'!$D$6,Data!Z50,0)</f>
        <v>0</v>
      </c>
      <c r="X50" s="4">
        <f>IF(X$2='NRU Proposal Calc'!$D$6,Data!AA50,0)</f>
        <v>0</v>
      </c>
      <c r="Y50" s="4">
        <f>IF(Y$2='NRU Proposal Calc'!$D$6,Data!AB50,0)</f>
        <v>0</v>
      </c>
      <c r="Z50" s="4">
        <f>IF(Z$2='NRU Proposal Calc'!$D$6,Data!AC50,0)</f>
        <v>0</v>
      </c>
      <c r="AA50" s="4">
        <f>IF(AA$2='NRU Proposal Calc'!$D$6,Data!AD50,0)</f>
        <v>0</v>
      </c>
      <c r="AB50" s="4">
        <f>IF(AB$2='NRU Proposal Calc'!$D$6,Data!AE50,0)</f>
        <v>0</v>
      </c>
      <c r="AC50" s="4">
        <f>IF(AC$2='NRU Proposal Calc'!$D$6,Data!AF50,0)</f>
        <v>0</v>
      </c>
      <c r="AD50" s="4">
        <f>IF(AD$2='NRU Proposal Calc'!$D$6,Data!AG50,0)</f>
        <v>0</v>
      </c>
      <c r="AE50" s="4">
        <f>IF(AE$2='NRU Proposal Calc'!$D$6,Data!AH50,0)</f>
        <v>0</v>
      </c>
      <c r="AF50" s="4">
        <f>IF(AF$2='NRU Proposal Calc'!$D$6,Data!AI50,0)</f>
        <v>0</v>
      </c>
      <c r="AG50" s="6">
        <f t="shared" si="2"/>
        <v>0</v>
      </c>
      <c r="AH50" s="18">
        <f>IF(AH$2='NRU Proposal Calc'!$E$6,0,0)</f>
        <v>0</v>
      </c>
      <c r="AI50" s="4">
        <f>IF(AI$2='NRU Proposal Calc'!$E$6,Data!AJ50,0)</f>
        <v>0</v>
      </c>
      <c r="AJ50" s="4">
        <f>IF(AJ$2='NRU Proposal Calc'!$E$6,Data!AK50,0)</f>
        <v>0</v>
      </c>
      <c r="AK50" s="4">
        <f>IF(AK$2='NRU Proposal Calc'!$E$6,Data!AL50,0)</f>
        <v>0</v>
      </c>
      <c r="AL50" s="4">
        <f>IF(AL$2='NRU Proposal Calc'!$E$6,Data!AM50,0)</f>
        <v>0</v>
      </c>
      <c r="AM50" s="4">
        <f>IF(AM$2='NRU Proposal Calc'!$E$6,Data!AN50,0)</f>
        <v>0</v>
      </c>
      <c r="AN50" s="4">
        <f>IF(AN$2='NRU Proposal Calc'!$E$6,Data!AO50,0)</f>
        <v>0</v>
      </c>
      <c r="AO50" s="4">
        <f>IF(AO$2='NRU Proposal Calc'!$E$6,Data!AP50,0)</f>
        <v>0</v>
      </c>
      <c r="AP50" s="6">
        <f t="shared" si="3"/>
        <v>0</v>
      </c>
      <c r="AQ50" s="18">
        <f>IF(AQ$2='NRU Proposal Calc'!$F$6,0,0)</f>
        <v>0</v>
      </c>
      <c r="AR50" s="4">
        <f>IF(AR$2='NRU Proposal Calc'!$F$6,Data!AQ50,0)</f>
        <v>0</v>
      </c>
      <c r="AS50" s="4">
        <f>IF(AS$2='NRU Proposal Calc'!$F$6,Data!AR50,0)</f>
        <v>0</v>
      </c>
      <c r="AT50" s="4">
        <f>IF(AT$2='NRU Proposal Calc'!$F$6,Data!AS50,0)</f>
        <v>0</v>
      </c>
      <c r="AU50" s="4">
        <f>IF(AU$2='NRU Proposal Calc'!$F$6,Data!AT50,0)</f>
        <v>0</v>
      </c>
      <c r="AV50" s="4">
        <f>IF(AV$2='NRU Proposal Calc'!$F$6,Data!AU50,0)</f>
        <v>0</v>
      </c>
      <c r="AW50" s="4">
        <f>IF(AW$2='NRU Proposal Calc'!$F$6,Data!AV50,0)</f>
        <v>0</v>
      </c>
      <c r="AX50" s="4">
        <f>IF(AX$2='NRU Proposal Calc'!$F$6,Data!AW50,0)</f>
        <v>0</v>
      </c>
      <c r="AY50" s="6">
        <f t="shared" si="4"/>
        <v>0</v>
      </c>
      <c r="AZ50" s="18">
        <f>IF(AZ$2='NRU Proposal Calc'!$G$6,0,0)</f>
        <v>0</v>
      </c>
      <c r="BA50" s="4">
        <f>IF(BA$2='NRU Proposal Calc'!$G$6,Data!AX50,0)</f>
        <v>0</v>
      </c>
      <c r="BB50" s="4">
        <f>IF(BB$2='NRU Proposal Calc'!$G$6,Data!AY50,0)</f>
        <v>0</v>
      </c>
      <c r="BC50" s="4">
        <f>IF(BC$2='NRU Proposal Calc'!$G$6,Data!AZ50,0)</f>
        <v>0</v>
      </c>
      <c r="BD50" s="4">
        <f>IF(BD$2='NRU Proposal Calc'!$G$6,Data!BA50,0)</f>
        <v>0</v>
      </c>
      <c r="BE50" s="4">
        <f>IF(BE$2='NRU Proposal Calc'!$G$6,Data!BB50,0)</f>
        <v>0</v>
      </c>
      <c r="BF50" s="4">
        <f>IF(BF$2='NRU Proposal Calc'!$G$6,Data!BC50,0)</f>
        <v>0</v>
      </c>
      <c r="BG50" s="4">
        <f>IF(BG$2='NRU Proposal Calc'!$G$6,Data!BD50,0)</f>
        <v>0</v>
      </c>
      <c r="BH50" s="6">
        <f t="shared" si="5"/>
        <v>0</v>
      </c>
      <c r="BI50" s="97">
        <f>IF('NRU Proposal Calc'!$H$6="Yes",Data!BE50,0)</f>
        <v>0</v>
      </c>
      <c r="BJ50" s="18">
        <f>IF(BJ$2='NRU Proposal Calc'!$L$4,0,0)</f>
        <v>0</v>
      </c>
      <c r="BK50" s="4">
        <f>IF(BK$2='NRU Proposal Calc'!$L$4,Data!BV50,0)</f>
        <v>0</v>
      </c>
      <c r="BL50" s="4">
        <f>IF(BL$2='NRU Proposal Calc'!$L$4,Data!BW50,0)</f>
        <v>0</v>
      </c>
      <c r="BM50" s="4">
        <f>IF(BM$2='NRU Proposal Calc'!$L$4,Data!BX50,0)</f>
        <v>0</v>
      </c>
      <c r="BN50" s="4">
        <f>IF(BN$2='NRU Proposal Calc'!$L$4,Data!BY50,0)</f>
        <v>0</v>
      </c>
      <c r="BO50" s="4">
        <f>IF(BO$2='NRU Proposal Calc'!$L$4,Data!BZ50,0)</f>
        <v>0</v>
      </c>
      <c r="BP50" s="6">
        <f t="shared" si="6"/>
        <v>0</v>
      </c>
      <c r="BQ50" s="4">
        <f>IF('NRU Proposal Calc'!$J$6='NRU Ref Data'!BQ$2,Data!C50,0)</f>
        <v>0</v>
      </c>
      <c r="BR50" s="4">
        <f>IF('NRU Proposal Calc'!$J$6='NRU Ref Data'!BR$2,Data!D50,0)</f>
        <v>0</v>
      </c>
      <c r="BS50" s="4">
        <f>IF('NRU Proposal Calc'!$J$6='NRU Ref Data'!BS$2,Data!E50,0)</f>
        <v>0</v>
      </c>
      <c r="BT50" s="4">
        <f>IF('NRU Proposal Calc'!$J$6='NRU Ref Data'!BT$2,Data!F50,0)</f>
        <v>40.875</v>
      </c>
      <c r="BU50" s="99">
        <f t="shared" si="0"/>
        <v>40.875</v>
      </c>
      <c r="BV50" s="102">
        <f>IF('NRU Proposal Calc'!$L$6="Yes",'NRU Ref Data'!BP50*'NRU Proposal Calc'!$L$5,0)</f>
        <v>0</v>
      </c>
      <c r="BW50" s="102">
        <f>IF('NRU Proposal Calc'!$M$6="Yes",IF(('NRU Proposal Calc'!I54-'NRU Ref Data'!BU50)&gt;0,('NRU Proposal Calc'!I54-'NRU Ref Data'!BU50)*'NRU Proposal Calc'!$M$5,0),0)</f>
        <v>0</v>
      </c>
      <c r="BX50" s="80">
        <f>IF('NRU Proposal Calc'!$K$6="Yes",IF(('NRU Proposal Calc'!I54)&lt;'NRU Proposal Calc'!J54,('NRU Proposal Calc'!I54-'NRU Proposal Calc'!J54)*'NRU Proposal Calc'!$K$5,0),0)</f>
        <v>-1.632643493150681</v>
      </c>
      <c r="BY50" s="105">
        <f>IF('NRU Proposal Calc'!$N$5='NRU Ref Data'!$BY$2,'NRU Scaling'!D53,0)</f>
        <v>2.0672841502074495</v>
      </c>
      <c r="BZ50" s="1">
        <f>IF('NRU Proposal Calc'!$N$5='NRU Ref Data'!$BZ$2,'NRU Scaling'!H53,0)</f>
        <v>0</v>
      </c>
      <c r="CA50" s="6">
        <f>IF('NRU Proposal Calc'!$N$6="Yes",SUM('NRU Ref Data'!BY50:BZ50),0)</f>
        <v>2.0672841502074495</v>
      </c>
      <c r="CB50" s="4"/>
      <c r="CC50" s="4"/>
      <c r="CD50" s="4"/>
      <c r="CE50" s="4"/>
      <c r="CF50" s="4"/>
      <c r="CG50" s="4"/>
      <c r="CH50" s="4"/>
      <c r="CI50" s="4"/>
      <c r="CJ50" s="4"/>
      <c r="CK50" s="4"/>
      <c r="CL50" s="4"/>
      <c r="CM50" s="4"/>
      <c r="CN50" s="4"/>
      <c r="CO50" s="4"/>
      <c r="CP50" s="4"/>
      <c r="CQ50" s="4"/>
      <c r="CR50" s="4" t="e">
        <f>IF('NRU Proposal Calc'!#REF!='NRU Ref Data'!CR$2,Data!G50,0)</f>
        <v>#REF!</v>
      </c>
      <c r="CS50" s="4" t="e">
        <f>IF('NRU Proposal Calc'!#REF!='NRU Ref Data'!CS$2,Data!H50,0)</f>
        <v>#REF!</v>
      </c>
      <c r="CT50" s="4" t="e">
        <f>IF('NRU Proposal Calc'!#REF!='NRU Ref Data'!CT$2,Data!I50,0)</f>
        <v>#REF!</v>
      </c>
      <c r="CU50" s="4" t="e">
        <f>IF('NRU Proposal Calc'!#REF!='NRU Ref Data'!CU$2,Data!J50,0)</f>
        <v>#REF!</v>
      </c>
      <c r="CV50" s="4" t="e">
        <f>IF('NRU Proposal Calc'!#REF!='NRU Ref Data'!CV$2,Data!K50,0)</f>
        <v>#REF!</v>
      </c>
      <c r="CW50" s="4" t="e">
        <f>IF('NRU Proposal Calc'!#REF!='NRU Ref Data'!CW$2,Data!L50,0)</f>
        <v>#REF!</v>
      </c>
      <c r="CX50" s="4" t="e">
        <f>IF('NRU Proposal Calc'!#REF!='NRU Ref Data'!CX$2,Data!M50,0)</f>
        <v>#REF!</v>
      </c>
      <c r="CY50" s="4" t="e">
        <f>IF('NRU Proposal Calc'!#REF!='NRU Ref Data'!CY$2,Data!N50,0)</f>
        <v>#REF!</v>
      </c>
      <c r="CZ50" s="4" t="e">
        <f>IF('NRU Proposal Calc'!#REF!='NRU Ref Data'!CZ$2,Data!O50,0)</f>
        <v>#REF!</v>
      </c>
      <c r="DA50" s="4" t="e">
        <f>IF('NRU Proposal Calc'!#REF!='NRU Ref Data'!DA$2,Data!P50,0)</f>
        <v>#REF!</v>
      </c>
      <c r="DB50" s="4" t="e">
        <f>IF('NRU Proposal Calc'!#REF!='NRU Ref Data'!DB$2,Data!Q50,0)</f>
        <v>#REF!</v>
      </c>
      <c r="DC50" s="4" t="e">
        <f>IF('NRU Proposal Calc'!#REF!='NRU Ref Data'!DC$2,Data!R50,0)</f>
        <v>#REF!</v>
      </c>
      <c r="DD50" s="4" t="e">
        <f>IF('NRU Proposal Calc'!#REF!='NRU Ref Data'!DD$2,Data!S50,0)</f>
        <v>#REF!</v>
      </c>
      <c r="DE50" s="4" t="e">
        <f>IF('NRU Proposal Calc'!#REF!='NRU Ref Data'!DE$2,Data!T50,0)</f>
        <v>#REF!</v>
      </c>
      <c r="DF50" s="4" t="e">
        <f>IF('NRU Proposal Calc'!#REF!='NRU Ref Data'!DF$2,Data!U50,0)</f>
        <v>#REF!</v>
      </c>
      <c r="DG50" s="22" t="e">
        <f t="shared" si="7"/>
        <v>#REF!</v>
      </c>
    </row>
    <row r="51" spans="1:111" x14ac:dyDescent="0.3">
      <c r="A51" s="12">
        <v>10123</v>
      </c>
      <c r="B51" s="37" t="s">
        <v>58</v>
      </c>
      <c r="C51" s="18">
        <f>IF('NRU Proposal Calc'!$C$6='NRU Ref Data'!C$2,Data!G51,0)</f>
        <v>0</v>
      </c>
      <c r="D51" s="4">
        <f>IF('NRU Proposal Calc'!$C$6='NRU Ref Data'!D$2,Data!H51,0)</f>
        <v>0</v>
      </c>
      <c r="E51" s="4">
        <f>IF('NRU Proposal Calc'!$C$6='NRU Ref Data'!E$2,Data!I51,0)</f>
        <v>518.68483869863019</v>
      </c>
      <c r="F51" s="4">
        <f>IF('NRU Proposal Calc'!$C$6='NRU Ref Data'!F$2,Data!J51,0)</f>
        <v>0</v>
      </c>
      <c r="G51" s="4">
        <f>IF('NRU Proposal Calc'!$C$6='NRU Ref Data'!G$2,Data!K51,0)</f>
        <v>0</v>
      </c>
      <c r="H51" s="4">
        <f>IF('NRU Proposal Calc'!$C$6='NRU Ref Data'!H$2,Data!L51,0)</f>
        <v>0</v>
      </c>
      <c r="I51" s="4">
        <f>IF('NRU Proposal Calc'!$C$6='NRU Ref Data'!I$2,Data!M51,0)</f>
        <v>0</v>
      </c>
      <c r="J51" s="4">
        <f>IF('NRU Proposal Calc'!$C$6='NRU Ref Data'!J$2,Data!N51,0)</f>
        <v>0</v>
      </c>
      <c r="K51" s="4">
        <f>IF('NRU Proposal Calc'!$C$6='NRU Ref Data'!K$2,Data!O51,0)</f>
        <v>0</v>
      </c>
      <c r="L51" s="4">
        <f>IF('NRU Proposal Calc'!$C$6='NRU Ref Data'!L$2,Data!P51,0)</f>
        <v>0</v>
      </c>
      <c r="M51" s="4">
        <f>IF('NRU Proposal Calc'!$C$6='NRU Ref Data'!M$2,Data!Q51,0)</f>
        <v>0</v>
      </c>
      <c r="N51" s="4">
        <f>IF('NRU Proposal Calc'!$C$6='NRU Ref Data'!N$2,Data!R51,0)</f>
        <v>0</v>
      </c>
      <c r="O51" s="4">
        <f>IF('NRU Proposal Calc'!$C$6='NRU Ref Data'!O$2,Data!S51,0)</f>
        <v>0</v>
      </c>
      <c r="P51" s="4">
        <f>IF('NRU Proposal Calc'!$C$6='NRU Ref Data'!P$2,Data!T51,0)</f>
        <v>0</v>
      </c>
      <c r="Q51" s="4">
        <f>IF('NRU Proposal Calc'!$C$6='NRU Ref Data'!Q$2,Data!U51,0)</f>
        <v>0</v>
      </c>
      <c r="R51" s="22">
        <f t="shared" si="1"/>
        <v>518.68483869863019</v>
      </c>
      <c r="S51" s="18">
        <f>IF(S$2='NRU Proposal Calc'!$D$6,Data!V51,0)</f>
        <v>0</v>
      </c>
      <c r="T51" s="4">
        <f>IF(T$2='NRU Proposal Calc'!$D$6,Data!W51,0)</f>
        <v>26</v>
      </c>
      <c r="U51" s="4">
        <f>IF(U$2='NRU Proposal Calc'!$D$6,Data!X51,0)</f>
        <v>0</v>
      </c>
      <c r="V51" s="4">
        <f>IF(V$2='NRU Proposal Calc'!$D$6,Data!Y51,0)</f>
        <v>0</v>
      </c>
      <c r="W51" s="4">
        <f>IF(W$2='NRU Proposal Calc'!$D$6,Data!Z51,0)</f>
        <v>0</v>
      </c>
      <c r="X51" s="4">
        <f>IF(X$2='NRU Proposal Calc'!$D$6,Data!AA51,0)</f>
        <v>0</v>
      </c>
      <c r="Y51" s="4">
        <f>IF(Y$2='NRU Proposal Calc'!$D$6,Data!AB51,0)</f>
        <v>0</v>
      </c>
      <c r="Z51" s="4">
        <f>IF(Z$2='NRU Proposal Calc'!$D$6,Data!AC51,0)</f>
        <v>0</v>
      </c>
      <c r="AA51" s="4">
        <f>IF(AA$2='NRU Proposal Calc'!$D$6,Data!AD51,0)</f>
        <v>0</v>
      </c>
      <c r="AB51" s="4">
        <f>IF(AB$2='NRU Proposal Calc'!$D$6,Data!AE51,0)</f>
        <v>0</v>
      </c>
      <c r="AC51" s="4">
        <f>IF(AC$2='NRU Proposal Calc'!$D$6,Data!AF51,0)</f>
        <v>0</v>
      </c>
      <c r="AD51" s="4">
        <f>IF(AD$2='NRU Proposal Calc'!$D$6,Data!AG51,0)</f>
        <v>0</v>
      </c>
      <c r="AE51" s="4">
        <f>IF(AE$2='NRU Proposal Calc'!$D$6,Data!AH51,0)</f>
        <v>0</v>
      </c>
      <c r="AF51" s="4">
        <f>IF(AF$2='NRU Proposal Calc'!$D$6,Data!AI51,0)</f>
        <v>0</v>
      </c>
      <c r="AG51" s="6">
        <f t="shared" si="2"/>
        <v>26</v>
      </c>
      <c r="AH51" s="18">
        <f>IF(AH$2='NRU Proposal Calc'!$E$6,0,0)</f>
        <v>0</v>
      </c>
      <c r="AI51" s="4">
        <f>IF(AI$2='NRU Proposal Calc'!$E$6,Data!AJ51,0)</f>
        <v>0</v>
      </c>
      <c r="AJ51" s="4">
        <f>IF(AJ$2='NRU Proposal Calc'!$E$6,Data!AK51,0)</f>
        <v>15.719977168949772</v>
      </c>
      <c r="AK51" s="4">
        <f>IF(AK$2='NRU Proposal Calc'!$E$6,Data!AL51,0)</f>
        <v>0</v>
      </c>
      <c r="AL51" s="4">
        <f>IF(AL$2='NRU Proposal Calc'!$E$6,Data!AM51,0)</f>
        <v>0</v>
      </c>
      <c r="AM51" s="4">
        <f>IF(AM$2='NRU Proposal Calc'!$E$6,Data!AN51,0)</f>
        <v>0</v>
      </c>
      <c r="AN51" s="4">
        <f>IF(AN$2='NRU Proposal Calc'!$E$6,Data!AO51,0)</f>
        <v>0</v>
      </c>
      <c r="AO51" s="4">
        <f>IF(AO$2='NRU Proposal Calc'!$E$6,Data!AP51,0)</f>
        <v>0</v>
      </c>
      <c r="AP51" s="6">
        <f t="shared" si="3"/>
        <v>15.719977168949772</v>
      </c>
      <c r="AQ51" s="18">
        <f>IF(AQ$2='NRU Proposal Calc'!$F$6,0,0)</f>
        <v>0</v>
      </c>
      <c r="AR51" s="4">
        <f>IF(AR$2='NRU Proposal Calc'!$F$6,Data!AQ51,0)</f>
        <v>0</v>
      </c>
      <c r="AS51" s="4">
        <f>IF(AS$2='NRU Proposal Calc'!$F$6,Data!AR51,0)</f>
        <v>0</v>
      </c>
      <c r="AT51" s="4">
        <f>IF(AT$2='NRU Proposal Calc'!$F$6,Data!AS51,0)</f>
        <v>0</v>
      </c>
      <c r="AU51" s="4">
        <f>IF(AU$2='NRU Proposal Calc'!$F$6,Data!AT51,0)</f>
        <v>0</v>
      </c>
      <c r="AV51" s="4">
        <f>IF(AV$2='NRU Proposal Calc'!$F$6,Data!AU51,0)</f>
        <v>0</v>
      </c>
      <c r="AW51" s="4">
        <f>IF(AW$2='NRU Proposal Calc'!$F$6,Data!AV51,0)</f>
        <v>0</v>
      </c>
      <c r="AX51" s="4">
        <f>IF(AX$2='NRU Proposal Calc'!$F$6,Data!AW51,0)</f>
        <v>0</v>
      </c>
      <c r="AY51" s="6">
        <f t="shared" si="4"/>
        <v>0</v>
      </c>
      <c r="AZ51" s="18">
        <f>IF(AZ$2='NRU Proposal Calc'!$G$6,0,0)</f>
        <v>0</v>
      </c>
      <c r="BA51" s="4">
        <f>IF(BA$2='NRU Proposal Calc'!$G$6,Data!AX51,0)</f>
        <v>0</v>
      </c>
      <c r="BB51" s="4">
        <f>IF(BB$2='NRU Proposal Calc'!$G$6,Data!AY51,0)</f>
        <v>0</v>
      </c>
      <c r="BC51" s="4">
        <f>IF(BC$2='NRU Proposal Calc'!$G$6,Data!AZ51,0)</f>
        <v>0</v>
      </c>
      <c r="BD51" s="4">
        <f>IF(BD$2='NRU Proposal Calc'!$G$6,Data!BA51,0)</f>
        <v>0</v>
      </c>
      <c r="BE51" s="4">
        <f>IF(BE$2='NRU Proposal Calc'!$G$6,Data!BB51,0)</f>
        <v>0</v>
      </c>
      <c r="BF51" s="4">
        <f>IF(BF$2='NRU Proposal Calc'!$G$6,Data!BC51,0)</f>
        <v>0</v>
      </c>
      <c r="BG51" s="4">
        <f>IF(BG$2='NRU Proposal Calc'!$G$6,Data!BD51,0)</f>
        <v>0</v>
      </c>
      <c r="BH51" s="6">
        <f t="shared" si="5"/>
        <v>0</v>
      </c>
      <c r="BI51" s="97">
        <f>IF('NRU Proposal Calc'!$H$6="Yes",Data!BE51,0)</f>
        <v>0</v>
      </c>
      <c r="BJ51" s="18">
        <f>IF(BJ$2='NRU Proposal Calc'!$L$4,0,0)</f>
        <v>0</v>
      </c>
      <c r="BK51" s="4">
        <f>IF(BK$2='NRU Proposal Calc'!$L$4,Data!BV51,0)</f>
        <v>0</v>
      </c>
      <c r="BL51" s="4">
        <f>IF(BL$2='NRU Proposal Calc'!$L$4,Data!BW51,0)</f>
        <v>9.5685000000000002</v>
      </c>
      <c r="BM51" s="4">
        <f>IF(BM$2='NRU Proposal Calc'!$L$4,Data!BX51,0)</f>
        <v>0</v>
      </c>
      <c r="BN51" s="4">
        <f>IF(BN$2='NRU Proposal Calc'!$L$4,Data!BY51,0)</f>
        <v>0</v>
      </c>
      <c r="BO51" s="4">
        <f>IF(BO$2='NRU Proposal Calc'!$L$4,Data!BZ51,0)</f>
        <v>0</v>
      </c>
      <c r="BP51" s="6">
        <f t="shared" si="6"/>
        <v>9.5685000000000002</v>
      </c>
      <c r="BQ51" s="4">
        <f>IF('NRU Proposal Calc'!$J$6='NRU Ref Data'!BQ$2,Data!C51,0)</f>
        <v>0</v>
      </c>
      <c r="BR51" s="4">
        <f>IF('NRU Proposal Calc'!$J$6='NRU Ref Data'!BR$2,Data!D51,0)</f>
        <v>0</v>
      </c>
      <c r="BS51" s="4">
        <f>IF('NRU Proposal Calc'!$J$6='NRU Ref Data'!BS$2,Data!E51,0)</f>
        <v>0</v>
      </c>
      <c r="BT51" s="4">
        <f>IF('NRU Proposal Calc'!$J$6='NRU Ref Data'!BT$2,Data!F51,0)</f>
        <v>549.19899999999996</v>
      </c>
      <c r="BU51" s="99">
        <f t="shared" si="0"/>
        <v>549.19899999999996</v>
      </c>
      <c r="BV51" s="102">
        <f>IF('NRU Proposal Calc'!$L$6="Yes",'NRU Ref Data'!BP51*'NRU Proposal Calc'!$L$5,0)</f>
        <v>4.7842500000000001</v>
      </c>
      <c r="BW51" s="102">
        <f>IF('NRU Proposal Calc'!$M$6="Yes",IF(('NRU Proposal Calc'!I55-'NRU Ref Data'!BU51)&gt;0,('NRU Proposal Calc'!I55-'NRU Ref Data'!BU51)*'NRU Proposal Calc'!$M$5,0),0)</f>
        <v>0</v>
      </c>
      <c r="BX51" s="80">
        <f>IF('NRU Proposal Calc'!$K$6="Yes",IF(('NRU Proposal Calc'!I55)&lt;'NRU Proposal Calc'!J55,('NRU Proposal Calc'!I55-'NRU Proposal Calc'!J55)*'NRU Proposal Calc'!$K$5,0),0)</f>
        <v>-72.234138470319522</v>
      </c>
      <c r="BY51" s="105">
        <f>IF('NRU Proposal Calc'!$N$5='NRU Ref Data'!$BY$2,'NRU Scaling'!D54,0)</f>
        <v>25.378504027096433</v>
      </c>
      <c r="BZ51" s="1">
        <f>IF('NRU Proposal Calc'!$N$5='NRU Ref Data'!$BZ$2,'NRU Scaling'!H54,0)</f>
        <v>0</v>
      </c>
      <c r="CA51" s="6">
        <f>IF('NRU Proposal Calc'!$N$6="Yes",SUM('NRU Ref Data'!BY51:BZ51),0)</f>
        <v>25.378504027096433</v>
      </c>
      <c r="CB51" s="4"/>
      <c r="CC51" s="4"/>
      <c r="CD51" s="4"/>
      <c r="CE51" s="4"/>
      <c r="CF51" s="4"/>
      <c r="CG51" s="4"/>
      <c r="CH51" s="4"/>
      <c r="CI51" s="4"/>
      <c r="CJ51" s="4"/>
      <c r="CK51" s="4"/>
      <c r="CL51" s="4"/>
      <c r="CM51" s="4"/>
      <c r="CN51" s="4"/>
      <c r="CO51" s="4"/>
      <c r="CP51" s="4"/>
      <c r="CQ51" s="4"/>
      <c r="CR51" s="4" t="e">
        <f>IF('NRU Proposal Calc'!#REF!='NRU Ref Data'!CR$2,Data!G51,0)</f>
        <v>#REF!</v>
      </c>
      <c r="CS51" s="4" t="e">
        <f>IF('NRU Proposal Calc'!#REF!='NRU Ref Data'!CS$2,Data!H51,0)</f>
        <v>#REF!</v>
      </c>
      <c r="CT51" s="4" t="e">
        <f>IF('NRU Proposal Calc'!#REF!='NRU Ref Data'!CT$2,Data!I51,0)</f>
        <v>#REF!</v>
      </c>
      <c r="CU51" s="4" t="e">
        <f>IF('NRU Proposal Calc'!#REF!='NRU Ref Data'!CU$2,Data!J51,0)</f>
        <v>#REF!</v>
      </c>
      <c r="CV51" s="4" t="e">
        <f>IF('NRU Proposal Calc'!#REF!='NRU Ref Data'!CV$2,Data!K51,0)</f>
        <v>#REF!</v>
      </c>
      <c r="CW51" s="4" t="e">
        <f>IF('NRU Proposal Calc'!#REF!='NRU Ref Data'!CW$2,Data!L51,0)</f>
        <v>#REF!</v>
      </c>
      <c r="CX51" s="4" t="e">
        <f>IF('NRU Proposal Calc'!#REF!='NRU Ref Data'!CX$2,Data!M51,0)</f>
        <v>#REF!</v>
      </c>
      <c r="CY51" s="4" t="e">
        <f>IF('NRU Proposal Calc'!#REF!='NRU Ref Data'!CY$2,Data!N51,0)</f>
        <v>#REF!</v>
      </c>
      <c r="CZ51" s="4" t="e">
        <f>IF('NRU Proposal Calc'!#REF!='NRU Ref Data'!CZ$2,Data!O51,0)</f>
        <v>#REF!</v>
      </c>
      <c r="DA51" s="4" t="e">
        <f>IF('NRU Proposal Calc'!#REF!='NRU Ref Data'!DA$2,Data!P51,0)</f>
        <v>#REF!</v>
      </c>
      <c r="DB51" s="4" t="e">
        <f>IF('NRU Proposal Calc'!#REF!='NRU Ref Data'!DB$2,Data!Q51,0)</f>
        <v>#REF!</v>
      </c>
      <c r="DC51" s="4" t="e">
        <f>IF('NRU Proposal Calc'!#REF!='NRU Ref Data'!DC$2,Data!R51,0)</f>
        <v>#REF!</v>
      </c>
      <c r="DD51" s="4" t="e">
        <f>IF('NRU Proposal Calc'!#REF!='NRU Ref Data'!DD$2,Data!S51,0)</f>
        <v>#REF!</v>
      </c>
      <c r="DE51" s="4" t="e">
        <f>IF('NRU Proposal Calc'!#REF!='NRU Ref Data'!DE$2,Data!T51,0)</f>
        <v>#REF!</v>
      </c>
      <c r="DF51" s="4" t="e">
        <f>IF('NRU Proposal Calc'!#REF!='NRU Ref Data'!DF$2,Data!U51,0)</f>
        <v>#REF!</v>
      </c>
      <c r="DG51" s="22" t="e">
        <f t="shared" si="7"/>
        <v>#REF!</v>
      </c>
    </row>
    <row r="52" spans="1:111" x14ac:dyDescent="0.3">
      <c r="A52" s="12">
        <v>10136</v>
      </c>
      <c r="B52" s="37" t="s">
        <v>59</v>
      </c>
      <c r="C52" s="18">
        <f>IF('NRU Proposal Calc'!$C$6='NRU Ref Data'!C$2,Data!G52,0)</f>
        <v>0</v>
      </c>
      <c r="D52" s="4">
        <f>IF('NRU Proposal Calc'!$C$6='NRU Ref Data'!D$2,Data!H52,0)</f>
        <v>0</v>
      </c>
      <c r="E52" s="4">
        <f>IF('NRU Proposal Calc'!$C$6='NRU Ref Data'!E$2,Data!I52,0)</f>
        <v>18.341732305936066</v>
      </c>
      <c r="F52" s="4">
        <f>IF('NRU Proposal Calc'!$C$6='NRU Ref Data'!F$2,Data!J52,0)</f>
        <v>0</v>
      </c>
      <c r="G52" s="4">
        <f>IF('NRU Proposal Calc'!$C$6='NRU Ref Data'!G$2,Data!K52,0)</f>
        <v>0</v>
      </c>
      <c r="H52" s="4">
        <f>IF('NRU Proposal Calc'!$C$6='NRU Ref Data'!H$2,Data!L52,0)</f>
        <v>0</v>
      </c>
      <c r="I52" s="4">
        <f>IF('NRU Proposal Calc'!$C$6='NRU Ref Data'!I$2,Data!M52,0)</f>
        <v>0</v>
      </c>
      <c r="J52" s="4">
        <f>IF('NRU Proposal Calc'!$C$6='NRU Ref Data'!J$2,Data!N52,0)</f>
        <v>0</v>
      </c>
      <c r="K52" s="4">
        <f>IF('NRU Proposal Calc'!$C$6='NRU Ref Data'!K$2,Data!O52,0)</f>
        <v>0</v>
      </c>
      <c r="L52" s="4">
        <f>IF('NRU Proposal Calc'!$C$6='NRU Ref Data'!L$2,Data!P52,0)</f>
        <v>0</v>
      </c>
      <c r="M52" s="4">
        <f>IF('NRU Proposal Calc'!$C$6='NRU Ref Data'!M$2,Data!Q52,0)</f>
        <v>0</v>
      </c>
      <c r="N52" s="4">
        <f>IF('NRU Proposal Calc'!$C$6='NRU Ref Data'!N$2,Data!R52,0)</f>
        <v>0</v>
      </c>
      <c r="O52" s="4">
        <f>IF('NRU Proposal Calc'!$C$6='NRU Ref Data'!O$2,Data!S52,0)</f>
        <v>0</v>
      </c>
      <c r="P52" s="4">
        <f>IF('NRU Proposal Calc'!$C$6='NRU Ref Data'!P$2,Data!T52,0)</f>
        <v>0</v>
      </c>
      <c r="Q52" s="4">
        <f>IF('NRU Proposal Calc'!$C$6='NRU Ref Data'!Q$2,Data!U52,0)</f>
        <v>0</v>
      </c>
      <c r="R52" s="22">
        <f t="shared" si="1"/>
        <v>18.341732305936066</v>
      </c>
      <c r="S52" s="18">
        <f>IF(S$2='NRU Proposal Calc'!$D$6,Data!V52,0)</f>
        <v>0</v>
      </c>
      <c r="T52" s="4">
        <f>IF(T$2='NRU Proposal Calc'!$D$6,Data!W52,0)</f>
        <v>0</v>
      </c>
      <c r="U52" s="4">
        <f>IF(U$2='NRU Proposal Calc'!$D$6,Data!X52,0)</f>
        <v>0</v>
      </c>
      <c r="V52" s="4">
        <f>IF(V$2='NRU Proposal Calc'!$D$6,Data!Y52,0)</f>
        <v>0</v>
      </c>
      <c r="W52" s="4">
        <f>IF(W$2='NRU Proposal Calc'!$D$6,Data!Z52,0)</f>
        <v>0</v>
      </c>
      <c r="X52" s="4">
        <f>IF(X$2='NRU Proposal Calc'!$D$6,Data!AA52,0)</f>
        <v>0</v>
      </c>
      <c r="Y52" s="4">
        <f>IF(Y$2='NRU Proposal Calc'!$D$6,Data!AB52,0)</f>
        <v>0</v>
      </c>
      <c r="Z52" s="4">
        <f>IF(Z$2='NRU Proposal Calc'!$D$6,Data!AC52,0)</f>
        <v>0</v>
      </c>
      <c r="AA52" s="4">
        <f>IF(AA$2='NRU Proposal Calc'!$D$6,Data!AD52,0)</f>
        <v>0</v>
      </c>
      <c r="AB52" s="4">
        <f>IF(AB$2='NRU Proposal Calc'!$D$6,Data!AE52,0)</f>
        <v>0</v>
      </c>
      <c r="AC52" s="4">
        <f>IF(AC$2='NRU Proposal Calc'!$D$6,Data!AF52,0)</f>
        <v>0</v>
      </c>
      <c r="AD52" s="4">
        <f>IF(AD$2='NRU Proposal Calc'!$D$6,Data!AG52,0)</f>
        <v>0</v>
      </c>
      <c r="AE52" s="4">
        <f>IF(AE$2='NRU Proposal Calc'!$D$6,Data!AH52,0)</f>
        <v>0</v>
      </c>
      <c r="AF52" s="4">
        <f>IF(AF$2='NRU Proposal Calc'!$D$6,Data!AI52,0)</f>
        <v>0</v>
      </c>
      <c r="AG52" s="6">
        <f t="shared" si="2"/>
        <v>0</v>
      </c>
      <c r="AH52" s="18">
        <f>IF(AH$2='NRU Proposal Calc'!$E$6,0,0)</f>
        <v>0</v>
      </c>
      <c r="AI52" s="4">
        <f>IF(AI$2='NRU Proposal Calc'!$E$6,Data!AJ52,0)</f>
        <v>0</v>
      </c>
      <c r="AJ52" s="4">
        <f>IF(AJ$2='NRU Proposal Calc'!$E$6,Data!AK52,0)</f>
        <v>0</v>
      </c>
      <c r="AK52" s="4">
        <f>IF(AK$2='NRU Proposal Calc'!$E$6,Data!AL52,0)</f>
        <v>0</v>
      </c>
      <c r="AL52" s="4">
        <f>IF(AL$2='NRU Proposal Calc'!$E$6,Data!AM52,0)</f>
        <v>0</v>
      </c>
      <c r="AM52" s="4">
        <f>IF(AM$2='NRU Proposal Calc'!$E$6,Data!AN52,0)</f>
        <v>0</v>
      </c>
      <c r="AN52" s="4">
        <f>IF(AN$2='NRU Proposal Calc'!$E$6,Data!AO52,0)</f>
        <v>0</v>
      </c>
      <c r="AO52" s="4">
        <f>IF(AO$2='NRU Proposal Calc'!$E$6,Data!AP52,0)</f>
        <v>0</v>
      </c>
      <c r="AP52" s="6">
        <f t="shared" si="3"/>
        <v>0</v>
      </c>
      <c r="AQ52" s="18">
        <f>IF(AQ$2='NRU Proposal Calc'!$F$6,0,0)</f>
        <v>0</v>
      </c>
      <c r="AR52" s="4">
        <f>IF(AR$2='NRU Proposal Calc'!$F$6,Data!AQ52,0)</f>
        <v>0</v>
      </c>
      <c r="AS52" s="4">
        <f>IF(AS$2='NRU Proposal Calc'!$F$6,Data!AR52,0)</f>
        <v>0</v>
      </c>
      <c r="AT52" s="4">
        <f>IF(AT$2='NRU Proposal Calc'!$F$6,Data!AS52,0)</f>
        <v>0</v>
      </c>
      <c r="AU52" s="4">
        <f>IF(AU$2='NRU Proposal Calc'!$F$6,Data!AT52,0)</f>
        <v>0</v>
      </c>
      <c r="AV52" s="4">
        <f>IF(AV$2='NRU Proposal Calc'!$F$6,Data!AU52,0)</f>
        <v>0</v>
      </c>
      <c r="AW52" s="4">
        <f>IF(AW$2='NRU Proposal Calc'!$F$6,Data!AV52,0)</f>
        <v>0</v>
      </c>
      <c r="AX52" s="4">
        <f>IF(AX$2='NRU Proposal Calc'!$F$6,Data!AW52,0)</f>
        <v>0</v>
      </c>
      <c r="AY52" s="6">
        <f t="shared" si="4"/>
        <v>0</v>
      </c>
      <c r="AZ52" s="18">
        <f>IF(AZ$2='NRU Proposal Calc'!$G$6,0,0)</f>
        <v>0</v>
      </c>
      <c r="BA52" s="4">
        <f>IF(BA$2='NRU Proposal Calc'!$G$6,Data!AX52,0)</f>
        <v>0</v>
      </c>
      <c r="BB52" s="4">
        <f>IF(BB$2='NRU Proposal Calc'!$G$6,Data!AY52,0)</f>
        <v>0</v>
      </c>
      <c r="BC52" s="4">
        <f>IF(BC$2='NRU Proposal Calc'!$G$6,Data!AZ52,0)</f>
        <v>0</v>
      </c>
      <c r="BD52" s="4">
        <f>IF(BD$2='NRU Proposal Calc'!$G$6,Data!BA52,0)</f>
        <v>0</v>
      </c>
      <c r="BE52" s="4">
        <f>IF(BE$2='NRU Proposal Calc'!$G$6,Data!BB52,0)</f>
        <v>0</v>
      </c>
      <c r="BF52" s="4">
        <f>IF(BF$2='NRU Proposal Calc'!$G$6,Data!BC52,0)</f>
        <v>0</v>
      </c>
      <c r="BG52" s="4">
        <f>IF(BG$2='NRU Proposal Calc'!$G$6,Data!BD52,0)</f>
        <v>0</v>
      </c>
      <c r="BH52" s="6">
        <f t="shared" si="5"/>
        <v>0</v>
      </c>
      <c r="BI52" s="97">
        <f>IF('NRU Proposal Calc'!$H$6="Yes",Data!BE52,0)</f>
        <v>0</v>
      </c>
      <c r="BJ52" s="18">
        <f>IF(BJ$2='NRU Proposal Calc'!$L$4,0,0)</f>
        <v>0</v>
      </c>
      <c r="BK52" s="4">
        <f>IF(BK$2='NRU Proposal Calc'!$L$4,Data!BV52,0)</f>
        <v>0</v>
      </c>
      <c r="BL52" s="4">
        <f>IF(BL$2='NRU Proposal Calc'!$L$4,Data!BW52,0)</f>
        <v>3.0000000000000001E-3</v>
      </c>
      <c r="BM52" s="4">
        <f>IF(BM$2='NRU Proposal Calc'!$L$4,Data!BX52,0)</f>
        <v>0</v>
      </c>
      <c r="BN52" s="4">
        <f>IF(BN$2='NRU Proposal Calc'!$L$4,Data!BY52,0)</f>
        <v>0</v>
      </c>
      <c r="BO52" s="4">
        <f>IF(BO$2='NRU Proposal Calc'!$L$4,Data!BZ52,0)</f>
        <v>0</v>
      </c>
      <c r="BP52" s="6">
        <f t="shared" si="6"/>
        <v>3.0000000000000001E-3</v>
      </c>
      <c r="BQ52" s="4">
        <f>IF('NRU Proposal Calc'!$J$6='NRU Ref Data'!BQ$2,Data!C52,0)</f>
        <v>0</v>
      </c>
      <c r="BR52" s="4">
        <f>IF('NRU Proposal Calc'!$J$6='NRU Ref Data'!BR$2,Data!D52,0)</f>
        <v>0</v>
      </c>
      <c r="BS52" s="4">
        <f>IF('NRU Proposal Calc'!$J$6='NRU Ref Data'!BS$2,Data!E52,0)</f>
        <v>0</v>
      </c>
      <c r="BT52" s="4">
        <f>IF('NRU Proposal Calc'!$J$6='NRU Ref Data'!BT$2,Data!F52,0)</f>
        <v>18.536999999999999</v>
      </c>
      <c r="BU52" s="99">
        <f t="shared" si="0"/>
        <v>18.536999999999999</v>
      </c>
      <c r="BV52" s="102">
        <f>IF('NRU Proposal Calc'!$L$6="Yes",'NRU Ref Data'!BP52*'NRU Proposal Calc'!$L$5,0)</f>
        <v>1.5E-3</v>
      </c>
      <c r="BW52" s="102">
        <f>IF('NRU Proposal Calc'!$M$6="Yes",IF(('NRU Proposal Calc'!I56-'NRU Ref Data'!BU52)&gt;0,('NRU Proposal Calc'!I56-'NRU Ref Data'!BU52)*'NRU Proposal Calc'!$M$5,0),0)</f>
        <v>0</v>
      </c>
      <c r="BX52" s="80">
        <f>IF('NRU Proposal Calc'!$K$6="Yes",IF(('NRU Proposal Calc'!I56)&lt;'NRU Proposal Calc'!J56,('NRU Proposal Calc'!I56-'NRU Proposal Calc'!J56)*'NRU Proposal Calc'!$K$5,0),0)</f>
        <v>-0.19526769406393285</v>
      </c>
      <c r="BY52" s="105">
        <f>IF('NRU Proposal Calc'!$N$5='NRU Ref Data'!$BY$2,'NRU Scaling'!D55,0)</f>
        <v>0.96631998649256057</v>
      </c>
      <c r="BZ52" s="1">
        <f>IF('NRU Proposal Calc'!$N$5='NRU Ref Data'!$BZ$2,'NRU Scaling'!H55,0)</f>
        <v>0</v>
      </c>
      <c r="CA52" s="6">
        <f>IF('NRU Proposal Calc'!$N$6="Yes",SUM('NRU Ref Data'!BY52:BZ52),0)</f>
        <v>0.96631998649256057</v>
      </c>
      <c r="CB52" s="4"/>
      <c r="CC52" s="4"/>
      <c r="CD52" s="4"/>
      <c r="CE52" s="4"/>
      <c r="CF52" s="4"/>
      <c r="CG52" s="4"/>
      <c r="CH52" s="4"/>
      <c r="CI52" s="4"/>
      <c r="CJ52" s="4"/>
      <c r="CK52" s="4"/>
      <c r="CL52" s="4"/>
      <c r="CM52" s="4"/>
      <c r="CN52" s="4"/>
      <c r="CO52" s="4"/>
      <c r="CP52" s="4"/>
      <c r="CQ52" s="4"/>
      <c r="CR52" s="4" t="e">
        <f>IF('NRU Proposal Calc'!#REF!='NRU Ref Data'!CR$2,Data!G52,0)</f>
        <v>#REF!</v>
      </c>
      <c r="CS52" s="4" t="e">
        <f>IF('NRU Proposal Calc'!#REF!='NRU Ref Data'!CS$2,Data!H52,0)</f>
        <v>#REF!</v>
      </c>
      <c r="CT52" s="4" t="e">
        <f>IF('NRU Proposal Calc'!#REF!='NRU Ref Data'!CT$2,Data!I52,0)</f>
        <v>#REF!</v>
      </c>
      <c r="CU52" s="4" t="e">
        <f>IF('NRU Proposal Calc'!#REF!='NRU Ref Data'!CU$2,Data!J52,0)</f>
        <v>#REF!</v>
      </c>
      <c r="CV52" s="4" t="e">
        <f>IF('NRU Proposal Calc'!#REF!='NRU Ref Data'!CV$2,Data!K52,0)</f>
        <v>#REF!</v>
      </c>
      <c r="CW52" s="4" t="e">
        <f>IF('NRU Proposal Calc'!#REF!='NRU Ref Data'!CW$2,Data!L52,0)</f>
        <v>#REF!</v>
      </c>
      <c r="CX52" s="4" t="e">
        <f>IF('NRU Proposal Calc'!#REF!='NRU Ref Data'!CX$2,Data!M52,0)</f>
        <v>#REF!</v>
      </c>
      <c r="CY52" s="4" t="e">
        <f>IF('NRU Proposal Calc'!#REF!='NRU Ref Data'!CY$2,Data!N52,0)</f>
        <v>#REF!</v>
      </c>
      <c r="CZ52" s="4" t="e">
        <f>IF('NRU Proposal Calc'!#REF!='NRU Ref Data'!CZ$2,Data!O52,0)</f>
        <v>#REF!</v>
      </c>
      <c r="DA52" s="4" t="e">
        <f>IF('NRU Proposal Calc'!#REF!='NRU Ref Data'!DA$2,Data!P52,0)</f>
        <v>#REF!</v>
      </c>
      <c r="DB52" s="4" t="e">
        <f>IF('NRU Proposal Calc'!#REF!='NRU Ref Data'!DB$2,Data!Q52,0)</f>
        <v>#REF!</v>
      </c>
      <c r="DC52" s="4" t="e">
        <f>IF('NRU Proposal Calc'!#REF!='NRU Ref Data'!DC$2,Data!R52,0)</f>
        <v>#REF!</v>
      </c>
      <c r="DD52" s="4" t="e">
        <f>IF('NRU Proposal Calc'!#REF!='NRU Ref Data'!DD$2,Data!S52,0)</f>
        <v>#REF!</v>
      </c>
      <c r="DE52" s="4" t="e">
        <f>IF('NRU Proposal Calc'!#REF!='NRU Ref Data'!DE$2,Data!T52,0)</f>
        <v>#REF!</v>
      </c>
      <c r="DF52" s="4" t="e">
        <f>IF('NRU Proposal Calc'!#REF!='NRU Ref Data'!DF$2,Data!U52,0)</f>
        <v>#REF!</v>
      </c>
      <c r="DG52" s="22" t="e">
        <f t="shared" si="7"/>
        <v>#REF!</v>
      </c>
    </row>
    <row r="53" spans="1:111" x14ac:dyDescent="0.3">
      <c r="A53" s="12">
        <v>10142</v>
      </c>
      <c r="B53" s="37" t="s">
        <v>60</v>
      </c>
      <c r="C53" s="18">
        <f>IF('NRU Proposal Calc'!$C$6='NRU Ref Data'!C$2,Data!G53,0)</f>
        <v>0</v>
      </c>
      <c r="D53" s="4">
        <f>IF('NRU Proposal Calc'!$C$6='NRU Ref Data'!D$2,Data!H53,0)</f>
        <v>0</v>
      </c>
      <c r="E53" s="4">
        <f>IF('NRU Proposal Calc'!$C$6='NRU Ref Data'!E$2,Data!I53,0)</f>
        <v>3.2431816210045668</v>
      </c>
      <c r="F53" s="4">
        <f>IF('NRU Proposal Calc'!$C$6='NRU Ref Data'!F$2,Data!J53,0)</f>
        <v>0</v>
      </c>
      <c r="G53" s="4">
        <f>IF('NRU Proposal Calc'!$C$6='NRU Ref Data'!G$2,Data!K53,0)</f>
        <v>0</v>
      </c>
      <c r="H53" s="4">
        <f>IF('NRU Proposal Calc'!$C$6='NRU Ref Data'!H$2,Data!L53,0)</f>
        <v>0</v>
      </c>
      <c r="I53" s="4">
        <f>IF('NRU Proposal Calc'!$C$6='NRU Ref Data'!I$2,Data!M53,0)</f>
        <v>0</v>
      </c>
      <c r="J53" s="4">
        <f>IF('NRU Proposal Calc'!$C$6='NRU Ref Data'!J$2,Data!N53,0)</f>
        <v>0</v>
      </c>
      <c r="K53" s="4">
        <f>IF('NRU Proposal Calc'!$C$6='NRU Ref Data'!K$2,Data!O53,0)</f>
        <v>0</v>
      </c>
      <c r="L53" s="4">
        <f>IF('NRU Proposal Calc'!$C$6='NRU Ref Data'!L$2,Data!P53,0)</f>
        <v>0</v>
      </c>
      <c r="M53" s="4">
        <f>IF('NRU Proposal Calc'!$C$6='NRU Ref Data'!M$2,Data!Q53,0)</f>
        <v>0</v>
      </c>
      <c r="N53" s="4">
        <f>IF('NRU Proposal Calc'!$C$6='NRU Ref Data'!N$2,Data!R53,0)</f>
        <v>0</v>
      </c>
      <c r="O53" s="4">
        <f>IF('NRU Proposal Calc'!$C$6='NRU Ref Data'!O$2,Data!S53,0)</f>
        <v>0</v>
      </c>
      <c r="P53" s="4">
        <f>IF('NRU Proposal Calc'!$C$6='NRU Ref Data'!P$2,Data!T53,0)</f>
        <v>0</v>
      </c>
      <c r="Q53" s="4">
        <f>IF('NRU Proposal Calc'!$C$6='NRU Ref Data'!Q$2,Data!U53,0)</f>
        <v>0</v>
      </c>
      <c r="R53" s="22">
        <f t="shared" si="1"/>
        <v>3.2431816210045668</v>
      </c>
      <c r="S53" s="18">
        <f>IF(S$2='NRU Proposal Calc'!$D$6,Data!V53,0)</f>
        <v>0</v>
      </c>
      <c r="T53" s="4">
        <f>IF(T$2='NRU Proposal Calc'!$D$6,Data!W53,0)</f>
        <v>0</v>
      </c>
      <c r="U53" s="4">
        <f>IF(U$2='NRU Proposal Calc'!$D$6,Data!X53,0)</f>
        <v>0</v>
      </c>
      <c r="V53" s="4">
        <f>IF(V$2='NRU Proposal Calc'!$D$6,Data!Y53,0)</f>
        <v>0</v>
      </c>
      <c r="W53" s="4">
        <f>IF(W$2='NRU Proposal Calc'!$D$6,Data!Z53,0)</f>
        <v>0</v>
      </c>
      <c r="X53" s="4">
        <f>IF(X$2='NRU Proposal Calc'!$D$6,Data!AA53,0)</f>
        <v>0</v>
      </c>
      <c r="Y53" s="4">
        <f>IF(Y$2='NRU Proposal Calc'!$D$6,Data!AB53,0)</f>
        <v>0</v>
      </c>
      <c r="Z53" s="4">
        <f>IF(Z$2='NRU Proposal Calc'!$D$6,Data!AC53,0)</f>
        <v>0</v>
      </c>
      <c r="AA53" s="4">
        <f>IF(AA$2='NRU Proposal Calc'!$D$6,Data!AD53,0)</f>
        <v>0</v>
      </c>
      <c r="AB53" s="4">
        <f>IF(AB$2='NRU Proposal Calc'!$D$6,Data!AE53,0)</f>
        <v>0</v>
      </c>
      <c r="AC53" s="4">
        <f>IF(AC$2='NRU Proposal Calc'!$D$6,Data!AF53,0)</f>
        <v>0</v>
      </c>
      <c r="AD53" s="4">
        <f>IF(AD$2='NRU Proposal Calc'!$D$6,Data!AG53,0)</f>
        <v>0</v>
      </c>
      <c r="AE53" s="4">
        <f>IF(AE$2='NRU Proposal Calc'!$D$6,Data!AH53,0)</f>
        <v>0</v>
      </c>
      <c r="AF53" s="4">
        <f>IF(AF$2='NRU Proposal Calc'!$D$6,Data!AI53,0)</f>
        <v>0</v>
      </c>
      <c r="AG53" s="6">
        <f t="shared" si="2"/>
        <v>0</v>
      </c>
      <c r="AH53" s="18">
        <f>IF(AH$2='NRU Proposal Calc'!$E$6,0,0)</f>
        <v>0</v>
      </c>
      <c r="AI53" s="4">
        <f>IF(AI$2='NRU Proposal Calc'!$E$6,Data!AJ53,0)</f>
        <v>0</v>
      </c>
      <c r="AJ53" s="4">
        <f>IF(AJ$2='NRU Proposal Calc'!$E$6,Data!AK53,0)</f>
        <v>0</v>
      </c>
      <c r="AK53" s="4">
        <f>IF(AK$2='NRU Proposal Calc'!$E$6,Data!AL53,0)</f>
        <v>0</v>
      </c>
      <c r="AL53" s="4">
        <f>IF(AL$2='NRU Proposal Calc'!$E$6,Data!AM53,0)</f>
        <v>0</v>
      </c>
      <c r="AM53" s="4">
        <f>IF(AM$2='NRU Proposal Calc'!$E$6,Data!AN53,0)</f>
        <v>0</v>
      </c>
      <c r="AN53" s="4">
        <f>IF(AN$2='NRU Proposal Calc'!$E$6,Data!AO53,0)</f>
        <v>0</v>
      </c>
      <c r="AO53" s="4">
        <f>IF(AO$2='NRU Proposal Calc'!$E$6,Data!AP53,0)</f>
        <v>0</v>
      </c>
      <c r="AP53" s="6">
        <f t="shared" si="3"/>
        <v>0</v>
      </c>
      <c r="AQ53" s="18">
        <f>IF(AQ$2='NRU Proposal Calc'!$F$6,0,0)</f>
        <v>0</v>
      </c>
      <c r="AR53" s="4">
        <f>IF(AR$2='NRU Proposal Calc'!$F$6,Data!AQ53,0)</f>
        <v>0</v>
      </c>
      <c r="AS53" s="4">
        <f>IF(AS$2='NRU Proposal Calc'!$F$6,Data!AR53,0)</f>
        <v>0</v>
      </c>
      <c r="AT53" s="4">
        <f>IF(AT$2='NRU Proposal Calc'!$F$6,Data!AS53,0)</f>
        <v>0</v>
      </c>
      <c r="AU53" s="4">
        <f>IF(AU$2='NRU Proposal Calc'!$F$6,Data!AT53,0)</f>
        <v>0</v>
      </c>
      <c r="AV53" s="4">
        <f>IF(AV$2='NRU Proposal Calc'!$F$6,Data!AU53,0)</f>
        <v>0</v>
      </c>
      <c r="AW53" s="4">
        <f>IF(AW$2='NRU Proposal Calc'!$F$6,Data!AV53,0)</f>
        <v>0</v>
      </c>
      <c r="AX53" s="4">
        <f>IF(AX$2='NRU Proposal Calc'!$F$6,Data!AW53,0)</f>
        <v>0</v>
      </c>
      <c r="AY53" s="6">
        <f t="shared" si="4"/>
        <v>0</v>
      </c>
      <c r="AZ53" s="18">
        <f>IF(AZ$2='NRU Proposal Calc'!$G$6,0,0)</f>
        <v>0</v>
      </c>
      <c r="BA53" s="4">
        <f>IF(BA$2='NRU Proposal Calc'!$G$6,Data!AX53,0)</f>
        <v>0</v>
      </c>
      <c r="BB53" s="4">
        <f>IF(BB$2='NRU Proposal Calc'!$G$6,Data!AY53,0)</f>
        <v>0</v>
      </c>
      <c r="BC53" s="4">
        <f>IF(BC$2='NRU Proposal Calc'!$G$6,Data!AZ53,0)</f>
        <v>0</v>
      </c>
      <c r="BD53" s="4">
        <f>IF(BD$2='NRU Proposal Calc'!$G$6,Data!BA53,0)</f>
        <v>0</v>
      </c>
      <c r="BE53" s="4">
        <f>IF(BE$2='NRU Proposal Calc'!$G$6,Data!BB53,0)</f>
        <v>0</v>
      </c>
      <c r="BF53" s="4">
        <f>IF(BF$2='NRU Proposal Calc'!$G$6,Data!BC53,0)</f>
        <v>0</v>
      </c>
      <c r="BG53" s="4">
        <f>IF(BG$2='NRU Proposal Calc'!$G$6,Data!BD53,0)</f>
        <v>0</v>
      </c>
      <c r="BH53" s="6">
        <f t="shared" si="5"/>
        <v>0</v>
      </c>
      <c r="BI53" s="97">
        <f>IF('NRU Proposal Calc'!$H$6="Yes",Data!BE53,0)</f>
        <v>0</v>
      </c>
      <c r="BJ53" s="18">
        <f>IF(BJ$2='NRU Proposal Calc'!$L$4,0,0)</f>
        <v>0</v>
      </c>
      <c r="BK53" s="4">
        <f>IF(BK$2='NRU Proposal Calc'!$L$4,Data!BV53,0)</f>
        <v>0</v>
      </c>
      <c r="BL53" s="4">
        <f>IF(BL$2='NRU Proposal Calc'!$L$4,Data!BW53,0)</f>
        <v>0</v>
      </c>
      <c r="BM53" s="4">
        <f>IF(BM$2='NRU Proposal Calc'!$L$4,Data!BX53,0)</f>
        <v>0</v>
      </c>
      <c r="BN53" s="4">
        <f>IF(BN$2='NRU Proposal Calc'!$L$4,Data!BY53,0)</f>
        <v>0</v>
      </c>
      <c r="BO53" s="4">
        <f>IF(BO$2='NRU Proposal Calc'!$L$4,Data!BZ53,0)</f>
        <v>0</v>
      </c>
      <c r="BP53" s="6">
        <f t="shared" si="6"/>
        <v>0</v>
      </c>
      <c r="BQ53" s="4">
        <f>IF('NRU Proposal Calc'!$J$6='NRU Ref Data'!BQ$2,Data!C53,0)</f>
        <v>0</v>
      </c>
      <c r="BR53" s="4">
        <f>IF('NRU Proposal Calc'!$J$6='NRU Ref Data'!BR$2,Data!D53,0)</f>
        <v>0</v>
      </c>
      <c r="BS53" s="4">
        <f>IF('NRU Proposal Calc'!$J$6='NRU Ref Data'!BS$2,Data!E53,0)</f>
        <v>0</v>
      </c>
      <c r="BT53" s="4">
        <f>IF('NRU Proposal Calc'!$J$6='NRU Ref Data'!BT$2,Data!F53,0)</f>
        <v>2.6869999999999998</v>
      </c>
      <c r="BU53" s="99">
        <f t="shared" si="0"/>
        <v>2.6869999999999998</v>
      </c>
      <c r="BV53" s="102">
        <f>IF('NRU Proposal Calc'!$L$6="Yes",'NRU Ref Data'!BP53*'NRU Proposal Calc'!$L$5,0)</f>
        <v>0</v>
      </c>
      <c r="BW53" s="102">
        <f>IF('NRU Proposal Calc'!$M$6="Yes",IF(('NRU Proposal Calc'!I57-'NRU Ref Data'!BU53)&gt;0,('NRU Proposal Calc'!I57-'NRU Ref Data'!BU53)*'NRU Proposal Calc'!$M$5,0),0)</f>
        <v>0.27809081050228346</v>
      </c>
      <c r="BX53" s="80">
        <f>IF('NRU Proposal Calc'!$K$6="Yes",IF(('NRU Proposal Calc'!I57)&lt;'NRU Proposal Calc'!J57,('NRU Proposal Calc'!I57-'NRU Proposal Calc'!J57)*'NRU Proposal Calc'!$K$5,0),0)</f>
        <v>0</v>
      </c>
      <c r="BY53" s="105">
        <f>IF('NRU Proposal Calc'!$N$5='NRU Ref Data'!$BY$2,'NRU Scaling'!D56,0)</f>
        <v>0.15620074282254842</v>
      </c>
      <c r="BZ53" s="1">
        <f>IF('NRU Proposal Calc'!$N$5='NRU Ref Data'!$BZ$2,'NRU Scaling'!H56,0)</f>
        <v>0</v>
      </c>
      <c r="CA53" s="6">
        <f>IF('NRU Proposal Calc'!$N$6="Yes",SUM('NRU Ref Data'!BY53:BZ53),0)</f>
        <v>0.15620074282254842</v>
      </c>
      <c r="CB53" s="4"/>
      <c r="CC53" s="4"/>
      <c r="CD53" s="4"/>
      <c r="CE53" s="4"/>
      <c r="CF53" s="4"/>
      <c r="CG53" s="4"/>
      <c r="CH53" s="4"/>
      <c r="CI53" s="4"/>
      <c r="CJ53" s="4"/>
      <c r="CK53" s="4"/>
      <c r="CL53" s="4"/>
      <c r="CM53" s="4"/>
      <c r="CN53" s="4"/>
      <c r="CO53" s="4"/>
      <c r="CP53" s="4"/>
      <c r="CQ53" s="4"/>
      <c r="CR53" s="4" t="e">
        <f>IF('NRU Proposal Calc'!#REF!='NRU Ref Data'!CR$2,Data!G53,0)</f>
        <v>#REF!</v>
      </c>
      <c r="CS53" s="4" t="e">
        <f>IF('NRU Proposal Calc'!#REF!='NRU Ref Data'!CS$2,Data!H53,0)</f>
        <v>#REF!</v>
      </c>
      <c r="CT53" s="4" t="e">
        <f>IF('NRU Proposal Calc'!#REF!='NRU Ref Data'!CT$2,Data!I53,0)</f>
        <v>#REF!</v>
      </c>
      <c r="CU53" s="4" t="e">
        <f>IF('NRU Proposal Calc'!#REF!='NRU Ref Data'!CU$2,Data!J53,0)</f>
        <v>#REF!</v>
      </c>
      <c r="CV53" s="4" t="e">
        <f>IF('NRU Proposal Calc'!#REF!='NRU Ref Data'!CV$2,Data!K53,0)</f>
        <v>#REF!</v>
      </c>
      <c r="CW53" s="4" t="e">
        <f>IF('NRU Proposal Calc'!#REF!='NRU Ref Data'!CW$2,Data!L53,0)</f>
        <v>#REF!</v>
      </c>
      <c r="CX53" s="4" t="e">
        <f>IF('NRU Proposal Calc'!#REF!='NRU Ref Data'!CX$2,Data!M53,0)</f>
        <v>#REF!</v>
      </c>
      <c r="CY53" s="4" t="e">
        <f>IF('NRU Proposal Calc'!#REF!='NRU Ref Data'!CY$2,Data!N53,0)</f>
        <v>#REF!</v>
      </c>
      <c r="CZ53" s="4" t="e">
        <f>IF('NRU Proposal Calc'!#REF!='NRU Ref Data'!CZ$2,Data!O53,0)</f>
        <v>#REF!</v>
      </c>
      <c r="DA53" s="4" t="e">
        <f>IF('NRU Proposal Calc'!#REF!='NRU Ref Data'!DA$2,Data!P53,0)</f>
        <v>#REF!</v>
      </c>
      <c r="DB53" s="4" t="e">
        <f>IF('NRU Proposal Calc'!#REF!='NRU Ref Data'!DB$2,Data!Q53,0)</f>
        <v>#REF!</v>
      </c>
      <c r="DC53" s="4" t="e">
        <f>IF('NRU Proposal Calc'!#REF!='NRU Ref Data'!DC$2,Data!R53,0)</f>
        <v>#REF!</v>
      </c>
      <c r="DD53" s="4" t="e">
        <f>IF('NRU Proposal Calc'!#REF!='NRU Ref Data'!DD$2,Data!S53,0)</f>
        <v>#REF!</v>
      </c>
      <c r="DE53" s="4" t="e">
        <f>IF('NRU Proposal Calc'!#REF!='NRU Ref Data'!DE$2,Data!T53,0)</f>
        <v>#REF!</v>
      </c>
      <c r="DF53" s="4" t="e">
        <f>IF('NRU Proposal Calc'!#REF!='NRU Ref Data'!DF$2,Data!U53,0)</f>
        <v>#REF!</v>
      </c>
      <c r="DG53" s="22" t="e">
        <f t="shared" si="7"/>
        <v>#REF!</v>
      </c>
    </row>
    <row r="54" spans="1:111" x14ac:dyDescent="0.3">
      <c r="A54" s="12">
        <v>10144</v>
      </c>
      <c r="B54" s="37" t="s">
        <v>61</v>
      </c>
      <c r="C54" s="18">
        <f>IF('NRU Proposal Calc'!$C$6='NRU Ref Data'!C$2,Data!G54,0)</f>
        <v>0</v>
      </c>
      <c r="D54" s="4">
        <f>IF('NRU Proposal Calc'!$C$6='NRU Ref Data'!D$2,Data!H54,0)</f>
        <v>0</v>
      </c>
      <c r="E54" s="4">
        <f>IF('NRU Proposal Calc'!$C$6='NRU Ref Data'!E$2,Data!I54,0)</f>
        <v>3.2988320776255713</v>
      </c>
      <c r="F54" s="4">
        <f>IF('NRU Proposal Calc'!$C$6='NRU Ref Data'!F$2,Data!J54,0)</f>
        <v>0</v>
      </c>
      <c r="G54" s="4">
        <f>IF('NRU Proposal Calc'!$C$6='NRU Ref Data'!G$2,Data!K54,0)</f>
        <v>0</v>
      </c>
      <c r="H54" s="4">
        <f>IF('NRU Proposal Calc'!$C$6='NRU Ref Data'!H$2,Data!L54,0)</f>
        <v>0</v>
      </c>
      <c r="I54" s="4">
        <f>IF('NRU Proposal Calc'!$C$6='NRU Ref Data'!I$2,Data!M54,0)</f>
        <v>0</v>
      </c>
      <c r="J54" s="4">
        <f>IF('NRU Proposal Calc'!$C$6='NRU Ref Data'!J$2,Data!N54,0)</f>
        <v>0</v>
      </c>
      <c r="K54" s="4">
        <f>IF('NRU Proposal Calc'!$C$6='NRU Ref Data'!K$2,Data!O54,0)</f>
        <v>0</v>
      </c>
      <c r="L54" s="4">
        <f>IF('NRU Proposal Calc'!$C$6='NRU Ref Data'!L$2,Data!P54,0)</f>
        <v>0</v>
      </c>
      <c r="M54" s="4">
        <f>IF('NRU Proposal Calc'!$C$6='NRU Ref Data'!M$2,Data!Q54,0)</f>
        <v>0</v>
      </c>
      <c r="N54" s="4">
        <f>IF('NRU Proposal Calc'!$C$6='NRU Ref Data'!N$2,Data!R54,0)</f>
        <v>0</v>
      </c>
      <c r="O54" s="4">
        <f>IF('NRU Proposal Calc'!$C$6='NRU Ref Data'!O$2,Data!S54,0)</f>
        <v>0</v>
      </c>
      <c r="P54" s="4">
        <f>IF('NRU Proposal Calc'!$C$6='NRU Ref Data'!P$2,Data!T54,0)</f>
        <v>0</v>
      </c>
      <c r="Q54" s="4">
        <f>IF('NRU Proposal Calc'!$C$6='NRU Ref Data'!Q$2,Data!U54,0)</f>
        <v>0</v>
      </c>
      <c r="R54" s="22">
        <f t="shared" si="1"/>
        <v>3.2988320776255713</v>
      </c>
      <c r="S54" s="18">
        <f>IF(S$2='NRU Proposal Calc'!$D$6,Data!V54,0)</f>
        <v>0</v>
      </c>
      <c r="T54" s="4">
        <f>IF(T$2='NRU Proposal Calc'!$D$6,Data!W54,0)</f>
        <v>0</v>
      </c>
      <c r="U54" s="4">
        <f>IF(U$2='NRU Proposal Calc'!$D$6,Data!X54,0)</f>
        <v>0</v>
      </c>
      <c r="V54" s="4">
        <f>IF(V$2='NRU Proposal Calc'!$D$6,Data!Y54,0)</f>
        <v>0</v>
      </c>
      <c r="W54" s="4">
        <f>IF(W$2='NRU Proposal Calc'!$D$6,Data!Z54,0)</f>
        <v>0</v>
      </c>
      <c r="X54" s="4">
        <f>IF(X$2='NRU Proposal Calc'!$D$6,Data!AA54,0)</f>
        <v>0</v>
      </c>
      <c r="Y54" s="4">
        <f>IF(Y$2='NRU Proposal Calc'!$D$6,Data!AB54,0)</f>
        <v>0</v>
      </c>
      <c r="Z54" s="4">
        <f>IF(Z$2='NRU Proposal Calc'!$D$6,Data!AC54,0)</f>
        <v>0</v>
      </c>
      <c r="AA54" s="4">
        <f>IF(AA$2='NRU Proposal Calc'!$D$6,Data!AD54,0)</f>
        <v>0</v>
      </c>
      <c r="AB54" s="4">
        <f>IF(AB$2='NRU Proposal Calc'!$D$6,Data!AE54,0)</f>
        <v>0</v>
      </c>
      <c r="AC54" s="4">
        <f>IF(AC$2='NRU Proposal Calc'!$D$6,Data!AF54,0)</f>
        <v>0</v>
      </c>
      <c r="AD54" s="4">
        <f>IF(AD$2='NRU Proposal Calc'!$D$6,Data!AG54,0)</f>
        <v>0</v>
      </c>
      <c r="AE54" s="4">
        <f>IF(AE$2='NRU Proposal Calc'!$D$6,Data!AH54,0)</f>
        <v>0</v>
      </c>
      <c r="AF54" s="4">
        <f>IF(AF$2='NRU Proposal Calc'!$D$6,Data!AI54,0)</f>
        <v>0</v>
      </c>
      <c r="AG54" s="6">
        <f t="shared" si="2"/>
        <v>0</v>
      </c>
      <c r="AH54" s="18">
        <f>IF(AH$2='NRU Proposal Calc'!$E$6,0,0)</f>
        <v>0</v>
      </c>
      <c r="AI54" s="4">
        <f>IF(AI$2='NRU Proposal Calc'!$E$6,Data!AJ54,0)</f>
        <v>0</v>
      </c>
      <c r="AJ54" s="4">
        <f>IF(AJ$2='NRU Proposal Calc'!$E$6,Data!AK54,0)</f>
        <v>0</v>
      </c>
      <c r="AK54" s="4">
        <f>IF(AK$2='NRU Proposal Calc'!$E$6,Data!AL54,0)</f>
        <v>0</v>
      </c>
      <c r="AL54" s="4">
        <f>IF(AL$2='NRU Proposal Calc'!$E$6,Data!AM54,0)</f>
        <v>0</v>
      </c>
      <c r="AM54" s="4">
        <f>IF(AM$2='NRU Proposal Calc'!$E$6,Data!AN54,0)</f>
        <v>0</v>
      </c>
      <c r="AN54" s="4">
        <f>IF(AN$2='NRU Proposal Calc'!$E$6,Data!AO54,0)</f>
        <v>0</v>
      </c>
      <c r="AO54" s="4">
        <f>IF(AO$2='NRU Proposal Calc'!$E$6,Data!AP54,0)</f>
        <v>0</v>
      </c>
      <c r="AP54" s="6">
        <f t="shared" si="3"/>
        <v>0</v>
      </c>
      <c r="AQ54" s="18">
        <f>IF(AQ$2='NRU Proposal Calc'!$F$6,0,0)</f>
        <v>0</v>
      </c>
      <c r="AR54" s="4">
        <f>IF(AR$2='NRU Proposal Calc'!$F$6,Data!AQ54,0)</f>
        <v>0</v>
      </c>
      <c r="AS54" s="4">
        <f>IF(AS$2='NRU Proposal Calc'!$F$6,Data!AR54,0)</f>
        <v>0</v>
      </c>
      <c r="AT54" s="4">
        <f>IF(AT$2='NRU Proposal Calc'!$F$6,Data!AS54,0)</f>
        <v>0</v>
      </c>
      <c r="AU54" s="4">
        <f>IF(AU$2='NRU Proposal Calc'!$F$6,Data!AT54,0)</f>
        <v>0</v>
      </c>
      <c r="AV54" s="4">
        <f>IF(AV$2='NRU Proposal Calc'!$F$6,Data!AU54,0)</f>
        <v>0</v>
      </c>
      <c r="AW54" s="4">
        <f>IF(AW$2='NRU Proposal Calc'!$F$6,Data!AV54,0)</f>
        <v>0</v>
      </c>
      <c r="AX54" s="4">
        <f>IF(AX$2='NRU Proposal Calc'!$F$6,Data!AW54,0)</f>
        <v>0</v>
      </c>
      <c r="AY54" s="6">
        <f t="shared" si="4"/>
        <v>0</v>
      </c>
      <c r="AZ54" s="18">
        <f>IF(AZ$2='NRU Proposal Calc'!$G$6,0,0)</f>
        <v>0</v>
      </c>
      <c r="BA54" s="4">
        <f>IF(BA$2='NRU Proposal Calc'!$G$6,Data!AX54,0)</f>
        <v>0</v>
      </c>
      <c r="BB54" s="4">
        <f>IF(BB$2='NRU Proposal Calc'!$G$6,Data!AY54,0)</f>
        <v>0</v>
      </c>
      <c r="BC54" s="4">
        <f>IF(BC$2='NRU Proposal Calc'!$G$6,Data!AZ54,0)</f>
        <v>0</v>
      </c>
      <c r="BD54" s="4">
        <f>IF(BD$2='NRU Proposal Calc'!$G$6,Data!BA54,0)</f>
        <v>0</v>
      </c>
      <c r="BE54" s="4">
        <f>IF(BE$2='NRU Proposal Calc'!$G$6,Data!BB54,0)</f>
        <v>0</v>
      </c>
      <c r="BF54" s="4">
        <f>IF(BF$2='NRU Proposal Calc'!$G$6,Data!BC54,0)</f>
        <v>0</v>
      </c>
      <c r="BG54" s="4">
        <f>IF(BG$2='NRU Proposal Calc'!$G$6,Data!BD54,0)</f>
        <v>0</v>
      </c>
      <c r="BH54" s="6">
        <f t="shared" si="5"/>
        <v>0</v>
      </c>
      <c r="BI54" s="97">
        <f>IF('NRU Proposal Calc'!$H$6="Yes",Data!BE54,0)</f>
        <v>0</v>
      </c>
      <c r="BJ54" s="18">
        <f>IF(BJ$2='NRU Proposal Calc'!$L$4,0,0)</f>
        <v>0</v>
      </c>
      <c r="BK54" s="4">
        <f>IF(BK$2='NRU Proposal Calc'!$L$4,Data!BV54,0)</f>
        <v>0</v>
      </c>
      <c r="BL54" s="4">
        <f>IF(BL$2='NRU Proposal Calc'!$L$4,Data!BW54,0)</f>
        <v>0</v>
      </c>
      <c r="BM54" s="4">
        <f>IF(BM$2='NRU Proposal Calc'!$L$4,Data!BX54,0)</f>
        <v>0</v>
      </c>
      <c r="BN54" s="4">
        <f>IF(BN$2='NRU Proposal Calc'!$L$4,Data!BY54,0)</f>
        <v>0</v>
      </c>
      <c r="BO54" s="4">
        <f>IF(BO$2='NRU Proposal Calc'!$L$4,Data!BZ54,0)</f>
        <v>0</v>
      </c>
      <c r="BP54" s="6">
        <f t="shared" si="6"/>
        <v>0</v>
      </c>
      <c r="BQ54" s="4">
        <f>IF('NRU Proposal Calc'!$J$6='NRU Ref Data'!BQ$2,Data!C54,0)</f>
        <v>0</v>
      </c>
      <c r="BR54" s="4">
        <f>IF('NRU Proposal Calc'!$J$6='NRU Ref Data'!BR$2,Data!D54,0)</f>
        <v>0</v>
      </c>
      <c r="BS54" s="4">
        <f>IF('NRU Proposal Calc'!$J$6='NRU Ref Data'!BS$2,Data!E54,0)</f>
        <v>0</v>
      </c>
      <c r="BT54" s="4">
        <f>IF('NRU Proposal Calc'!$J$6='NRU Ref Data'!BT$2,Data!F54,0)</f>
        <v>3.3679999999999999</v>
      </c>
      <c r="BU54" s="99">
        <f t="shared" si="0"/>
        <v>3.3679999999999999</v>
      </c>
      <c r="BV54" s="102">
        <f>IF('NRU Proposal Calc'!$L$6="Yes",'NRU Ref Data'!BP54*'NRU Proposal Calc'!$L$5,0)</f>
        <v>0</v>
      </c>
      <c r="BW54" s="102">
        <f>IF('NRU Proposal Calc'!$M$6="Yes",IF(('NRU Proposal Calc'!I58-'NRU Ref Data'!BU54)&gt;0,('NRU Proposal Calc'!I58-'NRU Ref Data'!BU54)*'NRU Proposal Calc'!$M$5,0),0)</f>
        <v>0</v>
      </c>
      <c r="BX54" s="80">
        <f>IF('NRU Proposal Calc'!$K$6="Yes",IF(('NRU Proposal Calc'!I58)&lt;'NRU Proposal Calc'!J58,('NRU Proposal Calc'!I58-'NRU Proposal Calc'!J58)*'NRU Proposal Calc'!$K$5,0),0)</f>
        <v>-6.9167922374428592E-2</v>
      </c>
      <c r="BY54" s="105">
        <f>IF('NRU Proposal Calc'!$N$5='NRU Ref Data'!$BY$2,'NRU Scaling'!D57,0)</f>
        <v>0.17378220563999425</v>
      </c>
      <c r="BZ54" s="1">
        <f>IF('NRU Proposal Calc'!$N$5='NRU Ref Data'!$BZ$2,'NRU Scaling'!H57,0)</f>
        <v>0</v>
      </c>
      <c r="CA54" s="6">
        <f>IF('NRU Proposal Calc'!$N$6="Yes",SUM('NRU Ref Data'!BY54:BZ54),0)</f>
        <v>0.17378220563999425</v>
      </c>
      <c r="CB54" s="4"/>
      <c r="CC54" s="4"/>
      <c r="CD54" s="4"/>
      <c r="CE54" s="4"/>
      <c r="CF54" s="4"/>
      <c r="CG54" s="4"/>
      <c r="CH54" s="4"/>
      <c r="CI54" s="4"/>
      <c r="CJ54" s="4"/>
      <c r="CK54" s="4"/>
      <c r="CL54" s="4"/>
      <c r="CM54" s="4"/>
      <c r="CN54" s="4"/>
      <c r="CO54" s="4"/>
      <c r="CP54" s="4"/>
      <c r="CQ54" s="4"/>
      <c r="CR54" s="4" t="e">
        <f>IF('NRU Proposal Calc'!#REF!='NRU Ref Data'!CR$2,Data!G54,0)</f>
        <v>#REF!</v>
      </c>
      <c r="CS54" s="4" t="e">
        <f>IF('NRU Proposal Calc'!#REF!='NRU Ref Data'!CS$2,Data!H54,0)</f>
        <v>#REF!</v>
      </c>
      <c r="CT54" s="4" t="e">
        <f>IF('NRU Proposal Calc'!#REF!='NRU Ref Data'!CT$2,Data!I54,0)</f>
        <v>#REF!</v>
      </c>
      <c r="CU54" s="4" t="e">
        <f>IF('NRU Proposal Calc'!#REF!='NRU Ref Data'!CU$2,Data!J54,0)</f>
        <v>#REF!</v>
      </c>
      <c r="CV54" s="4" t="e">
        <f>IF('NRU Proposal Calc'!#REF!='NRU Ref Data'!CV$2,Data!K54,0)</f>
        <v>#REF!</v>
      </c>
      <c r="CW54" s="4" t="e">
        <f>IF('NRU Proposal Calc'!#REF!='NRU Ref Data'!CW$2,Data!L54,0)</f>
        <v>#REF!</v>
      </c>
      <c r="CX54" s="4" t="e">
        <f>IF('NRU Proposal Calc'!#REF!='NRU Ref Data'!CX$2,Data!M54,0)</f>
        <v>#REF!</v>
      </c>
      <c r="CY54" s="4" t="e">
        <f>IF('NRU Proposal Calc'!#REF!='NRU Ref Data'!CY$2,Data!N54,0)</f>
        <v>#REF!</v>
      </c>
      <c r="CZ54" s="4" t="e">
        <f>IF('NRU Proposal Calc'!#REF!='NRU Ref Data'!CZ$2,Data!O54,0)</f>
        <v>#REF!</v>
      </c>
      <c r="DA54" s="4" t="e">
        <f>IF('NRU Proposal Calc'!#REF!='NRU Ref Data'!DA$2,Data!P54,0)</f>
        <v>#REF!</v>
      </c>
      <c r="DB54" s="4" t="e">
        <f>IF('NRU Proposal Calc'!#REF!='NRU Ref Data'!DB$2,Data!Q54,0)</f>
        <v>#REF!</v>
      </c>
      <c r="DC54" s="4" t="e">
        <f>IF('NRU Proposal Calc'!#REF!='NRU Ref Data'!DC$2,Data!R54,0)</f>
        <v>#REF!</v>
      </c>
      <c r="DD54" s="4" t="e">
        <f>IF('NRU Proposal Calc'!#REF!='NRU Ref Data'!DD$2,Data!S54,0)</f>
        <v>#REF!</v>
      </c>
      <c r="DE54" s="4" t="e">
        <f>IF('NRU Proposal Calc'!#REF!='NRU Ref Data'!DE$2,Data!T54,0)</f>
        <v>#REF!</v>
      </c>
      <c r="DF54" s="4" t="e">
        <f>IF('NRU Proposal Calc'!#REF!='NRU Ref Data'!DF$2,Data!U54,0)</f>
        <v>#REF!</v>
      </c>
      <c r="DG54" s="22" t="e">
        <f t="shared" si="7"/>
        <v>#REF!</v>
      </c>
    </row>
    <row r="55" spans="1:111" x14ac:dyDescent="0.3">
      <c r="A55" s="12">
        <v>10156</v>
      </c>
      <c r="B55" s="37" t="s">
        <v>62</v>
      </c>
      <c r="C55" s="18">
        <f>IF('NRU Proposal Calc'!$C$6='NRU Ref Data'!C$2,Data!G55,0)</f>
        <v>0</v>
      </c>
      <c r="D55" s="4">
        <f>IF('NRU Proposal Calc'!$C$6='NRU Ref Data'!D$2,Data!H55,0)</f>
        <v>0</v>
      </c>
      <c r="E55" s="4">
        <f>IF('NRU Proposal Calc'!$C$6='NRU Ref Data'!E$2,Data!I55,0)</f>
        <v>32.599669748858453</v>
      </c>
      <c r="F55" s="4">
        <f>IF('NRU Proposal Calc'!$C$6='NRU Ref Data'!F$2,Data!J55,0)</f>
        <v>0</v>
      </c>
      <c r="G55" s="4">
        <f>IF('NRU Proposal Calc'!$C$6='NRU Ref Data'!G$2,Data!K55,0)</f>
        <v>0</v>
      </c>
      <c r="H55" s="4">
        <f>IF('NRU Proposal Calc'!$C$6='NRU Ref Data'!H$2,Data!L55,0)</f>
        <v>0</v>
      </c>
      <c r="I55" s="4">
        <f>IF('NRU Proposal Calc'!$C$6='NRU Ref Data'!I$2,Data!M55,0)</f>
        <v>0</v>
      </c>
      <c r="J55" s="4">
        <f>IF('NRU Proposal Calc'!$C$6='NRU Ref Data'!J$2,Data!N55,0)</f>
        <v>0</v>
      </c>
      <c r="K55" s="4">
        <f>IF('NRU Proposal Calc'!$C$6='NRU Ref Data'!K$2,Data!O55,0)</f>
        <v>0</v>
      </c>
      <c r="L55" s="4">
        <f>IF('NRU Proposal Calc'!$C$6='NRU Ref Data'!L$2,Data!P55,0)</f>
        <v>0</v>
      </c>
      <c r="M55" s="4">
        <f>IF('NRU Proposal Calc'!$C$6='NRU Ref Data'!M$2,Data!Q55,0)</f>
        <v>0</v>
      </c>
      <c r="N55" s="4">
        <f>IF('NRU Proposal Calc'!$C$6='NRU Ref Data'!N$2,Data!R55,0)</f>
        <v>0</v>
      </c>
      <c r="O55" s="4">
        <f>IF('NRU Proposal Calc'!$C$6='NRU Ref Data'!O$2,Data!S55,0)</f>
        <v>0</v>
      </c>
      <c r="P55" s="4">
        <f>IF('NRU Proposal Calc'!$C$6='NRU Ref Data'!P$2,Data!T55,0)</f>
        <v>0</v>
      </c>
      <c r="Q55" s="4">
        <f>IF('NRU Proposal Calc'!$C$6='NRU Ref Data'!Q$2,Data!U55,0)</f>
        <v>0</v>
      </c>
      <c r="R55" s="22">
        <f t="shared" si="1"/>
        <v>32.599669748858453</v>
      </c>
      <c r="S55" s="18">
        <f>IF(S$2='NRU Proposal Calc'!$D$6,Data!V55,0)</f>
        <v>0</v>
      </c>
      <c r="T55" s="4">
        <f>IF(T$2='NRU Proposal Calc'!$D$6,Data!W55,0)</f>
        <v>0</v>
      </c>
      <c r="U55" s="4">
        <f>IF(U$2='NRU Proposal Calc'!$D$6,Data!X55,0)</f>
        <v>0</v>
      </c>
      <c r="V55" s="4">
        <f>IF(V$2='NRU Proposal Calc'!$D$6,Data!Y55,0)</f>
        <v>0</v>
      </c>
      <c r="W55" s="4">
        <f>IF(W$2='NRU Proposal Calc'!$D$6,Data!Z55,0)</f>
        <v>0</v>
      </c>
      <c r="X55" s="4">
        <f>IF(X$2='NRU Proposal Calc'!$D$6,Data!AA55,0)</f>
        <v>0</v>
      </c>
      <c r="Y55" s="4">
        <f>IF(Y$2='NRU Proposal Calc'!$D$6,Data!AB55,0)</f>
        <v>0</v>
      </c>
      <c r="Z55" s="4">
        <f>IF(Z$2='NRU Proposal Calc'!$D$6,Data!AC55,0)</f>
        <v>0</v>
      </c>
      <c r="AA55" s="4">
        <f>IF(AA$2='NRU Proposal Calc'!$D$6,Data!AD55,0)</f>
        <v>0</v>
      </c>
      <c r="AB55" s="4">
        <f>IF(AB$2='NRU Proposal Calc'!$D$6,Data!AE55,0)</f>
        <v>0</v>
      </c>
      <c r="AC55" s="4">
        <f>IF(AC$2='NRU Proposal Calc'!$D$6,Data!AF55,0)</f>
        <v>0</v>
      </c>
      <c r="AD55" s="4">
        <f>IF(AD$2='NRU Proposal Calc'!$D$6,Data!AG55,0)</f>
        <v>0</v>
      </c>
      <c r="AE55" s="4">
        <f>IF(AE$2='NRU Proposal Calc'!$D$6,Data!AH55,0)</f>
        <v>0</v>
      </c>
      <c r="AF55" s="4">
        <f>IF(AF$2='NRU Proposal Calc'!$D$6,Data!AI55,0)</f>
        <v>0</v>
      </c>
      <c r="AG55" s="6">
        <f t="shared" si="2"/>
        <v>0</v>
      </c>
      <c r="AH55" s="18">
        <f>IF(AH$2='NRU Proposal Calc'!$E$6,0,0)</f>
        <v>0</v>
      </c>
      <c r="AI55" s="4">
        <f>IF(AI$2='NRU Proposal Calc'!$E$6,Data!AJ55,0)</f>
        <v>0</v>
      </c>
      <c r="AJ55" s="4">
        <f>IF(AJ$2='NRU Proposal Calc'!$E$6,Data!AK55,0)</f>
        <v>0</v>
      </c>
      <c r="AK55" s="4">
        <f>IF(AK$2='NRU Proposal Calc'!$E$6,Data!AL55,0)</f>
        <v>0</v>
      </c>
      <c r="AL55" s="4">
        <f>IF(AL$2='NRU Proposal Calc'!$E$6,Data!AM55,0)</f>
        <v>0</v>
      </c>
      <c r="AM55" s="4">
        <f>IF(AM$2='NRU Proposal Calc'!$E$6,Data!AN55,0)</f>
        <v>0</v>
      </c>
      <c r="AN55" s="4">
        <f>IF(AN$2='NRU Proposal Calc'!$E$6,Data!AO55,0)</f>
        <v>0</v>
      </c>
      <c r="AO55" s="4">
        <f>IF(AO$2='NRU Proposal Calc'!$E$6,Data!AP55,0)</f>
        <v>0</v>
      </c>
      <c r="AP55" s="6">
        <f t="shared" si="3"/>
        <v>0</v>
      </c>
      <c r="AQ55" s="18">
        <f>IF(AQ$2='NRU Proposal Calc'!$F$6,0,0)</f>
        <v>0</v>
      </c>
      <c r="AR55" s="4">
        <f>IF(AR$2='NRU Proposal Calc'!$F$6,Data!AQ55,0)</f>
        <v>0</v>
      </c>
      <c r="AS55" s="4">
        <f>IF(AS$2='NRU Proposal Calc'!$F$6,Data!AR55,0)</f>
        <v>0</v>
      </c>
      <c r="AT55" s="4">
        <f>IF(AT$2='NRU Proposal Calc'!$F$6,Data!AS55,0)</f>
        <v>0</v>
      </c>
      <c r="AU55" s="4">
        <f>IF(AU$2='NRU Proposal Calc'!$F$6,Data!AT55,0)</f>
        <v>0</v>
      </c>
      <c r="AV55" s="4">
        <f>IF(AV$2='NRU Proposal Calc'!$F$6,Data!AU55,0)</f>
        <v>0</v>
      </c>
      <c r="AW55" s="4">
        <f>IF(AW$2='NRU Proposal Calc'!$F$6,Data!AV55,0)</f>
        <v>0</v>
      </c>
      <c r="AX55" s="4">
        <f>IF(AX$2='NRU Proposal Calc'!$F$6,Data!AW55,0)</f>
        <v>0</v>
      </c>
      <c r="AY55" s="6">
        <f t="shared" si="4"/>
        <v>0</v>
      </c>
      <c r="AZ55" s="18">
        <f>IF(AZ$2='NRU Proposal Calc'!$G$6,0,0)</f>
        <v>0</v>
      </c>
      <c r="BA55" s="4">
        <f>IF(BA$2='NRU Proposal Calc'!$G$6,Data!AX55,0)</f>
        <v>0</v>
      </c>
      <c r="BB55" s="4">
        <f>IF(BB$2='NRU Proposal Calc'!$G$6,Data!AY55,0)</f>
        <v>0</v>
      </c>
      <c r="BC55" s="4">
        <f>IF(BC$2='NRU Proposal Calc'!$G$6,Data!AZ55,0)</f>
        <v>0</v>
      </c>
      <c r="BD55" s="4">
        <f>IF(BD$2='NRU Proposal Calc'!$G$6,Data!BA55,0)</f>
        <v>0</v>
      </c>
      <c r="BE55" s="4">
        <f>IF(BE$2='NRU Proposal Calc'!$G$6,Data!BB55,0)</f>
        <v>0</v>
      </c>
      <c r="BF55" s="4">
        <f>IF(BF$2='NRU Proposal Calc'!$G$6,Data!BC55,0)</f>
        <v>0</v>
      </c>
      <c r="BG55" s="4">
        <f>IF(BG$2='NRU Proposal Calc'!$G$6,Data!BD55,0)</f>
        <v>0</v>
      </c>
      <c r="BH55" s="6">
        <f t="shared" si="5"/>
        <v>0</v>
      </c>
      <c r="BI55" s="97">
        <f>IF('NRU Proposal Calc'!$H$6="Yes",Data!BE55,0)</f>
        <v>0</v>
      </c>
      <c r="BJ55" s="18">
        <f>IF(BJ$2='NRU Proposal Calc'!$L$4,0,0)</f>
        <v>0</v>
      </c>
      <c r="BK55" s="4">
        <f>IF(BK$2='NRU Proposal Calc'!$L$4,Data!BV55,0)</f>
        <v>0</v>
      </c>
      <c r="BL55" s="4">
        <f>IF(BL$2='NRU Proposal Calc'!$L$4,Data!BW55,0)</f>
        <v>6.0000000000000001E-3</v>
      </c>
      <c r="BM55" s="4">
        <f>IF(BM$2='NRU Proposal Calc'!$L$4,Data!BX55,0)</f>
        <v>0</v>
      </c>
      <c r="BN55" s="4">
        <f>IF(BN$2='NRU Proposal Calc'!$L$4,Data!BY55,0)</f>
        <v>0</v>
      </c>
      <c r="BO55" s="4">
        <f>IF(BO$2='NRU Proposal Calc'!$L$4,Data!BZ55,0)</f>
        <v>0</v>
      </c>
      <c r="BP55" s="6">
        <f t="shared" si="6"/>
        <v>6.0000000000000001E-3</v>
      </c>
      <c r="BQ55" s="4">
        <f>IF('NRU Proposal Calc'!$J$6='NRU Ref Data'!BQ$2,Data!C55,0)</f>
        <v>0</v>
      </c>
      <c r="BR55" s="4">
        <f>IF('NRU Proposal Calc'!$J$6='NRU Ref Data'!BR$2,Data!D55,0)</f>
        <v>0</v>
      </c>
      <c r="BS55" s="4">
        <f>IF('NRU Proposal Calc'!$J$6='NRU Ref Data'!BS$2,Data!E55,0)</f>
        <v>0</v>
      </c>
      <c r="BT55" s="4">
        <f>IF('NRU Proposal Calc'!$J$6='NRU Ref Data'!BT$2,Data!F55,0)</f>
        <v>32.238</v>
      </c>
      <c r="BU55" s="99">
        <f t="shared" si="0"/>
        <v>32.238</v>
      </c>
      <c r="BV55" s="102">
        <f>IF('NRU Proposal Calc'!$L$6="Yes",'NRU Ref Data'!BP55*'NRU Proposal Calc'!$L$5,0)</f>
        <v>3.0000000000000001E-3</v>
      </c>
      <c r="BW55" s="102">
        <f>IF('NRU Proposal Calc'!$M$6="Yes",IF(('NRU Proposal Calc'!I59-'NRU Ref Data'!BU55)&gt;0,('NRU Proposal Calc'!I59-'NRU Ref Data'!BU55)*'NRU Proposal Calc'!$M$5,0),0)</f>
        <v>0.18083487442922674</v>
      </c>
      <c r="BX55" s="80">
        <f>IF('NRU Proposal Calc'!$K$6="Yes",IF(('NRU Proposal Calc'!I59)&lt;'NRU Proposal Calc'!J59,('NRU Proposal Calc'!I59-'NRU Proposal Calc'!J59)*'NRU Proposal Calc'!$K$5,0),0)</f>
        <v>0</v>
      </c>
      <c r="BY55" s="105">
        <f>IF('NRU Proposal Calc'!$N$5='NRU Ref Data'!$BY$2,'NRU Scaling'!D58,0)</f>
        <v>1.7079796251494779</v>
      </c>
      <c r="BZ55" s="1">
        <f>IF('NRU Proposal Calc'!$N$5='NRU Ref Data'!$BZ$2,'NRU Scaling'!H58,0)</f>
        <v>0</v>
      </c>
      <c r="CA55" s="6">
        <f>IF('NRU Proposal Calc'!$N$6="Yes",SUM('NRU Ref Data'!BY55:BZ55),0)</f>
        <v>1.7079796251494779</v>
      </c>
      <c r="CB55" s="4"/>
      <c r="CC55" s="4"/>
      <c r="CD55" s="4"/>
      <c r="CE55" s="4"/>
      <c r="CF55" s="4"/>
      <c r="CG55" s="4"/>
      <c r="CH55" s="4"/>
      <c r="CI55" s="4"/>
      <c r="CJ55" s="4"/>
      <c r="CK55" s="4"/>
      <c r="CL55" s="4"/>
      <c r="CM55" s="4"/>
      <c r="CN55" s="4"/>
      <c r="CO55" s="4"/>
      <c r="CP55" s="4"/>
      <c r="CQ55" s="4"/>
      <c r="CR55" s="4" t="e">
        <f>IF('NRU Proposal Calc'!#REF!='NRU Ref Data'!CR$2,Data!G55,0)</f>
        <v>#REF!</v>
      </c>
      <c r="CS55" s="4" t="e">
        <f>IF('NRU Proposal Calc'!#REF!='NRU Ref Data'!CS$2,Data!H55,0)</f>
        <v>#REF!</v>
      </c>
      <c r="CT55" s="4" t="e">
        <f>IF('NRU Proposal Calc'!#REF!='NRU Ref Data'!CT$2,Data!I55,0)</f>
        <v>#REF!</v>
      </c>
      <c r="CU55" s="4" t="e">
        <f>IF('NRU Proposal Calc'!#REF!='NRU Ref Data'!CU$2,Data!J55,0)</f>
        <v>#REF!</v>
      </c>
      <c r="CV55" s="4" t="e">
        <f>IF('NRU Proposal Calc'!#REF!='NRU Ref Data'!CV$2,Data!K55,0)</f>
        <v>#REF!</v>
      </c>
      <c r="CW55" s="4" t="e">
        <f>IF('NRU Proposal Calc'!#REF!='NRU Ref Data'!CW$2,Data!L55,0)</f>
        <v>#REF!</v>
      </c>
      <c r="CX55" s="4" t="e">
        <f>IF('NRU Proposal Calc'!#REF!='NRU Ref Data'!CX$2,Data!M55,0)</f>
        <v>#REF!</v>
      </c>
      <c r="CY55" s="4" t="e">
        <f>IF('NRU Proposal Calc'!#REF!='NRU Ref Data'!CY$2,Data!N55,0)</f>
        <v>#REF!</v>
      </c>
      <c r="CZ55" s="4" t="e">
        <f>IF('NRU Proposal Calc'!#REF!='NRU Ref Data'!CZ$2,Data!O55,0)</f>
        <v>#REF!</v>
      </c>
      <c r="DA55" s="4" t="e">
        <f>IF('NRU Proposal Calc'!#REF!='NRU Ref Data'!DA$2,Data!P55,0)</f>
        <v>#REF!</v>
      </c>
      <c r="DB55" s="4" t="e">
        <f>IF('NRU Proposal Calc'!#REF!='NRU Ref Data'!DB$2,Data!Q55,0)</f>
        <v>#REF!</v>
      </c>
      <c r="DC55" s="4" t="e">
        <f>IF('NRU Proposal Calc'!#REF!='NRU Ref Data'!DC$2,Data!R55,0)</f>
        <v>#REF!</v>
      </c>
      <c r="DD55" s="4" t="e">
        <f>IF('NRU Proposal Calc'!#REF!='NRU Ref Data'!DD$2,Data!S55,0)</f>
        <v>#REF!</v>
      </c>
      <c r="DE55" s="4" t="e">
        <f>IF('NRU Proposal Calc'!#REF!='NRU Ref Data'!DE$2,Data!T55,0)</f>
        <v>#REF!</v>
      </c>
      <c r="DF55" s="4" t="e">
        <f>IF('NRU Proposal Calc'!#REF!='NRU Ref Data'!DF$2,Data!U55,0)</f>
        <v>#REF!</v>
      </c>
      <c r="DG55" s="22" t="e">
        <f t="shared" si="7"/>
        <v>#REF!</v>
      </c>
    </row>
    <row r="56" spans="1:111" x14ac:dyDescent="0.3">
      <c r="A56" s="12">
        <v>10157</v>
      </c>
      <c r="B56" s="37" t="s">
        <v>63</v>
      </c>
      <c r="C56" s="18">
        <f>IF('NRU Proposal Calc'!$C$6='NRU Ref Data'!C$2,Data!G56,0)</f>
        <v>0</v>
      </c>
      <c r="D56" s="4">
        <f>IF('NRU Proposal Calc'!$C$6='NRU Ref Data'!D$2,Data!H56,0)</f>
        <v>0</v>
      </c>
      <c r="E56" s="4">
        <f>IF('NRU Proposal Calc'!$C$6='NRU Ref Data'!E$2,Data!I56,0)</f>
        <v>91.300539155251158</v>
      </c>
      <c r="F56" s="4">
        <f>IF('NRU Proposal Calc'!$C$6='NRU Ref Data'!F$2,Data!J56,0)</f>
        <v>0</v>
      </c>
      <c r="G56" s="4">
        <f>IF('NRU Proposal Calc'!$C$6='NRU Ref Data'!G$2,Data!K56,0)</f>
        <v>0</v>
      </c>
      <c r="H56" s="4">
        <f>IF('NRU Proposal Calc'!$C$6='NRU Ref Data'!H$2,Data!L56,0)</f>
        <v>0</v>
      </c>
      <c r="I56" s="4">
        <f>IF('NRU Proposal Calc'!$C$6='NRU Ref Data'!I$2,Data!M56,0)</f>
        <v>0</v>
      </c>
      <c r="J56" s="4">
        <f>IF('NRU Proposal Calc'!$C$6='NRU Ref Data'!J$2,Data!N56,0)</f>
        <v>0</v>
      </c>
      <c r="K56" s="4">
        <f>IF('NRU Proposal Calc'!$C$6='NRU Ref Data'!K$2,Data!O56,0)</f>
        <v>0</v>
      </c>
      <c r="L56" s="4">
        <f>IF('NRU Proposal Calc'!$C$6='NRU Ref Data'!L$2,Data!P56,0)</f>
        <v>0</v>
      </c>
      <c r="M56" s="4">
        <f>IF('NRU Proposal Calc'!$C$6='NRU Ref Data'!M$2,Data!Q56,0)</f>
        <v>0</v>
      </c>
      <c r="N56" s="4">
        <f>IF('NRU Proposal Calc'!$C$6='NRU Ref Data'!N$2,Data!R56,0)</f>
        <v>0</v>
      </c>
      <c r="O56" s="4">
        <f>IF('NRU Proposal Calc'!$C$6='NRU Ref Data'!O$2,Data!S56,0)</f>
        <v>0</v>
      </c>
      <c r="P56" s="4">
        <f>IF('NRU Proposal Calc'!$C$6='NRU Ref Data'!P$2,Data!T56,0)</f>
        <v>0</v>
      </c>
      <c r="Q56" s="4">
        <f>IF('NRU Proposal Calc'!$C$6='NRU Ref Data'!Q$2,Data!U56,0)</f>
        <v>0</v>
      </c>
      <c r="R56" s="22">
        <f t="shared" si="1"/>
        <v>91.300539155251158</v>
      </c>
      <c r="S56" s="18">
        <f>IF(S$2='NRU Proposal Calc'!$D$6,Data!V56,0)</f>
        <v>0</v>
      </c>
      <c r="T56" s="4">
        <f>IF(T$2='NRU Proposal Calc'!$D$6,Data!W56,0)</f>
        <v>38.466880136986305</v>
      </c>
      <c r="U56" s="4">
        <f>IF(U$2='NRU Proposal Calc'!$D$6,Data!X56,0)</f>
        <v>0</v>
      </c>
      <c r="V56" s="4">
        <f>IF(V$2='NRU Proposal Calc'!$D$6,Data!Y56,0)</f>
        <v>0</v>
      </c>
      <c r="W56" s="4">
        <f>IF(W$2='NRU Proposal Calc'!$D$6,Data!Z56,0)</f>
        <v>0</v>
      </c>
      <c r="X56" s="4">
        <f>IF(X$2='NRU Proposal Calc'!$D$6,Data!AA56,0)</f>
        <v>0</v>
      </c>
      <c r="Y56" s="4">
        <f>IF(Y$2='NRU Proposal Calc'!$D$6,Data!AB56,0)</f>
        <v>0</v>
      </c>
      <c r="Z56" s="4">
        <f>IF(Z$2='NRU Proposal Calc'!$D$6,Data!AC56,0)</f>
        <v>0</v>
      </c>
      <c r="AA56" s="4">
        <f>IF(AA$2='NRU Proposal Calc'!$D$6,Data!AD56,0)</f>
        <v>0</v>
      </c>
      <c r="AB56" s="4">
        <f>IF(AB$2='NRU Proposal Calc'!$D$6,Data!AE56,0)</f>
        <v>0</v>
      </c>
      <c r="AC56" s="4">
        <f>IF(AC$2='NRU Proposal Calc'!$D$6,Data!AF56,0)</f>
        <v>0</v>
      </c>
      <c r="AD56" s="4">
        <f>IF(AD$2='NRU Proposal Calc'!$D$6,Data!AG56,0)</f>
        <v>0</v>
      </c>
      <c r="AE56" s="4">
        <f>IF(AE$2='NRU Proposal Calc'!$D$6,Data!AH56,0)</f>
        <v>0</v>
      </c>
      <c r="AF56" s="4">
        <f>IF(AF$2='NRU Proposal Calc'!$D$6,Data!AI56,0)</f>
        <v>0</v>
      </c>
      <c r="AG56" s="6">
        <f t="shared" si="2"/>
        <v>38.466880136986305</v>
      </c>
      <c r="AH56" s="18">
        <f>IF(AH$2='NRU Proposal Calc'!$E$6,0,0)</f>
        <v>0</v>
      </c>
      <c r="AI56" s="4">
        <f>IF(AI$2='NRU Proposal Calc'!$E$6,Data!AJ56,0)</f>
        <v>0</v>
      </c>
      <c r="AJ56" s="4">
        <f>IF(AJ$2='NRU Proposal Calc'!$E$6,Data!AK56,0)</f>
        <v>2.5490867579908674</v>
      </c>
      <c r="AK56" s="4">
        <f>IF(AK$2='NRU Proposal Calc'!$E$6,Data!AL56,0)</f>
        <v>0</v>
      </c>
      <c r="AL56" s="4">
        <f>IF(AL$2='NRU Proposal Calc'!$E$6,Data!AM56,0)</f>
        <v>0</v>
      </c>
      <c r="AM56" s="4">
        <f>IF(AM$2='NRU Proposal Calc'!$E$6,Data!AN56,0)</f>
        <v>0</v>
      </c>
      <c r="AN56" s="4">
        <f>IF(AN$2='NRU Proposal Calc'!$E$6,Data!AO56,0)</f>
        <v>0</v>
      </c>
      <c r="AO56" s="4">
        <f>IF(AO$2='NRU Proposal Calc'!$E$6,Data!AP56,0)</f>
        <v>0</v>
      </c>
      <c r="AP56" s="6">
        <f t="shared" si="3"/>
        <v>2.5490867579908674</v>
      </c>
      <c r="AQ56" s="18">
        <f>IF(AQ$2='NRU Proposal Calc'!$F$6,0,0)</f>
        <v>0</v>
      </c>
      <c r="AR56" s="4">
        <f>IF(AR$2='NRU Proposal Calc'!$F$6,Data!AQ56,0)</f>
        <v>0</v>
      </c>
      <c r="AS56" s="4">
        <f>IF(AS$2='NRU Proposal Calc'!$F$6,Data!AR56,0)</f>
        <v>0</v>
      </c>
      <c r="AT56" s="4">
        <f>IF(AT$2='NRU Proposal Calc'!$F$6,Data!AS56,0)</f>
        <v>0</v>
      </c>
      <c r="AU56" s="4">
        <f>IF(AU$2='NRU Proposal Calc'!$F$6,Data!AT56,0)</f>
        <v>0</v>
      </c>
      <c r="AV56" s="4">
        <f>IF(AV$2='NRU Proposal Calc'!$F$6,Data!AU56,0)</f>
        <v>0</v>
      </c>
      <c r="AW56" s="4">
        <f>IF(AW$2='NRU Proposal Calc'!$F$6,Data!AV56,0)</f>
        <v>0</v>
      </c>
      <c r="AX56" s="4">
        <f>IF(AX$2='NRU Proposal Calc'!$F$6,Data!AW56,0)</f>
        <v>0</v>
      </c>
      <c r="AY56" s="6">
        <f t="shared" si="4"/>
        <v>0</v>
      </c>
      <c r="AZ56" s="18">
        <f>IF(AZ$2='NRU Proposal Calc'!$G$6,0,0)</f>
        <v>0</v>
      </c>
      <c r="BA56" s="4">
        <f>IF(BA$2='NRU Proposal Calc'!$G$6,Data!AX56,0)</f>
        <v>0</v>
      </c>
      <c r="BB56" s="4">
        <f>IF(BB$2='NRU Proposal Calc'!$G$6,Data!AY56,0)</f>
        <v>0</v>
      </c>
      <c r="BC56" s="4">
        <f>IF(BC$2='NRU Proposal Calc'!$G$6,Data!AZ56,0)</f>
        <v>0</v>
      </c>
      <c r="BD56" s="4">
        <f>IF(BD$2='NRU Proposal Calc'!$G$6,Data!BA56,0)</f>
        <v>0</v>
      </c>
      <c r="BE56" s="4">
        <f>IF(BE$2='NRU Proposal Calc'!$G$6,Data!BB56,0)</f>
        <v>0</v>
      </c>
      <c r="BF56" s="4">
        <f>IF(BF$2='NRU Proposal Calc'!$G$6,Data!BC56,0)</f>
        <v>0</v>
      </c>
      <c r="BG56" s="4">
        <f>IF(BG$2='NRU Proposal Calc'!$G$6,Data!BD56,0)</f>
        <v>0</v>
      </c>
      <c r="BH56" s="6">
        <f t="shared" si="5"/>
        <v>0</v>
      </c>
      <c r="BI56" s="97">
        <f>IF('NRU Proposal Calc'!$H$6="Yes",Data!BE56,0)</f>
        <v>0</v>
      </c>
      <c r="BJ56" s="18">
        <f>IF(BJ$2='NRU Proposal Calc'!$L$4,0,0)</f>
        <v>0</v>
      </c>
      <c r="BK56" s="4">
        <f>IF(BK$2='NRU Proposal Calc'!$L$4,Data!BV56,0)</f>
        <v>0</v>
      </c>
      <c r="BL56" s="4">
        <f>IF(BL$2='NRU Proposal Calc'!$L$4,Data!BW56,0)</f>
        <v>0.58650000000000002</v>
      </c>
      <c r="BM56" s="4">
        <f>IF(BM$2='NRU Proposal Calc'!$L$4,Data!BX56,0)</f>
        <v>0</v>
      </c>
      <c r="BN56" s="4">
        <f>IF(BN$2='NRU Proposal Calc'!$L$4,Data!BY56,0)</f>
        <v>0</v>
      </c>
      <c r="BO56" s="4">
        <f>IF(BO$2='NRU Proposal Calc'!$L$4,Data!BZ56,0)</f>
        <v>0</v>
      </c>
      <c r="BP56" s="6">
        <f t="shared" si="6"/>
        <v>0.58650000000000002</v>
      </c>
      <c r="BQ56" s="4">
        <f>IF('NRU Proposal Calc'!$J$6='NRU Ref Data'!BQ$2,Data!C56,0)</f>
        <v>0</v>
      </c>
      <c r="BR56" s="4">
        <f>IF('NRU Proposal Calc'!$J$6='NRU Ref Data'!BR$2,Data!D56,0)</f>
        <v>0</v>
      </c>
      <c r="BS56" s="4">
        <f>IF('NRU Proposal Calc'!$J$6='NRU Ref Data'!BS$2,Data!E56,0)</f>
        <v>0</v>
      </c>
      <c r="BT56" s="4">
        <f>IF('NRU Proposal Calc'!$J$6='NRU Ref Data'!BT$2,Data!F56,0)</f>
        <v>49.957999999999998</v>
      </c>
      <c r="BU56" s="99">
        <f t="shared" si="0"/>
        <v>49.957999999999998</v>
      </c>
      <c r="BV56" s="102">
        <f>IF('NRU Proposal Calc'!$L$6="Yes",'NRU Ref Data'!BP56*'NRU Proposal Calc'!$L$5,0)</f>
        <v>0.29325000000000001</v>
      </c>
      <c r="BW56" s="102">
        <f>IF('NRU Proposal Calc'!$M$6="Yes",IF(('NRU Proposal Calc'!I60-'NRU Ref Data'!BU56)&gt;0,('NRU Proposal Calc'!I60-'NRU Ref Data'!BU56)*'NRU Proposal Calc'!$M$5,0),0)</f>
        <v>0.16328613013699567</v>
      </c>
      <c r="BX56" s="80">
        <f>IF('NRU Proposal Calc'!$K$6="Yes",IF(('NRU Proposal Calc'!I60)&lt;'NRU Proposal Calc'!J60,('NRU Proposal Calc'!I60-'NRU Proposal Calc'!J60)*'NRU Proposal Calc'!$K$5,0),0)</f>
        <v>0</v>
      </c>
      <c r="BY56" s="105">
        <f>IF('NRU Proposal Calc'!$N$5='NRU Ref Data'!$BY$2,'NRU Scaling'!D59,0)</f>
        <v>2.6558336644157028</v>
      </c>
      <c r="BZ56" s="1">
        <f>IF('NRU Proposal Calc'!$N$5='NRU Ref Data'!$BZ$2,'NRU Scaling'!H59,0)</f>
        <v>0</v>
      </c>
      <c r="CA56" s="6">
        <f>IF('NRU Proposal Calc'!$N$6="Yes",SUM('NRU Ref Data'!BY56:BZ56),0)</f>
        <v>2.6558336644157028</v>
      </c>
      <c r="CB56" s="4"/>
      <c r="CC56" s="4"/>
      <c r="CD56" s="4"/>
      <c r="CE56" s="4"/>
      <c r="CF56" s="4"/>
      <c r="CG56" s="4"/>
      <c r="CH56" s="4"/>
      <c r="CI56" s="4"/>
      <c r="CJ56" s="4"/>
      <c r="CK56" s="4"/>
      <c r="CL56" s="4"/>
      <c r="CM56" s="4"/>
      <c r="CN56" s="4"/>
      <c r="CO56" s="4"/>
      <c r="CP56" s="4"/>
      <c r="CQ56" s="4"/>
      <c r="CR56" s="4" t="e">
        <f>IF('NRU Proposal Calc'!#REF!='NRU Ref Data'!CR$2,Data!G56,0)</f>
        <v>#REF!</v>
      </c>
      <c r="CS56" s="4" t="e">
        <f>IF('NRU Proposal Calc'!#REF!='NRU Ref Data'!CS$2,Data!H56,0)</f>
        <v>#REF!</v>
      </c>
      <c r="CT56" s="4" t="e">
        <f>IF('NRU Proposal Calc'!#REF!='NRU Ref Data'!CT$2,Data!I56,0)</f>
        <v>#REF!</v>
      </c>
      <c r="CU56" s="4" t="e">
        <f>IF('NRU Proposal Calc'!#REF!='NRU Ref Data'!CU$2,Data!J56,0)</f>
        <v>#REF!</v>
      </c>
      <c r="CV56" s="4" t="e">
        <f>IF('NRU Proposal Calc'!#REF!='NRU Ref Data'!CV$2,Data!K56,0)</f>
        <v>#REF!</v>
      </c>
      <c r="CW56" s="4" t="e">
        <f>IF('NRU Proposal Calc'!#REF!='NRU Ref Data'!CW$2,Data!L56,0)</f>
        <v>#REF!</v>
      </c>
      <c r="CX56" s="4" t="e">
        <f>IF('NRU Proposal Calc'!#REF!='NRU Ref Data'!CX$2,Data!M56,0)</f>
        <v>#REF!</v>
      </c>
      <c r="CY56" s="4" t="e">
        <f>IF('NRU Proposal Calc'!#REF!='NRU Ref Data'!CY$2,Data!N56,0)</f>
        <v>#REF!</v>
      </c>
      <c r="CZ56" s="4" t="e">
        <f>IF('NRU Proposal Calc'!#REF!='NRU Ref Data'!CZ$2,Data!O56,0)</f>
        <v>#REF!</v>
      </c>
      <c r="DA56" s="4" t="e">
        <f>IF('NRU Proposal Calc'!#REF!='NRU Ref Data'!DA$2,Data!P56,0)</f>
        <v>#REF!</v>
      </c>
      <c r="DB56" s="4" t="e">
        <f>IF('NRU Proposal Calc'!#REF!='NRU Ref Data'!DB$2,Data!Q56,0)</f>
        <v>#REF!</v>
      </c>
      <c r="DC56" s="4" t="e">
        <f>IF('NRU Proposal Calc'!#REF!='NRU Ref Data'!DC$2,Data!R56,0)</f>
        <v>#REF!</v>
      </c>
      <c r="DD56" s="4" t="e">
        <f>IF('NRU Proposal Calc'!#REF!='NRU Ref Data'!DD$2,Data!S56,0)</f>
        <v>#REF!</v>
      </c>
      <c r="DE56" s="4" t="e">
        <f>IF('NRU Proposal Calc'!#REF!='NRU Ref Data'!DE$2,Data!T56,0)</f>
        <v>#REF!</v>
      </c>
      <c r="DF56" s="4" t="e">
        <f>IF('NRU Proposal Calc'!#REF!='NRU Ref Data'!DF$2,Data!U56,0)</f>
        <v>#REF!</v>
      </c>
      <c r="DG56" s="22" t="e">
        <f t="shared" si="7"/>
        <v>#REF!</v>
      </c>
    </row>
    <row r="57" spans="1:111" x14ac:dyDescent="0.3">
      <c r="A57" s="12">
        <v>10158</v>
      </c>
      <c r="B57" s="37" t="s">
        <v>64</v>
      </c>
      <c r="C57" s="18">
        <f>IF('NRU Proposal Calc'!$C$6='NRU Ref Data'!C$2,Data!G57,0)</f>
        <v>0</v>
      </c>
      <c r="D57" s="4">
        <f>IF('NRU Proposal Calc'!$C$6='NRU Ref Data'!D$2,Data!H57,0)</f>
        <v>0</v>
      </c>
      <c r="E57" s="4">
        <f>IF('NRU Proposal Calc'!$C$6='NRU Ref Data'!E$2,Data!I57,0)</f>
        <v>2.2678702054794524</v>
      </c>
      <c r="F57" s="4">
        <f>IF('NRU Proposal Calc'!$C$6='NRU Ref Data'!F$2,Data!J57,0)</f>
        <v>0</v>
      </c>
      <c r="G57" s="4">
        <f>IF('NRU Proposal Calc'!$C$6='NRU Ref Data'!G$2,Data!K57,0)</f>
        <v>0</v>
      </c>
      <c r="H57" s="4">
        <f>IF('NRU Proposal Calc'!$C$6='NRU Ref Data'!H$2,Data!L57,0)</f>
        <v>0</v>
      </c>
      <c r="I57" s="4">
        <f>IF('NRU Proposal Calc'!$C$6='NRU Ref Data'!I$2,Data!M57,0)</f>
        <v>0</v>
      </c>
      <c r="J57" s="4">
        <f>IF('NRU Proposal Calc'!$C$6='NRU Ref Data'!J$2,Data!N57,0)</f>
        <v>0</v>
      </c>
      <c r="K57" s="4">
        <f>IF('NRU Proposal Calc'!$C$6='NRU Ref Data'!K$2,Data!O57,0)</f>
        <v>0</v>
      </c>
      <c r="L57" s="4">
        <f>IF('NRU Proposal Calc'!$C$6='NRU Ref Data'!L$2,Data!P57,0)</f>
        <v>0</v>
      </c>
      <c r="M57" s="4">
        <f>IF('NRU Proposal Calc'!$C$6='NRU Ref Data'!M$2,Data!Q57,0)</f>
        <v>0</v>
      </c>
      <c r="N57" s="4">
        <f>IF('NRU Proposal Calc'!$C$6='NRU Ref Data'!N$2,Data!R57,0)</f>
        <v>0</v>
      </c>
      <c r="O57" s="4">
        <f>IF('NRU Proposal Calc'!$C$6='NRU Ref Data'!O$2,Data!S57,0)</f>
        <v>0</v>
      </c>
      <c r="P57" s="4">
        <f>IF('NRU Proposal Calc'!$C$6='NRU Ref Data'!P$2,Data!T57,0)</f>
        <v>0</v>
      </c>
      <c r="Q57" s="4">
        <f>IF('NRU Proposal Calc'!$C$6='NRU Ref Data'!Q$2,Data!U57,0)</f>
        <v>0</v>
      </c>
      <c r="R57" s="22">
        <f t="shared" si="1"/>
        <v>2.2678702054794524</v>
      </c>
      <c r="S57" s="18">
        <f>IF(S$2='NRU Proposal Calc'!$D$6,Data!V57,0)</f>
        <v>0</v>
      </c>
      <c r="T57" s="4">
        <f>IF(T$2='NRU Proposal Calc'!$D$6,Data!W57,0)</f>
        <v>0</v>
      </c>
      <c r="U57" s="4">
        <f>IF(U$2='NRU Proposal Calc'!$D$6,Data!X57,0)</f>
        <v>0</v>
      </c>
      <c r="V57" s="4">
        <f>IF(V$2='NRU Proposal Calc'!$D$6,Data!Y57,0)</f>
        <v>0</v>
      </c>
      <c r="W57" s="4">
        <f>IF(W$2='NRU Proposal Calc'!$D$6,Data!Z57,0)</f>
        <v>0</v>
      </c>
      <c r="X57" s="4">
        <f>IF(X$2='NRU Proposal Calc'!$D$6,Data!AA57,0)</f>
        <v>0</v>
      </c>
      <c r="Y57" s="4">
        <f>IF(Y$2='NRU Proposal Calc'!$D$6,Data!AB57,0)</f>
        <v>0</v>
      </c>
      <c r="Z57" s="4">
        <f>IF(Z$2='NRU Proposal Calc'!$D$6,Data!AC57,0)</f>
        <v>0</v>
      </c>
      <c r="AA57" s="4">
        <f>IF(AA$2='NRU Proposal Calc'!$D$6,Data!AD57,0)</f>
        <v>0</v>
      </c>
      <c r="AB57" s="4">
        <f>IF(AB$2='NRU Proposal Calc'!$D$6,Data!AE57,0)</f>
        <v>0</v>
      </c>
      <c r="AC57" s="4">
        <f>IF(AC$2='NRU Proposal Calc'!$D$6,Data!AF57,0)</f>
        <v>0</v>
      </c>
      <c r="AD57" s="4">
        <f>IF(AD$2='NRU Proposal Calc'!$D$6,Data!AG57,0)</f>
        <v>0</v>
      </c>
      <c r="AE57" s="4">
        <f>IF(AE$2='NRU Proposal Calc'!$D$6,Data!AH57,0)</f>
        <v>0</v>
      </c>
      <c r="AF57" s="4">
        <f>IF(AF$2='NRU Proposal Calc'!$D$6,Data!AI57,0)</f>
        <v>0</v>
      </c>
      <c r="AG57" s="6">
        <f t="shared" si="2"/>
        <v>0</v>
      </c>
      <c r="AH57" s="18">
        <f>IF(AH$2='NRU Proposal Calc'!$E$6,0,0)</f>
        <v>0</v>
      </c>
      <c r="AI57" s="4">
        <f>IF(AI$2='NRU Proposal Calc'!$E$6,Data!AJ57,0)</f>
        <v>0</v>
      </c>
      <c r="AJ57" s="4">
        <f>IF(AJ$2='NRU Proposal Calc'!$E$6,Data!AK57,0)</f>
        <v>0</v>
      </c>
      <c r="AK57" s="4">
        <f>IF(AK$2='NRU Proposal Calc'!$E$6,Data!AL57,0)</f>
        <v>0</v>
      </c>
      <c r="AL57" s="4">
        <f>IF(AL$2='NRU Proposal Calc'!$E$6,Data!AM57,0)</f>
        <v>0</v>
      </c>
      <c r="AM57" s="4">
        <f>IF(AM$2='NRU Proposal Calc'!$E$6,Data!AN57,0)</f>
        <v>0</v>
      </c>
      <c r="AN57" s="4">
        <f>IF(AN$2='NRU Proposal Calc'!$E$6,Data!AO57,0)</f>
        <v>0</v>
      </c>
      <c r="AO57" s="4">
        <f>IF(AO$2='NRU Proposal Calc'!$E$6,Data!AP57,0)</f>
        <v>0</v>
      </c>
      <c r="AP57" s="6">
        <f t="shared" si="3"/>
        <v>0</v>
      </c>
      <c r="AQ57" s="18">
        <f>IF(AQ$2='NRU Proposal Calc'!$F$6,0,0)</f>
        <v>0</v>
      </c>
      <c r="AR57" s="4">
        <f>IF(AR$2='NRU Proposal Calc'!$F$6,Data!AQ57,0)</f>
        <v>0</v>
      </c>
      <c r="AS57" s="4">
        <f>IF(AS$2='NRU Proposal Calc'!$F$6,Data!AR57,0)</f>
        <v>0</v>
      </c>
      <c r="AT57" s="4">
        <f>IF(AT$2='NRU Proposal Calc'!$F$6,Data!AS57,0)</f>
        <v>0</v>
      </c>
      <c r="AU57" s="4">
        <f>IF(AU$2='NRU Proposal Calc'!$F$6,Data!AT57,0)</f>
        <v>0</v>
      </c>
      <c r="AV57" s="4">
        <f>IF(AV$2='NRU Proposal Calc'!$F$6,Data!AU57,0)</f>
        <v>0</v>
      </c>
      <c r="AW57" s="4">
        <f>IF(AW$2='NRU Proposal Calc'!$F$6,Data!AV57,0)</f>
        <v>0</v>
      </c>
      <c r="AX57" s="4">
        <f>IF(AX$2='NRU Proposal Calc'!$F$6,Data!AW57,0)</f>
        <v>0</v>
      </c>
      <c r="AY57" s="6">
        <f t="shared" si="4"/>
        <v>0</v>
      </c>
      <c r="AZ57" s="18">
        <f>IF(AZ$2='NRU Proposal Calc'!$G$6,0,0)</f>
        <v>0</v>
      </c>
      <c r="BA57" s="4">
        <f>IF(BA$2='NRU Proposal Calc'!$G$6,Data!AX57,0)</f>
        <v>0</v>
      </c>
      <c r="BB57" s="4">
        <f>IF(BB$2='NRU Proposal Calc'!$G$6,Data!AY57,0)</f>
        <v>0</v>
      </c>
      <c r="BC57" s="4">
        <f>IF(BC$2='NRU Proposal Calc'!$G$6,Data!AZ57,0)</f>
        <v>0</v>
      </c>
      <c r="BD57" s="4">
        <f>IF(BD$2='NRU Proposal Calc'!$G$6,Data!BA57,0)</f>
        <v>0</v>
      </c>
      <c r="BE57" s="4">
        <f>IF(BE$2='NRU Proposal Calc'!$G$6,Data!BB57,0)</f>
        <v>0</v>
      </c>
      <c r="BF57" s="4">
        <f>IF(BF$2='NRU Proposal Calc'!$G$6,Data!BC57,0)</f>
        <v>0</v>
      </c>
      <c r="BG57" s="4">
        <f>IF(BG$2='NRU Proposal Calc'!$G$6,Data!BD57,0)</f>
        <v>0</v>
      </c>
      <c r="BH57" s="6">
        <f t="shared" si="5"/>
        <v>0</v>
      </c>
      <c r="BI57" s="97">
        <f>IF('NRU Proposal Calc'!$H$6="Yes",Data!BE57,0)</f>
        <v>0</v>
      </c>
      <c r="BJ57" s="18">
        <f>IF(BJ$2='NRU Proposal Calc'!$L$4,0,0)</f>
        <v>0</v>
      </c>
      <c r="BK57" s="4">
        <f>IF(BK$2='NRU Proposal Calc'!$L$4,Data!BV57,0)</f>
        <v>0</v>
      </c>
      <c r="BL57" s="4">
        <f>IF(BL$2='NRU Proposal Calc'!$L$4,Data!BW57,0)</f>
        <v>0</v>
      </c>
      <c r="BM57" s="4">
        <f>IF(BM$2='NRU Proposal Calc'!$L$4,Data!BX57,0)</f>
        <v>0</v>
      </c>
      <c r="BN57" s="4">
        <f>IF(BN$2='NRU Proposal Calc'!$L$4,Data!BY57,0)</f>
        <v>0</v>
      </c>
      <c r="BO57" s="4">
        <f>IF(BO$2='NRU Proposal Calc'!$L$4,Data!BZ57,0)</f>
        <v>0</v>
      </c>
      <c r="BP57" s="6">
        <f t="shared" si="6"/>
        <v>0</v>
      </c>
      <c r="BQ57" s="4">
        <f>IF('NRU Proposal Calc'!$J$6='NRU Ref Data'!BQ$2,Data!C57,0)</f>
        <v>0</v>
      </c>
      <c r="BR57" s="4">
        <f>IF('NRU Proposal Calc'!$J$6='NRU Ref Data'!BR$2,Data!D57,0)</f>
        <v>0</v>
      </c>
      <c r="BS57" s="4">
        <f>IF('NRU Proposal Calc'!$J$6='NRU Ref Data'!BS$2,Data!E57,0)</f>
        <v>0</v>
      </c>
      <c r="BT57" s="4">
        <f>IF('NRU Proposal Calc'!$J$6='NRU Ref Data'!BT$2,Data!F57,0)</f>
        <v>2.7909999999999999</v>
      </c>
      <c r="BU57" s="99">
        <f t="shared" si="0"/>
        <v>2.7909999999999999</v>
      </c>
      <c r="BV57" s="102">
        <f>IF('NRU Proposal Calc'!$L$6="Yes",'NRU Ref Data'!BP57*'NRU Proposal Calc'!$L$5,0)</f>
        <v>0</v>
      </c>
      <c r="BW57" s="102">
        <f>IF('NRU Proposal Calc'!$M$6="Yes",IF(('NRU Proposal Calc'!I61-'NRU Ref Data'!BU57)&gt;0,('NRU Proposal Calc'!I61-'NRU Ref Data'!BU57)*'NRU Proposal Calc'!$M$5,0),0)</f>
        <v>0</v>
      </c>
      <c r="BX57" s="80">
        <f>IF('NRU Proposal Calc'!$K$6="Yes",IF(('NRU Proposal Calc'!I61)&lt;'NRU Proposal Calc'!J61,('NRU Proposal Calc'!I61-'NRU Proposal Calc'!J61)*'NRU Proposal Calc'!$K$5,0),0)</f>
        <v>-0.52312979452054753</v>
      </c>
      <c r="BY57" s="105">
        <f>IF('NRU Proposal Calc'!$N$5='NRU Ref Data'!$BY$2,'NRU Scaling'!D60,0)</f>
        <v>0.11947121803699753</v>
      </c>
      <c r="BZ57" s="1">
        <f>IF('NRU Proposal Calc'!$N$5='NRU Ref Data'!$BZ$2,'NRU Scaling'!H60,0)</f>
        <v>0</v>
      </c>
      <c r="CA57" s="6">
        <f>IF('NRU Proposal Calc'!$N$6="Yes",SUM('NRU Ref Data'!BY57:BZ57),0)</f>
        <v>0.11947121803699753</v>
      </c>
      <c r="CB57" s="4"/>
      <c r="CC57" s="4"/>
      <c r="CD57" s="4"/>
      <c r="CE57" s="4"/>
      <c r="CF57" s="4"/>
      <c r="CG57" s="4"/>
      <c r="CH57" s="4"/>
      <c r="CI57" s="4"/>
      <c r="CJ57" s="4"/>
      <c r="CK57" s="4"/>
      <c r="CL57" s="4"/>
      <c r="CM57" s="4"/>
      <c r="CN57" s="4"/>
      <c r="CO57" s="4"/>
      <c r="CP57" s="4"/>
      <c r="CQ57" s="4"/>
      <c r="CR57" s="4" t="e">
        <f>IF('NRU Proposal Calc'!#REF!='NRU Ref Data'!CR$2,Data!G57,0)</f>
        <v>#REF!</v>
      </c>
      <c r="CS57" s="4" t="e">
        <f>IF('NRU Proposal Calc'!#REF!='NRU Ref Data'!CS$2,Data!H57,0)</f>
        <v>#REF!</v>
      </c>
      <c r="CT57" s="4" t="e">
        <f>IF('NRU Proposal Calc'!#REF!='NRU Ref Data'!CT$2,Data!I57,0)</f>
        <v>#REF!</v>
      </c>
      <c r="CU57" s="4" t="e">
        <f>IF('NRU Proposal Calc'!#REF!='NRU Ref Data'!CU$2,Data!J57,0)</f>
        <v>#REF!</v>
      </c>
      <c r="CV57" s="4" t="e">
        <f>IF('NRU Proposal Calc'!#REF!='NRU Ref Data'!CV$2,Data!K57,0)</f>
        <v>#REF!</v>
      </c>
      <c r="CW57" s="4" t="e">
        <f>IF('NRU Proposal Calc'!#REF!='NRU Ref Data'!CW$2,Data!L57,0)</f>
        <v>#REF!</v>
      </c>
      <c r="CX57" s="4" t="e">
        <f>IF('NRU Proposal Calc'!#REF!='NRU Ref Data'!CX$2,Data!M57,0)</f>
        <v>#REF!</v>
      </c>
      <c r="CY57" s="4" t="e">
        <f>IF('NRU Proposal Calc'!#REF!='NRU Ref Data'!CY$2,Data!N57,0)</f>
        <v>#REF!</v>
      </c>
      <c r="CZ57" s="4" t="e">
        <f>IF('NRU Proposal Calc'!#REF!='NRU Ref Data'!CZ$2,Data!O57,0)</f>
        <v>#REF!</v>
      </c>
      <c r="DA57" s="4" t="e">
        <f>IF('NRU Proposal Calc'!#REF!='NRU Ref Data'!DA$2,Data!P57,0)</f>
        <v>#REF!</v>
      </c>
      <c r="DB57" s="4" t="e">
        <f>IF('NRU Proposal Calc'!#REF!='NRU Ref Data'!DB$2,Data!Q57,0)</f>
        <v>#REF!</v>
      </c>
      <c r="DC57" s="4" t="e">
        <f>IF('NRU Proposal Calc'!#REF!='NRU Ref Data'!DC$2,Data!R57,0)</f>
        <v>#REF!</v>
      </c>
      <c r="DD57" s="4" t="e">
        <f>IF('NRU Proposal Calc'!#REF!='NRU Ref Data'!DD$2,Data!S57,0)</f>
        <v>#REF!</v>
      </c>
      <c r="DE57" s="4" t="e">
        <f>IF('NRU Proposal Calc'!#REF!='NRU Ref Data'!DE$2,Data!T57,0)</f>
        <v>#REF!</v>
      </c>
      <c r="DF57" s="4" t="e">
        <f>IF('NRU Proposal Calc'!#REF!='NRU Ref Data'!DF$2,Data!U57,0)</f>
        <v>#REF!</v>
      </c>
      <c r="DG57" s="22" t="e">
        <f t="shared" si="7"/>
        <v>#REF!</v>
      </c>
    </row>
    <row r="58" spans="1:111" x14ac:dyDescent="0.3">
      <c r="A58" s="12">
        <v>10170</v>
      </c>
      <c r="B58" s="37" t="s">
        <v>65</v>
      </c>
      <c r="C58" s="18">
        <f>IF('NRU Proposal Calc'!$C$6='NRU Ref Data'!C$2,Data!G58,0)</f>
        <v>0</v>
      </c>
      <c r="D58" s="4">
        <f>IF('NRU Proposal Calc'!$C$6='NRU Ref Data'!D$2,Data!H58,0)</f>
        <v>0</v>
      </c>
      <c r="E58" s="4">
        <f>IF('NRU Proposal Calc'!$C$6='NRU Ref Data'!E$2,Data!I58,0)</f>
        <v>271.47466381278548</v>
      </c>
      <c r="F58" s="4">
        <f>IF('NRU Proposal Calc'!$C$6='NRU Ref Data'!F$2,Data!J58,0)</f>
        <v>0</v>
      </c>
      <c r="G58" s="4">
        <f>IF('NRU Proposal Calc'!$C$6='NRU Ref Data'!G$2,Data!K58,0)</f>
        <v>0</v>
      </c>
      <c r="H58" s="4">
        <f>IF('NRU Proposal Calc'!$C$6='NRU Ref Data'!H$2,Data!L58,0)</f>
        <v>0</v>
      </c>
      <c r="I58" s="4">
        <f>IF('NRU Proposal Calc'!$C$6='NRU Ref Data'!I$2,Data!M58,0)</f>
        <v>0</v>
      </c>
      <c r="J58" s="4">
        <f>IF('NRU Proposal Calc'!$C$6='NRU Ref Data'!J$2,Data!N58,0)</f>
        <v>0</v>
      </c>
      <c r="K58" s="4">
        <f>IF('NRU Proposal Calc'!$C$6='NRU Ref Data'!K$2,Data!O58,0)</f>
        <v>0</v>
      </c>
      <c r="L58" s="4">
        <f>IF('NRU Proposal Calc'!$C$6='NRU Ref Data'!L$2,Data!P58,0)</f>
        <v>0</v>
      </c>
      <c r="M58" s="4">
        <f>IF('NRU Proposal Calc'!$C$6='NRU Ref Data'!M$2,Data!Q58,0)</f>
        <v>0</v>
      </c>
      <c r="N58" s="4">
        <f>IF('NRU Proposal Calc'!$C$6='NRU Ref Data'!N$2,Data!R58,0)</f>
        <v>0</v>
      </c>
      <c r="O58" s="4">
        <f>IF('NRU Proposal Calc'!$C$6='NRU Ref Data'!O$2,Data!S58,0)</f>
        <v>0</v>
      </c>
      <c r="P58" s="4">
        <f>IF('NRU Proposal Calc'!$C$6='NRU Ref Data'!P$2,Data!T58,0)</f>
        <v>0</v>
      </c>
      <c r="Q58" s="4">
        <f>IF('NRU Proposal Calc'!$C$6='NRU Ref Data'!Q$2,Data!U58,0)</f>
        <v>0</v>
      </c>
      <c r="R58" s="22">
        <f t="shared" si="1"/>
        <v>271.47466381278548</v>
      </c>
      <c r="S58" s="18">
        <f>IF(S$2='NRU Proposal Calc'!$D$6,Data!V58,0)</f>
        <v>0</v>
      </c>
      <c r="T58" s="4">
        <f>IF(T$2='NRU Proposal Calc'!$D$6,Data!W58,0)</f>
        <v>1</v>
      </c>
      <c r="U58" s="4">
        <f>IF(U$2='NRU Proposal Calc'!$D$6,Data!X58,0)</f>
        <v>0</v>
      </c>
      <c r="V58" s="4">
        <f>IF(V$2='NRU Proposal Calc'!$D$6,Data!Y58,0)</f>
        <v>0</v>
      </c>
      <c r="W58" s="4">
        <f>IF(W$2='NRU Proposal Calc'!$D$6,Data!Z58,0)</f>
        <v>0</v>
      </c>
      <c r="X58" s="4">
        <f>IF(X$2='NRU Proposal Calc'!$D$6,Data!AA58,0)</f>
        <v>0</v>
      </c>
      <c r="Y58" s="4">
        <f>IF(Y$2='NRU Proposal Calc'!$D$6,Data!AB58,0)</f>
        <v>0</v>
      </c>
      <c r="Z58" s="4">
        <f>IF(Z$2='NRU Proposal Calc'!$D$6,Data!AC58,0)</f>
        <v>0</v>
      </c>
      <c r="AA58" s="4">
        <f>IF(AA$2='NRU Proposal Calc'!$D$6,Data!AD58,0)</f>
        <v>0</v>
      </c>
      <c r="AB58" s="4">
        <f>IF(AB$2='NRU Proposal Calc'!$D$6,Data!AE58,0)</f>
        <v>0</v>
      </c>
      <c r="AC58" s="4">
        <f>IF(AC$2='NRU Proposal Calc'!$D$6,Data!AF58,0)</f>
        <v>0</v>
      </c>
      <c r="AD58" s="4">
        <f>IF(AD$2='NRU Proposal Calc'!$D$6,Data!AG58,0)</f>
        <v>0</v>
      </c>
      <c r="AE58" s="4">
        <f>IF(AE$2='NRU Proposal Calc'!$D$6,Data!AH58,0)</f>
        <v>0</v>
      </c>
      <c r="AF58" s="4">
        <f>IF(AF$2='NRU Proposal Calc'!$D$6,Data!AI58,0)</f>
        <v>0</v>
      </c>
      <c r="AG58" s="6">
        <f t="shared" si="2"/>
        <v>1</v>
      </c>
      <c r="AH58" s="18">
        <f>IF(AH$2='NRU Proposal Calc'!$E$6,0,0)</f>
        <v>0</v>
      </c>
      <c r="AI58" s="4">
        <f>IF(AI$2='NRU Proposal Calc'!$E$6,Data!AJ58,0)</f>
        <v>0</v>
      </c>
      <c r="AJ58" s="4">
        <f>IF(AJ$2='NRU Proposal Calc'!$E$6,Data!AK58,0)</f>
        <v>42.389611872146119</v>
      </c>
      <c r="AK58" s="4">
        <f>IF(AK$2='NRU Proposal Calc'!$E$6,Data!AL58,0)</f>
        <v>0</v>
      </c>
      <c r="AL58" s="4">
        <f>IF(AL$2='NRU Proposal Calc'!$E$6,Data!AM58,0)</f>
        <v>0</v>
      </c>
      <c r="AM58" s="4">
        <f>IF(AM$2='NRU Proposal Calc'!$E$6,Data!AN58,0)</f>
        <v>0</v>
      </c>
      <c r="AN58" s="4">
        <f>IF(AN$2='NRU Proposal Calc'!$E$6,Data!AO58,0)</f>
        <v>0</v>
      </c>
      <c r="AO58" s="4">
        <f>IF(AO$2='NRU Proposal Calc'!$E$6,Data!AP58,0)</f>
        <v>0</v>
      </c>
      <c r="AP58" s="6">
        <f t="shared" si="3"/>
        <v>42.389611872146119</v>
      </c>
      <c r="AQ58" s="18">
        <f>IF(AQ$2='NRU Proposal Calc'!$F$6,0,0)</f>
        <v>0</v>
      </c>
      <c r="AR58" s="4">
        <f>IF(AR$2='NRU Proposal Calc'!$F$6,Data!AQ58,0)</f>
        <v>0</v>
      </c>
      <c r="AS58" s="4">
        <f>IF(AS$2='NRU Proposal Calc'!$F$6,Data!AR58,0)</f>
        <v>0</v>
      </c>
      <c r="AT58" s="4">
        <f>IF(AT$2='NRU Proposal Calc'!$F$6,Data!AS58,0)</f>
        <v>0</v>
      </c>
      <c r="AU58" s="4">
        <f>IF(AU$2='NRU Proposal Calc'!$F$6,Data!AT58,0)</f>
        <v>0</v>
      </c>
      <c r="AV58" s="4">
        <f>IF(AV$2='NRU Proposal Calc'!$F$6,Data!AU58,0)</f>
        <v>0</v>
      </c>
      <c r="AW58" s="4">
        <f>IF(AW$2='NRU Proposal Calc'!$F$6,Data!AV58,0)</f>
        <v>0</v>
      </c>
      <c r="AX58" s="4">
        <f>IF(AX$2='NRU Proposal Calc'!$F$6,Data!AW58,0)</f>
        <v>0</v>
      </c>
      <c r="AY58" s="6">
        <f t="shared" si="4"/>
        <v>0</v>
      </c>
      <c r="AZ58" s="18">
        <f>IF(AZ$2='NRU Proposal Calc'!$G$6,0,0)</f>
        <v>0</v>
      </c>
      <c r="BA58" s="4">
        <f>IF(BA$2='NRU Proposal Calc'!$G$6,Data!AX58,0)</f>
        <v>0</v>
      </c>
      <c r="BB58" s="4">
        <f>IF(BB$2='NRU Proposal Calc'!$G$6,Data!AY58,0)</f>
        <v>0</v>
      </c>
      <c r="BC58" s="4">
        <f>IF(BC$2='NRU Proposal Calc'!$G$6,Data!AZ58,0)</f>
        <v>0</v>
      </c>
      <c r="BD58" s="4">
        <f>IF(BD$2='NRU Proposal Calc'!$G$6,Data!BA58,0)</f>
        <v>0</v>
      </c>
      <c r="BE58" s="4">
        <f>IF(BE$2='NRU Proposal Calc'!$G$6,Data!BB58,0)</f>
        <v>0</v>
      </c>
      <c r="BF58" s="4">
        <f>IF(BF$2='NRU Proposal Calc'!$G$6,Data!BC58,0)</f>
        <v>0</v>
      </c>
      <c r="BG58" s="4">
        <f>IF(BG$2='NRU Proposal Calc'!$G$6,Data!BD58,0)</f>
        <v>0</v>
      </c>
      <c r="BH58" s="6">
        <f t="shared" si="5"/>
        <v>0</v>
      </c>
      <c r="BI58" s="97">
        <f>IF('NRU Proposal Calc'!$H$6="Yes",Data!BE58,0)</f>
        <v>0</v>
      </c>
      <c r="BJ58" s="18">
        <f>IF(BJ$2='NRU Proposal Calc'!$L$4,0,0)</f>
        <v>0</v>
      </c>
      <c r="BK58" s="4">
        <f>IF(BK$2='NRU Proposal Calc'!$L$4,Data!BV58,0)</f>
        <v>0</v>
      </c>
      <c r="BL58" s="4">
        <f>IF(BL$2='NRU Proposal Calc'!$L$4,Data!BW58,0)</f>
        <v>2.9610000000000003</v>
      </c>
      <c r="BM58" s="4">
        <f>IF(BM$2='NRU Proposal Calc'!$L$4,Data!BX58,0)</f>
        <v>0</v>
      </c>
      <c r="BN58" s="4">
        <f>IF(BN$2='NRU Proposal Calc'!$L$4,Data!BY58,0)</f>
        <v>0</v>
      </c>
      <c r="BO58" s="4">
        <f>IF(BO$2='NRU Proposal Calc'!$L$4,Data!BZ58,0)</f>
        <v>0</v>
      </c>
      <c r="BP58" s="6">
        <f t="shared" si="6"/>
        <v>2.9610000000000003</v>
      </c>
      <c r="BQ58" s="4">
        <f>IF('NRU Proposal Calc'!$J$6='NRU Ref Data'!BQ$2,Data!C58,0)</f>
        <v>0</v>
      </c>
      <c r="BR58" s="4">
        <f>IF('NRU Proposal Calc'!$J$6='NRU Ref Data'!BR$2,Data!D58,0)</f>
        <v>0</v>
      </c>
      <c r="BS58" s="4">
        <f>IF('NRU Proposal Calc'!$J$6='NRU Ref Data'!BS$2,Data!E58,0)</f>
        <v>0</v>
      </c>
      <c r="BT58" s="4">
        <f>IF('NRU Proposal Calc'!$J$6='NRU Ref Data'!BT$2,Data!F58,0)</f>
        <v>251.09700000000001</v>
      </c>
      <c r="BU58" s="99">
        <f t="shared" si="0"/>
        <v>251.09700000000001</v>
      </c>
      <c r="BV58" s="102">
        <f>IF('NRU Proposal Calc'!$L$6="Yes",'NRU Ref Data'!BP58*'NRU Proposal Calc'!$L$5,0)</f>
        <v>1.4805000000000001</v>
      </c>
      <c r="BW58" s="102">
        <f>IF('NRU Proposal Calc'!$M$6="Yes",IF(('NRU Proposal Calc'!I62-'NRU Ref Data'!BU58)&gt;0,('NRU Proposal Calc'!I62-'NRU Ref Data'!BU58)*'NRU Proposal Calc'!$M$5,0),0)</f>
        <v>0</v>
      </c>
      <c r="BX58" s="80">
        <f>IF('NRU Proposal Calc'!$K$6="Yes",IF(('NRU Proposal Calc'!I62)&lt;'NRU Proposal Calc'!J62,('NRU Proposal Calc'!I62-'NRU Proposal Calc'!J62)*'NRU Proposal Calc'!$K$5,0),0)</f>
        <v>-23.011948059360662</v>
      </c>
      <c r="BY58" s="105">
        <f>IF('NRU Proposal Calc'!$N$5='NRU Ref Data'!$BY$2,'NRU Scaling'!D61,0)</f>
        <v>12.093494611560256</v>
      </c>
      <c r="BZ58" s="1">
        <f>IF('NRU Proposal Calc'!$N$5='NRU Ref Data'!$BZ$2,'NRU Scaling'!H61,0)</f>
        <v>0</v>
      </c>
      <c r="CA58" s="6">
        <f>IF('NRU Proposal Calc'!$N$6="Yes",SUM('NRU Ref Data'!BY58:BZ58),0)</f>
        <v>12.093494611560256</v>
      </c>
      <c r="CB58" s="4"/>
      <c r="CC58" s="4"/>
      <c r="CD58" s="4"/>
      <c r="CE58" s="4"/>
      <c r="CF58" s="4"/>
      <c r="CG58" s="4"/>
      <c r="CH58" s="4"/>
      <c r="CI58" s="4"/>
      <c r="CJ58" s="4"/>
      <c r="CK58" s="4"/>
      <c r="CL58" s="4"/>
      <c r="CM58" s="4"/>
      <c r="CN58" s="4"/>
      <c r="CO58" s="4"/>
      <c r="CP58" s="4"/>
      <c r="CQ58" s="4"/>
      <c r="CR58" s="4" t="e">
        <f>IF('NRU Proposal Calc'!#REF!='NRU Ref Data'!CR$2,Data!G58,0)</f>
        <v>#REF!</v>
      </c>
      <c r="CS58" s="4" t="e">
        <f>IF('NRU Proposal Calc'!#REF!='NRU Ref Data'!CS$2,Data!H58,0)</f>
        <v>#REF!</v>
      </c>
      <c r="CT58" s="4" t="e">
        <f>IF('NRU Proposal Calc'!#REF!='NRU Ref Data'!CT$2,Data!I58,0)</f>
        <v>#REF!</v>
      </c>
      <c r="CU58" s="4" t="e">
        <f>IF('NRU Proposal Calc'!#REF!='NRU Ref Data'!CU$2,Data!J58,0)</f>
        <v>#REF!</v>
      </c>
      <c r="CV58" s="4" t="e">
        <f>IF('NRU Proposal Calc'!#REF!='NRU Ref Data'!CV$2,Data!K58,0)</f>
        <v>#REF!</v>
      </c>
      <c r="CW58" s="4" t="e">
        <f>IF('NRU Proposal Calc'!#REF!='NRU Ref Data'!CW$2,Data!L58,0)</f>
        <v>#REF!</v>
      </c>
      <c r="CX58" s="4" t="e">
        <f>IF('NRU Proposal Calc'!#REF!='NRU Ref Data'!CX$2,Data!M58,0)</f>
        <v>#REF!</v>
      </c>
      <c r="CY58" s="4" t="e">
        <f>IF('NRU Proposal Calc'!#REF!='NRU Ref Data'!CY$2,Data!N58,0)</f>
        <v>#REF!</v>
      </c>
      <c r="CZ58" s="4" t="e">
        <f>IF('NRU Proposal Calc'!#REF!='NRU Ref Data'!CZ$2,Data!O58,0)</f>
        <v>#REF!</v>
      </c>
      <c r="DA58" s="4" t="e">
        <f>IF('NRU Proposal Calc'!#REF!='NRU Ref Data'!DA$2,Data!P58,0)</f>
        <v>#REF!</v>
      </c>
      <c r="DB58" s="4" t="e">
        <f>IF('NRU Proposal Calc'!#REF!='NRU Ref Data'!DB$2,Data!Q58,0)</f>
        <v>#REF!</v>
      </c>
      <c r="DC58" s="4" t="e">
        <f>IF('NRU Proposal Calc'!#REF!='NRU Ref Data'!DC$2,Data!R58,0)</f>
        <v>#REF!</v>
      </c>
      <c r="DD58" s="4" t="e">
        <f>IF('NRU Proposal Calc'!#REF!='NRU Ref Data'!DD$2,Data!S58,0)</f>
        <v>#REF!</v>
      </c>
      <c r="DE58" s="4" t="e">
        <f>IF('NRU Proposal Calc'!#REF!='NRU Ref Data'!DE$2,Data!T58,0)</f>
        <v>#REF!</v>
      </c>
      <c r="DF58" s="4" t="e">
        <f>IF('NRU Proposal Calc'!#REF!='NRU Ref Data'!DF$2,Data!U58,0)</f>
        <v>#REF!</v>
      </c>
      <c r="DG58" s="22" t="e">
        <f t="shared" si="7"/>
        <v>#REF!</v>
      </c>
    </row>
    <row r="59" spans="1:111" x14ac:dyDescent="0.3">
      <c r="A59" s="12">
        <v>10172</v>
      </c>
      <c r="B59" s="37" t="s">
        <v>66</v>
      </c>
      <c r="C59" s="18">
        <f>IF('NRU Proposal Calc'!$C$6='NRU Ref Data'!C$2,Data!G59,0)</f>
        <v>0</v>
      </c>
      <c r="D59" s="4">
        <f>IF('NRU Proposal Calc'!$C$6='NRU Ref Data'!D$2,Data!H59,0)</f>
        <v>0</v>
      </c>
      <c r="E59" s="4">
        <f>IF('NRU Proposal Calc'!$C$6='NRU Ref Data'!E$2,Data!I59,0)</f>
        <v>5.2763498858447493</v>
      </c>
      <c r="F59" s="4">
        <f>IF('NRU Proposal Calc'!$C$6='NRU Ref Data'!F$2,Data!J59,0)</f>
        <v>0</v>
      </c>
      <c r="G59" s="4">
        <f>IF('NRU Proposal Calc'!$C$6='NRU Ref Data'!G$2,Data!K59,0)</f>
        <v>0</v>
      </c>
      <c r="H59" s="4">
        <f>IF('NRU Proposal Calc'!$C$6='NRU Ref Data'!H$2,Data!L59,0)</f>
        <v>0</v>
      </c>
      <c r="I59" s="4">
        <f>IF('NRU Proposal Calc'!$C$6='NRU Ref Data'!I$2,Data!M59,0)</f>
        <v>0</v>
      </c>
      <c r="J59" s="4">
        <f>IF('NRU Proposal Calc'!$C$6='NRU Ref Data'!J$2,Data!N59,0)</f>
        <v>0</v>
      </c>
      <c r="K59" s="4">
        <f>IF('NRU Proposal Calc'!$C$6='NRU Ref Data'!K$2,Data!O59,0)</f>
        <v>0</v>
      </c>
      <c r="L59" s="4">
        <f>IF('NRU Proposal Calc'!$C$6='NRU Ref Data'!L$2,Data!P59,0)</f>
        <v>0</v>
      </c>
      <c r="M59" s="4">
        <f>IF('NRU Proposal Calc'!$C$6='NRU Ref Data'!M$2,Data!Q59,0)</f>
        <v>0</v>
      </c>
      <c r="N59" s="4">
        <f>IF('NRU Proposal Calc'!$C$6='NRU Ref Data'!N$2,Data!R59,0)</f>
        <v>0</v>
      </c>
      <c r="O59" s="4">
        <f>IF('NRU Proposal Calc'!$C$6='NRU Ref Data'!O$2,Data!S59,0)</f>
        <v>0</v>
      </c>
      <c r="P59" s="4">
        <f>IF('NRU Proposal Calc'!$C$6='NRU Ref Data'!P$2,Data!T59,0)</f>
        <v>0</v>
      </c>
      <c r="Q59" s="4">
        <f>IF('NRU Proposal Calc'!$C$6='NRU Ref Data'!Q$2,Data!U59,0)</f>
        <v>0</v>
      </c>
      <c r="R59" s="22">
        <f t="shared" si="1"/>
        <v>5.2763498858447493</v>
      </c>
      <c r="S59" s="18">
        <f>IF(S$2='NRU Proposal Calc'!$D$6,Data!V59,0)</f>
        <v>0</v>
      </c>
      <c r="T59" s="4">
        <f>IF(T$2='NRU Proposal Calc'!$D$6,Data!W59,0)</f>
        <v>0</v>
      </c>
      <c r="U59" s="4">
        <f>IF(U$2='NRU Proposal Calc'!$D$6,Data!X59,0)</f>
        <v>0</v>
      </c>
      <c r="V59" s="4">
        <f>IF(V$2='NRU Proposal Calc'!$D$6,Data!Y59,0)</f>
        <v>0</v>
      </c>
      <c r="W59" s="4">
        <f>IF(W$2='NRU Proposal Calc'!$D$6,Data!Z59,0)</f>
        <v>0</v>
      </c>
      <c r="X59" s="4">
        <f>IF(X$2='NRU Proposal Calc'!$D$6,Data!AA59,0)</f>
        <v>0</v>
      </c>
      <c r="Y59" s="4">
        <f>IF(Y$2='NRU Proposal Calc'!$D$6,Data!AB59,0)</f>
        <v>0</v>
      </c>
      <c r="Z59" s="4">
        <f>IF(Z$2='NRU Proposal Calc'!$D$6,Data!AC59,0)</f>
        <v>0</v>
      </c>
      <c r="AA59" s="4">
        <f>IF(AA$2='NRU Proposal Calc'!$D$6,Data!AD59,0)</f>
        <v>0</v>
      </c>
      <c r="AB59" s="4">
        <f>IF(AB$2='NRU Proposal Calc'!$D$6,Data!AE59,0)</f>
        <v>0</v>
      </c>
      <c r="AC59" s="4">
        <f>IF(AC$2='NRU Proposal Calc'!$D$6,Data!AF59,0)</f>
        <v>0</v>
      </c>
      <c r="AD59" s="4">
        <f>IF(AD$2='NRU Proposal Calc'!$D$6,Data!AG59,0)</f>
        <v>0</v>
      </c>
      <c r="AE59" s="4">
        <f>IF(AE$2='NRU Proposal Calc'!$D$6,Data!AH59,0)</f>
        <v>0</v>
      </c>
      <c r="AF59" s="4">
        <f>IF(AF$2='NRU Proposal Calc'!$D$6,Data!AI59,0)</f>
        <v>0</v>
      </c>
      <c r="AG59" s="6">
        <f t="shared" si="2"/>
        <v>0</v>
      </c>
      <c r="AH59" s="18">
        <f>IF(AH$2='NRU Proposal Calc'!$E$6,0,0)</f>
        <v>0</v>
      </c>
      <c r="AI59" s="4">
        <f>IF(AI$2='NRU Proposal Calc'!$E$6,Data!AJ59,0)</f>
        <v>0</v>
      </c>
      <c r="AJ59" s="4">
        <f>IF(AJ$2='NRU Proposal Calc'!$E$6,Data!AK59,0)</f>
        <v>0</v>
      </c>
      <c r="AK59" s="4">
        <f>IF(AK$2='NRU Proposal Calc'!$E$6,Data!AL59,0)</f>
        <v>0</v>
      </c>
      <c r="AL59" s="4">
        <f>IF(AL$2='NRU Proposal Calc'!$E$6,Data!AM59,0)</f>
        <v>0</v>
      </c>
      <c r="AM59" s="4">
        <f>IF(AM$2='NRU Proposal Calc'!$E$6,Data!AN59,0)</f>
        <v>0</v>
      </c>
      <c r="AN59" s="4">
        <f>IF(AN$2='NRU Proposal Calc'!$E$6,Data!AO59,0)</f>
        <v>0</v>
      </c>
      <c r="AO59" s="4">
        <f>IF(AO$2='NRU Proposal Calc'!$E$6,Data!AP59,0)</f>
        <v>0</v>
      </c>
      <c r="AP59" s="6">
        <f t="shared" si="3"/>
        <v>0</v>
      </c>
      <c r="AQ59" s="18">
        <f>IF(AQ$2='NRU Proposal Calc'!$F$6,0,0)</f>
        <v>0</v>
      </c>
      <c r="AR59" s="4">
        <f>IF(AR$2='NRU Proposal Calc'!$F$6,Data!AQ59,0)</f>
        <v>0</v>
      </c>
      <c r="AS59" s="4">
        <f>IF(AS$2='NRU Proposal Calc'!$F$6,Data!AR59,0)</f>
        <v>0</v>
      </c>
      <c r="AT59" s="4">
        <f>IF(AT$2='NRU Proposal Calc'!$F$6,Data!AS59,0)</f>
        <v>0</v>
      </c>
      <c r="AU59" s="4">
        <f>IF(AU$2='NRU Proposal Calc'!$F$6,Data!AT59,0)</f>
        <v>0</v>
      </c>
      <c r="AV59" s="4">
        <f>IF(AV$2='NRU Proposal Calc'!$F$6,Data!AU59,0)</f>
        <v>0</v>
      </c>
      <c r="AW59" s="4">
        <f>IF(AW$2='NRU Proposal Calc'!$F$6,Data!AV59,0)</f>
        <v>0</v>
      </c>
      <c r="AX59" s="4">
        <f>IF(AX$2='NRU Proposal Calc'!$F$6,Data!AW59,0)</f>
        <v>0</v>
      </c>
      <c r="AY59" s="6">
        <f t="shared" si="4"/>
        <v>0</v>
      </c>
      <c r="AZ59" s="18">
        <f>IF(AZ$2='NRU Proposal Calc'!$G$6,0,0)</f>
        <v>0</v>
      </c>
      <c r="BA59" s="4">
        <f>IF(BA$2='NRU Proposal Calc'!$G$6,Data!AX59,0)</f>
        <v>0</v>
      </c>
      <c r="BB59" s="4">
        <f>IF(BB$2='NRU Proposal Calc'!$G$6,Data!AY59,0)</f>
        <v>0</v>
      </c>
      <c r="BC59" s="4">
        <f>IF(BC$2='NRU Proposal Calc'!$G$6,Data!AZ59,0)</f>
        <v>0</v>
      </c>
      <c r="BD59" s="4">
        <f>IF(BD$2='NRU Proposal Calc'!$G$6,Data!BA59,0)</f>
        <v>0</v>
      </c>
      <c r="BE59" s="4">
        <f>IF(BE$2='NRU Proposal Calc'!$G$6,Data!BB59,0)</f>
        <v>0</v>
      </c>
      <c r="BF59" s="4">
        <f>IF(BF$2='NRU Proposal Calc'!$G$6,Data!BC59,0)</f>
        <v>0</v>
      </c>
      <c r="BG59" s="4">
        <f>IF(BG$2='NRU Proposal Calc'!$G$6,Data!BD59,0)</f>
        <v>0</v>
      </c>
      <c r="BH59" s="6">
        <f t="shared" si="5"/>
        <v>0</v>
      </c>
      <c r="BI59" s="97">
        <f>IF('NRU Proposal Calc'!$H$6="Yes",Data!BE59,0)</f>
        <v>0</v>
      </c>
      <c r="BJ59" s="18">
        <f>IF(BJ$2='NRU Proposal Calc'!$L$4,0,0)</f>
        <v>0</v>
      </c>
      <c r="BK59" s="4">
        <f>IF(BK$2='NRU Proposal Calc'!$L$4,Data!BV59,0)</f>
        <v>0</v>
      </c>
      <c r="BL59" s="4">
        <f>IF(BL$2='NRU Proposal Calc'!$L$4,Data!BW59,0)</f>
        <v>0</v>
      </c>
      <c r="BM59" s="4">
        <f>IF(BM$2='NRU Proposal Calc'!$L$4,Data!BX59,0)</f>
        <v>0</v>
      </c>
      <c r="BN59" s="4">
        <f>IF(BN$2='NRU Proposal Calc'!$L$4,Data!BY59,0)</f>
        <v>0</v>
      </c>
      <c r="BO59" s="4">
        <f>IF(BO$2='NRU Proposal Calc'!$L$4,Data!BZ59,0)</f>
        <v>0</v>
      </c>
      <c r="BP59" s="6">
        <f t="shared" si="6"/>
        <v>0</v>
      </c>
      <c r="BQ59" s="4">
        <f>IF('NRU Proposal Calc'!$J$6='NRU Ref Data'!BQ$2,Data!C59,0)</f>
        <v>0</v>
      </c>
      <c r="BR59" s="4">
        <f>IF('NRU Proposal Calc'!$J$6='NRU Ref Data'!BR$2,Data!D59,0)</f>
        <v>0</v>
      </c>
      <c r="BS59" s="4">
        <f>IF('NRU Proposal Calc'!$J$6='NRU Ref Data'!BS$2,Data!E59,0)</f>
        <v>0</v>
      </c>
      <c r="BT59" s="4">
        <f>IF('NRU Proposal Calc'!$J$6='NRU Ref Data'!BT$2,Data!F59,0)</f>
        <v>6.1020000000000003</v>
      </c>
      <c r="BU59" s="99">
        <f t="shared" si="0"/>
        <v>6.1020000000000003</v>
      </c>
      <c r="BV59" s="102">
        <f>IF('NRU Proposal Calc'!$L$6="Yes",'NRU Ref Data'!BP59*'NRU Proposal Calc'!$L$5,0)</f>
        <v>0</v>
      </c>
      <c r="BW59" s="102">
        <f>IF('NRU Proposal Calc'!$M$6="Yes",IF(('NRU Proposal Calc'!I63-'NRU Ref Data'!BU59)&gt;0,('NRU Proposal Calc'!I63-'NRU Ref Data'!BU59)*'NRU Proposal Calc'!$M$5,0),0)</f>
        <v>0</v>
      </c>
      <c r="BX59" s="80">
        <f>IF('NRU Proposal Calc'!$K$6="Yes",IF(('NRU Proposal Calc'!I63)&lt;'NRU Proposal Calc'!J63,('NRU Proposal Calc'!I63-'NRU Proposal Calc'!J63)*'NRU Proposal Calc'!$K$5,0),0)</f>
        <v>-0.82565011415525102</v>
      </c>
      <c r="BY59" s="105">
        <f>IF('NRU Proposal Calc'!$N$5='NRU Ref Data'!$BY$2,'NRU Scaling'!D62,0)</f>
        <v>0.2779576829962267</v>
      </c>
      <c r="BZ59" s="1">
        <f>IF('NRU Proposal Calc'!$N$5='NRU Ref Data'!$BZ$2,'NRU Scaling'!H62,0)</f>
        <v>0</v>
      </c>
      <c r="CA59" s="6">
        <f>IF('NRU Proposal Calc'!$N$6="Yes",SUM('NRU Ref Data'!BY59:BZ59),0)</f>
        <v>0.2779576829962267</v>
      </c>
      <c r="CB59" s="4"/>
      <c r="CC59" s="4"/>
      <c r="CD59" s="4"/>
      <c r="CE59" s="4"/>
      <c r="CF59" s="4"/>
      <c r="CG59" s="4"/>
      <c r="CH59" s="4"/>
      <c r="CI59" s="4"/>
      <c r="CJ59" s="4"/>
      <c r="CK59" s="4"/>
      <c r="CL59" s="4"/>
      <c r="CM59" s="4"/>
      <c r="CN59" s="4"/>
      <c r="CO59" s="4"/>
      <c r="CP59" s="4"/>
      <c r="CQ59" s="4"/>
      <c r="CR59" s="4" t="e">
        <f>IF('NRU Proposal Calc'!#REF!='NRU Ref Data'!CR$2,Data!G59,0)</f>
        <v>#REF!</v>
      </c>
      <c r="CS59" s="4" t="e">
        <f>IF('NRU Proposal Calc'!#REF!='NRU Ref Data'!CS$2,Data!H59,0)</f>
        <v>#REF!</v>
      </c>
      <c r="CT59" s="4" t="e">
        <f>IF('NRU Proposal Calc'!#REF!='NRU Ref Data'!CT$2,Data!I59,0)</f>
        <v>#REF!</v>
      </c>
      <c r="CU59" s="4" t="e">
        <f>IF('NRU Proposal Calc'!#REF!='NRU Ref Data'!CU$2,Data!J59,0)</f>
        <v>#REF!</v>
      </c>
      <c r="CV59" s="4" t="e">
        <f>IF('NRU Proposal Calc'!#REF!='NRU Ref Data'!CV$2,Data!K59,0)</f>
        <v>#REF!</v>
      </c>
      <c r="CW59" s="4" t="e">
        <f>IF('NRU Proposal Calc'!#REF!='NRU Ref Data'!CW$2,Data!L59,0)</f>
        <v>#REF!</v>
      </c>
      <c r="CX59" s="4" t="e">
        <f>IF('NRU Proposal Calc'!#REF!='NRU Ref Data'!CX$2,Data!M59,0)</f>
        <v>#REF!</v>
      </c>
      <c r="CY59" s="4" t="e">
        <f>IF('NRU Proposal Calc'!#REF!='NRU Ref Data'!CY$2,Data!N59,0)</f>
        <v>#REF!</v>
      </c>
      <c r="CZ59" s="4" t="e">
        <f>IF('NRU Proposal Calc'!#REF!='NRU Ref Data'!CZ$2,Data!O59,0)</f>
        <v>#REF!</v>
      </c>
      <c r="DA59" s="4" t="e">
        <f>IF('NRU Proposal Calc'!#REF!='NRU Ref Data'!DA$2,Data!P59,0)</f>
        <v>#REF!</v>
      </c>
      <c r="DB59" s="4" t="e">
        <f>IF('NRU Proposal Calc'!#REF!='NRU Ref Data'!DB$2,Data!Q59,0)</f>
        <v>#REF!</v>
      </c>
      <c r="DC59" s="4" t="e">
        <f>IF('NRU Proposal Calc'!#REF!='NRU Ref Data'!DC$2,Data!R59,0)</f>
        <v>#REF!</v>
      </c>
      <c r="DD59" s="4" t="e">
        <f>IF('NRU Proposal Calc'!#REF!='NRU Ref Data'!DD$2,Data!S59,0)</f>
        <v>#REF!</v>
      </c>
      <c r="DE59" s="4" t="e">
        <f>IF('NRU Proposal Calc'!#REF!='NRU Ref Data'!DE$2,Data!T59,0)</f>
        <v>#REF!</v>
      </c>
      <c r="DF59" s="4" t="e">
        <f>IF('NRU Proposal Calc'!#REF!='NRU Ref Data'!DF$2,Data!U59,0)</f>
        <v>#REF!</v>
      </c>
      <c r="DG59" s="22" t="e">
        <f t="shared" si="7"/>
        <v>#REF!</v>
      </c>
    </row>
    <row r="60" spans="1:111" x14ac:dyDescent="0.3">
      <c r="A60" s="12">
        <v>10173</v>
      </c>
      <c r="B60" s="37" t="s">
        <v>67</v>
      </c>
      <c r="C60" s="18">
        <f>IF('NRU Proposal Calc'!$C$6='NRU Ref Data'!C$2,Data!G60,0)</f>
        <v>0</v>
      </c>
      <c r="D60" s="4">
        <f>IF('NRU Proposal Calc'!$C$6='NRU Ref Data'!D$2,Data!H60,0)</f>
        <v>0</v>
      </c>
      <c r="E60" s="4">
        <f>IF('NRU Proposal Calc'!$C$6='NRU Ref Data'!E$2,Data!I60,0)</f>
        <v>41.657167922374434</v>
      </c>
      <c r="F60" s="4">
        <f>IF('NRU Proposal Calc'!$C$6='NRU Ref Data'!F$2,Data!J60,0)</f>
        <v>0</v>
      </c>
      <c r="G60" s="4">
        <f>IF('NRU Proposal Calc'!$C$6='NRU Ref Data'!G$2,Data!K60,0)</f>
        <v>0</v>
      </c>
      <c r="H60" s="4">
        <f>IF('NRU Proposal Calc'!$C$6='NRU Ref Data'!H$2,Data!L60,0)</f>
        <v>0</v>
      </c>
      <c r="I60" s="4">
        <f>IF('NRU Proposal Calc'!$C$6='NRU Ref Data'!I$2,Data!M60,0)</f>
        <v>0</v>
      </c>
      <c r="J60" s="4">
        <f>IF('NRU Proposal Calc'!$C$6='NRU Ref Data'!J$2,Data!N60,0)</f>
        <v>0</v>
      </c>
      <c r="K60" s="4">
        <f>IF('NRU Proposal Calc'!$C$6='NRU Ref Data'!K$2,Data!O60,0)</f>
        <v>0</v>
      </c>
      <c r="L60" s="4">
        <f>IF('NRU Proposal Calc'!$C$6='NRU Ref Data'!L$2,Data!P60,0)</f>
        <v>0</v>
      </c>
      <c r="M60" s="4">
        <f>IF('NRU Proposal Calc'!$C$6='NRU Ref Data'!M$2,Data!Q60,0)</f>
        <v>0</v>
      </c>
      <c r="N60" s="4">
        <f>IF('NRU Proposal Calc'!$C$6='NRU Ref Data'!N$2,Data!R60,0)</f>
        <v>0</v>
      </c>
      <c r="O60" s="4">
        <f>IF('NRU Proposal Calc'!$C$6='NRU Ref Data'!O$2,Data!S60,0)</f>
        <v>0</v>
      </c>
      <c r="P60" s="4">
        <f>IF('NRU Proposal Calc'!$C$6='NRU Ref Data'!P$2,Data!T60,0)</f>
        <v>0</v>
      </c>
      <c r="Q60" s="4">
        <f>IF('NRU Proposal Calc'!$C$6='NRU Ref Data'!Q$2,Data!U60,0)</f>
        <v>0</v>
      </c>
      <c r="R60" s="22">
        <f t="shared" si="1"/>
        <v>41.657167922374434</v>
      </c>
      <c r="S60" s="18">
        <f>IF(S$2='NRU Proposal Calc'!$D$6,Data!V60,0)</f>
        <v>0</v>
      </c>
      <c r="T60" s="4">
        <f>IF(T$2='NRU Proposal Calc'!$D$6,Data!W60,0)</f>
        <v>0</v>
      </c>
      <c r="U60" s="4">
        <f>IF(U$2='NRU Proposal Calc'!$D$6,Data!X60,0)</f>
        <v>0</v>
      </c>
      <c r="V60" s="4">
        <f>IF(V$2='NRU Proposal Calc'!$D$6,Data!Y60,0)</f>
        <v>0</v>
      </c>
      <c r="W60" s="4">
        <f>IF(W$2='NRU Proposal Calc'!$D$6,Data!Z60,0)</f>
        <v>0</v>
      </c>
      <c r="X60" s="4">
        <f>IF(X$2='NRU Proposal Calc'!$D$6,Data!AA60,0)</f>
        <v>0</v>
      </c>
      <c r="Y60" s="4">
        <f>IF(Y$2='NRU Proposal Calc'!$D$6,Data!AB60,0)</f>
        <v>0</v>
      </c>
      <c r="Z60" s="4">
        <f>IF(Z$2='NRU Proposal Calc'!$D$6,Data!AC60,0)</f>
        <v>0</v>
      </c>
      <c r="AA60" s="4">
        <f>IF(AA$2='NRU Proposal Calc'!$D$6,Data!AD60,0)</f>
        <v>0</v>
      </c>
      <c r="AB60" s="4">
        <f>IF(AB$2='NRU Proposal Calc'!$D$6,Data!AE60,0)</f>
        <v>0</v>
      </c>
      <c r="AC60" s="4">
        <f>IF(AC$2='NRU Proposal Calc'!$D$6,Data!AF60,0)</f>
        <v>0</v>
      </c>
      <c r="AD60" s="4">
        <f>IF(AD$2='NRU Proposal Calc'!$D$6,Data!AG60,0)</f>
        <v>0</v>
      </c>
      <c r="AE60" s="4">
        <f>IF(AE$2='NRU Proposal Calc'!$D$6,Data!AH60,0)</f>
        <v>0</v>
      </c>
      <c r="AF60" s="4">
        <f>IF(AF$2='NRU Proposal Calc'!$D$6,Data!AI60,0)</f>
        <v>0</v>
      </c>
      <c r="AG60" s="6">
        <f t="shared" si="2"/>
        <v>0</v>
      </c>
      <c r="AH60" s="18">
        <f>IF(AH$2='NRU Proposal Calc'!$E$6,0,0)</f>
        <v>0</v>
      </c>
      <c r="AI60" s="4">
        <f>IF(AI$2='NRU Proposal Calc'!$E$6,Data!AJ60,0)</f>
        <v>0</v>
      </c>
      <c r="AJ60" s="4">
        <f>IF(AJ$2='NRU Proposal Calc'!$E$6,Data!AK60,0)</f>
        <v>1.127054794520548</v>
      </c>
      <c r="AK60" s="4">
        <f>IF(AK$2='NRU Proposal Calc'!$E$6,Data!AL60,0)</f>
        <v>0</v>
      </c>
      <c r="AL60" s="4">
        <f>IF(AL$2='NRU Proposal Calc'!$E$6,Data!AM60,0)</f>
        <v>0</v>
      </c>
      <c r="AM60" s="4">
        <f>IF(AM$2='NRU Proposal Calc'!$E$6,Data!AN60,0)</f>
        <v>0</v>
      </c>
      <c r="AN60" s="4">
        <f>IF(AN$2='NRU Proposal Calc'!$E$6,Data!AO60,0)</f>
        <v>0</v>
      </c>
      <c r="AO60" s="4">
        <f>IF(AO$2='NRU Proposal Calc'!$E$6,Data!AP60,0)</f>
        <v>0</v>
      </c>
      <c r="AP60" s="6">
        <f t="shared" si="3"/>
        <v>1.127054794520548</v>
      </c>
      <c r="AQ60" s="18">
        <f>IF(AQ$2='NRU Proposal Calc'!$F$6,0,0)</f>
        <v>0</v>
      </c>
      <c r="AR60" s="4">
        <f>IF(AR$2='NRU Proposal Calc'!$F$6,Data!AQ60,0)</f>
        <v>0</v>
      </c>
      <c r="AS60" s="4">
        <f>IF(AS$2='NRU Proposal Calc'!$F$6,Data!AR60,0)</f>
        <v>0.96655251141552512</v>
      </c>
      <c r="AT60" s="4">
        <f>IF(AT$2='NRU Proposal Calc'!$F$6,Data!AS60,0)</f>
        <v>0</v>
      </c>
      <c r="AU60" s="4">
        <f>IF(AU$2='NRU Proposal Calc'!$F$6,Data!AT60,0)</f>
        <v>0</v>
      </c>
      <c r="AV60" s="4">
        <f>IF(AV$2='NRU Proposal Calc'!$F$6,Data!AU60,0)</f>
        <v>0</v>
      </c>
      <c r="AW60" s="4">
        <f>IF(AW$2='NRU Proposal Calc'!$F$6,Data!AV60,0)</f>
        <v>0</v>
      </c>
      <c r="AX60" s="4">
        <f>IF(AX$2='NRU Proposal Calc'!$F$6,Data!AW60,0)</f>
        <v>0</v>
      </c>
      <c r="AY60" s="6">
        <f t="shared" si="4"/>
        <v>0.96655251141552512</v>
      </c>
      <c r="AZ60" s="18">
        <f>IF(AZ$2='NRU Proposal Calc'!$G$6,0,0)</f>
        <v>0</v>
      </c>
      <c r="BA60" s="4">
        <f>IF(BA$2='NRU Proposal Calc'!$G$6,Data!AX60,0)</f>
        <v>0</v>
      </c>
      <c r="BB60" s="4">
        <f>IF(BB$2='NRU Proposal Calc'!$G$6,Data!AY60,0)</f>
        <v>0</v>
      </c>
      <c r="BC60" s="4">
        <f>IF(BC$2='NRU Proposal Calc'!$G$6,Data!AZ60,0)</f>
        <v>0</v>
      </c>
      <c r="BD60" s="4">
        <f>IF(BD$2='NRU Proposal Calc'!$G$6,Data!BA60,0)</f>
        <v>0</v>
      </c>
      <c r="BE60" s="4">
        <f>IF(BE$2='NRU Proposal Calc'!$G$6,Data!BB60,0)</f>
        <v>0</v>
      </c>
      <c r="BF60" s="4">
        <f>IF(BF$2='NRU Proposal Calc'!$G$6,Data!BC60,0)</f>
        <v>0</v>
      </c>
      <c r="BG60" s="4">
        <f>IF(BG$2='NRU Proposal Calc'!$G$6,Data!BD60,0)</f>
        <v>0</v>
      </c>
      <c r="BH60" s="6">
        <f t="shared" si="5"/>
        <v>0</v>
      </c>
      <c r="BI60" s="97">
        <f>IF('NRU Proposal Calc'!$H$6="Yes",Data!BE60,0)</f>
        <v>0</v>
      </c>
      <c r="BJ60" s="18">
        <f>IF(BJ$2='NRU Proposal Calc'!$L$4,0,0)</f>
        <v>0</v>
      </c>
      <c r="BK60" s="4">
        <f>IF(BK$2='NRU Proposal Calc'!$L$4,Data!BV60,0)</f>
        <v>0</v>
      </c>
      <c r="BL60" s="4">
        <f>IF(BL$2='NRU Proposal Calc'!$L$4,Data!BW60,0)</f>
        <v>0</v>
      </c>
      <c r="BM60" s="4">
        <f>IF(BM$2='NRU Proposal Calc'!$L$4,Data!BX60,0)</f>
        <v>0</v>
      </c>
      <c r="BN60" s="4">
        <f>IF(BN$2='NRU Proposal Calc'!$L$4,Data!BY60,0)</f>
        <v>0</v>
      </c>
      <c r="BO60" s="4">
        <f>IF(BO$2='NRU Proposal Calc'!$L$4,Data!BZ60,0)</f>
        <v>0</v>
      </c>
      <c r="BP60" s="6">
        <f t="shared" si="6"/>
        <v>0</v>
      </c>
      <c r="BQ60" s="4">
        <f>IF('NRU Proposal Calc'!$J$6='NRU Ref Data'!BQ$2,Data!C60,0)</f>
        <v>0</v>
      </c>
      <c r="BR60" s="4">
        <f>IF('NRU Proposal Calc'!$J$6='NRU Ref Data'!BR$2,Data!D60,0)</f>
        <v>0</v>
      </c>
      <c r="BS60" s="4">
        <f>IF('NRU Proposal Calc'!$J$6='NRU Ref Data'!BS$2,Data!E60,0)</f>
        <v>0</v>
      </c>
      <c r="BT60" s="4">
        <f>IF('NRU Proposal Calc'!$J$6='NRU Ref Data'!BT$2,Data!F60,0)</f>
        <v>33.130000000000003</v>
      </c>
      <c r="BU60" s="99">
        <f t="shared" si="0"/>
        <v>33.130000000000003</v>
      </c>
      <c r="BV60" s="102">
        <f>IF('NRU Proposal Calc'!$L$6="Yes",'NRU Ref Data'!BP60*'NRU Proposal Calc'!$L$5,0)</f>
        <v>0</v>
      </c>
      <c r="BW60" s="102">
        <f>IF('NRU Proposal Calc'!$M$6="Yes",IF(('NRU Proposal Calc'!I64-'NRU Ref Data'!BU60)&gt;0,('NRU Proposal Calc'!I64-'NRU Ref Data'!BU60)*'NRU Proposal Calc'!$M$5,0),0)</f>
        <v>3.2167803082191782</v>
      </c>
      <c r="BX60" s="80">
        <f>IF('NRU Proposal Calc'!$K$6="Yes",IF(('NRU Proposal Calc'!I64)&lt;'NRU Proposal Calc'!J64,('NRU Proposal Calc'!I64-'NRU Proposal Calc'!J64)*'NRU Proposal Calc'!$K$5,0),0)</f>
        <v>0</v>
      </c>
      <c r="BY60" s="105">
        <f>IF('NRU Proposal Calc'!$N$5='NRU Ref Data'!$BY$2,'NRU Scaling'!D63,0)</f>
        <v>1.9147454314864871</v>
      </c>
      <c r="BZ60" s="1">
        <f>IF('NRU Proposal Calc'!$N$5='NRU Ref Data'!$BZ$2,'NRU Scaling'!H63,0)</f>
        <v>0</v>
      </c>
      <c r="CA60" s="6">
        <f>IF('NRU Proposal Calc'!$N$6="Yes",SUM('NRU Ref Data'!BY60:BZ60),0)</f>
        <v>1.9147454314864871</v>
      </c>
      <c r="CB60" s="4"/>
      <c r="CC60" s="4"/>
      <c r="CD60" s="4"/>
      <c r="CE60" s="4"/>
      <c r="CF60" s="4"/>
      <c r="CG60" s="4"/>
      <c r="CH60" s="4"/>
      <c r="CI60" s="4"/>
      <c r="CJ60" s="4"/>
      <c r="CK60" s="4"/>
      <c r="CL60" s="4"/>
      <c r="CM60" s="4"/>
      <c r="CN60" s="4"/>
      <c r="CO60" s="4"/>
      <c r="CP60" s="4"/>
      <c r="CQ60" s="4"/>
      <c r="CR60" s="4" t="e">
        <f>IF('NRU Proposal Calc'!#REF!='NRU Ref Data'!CR$2,Data!G60,0)</f>
        <v>#REF!</v>
      </c>
      <c r="CS60" s="4" t="e">
        <f>IF('NRU Proposal Calc'!#REF!='NRU Ref Data'!CS$2,Data!H60,0)</f>
        <v>#REF!</v>
      </c>
      <c r="CT60" s="4" t="e">
        <f>IF('NRU Proposal Calc'!#REF!='NRU Ref Data'!CT$2,Data!I60,0)</f>
        <v>#REF!</v>
      </c>
      <c r="CU60" s="4" t="e">
        <f>IF('NRU Proposal Calc'!#REF!='NRU Ref Data'!CU$2,Data!J60,0)</f>
        <v>#REF!</v>
      </c>
      <c r="CV60" s="4" t="e">
        <f>IF('NRU Proposal Calc'!#REF!='NRU Ref Data'!CV$2,Data!K60,0)</f>
        <v>#REF!</v>
      </c>
      <c r="CW60" s="4" t="e">
        <f>IF('NRU Proposal Calc'!#REF!='NRU Ref Data'!CW$2,Data!L60,0)</f>
        <v>#REF!</v>
      </c>
      <c r="CX60" s="4" t="e">
        <f>IF('NRU Proposal Calc'!#REF!='NRU Ref Data'!CX$2,Data!M60,0)</f>
        <v>#REF!</v>
      </c>
      <c r="CY60" s="4" t="e">
        <f>IF('NRU Proposal Calc'!#REF!='NRU Ref Data'!CY$2,Data!N60,0)</f>
        <v>#REF!</v>
      </c>
      <c r="CZ60" s="4" t="e">
        <f>IF('NRU Proposal Calc'!#REF!='NRU Ref Data'!CZ$2,Data!O60,0)</f>
        <v>#REF!</v>
      </c>
      <c r="DA60" s="4" t="e">
        <f>IF('NRU Proposal Calc'!#REF!='NRU Ref Data'!DA$2,Data!P60,0)</f>
        <v>#REF!</v>
      </c>
      <c r="DB60" s="4" t="e">
        <f>IF('NRU Proposal Calc'!#REF!='NRU Ref Data'!DB$2,Data!Q60,0)</f>
        <v>#REF!</v>
      </c>
      <c r="DC60" s="4" t="e">
        <f>IF('NRU Proposal Calc'!#REF!='NRU Ref Data'!DC$2,Data!R60,0)</f>
        <v>#REF!</v>
      </c>
      <c r="DD60" s="4" t="e">
        <f>IF('NRU Proposal Calc'!#REF!='NRU Ref Data'!DD$2,Data!S60,0)</f>
        <v>#REF!</v>
      </c>
      <c r="DE60" s="4" t="e">
        <f>IF('NRU Proposal Calc'!#REF!='NRU Ref Data'!DE$2,Data!T60,0)</f>
        <v>#REF!</v>
      </c>
      <c r="DF60" s="4" t="e">
        <f>IF('NRU Proposal Calc'!#REF!='NRU Ref Data'!DF$2,Data!U60,0)</f>
        <v>#REF!</v>
      </c>
      <c r="DG60" s="22" t="e">
        <f t="shared" si="7"/>
        <v>#REF!</v>
      </c>
    </row>
    <row r="61" spans="1:111" x14ac:dyDescent="0.3">
      <c r="A61" s="12">
        <v>10174</v>
      </c>
      <c r="B61" s="37" t="s">
        <v>68</v>
      </c>
      <c r="C61" s="18">
        <f>IF('NRU Proposal Calc'!$C$6='NRU Ref Data'!C$2,Data!G61,0)</f>
        <v>0</v>
      </c>
      <c r="D61" s="4">
        <f>IF('NRU Proposal Calc'!$C$6='NRU Ref Data'!D$2,Data!H61,0)</f>
        <v>0</v>
      </c>
      <c r="E61" s="4">
        <f>IF('NRU Proposal Calc'!$C$6='NRU Ref Data'!E$2,Data!I61,0)</f>
        <v>0.49262568493150671</v>
      </c>
      <c r="F61" s="4">
        <f>IF('NRU Proposal Calc'!$C$6='NRU Ref Data'!F$2,Data!J61,0)</f>
        <v>0</v>
      </c>
      <c r="G61" s="4">
        <f>IF('NRU Proposal Calc'!$C$6='NRU Ref Data'!G$2,Data!K61,0)</f>
        <v>0</v>
      </c>
      <c r="H61" s="4">
        <f>IF('NRU Proposal Calc'!$C$6='NRU Ref Data'!H$2,Data!L61,0)</f>
        <v>0</v>
      </c>
      <c r="I61" s="4">
        <f>IF('NRU Proposal Calc'!$C$6='NRU Ref Data'!I$2,Data!M61,0)</f>
        <v>0</v>
      </c>
      <c r="J61" s="4">
        <f>IF('NRU Proposal Calc'!$C$6='NRU Ref Data'!J$2,Data!N61,0)</f>
        <v>0</v>
      </c>
      <c r="K61" s="4">
        <f>IF('NRU Proposal Calc'!$C$6='NRU Ref Data'!K$2,Data!O61,0)</f>
        <v>0</v>
      </c>
      <c r="L61" s="4">
        <f>IF('NRU Proposal Calc'!$C$6='NRU Ref Data'!L$2,Data!P61,0)</f>
        <v>0</v>
      </c>
      <c r="M61" s="4">
        <f>IF('NRU Proposal Calc'!$C$6='NRU Ref Data'!M$2,Data!Q61,0)</f>
        <v>0</v>
      </c>
      <c r="N61" s="4">
        <f>IF('NRU Proposal Calc'!$C$6='NRU Ref Data'!N$2,Data!R61,0)</f>
        <v>0</v>
      </c>
      <c r="O61" s="4">
        <f>IF('NRU Proposal Calc'!$C$6='NRU Ref Data'!O$2,Data!S61,0)</f>
        <v>0</v>
      </c>
      <c r="P61" s="4">
        <f>IF('NRU Proposal Calc'!$C$6='NRU Ref Data'!P$2,Data!T61,0)</f>
        <v>0</v>
      </c>
      <c r="Q61" s="4">
        <f>IF('NRU Proposal Calc'!$C$6='NRU Ref Data'!Q$2,Data!U61,0)</f>
        <v>0</v>
      </c>
      <c r="R61" s="22">
        <f t="shared" si="1"/>
        <v>0.49262568493150671</v>
      </c>
      <c r="S61" s="18">
        <f>IF(S$2='NRU Proposal Calc'!$D$6,Data!V61,0)</f>
        <v>0</v>
      </c>
      <c r="T61" s="4">
        <f>IF(T$2='NRU Proposal Calc'!$D$6,Data!W61,0)</f>
        <v>0</v>
      </c>
      <c r="U61" s="4">
        <f>IF(U$2='NRU Proposal Calc'!$D$6,Data!X61,0)</f>
        <v>0</v>
      </c>
      <c r="V61" s="4">
        <f>IF(V$2='NRU Proposal Calc'!$D$6,Data!Y61,0)</f>
        <v>0</v>
      </c>
      <c r="W61" s="4">
        <f>IF(W$2='NRU Proposal Calc'!$D$6,Data!Z61,0)</f>
        <v>0</v>
      </c>
      <c r="X61" s="4">
        <f>IF(X$2='NRU Proposal Calc'!$D$6,Data!AA61,0)</f>
        <v>0</v>
      </c>
      <c r="Y61" s="4">
        <f>IF(Y$2='NRU Proposal Calc'!$D$6,Data!AB61,0)</f>
        <v>0</v>
      </c>
      <c r="Z61" s="4">
        <f>IF(Z$2='NRU Proposal Calc'!$D$6,Data!AC61,0)</f>
        <v>0</v>
      </c>
      <c r="AA61" s="4">
        <f>IF(AA$2='NRU Proposal Calc'!$D$6,Data!AD61,0)</f>
        <v>0</v>
      </c>
      <c r="AB61" s="4">
        <f>IF(AB$2='NRU Proposal Calc'!$D$6,Data!AE61,0)</f>
        <v>0</v>
      </c>
      <c r="AC61" s="4">
        <f>IF(AC$2='NRU Proposal Calc'!$D$6,Data!AF61,0)</f>
        <v>0</v>
      </c>
      <c r="AD61" s="4">
        <f>IF(AD$2='NRU Proposal Calc'!$D$6,Data!AG61,0)</f>
        <v>0</v>
      </c>
      <c r="AE61" s="4">
        <f>IF(AE$2='NRU Proposal Calc'!$D$6,Data!AH61,0)</f>
        <v>0</v>
      </c>
      <c r="AF61" s="4">
        <f>IF(AF$2='NRU Proposal Calc'!$D$6,Data!AI61,0)</f>
        <v>0</v>
      </c>
      <c r="AG61" s="6">
        <f t="shared" si="2"/>
        <v>0</v>
      </c>
      <c r="AH61" s="18">
        <f>IF(AH$2='NRU Proposal Calc'!$E$6,0,0)</f>
        <v>0</v>
      </c>
      <c r="AI61" s="4">
        <f>IF(AI$2='NRU Proposal Calc'!$E$6,Data!AJ61,0)</f>
        <v>0</v>
      </c>
      <c r="AJ61" s="4">
        <f>IF(AJ$2='NRU Proposal Calc'!$E$6,Data!AK61,0)</f>
        <v>0</v>
      </c>
      <c r="AK61" s="4">
        <f>IF(AK$2='NRU Proposal Calc'!$E$6,Data!AL61,0)</f>
        <v>0</v>
      </c>
      <c r="AL61" s="4">
        <f>IF(AL$2='NRU Proposal Calc'!$E$6,Data!AM61,0)</f>
        <v>0</v>
      </c>
      <c r="AM61" s="4">
        <f>IF(AM$2='NRU Proposal Calc'!$E$6,Data!AN61,0)</f>
        <v>0</v>
      </c>
      <c r="AN61" s="4">
        <f>IF(AN$2='NRU Proposal Calc'!$E$6,Data!AO61,0)</f>
        <v>0</v>
      </c>
      <c r="AO61" s="4">
        <f>IF(AO$2='NRU Proposal Calc'!$E$6,Data!AP61,0)</f>
        <v>0</v>
      </c>
      <c r="AP61" s="6">
        <f t="shared" si="3"/>
        <v>0</v>
      </c>
      <c r="AQ61" s="18">
        <f>IF(AQ$2='NRU Proposal Calc'!$F$6,0,0)</f>
        <v>0</v>
      </c>
      <c r="AR61" s="4">
        <f>IF(AR$2='NRU Proposal Calc'!$F$6,Data!AQ61,0)</f>
        <v>0</v>
      </c>
      <c r="AS61" s="4">
        <f>IF(AS$2='NRU Proposal Calc'!$F$6,Data!AR61,0)</f>
        <v>0</v>
      </c>
      <c r="AT61" s="4">
        <f>IF(AT$2='NRU Proposal Calc'!$F$6,Data!AS61,0)</f>
        <v>0</v>
      </c>
      <c r="AU61" s="4">
        <f>IF(AU$2='NRU Proposal Calc'!$F$6,Data!AT61,0)</f>
        <v>0</v>
      </c>
      <c r="AV61" s="4">
        <f>IF(AV$2='NRU Proposal Calc'!$F$6,Data!AU61,0)</f>
        <v>0</v>
      </c>
      <c r="AW61" s="4">
        <f>IF(AW$2='NRU Proposal Calc'!$F$6,Data!AV61,0)</f>
        <v>0</v>
      </c>
      <c r="AX61" s="4">
        <f>IF(AX$2='NRU Proposal Calc'!$F$6,Data!AW61,0)</f>
        <v>0</v>
      </c>
      <c r="AY61" s="6">
        <f t="shared" si="4"/>
        <v>0</v>
      </c>
      <c r="AZ61" s="18">
        <f>IF(AZ$2='NRU Proposal Calc'!$G$6,0,0)</f>
        <v>0</v>
      </c>
      <c r="BA61" s="4">
        <f>IF(BA$2='NRU Proposal Calc'!$G$6,Data!AX61,0)</f>
        <v>0</v>
      </c>
      <c r="BB61" s="4">
        <f>IF(BB$2='NRU Proposal Calc'!$G$6,Data!AY61,0)</f>
        <v>0</v>
      </c>
      <c r="BC61" s="4">
        <f>IF(BC$2='NRU Proposal Calc'!$G$6,Data!AZ61,0)</f>
        <v>0</v>
      </c>
      <c r="BD61" s="4">
        <f>IF(BD$2='NRU Proposal Calc'!$G$6,Data!BA61,0)</f>
        <v>0</v>
      </c>
      <c r="BE61" s="4">
        <f>IF(BE$2='NRU Proposal Calc'!$G$6,Data!BB61,0)</f>
        <v>0</v>
      </c>
      <c r="BF61" s="4">
        <f>IF(BF$2='NRU Proposal Calc'!$G$6,Data!BC61,0)</f>
        <v>0</v>
      </c>
      <c r="BG61" s="4">
        <f>IF(BG$2='NRU Proposal Calc'!$G$6,Data!BD61,0)</f>
        <v>0</v>
      </c>
      <c r="BH61" s="6">
        <f t="shared" si="5"/>
        <v>0</v>
      </c>
      <c r="BI61" s="97">
        <f>IF('NRU Proposal Calc'!$H$6="Yes",Data!BE61,0)</f>
        <v>0</v>
      </c>
      <c r="BJ61" s="18">
        <f>IF(BJ$2='NRU Proposal Calc'!$L$4,0,0)</f>
        <v>0</v>
      </c>
      <c r="BK61" s="4">
        <f>IF(BK$2='NRU Proposal Calc'!$L$4,Data!BV61,0)</f>
        <v>0</v>
      </c>
      <c r="BL61" s="4">
        <f>IF(BL$2='NRU Proposal Calc'!$L$4,Data!BW61,0)</f>
        <v>0</v>
      </c>
      <c r="BM61" s="4">
        <f>IF(BM$2='NRU Proposal Calc'!$L$4,Data!BX61,0)</f>
        <v>0</v>
      </c>
      <c r="BN61" s="4">
        <f>IF(BN$2='NRU Proposal Calc'!$L$4,Data!BY61,0)</f>
        <v>0</v>
      </c>
      <c r="BO61" s="4">
        <f>IF(BO$2='NRU Proposal Calc'!$L$4,Data!BZ61,0)</f>
        <v>0</v>
      </c>
      <c r="BP61" s="6">
        <f t="shared" si="6"/>
        <v>0</v>
      </c>
      <c r="BQ61" s="4">
        <f>IF('NRU Proposal Calc'!$J$6='NRU Ref Data'!BQ$2,Data!C61,0)</f>
        <v>0</v>
      </c>
      <c r="BR61" s="4">
        <f>IF('NRU Proposal Calc'!$J$6='NRU Ref Data'!BR$2,Data!D61,0)</f>
        <v>0</v>
      </c>
      <c r="BS61" s="4">
        <f>IF('NRU Proposal Calc'!$J$6='NRU Ref Data'!BS$2,Data!E61,0)</f>
        <v>0</v>
      </c>
      <c r="BT61" s="4">
        <f>IF('NRU Proposal Calc'!$J$6='NRU Ref Data'!BT$2,Data!F61,0)</f>
        <v>0.50700000000000001</v>
      </c>
      <c r="BU61" s="99">
        <f t="shared" si="0"/>
        <v>0.50700000000000001</v>
      </c>
      <c r="BV61" s="102">
        <f>IF('NRU Proposal Calc'!$L$6="Yes",'NRU Ref Data'!BP61*'NRU Proposal Calc'!$L$5,0)</f>
        <v>0</v>
      </c>
      <c r="BW61" s="102">
        <f>IF('NRU Proposal Calc'!$M$6="Yes",IF(('NRU Proposal Calc'!I65-'NRU Ref Data'!BU61)&gt;0,('NRU Proposal Calc'!I65-'NRU Ref Data'!BU61)*'NRU Proposal Calc'!$M$5,0),0)</f>
        <v>0</v>
      </c>
      <c r="BX61" s="80">
        <f>IF('NRU Proposal Calc'!$K$6="Yes",IF(('NRU Proposal Calc'!I65)&lt;'NRU Proposal Calc'!J65,('NRU Proposal Calc'!I65-'NRU Proposal Calc'!J65)*'NRU Proposal Calc'!$K$5,0),0)</f>
        <v>-1.4374315068493293E-2</v>
      </c>
      <c r="BY61" s="105">
        <f>IF('NRU Proposal Calc'!$N$5='NRU Ref Data'!$BY$2,'NRU Scaling'!D64,0)</f>
        <v>2.5951481029592164E-2</v>
      </c>
      <c r="BZ61" s="1">
        <f>IF('NRU Proposal Calc'!$N$5='NRU Ref Data'!$BZ$2,'NRU Scaling'!H64,0)</f>
        <v>0</v>
      </c>
      <c r="CA61" s="6">
        <f>IF('NRU Proposal Calc'!$N$6="Yes",SUM('NRU Ref Data'!BY61:BZ61),0)</f>
        <v>2.5951481029592164E-2</v>
      </c>
      <c r="CB61" s="4"/>
      <c r="CC61" s="4"/>
      <c r="CD61" s="4"/>
      <c r="CE61" s="4"/>
      <c r="CF61" s="4"/>
      <c r="CG61" s="4"/>
      <c r="CH61" s="4"/>
      <c r="CI61" s="4"/>
      <c r="CJ61" s="4"/>
      <c r="CK61" s="4"/>
      <c r="CL61" s="4"/>
      <c r="CM61" s="4"/>
      <c r="CN61" s="4"/>
      <c r="CO61" s="4"/>
      <c r="CP61" s="4"/>
      <c r="CQ61" s="4"/>
      <c r="CR61" s="4" t="e">
        <f>IF('NRU Proposal Calc'!#REF!='NRU Ref Data'!CR$2,Data!G61,0)</f>
        <v>#REF!</v>
      </c>
      <c r="CS61" s="4" t="e">
        <f>IF('NRU Proposal Calc'!#REF!='NRU Ref Data'!CS$2,Data!H61,0)</f>
        <v>#REF!</v>
      </c>
      <c r="CT61" s="4" t="e">
        <f>IF('NRU Proposal Calc'!#REF!='NRU Ref Data'!CT$2,Data!I61,0)</f>
        <v>#REF!</v>
      </c>
      <c r="CU61" s="4" t="e">
        <f>IF('NRU Proposal Calc'!#REF!='NRU Ref Data'!CU$2,Data!J61,0)</f>
        <v>#REF!</v>
      </c>
      <c r="CV61" s="4" t="e">
        <f>IF('NRU Proposal Calc'!#REF!='NRU Ref Data'!CV$2,Data!K61,0)</f>
        <v>#REF!</v>
      </c>
      <c r="CW61" s="4" t="e">
        <f>IF('NRU Proposal Calc'!#REF!='NRU Ref Data'!CW$2,Data!L61,0)</f>
        <v>#REF!</v>
      </c>
      <c r="CX61" s="4" t="e">
        <f>IF('NRU Proposal Calc'!#REF!='NRU Ref Data'!CX$2,Data!M61,0)</f>
        <v>#REF!</v>
      </c>
      <c r="CY61" s="4" t="e">
        <f>IF('NRU Proposal Calc'!#REF!='NRU Ref Data'!CY$2,Data!N61,0)</f>
        <v>#REF!</v>
      </c>
      <c r="CZ61" s="4" t="e">
        <f>IF('NRU Proposal Calc'!#REF!='NRU Ref Data'!CZ$2,Data!O61,0)</f>
        <v>#REF!</v>
      </c>
      <c r="DA61" s="4" t="e">
        <f>IF('NRU Proposal Calc'!#REF!='NRU Ref Data'!DA$2,Data!P61,0)</f>
        <v>#REF!</v>
      </c>
      <c r="DB61" s="4" t="e">
        <f>IF('NRU Proposal Calc'!#REF!='NRU Ref Data'!DB$2,Data!Q61,0)</f>
        <v>#REF!</v>
      </c>
      <c r="DC61" s="4" t="e">
        <f>IF('NRU Proposal Calc'!#REF!='NRU Ref Data'!DC$2,Data!R61,0)</f>
        <v>#REF!</v>
      </c>
      <c r="DD61" s="4" t="e">
        <f>IF('NRU Proposal Calc'!#REF!='NRU Ref Data'!DD$2,Data!S61,0)</f>
        <v>#REF!</v>
      </c>
      <c r="DE61" s="4" t="e">
        <f>IF('NRU Proposal Calc'!#REF!='NRU Ref Data'!DE$2,Data!T61,0)</f>
        <v>#REF!</v>
      </c>
      <c r="DF61" s="4" t="e">
        <f>IF('NRU Proposal Calc'!#REF!='NRU Ref Data'!DF$2,Data!U61,0)</f>
        <v>#REF!</v>
      </c>
      <c r="DG61" s="22" t="e">
        <f t="shared" si="7"/>
        <v>#REF!</v>
      </c>
    </row>
    <row r="62" spans="1:111" x14ac:dyDescent="0.3">
      <c r="A62" s="12">
        <v>10177</v>
      </c>
      <c r="B62" s="37" t="s">
        <v>69</v>
      </c>
      <c r="C62" s="18">
        <f>IF('NRU Proposal Calc'!$C$6='NRU Ref Data'!C$2,Data!G62,0)</f>
        <v>0</v>
      </c>
      <c r="D62" s="4">
        <f>IF('NRU Proposal Calc'!$C$6='NRU Ref Data'!D$2,Data!H62,0)</f>
        <v>0</v>
      </c>
      <c r="E62" s="4">
        <f>IF('NRU Proposal Calc'!$C$6='NRU Ref Data'!E$2,Data!I62,0)</f>
        <v>8.2642351598173516</v>
      </c>
      <c r="F62" s="4">
        <f>IF('NRU Proposal Calc'!$C$6='NRU Ref Data'!F$2,Data!J62,0)</f>
        <v>0</v>
      </c>
      <c r="G62" s="4">
        <f>IF('NRU Proposal Calc'!$C$6='NRU Ref Data'!G$2,Data!K62,0)</f>
        <v>0</v>
      </c>
      <c r="H62" s="4">
        <f>IF('NRU Proposal Calc'!$C$6='NRU Ref Data'!H$2,Data!L62,0)</f>
        <v>0</v>
      </c>
      <c r="I62" s="4">
        <f>IF('NRU Proposal Calc'!$C$6='NRU Ref Data'!I$2,Data!M62,0)</f>
        <v>0</v>
      </c>
      <c r="J62" s="4">
        <f>IF('NRU Proposal Calc'!$C$6='NRU Ref Data'!J$2,Data!N62,0)</f>
        <v>0</v>
      </c>
      <c r="K62" s="4">
        <f>IF('NRU Proposal Calc'!$C$6='NRU Ref Data'!K$2,Data!O62,0)</f>
        <v>0</v>
      </c>
      <c r="L62" s="4">
        <f>IF('NRU Proposal Calc'!$C$6='NRU Ref Data'!L$2,Data!P62,0)</f>
        <v>0</v>
      </c>
      <c r="M62" s="4">
        <f>IF('NRU Proposal Calc'!$C$6='NRU Ref Data'!M$2,Data!Q62,0)</f>
        <v>0</v>
      </c>
      <c r="N62" s="4">
        <f>IF('NRU Proposal Calc'!$C$6='NRU Ref Data'!N$2,Data!R62,0)</f>
        <v>0</v>
      </c>
      <c r="O62" s="4">
        <f>IF('NRU Proposal Calc'!$C$6='NRU Ref Data'!O$2,Data!S62,0)</f>
        <v>0</v>
      </c>
      <c r="P62" s="4">
        <f>IF('NRU Proposal Calc'!$C$6='NRU Ref Data'!P$2,Data!T62,0)</f>
        <v>0</v>
      </c>
      <c r="Q62" s="4">
        <f>IF('NRU Proposal Calc'!$C$6='NRU Ref Data'!Q$2,Data!U62,0)</f>
        <v>0</v>
      </c>
      <c r="R62" s="22">
        <f t="shared" si="1"/>
        <v>8.2642351598173516</v>
      </c>
      <c r="S62" s="18">
        <f>IF(S$2='NRU Proposal Calc'!$D$6,Data!V62,0)</f>
        <v>0</v>
      </c>
      <c r="T62" s="4">
        <f>IF(T$2='NRU Proposal Calc'!$D$6,Data!W62,0)</f>
        <v>0</v>
      </c>
      <c r="U62" s="4">
        <f>IF(U$2='NRU Proposal Calc'!$D$6,Data!X62,0)</f>
        <v>0</v>
      </c>
      <c r="V62" s="4">
        <f>IF(V$2='NRU Proposal Calc'!$D$6,Data!Y62,0)</f>
        <v>0</v>
      </c>
      <c r="W62" s="4">
        <f>IF(W$2='NRU Proposal Calc'!$D$6,Data!Z62,0)</f>
        <v>0</v>
      </c>
      <c r="X62" s="4">
        <f>IF(X$2='NRU Proposal Calc'!$D$6,Data!AA62,0)</f>
        <v>0</v>
      </c>
      <c r="Y62" s="4">
        <f>IF(Y$2='NRU Proposal Calc'!$D$6,Data!AB62,0)</f>
        <v>0</v>
      </c>
      <c r="Z62" s="4">
        <f>IF(Z$2='NRU Proposal Calc'!$D$6,Data!AC62,0)</f>
        <v>0</v>
      </c>
      <c r="AA62" s="4">
        <f>IF(AA$2='NRU Proposal Calc'!$D$6,Data!AD62,0)</f>
        <v>0</v>
      </c>
      <c r="AB62" s="4">
        <f>IF(AB$2='NRU Proposal Calc'!$D$6,Data!AE62,0)</f>
        <v>0</v>
      </c>
      <c r="AC62" s="4">
        <f>IF(AC$2='NRU Proposal Calc'!$D$6,Data!AF62,0)</f>
        <v>0</v>
      </c>
      <c r="AD62" s="4">
        <f>IF(AD$2='NRU Proposal Calc'!$D$6,Data!AG62,0)</f>
        <v>0</v>
      </c>
      <c r="AE62" s="4">
        <f>IF(AE$2='NRU Proposal Calc'!$D$6,Data!AH62,0)</f>
        <v>0</v>
      </c>
      <c r="AF62" s="4">
        <f>IF(AF$2='NRU Proposal Calc'!$D$6,Data!AI62,0)</f>
        <v>0</v>
      </c>
      <c r="AG62" s="6">
        <f t="shared" si="2"/>
        <v>0</v>
      </c>
      <c r="AH62" s="18">
        <f>IF(AH$2='NRU Proposal Calc'!$E$6,0,0)</f>
        <v>0</v>
      </c>
      <c r="AI62" s="4">
        <f>IF(AI$2='NRU Proposal Calc'!$E$6,Data!AJ62,0)</f>
        <v>0</v>
      </c>
      <c r="AJ62" s="4">
        <f>IF(AJ$2='NRU Proposal Calc'!$E$6,Data!AK62,0)</f>
        <v>0</v>
      </c>
      <c r="AK62" s="4">
        <f>IF(AK$2='NRU Proposal Calc'!$E$6,Data!AL62,0)</f>
        <v>0</v>
      </c>
      <c r="AL62" s="4">
        <f>IF(AL$2='NRU Proposal Calc'!$E$6,Data!AM62,0)</f>
        <v>0</v>
      </c>
      <c r="AM62" s="4">
        <f>IF(AM$2='NRU Proposal Calc'!$E$6,Data!AN62,0)</f>
        <v>0</v>
      </c>
      <c r="AN62" s="4">
        <f>IF(AN$2='NRU Proposal Calc'!$E$6,Data!AO62,0)</f>
        <v>0</v>
      </c>
      <c r="AO62" s="4">
        <f>IF(AO$2='NRU Proposal Calc'!$E$6,Data!AP62,0)</f>
        <v>0</v>
      </c>
      <c r="AP62" s="6">
        <f t="shared" si="3"/>
        <v>0</v>
      </c>
      <c r="AQ62" s="18">
        <f>IF(AQ$2='NRU Proposal Calc'!$F$6,0,0)</f>
        <v>0</v>
      </c>
      <c r="AR62" s="4">
        <f>IF(AR$2='NRU Proposal Calc'!$F$6,Data!AQ62,0)</f>
        <v>0</v>
      </c>
      <c r="AS62" s="4">
        <f>IF(AS$2='NRU Proposal Calc'!$F$6,Data!AR62,0)</f>
        <v>0</v>
      </c>
      <c r="AT62" s="4">
        <f>IF(AT$2='NRU Proposal Calc'!$F$6,Data!AS62,0)</f>
        <v>0</v>
      </c>
      <c r="AU62" s="4">
        <f>IF(AU$2='NRU Proposal Calc'!$F$6,Data!AT62,0)</f>
        <v>0</v>
      </c>
      <c r="AV62" s="4">
        <f>IF(AV$2='NRU Proposal Calc'!$F$6,Data!AU62,0)</f>
        <v>0</v>
      </c>
      <c r="AW62" s="4">
        <f>IF(AW$2='NRU Proposal Calc'!$F$6,Data!AV62,0)</f>
        <v>0</v>
      </c>
      <c r="AX62" s="4">
        <f>IF(AX$2='NRU Proposal Calc'!$F$6,Data!AW62,0)</f>
        <v>0</v>
      </c>
      <c r="AY62" s="6">
        <f t="shared" si="4"/>
        <v>0</v>
      </c>
      <c r="AZ62" s="18">
        <f>IF(AZ$2='NRU Proposal Calc'!$G$6,0,0)</f>
        <v>0</v>
      </c>
      <c r="BA62" s="4">
        <f>IF(BA$2='NRU Proposal Calc'!$G$6,Data!AX62,0)</f>
        <v>0</v>
      </c>
      <c r="BB62" s="4">
        <f>IF(BB$2='NRU Proposal Calc'!$G$6,Data!AY62,0)</f>
        <v>0</v>
      </c>
      <c r="BC62" s="4">
        <f>IF(BC$2='NRU Proposal Calc'!$G$6,Data!AZ62,0)</f>
        <v>0</v>
      </c>
      <c r="BD62" s="4">
        <f>IF(BD$2='NRU Proposal Calc'!$G$6,Data!BA62,0)</f>
        <v>0</v>
      </c>
      <c r="BE62" s="4">
        <f>IF(BE$2='NRU Proposal Calc'!$G$6,Data!BB62,0)</f>
        <v>0</v>
      </c>
      <c r="BF62" s="4">
        <f>IF(BF$2='NRU Proposal Calc'!$G$6,Data!BC62,0)</f>
        <v>0</v>
      </c>
      <c r="BG62" s="4">
        <f>IF(BG$2='NRU Proposal Calc'!$G$6,Data!BD62,0)</f>
        <v>0</v>
      </c>
      <c r="BH62" s="6">
        <f t="shared" si="5"/>
        <v>0</v>
      </c>
      <c r="BI62" s="97">
        <f>IF('NRU Proposal Calc'!$H$6="Yes",Data!BE62,0)</f>
        <v>0</v>
      </c>
      <c r="BJ62" s="18">
        <f>IF(BJ$2='NRU Proposal Calc'!$L$4,0,0)</f>
        <v>0</v>
      </c>
      <c r="BK62" s="4">
        <f>IF(BK$2='NRU Proposal Calc'!$L$4,Data!BV62,0)</f>
        <v>0</v>
      </c>
      <c r="BL62" s="4">
        <f>IF(BL$2='NRU Proposal Calc'!$L$4,Data!BW62,0)</f>
        <v>0</v>
      </c>
      <c r="BM62" s="4">
        <f>IF(BM$2='NRU Proposal Calc'!$L$4,Data!BX62,0)</f>
        <v>0</v>
      </c>
      <c r="BN62" s="4">
        <f>IF(BN$2='NRU Proposal Calc'!$L$4,Data!BY62,0)</f>
        <v>0</v>
      </c>
      <c r="BO62" s="4">
        <f>IF(BO$2='NRU Proposal Calc'!$L$4,Data!BZ62,0)</f>
        <v>0</v>
      </c>
      <c r="BP62" s="6">
        <f t="shared" si="6"/>
        <v>0</v>
      </c>
      <c r="BQ62" s="4">
        <f>IF('NRU Proposal Calc'!$J$6='NRU Ref Data'!BQ$2,Data!C62,0)</f>
        <v>0</v>
      </c>
      <c r="BR62" s="4">
        <f>IF('NRU Proposal Calc'!$J$6='NRU Ref Data'!BR$2,Data!D62,0)</f>
        <v>0</v>
      </c>
      <c r="BS62" s="4">
        <f>IF('NRU Proposal Calc'!$J$6='NRU Ref Data'!BS$2,Data!E62,0)</f>
        <v>0</v>
      </c>
      <c r="BT62" s="4">
        <f>IF('NRU Proposal Calc'!$J$6='NRU Ref Data'!BT$2,Data!F62,0)</f>
        <v>11.664999999999999</v>
      </c>
      <c r="BU62" s="99">
        <f t="shared" si="0"/>
        <v>11.664999999999999</v>
      </c>
      <c r="BV62" s="102">
        <f>IF('NRU Proposal Calc'!$L$6="Yes",'NRU Ref Data'!BP62*'NRU Proposal Calc'!$L$5,0)</f>
        <v>0</v>
      </c>
      <c r="BW62" s="102">
        <f>IF('NRU Proposal Calc'!$M$6="Yes",IF(('NRU Proposal Calc'!I66-'NRU Ref Data'!BU62)&gt;0,('NRU Proposal Calc'!I66-'NRU Ref Data'!BU62)*'NRU Proposal Calc'!$M$5,0),0)</f>
        <v>0</v>
      </c>
      <c r="BX62" s="80">
        <f>IF('NRU Proposal Calc'!$K$6="Yes",IF(('NRU Proposal Calc'!I66)&lt;'NRU Proposal Calc'!J66,('NRU Proposal Calc'!I66-'NRU Proposal Calc'!J66)*'NRU Proposal Calc'!$K$5,0),0)</f>
        <v>-3.4007648401826476</v>
      </c>
      <c r="BY62" s="105">
        <f>IF('NRU Proposal Calc'!$N$5='NRU Ref Data'!$BY$2,'NRU Scaling'!D65,0)</f>
        <v>0.43535923630110301</v>
      </c>
      <c r="BZ62" s="1">
        <f>IF('NRU Proposal Calc'!$N$5='NRU Ref Data'!$BZ$2,'NRU Scaling'!H65,0)</f>
        <v>0</v>
      </c>
      <c r="CA62" s="6">
        <f>IF('NRU Proposal Calc'!$N$6="Yes",SUM('NRU Ref Data'!BY62:BZ62),0)</f>
        <v>0.43535923630110301</v>
      </c>
      <c r="CB62" s="4"/>
      <c r="CC62" s="4"/>
      <c r="CD62" s="4"/>
      <c r="CE62" s="4"/>
      <c r="CF62" s="4"/>
      <c r="CG62" s="4"/>
      <c r="CH62" s="4"/>
      <c r="CI62" s="4"/>
      <c r="CJ62" s="4"/>
      <c r="CK62" s="4"/>
      <c r="CL62" s="4"/>
      <c r="CM62" s="4"/>
      <c r="CN62" s="4"/>
      <c r="CO62" s="4"/>
      <c r="CP62" s="4"/>
      <c r="CQ62" s="4"/>
      <c r="CR62" s="4" t="e">
        <f>IF('NRU Proposal Calc'!#REF!='NRU Ref Data'!CR$2,Data!G62,0)</f>
        <v>#REF!</v>
      </c>
      <c r="CS62" s="4" t="e">
        <f>IF('NRU Proposal Calc'!#REF!='NRU Ref Data'!CS$2,Data!H62,0)</f>
        <v>#REF!</v>
      </c>
      <c r="CT62" s="4" t="e">
        <f>IF('NRU Proposal Calc'!#REF!='NRU Ref Data'!CT$2,Data!I62,0)</f>
        <v>#REF!</v>
      </c>
      <c r="CU62" s="4" t="e">
        <f>IF('NRU Proposal Calc'!#REF!='NRU Ref Data'!CU$2,Data!J62,0)</f>
        <v>#REF!</v>
      </c>
      <c r="CV62" s="4" t="e">
        <f>IF('NRU Proposal Calc'!#REF!='NRU Ref Data'!CV$2,Data!K62,0)</f>
        <v>#REF!</v>
      </c>
      <c r="CW62" s="4" t="e">
        <f>IF('NRU Proposal Calc'!#REF!='NRU Ref Data'!CW$2,Data!L62,0)</f>
        <v>#REF!</v>
      </c>
      <c r="CX62" s="4" t="e">
        <f>IF('NRU Proposal Calc'!#REF!='NRU Ref Data'!CX$2,Data!M62,0)</f>
        <v>#REF!</v>
      </c>
      <c r="CY62" s="4" t="e">
        <f>IF('NRU Proposal Calc'!#REF!='NRU Ref Data'!CY$2,Data!N62,0)</f>
        <v>#REF!</v>
      </c>
      <c r="CZ62" s="4" t="e">
        <f>IF('NRU Proposal Calc'!#REF!='NRU Ref Data'!CZ$2,Data!O62,0)</f>
        <v>#REF!</v>
      </c>
      <c r="DA62" s="4" t="e">
        <f>IF('NRU Proposal Calc'!#REF!='NRU Ref Data'!DA$2,Data!P62,0)</f>
        <v>#REF!</v>
      </c>
      <c r="DB62" s="4" t="e">
        <f>IF('NRU Proposal Calc'!#REF!='NRU Ref Data'!DB$2,Data!Q62,0)</f>
        <v>#REF!</v>
      </c>
      <c r="DC62" s="4" t="e">
        <f>IF('NRU Proposal Calc'!#REF!='NRU Ref Data'!DC$2,Data!R62,0)</f>
        <v>#REF!</v>
      </c>
      <c r="DD62" s="4" t="e">
        <f>IF('NRU Proposal Calc'!#REF!='NRU Ref Data'!DD$2,Data!S62,0)</f>
        <v>#REF!</v>
      </c>
      <c r="DE62" s="4" t="e">
        <f>IF('NRU Proposal Calc'!#REF!='NRU Ref Data'!DE$2,Data!T62,0)</f>
        <v>#REF!</v>
      </c>
      <c r="DF62" s="4" t="e">
        <f>IF('NRU Proposal Calc'!#REF!='NRU Ref Data'!DF$2,Data!U62,0)</f>
        <v>#REF!</v>
      </c>
      <c r="DG62" s="22" t="e">
        <f t="shared" si="7"/>
        <v>#REF!</v>
      </c>
    </row>
    <row r="63" spans="1:111" x14ac:dyDescent="0.3">
      <c r="A63" s="12">
        <v>10179</v>
      </c>
      <c r="B63" s="37" t="s">
        <v>70</v>
      </c>
      <c r="C63" s="18">
        <f>IF('NRU Proposal Calc'!$C$6='NRU Ref Data'!C$2,Data!G63,0)</f>
        <v>0</v>
      </c>
      <c r="D63" s="4">
        <f>IF('NRU Proposal Calc'!$C$6='NRU Ref Data'!D$2,Data!H63,0)</f>
        <v>0</v>
      </c>
      <c r="E63" s="4">
        <f>IF('NRU Proposal Calc'!$C$6='NRU Ref Data'!E$2,Data!I63,0)</f>
        <v>190.18913264840182</v>
      </c>
      <c r="F63" s="4">
        <f>IF('NRU Proposal Calc'!$C$6='NRU Ref Data'!F$2,Data!J63,0)</f>
        <v>0</v>
      </c>
      <c r="G63" s="4">
        <f>IF('NRU Proposal Calc'!$C$6='NRU Ref Data'!G$2,Data!K63,0)</f>
        <v>0</v>
      </c>
      <c r="H63" s="4">
        <f>IF('NRU Proposal Calc'!$C$6='NRU Ref Data'!H$2,Data!L63,0)</f>
        <v>0</v>
      </c>
      <c r="I63" s="4">
        <f>IF('NRU Proposal Calc'!$C$6='NRU Ref Data'!I$2,Data!M63,0)</f>
        <v>0</v>
      </c>
      <c r="J63" s="4">
        <f>IF('NRU Proposal Calc'!$C$6='NRU Ref Data'!J$2,Data!N63,0)</f>
        <v>0</v>
      </c>
      <c r="K63" s="4">
        <f>IF('NRU Proposal Calc'!$C$6='NRU Ref Data'!K$2,Data!O63,0)</f>
        <v>0</v>
      </c>
      <c r="L63" s="4">
        <f>IF('NRU Proposal Calc'!$C$6='NRU Ref Data'!L$2,Data!P63,0)</f>
        <v>0</v>
      </c>
      <c r="M63" s="4">
        <f>IF('NRU Proposal Calc'!$C$6='NRU Ref Data'!M$2,Data!Q63,0)</f>
        <v>0</v>
      </c>
      <c r="N63" s="4">
        <f>IF('NRU Proposal Calc'!$C$6='NRU Ref Data'!N$2,Data!R63,0)</f>
        <v>0</v>
      </c>
      <c r="O63" s="4">
        <f>IF('NRU Proposal Calc'!$C$6='NRU Ref Data'!O$2,Data!S63,0)</f>
        <v>0</v>
      </c>
      <c r="P63" s="4">
        <f>IF('NRU Proposal Calc'!$C$6='NRU Ref Data'!P$2,Data!T63,0)</f>
        <v>0</v>
      </c>
      <c r="Q63" s="4">
        <f>IF('NRU Proposal Calc'!$C$6='NRU Ref Data'!Q$2,Data!U63,0)</f>
        <v>0</v>
      </c>
      <c r="R63" s="22">
        <f t="shared" si="1"/>
        <v>190.18913264840182</v>
      </c>
      <c r="S63" s="18">
        <f>IF(S$2='NRU Proposal Calc'!$D$6,Data!V63,0)</f>
        <v>0</v>
      </c>
      <c r="T63" s="4">
        <f>IF(T$2='NRU Proposal Calc'!$D$6,Data!W63,0)</f>
        <v>0</v>
      </c>
      <c r="U63" s="4">
        <f>IF(U$2='NRU Proposal Calc'!$D$6,Data!X63,0)</f>
        <v>0</v>
      </c>
      <c r="V63" s="4">
        <f>IF(V$2='NRU Proposal Calc'!$D$6,Data!Y63,0)</f>
        <v>0</v>
      </c>
      <c r="W63" s="4">
        <f>IF(W$2='NRU Proposal Calc'!$D$6,Data!Z63,0)</f>
        <v>0</v>
      </c>
      <c r="X63" s="4">
        <f>IF(X$2='NRU Proposal Calc'!$D$6,Data!AA63,0)</f>
        <v>0</v>
      </c>
      <c r="Y63" s="4">
        <f>IF(Y$2='NRU Proposal Calc'!$D$6,Data!AB63,0)</f>
        <v>0</v>
      </c>
      <c r="Z63" s="4">
        <f>IF(Z$2='NRU Proposal Calc'!$D$6,Data!AC63,0)</f>
        <v>0</v>
      </c>
      <c r="AA63" s="4">
        <f>IF(AA$2='NRU Proposal Calc'!$D$6,Data!AD63,0)</f>
        <v>0</v>
      </c>
      <c r="AB63" s="4">
        <f>IF(AB$2='NRU Proposal Calc'!$D$6,Data!AE63,0)</f>
        <v>0</v>
      </c>
      <c r="AC63" s="4">
        <f>IF(AC$2='NRU Proposal Calc'!$D$6,Data!AF63,0)</f>
        <v>0</v>
      </c>
      <c r="AD63" s="4">
        <f>IF(AD$2='NRU Proposal Calc'!$D$6,Data!AG63,0)</f>
        <v>0</v>
      </c>
      <c r="AE63" s="4">
        <f>IF(AE$2='NRU Proposal Calc'!$D$6,Data!AH63,0)</f>
        <v>0</v>
      </c>
      <c r="AF63" s="4">
        <f>IF(AF$2='NRU Proposal Calc'!$D$6,Data!AI63,0)</f>
        <v>0</v>
      </c>
      <c r="AG63" s="6">
        <f t="shared" si="2"/>
        <v>0</v>
      </c>
      <c r="AH63" s="18">
        <f>IF(AH$2='NRU Proposal Calc'!$E$6,0,0)</f>
        <v>0</v>
      </c>
      <c r="AI63" s="4">
        <f>IF(AI$2='NRU Proposal Calc'!$E$6,Data!AJ63,0)</f>
        <v>0</v>
      </c>
      <c r="AJ63" s="4">
        <f>IF(AJ$2='NRU Proposal Calc'!$E$6,Data!AK63,0)</f>
        <v>0</v>
      </c>
      <c r="AK63" s="4">
        <f>IF(AK$2='NRU Proposal Calc'!$E$6,Data!AL63,0)</f>
        <v>0</v>
      </c>
      <c r="AL63" s="4">
        <f>IF(AL$2='NRU Proposal Calc'!$E$6,Data!AM63,0)</f>
        <v>0</v>
      </c>
      <c r="AM63" s="4">
        <f>IF(AM$2='NRU Proposal Calc'!$E$6,Data!AN63,0)</f>
        <v>0</v>
      </c>
      <c r="AN63" s="4">
        <f>IF(AN$2='NRU Proposal Calc'!$E$6,Data!AO63,0)</f>
        <v>0</v>
      </c>
      <c r="AO63" s="4">
        <f>IF(AO$2='NRU Proposal Calc'!$E$6,Data!AP63,0)</f>
        <v>0</v>
      </c>
      <c r="AP63" s="6">
        <f t="shared" si="3"/>
        <v>0</v>
      </c>
      <c r="AQ63" s="18">
        <f>IF(AQ$2='NRU Proposal Calc'!$F$6,0,0)</f>
        <v>0</v>
      </c>
      <c r="AR63" s="4">
        <f>IF(AR$2='NRU Proposal Calc'!$F$6,Data!AQ63,0)</f>
        <v>0</v>
      </c>
      <c r="AS63" s="4">
        <f>IF(AS$2='NRU Proposal Calc'!$F$6,Data!AR63,0)</f>
        <v>9.4042237442922367</v>
      </c>
      <c r="AT63" s="4">
        <f>IF(AT$2='NRU Proposal Calc'!$F$6,Data!AS63,0)</f>
        <v>0</v>
      </c>
      <c r="AU63" s="4">
        <f>IF(AU$2='NRU Proposal Calc'!$F$6,Data!AT63,0)</f>
        <v>0</v>
      </c>
      <c r="AV63" s="4">
        <f>IF(AV$2='NRU Proposal Calc'!$F$6,Data!AU63,0)</f>
        <v>0</v>
      </c>
      <c r="AW63" s="4">
        <f>IF(AW$2='NRU Proposal Calc'!$F$6,Data!AV63,0)</f>
        <v>0</v>
      </c>
      <c r="AX63" s="4">
        <f>IF(AX$2='NRU Proposal Calc'!$F$6,Data!AW63,0)</f>
        <v>0</v>
      </c>
      <c r="AY63" s="6">
        <f t="shared" si="4"/>
        <v>9.4042237442922367</v>
      </c>
      <c r="AZ63" s="18">
        <f>IF(AZ$2='NRU Proposal Calc'!$G$6,0,0)</f>
        <v>0</v>
      </c>
      <c r="BA63" s="4">
        <f>IF(BA$2='NRU Proposal Calc'!$G$6,Data!AX63,0)</f>
        <v>0</v>
      </c>
      <c r="BB63" s="4">
        <f>IF(BB$2='NRU Proposal Calc'!$G$6,Data!AY63,0)</f>
        <v>0</v>
      </c>
      <c r="BC63" s="4">
        <f>IF(BC$2='NRU Proposal Calc'!$G$6,Data!AZ63,0)</f>
        <v>0</v>
      </c>
      <c r="BD63" s="4">
        <f>IF(BD$2='NRU Proposal Calc'!$G$6,Data!BA63,0)</f>
        <v>0</v>
      </c>
      <c r="BE63" s="4">
        <f>IF(BE$2='NRU Proposal Calc'!$G$6,Data!BB63,0)</f>
        <v>0</v>
      </c>
      <c r="BF63" s="4">
        <f>IF(BF$2='NRU Proposal Calc'!$G$6,Data!BC63,0)</f>
        <v>0</v>
      </c>
      <c r="BG63" s="4">
        <f>IF(BG$2='NRU Proposal Calc'!$G$6,Data!BD63,0)</f>
        <v>0</v>
      </c>
      <c r="BH63" s="6">
        <f t="shared" si="5"/>
        <v>0</v>
      </c>
      <c r="BI63" s="97">
        <f>IF('NRU Proposal Calc'!$H$6="Yes",Data!BE63,0)</f>
        <v>0</v>
      </c>
      <c r="BJ63" s="18">
        <f>IF(BJ$2='NRU Proposal Calc'!$L$4,0,0)</f>
        <v>0</v>
      </c>
      <c r="BK63" s="4">
        <f>IF(BK$2='NRU Proposal Calc'!$L$4,Data!BV63,0)</f>
        <v>0</v>
      </c>
      <c r="BL63" s="4">
        <f>IF(BL$2='NRU Proposal Calc'!$L$4,Data!BW63,0)</f>
        <v>2.8874999999999997</v>
      </c>
      <c r="BM63" s="4">
        <f>IF(BM$2='NRU Proposal Calc'!$L$4,Data!BX63,0)</f>
        <v>0</v>
      </c>
      <c r="BN63" s="4">
        <f>IF(BN$2='NRU Proposal Calc'!$L$4,Data!BY63,0)</f>
        <v>0</v>
      </c>
      <c r="BO63" s="4">
        <f>IF(BO$2='NRU Proposal Calc'!$L$4,Data!BZ63,0)</f>
        <v>0</v>
      </c>
      <c r="BP63" s="6">
        <f t="shared" si="6"/>
        <v>2.8874999999999997</v>
      </c>
      <c r="BQ63" s="4">
        <f>IF('NRU Proposal Calc'!$J$6='NRU Ref Data'!BQ$2,Data!C63,0)</f>
        <v>0</v>
      </c>
      <c r="BR63" s="4">
        <f>IF('NRU Proposal Calc'!$J$6='NRU Ref Data'!BR$2,Data!D63,0)</f>
        <v>0</v>
      </c>
      <c r="BS63" s="4">
        <f>IF('NRU Proposal Calc'!$J$6='NRU Ref Data'!BS$2,Data!E63,0)</f>
        <v>0</v>
      </c>
      <c r="BT63" s="4">
        <f>IF('NRU Proposal Calc'!$J$6='NRU Ref Data'!BT$2,Data!F63,0)</f>
        <v>166.822</v>
      </c>
      <c r="BU63" s="99">
        <f t="shared" si="0"/>
        <v>166.822</v>
      </c>
      <c r="BV63" s="102">
        <f>IF('NRU Proposal Calc'!$L$6="Yes",'NRU Ref Data'!BP63*'NRU Proposal Calc'!$L$5,0)</f>
        <v>1.4437499999999999</v>
      </c>
      <c r="BW63" s="102">
        <f>IF('NRU Proposal Calc'!$M$6="Yes",IF(('NRU Proposal Calc'!I67-'NRU Ref Data'!BU63)&gt;0,('NRU Proposal Calc'!I67-'NRU Ref Data'!BU63)*'NRU Proposal Calc'!$M$5,0),0)</f>
        <v>6.9814544520547912</v>
      </c>
      <c r="BX63" s="80">
        <f>IF('NRU Proposal Calc'!$K$6="Yes",IF(('NRU Proposal Calc'!I67)&lt;'NRU Proposal Calc'!J67,('NRU Proposal Calc'!I67-'NRU Proposal Calc'!J67)*'NRU Proposal Calc'!$K$5,0),0)</f>
        <v>0</v>
      </c>
      <c r="BY63" s="105">
        <f>IF('NRU Proposal Calc'!$N$5='NRU Ref Data'!$BY$2,'NRU Scaling'!D66,0)</f>
        <v>9.2320084821782888</v>
      </c>
      <c r="BZ63" s="1">
        <f>IF('NRU Proposal Calc'!$N$5='NRU Ref Data'!$BZ$2,'NRU Scaling'!H66,0)</f>
        <v>0</v>
      </c>
      <c r="CA63" s="6">
        <f>IF('NRU Proposal Calc'!$N$6="Yes",SUM('NRU Ref Data'!BY63:BZ63),0)</f>
        <v>9.2320084821782888</v>
      </c>
      <c r="CB63" s="4"/>
      <c r="CC63" s="4"/>
      <c r="CD63" s="4"/>
      <c r="CE63" s="4"/>
      <c r="CF63" s="4"/>
      <c r="CG63" s="4"/>
      <c r="CH63" s="4"/>
      <c r="CI63" s="4"/>
      <c r="CJ63" s="4"/>
      <c r="CK63" s="4"/>
      <c r="CL63" s="4"/>
      <c r="CM63" s="4"/>
      <c r="CN63" s="4"/>
      <c r="CO63" s="4"/>
      <c r="CP63" s="4"/>
      <c r="CQ63" s="4"/>
      <c r="CR63" s="4" t="e">
        <f>IF('NRU Proposal Calc'!#REF!='NRU Ref Data'!CR$2,Data!G63,0)</f>
        <v>#REF!</v>
      </c>
      <c r="CS63" s="4" t="e">
        <f>IF('NRU Proposal Calc'!#REF!='NRU Ref Data'!CS$2,Data!H63,0)</f>
        <v>#REF!</v>
      </c>
      <c r="CT63" s="4" t="e">
        <f>IF('NRU Proposal Calc'!#REF!='NRU Ref Data'!CT$2,Data!I63,0)</f>
        <v>#REF!</v>
      </c>
      <c r="CU63" s="4" t="e">
        <f>IF('NRU Proposal Calc'!#REF!='NRU Ref Data'!CU$2,Data!J63,0)</f>
        <v>#REF!</v>
      </c>
      <c r="CV63" s="4" t="e">
        <f>IF('NRU Proposal Calc'!#REF!='NRU Ref Data'!CV$2,Data!K63,0)</f>
        <v>#REF!</v>
      </c>
      <c r="CW63" s="4" t="e">
        <f>IF('NRU Proposal Calc'!#REF!='NRU Ref Data'!CW$2,Data!L63,0)</f>
        <v>#REF!</v>
      </c>
      <c r="CX63" s="4" t="e">
        <f>IF('NRU Proposal Calc'!#REF!='NRU Ref Data'!CX$2,Data!M63,0)</f>
        <v>#REF!</v>
      </c>
      <c r="CY63" s="4" t="e">
        <f>IF('NRU Proposal Calc'!#REF!='NRU Ref Data'!CY$2,Data!N63,0)</f>
        <v>#REF!</v>
      </c>
      <c r="CZ63" s="4" t="e">
        <f>IF('NRU Proposal Calc'!#REF!='NRU Ref Data'!CZ$2,Data!O63,0)</f>
        <v>#REF!</v>
      </c>
      <c r="DA63" s="4" t="e">
        <f>IF('NRU Proposal Calc'!#REF!='NRU Ref Data'!DA$2,Data!P63,0)</f>
        <v>#REF!</v>
      </c>
      <c r="DB63" s="4" t="e">
        <f>IF('NRU Proposal Calc'!#REF!='NRU Ref Data'!DB$2,Data!Q63,0)</f>
        <v>#REF!</v>
      </c>
      <c r="DC63" s="4" t="e">
        <f>IF('NRU Proposal Calc'!#REF!='NRU Ref Data'!DC$2,Data!R63,0)</f>
        <v>#REF!</v>
      </c>
      <c r="DD63" s="4" t="e">
        <f>IF('NRU Proposal Calc'!#REF!='NRU Ref Data'!DD$2,Data!S63,0)</f>
        <v>#REF!</v>
      </c>
      <c r="DE63" s="4" t="e">
        <f>IF('NRU Proposal Calc'!#REF!='NRU Ref Data'!DE$2,Data!T63,0)</f>
        <v>#REF!</v>
      </c>
      <c r="DF63" s="4" t="e">
        <f>IF('NRU Proposal Calc'!#REF!='NRU Ref Data'!DF$2,Data!U63,0)</f>
        <v>#REF!</v>
      </c>
      <c r="DG63" s="22" t="e">
        <f t="shared" si="7"/>
        <v>#REF!</v>
      </c>
    </row>
    <row r="64" spans="1:111" x14ac:dyDescent="0.3">
      <c r="A64" s="12">
        <v>10183</v>
      </c>
      <c r="B64" s="37" t="s">
        <v>71</v>
      </c>
      <c r="C64" s="18">
        <f>IF('NRU Proposal Calc'!$C$6='NRU Ref Data'!C$2,Data!G64,0)</f>
        <v>0</v>
      </c>
      <c r="D64" s="4">
        <f>IF('NRU Proposal Calc'!$C$6='NRU Ref Data'!D$2,Data!H64,0)</f>
        <v>0</v>
      </c>
      <c r="E64" s="4">
        <f>IF('NRU Proposal Calc'!$C$6='NRU Ref Data'!E$2,Data!I64,0)</f>
        <v>124.76126015981733</v>
      </c>
      <c r="F64" s="4">
        <f>IF('NRU Proposal Calc'!$C$6='NRU Ref Data'!F$2,Data!J64,0)</f>
        <v>0</v>
      </c>
      <c r="G64" s="4">
        <f>IF('NRU Proposal Calc'!$C$6='NRU Ref Data'!G$2,Data!K64,0)</f>
        <v>0</v>
      </c>
      <c r="H64" s="4">
        <f>IF('NRU Proposal Calc'!$C$6='NRU Ref Data'!H$2,Data!L64,0)</f>
        <v>0</v>
      </c>
      <c r="I64" s="4">
        <f>IF('NRU Proposal Calc'!$C$6='NRU Ref Data'!I$2,Data!M64,0)</f>
        <v>0</v>
      </c>
      <c r="J64" s="4">
        <f>IF('NRU Proposal Calc'!$C$6='NRU Ref Data'!J$2,Data!N64,0)</f>
        <v>0</v>
      </c>
      <c r="K64" s="4">
        <f>IF('NRU Proposal Calc'!$C$6='NRU Ref Data'!K$2,Data!O64,0)</f>
        <v>0</v>
      </c>
      <c r="L64" s="4">
        <f>IF('NRU Proposal Calc'!$C$6='NRU Ref Data'!L$2,Data!P64,0)</f>
        <v>0</v>
      </c>
      <c r="M64" s="4">
        <f>IF('NRU Proposal Calc'!$C$6='NRU Ref Data'!M$2,Data!Q64,0)</f>
        <v>0</v>
      </c>
      <c r="N64" s="4">
        <f>IF('NRU Proposal Calc'!$C$6='NRU Ref Data'!N$2,Data!R64,0)</f>
        <v>0</v>
      </c>
      <c r="O64" s="4">
        <f>IF('NRU Proposal Calc'!$C$6='NRU Ref Data'!O$2,Data!S64,0)</f>
        <v>0</v>
      </c>
      <c r="P64" s="4">
        <f>IF('NRU Proposal Calc'!$C$6='NRU Ref Data'!P$2,Data!T64,0)</f>
        <v>0</v>
      </c>
      <c r="Q64" s="4">
        <f>IF('NRU Proposal Calc'!$C$6='NRU Ref Data'!Q$2,Data!U64,0)</f>
        <v>0</v>
      </c>
      <c r="R64" s="22">
        <f t="shared" si="1"/>
        <v>124.76126015981733</v>
      </c>
      <c r="S64" s="18">
        <f>IF(S$2='NRU Proposal Calc'!$D$6,Data!V64,0)</f>
        <v>0</v>
      </c>
      <c r="T64" s="4">
        <f>IF(T$2='NRU Proposal Calc'!$D$6,Data!W64,0)</f>
        <v>0</v>
      </c>
      <c r="U64" s="4">
        <f>IF(U$2='NRU Proposal Calc'!$D$6,Data!X64,0)</f>
        <v>0</v>
      </c>
      <c r="V64" s="4">
        <f>IF(V$2='NRU Proposal Calc'!$D$6,Data!Y64,0)</f>
        <v>0</v>
      </c>
      <c r="W64" s="4">
        <f>IF(W$2='NRU Proposal Calc'!$D$6,Data!Z64,0)</f>
        <v>0</v>
      </c>
      <c r="X64" s="4">
        <f>IF(X$2='NRU Proposal Calc'!$D$6,Data!AA64,0)</f>
        <v>0</v>
      </c>
      <c r="Y64" s="4">
        <f>IF(Y$2='NRU Proposal Calc'!$D$6,Data!AB64,0)</f>
        <v>0</v>
      </c>
      <c r="Z64" s="4">
        <f>IF(Z$2='NRU Proposal Calc'!$D$6,Data!AC64,0)</f>
        <v>0</v>
      </c>
      <c r="AA64" s="4">
        <f>IF(AA$2='NRU Proposal Calc'!$D$6,Data!AD64,0)</f>
        <v>0</v>
      </c>
      <c r="AB64" s="4">
        <f>IF(AB$2='NRU Proposal Calc'!$D$6,Data!AE64,0)</f>
        <v>0</v>
      </c>
      <c r="AC64" s="4">
        <f>IF(AC$2='NRU Proposal Calc'!$D$6,Data!AF64,0)</f>
        <v>0</v>
      </c>
      <c r="AD64" s="4">
        <f>IF(AD$2='NRU Proposal Calc'!$D$6,Data!AG64,0)</f>
        <v>0</v>
      </c>
      <c r="AE64" s="4">
        <f>IF(AE$2='NRU Proposal Calc'!$D$6,Data!AH64,0)</f>
        <v>0</v>
      </c>
      <c r="AF64" s="4">
        <f>IF(AF$2='NRU Proposal Calc'!$D$6,Data!AI64,0)</f>
        <v>0</v>
      </c>
      <c r="AG64" s="6">
        <f t="shared" si="2"/>
        <v>0</v>
      </c>
      <c r="AH64" s="18">
        <f>IF(AH$2='NRU Proposal Calc'!$E$6,0,0)</f>
        <v>0</v>
      </c>
      <c r="AI64" s="4">
        <f>IF(AI$2='NRU Proposal Calc'!$E$6,Data!AJ64,0)</f>
        <v>0</v>
      </c>
      <c r="AJ64" s="4">
        <f>IF(AJ$2='NRU Proposal Calc'!$E$6,Data!AK64,0)</f>
        <v>0.68926940639269407</v>
      </c>
      <c r="AK64" s="4">
        <f>IF(AK$2='NRU Proposal Calc'!$E$6,Data!AL64,0)</f>
        <v>0</v>
      </c>
      <c r="AL64" s="4">
        <f>IF(AL$2='NRU Proposal Calc'!$E$6,Data!AM64,0)</f>
        <v>0</v>
      </c>
      <c r="AM64" s="4">
        <f>IF(AM$2='NRU Proposal Calc'!$E$6,Data!AN64,0)</f>
        <v>0</v>
      </c>
      <c r="AN64" s="4">
        <f>IF(AN$2='NRU Proposal Calc'!$E$6,Data!AO64,0)</f>
        <v>0</v>
      </c>
      <c r="AO64" s="4">
        <f>IF(AO$2='NRU Proposal Calc'!$E$6,Data!AP64,0)</f>
        <v>0</v>
      </c>
      <c r="AP64" s="6">
        <f t="shared" si="3"/>
        <v>0.68926940639269407</v>
      </c>
      <c r="AQ64" s="18">
        <f>IF(AQ$2='NRU Proposal Calc'!$F$6,0,0)</f>
        <v>0</v>
      </c>
      <c r="AR64" s="4">
        <f>IF(AR$2='NRU Proposal Calc'!$F$6,Data!AQ64,0)</f>
        <v>0</v>
      </c>
      <c r="AS64" s="4">
        <f>IF(AS$2='NRU Proposal Calc'!$F$6,Data!AR64,0)</f>
        <v>0</v>
      </c>
      <c r="AT64" s="4">
        <f>IF(AT$2='NRU Proposal Calc'!$F$6,Data!AS64,0)</f>
        <v>0</v>
      </c>
      <c r="AU64" s="4">
        <f>IF(AU$2='NRU Proposal Calc'!$F$6,Data!AT64,0)</f>
        <v>0</v>
      </c>
      <c r="AV64" s="4">
        <f>IF(AV$2='NRU Proposal Calc'!$F$6,Data!AU64,0)</f>
        <v>0</v>
      </c>
      <c r="AW64" s="4">
        <f>IF(AW$2='NRU Proposal Calc'!$F$6,Data!AV64,0)</f>
        <v>0</v>
      </c>
      <c r="AX64" s="4">
        <f>IF(AX$2='NRU Proposal Calc'!$F$6,Data!AW64,0)</f>
        <v>0</v>
      </c>
      <c r="AY64" s="6">
        <f t="shared" si="4"/>
        <v>0</v>
      </c>
      <c r="AZ64" s="18">
        <f>IF(AZ$2='NRU Proposal Calc'!$G$6,0,0)</f>
        <v>0</v>
      </c>
      <c r="BA64" s="4">
        <f>IF(BA$2='NRU Proposal Calc'!$G$6,Data!AX64,0)</f>
        <v>0</v>
      </c>
      <c r="BB64" s="4">
        <f>IF(BB$2='NRU Proposal Calc'!$G$6,Data!AY64,0)</f>
        <v>0</v>
      </c>
      <c r="BC64" s="4">
        <f>IF(BC$2='NRU Proposal Calc'!$G$6,Data!AZ64,0)</f>
        <v>0</v>
      </c>
      <c r="BD64" s="4">
        <f>IF(BD$2='NRU Proposal Calc'!$G$6,Data!BA64,0)</f>
        <v>0</v>
      </c>
      <c r="BE64" s="4">
        <f>IF(BE$2='NRU Proposal Calc'!$G$6,Data!BB64,0)</f>
        <v>0</v>
      </c>
      <c r="BF64" s="4">
        <f>IF(BF$2='NRU Proposal Calc'!$G$6,Data!BC64,0)</f>
        <v>0</v>
      </c>
      <c r="BG64" s="4">
        <f>IF(BG$2='NRU Proposal Calc'!$G$6,Data!BD64,0)</f>
        <v>0</v>
      </c>
      <c r="BH64" s="6">
        <f t="shared" si="5"/>
        <v>0</v>
      </c>
      <c r="BI64" s="97">
        <f>IF('NRU Proposal Calc'!$H$6="Yes",Data!BE64,0)</f>
        <v>0</v>
      </c>
      <c r="BJ64" s="18">
        <f>IF(BJ$2='NRU Proposal Calc'!$L$4,0,0)</f>
        <v>0</v>
      </c>
      <c r="BK64" s="4">
        <f>IF(BK$2='NRU Proposal Calc'!$L$4,Data!BV64,0)</f>
        <v>0</v>
      </c>
      <c r="BL64" s="4">
        <f>IF(BL$2='NRU Proposal Calc'!$L$4,Data!BW64,0)</f>
        <v>2.677</v>
      </c>
      <c r="BM64" s="4">
        <f>IF(BM$2='NRU Proposal Calc'!$L$4,Data!BX64,0)</f>
        <v>0</v>
      </c>
      <c r="BN64" s="4">
        <f>IF(BN$2='NRU Proposal Calc'!$L$4,Data!BY64,0)</f>
        <v>0</v>
      </c>
      <c r="BO64" s="4">
        <f>IF(BO$2='NRU Proposal Calc'!$L$4,Data!BZ64,0)</f>
        <v>0</v>
      </c>
      <c r="BP64" s="6">
        <f t="shared" si="6"/>
        <v>2.677</v>
      </c>
      <c r="BQ64" s="4">
        <f>IF('NRU Proposal Calc'!$J$6='NRU Ref Data'!BQ$2,Data!C64,0)</f>
        <v>0</v>
      </c>
      <c r="BR64" s="4">
        <f>IF('NRU Proposal Calc'!$J$6='NRU Ref Data'!BR$2,Data!D64,0)</f>
        <v>0</v>
      </c>
      <c r="BS64" s="4">
        <f>IF('NRU Proposal Calc'!$J$6='NRU Ref Data'!BS$2,Data!E64,0)</f>
        <v>0</v>
      </c>
      <c r="BT64" s="4">
        <f>IF('NRU Proposal Calc'!$J$6='NRU Ref Data'!BT$2,Data!F64,0)</f>
        <v>117.351</v>
      </c>
      <c r="BU64" s="99">
        <f t="shared" si="0"/>
        <v>117.351</v>
      </c>
      <c r="BV64" s="102">
        <f>IF('NRU Proposal Calc'!$L$6="Yes",'NRU Ref Data'!BP64*'NRU Proposal Calc'!$L$5,0)</f>
        <v>1.3385</v>
      </c>
      <c r="BW64" s="102">
        <f>IF('NRU Proposal Calc'!$M$6="Yes",IF(('NRU Proposal Calc'!I68-'NRU Ref Data'!BU64)&gt;0,('NRU Proposal Calc'!I68-'NRU Ref Data'!BU64)*'NRU Proposal Calc'!$M$5,0),0)</f>
        <v>3.3604953767123149</v>
      </c>
      <c r="BX64" s="80">
        <f>IF('NRU Proposal Calc'!$K$6="Yes",IF(('NRU Proposal Calc'!I68)&lt;'NRU Proposal Calc'!J68,('NRU Proposal Calc'!I68-'NRU Proposal Calc'!J68)*'NRU Proposal Calc'!$K$5,0),0)</f>
        <v>0</v>
      </c>
      <c r="BY64" s="105">
        <f>IF('NRU Proposal Calc'!$N$5='NRU Ref Data'!$BY$2,'NRU Scaling'!D67,0)</f>
        <v>6.4295838332525106</v>
      </c>
      <c r="BZ64" s="1">
        <f>IF('NRU Proposal Calc'!$N$5='NRU Ref Data'!$BZ$2,'NRU Scaling'!H67,0)</f>
        <v>0</v>
      </c>
      <c r="CA64" s="6">
        <f>IF('NRU Proposal Calc'!$N$6="Yes",SUM('NRU Ref Data'!BY64:BZ64),0)</f>
        <v>6.4295838332525106</v>
      </c>
      <c r="CB64" s="4"/>
      <c r="CC64" s="4"/>
      <c r="CD64" s="4"/>
      <c r="CE64" s="4"/>
      <c r="CF64" s="4"/>
      <c r="CG64" s="4"/>
      <c r="CH64" s="4"/>
      <c r="CI64" s="4"/>
      <c r="CJ64" s="4"/>
      <c r="CK64" s="4"/>
      <c r="CL64" s="4"/>
      <c r="CM64" s="4"/>
      <c r="CN64" s="4"/>
      <c r="CO64" s="4"/>
      <c r="CP64" s="4"/>
      <c r="CQ64" s="4"/>
      <c r="CR64" s="4" t="e">
        <f>IF('NRU Proposal Calc'!#REF!='NRU Ref Data'!CR$2,Data!G64,0)</f>
        <v>#REF!</v>
      </c>
      <c r="CS64" s="4" t="e">
        <f>IF('NRU Proposal Calc'!#REF!='NRU Ref Data'!CS$2,Data!H64,0)</f>
        <v>#REF!</v>
      </c>
      <c r="CT64" s="4" t="e">
        <f>IF('NRU Proposal Calc'!#REF!='NRU Ref Data'!CT$2,Data!I64,0)</f>
        <v>#REF!</v>
      </c>
      <c r="CU64" s="4" t="e">
        <f>IF('NRU Proposal Calc'!#REF!='NRU Ref Data'!CU$2,Data!J64,0)</f>
        <v>#REF!</v>
      </c>
      <c r="CV64" s="4" t="e">
        <f>IF('NRU Proposal Calc'!#REF!='NRU Ref Data'!CV$2,Data!K64,0)</f>
        <v>#REF!</v>
      </c>
      <c r="CW64" s="4" t="e">
        <f>IF('NRU Proposal Calc'!#REF!='NRU Ref Data'!CW$2,Data!L64,0)</f>
        <v>#REF!</v>
      </c>
      <c r="CX64" s="4" t="e">
        <f>IF('NRU Proposal Calc'!#REF!='NRU Ref Data'!CX$2,Data!M64,0)</f>
        <v>#REF!</v>
      </c>
      <c r="CY64" s="4" t="e">
        <f>IF('NRU Proposal Calc'!#REF!='NRU Ref Data'!CY$2,Data!N64,0)</f>
        <v>#REF!</v>
      </c>
      <c r="CZ64" s="4" t="e">
        <f>IF('NRU Proposal Calc'!#REF!='NRU Ref Data'!CZ$2,Data!O64,0)</f>
        <v>#REF!</v>
      </c>
      <c r="DA64" s="4" t="e">
        <f>IF('NRU Proposal Calc'!#REF!='NRU Ref Data'!DA$2,Data!P64,0)</f>
        <v>#REF!</v>
      </c>
      <c r="DB64" s="4" t="e">
        <f>IF('NRU Proposal Calc'!#REF!='NRU Ref Data'!DB$2,Data!Q64,0)</f>
        <v>#REF!</v>
      </c>
      <c r="DC64" s="4" t="e">
        <f>IF('NRU Proposal Calc'!#REF!='NRU Ref Data'!DC$2,Data!R64,0)</f>
        <v>#REF!</v>
      </c>
      <c r="DD64" s="4" t="e">
        <f>IF('NRU Proposal Calc'!#REF!='NRU Ref Data'!DD$2,Data!S64,0)</f>
        <v>#REF!</v>
      </c>
      <c r="DE64" s="4" t="e">
        <f>IF('NRU Proposal Calc'!#REF!='NRU Ref Data'!DE$2,Data!T64,0)</f>
        <v>#REF!</v>
      </c>
      <c r="DF64" s="4" t="e">
        <f>IF('NRU Proposal Calc'!#REF!='NRU Ref Data'!DF$2,Data!U64,0)</f>
        <v>#REF!</v>
      </c>
      <c r="DG64" s="22" t="e">
        <f t="shared" si="7"/>
        <v>#REF!</v>
      </c>
    </row>
    <row r="65" spans="1:111" x14ac:dyDescent="0.3">
      <c r="A65" s="12">
        <v>10186</v>
      </c>
      <c r="B65" s="37" t="s">
        <v>72</v>
      </c>
      <c r="C65" s="18">
        <f>IF('NRU Proposal Calc'!$C$6='NRU Ref Data'!C$2,Data!G65,0)</f>
        <v>0</v>
      </c>
      <c r="D65" s="4">
        <f>IF('NRU Proposal Calc'!$C$6='NRU Ref Data'!D$2,Data!H65,0)</f>
        <v>0</v>
      </c>
      <c r="E65" s="4">
        <f>IF('NRU Proposal Calc'!$C$6='NRU Ref Data'!E$2,Data!I65,0)</f>
        <v>20.870014041095892</v>
      </c>
      <c r="F65" s="4">
        <f>IF('NRU Proposal Calc'!$C$6='NRU Ref Data'!F$2,Data!J65,0)</f>
        <v>0</v>
      </c>
      <c r="G65" s="4">
        <f>IF('NRU Proposal Calc'!$C$6='NRU Ref Data'!G$2,Data!K65,0)</f>
        <v>0</v>
      </c>
      <c r="H65" s="4">
        <f>IF('NRU Proposal Calc'!$C$6='NRU Ref Data'!H$2,Data!L65,0)</f>
        <v>0</v>
      </c>
      <c r="I65" s="4">
        <f>IF('NRU Proposal Calc'!$C$6='NRU Ref Data'!I$2,Data!M65,0)</f>
        <v>0</v>
      </c>
      <c r="J65" s="4">
        <f>IF('NRU Proposal Calc'!$C$6='NRU Ref Data'!J$2,Data!N65,0)</f>
        <v>0</v>
      </c>
      <c r="K65" s="4">
        <f>IF('NRU Proposal Calc'!$C$6='NRU Ref Data'!K$2,Data!O65,0)</f>
        <v>0</v>
      </c>
      <c r="L65" s="4">
        <f>IF('NRU Proposal Calc'!$C$6='NRU Ref Data'!L$2,Data!P65,0)</f>
        <v>0</v>
      </c>
      <c r="M65" s="4">
        <f>IF('NRU Proposal Calc'!$C$6='NRU Ref Data'!M$2,Data!Q65,0)</f>
        <v>0</v>
      </c>
      <c r="N65" s="4">
        <f>IF('NRU Proposal Calc'!$C$6='NRU Ref Data'!N$2,Data!R65,0)</f>
        <v>0</v>
      </c>
      <c r="O65" s="4">
        <f>IF('NRU Proposal Calc'!$C$6='NRU Ref Data'!O$2,Data!S65,0)</f>
        <v>0</v>
      </c>
      <c r="P65" s="4">
        <f>IF('NRU Proposal Calc'!$C$6='NRU Ref Data'!P$2,Data!T65,0)</f>
        <v>0</v>
      </c>
      <c r="Q65" s="4">
        <f>IF('NRU Proposal Calc'!$C$6='NRU Ref Data'!Q$2,Data!U65,0)</f>
        <v>0</v>
      </c>
      <c r="R65" s="22">
        <f t="shared" si="1"/>
        <v>20.870014041095892</v>
      </c>
      <c r="S65" s="18">
        <f>IF(S$2='NRU Proposal Calc'!$D$6,Data!V65,0)</f>
        <v>0</v>
      </c>
      <c r="T65" s="4">
        <f>IF(T$2='NRU Proposal Calc'!$D$6,Data!W65,0)</f>
        <v>0</v>
      </c>
      <c r="U65" s="4">
        <f>IF(U$2='NRU Proposal Calc'!$D$6,Data!X65,0)</f>
        <v>0</v>
      </c>
      <c r="V65" s="4">
        <f>IF(V$2='NRU Proposal Calc'!$D$6,Data!Y65,0)</f>
        <v>0</v>
      </c>
      <c r="W65" s="4">
        <f>IF(W$2='NRU Proposal Calc'!$D$6,Data!Z65,0)</f>
        <v>0</v>
      </c>
      <c r="X65" s="4">
        <f>IF(X$2='NRU Proposal Calc'!$D$6,Data!AA65,0)</f>
        <v>0</v>
      </c>
      <c r="Y65" s="4">
        <f>IF(Y$2='NRU Proposal Calc'!$D$6,Data!AB65,0)</f>
        <v>0</v>
      </c>
      <c r="Z65" s="4">
        <f>IF(Z$2='NRU Proposal Calc'!$D$6,Data!AC65,0)</f>
        <v>0</v>
      </c>
      <c r="AA65" s="4">
        <f>IF(AA$2='NRU Proposal Calc'!$D$6,Data!AD65,0)</f>
        <v>0</v>
      </c>
      <c r="AB65" s="4">
        <f>IF(AB$2='NRU Proposal Calc'!$D$6,Data!AE65,0)</f>
        <v>0</v>
      </c>
      <c r="AC65" s="4">
        <f>IF(AC$2='NRU Proposal Calc'!$D$6,Data!AF65,0)</f>
        <v>0</v>
      </c>
      <c r="AD65" s="4">
        <f>IF(AD$2='NRU Proposal Calc'!$D$6,Data!AG65,0)</f>
        <v>0</v>
      </c>
      <c r="AE65" s="4">
        <f>IF(AE$2='NRU Proposal Calc'!$D$6,Data!AH65,0)</f>
        <v>0</v>
      </c>
      <c r="AF65" s="4">
        <f>IF(AF$2='NRU Proposal Calc'!$D$6,Data!AI65,0)</f>
        <v>0</v>
      </c>
      <c r="AG65" s="6">
        <f t="shared" si="2"/>
        <v>0</v>
      </c>
      <c r="AH65" s="18">
        <f>IF(AH$2='NRU Proposal Calc'!$E$6,0,0)</f>
        <v>0</v>
      </c>
      <c r="AI65" s="4">
        <f>IF(AI$2='NRU Proposal Calc'!$E$6,Data!AJ65,0)</f>
        <v>0</v>
      </c>
      <c r="AJ65" s="4">
        <f>IF(AJ$2='NRU Proposal Calc'!$E$6,Data!AK65,0)</f>
        <v>3.3162100456621006</v>
      </c>
      <c r="AK65" s="4">
        <f>IF(AK$2='NRU Proposal Calc'!$E$6,Data!AL65,0)</f>
        <v>0</v>
      </c>
      <c r="AL65" s="4">
        <f>IF(AL$2='NRU Proposal Calc'!$E$6,Data!AM65,0)</f>
        <v>0</v>
      </c>
      <c r="AM65" s="4">
        <f>IF(AM$2='NRU Proposal Calc'!$E$6,Data!AN65,0)</f>
        <v>0</v>
      </c>
      <c r="AN65" s="4">
        <f>IF(AN$2='NRU Proposal Calc'!$E$6,Data!AO65,0)</f>
        <v>0</v>
      </c>
      <c r="AO65" s="4">
        <f>IF(AO$2='NRU Proposal Calc'!$E$6,Data!AP65,0)</f>
        <v>0</v>
      </c>
      <c r="AP65" s="6">
        <f t="shared" si="3"/>
        <v>3.3162100456621006</v>
      </c>
      <c r="AQ65" s="18">
        <f>IF(AQ$2='NRU Proposal Calc'!$F$6,0,0)</f>
        <v>0</v>
      </c>
      <c r="AR65" s="4">
        <f>IF(AR$2='NRU Proposal Calc'!$F$6,Data!AQ65,0)</f>
        <v>0</v>
      </c>
      <c r="AS65" s="4">
        <f>IF(AS$2='NRU Proposal Calc'!$F$6,Data!AR65,0)</f>
        <v>0</v>
      </c>
      <c r="AT65" s="4">
        <f>IF(AT$2='NRU Proposal Calc'!$F$6,Data!AS65,0)</f>
        <v>0</v>
      </c>
      <c r="AU65" s="4">
        <f>IF(AU$2='NRU Proposal Calc'!$F$6,Data!AT65,0)</f>
        <v>0</v>
      </c>
      <c r="AV65" s="4">
        <f>IF(AV$2='NRU Proposal Calc'!$F$6,Data!AU65,0)</f>
        <v>0</v>
      </c>
      <c r="AW65" s="4">
        <f>IF(AW$2='NRU Proposal Calc'!$F$6,Data!AV65,0)</f>
        <v>0</v>
      </c>
      <c r="AX65" s="4">
        <f>IF(AX$2='NRU Proposal Calc'!$F$6,Data!AW65,0)</f>
        <v>0</v>
      </c>
      <c r="AY65" s="6">
        <f t="shared" si="4"/>
        <v>0</v>
      </c>
      <c r="AZ65" s="18">
        <f>IF(AZ$2='NRU Proposal Calc'!$G$6,0,0)</f>
        <v>0</v>
      </c>
      <c r="BA65" s="4">
        <f>IF(BA$2='NRU Proposal Calc'!$G$6,Data!AX65,0)</f>
        <v>0</v>
      </c>
      <c r="BB65" s="4">
        <f>IF(BB$2='NRU Proposal Calc'!$G$6,Data!AY65,0)</f>
        <v>0</v>
      </c>
      <c r="BC65" s="4">
        <f>IF(BC$2='NRU Proposal Calc'!$G$6,Data!AZ65,0)</f>
        <v>0</v>
      </c>
      <c r="BD65" s="4">
        <f>IF(BD$2='NRU Proposal Calc'!$G$6,Data!BA65,0)</f>
        <v>0</v>
      </c>
      <c r="BE65" s="4">
        <f>IF(BE$2='NRU Proposal Calc'!$G$6,Data!BB65,0)</f>
        <v>0</v>
      </c>
      <c r="BF65" s="4">
        <f>IF(BF$2='NRU Proposal Calc'!$G$6,Data!BC65,0)</f>
        <v>0</v>
      </c>
      <c r="BG65" s="4">
        <f>IF(BG$2='NRU Proposal Calc'!$G$6,Data!BD65,0)</f>
        <v>0</v>
      </c>
      <c r="BH65" s="6">
        <f t="shared" si="5"/>
        <v>0</v>
      </c>
      <c r="BI65" s="97">
        <f>IF('NRU Proposal Calc'!$H$6="Yes",Data!BE65,0)</f>
        <v>0</v>
      </c>
      <c r="BJ65" s="18">
        <f>IF(BJ$2='NRU Proposal Calc'!$L$4,0,0)</f>
        <v>0</v>
      </c>
      <c r="BK65" s="4">
        <f>IF(BK$2='NRU Proposal Calc'!$L$4,Data!BV65,0)</f>
        <v>0</v>
      </c>
      <c r="BL65" s="4">
        <f>IF(BL$2='NRU Proposal Calc'!$L$4,Data!BW65,0)</f>
        <v>4.5000000000000005E-3</v>
      </c>
      <c r="BM65" s="4">
        <f>IF(BM$2='NRU Proposal Calc'!$L$4,Data!BX65,0)</f>
        <v>0</v>
      </c>
      <c r="BN65" s="4">
        <f>IF(BN$2='NRU Proposal Calc'!$L$4,Data!BY65,0)</f>
        <v>0</v>
      </c>
      <c r="BO65" s="4">
        <f>IF(BO$2='NRU Proposal Calc'!$L$4,Data!BZ65,0)</f>
        <v>0</v>
      </c>
      <c r="BP65" s="6">
        <f t="shared" si="6"/>
        <v>4.5000000000000005E-3</v>
      </c>
      <c r="BQ65" s="4">
        <f>IF('NRU Proposal Calc'!$J$6='NRU Ref Data'!BQ$2,Data!C65,0)</f>
        <v>0</v>
      </c>
      <c r="BR65" s="4">
        <f>IF('NRU Proposal Calc'!$J$6='NRU Ref Data'!BR$2,Data!D65,0)</f>
        <v>0</v>
      </c>
      <c r="BS65" s="4">
        <f>IF('NRU Proposal Calc'!$J$6='NRU Ref Data'!BS$2,Data!E65,0)</f>
        <v>0</v>
      </c>
      <c r="BT65" s="4">
        <f>IF('NRU Proposal Calc'!$J$6='NRU Ref Data'!BT$2,Data!F65,0)</f>
        <v>21.317</v>
      </c>
      <c r="BU65" s="99">
        <f t="shared" si="0"/>
        <v>21.317</v>
      </c>
      <c r="BV65" s="102">
        <f>IF('NRU Proposal Calc'!$L$6="Yes",'NRU Ref Data'!BP65*'NRU Proposal Calc'!$L$5,0)</f>
        <v>2.2500000000000003E-3</v>
      </c>
      <c r="BW65" s="102">
        <f>IF('NRU Proposal Calc'!$M$6="Yes",IF(('NRU Proposal Calc'!I69-'NRU Ref Data'!BU65)&gt;0,('NRU Proposal Calc'!I69-'NRU Ref Data'!BU65)*'NRU Proposal Calc'!$M$5,0),0)</f>
        <v>0</v>
      </c>
      <c r="BX65" s="80">
        <f>IF('NRU Proposal Calc'!$K$6="Yes",IF(('NRU Proposal Calc'!I69)&lt;'NRU Proposal Calc'!J69,('NRU Proposal Calc'!I69-'NRU Proposal Calc'!J69)*'NRU Proposal Calc'!$K$5,0),0)</f>
        <v>-3.7631960045662076</v>
      </c>
      <c r="BY65" s="105">
        <f>IF('NRU Proposal Calc'!$N$5='NRU Ref Data'!$BY$2,'NRU Scaling'!D68,0)</f>
        <v>0.92485149709630321</v>
      </c>
      <c r="BZ65" s="1">
        <f>IF('NRU Proposal Calc'!$N$5='NRU Ref Data'!$BZ$2,'NRU Scaling'!H68,0)</f>
        <v>0</v>
      </c>
      <c r="CA65" s="6">
        <f>IF('NRU Proposal Calc'!$N$6="Yes",SUM('NRU Ref Data'!BY65:BZ65),0)</f>
        <v>0.92485149709630321</v>
      </c>
      <c r="CB65" s="4"/>
      <c r="CC65" s="4"/>
      <c r="CD65" s="4"/>
      <c r="CE65" s="4"/>
      <c r="CF65" s="4"/>
      <c r="CG65" s="4"/>
      <c r="CH65" s="4"/>
      <c r="CI65" s="4"/>
      <c r="CJ65" s="4"/>
      <c r="CK65" s="4"/>
      <c r="CL65" s="4"/>
      <c r="CM65" s="4"/>
      <c r="CN65" s="4"/>
      <c r="CO65" s="4"/>
      <c r="CP65" s="4"/>
      <c r="CQ65" s="4"/>
      <c r="CR65" s="4" t="e">
        <f>IF('NRU Proposal Calc'!#REF!='NRU Ref Data'!CR$2,Data!G65,0)</f>
        <v>#REF!</v>
      </c>
      <c r="CS65" s="4" t="e">
        <f>IF('NRU Proposal Calc'!#REF!='NRU Ref Data'!CS$2,Data!H65,0)</f>
        <v>#REF!</v>
      </c>
      <c r="CT65" s="4" t="e">
        <f>IF('NRU Proposal Calc'!#REF!='NRU Ref Data'!CT$2,Data!I65,0)</f>
        <v>#REF!</v>
      </c>
      <c r="CU65" s="4" t="e">
        <f>IF('NRU Proposal Calc'!#REF!='NRU Ref Data'!CU$2,Data!J65,0)</f>
        <v>#REF!</v>
      </c>
      <c r="CV65" s="4" t="e">
        <f>IF('NRU Proposal Calc'!#REF!='NRU Ref Data'!CV$2,Data!K65,0)</f>
        <v>#REF!</v>
      </c>
      <c r="CW65" s="4" t="e">
        <f>IF('NRU Proposal Calc'!#REF!='NRU Ref Data'!CW$2,Data!L65,0)</f>
        <v>#REF!</v>
      </c>
      <c r="CX65" s="4" t="e">
        <f>IF('NRU Proposal Calc'!#REF!='NRU Ref Data'!CX$2,Data!M65,0)</f>
        <v>#REF!</v>
      </c>
      <c r="CY65" s="4" t="e">
        <f>IF('NRU Proposal Calc'!#REF!='NRU Ref Data'!CY$2,Data!N65,0)</f>
        <v>#REF!</v>
      </c>
      <c r="CZ65" s="4" t="e">
        <f>IF('NRU Proposal Calc'!#REF!='NRU Ref Data'!CZ$2,Data!O65,0)</f>
        <v>#REF!</v>
      </c>
      <c r="DA65" s="4" t="e">
        <f>IF('NRU Proposal Calc'!#REF!='NRU Ref Data'!DA$2,Data!P65,0)</f>
        <v>#REF!</v>
      </c>
      <c r="DB65" s="4" t="e">
        <f>IF('NRU Proposal Calc'!#REF!='NRU Ref Data'!DB$2,Data!Q65,0)</f>
        <v>#REF!</v>
      </c>
      <c r="DC65" s="4" t="e">
        <f>IF('NRU Proposal Calc'!#REF!='NRU Ref Data'!DC$2,Data!R65,0)</f>
        <v>#REF!</v>
      </c>
      <c r="DD65" s="4" t="e">
        <f>IF('NRU Proposal Calc'!#REF!='NRU Ref Data'!DD$2,Data!S65,0)</f>
        <v>#REF!</v>
      </c>
      <c r="DE65" s="4" t="e">
        <f>IF('NRU Proposal Calc'!#REF!='NRU Ref Data'!DE$2,Data!T65,0)</f>
        <v>#REF!</v>
      </c>
      <c r="DF65" s="4" t="e">
        <f>IF('NRU Proposal Calc'!#REF!='NRU Ref Data'!DF$2,Data!U65,0)</f>
        <v>#REF!</v>
      </c>
      <c r="DG65" s="22" t="e">
        <f t="shared" si="7"/>
        <v>#REF!</v>
      </c>
    </row>
    <row r="66" spans="1:111" x14ac:dyDescent="0.3">
      <c r="A66" s="12">
        <v>10190</v>
      </c>
      <c r="B66" s="37" t="s">
        <v>73</v>
      </c>
      <c r="C66" s="18">
        <f>IF('NRU Proposal Calc'!$C$6='NRU Ref Data'!C$2,Data!G66,0)</f>
        <v>0</v>
      </c>
      <c r="D66" s="4">
        <f>IF('NRU Proposal Calc'!$C$6='NRU Ref Data'!D$2,Data!H66,0)</f>
        <v>0</v>
      </c>
      <c r="E66" s="4">
        <f>IF('NRU Proposal Calc'!$C$6='NRU Ref Data'!E$2,Data!I66,0)</f>
        <v>747.54</v>
      </c>
      <c r="F66" s="4">
        <f>IF('NRU Proposal Calc'!$C$6='NRU Ref Data'!F$2,Data!J66,0)</f>
        <v>0</v>
      </c>
      <c r="G66" s="4">
        <f>IF('NRU Proposal Calc'!$C$6='NRU Ref Data'!G$2,Data!K66,0)</f>
        <v>0</v>
      </c>
      <c r="H66" s="4">
        <f>IF('NRU Proposal Calc'!$C$6='NRU Ref Data'!H$2,Data!L66,0)</f>
        <v>0</v>
      </c>
      <c r="I66" s="4">
        <f>IF('NRU Proposal Calc'!$C$6='NRU Ref Data'!I$2,Data!M66,0)</f>
        <v>0</v>
      </c>
      <c r="J66" s="4">
        <f>IF('NRU Proposal Calc'!$C$6='NRU Ref Data'!J$2,Data!N66,0)</f>
        <v>0</v>
      </c>
      <c r="K66" s="4">
        <f>IF('NRU Proposal Calc'!$C$6='NRU Ref Data'!K$2,Data!O66,0)</f>
        <v>0</v>
      </c>
      <c r="L66" s="4">
        <f>IF('NRU Proposal Calc'!$C$6='NRU Ref Data'!L$2,Data!P66,0)</f>
        <v>0</v>
      </c>
      <c r="M66" s="4">
        <f>IF('NRU Proposal Calc'!$C$6='NRU Ref Data'!M$2,Data!Q66,0)</f>
        <v>0</v>
      </c>
      <c r="N66" s="4">
        <f>IF('NRU Proposal Calc'!$C$6='NRU Ref Data'!N$2,Data!R66,0)</f>
        <v>0</v>
      </c>
      <c r="O66" s="4">
        <f>IF('NRU Proposal Calc'!$C$6='NRU Ref Data'!O$2,Data!S66,0)</f>
        <v>0</v>
      </c>
      <c r="P66" s="4">
        <f>IF('NRU Proposal Calc'!$C$6='NRU Ref Data'!P$2,Data!T66,0)</f>
        <v>0</v>
      </c>
      <c r="Q66" s="4">
        <f>IF('NRU Proposal Calc'!$C$6='NRU Ref Data'!Q$2,Data!U66,0)</f>
        <v>0</v>
      </c>
      <c r="R66" s="22">
        <f t="shared" si="1"/>
        <v>747.54</v>
      </c>
      <c r="S66" s="18">
        <f>IF(S$2='NRU Proposal Calc'!$D$6,Data!V66,0)</f>
        <v>0</v>
      </c>
      <c r="T66" s="4">
        <f>IF(T$2='NRU Proposal Calc'!$D$6,Data!W66,0)</f>
        <v>233.21</v>
      </c>
      <c r="U66" s="4">
        <f>IF(U$2='NRU Proposal Calc'!$D$6,Data!X66,0)</f>
        <v>0</v>
      </c>
      <c r="V66" s="4">
        <f>IF(V$2='NRU Proposal Calc'!$D$6,Data!Y66,0)</f>
        <v>0</v>
      </c>
      <c r="W66" s="4">
        <f>IF(W$2='NRU Proposal Calc'!$D$6,Data!Z66,0)</f>
        <v>0</v>
      </c>
      <c r="X66" s="4">
        <f>IF(X$2='NRU Proposal Calc'!$D$6,Data!AA66,0)</f>
        <v>0</v>
      </c>
      <c r="Y66" s="4">
        <f>IF(Y$2='NRU Proposal Calc'!$D$6,Data!AB66,0)</f>
        <v>0</v>
      </c>
      <c r="Z66" s="4">
        <f>IF(Z$2='NRU Proposal Calc'!$D$6,Data!AC66,0)</f>
        <v>0</v>
      </c>
      <c r="AA66" s="4">
        <f>IF(AA$2='NRU Proposal Calc'!$D$6,Data!AD66,0)</f>
        <v>0</v>
      </c>
      <c r="AB66" s="4">
        <f>IF(AB$2='NRU Proposal Calc'!$D$6,Data!AE66,0)</f>
        <v>0</v>
      </c>
      <c r="AC66" s="4">
        <f>IF(AC$2='NRU Proposal Calc'!$D$6,Data!AF66,0)</f>
        <v>0</v>
      </c>
      <c r="AD66" s="4">
        <f>IF(AD$2='NRU Proposal Calc'!$D$6,Data!AG66,0)</f>
        <v>0</v>
      </c>
      <c r="AE66" s="4">
        <f>IF(AE$2='NRU Proposal Calc'!$D$6,Data!AH66,0)</f>
        <v>0</v>
      </c>
      <c r="AF66" s="4">
        <f>IF(AF$2='NRU Proposal Calc'!$D$6,Data!AI66,0)</f>
        <v>0</v>
      </c>
      <c r="AG66" s="6">
        <f t="shared" si="2"/>
        <v>233.21</v>
      </c>
      <c r="AH66" s="18">
        <f>IF(AH$2='NRU Proposal Calc'!$E$6,0,0)</f>
        <v>0</v>
      </c>
      <c r="AI66" s="4">
        <f>IF(AI$2='NRU Proposal Calc'!$E$6,Data!AJ66,0)</f>
        <v>0</v>
      </c>
      <c r="AJ66" s="4">
        <f>IF(AJ$2='NRU Proposal Calc'!$E$6,Data!AK66,0)</f>
        <v>264.45999999999998</v>
      </c>
      <c r="AK66" s="4">
        <f>IF(AK$2='NRU Proposal Calc'!$E$6,Data!AL66,0)</f>
        <v>0</v>
      </c>
      <c r="AL66" s="4">
        <f>IF(AL$2='NRU Proposal Calc'!$E$6,Data!AM66,0)</f>
        <v>0</v>
      </c>
      <c r="AM66" s="4">
        <f>IF(AM$2='NRU Proposal Calc'!$E$6,Data!AN66,0)</f>
        <v>0</v>
      </c>
      <c r="AN66" s="4">
        <f>IF(AN$2='NRU Proposal Calc'!$E$6,Data!AO66,0)</f>
        <v>0</v>
      </c>
      <c r="AO66" s="4">
        <f>IF(AO$2='NRU Proposal Calc'!$E$6,Data!AP66,0)</f>
        <v>0</v>
      </c>
      <c r="AP66" s="6">
        <f t="shared" si="3"/>
        <v>264.45999999999998</v>
      </c>
      <c r="AQ66" s="18">
        <f>IF(AQ$2='NRU Proposal Calc'!$F$6,0,0)</f>
        <v>0</v>
      </c>
      <c r="AR66" s="4">
        <f>IF(AR$2='NRU Proposal Calc'!$F$6,Data!AQ66,0)</f>
        <v>0</v>
      </c>
      <c r="AS66" s="4">
        <f>IF(AS$2='NRU Proposal Calc'!$F$6,Data!AR66,0)</f>
        <v>0</v>
      </c>
      <c r="AT66" s="4">
        <f>IF(AT$2='NRU Proposal Calc'!$F$6,Data!AS66,0)</f>
        <v>0</v>
      </c>
      <c r="AU66" s="4">
        <f>IF(AU$2='NRU Proposal Calc'!$F$6,Data!AT66,0)</f>
        <v>0</v>
      </c>
      <c r="AV66" s="4">
        <f>IF(AV$2='NRU Proposal Calc'!$F$6,Data!AU66,0)</f>
        <v>0</v>
      </c>
      <c r="AW66" s="4">
        <f>IF(AW$2='NRU Proposal Calc'!$F$6,Data!AV66,0)</f>
        <v>0</v>
      </c>
      <c r="AX66" s="4">
        <f>IF(AX$2='NRU Proposal Calc'!$F$6,Data!AW66,0)</f>
        <v>0</v>
      </c>
      <c r="AY66" s="6">
        <f t="shared" si="4"/>
        <v>0</v>
      </c>
      <c r="AZ66" s="18">
        <f>IF(AZ$2='NRU Proposal Calc'!$G$6,0,0)</f>
        <v>0</v>
      </c>
      <c r="BA66" s="4">
        <f>IF(BA$2='NRU Proposal Calc'!$G$6,Data!AX66,0)</f>
        <v>0</v>
      </c>
      <c r="BB66" s="4">
        <f>IF(BB$2='NRU Proposal Calc'!$G$6,Data!AY66,0)</f>
        <v>0</v>
      </c>
      <c r="BC66" s="4">
        <f>IF(BC$2='NRU Proposal Calc'!$G$6,Data!AZ66,0)</f>
        <v>0</v>
      </c>
      <c r="BD66" s="4">
        <f>IF(BD$2='NRU Proposal Calc'!$G$6,Data!BA66,0)</f>
        <v>0</v>
      </c>
      <c r="BE66" s="4">
        <f>IF(BE$2='NRU Proposal Calc'!$G$6,Data!BB66,0)</f>
        <v>0</v>
      </c>
      <c r="BF66" s="4">
        <f>IF(BF$2='NRU Proposal Calc'!$G$6,Data!BC66,0)</f>
        <v>0</v>
      </c>
      <c r="BG66" s="4">
        <f>IF(BG$2='NRU Proposal Calc'!$G$6,Data!BD66,0)</f>
        <v>0</v>
      </c>
      <c r="BH66" s="6">
        <f t="shared" si="5"/>
        <v>0</v>
      </c>
      <c r="BI66" s="97">
        <f>IF('NRU Proposal Calc'!$H$6="Yes",Data!BE66,0)</f>
        <v>3.4</v>
      </c>
      <c r="BJ66" s="18">
        <f>IF(BJ$2='NRU Proposal Calc'!$L$4,0,0)</f>
        <v>0</v>
      </c>
      <c r="BK66" s="4">
        <f>IF(BK$2='NRU Proposal Calc'!$L$4,Data!BV66,0)</f>
        <v>0</v>
      </c>
      <c r="BL66" s="4">
        <f>IF(BL$2='NRU Proposal Calc'!$L$4,Data!BW66,0)</f>
        <v>1.7999999999999999E-2</v>
      </c>
      <c r="BM66" s="4">
        <f>IF(BM$2='NRU Proposal Calc'!$L$4,Data!BX66,0)</f>
        <v>0</v>
      </c>
      <c r="BN66" s="4">
        <f>IF(BN$2='NRU Proposal Calc'!$L$4,Data!BY66,0)</f>
        <v>0</v>
      </c>
      <c r="BO66" s="4">
        <f>IF(BO$2='NRU Proposal Calc'!$L$4,Data!BZ66,0)</f>
        <v>0</v>
      </c>
      <c r="BP66" s="6">
        <f t="shared" si="6"/>
        <v>1.7999999999999999E-2</v>
      </c>
      <c r="BQ66" s="4">
        <f>IF('NRU Proposal Calc'!$J$6='NRU Ref Data'!BQ$2,Data!C66,0)</f>
        <v>0</v>
      </c>
      <c r="BR66" s="4">
        <f>IF('NRU Proposal Calc'!$J$6='NRU Ref Data'!BR$2,Data!D66,0)</f>
        <v>0</v>
      </c>
      <c r="BS66" s="4">
        <f>IF('NRU Proposal Calc'!$J$6='NRU Ref Data'!BS$2,Data!E66,0)</f>
        <v>0</v>
      </c>
      <c r="BT66" s="4">
        <f>IF('NRU Proposal Calc'!$J$6='NRU Ref Data'!BT$2,Data!F66,0)</f>
        <v>187.059</v>
      </c>
      <c r="BU66" s="99">
        <f t="shared" si="0"/>
        <v>187.059</v>
      </c>
      <c r="BV66" s="102">
        <f>IF('NRU Proposal Calc'!$L$6="Yes",'NRU Ref Data'!BP66*'NRU Proposal Calc'!$L$5,0)</f>
        <v>8.9999999999999993E-3</v>
      </c>
      <c r="BW66" s="102">
        <f>IF('NRU Proposal Calc'!$M$6="Yes",IF(('NRU Proposal Calc'!I70-'NRU Ref Data'!BU66)&gt;0,('NRU Proposal Calc'!I70-'NRU Ref Data'!BU66)*'NRU Proposal Calc'!$M$5,0),0)</f>
        <v>33.105500000000006</v>
      </c>
      <c r="BX66" s="80">
        <f>IF('NRU Proposal Calc'!$K$6="Yes",IF(('NRU Proposal Calc'!I70)&lt;'NRU Proposal Calc'!J70,('NRU Proposal Calc'!I70-'NRU Proposal Calc'!J70)*'NRU Proposal Calc'!$K$5,0),0)</f>
        <v>0</v>
      </c>
      <c r="BY66" s="105">
        <f>IF('NRU Proposal Calc'!$N$5='NRU Ref Data'!$BY$2,'NRU Scaling'!D69,0)</f>
        <v>11.598722078941833</v>
      </c>
      <c r="BZ66" s="1">
        <f>IF('NRU Proposal Calc'!$N$5='NRU Ref Data'!$BZ$2,'NRU Scaling'!H69,0)</f>
        <v>0</v>
      </c>
      <c r="CA66" s="6">
        <f>IF('NRU Proposal Calc'!$N$6="Yes",SUM('NRU Ref Data'!BY66:BZ66),0)</f>
        <v>11.598722078941833</v>
      </c>
      <c r="CB66" s="4"/>
      <c r="CC66" s="4"/>
      <c r="CD66" s="4"/>
      <c r="CE66" s="4"/>
      <c r="CF66" s="4"/>
      <c r="CG66" s="4"/>
      <c r="CH66" s="4"/>
      <c r="CI66" s="4"/>
      <c r="CJ66" s="4"/>
      <c r="CK66" s="4"/>
      <c r="CL66" s="4"/>
      <c r="CM66" s="4"/>
      <c r="CN66" s="4"/>
      <c r="CO66" s="4"/>
      <c r="CP66" s="4"/>
      <c r="CQ66" s="4"/>
      <c r="CR66" s="4" t="e">
        <f>IF('NRU Proposal Calc'!#REF!='NRU Ref Data'!CR$2,Data!G66,0)</f>
        <v>#REF!</v>
      </c>
      <c r="CS66" s="4" t="e">
        <f>IF('NRU Proposal Calc'!#REF!='NRU Ref Data'!CS$2,Data!H66,0)</f>
        <v>#REF!</v>
      </c>
      <c r="CT66" s="4" t="e">
        <f>IF('NRU Proposal Calc'!#REF!='NRU Ref Data'!CT$2,Data!I66,0)</f>
        <v>#REF!</v>
      </c>
      <c r="CU66" s="4" t="e">
        <f>IF('NRU Proposal Calc'!#REF!='NRU Ref Data'!CU$2,Data!J66,0)</f>
        <v>#REF!</v>
      </c>
      <c r="CV66" s="4" t="e">
        <f>IF('NRU Proposal Calc'!#REF!='NRU Ref Data'!CV$2,Data!K66,0)</f>
        <v>#REF!</v>
      </c>
      <c r="CW66" s="4" t="e">
        <f>IF('NRU Proposal Calc'!#REF!='NRU Ref Data'!CW$2,Data!L66,0)</f>
        <v>#REF!</v>
      </c>
      <c r="CX66" s="4" t="e">
        <f>IF('NRU Proposal Calc'!#REF!='NRU Ref Data'!CX$2,Data!M66,0)</f>
        <v>#REF!</v>
      </c>
      <c r="CY66" s="4" t="e">
        <f>IF('NRU Proposal Calc'!#REF!='NRU Ref Data'!CY$2,Data!N66,0)</f>
        <v>#REF!</v>
      </c>
      <c r="CZ66" s="4" t="e">
        <f>IF('NRU Proposal Calc'!#REF!='NRU Ref Data'!CZ$2,Data!O66,0)</f>
        <v>#REF!</v>
      </c>
      <c r="DA66" s="4" t="e">
        <f>IF('NRU Proposal Calc'!#REF!='NRU Ref Data'!DA$2,Data!P66,0)</f>
        <v>#REF!</v>
      </c>
      <c r="DB66" s="4" t="e">
        <f>IF('NRU Proposal Calc'!#REF!='NRU Ref Data'!DB$2,Data!Q66,0)</f>
        <v>#REF!</v>
      </c>
      <c r="DC66" s="4" t="e">
        <f>IF('NRU Proposal Calc'!#REF!='NRU Ref Data'!DC$2,Data!R66,0)</f>
        <v>#REF!</v>
      </c>
      <c r="DD66" s="4" t="e">
        <f>IF('NRU Proposal Calc'!#REF!='NRU Ref Data'!DD$2,Data!S66,0)</f>
        <v>#REF!</v>
      </c>
      <c r="DE66" s="4" t="e">
        <f>IF('NRU Proposal Calc'!#REF!='NRU Ref Data'!DE$2,Data!T66,0)</f>
        <v>#REF!</v>
      </c>
      <c r="DF66" s="4" t="e">
        <f>IF('NRU Proposal Calc'!#REF!='NRU Ref Data'!DF$2,Data!U66,0)</f>
        <v>#REF!</v>
      </c>
      <c r="DG66" s="22" t="e">
        <f t="shared" si="7"/>
        <v>#REF!</v>
      </c>
    </row>
    <row r="67" spans="1:111" x14ac:dyDescent="0.3">
      <c r="A67" s="12">
        <v>10191</v>
      </c>
      <c r="B67" s="37" t="s">
        <v>74</v>
      </c>
      <c r="C67" s="18">
        <f>IF('NRU Proposal Calc'!$C$6='NRU Ref Data'!C$2,Data!G67,0)</f>
        <v>0</v>
      </c>
      <c r="D67" s="4">
        <f>IF('NRU Proposal Calc'!$C$6='NRU Ref Data'!D$2,Data!H67,0)</f>
        <v>0</v>
      </c>
      <c r="E67" s="4">
        <f>IF('NRU Proposal Calc'!$C$6='NRU Ref Data'!E$2,Data!I67,0)</f>
        <v>129.16990650684932</v>
      </c>
      <c r="F67" s="4">
        <f>IF('NRU Proposal Calc'!$C$6='NRU Ref Data'!F$2,Data!J67,0)</f>
        <v>0</v>
      </c>
      <c r="G67" s="4">
        <f>IF('NRU Proposal Calc'!$C$6='NRU Ref Data'!G$2,Data!K67,0)</f>
        <v>0</v>
      </c>
      <c r="H67" s="4">
        <f>IF('NRU Proposal Calc'!$C$6='NRU Ref Data'!H$2,Data!L67,0)</f>
        <v>0</v>
      </c>
      <c r="I67" s="4">
        <f>IF('NRU Proposal Calc'!$C$6='NRU Ref Data'!I$2,Data!M67,0)</f>
        <v>0</v>
      </c>
      <c r="J67" s="4">
        <f>IF('NRU Proposal Calc'!$C$6='NRU Ref Data'!J$2,Data!N67,0)</f>
        <v>0</v>
      </c>
      <c r="K67" s="4">
        <f>IF('NRU Proposal Calc'!$C$6='NRU Ref Data'!K$2,Data!O67,0)</f>
        <v>0</v>
      </c>
      <c r="L67" s="4">
        <f>IF('NRU Proposal Calc'!$C$6='NRU Ref Data'!L$2,Data!P67,0)</f>
        <v>0</v>
      </c>
      <c r="M67" s="4">
        <f>IF('NRU Proposal Calc'!$C$6='NRU Ref Data'!M$2,Data!Q67,0)</f>
        <v>0</v>
      </c>
      <c r="N67" s="4">
        <f>IF('NRU Proposal Calc'!$C$6='NRU Ref Data'!N$2,Data!R67,0)</f>
        <v>0</v>
      </c>
      <c r="O67" s="4">
        <f>IF('NRU Proposal Calc'!$C$6='NRU Ref Data'!O$2,Data!S67,0)</f>
        <v>0</v>
      </c>
      <c r="P67" s="4">
        <f>IF('NRU Proposal Calc'!$C$6='NRU Ref Data'!P$2,Data!T67,0)</f>
        <v>0</v>
      </c>
      <c r="Q67" s="4">
        <f>IF('NRU Proposal Calc'!$C$6='NRU Ref Data'!Q$2,Data!U67,0)</f>
        <v>0</v>
      </c>
      <c r="R67" s="22">
        <f t="shared" si="1"/>
        <v>129.16990650684932</v>
      </c>
      <c r="S67" s="18">
        <f>IF(S$2='NRU Proposal Calc'!$D$6,Data!V67,0)</f>
        <v>0</v>
      </c>
      <c r="T67" s="4">
        <f>IF(T$2='NRU Proposal Calc'!$D$6,Data!W67,0)</f>
        <v>0</v>
      </c>
      <c r="U67" s="4">
        <f>IF(U$2='NRU Proposal Calc'!$D$6,Data!X67,0)</f>
        <v>0</v>
      </c>
      <c r="V67" s="4">
        <f>IF(V$2='NRU Proposal Calc'!$D$6,Data!Y67,0)</f>
        <v>0</v>
      </c>
      <c r="W67" s="4">
        <f>IF(W$2='NRU Proposal Calc'!$D$6,Data!Z67,0)</f>
        <v>0</v>
      </c>
      <c r="X67" s="4">
        <f>IF(X$2='NRU Proposal Calc'!$D$6,Data!AA67,0)</f>
        <v>0</v>
      </c>
      <c r="Y67" s="4">
        <f>IF(Y$2='NRU Proposal Calc'!$D$6,Data!AB67,0)</f>
        <v>0</v>
      </c>
      <c r="Z67" s="4">
        <f>IF(Z$2='NRU Proposal Calc'!$D$6,Data!AC67,0)</f>
        <v>0</v>
      </c>
      <c r="AA67" s="4">
        <f>IF(AA$2='NRU Proposal Calc'!$D$6,Data!AD67,0)</f>
        <v>0</v>
      </c>
      <c r="AB67" s="4">
        <f>IF(AB$2='NRU Proposal Calc'!$D$6,Data!AE67,0)</f>
        <v>0</v>
      </c>
      <c r="AC67" s="4">
        <f>IF(AC$2='NRU Proposal Calc'!$D$6,Data!AF67,0)</f>
        <v>0</v>
      </c>
      <c r="AD67" s="4">
        <f>IF(AD$2='NRU Proposal Calc'!$D$6,Data!AG67,0)</f>
        <v>0</v>
      </c>
      <c r="AE67" s="4">
        <f>IF(AE$2='NRU Proposal Calc'!$D$6,Data!AH67,0)</f>
        <v>0</v>
      </c>
      <c r="AF67" s="4">
        <f>IF(AF$2='NRU Proposal Calc'!$D$6,Data!AI67,0)</f>
        <v>0</v>
      </c>
      <c r="AG67" s="6">
        <f t="shared" si="2"/>
        <v>0</v>
      </c>
      <c r="AH67" s="18">
        <f>IF(AH$2='NRU Proposal Calc'!$E$6,0,0)</f>
        <v>0</v>
      </c>
      <c r="AI67" s="4">
        <f>IF(AI$2='NRU Proposal Calc'!$E$6,Data!AJ67,0)</f>
        <v>0</v>
      </c>
      <c r="AJ67" s="4">
        <f>IF(AJ$2='NRU Proposal Calc'!$E$6,Data!AK67,0)</f>
        <v>0</v>
      </c>
      <c r="AK67" s="4">
        <f>IF(AK$2='NRU Proposal Calc'!$E$6,Data!AL67,0)</f>
        <v>0</v>
      </c>
      <c r="AL67" s="4">
        <f>IF(AL$2='NRU Proposal Calc'!$E$6,Data!AM67,0)</f>
        <v>0</v>
      </c>
      <c r="AM67" s="4">
        <f>IF(AM$2='NRU Proposal Calc'!$E$6,Data!AN67,0)</f>
        <v>0</v>
      </c>
      <c r="AN67" s="4">
        <f>IF(AN$2='NRU Proposal Calc'!$E$6,Data!AO67,0)</f>
        <v>0</v>
      </c>
      <c r="AO67" s="4">
        <f>IF(AO$2='NRU Proposal Calc'!$E$6,Data!AP67,0)</f>
        <v>0</v>
      </c>
      <c r="AP67" s="6">
        <f t="shared" si="3"/>
        <v>0</v>
      </c>
      <c r="AQ67" s="18">
        <f>IF(AQ$2='NRU Proposal Calc'!$F$6,0,0)</f>
        <v>0</v>
      </c>
      <c r="AR67" s="4">
        <f>IF(AR$2='NRU Proposal Calc'!$F$6,Data!AQ67,0)</f>
        <v>0</v>
      </c>
      <c r="AS67" s="4">
        <f>IF(AS$2='NRU Proposal Calc'!$F$6,Data!AR67,0)</f>
        <v>0</v>
      </c>
      <c r="AT67" s="4">
        <f>IF(AT$2='NRU Proposal Calc'!$F$6,Data!AS67,0)</f>
        <v>0</v>
      </c>
      <c r="AU67" s="4">
        <f>IF(AU$2='NRU Proposal Calc'!$F$6,Data!AT67,0)</f>
        <v>0</v>
      </c>
      <c r="AV67" s="4">
        <f>IF(AV$2='NRU Proposal Calc'!$F$6,Data!AU67,0)</f>
        <v>0</v>
      </c>
      <c r="AW67" s="4">
        <f>IF(AW$2='NRU Proposal Calc'!$F$6,Data!AV67,0)</f>
        <v>0</v>
      </c>
      <c r="AX67" s="4">
        <f>IF(AX$2='NRU Proposal Calc'!$F$6,Data!AW67,0)</f>
        <v>0</v>
      </c>
      <c r="AY67" s="6">
        <f t="shared" si="4"/>
        <v>0</v>
      </c>
      <c r="AZ67" s="18">
        <f>IF(AZ$2='NRU Proposal Calc'!$G$6,0,0)</f>
        <v>0</v>
      </c>
      <c r="BA67" s="4">
        <f>IF(BA$2='NRU Proposal Calc'!$G$6,Data!AX67,0)</f>
        <v>0</v>
      </c>
      <c r="BB67" s="4">
        <f>IF(BB$2='NRU Proposal Calc'!$G$6,Data!AY67,0)</f>
        <v>0</v>
      </c>
      <c r="BC67" s="4">
        <f>IF(BC$2='NRU Proposal Calc'!$G$6,Data!AZ67,0)</f>
        <v>0</v>
      </c>
      <c r="BD67" s="4">
        <f>IF(BD$2='NRU Proposal Calc'!$G$6,Data!BA67,0)</f>
        <v>0</v>
      </c>
      <c r="BE67" s="4">
        <f>IF(BE$2='NRU Proposal Calc'!$G$6,Data!BB67,0)</f>
        <v>0</v>
      </c>
      <c r="BF67" s="4">
        <f>IF(BF$2='NRU Proposal Calc'!$G$6,Data!BC67,0)</f>
        <v>0</v>
      </c>
      <c r="BG67" s="4">
        <f>IF(BG$2='NRU Proposal Calc'!$G$6,Data!BD67,0)</f>
        <v>0</v>
      </c>
      <c r="BH67" s="6">
        <f t="shared" si="5"/>
        <v>0</v>
      </c>
      <c r="BI67" s="97">
        <f>IF('NRU Proposal Calc'!$H$6="Yes",Data!BE67,0)</f>
        <v>0</v>
      </c>
      <c r="BJ67" s="18">
        <f>IF(BJ$2='NRU Proposal Calc'!$L$4,0,0)</f>
        <v>0</v>
      </c>
      <c r="BK67" s="4">
        <f>IF(BK$2='NRU Proposal Calc'!$L$4,Data!BV67,0)</f>
        <v>0</v>
      </c>
      <c r="BL67" s="4">
        <f>IF(BL$2='NRU Proposal Calc'!$L$4,Data!BW67,0)</f>
        <v>0.24349999999999999</v>
      </c>
      <c r="BM67" s="4">
        <f>IF(BM$2='NRU Proposal Calc'!$L$4,Data!BX67,0)</f>
        <v>0</v>
      </c>
      <c r="BN67" s="4">
        <f>IF(BN$2='NRU Proposal Calc'!$L$4,Data!BY67,0)</f>
        <v>0</v>
      </c>
      <c r="BO67" s="4">
        <f>IF(BO$2='NRU Proposal Calc'!$L$4,Data!BZ67,0)</f>
        <v>0</v>
      </c>
      <c r="BP67" s="6">
        <f t="shared" si="6"/>
        <v>0.24349999999999999</v>
      </c>
      <c r="BQ67" s="4">
        <f>IF('NRU Proposal Calc'!$J$6='NRU Ref Data'!BQ$2,Data!C67,0)</f>
        <v>0</v>
      </c>
      <c r="BR67" s="4">
        <f>IF('NRU Proposal Calc'!$J$6='NRU Ref Data'!BR$2,Data!D67,0)</f>
        <v>0</v>
      </c>
      <c r="BS67" s="4">
        <f>IF('NRU Proposal Calc'!$J$6='NRU Ref Data'!BS$2,Data!E67,0)</f>
        <v>0</v>
      </c>
      <c r="BT67" s="4">
        <f>IF('NRU Proposal Calc'!$J$6='NRU Ref Data'!BT$2,Data!F67,0)</f>
        <v>131.21700000000001</v>
      </c>
      <c r="BU67" s="99">
        <f t="shared" ref="BU67:BU130" si="8">SUM(BQ67:BT67)</f>
        <v>131.21700000000001</v>
      </c>
      <c r="BV67" s="102">
        <f>IF('NRU Proposal Calc'!$L$6="Yes",'NRU Ref Data'!BP67*'NRU Proposal Calc'!$L$5,0)</f>
        <v>0.12175</v>
      </c>
      <c r="BW67" s="102">
        <f>IF('NRU Proposal Calc'!$M$6="Yes",IF(('NRU Proposal Calc'!I71-'NRU Ref Data'!BU67)&gt;0,('NRU Proposal Calc'!I71-'NRU Ref Data'!BU67)*'NRU Proposal Calc'!$M$5,0),0)</f>
        <v>0</v>
      </c>
      <c r="BX67" s="80">
        <f>IF('NRU Proposal Calc'!$K$6="Yes",IF(('NRU Proposal Calc'!I71)&lt;'NRU Proposal Calc'!J71,('NRU Proposal Calc'!I71-'NRU Proposal Calc'!J71)*'NRU Proposal Calc'!$K$5,0),0)</f>
        <v>-2.0470934931506974</v>
      </c>
      <c r="BY67" s="105">
        <f>IF('NRU Proposal Calc'!$N$5='NRU Ref Data'!$BY$2,'NRU Scaling'!D70,0)</f>
        <v>6.8110739528097461</v>
      </c>
      <c r="BZ67" s="1">
        <f>IF('NRU Proposal Calc'!$N$5='NRU Ref Data'!$BZ$2,'NRU Scaling'!H70,0)</f>
        <v>0</v>
      </c>
      <c r="CA67" s="6">
        <f>IF('NRU Proposal Calc'!$N$6="Yes",SUM('NRU Ref Data'!BY67:BZ67),0)</f>
        <v>6.8110739528097461</v>
      </c>
      <c r="CB67" s="4"/>
      <c r="CC67" s="4"/>
      <c r="CD67" s="4"/>
      <c r="CE67" s="4"/>
      <c r="CF67" s="4"/>
      <c r="CG67" s="4"/>
      <c r="CH67" s="4"/>
      <c r="CI67" s="4"/>
      <c r="CJ67" s="4"/>
      <c r="CK67" s="4"/>
      <c r="CL67" s="4"/>
      <c r="CM67" s="4"/>
      <c r="CN67" s="4"/>
      <c r="CO67" s="4"/>
      <c r="CP67" s="4"/>
      <c r="CQ67" s="4"/>
      <c r="CR67" s="4" t="e">
        <f>IF('NRU Proposal Calc'!#REF!='NRU Ref Data'!CR$2,Data!G67,0)</f>
        <v>#REF!</v>
      </c>
      <c r="CS67" s="4" t="e">
        <f>IF('NRU Proposal Calc'!#REF!='NRU Ref Data'!CS$2,Data!H67,0)</f>
        <v>#REF!</v>
      </c>
      <c r="CT67" s="4" t="e">
        <f>IF('NRU Proposal Calc'!#REF!='NRU Ref Data'!CT$2,Data!I67,0)</f>
        <v>#REF!</v>
      </c>
      <c r="CU67" s="4" t="e">
        <f>IF('NRU Proposal Calc'!#REF!='NRU Ref Data'!CU$2,Data!J67,0)</f>
        <v>#REF!</v>
      </c>
      <c r="CV67" s="4" t="e">
        <f>IF('NRU Proposal Calc'!#REF!='NRU Ref Data'!CV$2,Data!K67,0)</f>
        <v>#REF!</v>
      </c>
      <c r="CW67" s="4" t="e">
        <f>IF('NRU Proposal Calc'!#REF!='NRU Ref Data'!CW$2,Data!L67,0)</f>
        <v>#REF!</v>
      </c>
      <c r="CX67" s="4" t="e">
        <f>IF('NRU Proposal Calc'!#REF!='NRU Ref Data'!CX$2,Data!M67,0)</f>
        <v>#REF!</v>
      </c>
      <c r="CY67" s="4" t="e">
        <f>IF('NRU Proposal Calc'!#REF!='NRU Ref Data'!CY$2,Data!N67,0)</f>
        <v>#REF!</v>
      </c>
      <c r="CZ67" s="4" t="e">
        <f>IF('NRU Proposal Calc'!#REF!='NRU Ref Data'!CZ$2,Data!O67,0)</f>
        <v>#REF!</v>
      </c>
      <c r="DA67" s="4" t="e">
        <f>IF('NRU Proposal Calc'!#REF!='NRU Ref Data'!DA$2,Data!P67,0)</f>
        <v>#REF!</v>
      </c>
      <c r="DB67" s="4" t="e">
        <f>IF('NRU Proposal Calc'!#REF!='NRU Ref Data'!DB$2,Data!Q67,0)</f>
        <v>#REF!</v>
      </c>
      <c r="DC67" s="4" t="e">
        <f>IF('NRU Proposal Calc'!#REF!='NRU Ref Data'!DC$2,Data!R67,0)</f>
        <v>#REF!</v>
      </c>
      <c r="DD67" s="4" t="e">
        <f>IF('NRU Proposal Calc'!#REF!='NRU Ref Data'!DD$2,Data!S67,0)</f>
        <v>#REF!</v>
      </c>
      <c r="DE67" s="4" t="e">
        <f>IF('NRU Proposal Calc'!#REF!='NRU Ref Data'!DE$2,Data!T67,0)</f>
        <v>#REF!</v>
      </c>
      <c r="DF67" s="4" t="e">
        <f>IF('NRU Proposal Calc'!#REF!='NRU Ref Data'!DF$2,Data!U67,0)</f>
        <v>#REF!</v>
      </c>
      <c r="DG67" s="22" t="e">
        <f t="shared" si="7"/>
        <v>#REF!</v>
      </c>
    </row>
    <row r="68" spans="1:111" x14ac:dyDescent="0.3">
      <c r="A68" s="12">
        <v>10197</v>
      </c>
      <c r="B68" s="37" t="s">
        <v>75</v>
      </c>
      <c r="C68" s="18">
        <f>IF('NRU Proposal Calc'!$C$6='NRU Ref Data'!C$2,Data!G68,0)</f>
        <v>0</v>
      </c>
      <c r="D68" s="4">
        <f>IF('NRU Proposal Calc'!$C$6='NRU Ref Data'!D$2,Data!H68,0)</f>
        <v>0</v>
      </c>
      <c r="E68" s="4">
        <f>IF('NRU Proposal Calc'!$C$6='NRU Ref Data'!E$2,Data!I68,0)</f>
        <v>26.556640981735153</v>
      </c>
      <c r="F68" s="4">
        <f>IF('NRU Proposal Calc'!$C$6='NRU Ref Data'!F$2,Data!J68,0)</f>
        <v>0</v>
      </c>
      <c r="G68" s="4">
        <f>IF('NRU Proposal Calc'!$C$6='NRU Ref Data'!G$2,Data!K68,0)</f>
        <v>0</v>
      </c>
      <c r="H68" s="4">
        <f>IF('NRU Proposal Calc'!$C$6='NRU Ref Data'!H$2,Data!L68,0)</f>
        <v>0</v>
      </c>
      <c r="I68" s="4">
        <f>IF('NRU Proposal Calc'!$C$6='NRU Ref Data'!I$2,Data!M68,0)</f>
        <v>0</v>
      </c>
      <c r="J68" s="4">
        <f>IF('NRU Proposal Calc'!$C$6='NRU Ref Data'!J$2,Data!N68,0)</f>
        <v>0</v>
      </c>
      <c r="K68" s="4">
        <f>IF('NRU Proposal Calc'!$C$6='NRU Ref Data'!K$2,Data!O68,0)</f>
        <v>0</v>
      </c>
      <c r="L68" s="4">
        <f>IF('NRU Proposal Calc'!$C$6='NRU Ref Data'!L$2,Data!P68,0)</f>
        <v>0</v>
      </c>
      <c r="M68" s="4">
        <f>IF('NRU Proposal Calc'!$C$6='NRU Ref Data'!M$2,Data!Q68,0)</f>
        <v>0</v>
      </c>
      <c r="N68" s="4">
        <f>IF('NRU Proposal Calc'!$C$6='NRU Ref Data'!N$2,Data!R68,0)</f>
        <v>0</v>
      </c>
      <c r="O68" s="4">
        <f>IF('NRU Proposal Calc'!$C$6='NRU Ref Data'!O$2,Data!S68,0)</f>
        <v>0</v>
      </c>
      <c r="P68" s="4">
        <f>IF('NRU Proposal Calc'!$C$6='NRU Ref Data'!P$2,Data!T68,0)</f>
        <v>0</v>
      </c>
      <c r="Q68" s="4">
        <f>IF('NRU Proposal Calc'!$C$6='NRU Ref Data'!Q$2,Data!U68,0)</f>
        <v>0</v>
      </c>
      <c r="R68" s="22">
        <f t="shared" ref="R68:R131" si="9">SUM(C68:Q68)</f>
        <v>26.556640981735153</v>
      </c>
      <c r="S68" s="18">
        <f>IF(S$2='NRU Proposal Calc'!$D$6,Data!V68,0)</f>
        <v>0</v>
      </c>
      <c r="T68" s="4">
        <f>IF(T$2='NRU Proposal Calc'!$D$6,Data!W68,0)</f>
        <v>0</v>
      </c>
      <c r="U68" s="4">
        <f>IF(U$2='NRU Proposal Calc'!$D$6,Data!X68,0)</f>
        <v>0</v>
      </c>
      <c r="V68" s="4">
        <f>IF(V$2='NRU Proposal Calc'!$D$6,Data!Y68,0)</f>
        <v>0</v>
      </c>
      <c r="W68" s="4">
        <f>IF(W$2='NRU Proposal Calc'!$D$6,Data!Z68,0)</f>
        <v>0</v>
      </c>
      <c r="X68" s="4">
        <f>IF(X$2='NRU Proposal Calc'!$D$6,Data!AA68,0)</f>
        <v>0</v>
      </c>
      <c r="Y68" s="4">
        <f>IF(Y$2='NRU Proposal Calc'!$D$6,Data!AB68,0)</f>
        <v>0</v>
      </c>
      <c r="Z68" s="4">
        <f>IF(Z$2='NRU Proposal Calc'!$D$6,Data!AC68,0)</f>
        <v>0</v>
      </c>
      <c r="AA68" s="4">
        <f>IF(AA$2='NRU Proposal Calc'!$D$6,Data!AD68,0)</f>
        <v>0</v>
      </c>
      <c r="AB68" s="4">
        <f>IF(AB$2='NRU Proposal Calc'!$D$6,Data!AE68,0)</f>
        <v>0</v>
      </c>
      <c r="AC68" s="4">
        <f>IF(AC$2='NRU Proposal Calc'!$D$6,Data!AF68,0)</f>
        <v>0</v>
      </c>
      <c r="AD68" s="4">
        <f>IF(AD$2='NRU Proposal Calc'!$D$6,Data!AG68,0)</f>
        <v>0</v>
      </c>
      <c r="AE68" s="4">
        <f>IF(AE$2='NRU Proposal Calc'!$D$6,Data!AH68,0)</f>
        <v>0</v>
      </c>
      <c r="AF68" s="4">
        <f>IF(AF$2='NRU Proposal Calc'!$D$6,Data!AI68,0)</f>
        <v>0</v>
      </c>
      <c r="AG68" s="6">
        <f t="shared" ref="AG68:AG131" si="10">SUM(S68:AF68)</f>
        <v>0</v>
      </c>
      <c r="AH68" s="18">
        <f>IF(AH$2='NRU Proposal Calc'!$E$6,0,0)</f>
        <v>0</v>
      </c>
      <c r="AI68" s="4">
        <f>IF(AI$2='NRU Proposal Calc'!$E$6,Data!AJ68,0)</f>
        <v>0</v>
      </c>
      <c r="AJ68" s="4">
        <f>IF(AJ$2='NRU Proposal Calc'!$E$6,Data!AK68,0)</f>
        <v>0</v>
      </c>
      <c r="AK68" s="4">
        <f>IF(AK$2='NRU Proposal Calc'!$E$6,Data!AL68,0)</f>
        <v>0</v>
      </c>
      <c r="AL68" s="4">
        <f>IF(AL$2='NRU Proposal Calc'!$E$6,Data!AM68,0)</f>
        <v>0</v>
      </c>
      <c r="AM68" s="4">
        <f>IF(AM$2='NRU Proposal Calc'!$E$6,Data!AN68,0)</f>
        <v>0</v>
      </c>
      <c r="AN68" s="4">
        <f>IF(AN$2='NRU Proposal Calc'!$E$6,Data!AO68,0)</f>
        <v>0</v>
      </c>
      <c r="AO68" s="4">
        <f>IF(AO$2='NRU Proposal Calc'!$E$6,Data!AP68,0)</f>
        <v>0</v>
      </c>
      <c r="AP68" s="6">
        <f t="shared" ref="AP68:AP131" si="11">SUM(AH68:AO68)</f>
        <v>0</v>
      </c>
      <c r="AQ68" s="18">
        <f>IF(AQ$2='NRU Proposal Calc'!$F$6,0,0)</f>
        <v>0</v>
      </c>
      <c r="AR68" s="4">
        <f>IF(AR$2='NRU Proposal Calc'!$F$6,Data!AQ68,0)</f>
        <v>0</v>
      </c>
      <c r="AS68" s="4">
        <f>IF(AS$2='NRU Proposal Calc'!$F$6,Data!AR68,0)</f>
        <v>0</v>
      </c>
      <c r="AT68" s="4">
        <f>IF(AT$2='NRU Proposal Calc'!$F$6,Data!AS68,0)</f>
        <v>0</v>
      </c>
      <c r="AU68" s="4">
        <f>IF(AU$2='NRU Proposal Calc'!$F$6,Data!AT68,0)</f>
        <v>0</v>
      </c>
      <c r="AV68" s="4">
        <f>IF(AV$2='NRU Proposal Calc'!$F$6,Data!AU68,0)</f>
        <v>0</v>
      </c>
      <c r="AW68" s="4">
        <f>IF(AW$2='NRU Proposal Calc'!$F$6,Data!AV68,0)</f>
        <v>0</v>
      </c>
      <c r="AX68" s="4">
        <f>IF(AX$2='NRU Proposal Calc'!$F$6,Data!AW68,0)</f>
        <v>0</v>
      </c>
      <c r="AY68" s="6">
        <f t="shared" ref="AY68:AY131" si="12">SUM(AQ68:AX68)</f>
        <v>0</v>
      </c>
      <c r="AZ68" s="18">
        <f>IF(AZ$2='NRU Proposal Calc'!$G$6,0,0)</f>
        <v>0</v>
      </c>
      <c r="BA68" s="4">
        <f>IF(BA$2='NRU Proposal Calc'!$G$6,Data!AX68,0)</f>
        <v>0</v>
      </c>
      <c r="BB68" s="4">
        <f>IF(BB$2='NRU Proposal Calc'!$G$6,Data!AY68,0)</f>
        <v>0</v>
      </c>
      <c r="BC68" s="4">
        <f>IF(BC$2='NRU Proposal Calc'!$G$6,Data!AZ68,0)</f>
        <v>0</v>
      </c>
      <c r="BD68" s="4">
        <f>IF(BD$2='NRU Proposal Calc'!$G$6,Data!BA68,0)</f>
        <v>0</v>
      </c>
      <c r="BE68" s="4">
        <f>IF(BE$2='NRU Proposal Calc'!$G$6,Data!BB68,0)</f>
        <v>0</v>
      </c>
      <c r="BF68" s="4">
        <f>IF(BF$2='NRU Proposal Calc'!$G$6,Data!BC68,0)</f>
        <v>0</v>
      </c>
      <c r="BG68" s="4">
        <f>IF(BG$2='NRU Proposal Calc'!$G$6,Data!BD68,0)</f>
        <v>0</v>
      </c>
      <c r="BH68" s="6">
        <f t="shared" ref="BH68:BH131" si="13">SUM(AZ68:BG68)</f>
        <v>0</v>
      </c>
      <c r="BI68" s="97">
        <f>IF('NRU Proposal Calc'!$H$6="Yes",Data!BE68,0)</f>
        <v>0</v>
      </c>
      <c r="BJ68" s="18">
        <f>IF(BJ$2='NRU Proposal Calc'!$L$4,0,0)</f>
        <v>0</v>
      </c>
      <c r="BK68" s="4">
        <f>IF(BK$2='NRU Proposal Calc'!$L$4,Data!BV68,0)</f>
        <v>0</v>
      </c>
      <c r="BL68" s="4">
        <f>IF(BL$2='NRU Proposal Calc'!$L$4,Data!BW68,0)</f>
        <v>0</v>
      </c>
      <c r="BM68" s="4">
        <f>IF(BM$2='NRU Proposal Calc'!$L$4,Data!BX68,0)</f>
        <v>0</v>
      </c>
      <c r="BN68" s="4">
        <f>IF(BN$2='NRU Proposal Calc'!$L$4,Data!BY68,0)</f>
        <v>0</v>
      </c>
      <c r="BO68" s="4">
        <f>IF(BO$2='NRU Proposal Calc'!$L$4,Data!BZ68,0)</f>
        <v>0</v>
      </c>
      <c r="BP68" s="6">
        <f t="shared" ref="BP68:BP131" si="14">SUM(BJ68:BO68)</f>
        <v>0</v>
      </c>
      <c r="BQ68" s="4">
        <f>IF('NRU Proposal Calc'!$J$6='NRU Ref Data'!BQ$2,Data!C68,0)</f>
        <v>0</v>
      </c>
      <c r="BR68" s="4">
        <f>IF('NRU Proposal Calc'!$J$6='NRU Ref Data'!BR$2,Data!D68,0)</f>
        <v>0</v>
      </c>
      <c r="BS68" s="4">
        <f>IF('NRU Proposal Calc'!$J$6='NRU Ref Data'!BS$2,Data!E68,0)</f>
        <v>0</v>
      </c>
      <c r="BT68" s="4">
        <f>IF('NRU Proposal Calc'!$J$6='NRU Ref Data'!BT$2,Data!F68,0)</f>
        <v>22.753</v>
      </c>
      <c r="BU68" s="99">
        <f t="shared" si="8"/>
        <v>22.753</v>
      </c>
      <c r="BV68" s="102">
        <f>IF('NRU Proposal Calc'!$L$6="Yes",'NRU Ref Data'!BP68*'NRU Proposal Calc'!$L$5,0)</f>
        <v>0</v>
      </c>
      <c r="BW68" s="102">
        <f>IF('NRU Proposal Calc'!$M$6="Yes",IF(('NRU Proposal Calc'!I72-'NRU Ref Data'!BU68)&gt;0,('NRU Proposal Calc'!I72-'NRU Ref Data'!BU68)*'NRU Proposal Calc'!$M$5,0),0)</f>
        <v>1.9018204908675767</v>
      </c>
      <c r="BX68" s="80">
        <f>IF('NRU Proposal Calc'!$K$6="Yes",IF(('NRU Proposal Calc'!I72)&lt;'NRU Proposal Calc'!J72,('NRU Proposal Calc'!I72-'NRU Proposal Calc'!J72)*'NRU Proposal Calc'!$K$5,0),0)</f>
        <v>0</v>
      </c>
      <c r="BY68" s="105">
        <f>IF('NRU Proposal Calc'!$N$5='NRU Ref Data'!$BY$2,'NRU Scaling'!D71,0)</f>
        <v>1.298813938915325</v>
      </c>
      <c r="BZ68" s="1">
        <f>IF('NRU Proposal Calc'!$N$5='NRU Ref Data'!$BZ$2,'NRU Scaling'!H71,0)</f>
        <v>0</v>
      </c>
      <c r="CA68" s="6">
        <f>IF('NRU Proposal Calc'!$N$6="Yes",SUM('NRU Ref Data'!BY68:BZ68),0)</f>
        <v>1.298813938915325</v>
      </c>
      <c r="CB68" s="4"/>
      <c r="CC68" s="4"/>
      <c r="CD68" s="4"/>
      <c r="CE68" s="4"/>
      <c r="CF68" s="4"/>
      <c r="CG68" s="4"/>
      <c r="CH68" s="4"/>
      <c r="CI68" s="4"/>
      <c r="CJ68" s="4"/>
      <c r="CK68" s="4"/>
      <c r="CL68" s="4"/>
      <c r="CM68" s="4"/>
      <c r="CN68" s="4"/>
      <c r="CO68" s="4"/>
      <c r="CP68" s="4"/>
      <c r="CQ68" s="4"/>
      <c r="CR68" s="4" t="e">
        <f>IF('NRU Proposal Calc'!#REF!='NRU Ref Data'!CR$2,Data!G68,0)</f>
        <v>#REF!</v>
      </c>
      <c r="CS68" s="4" t="e">
        <f>IF('NRU Proposal Calc'!#REF!='NRU Ref Data'!CS$2,Data!H68,0)</f>
        <v>#REF!</v>
      </c>
      <c r="CT68" s="4" t="e">
        <f>IF('NRU Proposal Calc'!#REF!='NRU Ref Data'!CT$2,Data!I68,0)</f>
        <v>#REF!</v>
      </c>
      <c r="CU68" s="4" t="e">
        <f>IF('NRU Proposal Calc'!#REF!='NRU Ref Data'!CU$2,Data!J68,0)</f>
        <v>#REF!</v>
      </c>
      <c r="CV68" s="4" t="e">
        <f>IF('NRU Proposal Calc'!#REF!='NRU Ref Data'!CV$2,Data!K68,0)</f>
        <v>#REF!</v>
      </c>
      <c r="CW68" s="4" t="e">
        <f>IF('NRU Proposal Calc'!#REF!='NRU Ref Data'!CW$2,Data!L68,0)</f>
        <v>#REF!</v>
      </c>
      <c r="CX68" s="4" t="e">
        <f>IF('NRU Proposal Calc'!#REF!='NRU Ref Data'!CX$2,Data!M68,0)</f>
        <v>#REF!</v>
      </c>
      <c r="CY68" s="4" t="e">
        <f>IF('NRU Proposal Calc'!#REF!='NRU Ref Data'!CY$2,Data!N68,0)</f>
        <v>#REF!</v>
      </c>
      <c r="CZ68" s="4" t="e">
        <f>IF('NRU Proposal Calc'!#REF!='NRU Ref Data'!CZ$2,Data!O68,0)</f>
        <v>#REF!</v>
      </c>
      <c r="DA68" s="4" t="e">
        <f>IF('NRU Proposal Calc'!#REF!='NRU Ref Data'!DA$2,Data!P68,0)</f>
        <v>#REF!</v>
      </c>
      <c r="DB68" s="4" t="e">
        <f>IF('NRU Proposal Calc'!#REF!='NRU Ref Data'!DB$2,Data!Q68,0)</f>
        <v>#REF!</v>
      </c>
      <c r="DC68" s="4" t="e">
        <f>IF('NRU Proposal Calc'!#REF!='NRU Ref Data'!DC$2,Data!R68,0)</f>
        <v>#REF!</v>
      </c>
      <c r="DD68" s="4" t="e">
        <f>IF('NRU Proposal Calc'!#REF!='NRU Ref Data'!DD$2,Data!S68,0)</f>
        <v>#REF!</v>
      </c>
      <c r="DE68" s="4" t="e">
        <f>IF('NRU Proposal Calc'!#REF!='NRU Ref Data'!DE$2,Data!T68,0)</f>
        <v>#REF!</v>
      </c>
      <c r="DF68" s="4" t="e">
        <f>IF('NRU Proposal Calc'!#REF!='NRU Ref Data'!DF$2,Data!U68,0)</f>
        <v>#REF!</v>
      </c>
      <c r="DG68" s="22" t="e">
        <f t="shared" ref="DG68:DG131" si="15">SUM(CR68:DF68)</f>
        <v>#REF!</v>
      </c>
    </row>
    <row r="69" spans="1:111" x14ac:dyDescent="0.3">
      <c r="A69" s="12">
        <v>10202</v>
      </c>
      <c r="B69" s="37" t="s">
        <v>76</v>
      </c>
      <c r="C69" s="18">
        <f>IF('NRU Proposal Calc'!$C$6='NRU Ref Data'!C$2,Data!G69,0)</f>
        <v>0</v>
      </c>
      <c r="D69" s="4">
        <f>IF('NRU Proposal Calc'!$C$6='NRU Ref Data'!D$2,Data!H69,0)</f>
        <v>0</v>
      </c>
      <c r="E69" s="4">
        <f>IF('NRU Proposal Calc'!$C$6='NRU Ref Data'!E$2,Data!I69,0)</f>
        <v>15.434859589041096</v>
      </c>
      <c r="F69" s="4">
        <f>IF('NRU Proposal Calc'!$C$6='NRU Ref Data'!F$2,Data!J69,0)</f>
        <v>0</v>
      </c>
      <c r="G69" s="4">
        <f>IF('NRU Proposal Calc'!$C$6='NRU Ref Data'!G$2,Data!K69,0)</f>
        <v>0</v>
      </c>
      <c r="H69" s="4">
        <f>IF('NRU Proposal Calc'!$C$6='NRU Ref Data'!H$2,Data!L69,0)</f>
        <v>0</v>
      </c>
      <c r="I69" s="4">
        <f>IF('NRU Proposal Calc'!$C$6='NRU Ref Data'!I$2,Data!M69,0)</f>
        <v>0</v>
      </c>
      <c r="J69" s="4">
        <f>IF('NRU Proposal Calc'!$C$6='NRU Ref Data'!J$2,Data!N69,0)</f>
        <v>0</v>
      </c>
      <c r="K69" s="4">
        <f>IF('NRU Proposal Calc'!$C$6='NRU Ref Data'!K$2,Data!O69,0)</f>
        <v>0</v>
      </c>
      <c r="L69" s="4">
        <f>IF('NRU Proposal Calc'!$C$6='NRU Ref Data'!L$2,Data!P69,0)</f>
        <v>0</v>
      </c>
      <c r="M69" s="4">
        <f>IF('NRU Proposal Calc'!$C$6='NRU Ref Data'!M$2,Data!Q69,0)</f>
        <v>0</v>
      </c>
      <c r="N69" s="4">
        <f>IF('NRU Proposal Calc'!$C$6='NRU Ref Data'!N$2,Data!R69,0)</f>
        <v>0</v>
      </c>
      <c r="O69" s="4">
        <f>IF('NRU Proposal Calc'!$C$6='NRU Ref Data'!O$2,Data!S69,0)</f>
        <v>0</v>
      </c>
      <c r="P69" s="4">
        <f>IF('NRU Proposal Calc'!$C$6='NRU Ref Data'!P$2,Data!T69,0)</f>
        <v>0</v>
      </c>
      <c r="Q69" s="4">
        <f>IF('NRU Proposal Calc'!$C$6='NRU Ref Data'!Q$2,Data!U69,0)</f>
        <v>0</v>
      </c>
      <c r="R69" s="22">
        <f t="shared" si="9"/>
        <v>15.434859589041096</v>
      </c>
      <c r="S69" s="18">
        <f>IF(S$2='NRU Proposal Calc'!$D$6,Data!V69,0)</f>
        <v>0</v>
      </c>
      <c r="T69" s="4">
        <f>IF(T$2='NRU Proposal Calc'!$D$6,Data!W69,0)</f>
        <v>0</v>
      </c>
      <c r="U69" s="4">
        <f>IF(U$2='NRU Proposal Calc'!$D$6,Data!X69,0)</f>
        <v>0</v>
      </c>
      <c r="V69" s="4">
        <f>IF(V$2='NRU Proposal Calc'!$D$6,Data!Y69,0)</f>
        <v>0</v>
      </c>
      <c r="W69" s="4">
        <f>IF(W$2='NRU Proposal Calc'!$D$6,Data!Z69,0)</f>
        <v>0</v>
      </c>
      <c r="X69" s="4">
        <f>IF(X$2='NRU Proposal Calc'!$D$6,Data!AA69,0)</f>
        <v>0</v>
      </c>
      <c r="Y69" s="4">
        <f>IF(Y$2='NRU Proposal Calc'!$D$6,Data!AB69,0)</f>
        <v>0</v>
      </c>
      <c r="Z69" s="4">
        <f>IF(Z$2='NRU Proposal Calc'!$D$6,Data!AC69,0)</f>
        <v>0</v>
      </c>
      <c r="AA69" s="4">
        <f>IF(AA$2='NRU Proposal Calc'!$D$6,Data!AD69,0)</f>
        <v>0</v>
      </c>
      <c r="AB69" s="4">
        <f>IF(AB$2='NRU Proposal Calc'!$D$6,Data!AE69,0)</f>
        <v>0</v>
      </c>
      <c r="AC69" s="4">
        <f>IF(AC$2='NRU Proposal Calc'!$D$6,Data!AF69,0)</f>
        <v>0</v>
      </c>
      <c r="AD69" s="4">
        <f>IF(AD$2='NRU Proposal Calc'!$D$6,Data!AG69,0)</f>
        <v>0</v>
      </c>
      <c r="AE69" s="4">
        <f>IF(AE$2='NRU Proposal Calc'!$D$6,Data!AH69,0)</f>
        <v>0</v>
      </c>
      <c r="AF69" s="4">
        <f>IF(AF$2='NRU Proposal Calc'!$D$6,Data!AI69,0)</f>
        <v>0</v>
      </c>
      <c r="AG69" s="6">
        <f t="shared" si="10"/>
        <v>0</v>
      </c>
      <c r="AH69" s="18">
        <f>IF(AH$2='NRU Proposal Calc'!$E$6,0,0)</f>
        <v>0</v>
      </c>
      <c r="AI69" s="4">
        <f>IF(AI$2='NRU Proposal Calc'!$E$6,Data!AJ69,0)</f>
        <v>0</v>
      </c>
      <c r="AJ69" s="4">
        <f>IF(AJ$2='NRU Proposal Calc'!$E$6,Data!AK69,0)</f>
        <v>0</v>
      </c>
      <c r="AK69" s="4">
        <f>IF(AK$2='NRU Proposal Calc'!$E$6,Data!AL69,0)</f>
        <v>0</v>
      </c>
      <c r="AL69" s="4">
        <f>IF(AL$2='NRU Proposal Calc'!$E$6,Data!AM69,0)</f>
        <v>0</v>
      </c>
      <c r="AM69" s="4">
        <f>IF(AM$2='NRU Proposal Calc'!$E$6,Data!AN69,0)</f>
        <v>0</v>
      </c>
      <c r="AN69" s="4">
        <f>IF(AN$2='NRU Proposal Calc'!$E$6,Data!AO69,0)</f>
        <v>0</v>
      </c>
      <c r="AO69" s="4">
        <f>IF(AO$2='NRU Proposal Calc'!$E$6,Data!AP69,0)</f>
        <v>0</v>
      </c>
      <c r="AP69" s="6">
        <f t="shared" si="11"/>
        <v>0</v>
      </c>
      <c r="AQ69" s="18">
        <f>IF(AQ$2='NRU Proposal Calc'!$F$6,0,0)</f>
        <v>0</v>
      </c>
      <c r="AR69" s="4">
        <f>IF(AR$2='NRU Proposal Calc'!$F$6,Data!AQ69,0)</f>
        <v>0</v>
      </c>
      <c r="AS69" s="4">
        <f>IF(AS$2='NRU Proposal Calc'!$F$6,Data!AR69,0)</f>
        <v>0</v>
      </c>
      <c r="AT69" s="4">
        <f>IF(AT$2='NRU Proposal Calc'!$F$6,Data!AS69,0)</f>
        <v>0</v>
      </c>
      <c r="AU69" s="4">
        <f>IF(AU$2='NRU Proposal Calc'!$F$6,Data!AT69,0)</f>
        <v>0</v>
      </c>
      <c r="AV69" s="4">
        <f>IF(AV$2='NRU Proposal Calc'!$F$6,Data!AU69,0)</f>
        <v>0</v>
      </c>
      <c r="AW69" s="4">
        <f>IF(AW$2='NRU Proposal Calc'!$F$6,Data!AV69,0)</f>
        <v>0</v>
      </c>
      <c r="AX69" s="4">
        <f>IF(AX$2='NRU Proposal Calc'!$F$6,Data!AW69,0)</f>
        <v>0</v>
      </c>
      <c r="AY69" s="6">
        <f t="shared" si="12"/>
        <v>0</v>
      </c>
      <c r="AZ69" s="18">
        <f>IF(AZ$2='NRU Proposal Calc'!$G$6,0,0)</f>
        <v>0</v>
      </c>
      <c r="BA69" s="4">
        <f>IF(BA$2='NRU Proposal Calc'!$G$6,Data!AX69,0)</f>
        <v>0</v>
      </c>
      <c r="BB69" s="4">
        <f>IF(BB$2='NRU Proposal Calc'!$G$6,Data!AY69,0)</f>
        <v>0</v>
      </c>
      <c r="BC69" s="4">
        <f>IF(BC$2='NRU Proposal Calc'!$G$6,Data!AZ69,0)</f>
        <v>0</v>
      </c>
      <c r="BD69" s="4">
        <f>IF(BD$2='NRU Proposal Calc'!$G$6,Data!BA69,0)</f>
        <v>0</v>
      </c>
      <c r="BE69" s="4">
        <f>IF(BE$2='NRU Proposal Calc'!$G$6,Data!BB69,0)</f>
        <v>0</v>
      </c>
      <c r="BF69" s="4">
        <f>IF(BF$2='NRU Proposal Calc'!$G$6,Data!BC69,0)</f>
        <v>0</v>
      </c>
      <c r="BG69" s="4">
        <f>IF(BG$2='NRU Proposal Calc'!$G$6,Data!BD69,0)</f>
        <v>0</v>
      </c>
      <c r="BH69" s="6">
        <f t="shared" si="13"/>
        <v>0</v>
      </c>
      <c r="BI69" s="97">
        <f>IF('NRU Proposal Calc'!$H$6="Yes",Data!BE69,0)</f>
        <v>0</v>
      </c>
      <c r="BJ69" s="18">
        <f>IF(BJ$2='NRU Proposal Calc'!$L$4,0,0)</f>
        <v>0</v>
      </c>
      <c r="BK69" s="4">
        <f>IF(BK$2='NRU Proposal Calc'!$L$4,Data!BV69,0)</f>
        <v>0</v>
      </c>
      <c r="BL69" s="4">
        <f>IF(BL$2='NRU Proposal Calc'!$L$4,Data!BW69,0)</f>
        <v>0.59549999999999992</v>
      </c>
      <c r="BM69" s="4">
        <f>IF(BM$2='NRU Proposal Calc'!$L$4,Data!BX69,0)</f>
        <v>0</v>
      </c>
      <c r="BN69" s="4">
        <f>IF(BN$2='NRU Proposal Calc'!$L$4,Data!BY69,0)</f>
        <v>0</v>
      </c>
      <c r="BO69" s="4">
        <f>IF(BO$2='NRU Proposal Calc'!$L$4,Data!BZ69,0)</f>
        <v>0</v>
      </c>
      <c r="BP69" s="6">
        <f t="shared" si="14"/>
        <v>0.59549999999999992</v>
      </c>
      <c r="BQ69" s="4">
        <f>IF('NRU Proposal Calc'!$J$6='NRU Ref Data'!BQ$2,Data!C69,0)</f>
        <v>0</v>
      </c>
      <c r="BR69" s="4">
        <f>IF('NRU Proposal Calc'!$J$6='NRU Ref Data'!BR$2,Data!D69,0)</f>
        <v>0</v>
      </c>
      <c r="BS69" s="4">
        <f>IF('NRU Proposal Calc'!$J$6='NRU Ref Data'!BS$2,Data!E69,0)</f>
        <v>0</v>
      </c>
      <c r="BT69" s="4">
        <f>IF('NRU Proposal Calc'!$J$6='NRU Ref Data'!BT$2,Data!F69,0)</f>
        <v>13.099</v>
      </c>
      <c r="BU69" s="99">
        <f t="shared" si="8"/>
        <v>13.099</v>
      </c>
      <c r="BV69" s="102">
        <f>IF('NRU Proposal Calc'!$L$6="Yes",'NRU Ref Data'!BP69*'NRU Proposal Calc'!$L$5,0)</f>
        <v>0.29774999999999996</v>
      </c>
      <c r="BW69" s="102">
        <f>IF('NRU Proposal Calc'!$M$6="Yes",IF(('NRU Proposal Calc'!I73-'NRU Ref Data'!BU69)&gt;0,('NRU Proposal Calc'!I73-'NRU Ref Data'!BU69)*'NRU Proposal Calc'!$M$5,0),0)</f>
        <v>1.167929794520548</v>
      </c>
      <c r="BX69" s="80">
        <f>IF('NRU Proposal Calc'!$K$6="Yes",IF(('NRU Proposal Calc'!I73)&lt;'NRU Proposal Calc'!J73,('NRU Proposal Calc'!I73-'NRU Proposal Calc'!J73)*'NRU Proposal Calc'!$K$5,0),0)</f>
        <v>0</v>
      </c>
      <c r="BY69" s="105">
        <f>IF('NRU Proposal Calc'!$N$5='NRU Ref Data'!$BY$2,'NRU Scaling'!D72,0)</f>
        <v>0.76726614740385879</v>
      </c>
      <c r="BZ69" s="1">
        <f>IF('NRU Proposal Calc'!$N$5='NRU Ref Data'!$BZ$2,'NRU Scaling'!H72,0)</f>
        <v>0</v>
      </c>
      <c r="CA69" s="6">
        <f>IF('NRU Proposal Calc'!$N$6="Yes",SUM('NRU Ref Data'!BY69:BZ69),0)</f>
        <v>0.76726614740385879</v>
      </c>
      <c r="CB69" s="4"/>
      <c r="CC69" s="4"/>
      <c r="CD69" s="4"/>
      <c r="CE69" s="4"/>
      <c r="CF69" s="4"/>
      <c r="CG69" s="4"/>
      <c r="CH69" s="4"/>
      <c r="CI69" s="4"/>
      <c r="CJ69" s="4"/>
      <c r="CK69" s="4"/>
      <c r="CL69" s="4"/>
      <c r="CM69" s="4"/>
      <c r="CN69" s="4"/>
      <c r="CO69" s="4"/>
      <c r="CP69" s="4"/>
      <c r="CQ69" s="4"/>
      <c r="CR69" s="4" t="e">
        <f>IF('NRU Proposal Calc'!#REF!='NRU Ref Data'!CR$2,Data!G69,0)</f>
        <v>#REF!</v>
      </c>
      <c r="CS69" s="4" t="e">
        <f>IF('NRU Proposal Calc'!#REF!='NRU Ref Data'!CS$2,Data!H69,0)</f>
        <v>#REF!</v>
      </c>
      <c r="CT69" s="4" t="e">
        <f>IF('NRU Proposal Calc'!#REF!='NRU Ref Data'!CT$2,Data!I69,0)</f>
        <v>#REF!</v>
      </c>
      <c r="CU69" s="4" t="e">
        <f>IF('NRU Proposal Calc'!#REF!='NRU Ref Data'!CU$2,Data!J69,0)</f>
        <v>#REF!</v>
      </c>
      <c r="CV69" s="4" t="e">
        <f>IF('NRU Proposal Calc'!#REF!='NRU Ref Data'!CV$2,Data!K69,0)</f>
        <v>#REF!</v>
      </c>
      <c r="CW69" s="4" t="e">
        <f>IF('NRU Proposal Calc'!#REF!='NRU Ref Data'!CW$2,Data!L69,0)</f>
        <v>#REF!</v>
      </c>
      <c r="CX69" s="4" t="e">
        <f>IF('NRU Proposal Calc'!#REF!='NRU Ref Data'!CX$2,Data!M69,0)</f>
        <v>#REF!</v>
      </c>
      <c r="CY69" s="4" t="e">
        <f>IF('NRU Proposal Calc'!#REF!='NRU Ref Data'!CY$2,Data!N69,0)</f>
        <v>#REF!</v>
      </c>
      <c r="CZ69" s="4" t="e">
        <f>IF('NRU Proposal Calc'!#REF!='NRU Ref Data'!CZ$2,Data!O69,0)</f>
        <v>#REF!</v>
      </c>
      <c r="DA69" s="4" t="e">
        <f>IF('NRU Proposal Calc'!#REF!='NRU Ref Data'!DA$2,Data!P69,0)</f>
        <v>#REF!</v>
      </c>
      <c r="DB69" s="4" t="e">
        <f>IF('NRU Proposal Calc'!#REF!='NRU Ref Data'!DB$2,Data!Q69,0)</f>
        <v>#REF!</v>
      </c>
      <c r="DC69" s="4" t="e">
        <f>IF('NRU Proposal Calc'!#REF!='NRU Ref Data'!DC$2,Data!R69,0)</f>
        <v>#REF!</v>
      </c>
      <c r="DD69" s="4" t="e">
        <f>IF('NRU Proposal Calc'!#REF!='NRU Ref Data'!DD$2,Data!S69,0)</f>
        <v>#REF!</v>
      </c>
      <c r="DE69" s="4" t="e">
        <f>IF('NRU Proposal Calc'!#REF!='NRU Ref Data'!DE$2,Data!T69,0)</f>
        <v>#REF!</v>
      </c>
      <c r="DF69" s="4" t="e">
        <f>IF('NRU Proposal Calc'!#REF!='NRU Ref Data'!DF$2,Data!U69,0)</f>
        <v>#REF!</v>
      </c>
      <c r="DG69" s="22" t="e">
        <f t="shared" si="15"/>
        <v>#REF!</v>
      </c>
    </row>
    <row r="70" spans="1:111" x14ac:dyDescent="0.3">
      <c r="A70" s="12">
        <v>10203</v>
      </c>
      <c r="B70" s="37" t="s">
        <v>77</v>
      </c>
      <c r="C70" s="18">
        <f>IF('NRU Proposal Calc'!$C$6='NRU Ref Data'!C$2,Data!G70,0)</f>
        <v>0</v>
      </c>
      <c r="D70" s="4">
        <f>IF('NRU Proposal Calc'!$C$6='NRU Ref Data'!D$2,Data!H70,0)</f>
        <v>0</v>
      </c>
      <c r="E70" s="4">
        <f>IF('NRU Proposal Calc'!$C$6='NRU Ref Data'!E$2,Data!I70,0)</f>
        <v>6.5003239726027413</v>
      </c>
      <c r="F70" s="4">
        <f>IF('NRU Proposal Calc'!$C$6='NRU Ref Data'!F$2,Data!J70,0)</f>
        <v>0</v>
      </c>
      <c r="G70" s="4">
        <f>IF('NRU Proposal Calc'!$C$6='NRU Ref Data'!G$2,Data!K70,0)</f>
        <v>0</v>
      </c>
      <c r="H70" s="4">
        <f>IF('NRU Proposal Calc'!$C$6='NRU Ref Data'!H$2,Data!L70,0)</f>
        <v>0</v>
      </c>
      <c r="I70" s="4">
        <f>IF('NRU Proposal Calc'!$C$6='NRU Ref Data'!I$2,Data!M70,0)</f>
        <v>0</v>
      </c>
      <c r="J70" s="4">
        <f>IF('NRU Proposal Calc'!$C$6='NRU Ref Data'!J$2,Data!N70,0)</f>
        <v>0</v>
      </c>
      <c r="K70" s="4">
        <f>IF('NRU Proposal Calc'!$C$6='NRU Ref Data'!K$2,Data!O70,0)</f>
        <v>0</v>
      </c>
      <c r="L70" s="4">
        <f>IF('NRU Proposal Calc'!$C$6='NRU Ref Data'!L$2,Data!P70,0)</f>
        <v>0</v>
      </c>
      <c r="M70" s="4">
        <f>IF('NRU Proposal Calc'!$C$6='NRU Ref Data'!M$2,Data!Q70,0)</f>
        <v>0</v>
      </c>
      <c r="N70" s="4">
        <f>IF('NRU Proposal Calc'!$C$6='NRU Ref Data'!N$2,Data!R70,0)</f>
        <v>0</v>
      </c>
      <c r="O70" s="4">
        <f>IF('NRU Proposal Calc'!$C$6='NRU Ref Data'!O$2,Data!S70,0)</f>
        <v>0</v>
      </c>
      <c r="P70" s="4">
        <f>IF('NRU Proposal Calc'!$C$6='NRU Ref Data'!P$2,Data!T70,0)</f>
        <v>0</v>
      </c>
      <c r="Q70" s="4">
        <f>IF('NRU Proposal Calc'!$C$6='NRU Ref Data'!Q$2,Data!U70,0)</f>
        <v>0</v>
      </c>
      <c r="R70" s="22">
        <f t="shared" si="9"/>
        <v>6.5003239726027413</v>
      </c>
      <c r="S70" s="18">
        <f>IF(S$2='NRU Proposal Calc'!$D$6,Data!V70,0)</f>
        <v>0</v>
      </c>
      <c r="T70" s="4">
        <f>IF(T$2='NRU Proposal Calc'!$D$6,Data!W70,0)</f>
        <v>0</v>
      </c>
      <c r="U70" s="4">
        <f>IF(U$2='NRU Proposal Calc'!$D$6,Data!X70,0)</f>
        <v>0</v>
      </c>
      <c r="V70" s="4">
        <f>IF(V$2='NRU Proposal Calc'!$D$6,Data!Y70,0)</f>
        <v>0</v>
      </c>
      <c r="W70" s="4">
        <f>IF(W$2='NRU Proposal Calc'!$D$6,Data!Z70,0)</f>
        <v>0</v>
      </c>
      <c r="X70" s="4">
        <f>IF(X$2='NRU Proposal Calc'!$D$6,Data!AA70,0)</f>
        <v>0</v>
      </c>
      <c r="Y70" s="4">
        <f>IF(Y$2='NRU Proposal Calc'!$D$6,Data!AB70,0)</f>
        <v>0</v>
      </c>
      <c r="Z70" s="4">
        <f>IF(Z$2='NRU Proposal Calc'!$D$6,Data!AC70,0)</f>
        <v>0</v>
      </c>
      <c r="AA70" s="4">
        <f>IF(AA$2='NRU Proposal Calc'!$D$6,Data!AD70,0)</f>
        <v>0</v>
      </c>
      <c r="AB70" s="4">
        <f>IF(AB$2='NRU Proposal Calc'!$D$6,Data!AE70,0)</f>
        <v>0</v>
      </c>
      <c r="AC70" s="4">
        <f>IF(AC$2='NRU Proposal Calc'!$D$6,Data!AF70,0)</f>
        <v>0</v>
      </c>
      <c r="AD70" s="4">
        <f>IF(AD$2='NRU Proposal Calc'!$D$6,Data!AG70,0)</f>
        <v>0</v>
      </c>
      <c r="AE70" s="4">
        <f>IF(AE$2='NRU Proposal Calc'!$D$6,Data!AH70,0)</f>
        <v>0</v>
      </c>
      <c r="AF70" s="4">
        <f>IF(AF$2='NRU Proposal Calc'!$D$6,Data!AI70,0)</f>
        <v>0</v>
      </c>
      <c r="AG70" s="6">
        <f t="shared" si="10"/>
        <v>0</v>
      </c>
      <c r="AH70" s="18">
        <f>IF(AH$2='NRU Proposal Calc'!$E$6,0,0)</f>
        <v>0</v>
      </c>
      <c r="AI70" s="4">
        <f>IF(AI$2='NRU Proposal Calc'!$E$6,Data!AJ70,0)</f>
        <v>0</v>
      </c>
      <c r="AJ70" s="4">
        <f>IF(AJ$2='NRU Proposal Calc'!$E$6,Data!AK70,0)</f>
        <v>0</v>
      </c>
      <c r="AK70" s="4">
        <f>IF(AK$2='NRU Proposal Calc'!$E$6,Data!AL70,0)</f>
        <v>0</v>
      </c>
      <c r="AL70" s="4">
        <f>IF(AL$2='NRU Proposal Calc'!$E$6,Data!AM70,0)</f>
        <v>0</v>
      </c>
      <c r="AM70" s="4">
        <f>IF(AM$2='NRU Proposal Calc'!$E$6,Data!AN70,0)</f>
        <v>0</v>
      </c>
      <c r="AN70" s="4">
        <f>IF(AN$2='NRU Proposal Calc'!$E$6,Data!AO70,0)</f>
        <v>0</v>
      </c>
      <c r="AO70" s="4">
        <f>IF(AO$2='NRU Proposal Calc'!$E$6,Data!AP70,0)</f>
        <v>0</v>
      </c>
      <c r="AP70" s="6">
        <f t="shared" si="11"/>
        <v>0</v>
      </c>
      <c r="AQ70" s="18">
        <f>IF(AQ$2='NRU Proposal Calc'!$F$6,0,0)</f>
        <v>0</v>
      </c>
      <c r="AR70" s="4">
        <f>IF(AR$2='NRU Proposal Calc'!$F$6,Data!AQ70,0)</f>
        <v>0</v>
      </c>
      <c r="AS70" s="4">
        <f>IF(AS$2='NRU Proposal Calc'!$F$6,Data!AR70,0)</f>
        <v>0</v>
      </c>
      <c r="AT70" s="4">
        <f>IF(AT$2='NRU Proposal Calc'!$F$6,Data!AS70,0)</f>
        <v>0</v>
      </c>
      <c r="AU70" s="4">
        <f>IF(AU$2='NRU Proposal Calc'!$F$6,Data!AT70,0)</f>
        <v>0</v>
      </c>
      <c r="AV70" s="4">
        <f>IF(AV$2='NRU Proposal Calc'!$F$6,Data!AU70,0)</f>
        <v>0</v>
      </c>
      <c r="AW70" s="4">
        <f>IF(AW$2='NRU Proposal Calc'!$F$6,Data!AV70,0)</f>
        <v>0</v>
      </c>
      <c r="AX70" s="4">
        <f>IF(AX$2='NRU Proposal Calc'!$F$6,Data!AW70,0)</f>
        <v>0</v>
      </c>
      <c r="AY70" s="6">
        <f t="shared" si="12"/>
        <v>0</v>
      </c>
      <c r="AZ70" s="18">
        <f>IF(AZ$2='NRU Proposal Calc'!$G$6,0,0)</f>
        <v>0</v>
      </c>
      <c r="BA70" s="4">
        <f>IF(BA$2='NRU Proposal Calc'!$G$6,Data!AX70,0)</f>
        <v>0</v>
      </c>
      <c r="BB70" s="4">
        <f>IF(BB$2='NRU Proposal Calc'!$G$6,Data!AY70,0)</f>
        <v>0</v>
      </c>
      <c r="BC70" s="4">
        <f>IF(BC$2='NRU Proposal Calc'!$G$6,Data!AZ70,0)</f>
        <v>0</v>
      </c>
      <c r="BD70" s="4">
        <f>IF(BD$2='NRU Proposal Calc'!$G$6,Data!BA70,0)</f>
        <v>0</v>
      </c>
      <c r="BE70" s="4">
        <f>IF(BE$2='NRU Proposal Calc'!$G$6,Data!BB70,0)</f>
        <v>0</v>
      </c>
      <c r="BF70" s="4">
        <f>IF(BF$2='NRU Proposal Calc'!$G$6,Data!BC70,0)</f>
        <v>0</v>
      </c>
      <c r="BG70" s="4">
        <f>IF(BG$2='NRU Proposal Calc'!$G$6,Data!BD70,0)</f>
        <v>0</v>
      </c>
      <c r="BH70" s="6">
        <f t="shared" si="13"/>
        <v>0</v>
      </c>
      <c r="BI70" s="97">
        <f>IF('NRU Proposal Calc'!$H$6="Yes",Data!BE70,0)</f>
        <v>0</v>
      </c>
      <c r="BJ70" s="18">
        <f>IF(BJ$2='NRU Proposal Calc'!$L$4,0,0)</f>
        <v>0</v>
      </c>
      <c r="BK70" s="4">
        <f>IF(BK$2='NRU Proposal Calc'!$L$4,Data!BV70,0)</f>
        <v>0</v>
      </c>
      <c r="BL70" s="4">
        <f>IF(BL$2='NRU Proposal Calc'!$L$4,Data!BW70,0)</f>
        <v>0</v>
      </c>
      <c r="BM70" s="4">
        <f>IF(BM$2='NRU Proposal Calc'!$L$4,Data!BX70,0)</f>
        <v>0</v>
      </c>
      <c r="BN70" s="4">
        <f>IF(BN$2='NRU Proposal Calc'!$L$4,Data!BY70,0)</f>
        <v>0</v>
      </c>
      <c r="BO70" s="4">
        <f>IF(BO$2='NRU Proposal Calc'!$L$4,Data!BZ70,0)</f>
        <v>0</v>
      </c>
      <c r="BP70" s="6">
        <f t="shared" si="14"/>
        <v>0</v>
      </c>
      <c r="BQ70" s="4">
        <f>IF('NRU Proposal Calc'!$J$6='NRU Ref Data'!BQ$2,Data!C70,0)</f>
        <v>0</v>
      </c>
      <c r="BR70" s="4">
        <f>IF('NRU Proposal Calc'!$J$6='NRU Ref Data'!BR$2,Data!D70,0)</f>
        <v>0</v>
      </c>
      <c r="BS70" s="4">
        <f>IF('NRU Proposal Calc'!$J$6='NRU Ref Data'!BS$2,Data!E70,0)</f>
        <v>0</v>
      </c>
      <c r="BT70" s="4">
        <f>IF('NRU Proposal Calc'!$J$6='NRU Ref Data'!BT$2,Data!F70,0)</f>
        <v>6.2130000000000001</v>
      </c>
      <c r="BU70" s="99">
        <f t="shared" si="8"/>
        <v>6.2130000000000001</v>
      </c>
      <c r="BV70" s="102">
        <f>IF('NRU Proposal Calc'!$L$6="Yes",'NRU Ref Data'!BP70*'NRU Proposal Calc'!$L$5,0)</f>
        <v>0</v>
      </c>
      <c r="BW70" s="102">
        <f>IF('NRU Proposal Calc'!$M$6="Yes",IF(('NRU Proposal Calc'!I74-'NRU Ref Data'!BU70)&gt;0,('NRU Proposal Calc'!I74-'NRU Ref Data'!BU70)*'NRU Proposal Calc'!$M$5,0),0)</f>
        <v>0.14366198630137061</v>
      </c>
      <c r="BX70" s="80">
        <f>IF('NRU Proposal Calc'!$K$6="Yes",IF(('NRU Proposal Calc'!I74)&lt;'NRU Proposal Calc'!J74,('NRU Proposal Calc'!I74-'NRU Proposal Calc'!J74)*'NRU Proposal Calc'!$K$5,0),0)</f>
        <v>0</v>
      </c>
      <c r="BY70" s="105">
        <f>IF('NRU Proposal Calc'!$N$5='NRU Ref Data'!$BY$2,'NRU Scaling'!D73,0)</f>
        <v>0.33486843661423354</v>
      </c>
      <c r="BZ70" s="1">
        <f>IF('NRU Proposal Calc'!$N$5='NRU Ref Data'!$BZ$2,'NRU Scaling'!H73,0)</f>
        <v>0</v>
      </c>
      <c r="CA70" s="6">
        <f>IF('NRU Proposal Calc'!$N$6="Yes",SUM('NRU Ref Data'!BY70:BZ70),0)</f>
        <v>0.33486843661423354</v>
      </c>
      <c r="CB70" s="4"/>
      <c r="CC70" s="4"/>
      <c r="CD70" s="4"/>
      <c r="CE70" s="4"/>
      <c r="CF70" s="4"/>
      <c r="CG70" s="4"/>
      <c r="CH70" s="4"/>
      <c r="CI70" s="4"/>
      <c r="CJ70" s="4"/>
      <c r="CK70" s="4"/>
      <c r="CL70" s="4"/>
      <c r="CM70" s="4"/>
      <c r="CN70" s="4"/>
      <c r="CO70" s="4"/>
      <c r="CP70" s="4"/>
      <c r="CQ70" s="4"/>
      <c r="CR70" s="4" t="e">
        <f>IF('NRU Proposal Calc'!#REF!='NRU Ref Data'!CR$2,Data!G70,0)</f>
        <v>#REF!</v>
      </c>
      <c r="CS70" s="4" t="e">
        <f>IF('NRU Proposal Calc'!#REF!='NRU Ref Data'!CS$2,Data!H70,0)</f>
        <v>#REF!</v>
      </c>
      <c r="CT70" s="4" t="e">
        <f>IF('NRU Proposal Calc'!#REF!='NRU Ref Data'!CT$2,Data!I70,0)</f>
        <v>#REF!</v>
      </c>
      <c r="CU70" s="4" t="e">
        <f>IF('NRU Proposal Calc'!#REF!='NRU Ref Data'!CU$2,Data!J70,0)</f>
        <v>#REF!</v>
      </c>
      <c r="CV70" s="4" t="e">
        <f>IF('NRU Proposal Calc'!#REF!='NRU Ref Data'!CV$2,Data!K70,0)</f>
        <v>#REF!</v>
      </c>
      <c r="CW70" s="4" t="e">
        <f>IF('NRU Proposal Calc'!#REF!='NRU Ref Data'!CW$2,Data!L70,0)</f>
        <v>#REF!</v>
      </c>
      <c r="CX70" s="4" t="e">
        <f>IF('NRU Proposal Calc'!#REF!='NRU Ref Data'!CX$2,Data!M70,0)</f>
        <v>#REF!</v>
      </c>
      <c r="CY70" s="4" t="e">
        <f>IF('NRU Proposal Calc'!#REF!='NRU Ref Data'!CY$2,Data!N70,0)</f>
        <v>#REF!</v>
      </c>
      <c r="CZ70" s="4" t="e">
        <f>IF('NRU Proposal Calc'!#REF!='NRU Ref Data'!CZ$2,Data!O70,0)</f>
        <v>#REF!</v>
      </c>
      <c r="DA70" s="4" t="e">
        <f>IF('NRU Proposal Calc'!#REF!='NRU Ref Data'!DA$2,Data!P70,0)</f>
        <v>#REF!</v>
      </c>
      <c r="DB70" s="4" t="e">
        <f>IF('NRU Proposal Calc'!#REF!='NRU Ref Data'!DB$2,Data!Q70,0)</f>
        <v>#REF!</v>
      </c>
      <c r="DC70" s="4" t="e">
        <f>IF('NRU Proposal Calc'!#REF!='NRU Ref Data'!DC$2,Data!R70,0)</f>
        <v>#REF!</v>
      </c>
      <c r="DD70" s="4" t="e">
        <f>IF('NRU Proposal Calc'!#REF!='NRU Ref Data'!DD$2,Data!S70,0)</f>
        <v>#REF!</v>
      </c>
      <c r="DE70" s="4" t="e">
        <f>IF('NRU Proposal Calc'!#REF!='NRU Ref Data'!DE$2,Data!T70,0)</f>
        <v>#REF!</v>
      </c>
      <c r="DF70" s="4" t="e">
        <f>IF('NRU Proposal Calc'!#REF!='NRU Ref Data'!DF$2,Data!U70,0)</f>
        <v>#REF!</v>
      </c>
      <c r="DG70" s="22" t="e">
        <f t="shared" si="15"/>
        <v>#REF!</v>
      </c>
    </row>
    <row r="71" spans="1:111" x14ac:dyDescent="0.3">
      <c r="A71" s="12">
        <v>10204</v>
      </c>
      <c r="B71" s="37" t="s">
        <v>78</v>
      </c>
      <c r="C71" s="18">
        <f>IF('NRU Proposal Calc'!$C$6='NRU Ref Data'!C$2,Data!G71,0)</f>
        <v>0</v>
      </c>
      <c r="D71" s="4">
        <f>IF('NRU Proposal Calc'!$C$6='NRU Ref Data'!D$2,Data!H71,0)</f>
        <v>0</v>
      </c>
      <c r="E71" s="4">
        <f>IF('NRU Proposal Calc'!$C$6='NRU Ref Data'!E$2,Data!I71,0)</f>
        <v>80.383963926940638</v>
      </c>
      <c r="F71" s="4">
        <f>IF('NRU Proposal Calc'!$C$6='NRU Ref Data'!F$2,Data!J71,0)</f>
        <v>0</v>
      </c>
      <c r="G71" s="4">
        <f>IF('NRU Proposal Calc'!$C$6='NRU Ref Data'!G$2,Data!K71,0)</f>
        <v>0</v>
      </c>
      <c r="H71" s="4">
        <f>IF('NRU Proposal Calc'!$C$6='NRU Ref Data'!H$2,Data!L71,0)</f>
        <v>0</v>
      </c>
      <c r="I71" s="4">
        <f>IF('NRU Proposal Calc'!$C$6='NRU Ref Data'!I$2,Data!M71,0)</f>
        <v>0</v>
      </c>
      <c r="J71" s="4">
        <f>IF('NRU Proposal Calc'!$C$6='NRU Ref Data'!J$2,Data!N71,0)</f>
        <v>0</v>
      </c>
      <c r="K71" s="4">
        <f>IF('NRU Proposal Calc'!$C$6='NRU Ref Data'!K$2,Data!O71,0)</f>
        <v>0</v>
      </c>
      <c r="L71" s="4">
        <f>IF('NRU Proposal Calc'!$C$6='NRU Ref Data'!L$2,Data!P71,0)</f>
        <v>0</v>
      </c>
      <c r="M71" s="4">
        <f>IF('NRU Proposal Calc'!$C$6='NRU Ref Data'!M$2,Data!Q71,0)</f>
        <v>0</v>
      </c>
      <c r="N71" s="4">
        <f>IF('NRU Proposal Calc'!$C$6='NRU Ref Data'!N$2,Data!R71,0)</f>
        <v>0</v>
      </c>
      <c r="O71" s="4">
        <f>IF('NRU Proposal Calc'!$C$6='NRU Ref Data'!O$2,Data!S71,0)</f>
        <v>0</v>
      </c>
      <c r="P71" s="4">
        <f>IF('NRU Proposal Calc'!$C$6='NRU Ref Data'!P$2,Data!T71,0)</f>
        <v>0</v>
      </c>
      <c r="Q71" s="4">
        <f>IF('NRU Proposal Calc'!$C$6='NRU Ref Data'!Q$2,Data!U71,0)</f>
        <v>0</v>
      </c>
      <c r="R71" s="22">
        <f t="shared" si="9"/>
        <v>80.383963926940638</v>
      </c>
      <c r="S71" s="18">
        <f>IF(S$2='NRU Proposal Calc'!$D$6,Data!V71,0)</f>
        <v>0</v>
      </c>
      <c r="T71" s="4">
        <f>IF(T$2='NRU Proposal Calc'!$D$6,Data!W71,0)</f>
        <v>0</v>
      </c>
      <c r="U71" s="4">
        <f>IF(U$2='NRU Proposal Calc'!$D$6,Data!X71,0)</f>
        <v>0</v>
      </c>
      <c r="V71" s="4">
        <f>IF(V$2='NRU Proposal Calc'!$D$6,Data!Y71,0)</f>
        <v>0</v>
      </c>
      <c r="W71" s="4">
        <f>IF(W$2='NRU Proposal Calc'!$D$6,Data!Z71,0)</f>
        <v>0</v>
      </c>
      <c r="X71" s="4">
        <f>IF(X$2='NRU Proposal Calc'!$D$6,Data!AA71,0)</f>
        <v>0</v>
      </c>
      <c r="Y71" s="4">
        <f>IF(Y$2='NRU Proposal Calc'!$D$6,Data!AB71,0)</f>
        <v>0</v>
      </c>
      <c r="Z71" s="4">
        <f>IF(Z$2='NRU Proposal Calc'!$D$6,Data!AC71,0)</f>
        <v>0</v>
      </c>
      <c r="AA71" s="4">
        <f>IF(AA$2='NRU Proposal Calc'!$D$6,Data!AD71,0)</f>
        <v>0</v>
      </c>
      <c r="AB71" s="4">
        <f>IF(AB$2='NRU Proposal Calc'!$D$6,Data!AE71,0)</f>
        <v>0</v>
      </c>
      <c r="AC71" s="4">
        <f>IF(AC$2='NRU Proposal Calc'!$D$6,Data!AF71,0)</f>
        <v>0</v>
      </c>
      <c r="AD71" s="4">
        <f>IF(AD$2='NRU Proposal Calc'!$D$6,Data!AG71,0)</f>
        <v>0</v>
      </c>
      <c r="AE71" s="4">
        <f>IF(AE$2='NRU Proposal Calc'!$D$6,Data!AH71,0)</f>
        <v>0</v>
      </c>
      <c r="AF71" s="4">
        <f>IF(AF$2='NRU Proposal Calc'!$D$6,Data!AI71,0)</f>
        <v>0</v>
      </c>
      <c r="AG71" s="6">
        <f t="shared" si="10"/>
        <v>0</v>
      </c>
      <c r="AH71" s="18">
        <f>IF(AH$2='NRU Proposal Calc'!$E$6,0,0)</f>
        <v>0</v>
      </c>
      <c r="AI71" s="4">
        <f>IF(AI$2='NRU Proposal Calc'!$E$6,Data!AJ71,0)</f>
        <v>0</v>
      </c>
      <c r="AJ71" s="4">
        <f>IF(AJ$2='NRU Proposal Calc'!$E$6,Data!AK71,0)</f>
        <v>17.322146118721463</v>
      </c>
      <c r="AK71" s="4">
        <f>IF(AK$2='NRU Proposal Calc'!$E$6,Data!AL71,0)</f>
        <v>0</v>
      </c>
      <c r="AL71" s="4">
        <f>IF(AL$2='NRU Proposal Calc'!$E$6,Data!AM71,0)</f>
        <v>0</v>
      </c>
      <c r="AM71" s="4">
        <f>IF(AM$2='NRU Proposal Calc'!$E$6,Data!AN71,0)</f>
        <v>0</v>
      </c>
      <c r="AN71" s="4">
        <f>IF(AN$2='NRU Proposal Calc'!$E$6,Data!AO71,0)</f>
        <v>0</v>
      </c>
      <c r="AO71" s="4">
        <f>IF(AO$2='NRU Proposal Calc'!$E$6,Data!AP71,0)</f>
        <v>0</v>
      </c>
      <c r="AP71" s="6">
        <f t="shared" si="11"/>
        <v>17.322146118721463</v>
      </c>
      <c r="AQ71" s="18">
        <f>IF(AQ$2='NRU Proposal Calc'!$F$6,0,0)</f>
        <v>0</v>
      </c>
      <c r="AR71" s="4">
        <f>IF(AR$2='NRU Proposal Calc'!$F$6,Data!AQ71,0)</f>
        <v>0</v>
      </c>
      <c r="AS71" s="4">
        <f>IF(AS$2='NRU Proposal Calc'!$F$6,Data!AR71,0)</f>
        <v>0</v>
      </c>
      <c r="AT71" s="4">
        <f>IF(AT$2='NRU Proposal Calc'!$F$6,Data!AS71,0)</f>
        <v>0</v>
      </c>
      <c r="AU71" s="4">
        <f>IF(AU$2='NRU Proposal Calc'!$F$6,Data!AT71,0)</f>
        <v>0</v>
      </c>
      <c r="AV71" s="4">
        <f>IF(AV$2='NRU Proposal Calc'!$F$6,Data!AU71,0)</f>
        <v>0</v>
      </c>
      <c r="AW71" s="4">
        <f>IF(AW$2='NRU Proposal Calc'!$F$6,Data!AV71,0)</f>
        <v>0</v>
      </c>
      <c r="AX71" s="4">
        <f>IF(AX$2='NRU Proposal Calc'!$F$6,Data!AW71,0)</f>
        <v>0</v>
      </c>
      <c r="AY71" s="6">
        <f t="shared" si="12"/>
        <v>0</v>
      </c>
      <c r="AZ71" s="18">
        <f>IF(AZ$2='NRU Proposal Calc'!$G$6,0,0)</f>
        <v>0</v>
      </c>
      <c r="BA71" s="4">
        <f>IF(BA$2='NRU Proposal Calc'!$G$6,Data!AX71,0)</f>
        <v>0</v>
      </c>
      <c r="BB71" s="4">
        <f>IF(BB$2='NRU Proposal Calc'!$G$6,Data!AY71,0)</f>
        <v>0</v>
      </c>
      <c r="BC71" s="4">
        <f>IF(BC$2='NRU Proposal Calc'!$G$6,Data!AZ71,0)</f>
        <v>0</v>
      </c>
      <c r="BD71" s="4">
        <f>IF(BD$2='NRU Proposal Calc'!$G$6,Data!BA71,0)</f>
        <v>0</v>
      </c>
      <c r="BE71" s="4">
        <f>IF(BE$2='NRU Proposal Calc'!$G$6,Data!BB71,0)</f>
        <v>0</v>
      </c>
      <c r="BF71" s="4">
        <f>IF(BF$2='NRU Proposal Calc'!$G$6,Data!BC71,0)</f>
        <v>0</v>
      </c>
      <c r="BG71" s="4">
        <f>IF(BG$2='NRU Proposal Calc'!$G$6,Data!BD71,0)</f>
        <v>0</v>
      </c>
      <c r="BH71" s="6">
        <f t="shared" si="13"/>
        <v>0</v>
      </c>
      <c r="BI71" s="97">
        <f>IF('NRU Proposal Calc'!$H$6="Yes",Data!BE71,0)</f>
        <v>0</v>
      </c>
      <c r="BJ71" s="18">
        <f>IF(BJ$2='NRU Proposal Calc'!$L$4,0,0)</f>
        <v>0</v>
      </c>
      <c r="BK71" s="4">
        <f>IF(BK$2='NRU Proposal Calc'!$L$4,Data!BV71,0)</f>
        <v>0</v>
      </c>
      <c r="BL71" s="4">
        <f>IF(BL$2='NRU Proposal Calc'!$L$4,Data!BW71,0)</f>
        <v>0.78650000000000009</v>
      </c>
      <c r="BM71" s="4">
        <f>IF(BM$2='NRU Proposal Calc'!$L$4,Data!BX71,0)</f>
        <v>0</v>
      </c>
      <c r="BN71" s="4">
        <f>IF(BN$2='NRU Proposal Calc'!$L$4,Data!BY71,0)</f>
        <v>0</v>
      </c>
      <c r="BO71" s="4">
        <f>IF(BO$2='NRU Proposal Calc'!$L$4,Data!BZ71,0)</f>
        <v>0</v>
      </c>
      <c r="BP71" s="6">
        <f t="shared" si="14"/>
        <v>0.78650000000000009</v>
      </c>
      <c r="BQ71" s="4">
        <f>IF('NRU Proposal Calc'!$J$6='NRU Ref Data'!BQ$2,Data!C71,0)</f>
        <v>0</v>
      </c>
      <c r="BR71" s="4">
        <f>IF('NRU Proposal Calc'!$J$6='NRU Ref Data'!BR$2,Data!D71,0)</f>
        <v>0</v>
      </c>
      <c r="BS71" s="4">
        <f>IF('NRU Proposal Calc'!$J$6='NRU Ref Data'!BS$2,Data!E71,0)</f>
        <v>0</v>
      </c>
      <c r="BT71" s="4">
        <f>IF('NRU Proposal Calc'!$J$6='NRU Ref Data'!BT$2,Data!F71,0)</f>
        <v>79.555999999999997</v>
      </c>
      <c r="BU71" s="99">
        <f t="shared" si="8"/>
        <v>79.555999999999997</v>
      </c>
      <c r="BV71" s="102">
        <f>IF('NRU Proposal Calc'!$L$6="Yes",'NRU Ref Data'!BP71*'NRU Proposal Calc'!$L$5,0)</f>
        <v>0.39325000000000004</v>
      </c>
      <c r="BW71" s="102">
        <f>IF('NRU Proposal Calc'!$M$6="Yes",IF(('NRU Proposal Calc'!I75-'NRU Ref Data'!BU71)&gt;0,('NRU Proposal Calc'!I75-'NRU Ref Data'!BU71)*'NRU Proposal Calc'!$M$5,0),0)</f>
        <v>0</v>
      </c>
      <c r="BX71" s="80">
        <f>IF('NRU Proposal Calc'!$K$6="Yes",IF(('NRU Proposal Calc'!I75)&lt;'NRU Proposal Calc'!J75,('NRU Proposal Calc'!I75-'NRU Proposal Calc'!J75)*'NRU Proposal Calc'!$K$5,0),0)</f>
        <v>-16.494182191780823</v>
      </c>
      <c r="BY71" s="105">
        <f>IF('NRU Proposal Calc'!$N$5='NRU Ref Data'!$BY$2,'NRU Scaling'!D74,0)</f>
        <v>3.3428078129654248</v>
      </c>
      <c r="BZ71" s="1">
        <f>IF('NRU Proposal Calc'!$N$5='NRU Ref Data'!$BZ$2,'NRU Scaling'!H74,0)</f>
        <v>0</v>
      </c>
      <c r="CA71" s="6">
        <f>IF('NRU Proposal Calc'!$N$6="Yes",SUM('NRU Ref Data'!BY71:BZ71),0)</f>
        <v>3.3428078129654248</v>
      </c>
      <c r="CB71" s="4"/>
      <c r="CC71" s="4"/>
      <c r="CD71" s="4"/>
      <c r="CE71" s="4"/>
      <c r="CF71" s="4"/>
      <c r="CG71" s="4"/>
      <c r="CH71" s="4"/>
      <c r="CI71" s="4"/>
      <c r="CJ71" s="4"/>
      <c r="CK71" s="4"/>
      <c r="CL71" s="4"/>
      <c r="CM71" s="4"/>
      <c r="CN71" s="4"/>
      <c r="CO71" s="4"/>
      <c r="CP71" s="4"/>
      <c r="CQ71" s="4"/>
      <c r="CR71" s="4" t="e">
        <f>IF('NRU Proposal Calc'!#REF!='NRU Ref Data'!CR$2,Data!G71,0)</f>
        <v>#REF!</v>
      </c>
      <c r="CS71" s="4" t="e">
        <f>IF('NRU Proposal Calc'!#REF!='NRU Ref Data'!CS$2,Data!H71,0)</f>
        <v>#REF!</v>
      </c>
      <c r="CT71" s="4" t="e">
        <f>IF('NRU Proposal Calc'!#REF!='NRU Ref Data'!CT$2,Data!I71,0)</f>
        <v>#REF!</v>
      </c>
      <c r="CU71" s="4" t="e">
        <f>IF('NRU Proposal Calc'!#REF!='NRU Ref Data'!CU$2,Data!J71,0)</f>
        <v>#REF!</v>
      </c>
      <c r="CV71" s="4" t="e">
        <f>IF('NRU Proposal Calc'!#REF!='NRU Ref Data'!CV$2,Data!K71,0)</f>
        <v>#REF!</v>
      </c>
      <c r="CW71" s="4" t="e">
        <f>IF('NRU Proposal Calc'!#REF!='NRU Ref Data'!CW$2,Data!L71,0)</f>
        <v>#REF!</v>
      </c>
      <c r="CX71" s="4" t="e">
        <f>IF('NRU Proposal Calc'!#REF!='NRU Ref Data'!CX$2,Data!M71,0)</f>
        <v>#REF!</v>
      </c>
      <c r="CY71" s="4" t="e">
        <f>IF('NRU Proposal Calc'!#REF!='NRU Ref Data'!CY$2,Data!N71,0)</f>
        <v>#REF!</v>
      </c>
      <c r="CZ71" s="4" t="e">
        <f>IF('NRU Proposal Calc'!#REF!='NRU Ref Data'!CZ$2,Data!O71,0)</f>
        <v>#REF!</v>
      </c>
      <c r="DA71" s="4" t="e">
        <f>IF('NRU Proposal Calc'!#REF!='NRU Ref Data'!DA$2,Data!P71,0)</f>
        <v>#REF!</v>
      </c>
      <c r="DB71" s="4" t="e">
        <f>IF('NRU Proposal Calc'!#REF!='NRU Ref Data'!DB$2,Data!Q71,0)</f>
        <v>#REF!</v>
      </c>
      <c r="DC71" s="4" t="e">
        <f>IF('NRU Proposal Calc'!#REF!='NRU Ref Data'!DC$2,Data!R71,0)</f>
        <v>#REF!</v>
      </c>
      <c r="DD71" s="4" t="e">
        <f>IF('NRU Proposal Calc'!#REF!='NRU Ref Data'!DD$2,Data!S71,0)</f>
        <v>#REF!</v>
      </c>
      <c r="DE71" s="4" t="e">
        <f>IF('NRU Proposal Calc'!#REF!='NRU Ref Data'!DE$2,Data!T71,0)</f>
        <v>#REF!</v>
      </c>
      <c r="DF71" s="4" t="e">
        <f>IF('NRU Proposal Calc'!#REF!='NRU Ref Data'!DF$2,Data!U71,0)</f>
        <v>#REF!</v>
      </c>
      <c r="DG71" s="22" t="e">
        <f t="shared" si="15"/>
        <v>#REF!</v>
      </c>
    </row>
    <row r="72" spans="1:111" x14ac:dyDescent="0.3">
      <c r="A72" s="12">
        <v>10209</v>
      </c>
      <c r="B72" s="37" t="s">
        <v>79</v>
      </c>
      <c r="C72" s="18">
        <f>IF('NRU Proposal Calc'!$C$6='NRU Ref Data'!C$2,Data!G72,0)</f>
        <v>0</v>
      </c>
      <c r="D72" s="4">
        <f>IF('NRU Proposal Calc'!$C$6='NRU Ref Data'!D$2,Data!H72,0)</f>
        <v>0</v>
      </c>
      <c r="E72" s="4">
        <f>IF('NRU Proposal Calc'!$C$6='NRU Ref Data'!E$2,Data!I72,0)</f>
        <v>124.17198630136987</v>
      </c>
      <c r="F72" s="4">
        <f>IF('NRU Proposal Calc'!$C$6='NRU Ref Data'!F$2,Data!J72,0)</f>
        <v>0</v>
      </c>
      <c r="G72" s="4">
        <f>IF('NRU Proposal Calc'!$C$6='NRU Ref Data'!G$2,Data!K72,0)</f>
        <v>0</v>
      </c>
      <c r="H72" s="4">
        <f>IF('NRU Proposal Calc'!$C$6='NRU Ref Data'!H$2,Data!L72,0)</f>
        <v>0</v>
      </c>
      <c r="I72" s="4">
        <f>IF('NRU Proposal Calc'!$C$6='NRU Ref Data'!I$2,Data!M72,0)</f>
        <v>0</v>
      </c>
      <c r="J72" s="4">
        <f>IF('NRU Proposal Calc'!$C$6='NRU Ref Data'!J$2,Data!N72,0)</f>
        <v>0</v>
      </c>
      <c r="K72" s="4">
        <f>IF('NRU Proposal Calc'!$C$6='NRU Ref Data'!K$2,Data!O72,0)</f>
        <v>0</v>
      </c>
      <c r="L72" s="4">
        <f>IF('NRU Proposal Calc'!$C$6='NRU Ref Data'!L$2,Data!P72,0)</f>
        <v>0</v>
      </c>
      <c r="M72" s="4">
        <f>IF('NRU Proposal Calc'!$C$6='NRU Ref Data'!M$2,Data!Q72,0)</f>
        <v>0</v>
      </c>
      <c r="N72" s="4">
        <f>IF('NRU Proposal Calc'!$C$6='NRU Ref Data'!N$2,Data!R72,0)</f>
        <v>0</v>
      </c>
      <c r="O72" s="4">
        <f>IF('NRU Proposal Calc'!$C$6='NRU Ref Data'!O$2,Data!S72,0)</f>
        <v>0</v>
      </c>
      <c r="P72" s="4">
        <f>IF('NRU Proposal Calc'!$C$6='NRU Ref Data'!P$2,Data!T72,0)</f>
        <v>0</v>
      </c>
      <c r="Q72" s="4">
        <f>IF('NRU Proposal Calc'!$C$6='NRU Ref Data'!Q$2,Data!U72,0)</f>
        <v>0</v>
      </c>
      <c r="R72" s="22">
        <f t="shared" si="9"/>
        <v>124.17198630136987</v>
      </c>
      <c r="S72" s="18">
        <f>IF(S$2='NRU Proposal Calc'!$D$6,Data!V72,0)</f>
        <v>0</v>
      </c>
      <c r="T72" s="4">
        <f>IF(T$2='NRU Proposal Calc'!$D$6,Data!W72,0)</f>
        <v>0</v>
      </c>
      <c r="U72" s="4">
        <f>IF(U$2='NRU Proposal Calc'!$D$6,Data!X72,0)</f>
        <v>0</v>
      </c>
      <c r="V72" s="4">
        <f>IF(V$2='NRU Proposal Calc'!$D$6,Data!Y72,0)</f>
        <v>0</v>
      </c>
      <c r="W72" s="4">
        <f>IF(W$2='NRU Proposal Calc'!$D$6,Data!Z72,0)</f>
        <v>0</v>
      </c>
      <c r="X72" s="4">
        <f>IF(X$2='NRU Proposal Calc'!$D$6,Data!AA72,0)</f>
        <v>0</v>
      </c>
      <c r="Y72" s="4">
        <f>IF(Y$2='NRU Proposal Calc'!$D$6,Data!AB72,0)</f>
        <v>0</v>
      </c>
      <c r="Z72" s="4">
        <f>IF(Z$2='NRU Proposal Calc'!$D$6,Data!AC72,0)</f>
        <v>0</v>
      </c>
      <c r="AA72" s="4">
        <f>IF(AA$2='NRU Proposal Calc'!$D$6,Data!AD72,0)</f>
        <v>0</v>
      </c>
      <c r="AB72" s="4">
        <f>IF(AB$2='NRU Proposal Calc'!$D$6,Data!AE72,0)</f>
        <v>0</v>
      </c>
      <c r="AC72" s="4">
        <f>IF(AC$2='NRU Proposal Calc'!$D$6,Data!AF72,0)</f>
        <v>0</v>
      </c>
      <c r="AD72" s="4">
        <f>IF(AD$2='NRU Proposal Calc'!$D$6,Data!AG72,0)</f>
        <v>0</v>
      </c>
      <c r="AE72" s="4">
        <f>IF(AE$2='NRU Proposal Calc'!$D$6,Data!AH72,0)</f>
        <v>0</v>
      </c>
      <c r="AF72" s="4">
        <f>IF(AF$2='NRU Proposal Calc'!$D$6,Data!AI72,0)</f>
        <v>0</v>
      </c>
      <c r="AG72" s="6">
        <f t="shared" si="10"/>
        <v>0</v>
      </c>
      <c r="AH72" s="18">
        <f>IF(AH$2='NRU Proposal Calc'!$E$6,0,0)</f>
        <v>0</v>
      </c>
      <c r="AI72" s="4">
        <f>IF(AI$2='NRU Proposal Calc'!$E$6,Data!AJ72,0)</f>
        <v>0</v>
      </c>
      <c r="AJ72" s="4">
        <f>IF(AJ$2='NRU Proposal Calc'!$E$6,Data!AK72,0)</f>
        <v>0</v>
      </c>
      <c r="AK72" s="4">
        <f>IF(AK$2='NRU Proposal Calc'!$E$6,Data!AL72,0)</f>
        <v>0</v>
      </c>
      <c r="AL72" s="4">
        <f>IF(AL$2='NRU Proposal Calc'!$E$6,Data!AM72,0)</f>
        <v>0</v>
      </c>
      <c r="AM72" s="4">
        <f>IF(AM$2='NRU Proposal Calc'!$E$6,Data!AN72,0)</f>
        <v>0</v>
      </c>
      <c r="AN72" s="4">
        <f>IF(AN$2='NRU Proposal Calc'!$E$6,Data!AO72,0)</f>
        <v>0</v>
      </c>
      <c r="AO72" s="4">
        <f>IF(AO$2='NRU Proposal Calc'!$E$6,Data!AP72,0)</f>
        <v>0</v>
      </c>
      <c r="AP72" s="6">
        <f t="shared" si="11"/>
        <v>0</v>
      </c>
      <c r="AQ72" s="18">
        <f>IF(AQ$2='NRU Proposal Calc'!$F$6,0,0)</f>
        <v>0</v>
      </c>
      <c r="AR72" s="4">
        <f>IF(AR$2='NRU Proposal Calc'!$F$6,Data!AQ72,0)</f>
        <v>0</v>
      </c>
      <c r="AS72" s="4">
        <f>IF(AS$2='NRU Proposal Calc'!$F$6,Data!AR72,0)</f>
        <v>0</v>
      </c>
      <c r="AT72" s="4">
        <f>IF(AT$2='NRU Proposal Calc'!$F$6,Data!AS72,0)</f>
        <v>0</v>
      </c>
      <c r="AU72" s="4">
        <f>IF(AU$2='NRU Proposal Calc'!$F$6,Data!AT72,0)</f>
        <v>0</v>
      </c>
      <c r="AV72" s="4">
        <f>IF(AV$2='NRU Proposal Calc'!$F$6,Data!AU72,0)</f>
        <v>0</v>
      </c>
      <c r="AW72" s="4">
        <f>IF(AW$2='NRU Proposal Calc'!$F$6,Data!AV72,0)</f>
        <v>0</v>
      </c>
      <c r="AX72" s="4">
        <f>IF(AX$2='NRU Proposal Calc'!$F$6,Data!AW72,0)</f>
        <v>0</v>
      </c>
      <c r="AY72" s="6">
        <f t="shared" si="12"/>
        <v>0</v>
      </c>
      <c r="AZ72" s="18">
        <f>IF(AZ$2='NRU Proposal Calc'!$G$6,0,0)</f>
        <v>0</v>
      </c>
      <c r="BA72" s="4">
        <f>IF(BA$2='NRU Proposal Calc'!$G$6,Data!AX72,0)</f>
        <v>0</v>
      </c>
      <c r="BB72" s="4">
        <f>IF(BB$2='NRU Proposal Calc'!$G$6,Data!AY72,0)</f>
        <v>0</v>
      </c>
      <c r="BC72" s="4">
        <f>IF(BC$2='NRU Proposal Calc'!$G$6,Data!AZ72,0)</f>
        <v>0</v>
      </c>
      <c r="BD72" s="4">
        <f>IF(BD$2='NRU Proposal Calc'!$G$6,Data!BA72,0)</f>
        <v>0</v>
      </c>
      <c r="BE72" s="4">
        <f>IF(BE$2='NRU Proposal Calc'!$G$6,Data!BB72,0)</f>
        <v>0</v>
      </c>
      <c r="BF72" s="4">
        <f>IF(BF$2='NRU Proposal Calc'!$G$6,Data!BC72,0)</f>
        <v>0</v>
      </c>
      <c r="BG72" s="4">
        <f>IF(BG$2='NRU Proposal Calc'!$G$6,Data!BD72,0)</f>
        <v>0</v>
      </c>
      <c r="BH72" s="6">
        <f t="shared" si="13"/>
        <v>0</v>
      </c>
      <c r="BI72" s="97">
        <f>IF('NRU Proposal Calc'!$H$6="Yes",Data!BE72,0)</f>
        <v>0</v>
      </c>
      <c r="BJ72" s="18">
        <f>IF(BJ$2='NRU Proposal Calc'!$L$4,0,0)</f>
        <v>0</v>
      </c>
      <c r="BK72" s="4">
        <f>IF(BK$2='NRU Proposal Calc'!$L$4,Data!BV72,0)</f>
        <v>0</v>
      </c>
      <c r="BL72" s="4">
        <f>IF(BL$2='NRU Proposal Calc'!$L$4,Data!BW72,0)</f>
        <v>0.26650000000000001</v>
      </c>
      <c r="BM72" s="4">
        <f>IF(BM$2='NRU Proposal Calc'!$L$4,Data!BX72,0)</f>
        <v>0</v>
      </c>
      <c r="BN72" s="4">
        <f>IF(BN$2='NRU Proposal Calc'!$L$4,Data!BY72,0)</f>
        <v>0</v>
      </c>
      <c r="BO72" s="4">
        <f>IF(BO$2='NRU Proposal Calc'!$L$4,Data!BZ72,0)</f>
        <v>0</v>
      </c>
      <c r="BP72" s="6">
        <f t="shared" si="14"/>
        <v>0.26650000000000001</v>
      </c>
      <c r="BQ72" s="4">
        <f>IF('NRU Proposal Calc'!$J$6='NRU Ref Data'!BQ$2,Data!C72,0)</f>
        <v>0</v>
      </c>
      <c r="BR72" s="4">
        <f>IF('NRU Proposal Calc'!$J$6='NRU Ref Data'!BR$2,Data!D72,0)</f>
        <v>0</v>
      </c>
      <c r="BS72" s="4">
        <f>IF('NRU Proposal Calc'!$J$6='NRU Ref Data'!BS$2,Data!E72,0)</f>
        <v>0</v>
      </c>
      <c r="BT72" s="4">
        <f>IF('NRU Proposal Calc'!$J$6='NRU Ref Data'!BT$2,Data!F72,0)</f>
        <v>104.89</v>
      </c>
      <c r="BU72" s="99">
        <f t="shared" si="8"/>
        <v>104.89</v>
      </c>
      <c r="BV72" s="102">
        <f>IF('NRU Proposal Calc'!$L$6="Yes",'NRU Ref Data'!BP72*'NRU Proposal Calc'!$L$5,0)</f>
        <v>0.13325000000000001</v>
      </c>
      <c r="BW72" s="102">
        <f>IF('NRU Proposal Calc'!$M$6="Yes",IF(('NRU Proposal Calc'!I76-'NRU Ref Data'!BU72)&gt;0,('NRU Proposal Calc'!I76-'NRU Ref Data'!BU72)*'NRU Proposal Calc'!$M$5,0),0)</f>
        <v>9.6409931506849347</v>
      </c>
      <c r="BX72" s="80">
        <f>IF('NRU Proposal Calc'!$K$6="Yes",IF(('NRU Proposal Calc'!I76)&lt;'NRU Proposal Calc'!J76,('NRU Proposal Calc'!I76-'NRU Proposal Calc'!J76)*'NRU Proposal Calc'!$K$5,0),0)</f>
        <v>0</v>
      </c>
      <c r="BY72" s="105">
        <f>IF('NRU Proposal Calc'!$N$5='NRU Ref Data'!$BY$2,'NRU Scaling'!D75,0)</f>
        <v>6.0405030064790006</v>
      </c>
      <c r="BZ72" s="1">
        <f>IF('NRU Proposal Calc'!$N$5='NRU Ref Data'!$BZ$2,'NRU Scaling'!H75,0)</f>
        <v>0</v>
      </c>
      <c r="CA72" s="6">
        <f>IF('NRU Proposal Calc'!$N$6="Yes",SUM('NRU Ref Data'!BY72:BZ72),0)</f>
        <v>6.0405030064790006</v>
      </c>
      <c r="CB72" s="4"/>
      <c r="CC72" s="4"/>
      <c r="CD72" s="4"/>
      <c r="CE72" s="4"/>
      <c r="CF72" s="4"/>
      <c r="CG72" s="4"/>
      <c r="CH72" s="4"/>
      <c r="CI72" s="4"/>
      <c r="CJ72" s="4"/>
      <c r="CK72" s="4"/>
      <c r="CL72" s="4"/>
      <c r="CM72" s="4"/>
      <c r="CN72" s="4"/>
      <c r="CO72" s="4"/>
      <c r="CP72" s="4"/>
      <c r="CQ72" s="4"/>
      <c r="CR72" s="4" t="e">
        <f>IF('NRU Proposal Calc'!#REF!='NRU Ref Data'!CR$2,Data!G72,0)</f>
        <v>#REF!</v>
      </c>
      <c r="CS72" s="4" t="e">
        <f>IF('NRU Proposal Calc'!#REF!='NRU Ref Data'!CS$2,Data!H72,0)</f>
        <v>#REF!</v>
      </c>
      <c r="CT72" s="4" t="e">
        <f>IF('NRU Proposal Calc'!#REF!='NRU Ref Data'!CT$2,Data!I72,0)</f>
        <v>#REF!</v>
      </c>
      <c r="CU72" s="4" t="e">
        <f>IF('NRU Proposal Calc'!#REF!='NRU Ref Data'!CU$2,Data!J72,0)</f>
        <v>#REF!</v>
      </c>
      <c r="CV72" s="4" t="e">
        <f>IF('NRU Proposal Calc'!#REF!='NRU Ref Data'!CV$2,Data!K72,0)</f>
        <v>#REF!</v>
      </c>
      <c r="CW72" s="4" t="e">
        <f>IF('NRU Proposal Calc'!#REF!='NRU Ref Data'!CW$2,Data!L72,0)</f>
        <v>#REF!</v>
      </c>
      <c r="CX72" s="4" t="e">
        <f>IF('NRU Proposal Calc'!#REF!='NRU Ref Data'!CX$2,Data!M72,0)</f>
        <v>#REF!</v>
      </c>
      <c r="CY72" s="4" t="e">
        <f>IF('NRU Proposal Calc'!#REF!='NRU Ref Data'!CY$2,Data!N72,0)</f>
        <v>#REF!</v>
      </c>
      <c r="CZ72" s="4" t="e">
        <f>IF('NRU Proposal Calc'!#REF!='NRU Ref Data'!CZ$2,Data!O72,0)</f>
        <v>#REF!</v>
      </c>
      <c r="DA72" s="4" t="e">
        <f>IF('NRU Proposal Calc'!#REF!='NRU Ref Data'!DA$2,Data!P72,0)</f>
        <v>#REF!</v>
      </c>
      <c r="DB72" s="4" t="e">
        <f>IF('NRU Proposal Calc'!#REF!='NRU Ref Data'!DB$2,Data!Q72,0)</f>
        <v>#REF!</v>
      </c>
      <c r="DC72" s="4" t="e">
        <f>IF('NRU Proposal Calc'!#REF!='NRU Ref Data'!DC$2,Data!R72,0)</f>
        <v>#REF!</v>
      </c>
      <c r="DD72" s="4" t="e">
        <f>IF('NRU Proposal Calc'!#REF!='NRU Ref Data'!DD$2,Data!S72,0)</f>
        <v>#REF!</v>
      </c>
      <c r="DE72" s="4" t="e">
        <f>IF('NRU Proposal Calc'!#REF!='NRU Ref Data'!DE$2,Data!T72,0)</f>
        <v>#REF!</v>
      </c>
      <c r="DF72" s="4" t="e">
        <f>IF('NRU Proposal Calc'!#REF!='NRU Ref Data'!DF$2,Data!U72,0)</f>
        <v>#REF!</v>
      </c>
      <c r="DG72" s="22" t="e">
        <f t="shared" si="15"/>
        <v>#REF!</v>
      </c>
    </row>
    <row r="73" spans="1:111" x14ac:dyDescent="0.3">
      <c r="A73" s="12">
        <v>10230</v>
      </c>
      <c r="B73" s="37" t="s">
        <v>80</v>
      </c>
      <c r="C73" s="18">
        <f>IF('NRU Proposal Calc'!$C$6='NRU Ref Data'!C$2,Data!G73,0)</f>
        <v>0</v>
      </c>
      <c r="D73" s="4">
        <f>IF('NRU Proposal Calc'!$C$6='NRU Ref Data'!D$2,Data!H73,0)</f>
        <v>0</v>
      </c>
      <c r="E73" s="4">
        <f>IF('NRU Proposal Calc'!$C$6='NRU Ref Data'!E$2,Data!I73,0)</f>
        <v>12.802464041095893</v>
      </c>
      <c r="F73" s="4">
        <f>IF('NRU Proposal Calc'!$C$6='NRU Ref Data'!F$2,Data!J73,0)</f>
        <v>0</v>
      </c>
      <c r="G73" s="4">
        <f>IF('NRU Proposal Calc'!$C$6='NRU Ref Data'!G$2,Data!K73,0)</f>
        <v>0</v>
      </c>
      <c r="H73" s="4">
        <f>IF('NRU Proposal Calc'!$C$6='NRU Ref Data'!H$2,Data!L73,0)</f>
        <v>0</v>
      </c>
      <c r="I73" s="4">
        <f>IF('NRU Proposal Calc'!$C$6='NRU Ref Data'!I$2,Data!M73,0)</f>
        <v>0</v>
      </c>
      <c r="J73" s="4">
        <f>IF('NRU Proposal Calc'!$C$6='NRU Ref Data'!J$2,Data!N73,0)</f>
        <v>0</v>
      </c>
      <c r="K73" s="4">
        <f>IF('NRU Proposal Calc'!$C$6='NRU Ref Data'!K$2,Data!O73,0)</f>
        <v>0</v>
      </c>
      <c r="L73" s="4">
        <f>IF('NRU Proposal Calc'!$C$6='NRU Ref Data'!L$2,Data!P73,0)</f>
        <v>0</v>
      </c>
      <c r="M73" s="4">
        <f>IF('NRU Proposal Calc'!$C$6='NRU Ref Data'!M$2,Data!Q73,0)</f>
        <v>0</v>
      </c>
      <c r="N73" s="4">
        <f>IF('NRU Proposal Calc'!$C$6='NRU Ref Data'!N$2,Data!R73,0)</f>
        <v>0</v>
      </c>
      <c r="O73" s="4">
        <f>IF('NRU Proposal Calc'!$C$6='NRU Ref Data'!O$2,Data!S73,0)</f>
        <v>0</v>
      </c>
      <c r="P73" s="4">
        <f>IF('NRU Proposal Calc'!$C$6='NRU Ref Data'!P$2,Data!T73,0)</f>
        <v>0</v>
      </c>
      <c r="Q73" s="4">
        <f>IF('NRU Proposal Calc'!$C$6='NRU Ref Data'!Q$2,Data!U73,0)</f>
        <v>0</v>
      </c>
      <c r="R73" s="22">
        <f t="shared" si="9"/>
        <v>12.802464041095893</v>
      </c>
      <c r="S73" s="18">
        <f>IF(S$2='NRU Proposal Calc'!$D$6,Data!V73,0)</f>
        <v>0</v>
      </c>
      <c r="T73" s="4">
        <f>IF(T$2='NRU Proposal Calc'!$D$6,Data!W73,0)</f>
        <v>0</v>
      </c>
      <c r="U73" s="4">
        <f>IF(U$2='NRU Proposal Calc'!$D$6,Data!X73,0)</f>
        <v>0</v>
      </c>
      <c r="V73" s="4">
        <f>IF(V$2='NRU Proposal Calc'!$D$6,Data!Y73,0)</f>
        <v>0</v>
      </c>
      <c r="W73" s="4">
        <f>IF(W$2='NRU Proposal Calc'!$D$6,Data!Z73,0)</f>
        <v>0</v>
      </c>
      <c r="X73" s="4">
        <f>IF(X$2='NRU Proposal Calc'!$D$6,Data!AA73,0)</f>
        <v>0</v>
      </c>
      <c r="Y73" s="4">
        <f>IF(Y$2='NRU Proposal Calc'!$D$6,Data!AB73,0)</f>
        <v>0</v>
      </c>
      <c r="Z73" s="4">
        <f>IF(Z$2='NRU Proposal Calc'!$D$6,Data!AC73,0)</f>
        <v>0</v>
      </c>
      <c r="AA73" s="4">
        <f>IF(AA$2='NRU Proposal Calc'!$D$6,Data!AD73,0)</f>
        <v>0</v>
      </c>
      <c r="AB73" s="4">
        <f>IF(AB$2='NRU Proposal Calc'!$D$6,Data!AE73,0)</f>
        <v>0</v>
      </c>
      <c r="AC73" s="4">
        <f>IF(AC$2='NRU Proposal Calc'!$D$6,Data!AF73,0)</f>
        <v>0</v>
      </c>
      <c r="AD73" s="4">
        <f>IF(AD$2='NRU Proposal Calc'!$D$6,Data!AG73,0)</f>
        <v>0</v>
      </c>
      <c r="AE73" s="4">
        <f>IF(AE$2='NRU Proposal Calc'!$D$6,Data!AH73,0)</f>
        <v>0</v>
      </c>
      <c r="AF73" s="4">
        <f>IF(AF$2='NRU Proposal Calc'!$D$6,Data!AI73,0)</f>
        <v>0</v>
      </c>
      <c r="AG73" s="6">
        <f t="shared" si="10"/>
        <v>0</v>
      </c>
      <c r="AH73" s="18">
        <f>IF(AH$2='NRU Proposal Calc'!$E$6,0,0)</f>
        <v>0</v>
      </c>
      <c r="AI73" s="4">
        <f>IF(AI$2='NRU Proposal Calc'!$E$6,Data!AJ73,0)</f>
        <v>0</v>
      </c>
      <c r="AJ73" s="4">
        <f>IF(AJ$2='NRU Proposal Calc'!$E$6,Data!AK73,0)</f>
        <v>0.98036529680365292</v>
      </c>
      <c r="AK73" s="4">
        <f>IF(AK$2='NRU Proposal Calc'!$E$6,Data!AL73,0)</f>
        <v>0</v>
      </c>
      <c r="AL73" s="4">
        <f>IF(AL$2='NRU Proposal Calc'!$E$6,Data!AM73,0)</f>
        <v>0</v>
      </c>
      <c r="AM73" s="4">
        <f>IF(AM$2='NRU Proposal Calc'!$E$6,Data!AN73,0)</f>
        <v>0</v>
      </c>
      <c r="AN73" s="4">
        <f>IF(AN$2='NRU Proposal Calc'!$E$6,Data!AO73,0)</f>
        <v>0</v>
      </c>
      <c r="AO73" s="4">
        <f>IF(AO$2='NRU Proposal Calc'!$E$6,Data!AP73,0)</f>
        <v>0</v>
      </c>
      <c r="AP73" s="6">
        <f t="shared" si="11"/>
        <v>0.98036529680365292</v>
      </c>
      <c r="AQ73" s="18">
        <f>IF(AQ$2='NRU Proposal Calc'!$F$6,0,0)</f>
        <v>0</v>
      </c>
      <c r="AR73" s="4">
        <f>IF(AR$2='NRU Proposal Calc'!$F$6,Data!AQ73,0)</f>
        <v>0</v>
      </c>
      <c r="AS73" s="4">
        <f>IF(AS$2='NRU Proposal Calc'!$F$6,Data!AR73,0)</f>
        <v>0</v>
      </c>
      <c r="AT73" s="4">
        <f>IF(AT$2='NRU Proposal Calc'!$F$6,Data!AS73,0)</f>
        <v>0</v>
      </c>
      <c r="AU73" s="4">
        <f>IF(AU$2='NRU Proposal Calc'!$F$6,Data!AT73,0)</f>
        <v>0</v>
      </c>
      <c r="AV73" s="4">
        <f>IF(AV$2='NRU Proposal Calc'!$F$6,Data!AU73,0)</f>
        <v>0</v>
      </c>
      <c r="AW73" s="4">
        <f>IF(AW$2='NRU Proposal Calc'!$F$6,Data!AV73,0)</f>
        <v>0</v>
      </c>
      <c r="AX73" s="4">
        <f>IF(AX$2='NRU Proposal Calc'!$F$6,Data!AW73,0)</f>
        <v>0</v>
      </c>
      <c r="AY73" s="6">
        <f t="shared" si="12"/>
        <v>0</v>
      </c>
      <c r="AZ73" s="18">
        <f>IF(AZ$2='NRU Proposal Calc'!$G$6,0,0)</f>
        <v>0</v>
      </c>
      <c r="BA73" s="4">
        <f>IF(BA$2='NRU Proposal Calc'!$G$6,Data!AX73,0)</f>
        <v>0</v>
      </c>
      <c r="BB73" s="4">
        <f>IF(BB$2='NRU Proposal Calc'!$G$6,Data!AY73,0)</f>
        <v>0</v>
      </c>
      <c r="BC73" s="4">
        <f>IF(BC$2='NRU Proposal Calc'!$G$6,Data!AZ73,0)</f>
        <v>0</v>
      </c>
      <c r="BD73" s="4">
        <f>IF(BD$2='NRU Proposal Calc'!$G$6,Data!BA73,0)</f>
        <v>0</v>
      </c>
      <c r="BE73" s="4">
        <f>IF(BE$2='NRU Proposal Calc'!$G$6,Data!BB73,0)</f>
        <v>0</v>
      </c>
      <c r="BF73" s="4">
        <f>IF(BF$2='NRU Proposal Calc'!$G$6,Data!BC73,0)</f>
        <v>0</v>
      </c>
      <c r="BG73" s="4">
        <f>IF(BG$2='NRU Proposal Calc'!$G$6,Data!BD73,0)</f>
        <v>0</v>
      </c>
      <c r="BH73" s="6">
        <f t="shared" si="13"/>
        <v>0</v>
      </c>
      <c r="BI73" s="97">
        <f>IF('NRU Proposal Calc'!$H$6="Yes",Data!BE73,0)</f>
        <v>0</v>
      </c>
      <c r="BJ73" s="18">
        <f>IF(BJ$2='NRU Proposal Calc'!$L$4,0,0)</f>
        <v>0</v>
      </c>
      <c r="BK73" s="4">
        <f>IF(BK$2='NRU Proposal Calc'!$L$4,Data!BV73,0)</f>
        <v>0</v>
      </c>
      <c r="BL73" s="4">
        <f>IF(BL$2='NRU Proposal Calc'!$L$4,Data!BW73,0)</f>
        <v>4.2000000000000003E-2</v>
      </c>
      <c r="BM73" s="4">
        <f>IF(BM$2='NRU Proposal Calc'!$L$4,Data!BX73,0)</f>
        <v>0</v>
      </c>
      <c r="BN73" s="4">
        <f>IF(BN$2='NRU Proposal Calc'!$L$4,Data!BY73,0)</f>
        <v>0</v>
      </c>
      <c r="BO73" s="4">
        <f>IF(BO$2='NRU Proposal Calc'!$L$4,Data!BZ73,0)</f>
        <v>0</v>
      </c>
      <c r="BP73" s="6">
        <f t="shared" si="14"/>
        <v>4.2000000000000003E-2</v>
      </c>
      <c r="BQ73" s="4">
        <f>IF('NRU Proposal Calc'!$J$6='NRU Ref Data'!BQ$2,Data!C73,0)</f>
        <v>0</v>
      </c>
      <c r="BR73" s="4">
        <f>IF('NRU Proposal Calc'!$J$6='NRU Ref Data'!BR$2,Data!D73,0)</f>
        <v>0</v>
      </c>
      <c r="BS73" s="4">
        <f>IF('NRU Proposal Calc'!$J$6='NRU Ref Data'!BS$2,Data!E73,0)</f>
        <v>0</v>
      </c>
      <c r="BT73" s="4">
        <f>IF('NRU Proposal Calc'!$J$6='NRU Ref Data'!BT$2,Data!F73,0)</f>
        <v>9.702</v>
      </c>
      <c r="BU73" s="99">
        <f t="shared" si="8"/>
        <v>9.702</v>
      </c>
      <c r="BV73" s="102">
        <f>IF('NRU Proposal Calc'!$L$6="Yes",'NRU Ref Data'!BP73*'NRU Proposal Calc'!$L$5,0)</f>
        <v>2.1000000000000001E-2</v>
      </c>
      <c r="BW73" s="102">
        <f>IF('NRU Proposal Calc'!$M$6="Yes",IF(('NRU Proposal Calc'!I77-'NRU Ref Data'!BU73)&gt;0,('NRU Proposal Calc'!I77-'NRU Ref Data'!BU73)*'NRU Proposal Calc'!$M$5,0),0)</f>
        <v>1.0600493721461204</v>
      </c>
      <c r="BX73" s="80">
        <f>IF('NRU Proposal Calc'!$K$6="Yes",IF(('NRU Proposal Calc'!I77)&lt;'NRU Proposal Calc'!J77,('NRU Proposal Calc'!I77-'NRU Proposal Calc'!J77)*'NRU Proposal Calc'!$K$5,0),0)</f>
        <v>0</v>
      </c>
      <c r="BY73" s="105">
        <f>IF('NRU Proposal Calc'!$N$5='NRU Ref Data'!$BY$2,'NRU Scaling'!D76,0)</f>
        <v>0.568050164216089</v>
      </c>
      <c r="BZ73" s="1">
        <f>IF('NRU Proposal Calc'!$N$5='NRU Ref Data'!$BZ$2,'NRU Scaling'!H76,0)</f>
        <v>0</v>
      </c>
      <c r="CA73" s="6">
        <f>IF('NRU Proposal Calc'!$N$6="Yes",SUM('NRU Ref Data'!BY73:BZ73),0)</f>
        <v>0.568050164216089</v>
      </c>
      <c r="CB73" s="4"/>
      <c r="CC73" s="4"/>
      <c r="CD73" s="4"/>
      <c r="CE73" s="4"/>
      <c r="CF73" s="4"/>
      <c r="CG73" s="4"/>
      <c r="CH73" s="4"/>
      <c r="CI73" s="4"/>
      <c r="CJ73" s="4"/>
      <c r="CK73" s="4"/>
      <c r="CL73" s="4"/>
      <c r="CM73" s="4"/>
      <c r="CN73" s="4"/>
      <c r="CO73" s="4"/>
      <c r="CP73" s="4"/>
      <c r="CQ73" s="4"/>
      <c r="CR73" s="4" t="e">
        <f>IF('NRU Proposal Calc'!#REF!='NRU Ref Data'!CR$2,Data!G73,0)</f>
        <v>#REF!</v>
      </c>
      <c r="CS73" s="4" t="e">
        <f>IF('NRU Proposal Calc'!#REF!='NRU Ref Data'!CS$2,Data!H73,0)</f>
        <v>#REF!</v>
      </c>
      <c r="CT73" s="4" t="e">
        <f>IF('NRU Proposal Calc'!#REF!='NRU Ref Data'!CT$2,Data!I73,0)</f>
        <v>#REF!</v>
      </c>
      <c r="CU73" s="4" t="e">
        <f>IF('NRU Proposal Calc'!#REF!='NRU Ref Data'!CU$2,Data!J73,0)</f>
        <v>#REF!</v>
      </c>
      <c r="CV73" s="4" t="e">
        <f>IF('NRU Proposal Calc'!#REF!='NRU Ref Data'!CV$2,Data!K73,0)</f>
        <v>#REF!</v>
      </c>
      <c r="CW73" s="4" t="e">
        <f>IF('NRU Proposal Calc'!#REF!='NRU Ref Data'!CW$2,Data!L73,0)</f>
        <v>#REF!</v>
      </c>
      <c r="CX73" s="4" t="e">
        <f>IF('NRU Proposal Calc'!#REF!='NRU Ref Data'!CX$2,Data!M73,0)</f>
        <v>#REF!</v>
      </c>
      <c r="CY73" s="4" t="e">
        <f>IF('NRU Proposal Calc'!#REF!='NRU Ref Data'!CY$2,Data!N73,0)</f>
        <v>#REF!</v>
      </c>
      <c r="CZ73" s="4" t="e">
        <f>IF('NRU Proposal Calc'!#REF!='NRU Ref Data'!CZ$2,Data!O73,0)</f>
        <v>#REF!</v>
      </c>
      <c r="DA73" s="4" t="e">
        <f>IF('NRU Proposal Calc'!#REF!='NRU Ref Data'!DA$2,Data!P73,0)</f>
        <v>#REF!</v>
      </c>
      <c r="DB73" s="4" t="e">
        <f>IF('NRU Proposal Calc'!#REF!='NRU Ref Data'!DB$2,Data!Q73,0)</f>
        <v>#REF!</v>
      </c>
      <c r="DC73" s="4" t="e">
        <f>IF('NRU Proposal Calc'!#REF!='NRU Ref Data'!DC$2,Data!R73,0)</f>
        <v>#REF!</v>
      </c>
      <c r="DD73" s="4" t="e">
        <f>IF('NRU Proposal Calc'!#REF!='NRU Ref Data'!DD$2,Data!S73,0)</f>
        <v>#REF!</v>
      </c>
      <c r="DE73" s="4" t="e">
        <f>IF('NRU Proposal Calc'!#REF!='NRU Ref Data'!DE$2,Data!T73,0)</f>
        <v>#REF!</v>
      </c>
      <c r="DF73" s="4" t="e">
        <f>IF('NRU Proposal Calc'!#REF!='NRU Ref Data'!DF$2,Data!U73,0)</f>
        <v>#REF!</v>
      </c>
      <c r="DG73" s="22" t="e">
        <f t="shared" si="15"/>
        <v>#REF!</v>
      </c>
    </row>
    <row r="74" spans="1:111" x14ac:dyDescent="0.3">
      <c r="A74" s="12">
        <v>10231</v>
      </c>
      <c r="B74" s="37" t="s">
        <v>81</v>
      </c>
      <c r="C74" s="18">
        <f>IF('NRU Proposal Calc'!$C$6='NRU Ref Data'!C$2,Data!G74,0)</f>
        <v>0</v>
      </c>
      <c r="D74" s="4">
        <f>IF('NRU Proposal Calc'!$C$6='NRU Ref Data'!D$2,Data!H74,0)</f>
        <v>0</v>
      </c>
      <c r="E74" s="4">
        <f>IF('NRU Proposal Calc'!$C$6='NRU Ref Data'!E$2,Data!I74,0)</f>
        <v>59.129227283105017</v>
      </c>
      <c r="F74" s="4">
        <f>IF('NRU Proposal Calc'!$C$6='NRU Ref Data'!F$2,Data!J74,0)</f>
        <v>0</v>
      </c>
      <c r="G74" s="4">
        <f>IF('NRU Proposal Calc'!$C$6='NRU Ref Data'!G$2,Data!K74,0)</f>
        <v>0</v>
      </c>
      <c r="H74" s="4">
        <f>IF('NRU Proposal Calc'!$C$6='NRU Ref Data'!H$2,Data!L74,0)</f>
        <v>0</v>
      </c>
      <c r="I74" s="4">
        <f>IF('NRU Proposal Calc'!$C$6='NRU Ref Data'!I$2,Data!M74,0)</f>
        <v>0</v>
      </c>
      <c r="J74" s="4">
        <f>IF('NRU Proposal Calc'!$C$6='NRU Ref Data'!J$2,Data!N74,0)</f>
        <v>0</v>
      </c>
      <c r="K74" s="4">
        <f>IF('NRU Proposal Calc'!$C$6='NRU Ref Data'!K$2,Data!O74,0)</f>
        <v>0</v>
      </c>
      <c r="L74" s="4">
        <f>IF('NRU Proposal Calc'!$C$6='NRU Ref Data'!L$2,Data!P74,0)</f>
        <v>0</v>
      </c>
      <c r="M74" s="4">
        <f>IF('NRU Proposal Calc'!$C$6='NRU Ref Data'!M$2,Data!Q74,0)</f>
        <v>0</v>
      </c>
      <c r="N74" s="4">
        <f>IF('NRU Proposal Calc'!$C$6='NRU Ref Data'!N$2,Data!R74,0)</f>
        <v>0</v>
      </c>
      <c r="O74" s="4">
        <f>IF('NRU Proposal Calc'!$C$6='NRU Ref Data'!O$2,Data!S74,0)</f>
        <v>0</v>
      </c>
      <c r="P74" s="4">
        <f>IF('NRU Proposal Calc'!$C$6='NRU Ref Data'!P$2,Data!T74,0)</f>
        <v>0</v>
      </c>
      <c r="Q74" s="4">
        <f>IF('NRU Proposal Calc'!$C$6='NRU Ref Data'!Q$2,Data!U74,0)</f>
        <v>0</v>
      </c>
      <c r="R74" s="22">
        <f t="shared" si="9"/>
        <v>59.129227283105017</v>
      </c>
      <c r="S74" s="18">
        <f>IF(S$2='NRU Proposal Calc'!$D$6,Data!V74,0)</f>
        <v>0</v>
      </c>
      <c r="T74" s="4">
        <f>IF(T$2='NRU Proposal Calc'!$D$6,Data!W74,0)</f>
        <v>0</v>
      </c>
      <c r="U74" s="4">
        <f>IF(U$2='NRU Proposal Calc'!$D$6,Data!X74,0)</f>
        <v>0</v>
      </c>
      <c r="V74" s="4">
        <f>IF(V$2='NRU Proposal Calc'!$D$6,Data!Y74,0)</f>
        <v>0</v>
      </c>
      <c r="W74" s="4">
        <f>IF(W$2='NRU Proposal Calc'!$D$6,Data!Z74,0)</f>
        <v>0</v>
      </c>
      <c r="X74" s="4">
        <f>IF(X$2='NRU Proposal Calc'!$D$6,Data!AA74,0)</f>
        <v>0</v>
      </c>
      <c r="Y74" s="4">
        <f>IF(Y$2='NRU Proposal Calc'!$D$6,Data!AB74,0)</f>
        <v>0</v>
      </c>
      <c r="Z74" s="4">
        <f>IF(Z$2='NRU Proposal Calc'!$D$6,Data!AC74,0)</f>
        <v>0</v>
      </c>
      <c r="AA74" s="4">
        <f>IF(AA$2='NRU Proposal Calc'!$D$6,Data!AD74,0)</f>
        <v>0</v>
      </c>
      <c r="AB74" s="4">
        <f>IF(AB$2='NRU Proposal Calc'!$D$6,Data!AE74,0)</f>
        <v>0</v>
      </c>
      <c r="AC74" s="4">
        <f>IF(AC$2='NRU Proposal Calc'!$D$6,Data!AF74,0)</f>
        <v>0</v>
      </c>
      <c r="AD74" s="4">
        <f>IF(AD$2='NRU Proposal Calc'!$D$6,Data!AG74,0)</f>
        <v>0</v>
      </c>
      <c r="AE74" s="4">
        <f>IF(AE$2='NRU Proposal Calc'!$D$6,Data!AH74,0)</f>
        <v>0</v>
      </c>
      <c r="AF74" s="4">
        <f>IF(AF$2='NRU Proposal Calc'!$D$6,Data!AI74,0)</f>
        <v>0</v>
      </c>
      <c r="AG74" s="6">
        <f t="shared" si="10"/>
        <v>0</v>
      </c>
      <c r="AH74" s="18">
        <f>IF(AH$2='NRU Proposal Calc'!$E$6,0,0)</f>
        <v>0</v>
      </c>
      <c r="AI74" s="4">
        <f>IF(AI$2='NRU Proposal Calc'!$E$6,Data!AJ74,0)</f>
        <v>0</v>
      </c>
      <c r="AJ74" s="4">
        <f>IF(AJ$2='NRU Proposal Calc'!$E$6,Data!AK74,0)</f>
        <v>4.4187214611872143</v>
      </c>
      <c r="AK74" s="4">
        <f>IF(AK$2='NRU Proposal Calc'!$E$6,Data!AL74,0)</f>
        <v>0</v>
      </c>
      <c r="AL74" s="4">
        <f>IF(AL$2='NRU Proposal Calc'!$E$6,Data!AM74,0)</f>
        <v>0</v>
      </c>
      <c r="AM74" s="4">
        <f>IF(AM$2='NRU Proposal Calc'!$E$6,Data!AN74,0)</f>
        <v>0</v>
      </c>
      <c r="AN74" s="4">
        <f>IF(AN$2='NRU Proposal Calc'!$E$6,Data!AO74,0)</f>
        <v>0</v>
      </c>
      <c r="AO74" s="4">
        <f>IF(AO$2='NRU Proposal Calc'!$E$6,Data!AP74,0)</f>
        <v>0</v>
      </c>
      <c r="AP74" s="6">
        <f t="shared" si="11"/>
        <v>4.4187214611872143</v>
      </c>
      <c r="AQ74" s="18">
        <f>IF(AQ$2='NRU Proposal Calc'!$F$6,0,0)</f>
        <v>0</v>
      </c>
      <c r="AR74" s="4">
        <f>IF(AR$2='NRU Proposal Calc'!$F$6,Data!AQ74,0)</f>
        <v>0</v>
      </c>
      <c r="AS74" s="4">
        <f>IF(AS$2='NRU Proposal Calc'!$F$6,Data!AR74,0)</f>
        <v>0</v>
      </c>
      <c r="AT74" s="4">
        <f>IF(AT$2='NRU Proposal Calc'!$F$6,Data!AS74,0)</f>
        <v>0</v>
      </c>
      <c r="AU74" s="4">
        <f>IF(AU$2='NRU Proposal Calc'!$F$6,Data!AT74,0)</f>
        <v>0</v>
      </c>
      <c r="AV74" s="4">
        <f>IF(AV$2='NRU Proposal Calc'!$F$6,Data!AU74,0)</f>
        <v>0</v>
      </c>
      <c r="AW74" s="4">
        <f>IF(AW$2='NRU Proposal Calc'!$F$6,Data!AV74,0)</f>
        <v>0</v>
      </c>
      <c r="AX74" s="4">
        <f>IF(AX$2='NRU Proposal Calc'!$F$6,Data!AW74,0)</f>
        <v>0</v>
      </c>
      <c r="AY74" s="6">
        <f t="shared" si="12"/>
        <v>0</v>
      </c>
      <c r="AZ74" s="18">
        <f>IF(AZ$2='NRU Proposal Calc'!$G$6,0,0)</f>
        <v>0</v>
      </c>
      <c r="BA74" s="4">
        <f>IF(BA$2='NRU Proposal Calc'!$G$6,Data!AX74,0)</f>
        <v>0</v>
      </c>
      <c r="BB74" s="4">
        <f>IF(BB$2='NRU Proposal Calc'!$G$6,Data!AY74,0)</f>
        <v>0</v>
      </c>
      <c r="BC74" s="4">
        <f>IF(BC$2='NRU Proposal Calc'!$G$6,Data!AZ74,0)</f>
        <v>0</v>
      </c>
      <c r="BD74" s="4">
        <f>IF(BD$2='NRU Proposal Calc'!$G$6,Data!BA74,0)</f>
        <v>0</v>
      </c>
      <c r="BE74" s="4">
        <f>IF(BE$2='NRU Proposal Calc'!$G$6,Data!BB74,0)</f>
        <v>0</v>
      </c>
      <c r="BF74" s="4">
        <f>IF(BF$2='NRU Proposal Calc'!$G$6,Data!BC74,0)</f>
        <v>0</v>
      </c>
      <c r="BG74" s="4">
        <f>IF(BG$2='NRU Proposal Calc'!$G$6,Data!BD74,0)</f>
        <v>0</v>
      </c>
      <c r="BH74" s="6">
        <f t="shared" si="13"/>
        <v>0</v>
      </c>
      <c r="BI74" s="97">
        <f>IF('NRU Proposal Calc'!$H$6="Yes",Data!BE74,0)</f>
        <v>0</v>
      </c>
      <c r="BJ74" s="18">
        <f>IF(BJ$2='NRU Proposal Calc'!$L$4,0,0)</f>
        <v>0</v>
      </c>
      <c r="BK74" s="4">
        <f>IF(BK$2='NRU Proposal Calc'!$L$4,Data!BV74,0)</f>
        <v>0</v>
      </c>
      <c r="BL74" s="4">
        <f>IF(BL$2='NRU Proposal Calc'!$L$4,Data!BW74,0)</f>
        <v>2.1000000000000001E-2</v>
      </c>
      <c r="BM74" s="4">
        <f>IF(BM$2='NRU Proposal Calc'!$L$4,Data!BX74,0)</f>
        <v>0</v>
      </c>
      <c r="BN74" s="4">
        <f>IF(BN$2='NRU Proposal Calc'!$L$4,Data!BY74,0)</f>
        <v>0</v>
      </c>
      <c r="BO74" s="4">
        <f>IF(BO$2='NRU Proposal Calc'!$L$4,Data!BZ74,0)</f>
        <v>0</v>
      </c>
      <c r="BP74" s="6">
        <f t="shared" si="14"/>
        <v>2.1000000000000001E-2</v>
      </c>
      <c r="BQ74" s="4">
        <f>IF('NRU Proposal Calc'!$J$6='NRU Ref Data'!BQ$2,Data!C74,0)</f>
        <v>0</v>
      </c>
      <c r="BR74" s="4">
        <f>IF('NRU Proposal Calc'!$J$6='NRU Ref Data'!BR$2,Data!D74,0)</f>
        <v>0</v>
      </c>
      <c r="BS74" s="4">
        <f>IF('NRU Proposal Calc'!$J$6='NRU Ref Data'!BS$2,Data!E74,0)</f>
        <v>0</v>
      </c>
      <c r="BT74" s="4">
        <f>IF('NRU Proposal Calc'!$J$6='NRU Ref Data'!BT$2,Data!F74,0)</f>
        <v>36.658999999999999</v>
      </c>
      <c r="BU74" s="99">
        <f t="shared" si="8"/>
        <v>36.658999999999999</v>
      </c>
      <c r="BV74" s="102">
        <f>IF('NRU Proposal Calc'!$L$6="Yes",'NRU Ref Data'!BP74*'NRU Proposal Calc'!$L$5,0)</f>
        <v>1.0500000000000001E-2</v>
      </c>
      <c r="BW74" s="102">
        <f>IF('NRU Proposal Calc'!$M$6="Yes",IF(('NRU Proposal Calc'!I78-'NRU Ref Data'!BU74)&gt;0,('NRU Proposal Calc'!I78-'NRU Ref Data'!BU74)*'NRU Proposal Calc'!$M$5,0),0)</f>
        <v>9.0257529109589036</v>
      </c>
      <c r="BX74" s="80">
        <f>IF('NRU Proposal Calc'!$K$6="Yes",IF(('NRU Proposal Calc'!I78)&lt;'NRU Proposal Calc'!J78,('NRU Proposal Calc'!I78-'NRU Proposal Calc'!J78)*'NRU Proposal Calc'!$K$5,0),0)</f>
        <v>0</v>
      </c>
      <c r="BY74" s="105">
        <f>IF('NRU Proposal Calc'!$N$5='NRU Ref Data'!$BY$2,'NRU Scaling'!D77,0)</f>
        <v>2.4072222081275454</v>
      </c>
      <c r="BZ74" s="1">
        <f>IF('NRU Proposal Calc'!$N$5='NRU Ref Data'!$BZ$2,'NRU Scaling'!H77,0)</f>
        <v>0</v>
      </c>
      <c r="CA74" s="6">
        <f>IF('NRU Proposal Calc'!$N$6="Yes",SUM('NRU Ref Data'!BY74:BZ74),0)</f>
        <v>2.4072222081275454</v>
      </c>
      <c r="CB74" s="4"/>
      <c r="CC74" s="4"/>
      <c r="CD74" s="4"/>
      <c r="CE74" s="4"/>
      <c r="CF74" s="4"/>
      <c r="CG74" s="4"/>
      <c r="CH74" s="4"/>
      <c r="CI74" s="4"/>
      <c r="CJ74" s="4"/>
      <c r="CK74" s="4"/>
      <c r="CL74" s="4"/>
      <c r="CM74" s="4"/>
      <c r="CN74" s="4"/>
      <c r="CO74" s="4"/>
      <c r="CP74" s="4"/>
      <c r="CQ74" s="4"/>
      <c r="CR74" s="4" t="e">
        <f>IF('NRU Proposal Calc'!#REF!='NRU Ref Data'!CR$2,Data!G74,0)</f>
        <v>#REF!</v>
      </c>
      <c r="CS74" s="4" t="e">
        <f>IF('NRU Proposal Calc'!#REF!='NRU Ref Data'!CS$2,Data!H74,0)</f>
        <v>#REF!</v>
      </c>
      <c r="CT74" s="4" t="e">
        <f>IF('NRU Proposal Calc'!#REF!='NRU Ref Data'!CT$2,Data!I74,0)</f>
        <v>#REF!</v>
      </c>
      <c r="CU74" s="4" t="e">
        <f>IF('NRU Proposal Calc'!#REF!='NRU Ref Data'!CU$2,Data!J74,0)</f>
        <v>#REF!</v>
      </c>
      <c r="CV74" s="4" t="e">
        <f>IF('NRU Proposal Calc'!#REF!='NRU Ref Data'!CV$2,Data!K74,0)</f>
        <v>#REF!</v>
      </c>
      <c r="CW74" s="4" t="e">
        <f>IF('NRU Proposal Calc'!#REF!='NRU Ref Data'!CW$2,Data!L74,0)</f>
        <v>#REF!</v>
      </c>
      <c r="CX74" s="4" t="e">
        <f>IF('NRU Proposal Calc'!#REF!='NRU Ref Data'!CX$2,Data!M74,0)</f>
        <v>#REF!</v>
      </c>
      <c r="CY74" s="4" t="e">
        <f>IF('NRU Proposal Calc'!#REF!='NRU Ref Data'!CY$2,Data!N74,0)</f>
        <v>#REF!</v>
      </c>
      <c r="CZ74" s="4" t="e">
        <f>IF('NRU Proposal Calc'!#REF!='NRU Ref Data'!CZ$2,Data!O74,0)</f>
        <v>#REF!</v>
      </c>
      <c r="DA74" s="4" t="e">
        <f>IF('NRU Proposal Calc'!#REF!='NRU Ref Data'!DA$2,Data!P74,0)</f>
        <v>#REF!</v>
      </c>
      <c r="DB74" s="4" t="e">
        <f>IF('NRU Proposal Calc'!#REF!='NRU Ref Data'!DB$2,Data!Q74,0)</f>
        <v>#REF!</v>
      </c>
      <c r="DC74" s="4" t="e">
        <f>IF('NRU Proposal Calc'!#REF!='NRU Ref Data'!DC$2,Data!R74,0)</f>
        <v>#REF!</v>
      </c>
      <c r="DD74" s="4" t="e">
        <f>IF('NRU Proposal Calc'!#REF!='NRU Ref Data'!DD$2,Data!S74,0)</f>
        <v>#REF!</v>
      </c>
      <c r="DE74" s="4" t="e">
        <f>IF('NRU Proposal Calc'!#REF!='NRU Ref Data'!DE$2,Data!T74,0)</f>
        <v>#REF!</v>
      </c>
      <c r="DF74" s="4" t="e">
        <f>IF('NRU Proposal Calc'!#REF!='NRU Ref Data'!DF$2,Data!U74,0)</f>
        <v>#REF!</v>
      </c>
      <c r="DG74" s="22" t="e">
        <f t="shared" si="15"/>
        <v>#REF!</v>
      </c>
    </row>
    <row r="75" spans="1:111" x14ac:dyDescent="0.3">
      <c r="A75" s="12">
        <v>10234</v>
      </c>
      <c r="B75" s="37" t="s">
        <v>82</v>
      </c>
      <c r="C75" s="18">
        <f>IF('NRU Proposal Calc'!$C$6='NRU Ref Data'!C$2,Data!G75,0)</f>
        <v>0</v>
      </c>
      <c r="D75" s="4">
        <f>IF('NRU Proposal Calc'!$C$6='NRU Ref Data'!D$2,Data!H75,0)</f>
        <v>0</v>
      </c>
      <c r="E75" s="4">
        <f>IF('NRU Proposal Calc'!$C$6='NRU Ref Data'!E$2,Data!I75,0)</f>
        <v>63.607759703196358</v>
      </c>
      <c r="F75" s="4">
        <f>IF('NRU Proposal Calc'!$C$6='NRU Ref Data'!F$2,Data!J75,0)</f>
        <v>0</v>
      </c>
      <c r="G75" s="4">
        <f>IF('NRU Proposal Calc'!$C$6='NRU Ref Data'!G$2,Data!K75,0)</f>
        <v>0</v>
      </c>
      <c r="H75" s="4">
        <f>IF('NRU Proposal Calc'!$C$6='NRU Ref Data'!H$2,Data!L75,0)</f>
        <v>0</v>
      </c>
      <c r="I75" s="4">
        <f>IF('NRU Proposal Calc'!$C$6='NRU Ref Data'!I$2,Data!M75,0)</f>
        <v>0</v>
      </c>
      <c r="J75" s="4">
        <f>IF('NRU Proposal Calc'!$C$6='NRU Ref Data'!J$2,Data!N75,0)</f>
        <v>0</v>
      </c>
      <c r="K75" s="4">
        <f>IF('NRU Proposal Calc'!$C$6='NRU Ref Data'!K$2,Data!O75,0)</f>
        <v>0</v>
      </c>
      <c r="L75" s="4">
        <f>IF('NRU Proposal Calc'!$C$6='NRU Ref Data'!L$2,Data!P75,0)</f>
        <v>0</v>
      </c>
      <c r="M75" s="4">
        <f>IF('NRU Proposal Calc'!$C$6='NRU Ref Data'!M$2,Data!Q75,0)</f>
        <v>0</v>
      </c>
      <c r="N75" s="4">
        <f>IF('NRU Proposal Calc'!$C$6='NRU Ref Data'!N$2,Data!R75,0)</f>
        <v>0</v>
      </c>
      <c r="O75" s="4">
        <f>IF('NRU Proposal Calc'!$C$6='NRU Ref Data'!O$2,Data!S75,0)</f>
        <v>0</v>
      </c>
      <c r="P75" s="4">
        <f>IF('NRU Proposal Calc'!$C$6='NRU Ref Data'!P$2,Data!T75,0)</f>
        <v>0</v>
      </c>
      <c r="Q75" s="4">
        <f>IF('NRU Proposal Calc'!$C$6='NRU Ref Data'!Q$2,Data!U75,0)</f>
        <v>0</v>
      </c>
      <c r="R75" s="22">
        <f t="shared" si="9"/>
        <v>63.607759703196358</v>
      </c>
      <c r="S75" s="18">
        <f>IF(S$2='NRU Proposal Calc'!$D$6,Data!V75,0)</f>
        <v>0</v>
      </c>
      <c r="T75" s="4">
        <f>IF(T$2='NRU Proposal Calc'!$D$6,Data!W75,0)</f>
        <v>0</v>
      </c>
      <c r="U75" s="4">
        <f>IF(U$2='NRU Proposal Calc'!$D$6,Data!X75,0)</f>
        <v>0</v>
      </c>
      <c r="V75" s="4">
        <f>IF(V$2='NRU Proposal Calc'!$D$6,Data!Y75,0)</f>
        <v>0</v>
      </c>
      <c r="W75" s="4">
        <f>IF(W$2='NRU Proposal Calc'!$D$6,Data!Z75,0)</f>
        <v>0</v>
      </c>
      <c r="X75" s="4">
        <f>IF(X$2='NRU Proposal Calc'!$D$6,Data!AA75,0)</f>
        <v>0</v>
      </c>
      <c r="Y75" s="4">
        <f>IF(Y$2='NRU Proposal Calc'!$D$6,Data!AB75,0)</f>
        <v>0</v>
      </c>
      <c r="Z75" s="4">
        <f>IF(Z$2='NRU Proposal Calc'!$D$6,Data!AC75,0)</f>
        <v>0</v>
      </c>
      <c r="AA75" s="4">
        <f>IF(AA$2='NRU Proposal Calc'!$D$6,Data!AD75,0)</f>
        <v>0</v>
      </c>
      <c r="AB75" s="4">
        <f>IF(AB$2='NRU Proposal Calc'!$D$6,Data!AE75,0)</f>
        <v>0</v>
      </c>
      <c r="AC75" s="4">
        <f>IF(AC$2='NRU Proposal Calc'!$D$6,Data!AF75,0)</f>
        <v>0</v>
      </c>
      <c r="AD75" s="4">
        <f>IF(AD$2='NRU Proposal Calc'!$D$6,Data!AG75,0)</f>
        <v>0</v>
      </c>
      <c r="AE75" s="4">
        <f>IF(AE$2='NRU Proposal Calc'!$D$6,Data!AH75,0)</f>
        <v>0</v>
      </c>
      <c r="AF75" s="4">
        <f>IF(AF$2='NRU Proposal Calc'!$D$6,Data!AI75,0)</f>
        <v>0</v>
      </c>
      <c r="AG75" s="6">
        <f t="shared" si="10"/>
        <v>0</v>
      </c>
      <c r="AH75" s="18">
        <f>IF(AH$2='NRU Proposal Calc'!$E$6,0,0)</f>
        <v>0</v>
      </c>
      <c r="AI75" s="4">
        <f>IF(AI$2='NRU Proposal Calc'!$E$6,Data!AJ75,0)</f>
        <v>0</v>
      </c>
      <c r="AJ75" s="4">
        <f>IF(AJ$2='NRU Proposal Calc'!$E$6,Data!AK75,0)</f>
        <v>0</v>
      </c>
      <c r="AK75" s="4">
        <f>IF(AK$2='NRU Proposal Calc'!$E$6,Data!AL75,0)</f>
        <v>0</v>
      </c>
      <c r="AL75" s="4">
        <f>IF(AL$2='NRU Proposal Calc'!$E$6,Data!AM75,0)</f>
        <v>0</v>
      </c>
      <c r="AM75" s="4">
        <f>IF(AM$2='NRU Proposal Calc'!$E$6,Data!AN75,0)</f>
        <v>0</v>
      </c>
      <c r="AN75" s="4">
        <f>IF(AN$2='NRU Proposal Calc'!$E$6,Data!AO75,0)</f>
        <v>0</v>
      </c>
      <c r="AO75" s="4">
        <f>IF(AO$2='NRU Proposal Calc'!$E$6,Data!AP75,0)</f>
        <v>0</v>
      </c>
      <c r="AP75" s="6">
        <f t="shared" si="11"/>
        <v>0</v>
      </c>
      <c r="AQ75" s="18">
        <f>IF(AQ$2='NRU Proposal Calc'!$F$6,0,0)</f>
        <v>0</v>
      </c>
      <c r="AR75" s="4">
        <f>IF(AR$2='NRU Proposal Calc'!$F$6,Data!AQ75,0)</f>
        <v>0</v>
      </c>
      <c r="AS75" s="4">
        <f>IF(AS$2='NRU Proposal Calc'!$F$6,Data!AR75,0)</f>
        <v>0</v>
      </c>
      <c r="AT75" s="4">
        <f>IF(AT$2='NRU Proposal Calc'!$F$6,Data!AS75,0)</f>
        <v>0</v>
      </c>
      <c r="AU75" s="4">
        <f>IF(AU$2='NRU Proposal Calc'!$F$6,Data!AT75,0)</f>
        <v>0</v>
      </c>
      <c r="AV75" s="4">
        <f>IF(AV$2='NRU Proposal Calc'!$F$6,Data!AU75,0)</f>
        <v>0</v>
      </c>
      <c r="AW75" s="4">
        <f>IF(AW$2='NRU Proposal Calc'!$F$6,Data!AV75,0)</f>
        <v>0</v>
      </c>
      <c r="AX75" s="4">
        <f>IF(AX$2='NRU Proposal Calc'!$F$6,Data!AW75,0)</f>
        <v>0</v>
      </c>
      <c r="AY75" s="6">
        <f t="shared" si="12"/>
        <v>0</v>
      </c>
      <c r="AZ75" s="18">
        <f>IF(AZ$2='NRU Proposal Calc'!$G$6,0,0)</f>
        <v>0</v>
      </c>
      <c r="BA75" s="4">
        <f>IF(BA$2='NRU Proposal Calc'!$G$6,Data!AX75,0)</f>
        <v>0</v>
      </c>
      <c r="BB75" s="4">
        <f>IF(BB$2='NRU Proposal Calc'!$G$6,Data!AY75,0)</f>
        <v>0</v>
      </c>
      <c r="BC75" s="4">
        <f>IF(BC$2='NRU Proposal Calc'!$G$6,Data!AZ75,0)</f>
        <v>0</v>
      </c>
      <c r="BD75" s="4">
        <f>IF(BD$2='NRU Proposal Calc'!$G$6,Data!BA75,0)</f>
        <v>0</v>
      </c>
      <c r="BE75" s="4">
        <f>IF(BE$2='NRU Proposal Calc'!$G$6,Data!BB75,0)</f>
        <v>0</v>
      </c>
      <c r="BF75" s="4">
        <f>IF(BF$2='NRU Proposal Calc'!$G$6,Data!BC75,0)</f>
        <v>0</v>
      </c>
      <c r="BG75" s="4">
        <f>IF(BG$2='NRU Proposal Calc'!$G$6,Data!BD75,0)</f>
        <v>0</v>
      </c>
      <c r="BH75" s="6">
        <f t="shared" si="13"/>
        <v>0</v>
      </c>
      <c r="BI75" s="97">
        <f>IF('NRU Proposal Calc'!$H$6="Yes",Data!BE75,0)</f>
        <v>0</v>
      </c>
      <c r="BJ75" s="18">
        <f>IF(BJ$2='NRU Proposal Calc'!$L$4,0,0)</f>
        <v>0</v>
      </c>
      <c r="BK75" s="4">
        <f>IF(BK$2='NRU Proposal Calc'!$L$4,Data!BV75,0)</f>
        <v>0</v>
      </c>
      <c r="BL75" s="4">
        <f>IF(BL$2='NRU Proposal Calc'!$L$4,Data!BW75,0)</f>
        <v>0.27349999999999997</v>
      </c>
      <c r="BM75" s="4">
        <f>IF(BM$2='NRU Proposal Calc'!$L$4,Data!BX75,0)</f>
        <v>0</v>
      </c>
      <c r="BN75" s="4">
        <f>IF(BN$2='NRU Proposal Calc'!$L$4,Data!BY75,0)</f>
        <v>0</v>
      </c>
      <c r="BO75" s="4">
        <f>IF(BO$2='NRU Proposal Calc'!$L$4,Data!BZ75,0)</f>
        <v>0</v>
      </c>
      <c r="BP75" s="6">
        <f t="shared" si="14"/>
        <v>0.27349999999999997</v>
      </c>
      <c r="BQ75" s="4">
        <f>IF('NRU Proposal Calc'!$J$6='NRU Ref Data'!BQ$2,Data!C75,0)</f>
        <v>0</v>
      </c>
      <c r="BR75" s="4">
        <f>IF('NRU Proposal Calc'!$J$6='NRU Ref Data'!BR$2,Data!D75,0)</f>
        <v>0</v>
      </c>
      <c r="BS75" s="4">
        <f>IF('NRU Proposal Calc'!$J$6='NRU Ref Data'!BS$2,Data!E75,0)</f>
        <v>0</v>
      </c>
      <c r="BT75" s="4">
        <f>IF('NRU Proposal Calc'!$J$6='NRU Ref Data'!BT$2,Data!F75,0)</f>
        <v>50.999000000000002</v>
      </c>
      <c r="BU75" s="99">
        <f t="shared" si="8"/>
        <v>50.999000000000002</v>
      </c>
      <c r="BV75" s="102">
        <f>IF('NRU Proposal Calc'!$L$6="Yes",'NRU Ref Data'!BP75*'NRU Proposal Calc'!$L$5,0)</f>
        <v>0.13674999999999998</v>
      </c>
      <c r="BW75" s="102">
        <f>IF('NRU Proposal Calc'!$M$6="Yes",IF(('NRU Proposal Calc'!I79-'NRU Ref Data'!BU75)&gt;0,('NRU Proposal Calc'!I79-'NRU Ref Data'!BU75)*'NRU Proposal Calc'!$M$5,0),0)</f>
        <v>6.3043798515981777</v>
      </c>
      <c r="BX75" s="80">
        <f>IF('NRU Proposal Calc'!$K$6="Yes",IF(('NRU Proposal Calc'!I79)&lt;'NRU Proposal Calc'!J79,('NRU Proposal Calc'!I79-'NRU Proposal Calc'!J79)*'NRU Proposal Calc'!$K$5,0),0)</f>
        <v>0</v>
      </c>
      <c r="BY75" s="105">
        <f>IF('NRU Proposal Calc'!$N$5='NRU Ref Data'!$BY$2,'NRU Scaling'!D78,0)</f>
        <v>3.0259413704511111</v>
      </c>
      <c r="BZ75" s="1">
        <f>IF('NRU Proposal Calc'!$N$5='NRU Ref Data'!$BZ$2,'NRU Scaling'!H78,0)</f>
        <v>0</v>
      </c>
      <c r="CA75" s="6">
        <f>IF('NRU Proposal Calc'!$N$6="Yes",SUM('NRU Ref Data'!BY75:BZ75),0)</f>
        <v>3.0259413704511111</v>
      </c>
      <c r="CB75" s="4"/>
      <c r="CC75" s="4"/>
      <c r="CD75" s="4"/>
      <c r="CE75" s="4"/>
      <c r="CF75" s="4"/>
      <c r="CG75" s="4"/>
      <c r="CH75" s="4"/>
      <c r="CI75" s="4"/>
      <c r="CJ75" s="4"/>
      <c r="CK75" s="4"/>
      <c r="CL75" s="4"/>
      <c r="CM75" s="4"/>
      <c r="CN75" s="4"/>
      <c r="CO75" s="4"/>
      <c r="CP75" s="4"/>
      <c r="CQ75" s="4"/>
      <c r="CR75" s="4" t="e">
        <f>IF('NRU Proposal Calc'!#REF!='NRU Ref Data'!CR$2,Data!G75,0)</f>
        <v>#REF!</v>
      </c>
      <c r="CS75" s="4" t="e">
        <f>IF('NRU Proposal Calc'!#REF!='NRU Ref Data'!CS$2,Data!H75,0)</f>
        <v>#REF!</v>
      </c>
      <c r="CT75" s="4" t="e">
        <f>IF('NRU Proposal Calc'!#REF!='NRU Ref Data'!CT$2,Data!I75,0)</f>
        <v>#REF!</v>
      </c>
      <c r="CU75" s="4" t="e">
        <f>IF('NRU Proposal Calc'!#REF!='NRU Ref Data'!CU$2,Data!J75,0)</f>
        <v>#REF!</v>
      </c>
      <c r="CV75" s="4" t="e">
        <f>IF('NRU Proposal Calc'!#REF!='NRU Ref Data'!CV$2,Data!K75,0)</f>
        <v>#REF!</v>
      </c>
      <c r="CW75" s="4" t="e">
        <f>IF('NRU Proposal Calc'!#REF!='NRU Ref Data'!CW$2,Data!L75,0)</f>
        <v>#REF!</v>
      </c>
      <c r="CX75" s="4" t="e">
        <f>IF('NRU Proposal Calc'!#REF!='NRU Ref Data'!CX$2,Data!M75,0)</f>
        <v>#REF!</v>
      </c>
      <c r="CY75" s="4" t="e">
        <f>IF('NRU Proposal Calc'!#REF!='NRU Ref Data'!CY$2,Data!N75,0)</f>
        <v>#REF!</v>
      </c>
      <c r="CZ75" s="4" t="e">
        <f>IF('NRU Proposal Calc'!#REF!='NRU Ref Data'!CZ$2,Data!O75,0)</f>
        <v>#REF!</v>
      </c>
      <c r="DA75" s="4" t="e">
        <f>IF('NRU Proposal Calc'!#REF!='NRU Ref Data'!DA$2,Data!P75,0)</f>
        <v>#REF!</v>
      </c>
      <c r="DB75" s="4" t="e">
        <f>IF('NRU Proposal Calc'!#REF!='NRU Ref Data'!DB$2,Data!Q75,0)</f>
        <v>#REF!</v>
      </c>
      <c r="DC75" s="4" t="e">
        <f>IF('NRU Proposal Calc'!#REF!='NRU Ref Data'!DC$2,Data!R75,0)</f>
        <v>#REF!</v>
      </c>
      <c r="DD75" s="4" t="e">
        <f>IF('NRU Proposal Calc'!#REF!='NRU Ref Data'!DD$2,Data!S75,0)</f>
        <v>#REF!</v>
      </c>
      <c r="DE75" s="4" t="e">
        <f>IF('NRU Proposal Calc'!#REF!='NRU Ref Data'!DE$2,Data!T75,0)</f>
        <v>#REF!</v>
      </c>
      <c r="DF75" s="4" t="e">
        <f>IF('NRU Proposal Calc'!#REF!='NRU Ref Data'!DF$2,Data!U75,0)</f>
        <v>#REF!</v>
      </c>
      <c r="DG75" s="22" t="e">
        <f t="shared" si="15"/>
        <v>#REF!</v>
      </c>
    </row>
    <row r="76" spans="1:111" x14ac:dyDescent="0.3">
      <c r="A76" s="12">
        <v>10235</v>
      </c>
      <c r="B76" s="37" t="s">
        <v>83</v>
      </c>
      <c r="C76" s="18">
        <f>IF('NRU Proposal Calc'!$C$6='NRU Ref Data'!C$2,Data!G76,0)</f>
        <v>0</v>
      </c>
      <c r="D76" s="4">
        <f>IF('NRU Proposal Calc'!$C$6='NRU Ref Data'!D$2,Data!H76,0)</f>
        <v>0</v>
      </c>
      <c r="E76" s="4">
        <f>IF('NRU Proposal Calc'!$C$6='NRU Ref Data'!E$2,Data!I76,0)</f>
        <v>30.154643949771689</v>
      </c>
      <c r="F76" s="4">
        <f>IF('NRU Proposal Calc'!$C$6='NRU Ref Data'!F$2,Data!J76,0)</f>
        <v>0</v>
      </c>
      <c r="G76" s="4">
        <f>IF('NRU Proposal Calc'!$C$6='NRU Ref Data'!G$2,Data!K76,0)</f>
        <v>0</v>
      </c>
      <c r="H76" s="4">
        <f>IF('NRU Proposal Calc'!$C$6='NRU Ref Data'!H$2,Data!L76,0)</f>
        <v>0</v>
      </c>
      <c r="I76" s="4">
        <f>IF('NRU Proposal Calc'!$C$6='NRU Ref Data'!I$2,Data!M76,0)</f>
        <v>0</v>
      </c>
      <c r="J76" s="4">
        <f>IF('NRU Proposal Calc'!$C$6='NRU Ref Data'!J$2,Data!N76,0)</f>
        <v>0</v>
      </c>
      <c r="K76" s="4">
        <f>IF('NRU Proposal Calc'!$C$6='NRU Ref Data'!K$2,Data!O76,0)</f>
        <v>0</v>
      </c>
      <c r="L76" s="4">
        <f>IF('NRU Proposal Calc'!$C$6='NRU Ref Data'!L$2,Data!P76,0)</f>
        <v>0</v>
      </c>
      <c r="M76" s="4">
        <f>IF('NRU Proposal Calc'!$C$6='NRU Ref Data'!M$2,Data!Q76,0)</f>
        <v>0</v>
      </c>
      <c r="N76" s="4">
        <f>IF('NRU Proposal Calc'!$C$6='NRU Ref Data'!N$2,Data!R76,0)</f>
        <v>0</v>
      </c>
      <c r="O76" s="4">
        <f>IF('NRU Proposal Calc'!$C$6='NRU Ref Data'!O$2,Data!S76,0)</f>
        <v>0</v>
      </c>
      <c r="P76" s="4">
        <f>IF('NRU Proposal Calc'!$C$6='NRU Ref Data'!P$2,Data!T76,0)</f>
        <v>0</v>
      </c>
      <c r="Q76" s="4">
        <f>IF('NRU Proposal Calc'!$C$6='NRU Ref Data'!Q$2,Data!U76,0)</f>
        <v>0</v>
      </c>
      <c r="R76" s="22">
        <f t="shared" si="9"/>
        <v>30.154643949771689</v>
      </c>
      <c r="S76" s="18">
        <f>IF(S$2='NRU Proposal Calc'!$D$6,Data!V76,0)</f>
        <v>0</v>
      </c>
      <c r="T76" s="4">
        <f>IF(T$2='NRU Proposal Calc'!$D$6,Data!W76,0)</f>
        <v>0</v>
      </c>
      <c r="U76" s="4">
        <f>IF(U$2='NRU Proposal Calc'!$D$6,Data!X76,0)</f>
        <v>0</v>
      </c>
      <c r="V76" s="4">
        <f>IF(V$2='NRU Proposal Calc'!$D$6,Data!Y76,0)</f>
        <v>0</v>
      </c>
      <c r="W76" s="4">
        <f>IF(W$2='NRU Proposal Calc'!$D$6,Data!Z76,0)</f>
        <v>0</v>
      </c>
      <c r="X76" s="4">
        <f>IF(X$2='NRU Proposal Calc'!$D$6,Data!AA76,0)</f>
        <v>0</v>
      </c>
      <c r="Y76" s="4">
        <f>IF(Y$2='NRU Proposal Calc'!$D$6,Data!AB76,0)</f>
        <v>0</v>
      </c>
      <c r="Z76" s="4">
        <f>IF(Z$2='NRU Proposal Calc'!$D$6,Data!AC76,0)</f>
        <v>0</v>
      </c>
      <c r="AA76" s="4">
        <f>IF(AA$2='NRU Proposal Calc'!$D$6,Data!AD76,0)</f>
        <v>0</v>
      </c>
      <c r="AB76" s="4">
        <f>IF(AB$2='NRU Proposal Calc'!$D$6,Data!AE76,0)</f>
        <v>0</v>
      </c>
      <c r="AC76" s="4">
        <f>IF(AC$2='NRU Proposal Calc'!$D$6,Data!AF76,0)</f>
        <v>0</v>
      </c>
      <c r="AD76" s="4">
        <f>IF(AD$2='NRU Proposal Calc'!$D$6,Data!AG76,0)</f>
        <v>0</v>
      </c>
      <c r="AE76" s="4">
        <f>IF(AE$2='NRU Proposal Calc'!$D$6,Data!AH76,0)</f>
        <v>0</v>
      </c>
      <c r="AF76" s="4">
        <f>IF(AF$2='NRU Proposal Calc'!$D$6,Data!AI76,0)</f>
        <v>0</v>
      </c>
      <c r="AG76" s="6">
        <f t="shared" si="10"/>
        <v>0</v>
      </c>
      <c r="AH76" s="18">
        <f>IF(AH$2='NRU Proposal Calc'!$E$6,0,0)</f>
        <v>0</v>
      </c>
      <c r="AI76" s="4">
        <f>IF(AI$2='NRU Proposal Calc'!$E$6,Data!AJ76,0)</f>
        <v>0</v>
      </c>
      <c r="AJ76" s="4">
        <f>IF(AJ$2='NRU Proposal Calc'!$E$6,Data!AK76,0)</f>
        <v>0</v>
      </c>
      <c r="AK76" s="4">
        <f>IF(AK$2='NRU Proposal Calc'!$E$6,Data!AL76,0)</f>
        <v>0</v>
      </c>
      <c r="AL76" s="4">
        <f>IF(AL$2='NRU Proposal Calc'!$E$6,Data!AM76,0)</f>
        <v>0</v>
      </c>
      <c r="AM76" s="4">
        <f>IF(AM$2='NRU Proposal Calc'!$E$6,Data!AN76,0)</f>
        <v>0</v>
      </c>
      <c r="AN76" s="4">
        <f>IF(AN$2='NRU Proposal Calc'!$E$6,Data!AO76,0)</f>
        <v>0</v>
      </c>
      <c r="AO76" s="4">
        <f>IF(AO$2='NRU Proposal Calc'!$E$6,Data!AP76,0)</f>
        <v>0</v>
      </c>
      <c r="AP76" s="6">
        <f t="shared" si="11"/>
        <v>0</v>
      </c>
      <c r="AQ76" s="18">
        <f>IF(AQ$2='NRU Proposal Calc'!$F$6,0,0)</f>
        <v>0</v>
      </c>
      <c r="AR76" s="4">
        <f>IF(AR$2='NRU Proposal Calc'!$F$6,Data!AQ76,0)</f>
        <v>0</v>
      </c>
      <c r="AS76" s="4">
        <f>IF(AS$2='NRU Proposal Calc'!$F$6,Data!AR76,0)</f>
        <v>0</v>
      </c>
      <c r="AT76" s="4">
        <f>IF(AT$2='NRU Proposal Calc'!$F$6,Data!AS76,0)</f>
        <v>0</v>
      </c>
      <c r="AU76" s="4">
        <f>IF(AU$2='NRU Proposal Calc'!$F$6,Data!AT76,0)</f>
        <v>0</v>
      </c>
      <c r="AV76" s="4">
        <f>IF(AV$2='NRU Proposal Calc'!$F$6,Data!AU76,0)</f>
        <v>0</v>
      </c>
      <c r="AW76" s="4">
        <f>IF(AW$2='NRU Proposal Calc'!$F$6,Data!AV76,0)</f>
        <v>0</v>
      </c>
      <c r="AX76" s="4">
        <f>IF(AX$2='NRU Proposal Calc'!$F$6,Data!AW76,0)</f>
        <v>0</v>
      </c>
      <c r="AY76" s="6">
        <f t="shared" si="12"/>
        <v>0</v>
      </c>
      <c r="AZ76" s="18">
        <f>IF(AZ$2='NRU Proposal Calc'!$G$6,0,0)</f>
        <v>0</v>
      </c>
      <c r="BA76" s="4">
        <f>IF(BA$2='NRU Proposal Calc'!$G$6,Data!AX76,0)</f>
        <v>0</v>
      </c>
      <c r="BB76" s="4">
        <f>IF(BB$2='NRU Proposal Calc'!$G$6,Data!AY76,0)</f>
        <v>0</v>
      </c>
      <c r="BC76" s="4">
        <f>IF(BC$2='NRU Proposal Calc'!$G$6,Data!AZ76,0)</f>
        <v>0</v>
      </c>
      <c r="BD76" s="4">
        <f>IF(BD$2='NRU Proposal Calc'!$G$6,Data!BA76,0)</f>
        <v>0</v>
      </c>
      <c r="BE76" s="4">
        <f>IF(BE$2='NRU Proposal Calc'!$G$6,Data!BB76,0)</f>
        <v>0</v>
      </c>
      <c r="BF76" s="4">
        <f>IF(BF$2='NRU Proposal Calc'!$G$6,Data!BC76,0)</f>
        <v>0</v>
      </c>
      <c r="BG76" s="4">
        <f>IF(BG$2='NRU Proposal Calc'!$G$6,Data!BD76,0)</f>
        <v>0</v>
      </c>
      <c r="BH76" s="6">
        <f t="shared" si="13"/>
        <v>0</v>
      </c>
      <c r="BI76" s="97">
        <f>IF('NRU Proposal Calc'!$H$6="Yes",Data!BE76,0)</f>
        <v>0</v>
      </c>
      <c r="BJ76" s="18">
        <f>IF(BJ$2='NRU Proposal Calc'!$L$4,0,0)</f>
        <v>0</v>
      </c>
      <c r="BK76" s="4">
        <f>IF(BK$2='NRU Proposal Calc'!$L$4,Data!BV76,0)</f>
        <v>0</v>
      </c>
      <c r="BL76" s="4">
        <f>IF(BL$2='NRU Proposal Calc'!$L$4,Data!BW76,0)</f>
        <v>0</v>
      </c>
      <c r="BM76" s="4">
        <f>IF(BM$2='NRU Proposal Calc'!$L$4,Data!BX76,0)</f>
        <v>0</v>
      </c>
      <c r="BN76" s="4">
        <f>IF(BN$2='NRU Proposal Calc'!$L$4,Data!BY76,0)</f>
        <v>0</v>
      </c>
      <c r="BO76" s="4">
        <f>IF(BO$2='NRU Proposal Calc'!$L$4,Data!BZ76,0)</f>
        <v>0</v>
      </c>
      <c r="BP76" s="6">
        <f t="shared" si="14"/>
        <v>0</v>
      </c>
      <c r="BQ76" s="4">
        <f>IF('NRU Proposal Calc'!$J$6='NRU Ref Data'!BQ$2,Data!C76,0)</f>
        <v>0</v>
      </c>
      <c r="BR76" s="4">
        <f>IF('NRU Proposal Calc'!$J$6='NRU Ref Data'!BR$2,Data!D76,0)</f>
        <v>0</v>
      </c>
      <c r="BS76" s="4">
        <f>IF('NRU Proposal Calc'!$J$6='NRU Ref Data'!BS$2,Data!E76,0)</f>
        <v>0</v>
      </c>
      <c r="BT76" s="4">
        <f>IF('NRU Proposal Calc'!$J$6='NRU Ref Data'!BT$2,Data!F76,0)</f>
        <v>33.113</v>
      </c>
      <c r="BU76" s="99">
        <f t="shared" si="8"/>
        <v>33.113</v>
      </c>
      <c r="BV76" s="102">
        <f>IF('NRU Proposal Calc'!$L$6="Yes",'NRU Ref Data'!BP76*'NRU Proposal Calc'!$L$5,0)</f>
        <v>0</v>
      </c>
      <c r="BW76" s="102">
        <f>IF('NRU Proposal Calc'!$M$6="Yes",IF(('NRU Proposal Calc'!I80-'NRU Ref Data'!BU76)&gt;0,('NRU Proposal Calc'!I80-'NRU Ref Data'!BU76)*'NRU Proposal Calc'!$M$5,0),0)</f>
        <v>0</v>
      </c>
      <c r="BX76" s="80">
        <f>IF('NRU Proposal Calc'!$K$6="Yes",IF(('NRU Proposal Calc'!I80)&lt;'NRU Proposal Calc'!J80,('NRU Proposal Calc'!I80-'NRU Proposal Calc'!J80)*'NRU Proposal Calc'!$K$5,0),0)</f>
        <v>-2.9583560502283106</v>
      </c>
      <c r="BY76" s="105">
        <f>IF('NRU Proposal Calc'!$N$5='NRU Ref Data'!$BY$2,'NRU Scaling'!D79,0)</f>
        <v>1.5885441915709504</v>
      </c>
      <c r="BZ76" s="1">
        <f>IF('NRU Proposal Calc'!$N$5='NRU Ref Data'!$BZ$2,'NRU Scaling'!H79,0)</f>
        <v>0</v>
      </c>
      <c r="CA76" s="6">
        <f>IF('NRU Proposal Calc'!$N$6="Yes",SUM('NRU Ref Data'!BY76:BZ76),0)</f>
        <v>1.5885441915709504</v>
      </c>
      <c r="CB76" s="4"/>
      <c r="CC76" s="4"/>
      <c r="CD76" s="4"/>
      <c r="CE76" s="4"/>
      <c r="CF76" s="4"/>
      <c r="CG76" s="4"/>
      <c r="CH76" s="4"/>
      <c r="CI76" s="4"/>
      <c r="CJ76" s="4"/>
      <c r="CK76" s="4"/>
      <c r="CL76" s="4"/>
      <c r="CM76" s="4"/>
      <c r="CN76" s="4"/>
      <c r="CO76" s="4"/>
      <c r="CP76" s="4"/>
      <c r="CQ76" s="4"/>
      <c r="CR76" s="4" t="e">
        <f>IF('NRU Proposal Calc'!#REF!='NRU Ref Data'!CR$2,Data!G76,0)</f>
        <v>#REF!</v>
      </c>
      <c r="CS76" s="4" t="e">
        <f>IF('NRU Proposal Calc'!#REF!='NRU Ref Data'!CS$2,Data!H76,0)</f>
        <v>#REF!</v>
      </c>
      <c r="CT76" s="4" t="e">
        <f>IF('NRU Proposal Calc'!#REF!='NRU Ref Data'!CT$2,Data!I76,0)</f>
        <v>#REF!</v>
      </c>
      <c r="CU76" s="4" t="e">
        <f>IF('NRU Proposal Calc'!#REF!='NRU Ref Data'!CU$2,Data!J76,0)</f>
        <v>#REF!</v>
      </c>
      <c r="CV76" s="4" t="e">
        <f>IF('NRU Proposal Calc'!#REF!='NRU Ref Data'!CV$2,Data!K76,0)</f>
        <v>#REF!</v>
      </c>
      <c r="CW76" s="4" t="e">
        <f>IF('NRU Proposal Calc'!#REF!='NRU Ref Data'!CW$2,Data!L76,0)</f>
        <v>#REF!</v>
      </c>
      <c r="CX76" s="4" t="e">
        <f>IF('NRU Proposal Calc'!#REF!='NRU Ref Data'!CX$2,Data!M76,0)</f>
        <v>#REF!</v>
      </c>
      <c r="CY76" s="4" t="e">
        <f>IF('NRU Proposal Calc'!#REF!='NRU Ref Data'!CY$2,Data!N76,0)</f>
        <v>#REF!</v>
      </c>
      <c r="CZ76" s="4" t="e">
        <f>IF('NRU Proposal Calc'!#REF!='NRU Ref Data'!CZ$2,Data!O76,0)</f>
        <v>#REF!</v>
      </c>
      <c r="DA76" s="4" t="e">
        <f>IF('NRU Proposal Calc'!#REF!='NRU Ref Data'!DA$2,Data!P76,0)</f>
        <v>#REF!</v>
      </c>
      <c r="DB76" s="4" t="e">
        <f>IF('NRU Proposal Calc'!#REF!='NRU Ref Data'!DB$2,Data!Q76,0)</f>
        <v>#REF!</v>
      </c>
      <c r="DC76" s="4" t="e">
        <f>IF('NRU Proposal Calc'!#REF!='NRU Ref Data'!DC$2,Data!R76,0)</f>
        <v>#REF!</v>
      </c>
      <c r="DD76" s="4" t="e">
        <f>IF('NRU Proposal Calc'!#REF!='NRU Ref Data'!DD$2,Data!S76,0)</f>
        <v>#REF!</v>
      </c>
      <c r="DE76" s="4" t="e">
        <f>IF('NRU Proposal Calc'!#REF!='NRU Ref Data'!DE$2,Data!T76,0)</f>
        <v>#REF!</v>
      </c>
      <c r="DF76" s="4" t="e">
        <f>IF('NRU Proposal Calc'!#REF!='NRU Ref Data'!DF$2,Data!U76,0)</f>
        <v>#REF!</v>
      </c>
      <c r="DG76" s="22" t="e">
        <f t="shared" si="15"/>
        <v>#REF!</v>
      </c>
    </row>
    <row r="77" spans="1:111" x14ac:dyDescent="0.3">
      <c r="A77" s="12">
        <v>10236</v>
      </c>
      <c r="B77" s="37" t="s">
        <v>84</v>
      </c>
      <c r="C77" s="18">
        <f>IF('NRU Proposal Calc'!$C$6='NRU Ref Data'!C$2,Data!G77,0)</f>
        <v>0</v>
      </c>
      <c r="D77" s="4">
        <f>IF('NRU Proposal Calc'!$C$6='NRU Ref Data'!D$2,Data!H77,0)</f>
        <v>0</v>
      </c>
      <c r="E77" s="4">
        <f>IF('NRU Proposal Calc'!$C$6='NRU Ref Data'!E$2,Data!I77,0)</f>
        <v>28.188405821917804</v>
      </c>
      <c r="F77" s="4">
        <f>IF('NRU Proposal Calc'!$C$6='NRU Ref Data'!F$2,Data!J77,0)</f>
        <v>0</v>
      </c>
      <c r="G77" s="4">
        <f>IF('NRU Proposal Calc'!$C$6='NRU Ref Data'!G$2,Data!K77,0)</f>
        <v>0</v>
      </c>
      <c r="H77" s="4">
        <f>IF('NRU Proposal Calc'!$C$6='NRU Ref Data'!H$2,Data!L77,0)</f>
        <v>0</v>
      </c>
      <c r="I77" s="4">
        <f>IF('NRU Proposal Calc'!$C$6='NRU Ref Data'!I$2,Data!M77,0)</f>
        <v>0</v>
      </c>
      <c r="J77" s="4">
        <f>IF('NRU Proposal Calc'!$C$6='NRU Ref Data'!J$2,Data!N77,0)</f>
        <v>0</v>
      </c>
      <c r="K77" s="4">
        <f>IF('NRU Proposal Calc'!$C$6='NRU Ref Data'!K$2,Data!O77,0)</f>
        <v>0</v>
      </c>
      <c r="L77" s="4">
        <f>IF('NRU Proposal Calc'!$C$6='NRU Ref Data'!L$2,Data!P77,0)</f>
        <v>0</v>
      </c>
      <c r="M77" s="4">
        <f>IF('NRU Proposal Calc'!$C$6='NRU Ref Data'!M$2,Data!Q77,0)</f>
        <v>0</v>
      </c>
      <c r="N77" s="4">
        <f>IF('NRU Proposal Calc'!$C$6='NRU Ref Data'!N$2,Data!R77,0)</f>
        <v>0</v>
      </c>
      <c r="O77" s="4">
        <f>IF('NRU Proposal Calc'!$C$6='NRU Ref Data'!O$2,Data!S77,0)</f>
        <v>0</v>
      </c>
      <c r="P77" s="4">
        <f>IF('NRU Proposal Calc'!$C$6='NRU Ref Data'!P$2,Data!T77,0)</f>
        <v>0</v>
      </c>
      <c r="Q77" s="4">
        <f>IF('NRU Proposal Calc'!$C$6='NRU Ref Data'!Q$2,Data!U77,0)</f>
        <v>0</v>
      </c>
      <c r="R77" s="22">
        <f t="shared" si="9"/>
        <v>28.188405821917804</v>
      </c>
      <c r="S77" s="18">
        <f>IF(S$2='NRU Proposal Calc'!$D$6,Data!V77,0)</f>
        <v>0</v>
      </c>
      <c r="T77" s="4">
        <f>IF(T$2='NRU Proposal Calc'!$D$6,Data!W77,0)</f>
        <v>0</v>
      </c>
      <c r="U77" s="4">
        <f>IF(U$2='NRU Proposal Calc'!$D$6,Data!X77,0)</f>
        <v>0</v>
      </c>
      <c r="V77" s="4">
        <f>IF(V$2='NRU Proposal Calc'!$D$6,Data!Y77,0)</f>
        <v>0</v>
      </c>
      <c r="W77" s="4">
        <f>IF(W$2='NRU Proposal Calc'!$D$6,Data!Z77,0)</f>
        <v>0</v>
      </c>
      <c r="X77" s="4">
        <f>IF(X$2='NRU Proposal Calc'!$D$6,Data!AA77,0)</f>
        <v>0</v>
      </c>
      <c r="Y77" s="4">
        <f>IF(Y$2='NRU Proposal Calc'!$D$6,Data!AB77,0)</f>
        <v>0</v>
      </c>
      <c r="Z77" s="4">
        <f>IF(Z$2='NRU Proposal Calc'!$D$6,Data!AC77,0)</f>
        <v>0</v>
      </c>
      <c r="AA77" s="4">
        <f>IF(AA$2='NRU Proposal Calc'!$D$6,Data!AD77,0)</f>
        <v>0</v>
      </c>
      <c r="AB77" s="4">
        <f>IF(AB$2='NRU Proposal Calc'!$D$6,Data!AE77,0)</f>
        <v>0</v>
      </c>
      <c r="AC77" s="4">
        <f>IF(AC$2='NRU Proposal Calc'!$D$6,Data!AF77,0)</f>
        <v>0</v>
      </c>
      <c r="AD77" s="4">
        <f>IF(AD$2='NRU Proposal Calc'!$D$6,Data!AG77,0)</f>
        <v>0</v>
      </c>
      <c r="AE77" s="4">
        <f>IF(AE$2='NRU Proposal Calc'!$D$6,Data!AH77,0)</f>
        <v>0</v>
      </c>
      <c r="AF77" s="4">
        <f>IF(AF$2='NRU Proposal Calc'!$D$6,Data!AI77,0)</f>
        <v>0</v>
      </c>
      <c r="AG77" s="6">
        <f t="shared" si="10"/>
        <v>0</v>
      </c>
      <c r="AH77" s="18">
        <f>IF(AH$2='NRU Proposal Calc'!$E$6,0,0)</f>
        <v>0</v>
      </c>
      <c r="AI77" s="4">
        <f>IF(AI$2='NRU Proposal Calc'!$E$6,Data!AJ77,0)</f>
        <v>0</v>
      </c>
      <c r="AJ77" s="4">
        <f>IF(AJ$2='NRU Proposal Calc'!$E$6,Data!AK77,0)</f>
        <v>0</v>
      </c>
      <c r="AK77" s="4">
        <f>IF(AK$2='NRU Proposal Calc'!$E$6,Data!AL77,0)</f>
        <v>0</v>
      </c>
      <c r="AL77" s="4">
        <f>IF(AL$2='NRU Proposal Calc'!$E$6,Data!AM77,0)</f>
        <v>0</v>
      </c>
      <c r="AM77" s="4">
        <f>IF(AM$2='NRU Proposal Calc'!$E$6,Data!AN77,0)</f>
        <v>0</v>
      </c>
      <c r="AN77" s="4">
        <f>IF(AN$2='NRU Proposal Calc'!$E$6,Data!AO77,0)</f>
        <v>0</v>
      </c>
      <c r="AO77" s="4">
        <f>IF(AO$2='NRU Proposal Calc'!$E$6,Data!AP77,0)</f>
        <v>0</v>
      </c>
      <c r="AP77" s="6">
        <f t="shared" si="11"/>
        <v>0</v>
      </c>
      <c r="AQ77" s="18">
        <f>IF(AQ$2='NRU Proposal Calc'!$F$6,0,0)</f>
        <v>0</v>
      </c>
      <c r="AR77" s="4">
        <f>IF(AR$2='NRU Proposal Calc'!$F$6,Data!AQ77,0)</f>
        <v>0</v>
      </c>
      <c r="AS77" s="4">
        <f>IF(AS$2='NRU Proposal Calc'!$F$6,Data!AR77,0)</f>
        <v>0.13242009132420091</v>
      </c>
      <c r="AT77" s="4">
        <f>IF(AT$2='NRU Proposal Calc'!$F$6,Data!AS77,0)</f>
        <v>0</v>
      </c>
      <c r="AU77" s="4">
        <f>IF(AU$2='NRU Proposal Calc'!$F$6,Data!AT77,0)</f>
        <v>0</v>
      </c>
      <c r="AV77" s="4">
        <f>IF(AV$2='NRU Proposal Calc'!$F$6,Data!AU77,0)</f>
        <v>0</v>
      </c>
      <c r="AW77" s="4">
        <f>IF(AW$2='NRU Proposal Calc'!$F$6,Data!AV77,0)</f>
        <v>0</v>
      </c>
      <c r="AX77" s="4">
        <f>IF(AX$2='NRU Proposal Calc'!$F$6,Data!AW77,0)</f>
        <v>0</v>
      </c>
      <c r="AY77" s="6">
        <f t="shared" si="12"/>
        <v>0.13242009132420091</v>
      </c>
      <c r="AZ77" s="18">
        <f>IF(AZ$2='NRU Proposal Calc'!$G$6,0,0)</f>
        <v>0</v>
      </c>
      <c r="BA77" s="4">
        <f>IF(BA$2='NRU Proposal Calc'!$G$6,Data!AX77,0)</f>
        <v>0</v>
      </c>
      <c r="BB77" s="4">
        <f>IF(BB$2='NRU Proposal Calc'!$G$6,Data!AY77,0)</f>
        <v>0</v>
      </c>
      <c r="BC77" s="4">
        <f>IF(BC$2='NRU Proposal Calc'!$G$6,Data!AZ77,0)</f>
        <v>0</v>
      </c>
      <c r="BD77" s="4">
        <f>IF(BD$2='NRU Proposal Calc'!$G$6,Data!BA77,0)</f>
        <v>0</v>
      </c>
      <c r="BE77" s="4">
        <f>IF(BE$2='NRU Proposal Calc'!$G$6,Data!BB77,0)</f>
        <v>0</v>
      </c>
      <c r="BF77" s="4">
        <f>IF(BF$2='NRU Proposal Calc'!$G$6,Data!BC77,0)</f>
        <v>0</v>
      </c>
      <c r="BG77" s="4">
        <f>IF(BG$2='NRU Proposal Calc'!$G$6,Data!BD77,0)</f>
        <v>0</v>
      </c>
      <c r="BH77" s="6">
        <f t="shared" si="13"/>
        <v>0</v>
      </c>
      <c r="BI77" s="97">
        <f>IF('NRU Proposal Calc'!$H$6="Yes",Data!BE77,0)</f>
        <v>0</v>
      </c>
      <c r="BJ77" s="18">
        <f>IF(BJ$2='NRU Proposal Calc'!$L$4,0,0)</f>
        <v>0</v>
      </c>
      <c r="BK77" s="4">
        <f>IF(BK$2='NRU Proposal Calc'!$L$4,Data!BV77,0)</f>
        <v>0</v>
      </c>
      <c r="BL77" s="4">
        <f>IF(BL$2='NRU Proposal Calc'!$L$4,Data!BW77,0)</f>
        <v>0</v>
      </c>
      <c r="BM77" s="4">
        <f>IF(BM$2='NRU Proposal Calc'!$L$4,Data!BX77,0)</f>
        <v>0</v>
      </c>
      <c r="BN77" s="4">
        <f>IF(BN$2='NRU Proposal Calc'!$L$4,Data!BY77,0)</f>
        <v>0</v>
      </c>
      <c r="BO77" s="4">
        <f>IF(BO$2='NRU Proposal Calc'!$L$4,Data!BZ77,0)</f>
        <v>0</v>
      </c>
      <c r="BP77" s="6">
        <f t="shared" si="14"/>
        <v>0</v>
      </c>
      <c r="BQ77" s="4">
        <f>IF('NRU Proposal Calc'!$J$6='NRU Ref Data'!BQ$2,Data!C77,0)</f>
        <v>0</v>
      </c>
      <c r="BR77" s="4">
        <f>IF('NRU Proposal Calc'!$J$6='NRU Ref Data'!BR$2,Data!D77,0)</f>
        <v>0</v>
      </c>
      <c r="BS77" s="4">
        <f>IF('NRU Proposal Calc'!$J$6='NRU Ref Data'!BS$2,Data!E77,0)</f>
        <v>0</v>
      </c>
      <c r="BT77" s="4">
        <f>IF('NRU Proposal Calc'!$J$6='NRU Ref Data'!BT$2,Data!F77,0)</f>
        <v>29.103000000000002</v>
      </c>
      <c r="BU77" s="99">
        <f t="shared" si="8"/>
        <v>29.103000000000002</v>
      </c>
      <c r="BV77" s="102">
        <f>IF('NRU Proposal Calc'!$L$6="Yes",'NRU Ref Data'!BP77*'NRU Proposal Calc'!$L$5,0)</f>
        <v>0</v>
      </c>
      <c r="BW77" s="102">
        <f>IF('NRU Proposal Calc'!$M$6="Yes",IF(('NRU Proposal Calc'!I81-'NRU Ref Data'!BU77)&gt;0,('NRU Proposal Calc'!I81-'NRU Ref Data'!BU77)*'NRU Proposal Calc'!$M$5,0),0)</f>
        <v>0</v>
      </c>
      <c r="BX77" s="80">
        <f>IF('NRU Proposal Calc'!$K$6="Yes",IF(('NRU Proposal Calc'!I81)&lt;'NRU Proposal Calc'!J81,('NRU Proposal Calc'!I81-'NRU Proposal Calc'!J81)*'NRU Proposal Calc'!$K$5,0),0)</f>
        <v>-1.0470142694063966</v>
      </c>
      <c r="BY77" s="105">
        <f>IF('NRU Proposal Calc'!$N$5='NRU Ref Data'!$BY$2,'NRU Scaling'!D80,0)</f>
        <v>1.4779870472146424</v>
      </c>
      <c r="BZ77" s="1">
        <f>IF('NRU Proposal Calc'!$N$5='NRU Ref Data'!$BZ$2,'NRU Scaling'!H80,0)</f>
        <v>0</v>
      </c>
      <c r="CA77" s="6">
        <f>IF('NRU Proposal Calc'!$N$6="Yes",SUM('NRU Ref Data'!BY77:BZ77),0)</f>
        <v>1.4779870472146424</v>
      </c>
      <c r="CB77" s="4"/>
      <c r="CC77" s="4"/>
      <c r="CD77" s="4"/>
      <c r="CE77" s="4"/>
      <c r="CF77" s="4"/>
      <c r="CG77" s="4"/>
      <c r="CH77" s="4"/>
      <c r="CI77" s="4"/>
      <c r="CJ77" s="4"/>
      <c r="CK77" s="4"/>
      <c r="CL77" s="4"/>
      <c r="CM77" s="4"/>
      <c r="CN77" s="4"/>
      <c r="CO77" s="4"/>
      <c r="CP77" s="4"/>
      <c r="CQ77" s="4"/>
      <c r="CR77" s="4" t="e">
        <f>IF('NRU Proposal Calc'!#REF!='NRU Ref Data'!CR$2,Data!G77,0)</f>
        <v>#REF!</v>
      </c>
      <c r="CS77" s="4" t="e">
        <f>IF('NRU Proposal Calc'!#REF!='NRU Ref Data'!CS$2,Data!H77,0)</f>
        <v>#REF!</v>
      </c>
      <c r="CT77" s="4" t="e">
        <f>IF('NRU Proposal Calc'!#REF!='NRU Ref Data'!CT$2,Data!I77,0)</f>
        <v>#REF!</v>
      </c>
      <c r="CU77" s="4" t="e">
        <f>IF('NRU Proposal Calc'!#REF!='NRU Ref Data'!CU$2,Data!J77,0)</f>
        <v>#REF!</v>
      </c>
      <c r="CV77" s="4" t="e">
        <f>IF('NRU Proposal Calc'!#REF!='NRU Ref Data'!CV$2,Data!K77,0)</f>
        <v>#REF!</v>
      </c>
      <c r="CW77" s="4" t="e">
        <f>IF('NRU Proposal Calc'!#REF!='NRU Ref Data'!CW$2,Data!L77,0)</f>
        <v>#REF!</v>
      </c>
      <c r="CX77" s="4" t="e">
        <f>IF('NRU Proposal Calc'!#REF!='NRU Ref Data'!CX$2,Data!M77,0)</f>
        <v>#REF!</v>
      </c>
      <c r="CY77" s="4" t="e">
        <f>IF('NRU Proposal Calc'!#REF!='NRU Ref Data'!CY$2,Data!N77,0)</f>
        <v>#REF!</v>
      </c>
      <c r="CZ77" s="4" t="e">
        <f>IF('NRU Proposal Calc'!#REF!='NRU Ref Data'!CZ$2,Data!O77,0)</f>
        <v>#REF!</v>
      </c>
      <c r="DA77" s="4" t="e">
        <f>IF('NRU Proposal Calc'!#REF!='NRU Ref Data'!DA$2,Data!P77,0)</f>
        <v>#REF!</v>
      </c>
      <c r="DB77" s="4" t="e">
        <f>IF('NRU Proposal Calc'!#REF!='NRU Ref Data'!DB$2,Data!Q77,0)</f>
        <v>#REF!</v>
      </c>
      <c r="DC77" s="4" t="e">
        <f>IF('NRU Proposal Calc'!#REF!='NRU Ref Data'!DC$2,Data!R77,0)</f>
        <v>#REF!</v>
      </c>
      <c r="DD77" s="4" t="e">
        <f>IF('NRU Proposal Calc'!#REF!='NRU Ref Data'!DD$2,Data!S77,0)</f>
        <v>#REF!</v>
      </c>
      <c r="DE77" s="4" t="e">
        <f>IF('NRU Proposal Calc'!#REF!='NRU Ref Data'!DE$2,Data!T77,0)</f>
        <v>#REF!</v>
      </c>
      <c r="DF77" s="4" t="e">
        <f>IF('NRU Proposal Calc'!#REF!='NRU Ref Data'!DF$2,Data!U77,0)</f>
        <v>#REF!</v>
      </c>
      <c r="DG77" s="22" t="e">
        <f t="shared" si="15"/>
        <v>#REF!</v>
      </c>
    </row>
    <row r="78" spans="1:111" x14ac:dyDescent="0.3">
      <c r="A78" s="12">
        <v>10237</v>
      </c>
      <c r="B78" s="37" t="s">
        <v>85</v>
      </c>
      <c r="C78" s="18">
        <f>IF('NRU Proposal Calc'!$C$6='NRU Ref Data'!C$2,Data!G78,0)</f>
        <v>0</v>
      </c>
      <c r="D78" s="4">
        <f>IF('NRU Proposal Calc'!$C$6='NRU Ref Data'!D$2,Data!H78,0)</f>
        <v>0</v>
      </c>
      <c r="E78" s="4">
        <f>IF('NRU Proposal Calc'!$C$6='NRU Ref Data'!E$2,Data!I78,0)</f>
        <v>106.11690547945204</v>
      </c>
      <c r="F78" s="4">
        <f>IF('NRU Proposal Calc'!$C$6='NRU Ref Data'!F$2,Data!J78,0)</f>
        <v>0</v>
      </c>
      <c r="G78" s="4">
        <f>IF('NRU Proposal Calc'!$C$6='NRU Ref Data'!G$2,Data!K78,0)</f>
        <v>0</v>
      </c>
      <c r="H78" s="4">
        <f>IF('NRU Proposal Calc'!$C$6='NRU Ref Data'!H$2,Data!L78,0)</f>
        <v>0</v>
      </c>
      <c r="I78" s="4">
        <f>IF('NRU Proposal Calc'!$C$6='NRU Ref Data'!I$2,Data!M78,0)</f>
        <v>0</v>
      </c>
      <c r="J78" s="4">
        <f>IF('NRU Proposal Calc'!$C$6='NRU Ref Data'!J$2,Data!N78,0)</f>
        <v>0</v>
      </c>
      <c r="K78" s="4">
        <f>IF('NRU Proposal Calc'!$C$6='NRU Ref Data'!K$2,Data!O78,0)</f>
        <v>0</v>
      </c>
      <c r="L78" s="4">
        <f>IF('NRU Proposal Calc'!$C$6='NRU Ref Data'!L$2,Data!P78,0)</f>
        <v>0</v>
      </c>
      <c r="M78" s="4">
        <f>IF('NRU Proposal Calc'!$C$6='NRU Ref Data'!M$2,Data!Q78,0)</f>
        <v>0</v>
      </c>
      <c r="N78" s="4">
        <f>IF('NRU Proposal Calc'!$C$6='NRU Ref Data'!N$2,Data!R78,0)</f>
        <v>0</v>
      </c>
      <c r="O78" s="4">
        <f>IF('NRU Proposal Calc'!$C$6='NRU Ref Data'!O$2,Data!S78,0)</f>
        <v>0</v>
      </c>
      <c r="P78" s="4">
        <f>IF('NRU Proposal Calc'!$C$6='NRU Ref Data'!P$2,Data!T78,0)</f>
        <v>0</v>
      </c>
      <c r="Q78" s="4">
        <f>IF('NRU Proposal Calc'!$C$6='NRU Ref Data'!Q$2,Data!U78,0)</f>
        <v>0</v>
      </c>
      <c r="R78" s="22">
        <f t="shared" si="9"/>
        <v>106.11690547945204</v>
      </c>
      <c r="S78" s="18">
        <f>IF(S$2='NRU Proposal Calc'!$D$6,Data!V78,0)</f>
        <v>0</v>
      </c>
      <c r="T78" s="4">
        <f>IF(T$2='NRU Proposal Calc'!$D$6,Data!W78,0)</f>
        <v>0</v>
      </c>
      <c r="U78" s="4">
        <f>IF(U$2='NRU Proposal Calc'!$D$6,Data!X78,0)</f>
        <v>0</v>
      </c>
      <c r="V78" s="4">
        <f>IF(V$2='NRU Proposal Calc'!$D$6,Data!Y78,0)</f>
        <v>0</v>
      </c>
      <c r="W78" s="4">
        <f>IF(W$2='NRU Proposal Calc'!$D$6,Data!Z78,0)</f>
        <v>0</v>
      </c>
      <c r="X78" s="4">
        <f>IF(X$2='NRU Proposal Calc'!$D$6,Data!AA78,0)</f>
        <v>0</v>
      </c>
      <c r="Y78" s="4">
        <f>IF(Y$2='NRU Proposal Calc'!$D$6,Data!AB78,0)</f>
        <v>0</v>
      </c>
      <c r="Z78" s="4">
        <f>IF(Z$2='NRU Proposal Calc'!$D$6,Data!AC78,0)</f>
        <v>0</v>
      </c>
      <c r="AA78" s="4">
        <f>IF(AA$2='NRU Proposal Calc'!$D$6,Data!AD78,0)</f>
        <v>0</v>
      </c>
      <c r="AB78" s="4">
        <f>IF(AB$2='NRU Proposal Calc'!$D$6,Data!AE78,0)</f>
        <v>0</v>
      </c>
      <c r="AC78" s="4">
        <f>IF(AC$2='NRU Proposal Calc'!$D$6,Data!AF78,0)</f>
        <v>0</v>
      </c>
      <c r="AD78" s="4">
        <f>IF(AD$2='NRU Proposal Calc'!$D$6,Data!AG78,0)</f>
        <v>0</v>
      </c>
      <c r="AE78" s="4">
        <f>IF(AE$2='NRU Proposal Calc'!$D$6,Data!AH78,0)</f>
        <v>0</v>
      </c>
      <c r="AF78" s="4">
        <f>IF(AF$2='NRU Proposal Calc'!$D$6,Data!AI78,0)</f>
        <v>0</v>
      </c>
      <c r="AG78" s="6">
        <f t="shared" si="10"/>
        <v>0</v>
      </c>
      <c r="AH78" s="18">
        <f>IF(AH$2='NRU Proposal Calc'!$E$6,0,0)</f>
        <v>0</v>
      </c>
      <c r="AI78" s="4">
        <f>IF(AI$2='NRU Proposal Calc'!$E$6,Data!AJ78,0)</f>
        <v>0</v>
      </c>
      <c r="AJ78" s="4">
        <f>IF(AJ$2='NRU Proposal Calc'!$E$6,Data!AK78,0)</f>
        <v>1.1896118721461186</v>
      </c>
      <c r="AK78" s="4">
        <f>IF(AK$2='NRU Proposal Calc'!$E$6,Data!AL78,0)</f>
        <v>0</v>
      </c>
      <c r="AL78" s="4">
        <f>IF(AL$2='NRU Proposal Calc'!$E$6,Data!AM78,0)</f>
        <v>0</v>
      </c>
      <c r="AM78" s="4">
        <f>IF(AM$2='NRU Proposal Calc'!$E$6,Data!AN78,0)</f>
        <v>0</v>
      </c>
      <c r="AN78" s="4">
        <f>IF(AN$2='NRU Proposal Calc'!$E$6,Data!AO78,0)</f>
        <v>0</v>
      </c>
      <c r="AO78" s="4">
        <f>IF(AO$2='NRU Proposal Calc'!$E$6,Data!AP78,0)</f>
        <v>0</v>
      </c>
      <c r="AP78" s="6">
        <f t="shared" si="11"/>
        <v>1.1896118721461186</v>
      </c>
      <c r="AQ78" s="18">
        <f>IF(AQ$2='NRU Proposal Calc'!$F$6,0,0)</f>
        <v>0</v>
      </c>
      <c r="AR78" s="4">
        <f>IF(AR$2='NRU Proposal Calc'!$F$6,Data!AQ78,0)</f>
        <v>0</v>
      </c>
      <c r="AS78" s="4">
        <f>IF(AS$2='NRU Proposal Calc'!$F$6,Data!AR78,0)</f>
        <v>0</v>
      </c>
      <c r="AT78" s="4">
        <f>IF(AT$2='NRU Proposal Calc'!$F$6,Data!AS78,0)</f>
        <v>0</v>
      </c>
      <c r="AU78" s="4">
        <f>IF(AU$2='NRU Proposal Calc'!$F$6,Data!AT78,0)</f>
        <v>0</v>
      </c>
      <c r="AV78" s="4">
        <f>IF(AV$2='NRU Proposal Calc'!$F$6,Data!AU78,0)</f>
        <v>0</v>
      </c>
      <c r="AW78" s="4">
        <f>IF(AW$2='NRU Proposal Calc'!$F$6,Data!AV78,0)</f>
        <v>0</v>
      </c>
      <c r="AX78" s="4">
        <f>IF(AX$2='NRU Proposal Calc'!$F$6,Data!AW78,0)</f>
        <v>0</v>
      </c>
      <c r="AY78" s="6">
        <f t="shared" si="12"/>
        <v>0</v>
      </c>
      <c r="AZ78" s="18">
        <f>IF(AZ$2='NRU Proposal Calc'!$G$6,0,0)</f>
        <v>0</v>
      </c>
      <c r="BA78" s="4">
        <f>IF(BA$2='NRU Proposal Calc'!$G$6,Data!AX78,0)</f>
        <v>0</v>
      </c>
      <c r="BB78" s="4">
        <f>IF(BB$2='NRU Proposal Calc'!$G$6,Data!AY78,0)</f>
        <v>0</v>
      </c>
      <c r="BC78" s="4">
        <f>IF(BC$2='NRU Proposal Calc'!$G$6,Data!AZ78,0)</f>
        <v>0</v>
      </c>
      <c r="BD78" s="4">
        <f>IF(BD$2='NRU Proposal Calc'!$G$6,Data!BA78,0)</f>
        <v>0</v>
      </c>
      <c r="BE78" s="4">
        <f>IF(BE$2='NRU Proposal Calc'!$G$6,Data!BB78,0)</f>
        <v>0</v>
      </c>
      <c r="BF78" s="4">
        <f>IF(BF$2='NRU Proposal Calc'!$G$6,Data!BC78,0)</f>
        <v>0</v>
      </c>
      <c r="BG78" s="4">
        <f>IF(BG$2='NRU Proposal Calc'!$G$6,Data!BD78,0)</f>
        <v>0</v>
      </c>
      <c r="BH78" s="6">
        <f t="shared" si="13"/>
        <v>0</v>
      </c>
      <c r="BI78" s="97">
        <f>IF('NRU Proposal Calc'!$H$6="Yes",Data!BE78,0)</f>
        <v>0</v>
      </c>
      <c r="BJ78" s="18">
        <f>IF(BJ$2='NRU Proposal Calc'!$L$4,0,0)</f>
        <v>0</v>
      </c>
      <c r="BK78" s="4">
        <f>IF(BK$2='NRU Proposal Calc'!$L$4,Data!BV78,0)</f>
        <v>0</v>
      </c>
      <c r="BL78" s="4">
        <f>IF(BL$2='NRU Proposal Calc'!$L$4,Data!BW78,0)</f>
        <v>0.24599999999999997</v>
      </c>
      <c r="BM78" s="4">
        <f>IF(BM$2='NRU Proposal Calc'!$L$4,Data!BX78,0)</f>
        <v>0</v>
      </c>
      <c r="BN78" s="4">
        <f>IF(BN$2='NRU Proposal Calc'!$L$4,Data!BY78,0)</f>
        <v>0</v>
      </c>
      <c r="BO78" s="4">
        <f>IF(BO$2='NRU Proposal Calc'!$L$4,Data!BZ78,0)</f>
        <v>0</v>
      </c>
      <c r="BP78" s="6">
        <f t="shared" si="14"/>
        <v>0.24599999999999997</v>
      </c>
      <c r="BQ78" s="4">
        <f>IF('NRU Proposal Calc'!$J$6='NRU Ref Data'!BQ$2,Data!C78,0)</f>
        <v>0</v>
      </c>
      <c r="BR78" s="4">
        <f>IF('NRU Proposal Calc'!$J$6='NRU Ref Data'!BR$2,Data!D78,0)</f>
        <v>0</v>
      </c>
      <c r="BS78" s="4">
        <f>IF('NRU Proposal Calc'!$J$6='NRU Ref Data'!BS$2,Data!E78,0)</f>
        <v>0</v>
      </c>
      <c r="BT78" s="4">
        <f>IF('NRU Proposal Calc'!$J$6='NRU Ref Data'!BT$2,Data!F78,0)</f>
        <v>113.732</v>
      </c>
      <c r="BU78" s="99">
        <f t="shared" si="8"/>
        <v>113.732</v>
      </c>
      <c r="BV78" s="102">
        <f>IF('NRU Proposal Calc'!$L$6="Yes",'NRU Ref Data'!BP78*'NRU Proposal Calc'!$L$5,0)</f>
        <v>0.12299999999999998</v>
      </c>
      <c r="BW78" s="102">
        <f>IF('NRU Proposal Calc'!$M$6="Yes",IF(('NRU Proposal Calc'!I82-'NRU Ref Data'!BU78)&gt;0,('NRU Proposal Calc'!I82-'NRU Ref Data'!BU78)*'NRU Proposal Calc'!$M$5,0),0)</f>
        <v>0</v>
      </c>
      <c r="BX78" s="80">
        <f>IF('NRU Proposal Calc'!$K$6="Yes",IF(('NRU Proposal Calc'!I82)&lt;'NRU Proposal Calc'!J82,('NRU Proposal Calc'!I82-'NRU Proposal Calc'!J82)*'NRU Proposal Calc'!$K$5,0),0)</f>
        <v>-8.8047063926940723</v>
      </c>
      <c r="BY78" s="105">
        <f>IF('NRU Proposal Calc'!$N$5='NRU Ref Data'!$BY$2,'NRU Scaling'!D81,0)</f>
        <v>5.5340409261894887</v>
      </c>
      <c r="BZ78" s="1">
        <f>IF('NRU Proposal Calc'!$N$5='NRU Ref Data'!$BZ$2,'NRU Scaling'!H81,0)</f>
        <v>0</v>
      </c>
      <c r="CA78" s="6">
        <f>IF('NRU Proposal Calc'!$N$6="Yes",SUM('NRU Ref Data'!BY78:BZ78),0)</f>
        <v>5.5340409261894887</v>
      </c>
      <c r="CB78" s="4"/>
      <c r="CC78" s="4"/>
      <c r="CD78" s="4"/>
      <c r="CE78" s="4"/>
      <c r="CF78" s="4"/>
      <c r="CG78" s="4"/>
      <c r="CH78" s="4"/>
      <c r="CI78" s="4"/>
      <c r="CJ78" s="4"/>
      <c r="CK78" s="4"/>
      <c r="CL78" s="4"/>
      <c r="CM78" s="4"/>
      <c r="CN78" s="4"/>
      <c r="CO78" s="4"/>
      <c r="CP78" s="4"/>
      <c r="CQ78" s="4"/>
      <c r="CR78" s="4" t="e">
        <f>IF('NRU Proposal Calc'!#REF!='NRU Ref Data'!CR$2,Data!G78,0)</f>
        <v>#REF!</v>
      </c>
      <c r="CS78" s="4" t="e">
        <f>IF('NRU Proposal Calc'!#REF!='NRU Ref Data'!CS$2,Data!H78,0)</f>
        <v>#REF!</v>
      </c>
      <c r="CT78" s="4" t="e">
        <f>IF('NRU Proposal Calc'!#REF!='NRU Ref Data'!CT$2,Data!I78,0)</f>
        <v>#REF!</v>
      </c>
      <c r="CU78" s="4" t="e">
        <f>IF('NRU Proposal Calc'!#REF!='NRU Ref Data'!CU$2,Data!J78,0)</f>
        <v>#REF!</v>
      </c>
      <c r="CV78" s="4" t="e">
        <f>IF('NRU Proposal Calc'!#REF!='NRU Ref Data'!CV$2,Data!K78,0)</f>
        <v>#REF!</v>
      </c>
      <c r="CW78" s="4" t="e">
        <f>IF('NRU Proposal Calc'!#REF!='NRU Ref Data'!CW$2,Data!L78,0)</f>
        <v>#REF!</v>
      </c>
      <c r="CX78" s="4" t="e">
        <f>IF('NRU Proposal Calc'!#REF!='NRU Ref Data'!CX$2,Data!M78,0)</f>
        <v>#REF!</v>
      </c>
      <c r="CY78" s="4" t="e">
        <f>IF('NRU Proposal Calc'!#REF!='NRU Ref Data'!CY$2,Data!N78,0)</f>
        <v>#REF!</v>
      </c>
      <c r="CZ78" s="4" t="e">
        <f>IF('NRU Proposal Calc'!#REF!='NRU Ref Data'!CZ$2,Data!O78,0)</f>
        <v>#REF!</v>
      </c>
      <c r="DA78" s="4" t="e">
        <f>IF('NRU Proposal Calc'!#REF!='NRU Ref Data'!DA$2,Data!P78,0)</f>
        <v>#REF!</v>
      </c>
      <c r="DB78" s="4" t="e">
        <f>IF('NRU Proposal Calc'!#REF!='NRU Ref Data'!DB$2,Data!Q78,0)</f>
        <v>#REF!</v>
      </c>
      <c r="DC78" s="4" t="e">
        <f>IF('NRU Proposal Calc'!#REF!='NRU Ref Data'!DC$2,Data!R78,0)</f>
        <v>#REF!</v>
      </c>
      <c r="DD78" s="4" t="e">
        <f>IF('NRU Proposal Calc'!#REF!='NRU Ref Data'!DD$2,Data!S78,0)</f>
        <v>#REF!</v>
      </c>
      <c r="DE78" s="4" t="e">
        <f>IF('NRU Proposal Calc'!#REF!='NRU Ref Data'!DE$2,Data!T78,0)</f>
        <v>#REF!</v>
      </c>
      <c r="DF78" s="4" t="e">
        <f>IF('NRU Proposal Calc'!#REF!='NRU Ref Data'!DF$2,Data!U78,0)</f>
        <v>#REF!</v>
      </c>
      <c r="DG78" s="22" t="e">
        <f t="shared" si="15"/>
        <v>#REF!</v>
      </c>
    </row>
    <row r="79" spans="1:111" x14ac:dyDescent="0.3">
      <c r="A79" s="12">
        <v>10239</v>
      </c>
      <c r="B79" s="37" t="s">
        <v>86</v>
      </c>
      <c r="C79" s="18">
        <f>IF('NRU Proposal Calc'!$C$6='NRU Ref Data'!C$2,Data!G79,0)</f>
        <v>0</v>
      </c>
      <c r="D79" s="4">
        <f>IF('NRU Proposal Calc'!$C$6='NRU Ref Data'!D$2,Data!H79,0)</f>
        <v>0</v>
      </c>
      <c r="E79" s="4">
        <f>IF('NRU Proposal Calc'!$C$6='NRU Ref Data'!E$2,Data!I79,0)</f>
        <v>14.428961415525112</v>
      </c>
      <c r="F79" s="4">
        <f>IF('NRU Proposal Calc'!$C$6='NRU Ref Data'!F$2,Data!J79,0)</f>
        <v>0</v>
      </c>
      <c r="G79" s="4">
        <f>IF('NRU Proposal Calc'!$C$6='NRU Ref Data'!G$2,Data!K79,0)</f>
        <v>0</v>
      </c>
      <c r="H79" s="4">
        <f>IF('NRU Proposal Calc'!$C$6='NRU Ref Data'!H$2,Data!L79,0)</f>
        <v>0</v>
      </c>
      <c r="I79" s="4">
        <f>IF('NRU Proposal Calc'!$C$6='NRU Ref Data'!I$2,Data!M79,0)</f>
        <v>0</v>
      </c>
      <c r="J79" s="4">
        <f>IF('NRU Proposal Calc'!$C$6='NRU Ref Data'!J$2,Data!N79,0)</f>
        <v>0</v>
      </c>
      <c r="K79" s="4">
        <f>IF('NRU Proposal Calc'!$C$6='NRU Ref Data'!K$2,Data!O79,0)</f>
        <v>0</v>
      </c>
      <c r="L79" s="4">
        <f>IF('NRU Proposal Calc'!$C$6='NRU Ref Data'!L$2,Data!P79,0)</f>
        <v>0</v>
      </c>
      <c r="M79" s="4">
        <f>IF('NRU Proposal Calc'!$C$6='NRU Ref Data'!M$2,Data!Q79,0)</f>
        <v>0</v>
      </c>
      <c r="N79" s="4">
        <f>IF('NRU Proposal Calc'!$C$6='NRU Ref Data'!N$2,Data!R79,0)</f>
        <v>0</v>
      </c>
      <c r="O79" s="4">
        <f>IF('NRU Proposal Calc'!$C$6='NRU Ref Data'!O$2,Data!S79,0)</f>
        <v>0</v>
      </c>
      <c r="P79" s="4">
        <f>IF('NRU Proposal Calc'!$C$6='NRU Ref Data'!P$2,Data!T79,0)</f>
        <v>0</v>
      </c>
      <c r="Q79" s="4">
        <f>IF('NRU Proposal Calc'!$C$6='NRU Ref Data'!Q$2,Data!U79,0)</f>
        <v>0</v>
      </c>
      <c r="R79" s="22">
        <f t="shared" si="9"/>
        <v>14.428961415525112</v>
      </c>
      <c r="S79" s="18">
        <f>IF(S$2='NRU Proposal Calc'!$D$6,Data!V79,0)</f>
        <v>0</v>
      </c>
      <c r="T79" s="4">
        <f>IF(T$2='NRU Proposal Calc'!$D$6,Data!W79,0)</f>
        <v>0</v>
      </c>
      <c r="U79" s="4">
        <f>IF(U$2='NRU Proposal Calc'!$D$6,Data!X79,0)</f>
        <v>0</v>
      </c>
      <c r="V79" s="4">
        <f>IF(V$2='NRU Proposal Calc'!$D$6,Data!Y79,0)</f>
        <v>0</v>
      </c>
      <c r="W79" s="4">
        <f>IF(W$2='NRU Proposal Calc'!$D$6,Data!Z79,0)</f>
        <v>0</v>
      </c>
      <c r="X79" s="4">
        <f>IF(X$2='NRU Proposal Calc'!$D$6,Data!AA79,0)</f>
        <v>0</v>
      </c>
      <c r="Y79" s="4">
        <f>IF(Y$2='NRU Proposal Calc'!$D$6,Data!AB79,0)</f>
        <v>0</v>
      </c>
      <c r="Z79" s="4">
        <f>IF(Z$2='NRU Proposal Calc'!$D$6,Data!AC79,0)</f>
        <v>0</v>
      </c>
      <c r="AA79" s="4">
        <f>IF(AA$2='NRU Proposal Calc'!$D$6,Data!AD79,0)</f>
        <v>0</v>
      </c>
      <c r="AB79" s="4">
        <f>IF(AB$2='NRU Proposal Calc'!$D$6,Data!AE79,0)</f>
        <v>0</v>
      </c>
      <c r="AC79" s="4">
        <f>IF(AC$2='NRU Proposal Calc'!$D$6,Data!AF79,0)</f>
        <v>0</v>
      </c>
      <c r="AD79" s="4">
        <f>IF(AD$2='NRU Proposal Calc'!$D$6,Data!AG79,0)</f>
        <v>0</v>
      </c>
      <c r="AE79" s="4">
        <f>IF(AE$2='NRU Proposal Calc'!$D$6,Data!AH79,0)</f>
        <v>0</v>
      </c>
      <c r="AF79" s="4">
        <f>IF(AF$2='NRU Proposal Calc'!$D$6,Data!AI79,0)</f>
        <v>0</v>
      </c>
      <c r="AG79" s="6">
        <f t="shared" si="10"/>
        <v>0</v>
      </c>
      <c r="AH79" s="18">
        <f>IF(AH$2='NRU Proposal Calc'!$E$6,0,0)</f>
        <v>0</v>
      </c>
      <c r="AI79" s="4">
        <f>IF(AI$2='NRU Proposal Calc'!$E$6,Data!AJ79,0)</f>
        <v>0</v>
      </c>
      <c r="AJ79" s="4">
        <f>IF(AJ$2='NRU Proposal Calc'!$E$6,Data!AK79,0)</f>
        <v>0</v>
      </c>
      <c r="AK79" s="4">
        <f>IF(AK$2='NRU Proposal Calc'!$E$6,Data!AL79,0)</f>
        <v>0</v>
      </c>
      <c r="AL79" s="4">
        <f>IF(AL$2='NRU Proposal Calc'!$E$6,Data!AM79,0)</f>
        <v>0</v>
      </c>
      <c r="AM79" s="4">
        <f>IF(AM$2='NRU Proposal Calc'!$E$6,Data!AN79,0)</f>
        <v>0</v>
      </c>
      <c r="AN79" s="4">
        <f>IF(AN$2='NRU Proposal Calc'!$E$6,Data!AO79,0)</f>
        <v>0</v>
      </c>
      <c r="AO79" s="4">
        <f>IF(AO$2='NRU Proposal Calc'!$E$6,Data!AP79,0)</f>
        <v>0</v>
      </c>
      <c r="AP79" s="6">
        <f t="shared" si="11"/>
        <v>0</v>
      </c>
      <c r="AQ79" s="18">
        <f>IF(AQ$2='NRU Proposal Calc'!$F$6,0,0)</f>
        <v>0</v>
      </c>
      <c r="AR79" s="4">
        <f>IF(AR$2='NRU Proposal Calc'!$F$6,Data!AQ79,0)</f>
        <v>0</v>
      </c>
      <c r="AS79" s="4">
        <f>IF(AS$2='NRU Proposal Calc'!$F$6,Data!AR79,0)</f>
        <v>0</v>
      </c>
      <c r="AT79" s="4">
        <f>IF(AT$2='NRU Proposal Calc'!$F$6,Data!AS79,0)</f>
        <v>0</v>
      </c>
      <c r="AU79" s="4">
        <f>IF(AU$2='NRU Proposal Calc'!$F$6,Data!AT79,0)</f>
        <v>0</v>
      </c>
      <c r="AV79" s="4">
        <f>IF(AV$2='NRU Proposal Calc'!$F$6,Data!AU79,0)</f>
        <v>0</v>
      </c>
      <c r="AW79" s="4">
        <f>IF(AW$2='NRU Proposal Calc'!$F$6,Data!AV79,0)</f>
        <v>0</v>
      </c>
      <c r="AX79" s="4">
        <f>IF(AX$2='NRU Proposal Calc'!$F$6,Data!AW79,0)</f>
        <v>0</v>
      </c>
      <c r="AY79" s="6">
        <f t="shared" si="12"/>
        <v>0</v>
      </c>
      <c r="AZ79" s="18">
        <f>IF(AZ$2='NRU Proposal Calc'!$G$6,0,0)</f>
        <v>0</v>
      </c>
      <c r="BA79" s="4">
        <f>IF(BA$2='NRU Proposal Calc'!$G$6,Data!AX79,0)</f>
        <v>0</v>
      </c>
      <c r="BB79" s="4">
        <f>IF(BB$2='NRU Proposal Calc'!$G$6,Data!AY79,0)</f>
        <v>0</v>
      </c>
      <c r="BC79" s="4">
        <f>IF(BC$2='NRU Proposal Calc'!$G$6,Data!AZ79,0)</f>
        <v>0</v>
      </c>
      <c r="BD79" s="4">
        <f>IF(BD$2='NRU Proposal Calc'!$G$6,Data!BA79,0)</f>
        <v>0</v>
      </c>
      <c r="BE79" s="4">
        <f>IF(BE$2='NRU Proposal Calc'!$G$6,Data!BB79,0)</f>
        <v>0</v>
      </c>
      <c r="BF79" s="4">
        <f>IF(BF$2='NRU Proposal Calc'!$G$6,Data!BC79,0)</f>
        <v>0</v>
      </c>
      <c r="BG79" s="4">
        <f>IF(BG$2='NRU Proposal Calc'!$G$6,Data!BD79,0)</f>
        <v>0</v>
      </c>
      <c r="BH79" s="6">
        <f t="shared" si="13"/>
        <v>0</v>
      </c>
      <c r="BI79" s="97">
        <f>IF('NRU Proposal Calc'!$H$6="Yes",Data!BE79,0)</f>
        <v>0</v>
      </c>
      <c r="BJ79" s="18">
        <f>IF(BJ$2='NRU Proposal Calc'!$L$4,0,0)</f>
        <v>0</v>
      </c>
      <c r="BK79" s="4">
        <f>IF(BK$2='NRU Proposal Calc'!$L$4,Data!BV79,0)</f>
        <v>0</v>
      </c>
      <c r="BL79" s="4">
        <f>IF(BL$2='NRU Proposal Calc'!$L$4,Data!BW79,0)</f>
        <v>0</v>
      </c>
      <c r="BM79" s="4">
        <f>IF(BM$2='NRU Proposal Calc'!$L$4,Data!BX79,0)</f>
        <v>0</v>
      </c>
      <c r="BN79" s="4">
        <f>IF(BN$2='NRU Proposal Calc'!$L$4,Data!BY79,0)</f>
        <v>0</v>
      </c>
      <c r="BO79" s="4">
        <f>IF(BO$2='NRU Proposal Calc'!$L$4,Data!BZ79,0)</f>
        <v>0</v>
      </c>
      <c r="BP79" s="6">
        <f t="shared" si="14"/>
        <v>0</v>
      </c>
      <c r="BQ79" s="4">
        <f>IF('NRU Proposal Calc'!$J$6='NRU Ref Data'!BQ$2,Data!C79,0)</f>
        <v>0</v>
      </c>
      <c r="BR79" s="4">
        <f>IF('NRU Proposal Calc'!$J$6='NRU Ref Data'!BR$2,Data!D79,0)</f>
        <v>0</v>
      </c>
      <c r="BS79" s="4">
        <f>IF('NRU Proposal Calc'!$J$6='NRU Ref Data'!BS$2,Data!E79,0)</f>
        <v>0</v>
      </c>
      <c r="BT79" s="4">
        <f>IF('NRU Proposal Calc'!$J$6='NRU Ref Data'!BT$2,Data!F79,0)</f>
        <v>14</v>
      </c>
      <c r="BU79" s="99">
        <f t="shared" si="8"/>
        <v>14</v>
      </c>
      <c r="BV79" s="102">
        <f>IF('NRU Proposal Calc'!$L$6="Yes",'NRU Ref Data'!BP79*'NRU Proposal Calc'!$L$5,0)</f>
        <v>0</v>
      </c>
      <c r="BW79" s="102">
        <f>IF('NRU Proposal Calc'!$M$6="Yes",IF(('NRU Proposal Calc'!I83-'NRU Ref Data'!BU79)&gt;0,('NRU Proposal Calc'!I83-'NRU Ref Data'!BU79)*'NRU Proposal Calc'!$M$5,0),0)</f>
        <v>0.21448070776255612</v>
      </c>
      <c r="BX79" s="80">
        <f>IF('NRU Proposal Calc'!$K$6="Yes",IF(('NRU Proposal Calc'!I83)&lt;'NRU Proposal Calc'!J83,('NRU Proposal Calc'!I83-'NRU Proposal Calc'!J83)*'NRU Proposal Calc'!$K$5,0),0)</f>
        <v>0</v>
      </c>
      <c r="BY79" s="105">
        <f>IF('NRU Proposal Calc'!$N$5='NRU Ref Data'!$BY$2,'NRU Scaling'!D82,0)</f>
        <v>0.74881768798614867</v>
      </c>
      <c r="BZ79" s="1">
        <f>IF('NRU Proposal Calc'!$N$5='NRU Ref Data'!$BZ$2,'NRU Scaling'!H82,0)</f>
        <v>0</v>
      </c>
      <c r="CA79" s="6">
        <f>IF('NRU Proposal Calc'!$N$6="Yes",SUM('NRU Ref Data'!BY79:BZ79),0)</f>
        <v>0.74881768798614867</v>
      </c>
      <c r="CB79" s="4"/>
      <c r="CC79" s="4"/>
      <c r="CD79" s="4"/>
      <c r="CE79" s="4"/>
      <c r="CF79" s="4"/>
      <c r="CG79" s="4"/>
      <c r="CH79" s="4"/>
      <c r="CI79" s="4"/>
      <c r="CJ79" s="4"/>
      <c r="CK79" s="4"/>
      <c r="CL79" s="4"/>
      <c r="CM79" s="4"/>
      <c r="CN79" s="4"/>
      <c r="CO79" s="4"/>
      <c r="CP79" s="4"/>
      <c r="CQ79" s="4"/>
      <c r="CR79" s="4" t="e">
        <f>IF('NRU Proposal Calc'!#REF!='NRU Ref Data'!CR$2,Data!G79,0)</f>
        <v>#REF!</v>
      </c>
      <c r="CS79" s="4" t="e">
        <f>IF('NRU Proposal Calc'!#REF!='NRU Ref Data'!CS$2,Data!H79,0)</f>
        <v>#REF!</v>
      </c>
      <c r="CT79" s="4" t="e">
        <f>IF('NRU Proposal Calc'!#REF!='NRU Ref Data'!CT$2,Data!I79,0)</f>
        <v>#REF!</v>
      </c>
      <c r="CU79" s="4" t="e">
        <f>IF('NRU Proposal Calc'!#REF!='NRU Ref Data'!CU$2,Data!J79,0)</f>
        <v>#REF!</v>
      </c>
      <c r="CV79" s="4" t="e">
        <f>IF('NRU Proposal Calc'!#REF!='NRU Ref Data'!CV$2,Data!K79,0)</f>
        <v>#REF!</v>
      </c>
      <c r="CW79" s="4" t="e">
        <f>IF('NRU Proposal Calc'!#REF!='NRU Ref Data'!CW$2,Data!L79,0)</f>
        <v>#REF!</v>
      </c>
      <c r="CX79" s="4" t="e">
        <f>IF('NRU Proposal Calc'!#REF!='NRU Ref Data'!CX$2,Data!M79,0)</f>
        <v>#REF!</v>
      </c>
      <c r="CY79" s="4" t="e">
        <f>IF('NRU Proposal Calc'!#REF!='NRU Ref Data'!CY$2,Data!N79,0)</f>
        <v>#REF!</v>
      </c>
      <c r="CZ79" s="4" t="e">
        <f>IF('NRU Proposal Calc'!#REF!='NRU Ref Data'!CZ$2,Data!O79,0)</f>
        <v>#REF!</v>
      </c>
      <c r="DA79" s="4" t="e">
        <f>IF('NRU Proposal Calc'!#REF!='NRU Ref Data'!DA$2,Data!P79,0)</f>
        <v>#REF!</v>
      </c>
      <c r="DB79" s="4" t="e">
        <f>IF('NRU Proposal Calc'!#REF!='NRU Ref Data'!DB$2,Data!Q79,0)</f>
        <v>#REF!</v>
      </c>
      <c r="DC79" s="4" t="e">
        <f>IF('NRU Proposal Calc'!#REF!='NRU Ref Data'!DC$2,Data!R79,0)</f>
        <v>#REF!</v>
      </c>
      <c r="DD79" s="4" t="e">
        <f>IF('NRU Proposal Calc'!#REF!='NRU Ref Data'!DD$2,Data!S79,0)</f>
        <v>#REF!</v>
      </c>
      <c r="DE79" s="4" t="e">
        <f>IF('NRU Proposal Calc'!#REF!='NRU Ref Data'!DE$2,Data!T79,0)</f>
        <v>#REF!</v>
      </c>
      <c r="DF79" s="4" t="e">
        <f>IF('NRU Proposal Calc'!#REF!='NRU Ref Data'!DF$2,Data!U79,0)</f>
        <v>#REF!</v>
      </c>
      <c r="DG79" s="22" t="e">
        <f t="shared" si="15"/>
        <v>#REF!</v>
      </c>
    </row>
    <row r="80" spans="1:111" x14ac:dyDescent="0.3">
      <c r="A80" s="12">
        <v>10242</v>
      </c>
      <c r="B80" s="37" t="s">
        <v>87</v>
      </c>
      <c r="C80" s="18">
        <f>IF('NRU Proposal Calc'!$C$6='NRU Ref Data'!C$2,Data!G80,0)</f>
        <v>0</v>
      </c>
      <c r="D80" s="4">
        <f>IF('NRU Proposal Calc'!$C$6='NRU Ref Data'!D$2,Data!H80,0)</f>
        <v>0</v>
      </c>
      <c r="E80" s="4">
        <f>IF('NRU Proposal Calc'!$C$6='NRU Ref Data'!E$2,Data!I80,0)</f>
        <v>10.073473972602738</v>
      </c>
      <c r="F80" s="4">
        <f>IF('NRU Proposal Calc'!$C$6='NRU Ref Data'!F$2,Data!J80,0)</f>
        <v>0</v>
      </c>
      <c r="G80" s="4">
        <f>IF('NRU Proposal Calc'!$C$6='NRU Ref Data'!G$2,Data!K80,0)</f>
        <v>0</v>
      </c>
      <c r="H80" s="4">
        <f>IF('NRU Proposal Calc'!$C$6='NRU Ref Data'!H$2,Data!L80,0)</f>
        <v>0</v>
      </c>
      <c r="I80" s="4">
        <f>IF('NRU Proposal Calc'!$C$6='NRU Ref Data'!I$2,Data!M80,0)</f>
        <v>0</v>
      </c>
      <c r="J80" s="4">
        <f>IF('NRU Proposal Calc'!$C$6='NRU Ref Data'!J$2,Data!N80,0)</f>
        <v>0</v>
      </c>
      <c r="K80" s="4">
        <f>IF('NRU Proposal Calc'!$C$6='NRU Ref Data'!K$2,Data!O80,0)</f>
        <v>0</v>
      </c>
      <c r="L80" s="4">
        <f>IF('NRU Proposal Calc'!$C$6='NRU Ref Data'!L$2,Data!P80,0)</f>
        <v>0</v>
      </c>
      <c r="M80" s="4">
        <f>IF('NRU Proposal Calc'!$C$6='NRU Ref Data'!M$2,Data!Q80,0)</f>
        <v>0</v>
      </c>
      <c r="N80" s="4">
        <f>IF('NRU Proposal Calc'!$C$6='NRU Ref Data'!N$2,Data!R80,0)</f>
        <v>0</v>
      </c>
      <c r="O80" s="4">
        <f>IF('NRU Proposal Calc'!$C$6='NRU Ref Data'!O$2,Data!S80,0)</f>
        <v>0</v>
      </c>
      <c r="P80" s="4">
        <f>IF('NRU Proposal Calc'!$C$6='NRU Ref Data'!P$2,Data!T80,0)</f>
        <v>0</v>
      </c>
      <c r="Q80" s="4">
        <f>IF('NRU Proposal Calc'!$C$6='NRU Ref Data'!Q$2,Data!U80,0)</f>
        <v>0</v>
      </c>
      <c r="R80" s="22">
        <f t="shared" si="9"/>
        <v>10.073473972602738</v>
      </c>
      <c r="S80" s="18">
        <f>IF(S$2='NRU Proposal Calc'!$D$6,Data!V80,0)</f>
        <v>0</v>
      </c>
      <c r="T80" s="4">
        <f>IF(T$2='NRU Proposal Calc'!$D$6,Data!W80,0)</f>
        <v>0</v>
      </c>
      <c r="U80" s="4">
        <f>IF(U$2='NRU Proposal Calc'!$D$6,Data!X80,0)</f>
        <v>0</v>
      </c>
      <c r="V80" s="4">
        <f>IF(V$2='NRU Proposal Calc'!$D$6,Data!Y80,0)</f>
        <v>0</v>
      </c>
      <c r="W80" s="4">
        <f>IF(W$2='NRU Proposal Calc'!$D$6,Data!Z80,0)</f>
        <v>0</v>
      </c>
      <c r="X80" s="4">
        <f>IF(X$2='NRU Proposal Calc'!$D$6,Data!AA80,0)</f>
        <v>0</v>
      </c>
      <c r="Y80" s="4">
        <f>IF(Y$2='NRU Proposal Calc'!$D$6,Data!AB80,0)</f>
        <v>0</v>
      </c>
      <c r="Z80" s="4">
        <f>IF(Z$2='NRU Proposal Calc'!$D$6,Data!AC80,0)</f>
        <v>0</v>
      </c>
      <c r="AA80" s="4">
        <f>IF(AA$2='NRU Proposal Calc'!$D$6,Data!AD80,0)</f>
        <v>0</v>
      </c>
      <c r="AB80" s="4">
        <f>IF(AB$2='NRU Proposal Calc'!$D$6,Data!AE80,0)</f>
        <v>0</v>
      </c>
      <c r="AC80" s="4">
        <f>IF(AC$2='NRU Proposal Calc'!$D$6,Data!AF80,0)</f>
        <v>0</v>
      </c>
      <c r="AD80" s="4">
        <f>IF(AD$2='NRU Proposal Calc'!$D$6,Data!AG80,0)</f>
        <v>0</v>
      </c>
      <c r="AE80" s="4">
        <f>IF(AE$2='NRU Proposal Calc'!$D$6,Data!AH80,0)</f>
        <v>0</v>
      </c>
      <c r="AF80" s="4">
        <f>IF(AF$2='NRU Proposal Calc'!$D$6,Data!AI80,0)</f>
        <v>0</v>
      </c>
      <c r="AG80" s="6">
        <f t="shared" si="10"/>
        <v>0</v>
      </c>
      <c r="AH80" s="18">
        <f>IF(AH$2='NRU Proposal Calc'!$E$6,0,0)</f>
        <v>0</v>
      </c>
      <c r="AI80" s="4">
        <f>IF(AI$2='NRU Proposal Calc'!$E$6,Data!AJ80,0)</f>
        <v>0</v>
      </c>
      <c r="AJ80" s="4">
        <f>IF(AJ$2='NRU Proposal Calc'!$E$6,Data!AK80,0)</f>
        <v>0</v>
      </c>
      <c r="AK80" s="4">
        <f>IF(AK$2='NRU Proposal Calc'!$E$6,Data!AL80,0)</f>
        <v>0</v>
      </c>
      <c r="AL80" s="4">
        <f>IF(AL$2='NRU Proposal Calc'!$E$6,Data!AM80,0)</f>
        <v>0</v>
      </c>
      <c r="AM80" s="4">
        <f>IF(AM$2='NRU Proposal Calc'!$E$6,Data!AN80,0)</f>
        <v>0</v>
      </c>
      <c r="AN80" s="4">
        <f>IF(AN$2='NRU Proposal Calc'!$E$6,Data!AO80,0)</f>
        <v>0</v>
      </c>
      <c r="AO80" s="4">
        <f>IF(AO$2='NRU Proposal Calc'!$E$6,Data!AP80,0)</f>
        <v>0</v>
      </c>
      <c r="AP80" s="6">
        <f t="shared" si="11"/>
        <v>0</v>
      </c>
      <c r="AQ80" s="18">
        <f>IF(AQ$2='NRU Proposal Calc'!$F$6,0,0)</f>
        <v>0</v>
      </c>
      <c r="AR80" s="4">
        <f>IF(AR$2='NRU Proposal Calc'!$F$6,Data!AQ80,0)</f>
        <v>0</v>
      </c>
      <c r="AS80" s="4">
        <f>IF(AS$2='NRU Proposal Calc'!$F$6,Data!AR80,0)</f>
        <v>0</v>
      </c>
      <c r="AT80" s="4">
        <f>IF(AT$2='NRU Proposal Calc'!$F$6,Data!AS80,0)</f>
        <v>0</v>
      </c>
      <c r="AU80" s="4">
        <f>IF(AU$2='NRU Proposal Calc'!$F$6,Data!AT80,0)</f>
        <v>0</v>
      </c>
      <c r="AV80" s="4">
        <f>IF(AV$2='NRU Proposal Calc'!$F$6,Data!AU80,0)</f>
        <v>0</v>
      </c>
      <c r="AW80" s="4">
        <f>IF(AW$2='NRU Proposal Calc'!$F$6,Data!AV80,0)</f>
        <v>0</v>
      </c>
      <c r="AX80" s="4">
        <f>IF(AX$2='NRU Proposal Calc'!$F$6,Data!AW80,0)</f>
        <v>0</v>
      </c>
      <c r="AY80" s="6">
        <f t="shared" si="12"/>
        <v>0</v>
      </c>
      <c r="AZ80" s="18">
        <f>IF(AZ$2='NRU Proposal Calc'!$G$6,0,0)</f>
        <v>0</v>
      </c>
      <c r="BA80" s="4">
        <f>IF(BA$2='NRU Proposal Calc'!$G$6,Data!AX80,0)</f>
        <v>0</v>
      </c>
      <c r="BB80" s="4">
        <f>IF(BB$2='NRU Proposal Calc'!$G$6,Data!AY80,0)</f>
        <v>0</v>
      </c>
      <c r="BC80" s="4">
        <f>IF(BC$2='NRU Proposal Calc'!$G$6,Data!AZ80,0)</f>
        <v>0</v>
      </c>
      <c r="BD80" s="4">
        <f>IF(BD$2='NRU Proposal Calc'!$G$6,Data!BA80,0)</f>
        <v>0</v>
      </c>
      <c r="BE80" s="4">
        <f>IF(BE$2='NRU Proposal Calc'!$G$6,Data!BB80,0)</f>
        <v>0</v>
      </c>
      <c r="BF80" s="4">
        <f>IF(BF$2='NRU Proposal Calc'!$G$6,Data!BC80,0)</f>
        <v>0</v>
      </c>
      <c r="BG80" s="4">
        <f>IF(BG$2='NRU Proposal Calc'!$G$6,Data!BD80,0)</f>
        <v>0</v>
      </c>
      <c r="BH80" s="6">
        <f t="shared" si="13"/>
        <v>0</v>
      </c>
      <c r="BI80" s="97">
        <f>IF('NRU Proposal Calc'!$H$6="Yes",Data!BE80,0)</f>
        <v>0</v>
      </c>
      <c r="BJ80" s="18">
        <f>IF(BJ$2='NRU Proposal Calc'!$L$4,0,0)</f>
        <v>0</v>
      </c>
      <c r="BK80" s="4">
        <f>IF(BK$2='NRU Proposal Calc'!$L$4,Data!BV80,0)</f>
        <v>0</v>
      </c>
      <c r="BL80" s="4">
        <f>IF(BL$2='NRU Proposal Calc'!$L$4,Data!BW80,0)</f>
        <v>0</v>
      </c>
      <c r="BM80" s="4">
        <f>IF(BM$2='NRU Proposal Calc'!$L$4,Data!BX80,0)</f>
        <v>0</v>
      </c>
      <c r="BN80" s="4">
        <f>IF(BN$2='NRU Proposal Calc'!$L$4,Data!BY80,0)</f>
        <v>0</v>
      </c>
      <c r="BO80" s="4">
        <f>IF(BO$2='NRU Proposal Calc'!$L$4,Data!BZ80,0)</f>
        <v>0</v>
      </c>
      <c r="BP80" s="6">
        <f t="shared" si="14"/>
        <v>0</v>
      </c>
      <c r="BQ80" s="4">
        <f>IF('NRU Proposal Calc'!$J$6='NRU Ref Data'!BQ$2,Data!C80,0)</f>
        <v>0</v>
      </c>
      <c r="BR80" s="4">
        <f>IF('NRU Proposal Calc'!$J$6='NRU Ref Data'!BR$2,Data!D80,0)</f>
        <v>0</v>
      </c>
      <c r="BS80" s="4">
        <f>IF('NRU Proposal Calc'!$J$6='NRU Ref Data'!BS$2,Data!E80,0)</f>
        <v>0</v>
      </c>
      <c r="BT80" s="4">
        <f>IF('NRU Proposal Calc'!$J$6='NRU Ref Data'!BT$2,Data!F80,0)</f>
        <v>9.5259999999999998</v>
      </c>
      <c r="BU80" s="99">
        <f t="shared" si="8"/>
        <v>9.5259999999999998</v>
      </c>
      <c r="BV80" s="102">
        <f>IF('NRU Proposal Calc'!$L$6="Yes",'NRU Ref Data'!BP80*'NRU Proposal Calc'!$L$5,0)</f>
        <v>0</v>
      </c>
      <c r="BW80" s="102">
        <f>IF('NRU Proposal Calc'!$M$6="Yes",IF(('NRU Proposal Calc'!I84-'NRU Ref Data'!BU80)&gt;0,('NRU Proposal Calc'!I84-'NRU Ref Data'!BU80)*'NRU Proposal Calc'!$M$5,0),0)</f>
        <v>0.273736986301369</v>
      </c>
      <c r="BX80" s="80">
        <f>IF('NRU Proposal Calc'!$K$6="Yes",IF(('NRU Proposal Calc'!I84)&lt;'NRU Proposal Calc'!J84,('NRU Proposal Calc'!I84-'NRU Proposal Calc'!J84)*'NRU Proposal Calc'!$K$5,0),0)</f>
        <v>0</v>
      </c>
      <c r="BY80" s="105">
        <f>IF('NRU Proposal Calc'!$N$5='NRU Ref Data'!$BY$2,'NRU Scaling'!D83,0)</f>
        <v>0.51624934767733899</v>
      </c>
      <c r="BZ80" s="1">
        <f>IF('NRU Proposal Calc'!$N$5='NRU Ref Data'!$BZ$2,'NRU Scaling'!H83,0)</f>
        <v>0</v>
      </c>
      <c r="CA80" s="6">
        <f>IF('NRU Proposal Calc'!$N$6="Yes",SUM('NRU Ref Data'!BY80:BZ80),0)</f>
        <v>0.51624934767733899</v>
      </c>
      <c r="CB80" s="4"/>
      <c r="CC80" s="4"/>
      <c r="CD80" s="4"/>
      <c r="CE80" s="4"/>
      <c r="CF80" s="4"/>
      <c r="CG80" s="4"/>
      <c r="CH80" s="4"/>
      <c r="CI80" s="4"/>
      <c r="CJ80" s="4"/>
      <c r="CK80" s="4"/>
      <c r="CL80" s="4"/>
      <c r="CM80" s="4"/>
      <c r="CN80" s="4"/>
      <c r="CO80" s="4"/>
      <c r="CP80" s="4"/>
      <c r="CQ80" s="4"/>
      <c r="CR80" s="4" t="e">
        <f>IF('NRU Proposal Calc'!#REF!='NRU Ref Data'!CR$2,Data!G80,0)</f>
        <v>#REF!</v>
      </c>
      <c r="CS80" s="4" t="e">
        <f>IF('NRU Proposal Calc'!#REF!='NRU Ref Data'!CS$2,Data!H80,0)</f>
        <v>#REF!</v>
      </c>
      <c r="CT80" s="4" t="e">
        <f>IF('NRU Proposal Calc'!#REF!='NRU Ref Data'!CT$2,Data!I80,0)</f>
        <v>#REF!</v>
      </c>
      <c r="CU80" s="4" t="e">
        <f>IF('NRU Proposal Calc'!#REF!='NRU Ref Data'!CU$2,Data!J80,0)</f>
        <v>#REF!</v>
      </c>
      <c r="CV80" s="4" t="e">
        <f>IF('NRU Proposal Calc'!#REF!='NRU Ref Data'!CV$2,Data!K80,0)</f>
        <v>#REF!</v>
      </c>
      <c r="CW80" s="4" t="e">
        <f>IF('NRU Proposal Calc'!#REF!='NRU Ref Data'!CW$2,Data!L80,0)</f>
        <v>#REF!</v>
      </c>
      <c r="CX80" s="4" t="e">
        <f>IF('NRU Proposal Calc'!#REF!='NRU Ref Data'!CX$2,Data!M80,0)</f>
        <v>#REF!</v>
      </c>
      <c r="CY80" s="4" t="e">
        <f>IF('NRU Proposal Calc'!#REF!='NRU Ref Data'!CY$2,Data!N80,0)</f>
        <v>#REF!</v>
      </c>
      <c r="CZ80" s="4" t="e">
        <f>IF('NRU Proposal Calc'!#REF!='NRU Ref Data'!CZ$2,Data!O80,0)</f>
        <v>#REF!</v>
      </c>
      <c r="DA80" s="4" t="e">
        <f>IF('NRU Proposal Calc'!#REF!='NRU Ref Data'!DA$2,Data!P80,0)</f>
        <v>#REF!</v>
      </c>
      <c r="DB80" s="4" t="e">
        <f>IF('NRU Proposal Calc'!#REF!='NRU Ref Data'!DB$2,Data!Q80,0)</f>
        <v>#REF!</v>
      </c>
      <c r="DC80" s="4" t="e">
        <f>IF('NRU Proposal Calc'!#REF!='NRU Ref Data'!DC$2,Data!R80,0)</f>
        <v>#REF!</v>
      </c>
      <c r="DD80" s="4" t="e">
        <f>IF('NRU Proposal Calc'!#REF!='NRU Ref Data'!DD$2,Data!S80,0)</f>
        <v>#REF!</v>
      </c>
      <c r="DE80" s="4" t="e">
        <f>IF('NRU Proposal Calc'!#REF!='NRU Ref Data'!DE$2,Data!T80,0)</f>
        <v>#REF!</v>
      </c>
      <c r="DF80" s="4" t="e">
        <f>IF('NRU Proposal Calc'!#REF!='NRU Ref Data'!DF$2,Data!U80,0)</f>
        <v>#REF!</v>
      </c>
      <c r="DG80" s="22" t="e">
        <f t="shared" si="15"/>
        <v>#REF!</v>
      </c>
    </row>
    <row r="81" spans="1:111" x14ac:dyDescent="0.3">
      <c r="A81" s="12">
        <v>10244</v>
      </c>
      <c r="B81" s="37" t="s">
        <v>88</v>
      </c>
      <c r="C81" s="18">
        <f>IF('NRU Proposal Calc'!$C$6='NRU Ref Data'!C$2,Data!G81,0)</f>
        <v>0</v>
      </c>
      <c r="D81" s="4">
        <f>IF('NRU Proposal Calc'!$C$6='NRU Ref Data'!D$2,Data!H81,0)</f>
        <v>0</v>
      </c>
      <c r="E81" s="4">
        <f>IF('NRU Proposal Calc'!$C$6='NRU Ref Data'!E$2,Data!I81,0)</f>
        <v>101.25024748858445</v>
      </c>
      <c r="F81" s="4">
        <f>IF('NRU Proposal Calc'!$C$6='NRU Ref Data'!F$2,Data!J81,0)</f>
        <v>0</v>
      </c>
      <c r="G81" s="4">
        <f>IF('NRU Proposal Calc'!$C$6='NRU Ref Data'!G$2,Data!K81,0)</f>
        <v>0</v>
      </c>
      <c r="H81" s="4">
        <f>IF('NRU Proposal Calc'!$C$6='NRU Ref Data'!H$2,Data!L81,0)</f>
        <v>0</v>
      </c>
      <c r="I81" s="4">
        <f>IF('NRU Proposal Calc'!$C$6='NRU Ref Data'!I$2,Data!M81,0)</f>
        <v>0</v>
      </c>
      <c r="J81" s="4">
        <f>IF('NRU Proposal Calc'!$C$6='NRU Ref Data'!J$2,Data!N81,0)</f>
        <v>0</v>
      </c>
      <c r="K81" s="4">
        <f>IF('NRU Proposal Calc'!$C$6='NRU Ref Data'!K$2,Data!O81,0)</f>
        <v>0</v>
      </c>
      <c r="L81" s="4">
        <f>IF('NRU Proposal Calc'!$C$6='NRU Ref Data'!L$2,Data!P81,0)</f>
        <v>0</v>
      </c>
      <c r="M81" s="4">
        <f>IF('NRU Proposal Calc'!$C$6='NRU Ref Data'!M$2,Data!Q81,0)</f>
        <v>0</v>
      </c>
      <c r="N81" s="4">
        <f>IF('NRU Proposal Calc'!$C$6='NRU Ref Data'!N$2,Data!R81,0)</f>
        <v>0</v>
      </c>
      <c r="O81" s="4">
        <f>IF('NRU Proposal Calc'!$C$6='NRU Ref Data'!O$2,Data!S81,0)</f>
        <v>0</v>
      </c>
      <c r="P81" s="4">
        <f>IF('NRU Proposal Calc'!$C$6='NRU Ref Data'!P$2,Data!T81,0)</f>
        <v>0</v>
      </c>
      <c r="Q81" s="4">
        <f>IF('NRU Proposal Calc'!$C$6='NRU Ref Data'!Q$2,Data!U81,0)</f>
        <v>0</v>
      </c>
      <c r="R81" s="22">
        <f t="shared" si="9"/>
        <v>101.25024748858445</v>
      </c>
      <c r="S81" s="18">
        <f>IF(S$2='NRU Proposal Calc'!$D$6,Data!V81,0)</f>
        <v>0</v>
      </c>
      <c r="T81" s="4">
        <f>IF(T$2='NRU Proposal Calc'!$D$6,Data!W81,0)</f>
        <v>0</v>
      </c>
      <c r="U81" s="4">
        <f>IF(U$2='NRU Proposal Calc'!$D$6,Data!X81,0)</f>
        <v>0</v>
      </c>
      <c r="V81" s="4">
        <f>IF(V$2='NRU Proposal Calc'!$D$6,Data!Y81,0)</f>
        <v>0</v>
      </c>
      <c r="W81" s="4">
        <f>IF(W$2='NRU Proposal Calc'!$D$6,Data!Z81,0)</f>
        <v>0</v>
      </c>
      <c r="X81" s="4">
        <f>IF(X$2='NRU Proposal Calc'!$D$6,Data!AA81,0)</f>
        <v>0</v>
      </c>
      <c r="Y81" s="4">
        <f>IF(Y$2='NRU Proposal Calc'!$D$6,Data!AB81,0)</f>
        <v>0</v>
      </c>
      <c r="Z81" s="4">
        <f>IF(Z$2='NRU Proposal Calc'!$D$6,Data!AC81,0)</f>
        <v>0</v>
      </c>
      <c r="AA81" s="4">
        <f>IF(AA$2='NRU Proposal Calc'!$D$6,Data!AD81,0)</f>
        <v>0</v>
      </c>
      <c r="AB81" s="4">
        <f>IF(AB$2='NRU Proposal Calc'!$D$6,Data!AE81,0)</f>
        <v>0</v>
      </c>
      <c r="AC81" s="4">
        <f>IF(AC$2='NRU Proposal Calc'!$D$6,Data!AF81,0)</f>
        <v>0</v>
      </c>
      <c r="AD81" s="4">
        <f>IF(AD$2='NRU Proposal Calc'!$D$6,Data!AG81,0)</f>
        <v>0</v>
      </c>
      <c r="AE81" s="4">
        <f>IF(AE$2='NRU Proposal Calc'!$D$6,Data!AH81,0)</f>
        <v>0</v>
      </c>
      <c r="AF81" s="4">
        <f>IF(AF$2='NRU Proposal Calc'!$D$6,Data!AI81,0)</f>
        <v>0</v>
      </c>
      <c r="AG81" s="6">
        <f t="shared" si="10"/>
        <v>0</v>
      </c>
      <c r="AH81" s="18">
        <f>IF(AH$2='NRU Proposal Calc'!$E$6,0,0)</f>
        <v>0</v>
      </c>
      <c r="AI81" s="4">
        <f>IF(AI$2='NRU Proposal Calc'!$E$6,Data!AJ81,0)</f>
        <v>0</v>
      </c>
      <c r="AJ81" s="4">
        <f>IF(AJ$2='NRU Proposal Calc'!$E$6,Data!AK81,0)</f>
        <v>1.0300228310502284</v>
      </c>
      <c r="AK81" s="4">
        <f>IF(AK$2='NRU Proposal Calc'!$E$6,Data!AL81,0)</f>
        <v>0</v>
      </c>
      <c r="AL81" s="4">
        <f>IF(AL$2='NRU Proposal Calc'!$E$6,Data!AM81,0)</f>
        <v>0</v>
      </c>
      <c r="AM81" s="4">
        <f>IF(AM$2='NRU Proposal Calc'!$E$6,Data!AN81,0)</f>
        <v>0</v>
      </c>
      <c r="AN81" s="4">
        <f>IF(AN$2='NRU Proposal Calc'!$E$6,Data!AO81,0)</f>
        <v>0</v>
      </c>
      <c r="AO81" s="4">
        <f>IF(AO$2='NRU Proposal Calc'!$E$6,Data!AP81,0)</f>
        <v>0</v>
      </c>
      <c r="AP81" s="6">
        <f t="shared" si="11"/>
        <v>1.0300228310502284</v>
      </c>
      <c r="AQ81" s="18">
        <f>IF(AQ$2='NRU Proposal Calc'!$F$6,0,0)</f>
        <v>0</v>
      </c>
      <c r="AR81" s="4">
        <f>IF(AR$2='NRU Proposal Calc'!$F$6,Data!AQ81,0)</f>
        <v>0</v>
      </c>
      <c r="AS81" s="4">
        <f>IF(AS$2='NRU Proposal Calc'!$F$6,Data!AR81,0)</f>
        <v>0.74771689497716898</v>
      </c>
      <c r="AT81" s="4">
        <f>IF(AT$2='NRU Proposal Calc'!$F$6,Data!AS81,0)</f>
        <v>0</v>
      </c>
      <c r="AU81" s="4">
        <f>IF(AU$2='NRU Proposal Calc'!$F$6,Data!AT81,0)</f>
        <v>0</v>
      </c>
      <c r="AV81" s="4">
        <f>IF(AV$2='NRU Proposal Calc'!$F$6,Data!AU81,0)</f>
        <v>0</v>
      </c>
      <c r="AW81" s="4">
        <f>IF(AW$2='NRU Proposal Calc'!$F$6,Data!AV81,0)</f>
        <v>0</v>
      </c>
      <c r="AX81" s="4">
        <f>IF(AX$2='NRU Proposal Calc'!$F$6,Data!AW81,0)</f>
        <v>0</v>
      </c>
      <c r="AY81" s="6">
        <f t="shared" si="12"/>
        <v>0.74771689497716898</v>
      </c>
      <c r="AZ81" s="18">
        <f>IF(AZ$2='NRU Proposal Calc'!$G$6,0,0)</f>
        <v>0</v>
      </c>
      <c r="BA81" s="4">
        <f>IF(BA$2='NRU Proposal Calc'!$G$6,Data!AX81,0)</f>
        <v>0</v>
      </c>
      <c r="BB81" s="4">
        <f>IF(BB$2='NRU Proposal Calc'!$G$6,Data!AY81,0)</f>
        <v>0</v>
      </c>
      <c r="BC81" s="4">
        <f>IF(BC$2='NRU Proposal Calc'!$G$6,Data!AZ81,0)</f>
        <v>0</v>
      </c>
      <c r="BD81" s="4">
        <f>IF(BD$2='NRU Proposal Calc'!$G$6,Data!BA81,0)</f>
        <v>0</v>
      </c>
      <c r="BE81" s="4">
        <f>IF(BE$2='NRU Proposal Calc'!$G$6,Data!BB81,0)</f>
        <v>0</v>
      </c>
      <c r="BF81" s="4">
        <f>IF(BF$2='NRU Proposal Calc'!$G$6,Data!BC81,0)</f>
        <v>0</v>
      </c>
      <c r="BG81" s="4">
        <f>IF(BG$2='NRU Proposal Calc'!$G$6,Data!BD81,0)</f>
        <v>0</v>
      </c>
      <c r="BH81" s="6">
        <f t="shared" si="13"/>
        <v>0</v>
      </c>
      <c r="BI81" s="97">
        <f>IF('NRU Proposal Calc'!$H$6="Yes",Data!BE81,0)</f>
        <v>0</v>
      </c>
      <c r="BJ81" s="18">
        <f>IF(BJ$2='NRU Proposal Calc'!$L$4,0,0)</f>
        <v>0</v>
      </c>
      <c r="BK81" s="4">
        <f>IF(BK$2='NRU Proposal Calc'!$L$4,Data!BV81,0)</f>
        <v>0</v>
      </c>
      <c r="BL81" s="4">
        <f>IF(BL$2='NRU Proposal Calc'!$L$4,Data!BW81,0)</f>
        <v>0.10350000000000001</v>
      </c>
      <c r="BM81" s="4">
        <f>IF(BM$2='NRU Proposal Calc'!$L$4,Data!BX81,0)</f>
        <v>0</v>
      </c>
      <c r="BN81" s="4">
        <f>IF(BN$2='NRU Proposal Calc'!$L$4,Data!BY81,0)</f>
        <v>0</v>
      </c>
      <c r="BO81" s="4">
        <f>IF(BO$2='NRU Proposal Calc'!$L$4,Data!BZ81,0)</f>
        <v>0</v>
      </c>
      <c r="BP81" s="6">
        <f t="shared" si="14"/>
        <v>0.10350000000000001</v>
      </c>
      <c r="BQ81" s="4">
        <f>IF('NRU Proposal Calc'!$J$6='NRU Ref Data'!BQ$2,Data!C81,0)</f>
        <v>0</v>
      </c>
      <c r="BR81" s="4">
        <f>IF('NRU Proposal Calc'!$J$6='NRU Ref Data'!BR$2,Data!D81,0)</f>
        <v>0</v>
      </c>
      <c r="BS81" s="4">
        <f>IF('NRU Proposal Calc'!$J$6='NRU Ref Data'!BS$2,Data!E81,0)</f>
        <v>0</v>
      </c>
      <c r="BT81" s="4">
        <f>IF('NRU Proposal Calc'!$J$6='NRU Ref Data'!BT$2,Data!F81,0)</f>
        <v>86.037999999999997</v>
      </c>
      <c r="BU81" s="99">
        <f t="shared" si="8"/>
        <v>86.037999999999997</v>
      </c>
      <c r="BV81" s="102">
        <f>IF('NRU Proposal Calc'!$L$6="Yes",'NRU Ref Data'!BP81*'NRU Proposal Calc'!$L$5,0)</f>
        <v>5.1750000000000004E-2</v>
      </c>
      <c r="BW81" s="102">
        <f>IF('NRU Proposal Calc'!$M$6="Yes",IF(('NRU Proposal Calc'!I85-'NRU Ref Data'!BU81)&gt;0,('NRU Proposal Calc'!I85-'NRU Ref Data'!BU81)*'NRU Proposal Calc'!$M$5,0),0)</f>
        <v>6.7172538812785305</v>
      </c>
      <c r="BX81" s="80">
        <f>IF('NRU Proposal Calc'!$K$6="Yes",IF(('NRU Proposal Calc'!I85)&lt;'NRU Proposal Calc'!J85,('NRU Proposal Calc'!I85-'NRU Proposal Calc'!J85)*'NRU Proposal Calc'!$K$5,0),0)</f>
        <v>0</v>
      </c>
      <c r="BY81" s="105">
        <f>IF('NRU Proposal Calc'!$N$5='NRU Ref Data'!$BY$2,'NRU Scaling'!D84,0)</f>
        <v>4.8890654188547922</v>
      </c>
      <c r="BZ81" s="1">
        <f>IF('NRU Proposal Calc'!$N$5='NRU Ref Data'!$BZ$2,'NRU Scaling'!H84,0)</f>
        <v>0</v>
      </c>
      <c r="CA81" s="6">
        <f>IF('NRU Proposal Calc'!$N$6="Yes",SUM('NRU Ref Data'!BY81:BZ81),0)</f>
        <v>4.8890654188547922</v>
      </c>
      <c r="CB81" s="4"/>
      <c r="CC81" s="4"/>
      <c r="CD81" s="4"/>
      <c r="CE81" s="4"/>
      <c r="CF81" s="4"/>
      <c r="CG81" s="4"/>
      <c r="CH81" s="4"/>
      <c r="CI81" s="4"/>
      <c r="CJ81" s="4"/>
      <c r="CK81" s="4"/>
      <c r="CL81" s="4"/>
      <c r="CM81" s="4"/>
      <c r="CN81" s="4"/>
      <c r="CO81" s="4"/>
      <c r="CP81" s="4"/>
      <c r="CQ81" s="4"/>
      <c r="CR81" s="4" t="e">
        <f>IF('NRU Proposal Calc'!#REF!='NRU Ref Data'!CR$2,Data!G81,0)</f>
        <v>#REF!</v>
      </c>
      <c r="CS81" s="4" t="e">
        <f>IF('NRU Proposal Calc'!#REF!='NRU Ref Data'!CS$2,Data!H81,0)</f>
        <v>#REF!</v>
      </c>
      <c r="CT81" s="4" t="e">
        <f>IF('NRU Proposal Calc'!#REF!='NRU Ref Data'!CT$2,Data!I81,0)</f>
        <v>#REF!</v>
      </c>
      <c r="CU81" s="4" t="e">
        <f>IF('NRU Proposal Calc'!#REF!='NRU Ref Data'!CU$2,Data!J81,0)</f>
        <v>#REF!</v>
      </c>
      <c r="CV81" s="4" t="e">
        <f>IF('NRU Proposal Calc'!#REF!='NRU Ref Data'!CV$2,Data!K81,0)</f>
        <v>#REF!</v>
      </c>
      <c r="CW81" s="4" t="e">
        <f>IF('NRU Proposal Calc'!#REF!='NRU Ref Data'!CW$2,Data!L81,0)</f>
        <v>#REF!</v>
      </c>
      <c r="CX81" s="4" t="e">
        <f>IF('NRU Proposal Calc'!#REF!='NRU Ref Data'!CX$2,Data!M81,0)</f>
        <v>#REF!</v>
      </c>
      <c r="CY81" s="4" t="e">
        <f>IF('NRU Proposal Calc'!#REF!='NRU Ref Data'!CY$2,Data!N81,0)</f>
        <v>#REF!</v>
      </c>
      <c r="CZ81" s="4" t="e">
        <f>IF('NRU Proposal Calc'!#REF!='NRU Ref Data'!CZ$2,Data!O81,0)</f>
        <v>#REF!</v>
      </c>
      <c r="DA81" s="4" t="e">
        <f>IF('NRU Proposal Calc'!#REF!='NRU Ref Data'!DA$2,Data!P81,0)</f>
        <v>#REF!</v>
      </c>
      <c r="DB81" s="4" t="e">
        <f>IF('NRU Proposal Calc'!#REF!='NRU Ref Data'!DB$2,Data!Q81,0)</f>
        <v>#REF!</v>
      </c>
      <c r="DC81" s="4" t="e">
        <f>IF('NRU Proposal Calc'!#REF!='NRU Ref Data'!DC$2,Data!R81,0)</f>
        <v>#REF!</v>
      </c>
      <c r="DD81" s="4" t="e">
        <f>IF('NRU Proposal Calc'!#REF!='NRU Ref Data'!DD$2,Data!S81,0)</f>
        <v>#REF!</v>
      </c>
      <c r="DE81" s="4" t="e">
        <f>IF('NRU Proposal Calc'!#REF!='NRU Ref Data'!DE$2,Data!T81,0)</f>
        <v>#REF!</v>
      </c>
      <c r="DF81" s="4" t="e">
        <f>IF('NRU Proposal Calc'!#REF!='NRU Ref Data'!DF$2,Data!U81,0)</f>
        <v>#REF!</v>
      </c>
      <c r="DG81" s="22" t="e">
        <f t="shared" si="15"/>
        <v>#REF!</v>
      </c>
    </row>
    <row r="82" spans="1:111" x14ac:dyDescent="0.3">
      <c r="A82" s="12">
        <v>10246</v>
      </c>
      <c r="B82" s="37" t="s">
        <v>89</v>
      </c>
      <c r="C82" s="18">
        <f>IF('NRU Proposal Calc'!$C$6='NRU Ref Data'!C$2,Data!G82,0)</f>
        <v>0</v>
      </c>
      <c r="D82" s="4">
        <f>IF('NRU Proposal Calc'!$C$6='NRU Ref Data'!D$2,Data!H82,0)</f>
        <v>0</v>
      </c>
      <c r="E82" s="4">
        <f>IF('NRU Proposal Calc'!$C$6='NRU Ref Data'!E$2,Data!I82,0)</f>
        <v>9.3850675799086751</v>
      </c>
      <c r="F82" s="4">
        <f>IF('NRU Proposal Calc'!$C$6='NRU Ref Data'!F$2,Data!J82,0)</f>
        <v>0</v>
      </c>
      <c r="G82" s="4">
        <f>IF('NRU Proposal Calc'!$C$6='NRU Ref Data'!G$2,Data!K82,0)</f>
        <v>0</v>
      </c>
      <c r="H82" s="4">
        <f>IF('NRU Proposal Calc'!$C$6='NRU Ref Data'!H$2,Data!L82,0)</f>
        <v>0</v>
      </c>
      <c r="I82" s="4">
        <f>IF('NRU Proposal Calc'!$C$6='NRU Ref Data'!I$2,Data!M82,0)</f>
        <v>0</v>
      </c>
      <c r="J82" s="4">
        <f>IF('NRU Proposal Calc'!$C$6='NRU Ref Data'!J$2,Data!N82,0)</f>
        <v>0</v>
      </c>
      <c r="K82" s="4">
        <f>IF('NRU Proposal Calc'!$C$6='NRU Ref Data'!K$2,Data!O82,0)</f>
        <v>0</v>
      </c>
      <c r="L82" s="4">
        <f>IF('NRU Proposal Calc'!$C$6='NRU Ref Data'!L$2,Data!P82,0)</f>
        <v>0</v>
      </c>
      <c r="M82" s="4">
        <f>IF('NRU Proposal Calc'!$C$6='NRU Ref Data'!M$2,Data!Q82,0)</f>
        <v>0</v>
      </c>
      <c r="N82" s="4">
        <f>IF('NRU Proposal Calc'!$C$6='NRU Ref Data'!N$2,Data!R82,0)</f>
        <v>0</v>
      </c>
      <c r="O82" s="4">
        <f>IF('NRU Proposal Calc'!$C$6='NRU Ref Data'!O$2,Data!S82,0)</f>
        <v>0</v>
      </c>
      <c r="P82" s="4">
        <f>IF('NRU Proposal Calc'!$C$6='NRU Ref Data'!P$2,Data!T82,0)</f>
        <v>0</v>
      </c>
      <c r="Q82" s="4">
        <f>IF('NRU Proposal Calc'!$C$6='NRU Ref Data'!Q$2,Data!U82,0)</f>
        <v>0</v>
      </c>
      <c r="R82" s="22">
        <f t="shared" si="9"/>
        <v>9.3850675799086751</v>
      </c>
      <c r="S82" s="18">
        <f>IF(S$2='NRU Proposal Calc'!$D$6,Data!V82,0)</f>
        <v>0</v>
      </c>
      <c r="T82" s="4">
        <f>IF(T$2='NRU Proposal Calc'!$D$6,Data!W82,0)</f>
        <v>0</v>
      </c>
      <c r="U82" s="4">
        <f>IF(U$2='NRU Proposal Calc'!$D$6,Data!X82,0)</f>
        <v>0</v>
      </c>
      <c r="V82" s="4">
        <f>IF(V$2='NRU Proposal Calc'!$D$6,Data!Y82,0)</f>
        <v>0</v>
      </c>
      <c r="W82" s="4">
        <f>IF(W$2='NRU Proposal Calc'!$D$6,Data!Z82,0)</f>
        <v>0</v>
      </c>
      <c r="X82" s="4">
        <f>IF(X$2='NRU Proposal Calc'!$D$6,Data!AA82,0)</f>
        <v>0</v>
      </c>
      <c r="Y82" s="4">
        <f>IF(Y$2='NRU Proposal Calc'!$D$6,Data!AB82,0)</f>
        <v>0</v>
      </c>
      <c r="Z82" s="4">
        <f>IF(Z$2='NRU Proposal Calc'!$D$6,Data!AC82,0)</f>
        <v>0</v>
      </c>
      <c r="AA82" s="4">
        <f>IF(AA$2='NRU Proposal Calc'!$D$6,Data!AD82,0)</f>
        <v>0</v>
      </c>
      <c r="AB82" s="4">
        <f>IF(AB$2='NRU Proposal Calc'!$D$6,Data!AE82,0)</f>
        <v>0</v>
      </c>
      <c r="AC82" s="4">
        <f>IF(AC$2='NRU Proposal Calc'!$D$6,Data!AF82,0)</f>
        <v>0</v>
      </c>
      <c r="AD82" s="4">
        <f>IF(AD$2='NRU Proposal Calc'!$D$6,Data!AG82,0)</f>
        <v>0</v>
      </c>
      <c r="AE82" s="4">
        <f>IF(AE$2='NRU Proposal Calc'!$D$6,Data!AH82,0)</f>
        <v>0</v>
      </c>
      <c r="AF82" s="4">
        <f>IF(AF$2='NRU Proposal Calc'!$D$6,Data!AI82,0)</f>
        <v>0</v>
      </c>
      <c r="AG82" s="6">
        <f t="shared" si="10"/>
        <v>0</v>
      </c>
      <c r="AH82" s="18">
        <f>IF(AH$2='NRU Proposal Calc'!$E$6,0,0)</f>
        <v>0</v>
      </c>
      <c r="AI82" s="4">
        <f>IF(AI$2='NRU Proposal Calc'!$E$6,Data!AJ82,0)</f>
        <v>0</v>
      </c>
      <c r="AJ82" s="4">
        <f>IF(AJ$2='NRU Proposal Calc'!$E$6,Data!AK82,0)</f>
        <v>0.54189497716894974</v>
      </c>
      <c r="AK82" s="4">
        <f>IF(AK$2='NRU Proposal Calc'!$E$6,Data!AL82,0)</f>
        <v>0</v>
      </c>
      <c r="AL82" s="4">
        <f>IF(AL$2='NRU Proposal Calc'!$E$6,Data!AM82,0)</f>
        <v>0</v>
      </c>
      <c r="AM82" s="4">
        <f>IF(AM$2='NRU Proposal Calc'!$E$6,Data!AN82,0)</f>
        <v>0</v>
      </c>
      <c r="AN82" s="4">
        <f>IF(AN$2='NRU Proposal Calc'!$E$6,Data!AO82,0)</f>
        <v>0</v>
      </c>
      <c r="AO82" s="4">
        <f>IF(AO$2='NRU Proposal Calc'!$E$6,Data!AP82,0)</f>
        <v>0</v>
      </c>
      <c r="AP82" s="6">
        <f t="shared" si="11"/>
        <v>0.54189497716894974</v>
      </c>
      <c r="AQ82" s="18">
        <f>IF(AQ$2='NRU Proposal Calc'!$F$6,0,0)</f>
        <v>0</v>
      </c>
      <c r="AR82" s="4">
        <f>IF(AR$2='NRU Proposal Calc'!$F$6,Data!AQ82,0)</f>
        <v>0</v>
      </c>
      <c r="AS82" s="4">
        <f>IF(AS$2='NRU Proposal Calc'!$F$6,Data!AR82,0)</f>
        <v>0</v>
      </c>
      <c r="AT82" s="4">
        <f>IF(AT$2='NRU Proposal Calc'!$F$6,Data!AS82,0)</f>
        <v>0</v>
      </c>
      <c r="AU82" s="4">
        <f>IF(AU$2='NRU Proposal Calc'!$F$6,Data!AT82,0)</f>
        <v>0</v>
      </c>
      <c r="AV82" s="4">
        <f>IF(AV$2='NRU Proposal Calc'!$F$6,Data!AU82,0)</f>
        <v>0</v>
      </c>
      <c r="AW82" s="4">
        <f>IF(AW$2='NRU Proposal Calc'!$F$6,Data!AV82,0)</f>
        <v>0</v>
      </c>
      <c r="AX82" s="4">
        <f>IF(AX$2='NRU Proposal Calc'!$F$6,Data!AW82,0)</f>
        <v>0</v>
      </c>
      <c r="AY82" s="6">
        <f t="shared" si="12"/>
        <v>0</v>
      </c>
      <c r="AZ82" s="18">
        <f>IF(AZ$2='NRU Proposal Calc'!$G$6,0,0)</f>
        <v>0</v>
      </c>
      <c r="BA82" s="4">
        <f>IF(BA$2='NRU Proposal Calc'!$G$6,Data!AX82,0)</f>
        <v>0</v>
      </c>
      <c r="BB82" s="4">
        <f>IF(BB$2='NRU Proposal Calc'!$G$6,Data!AY82,0)</f>
        <v>0</v>
      </c>
      <c r="BC82" s="4">
        <f>IF(BC$2='NRU Proposal Calc'!$G$6,Data!AZ82,0)</f>
        <v>0</v>
      </c>
      <c r="BD82" s="4">
        <f>IF(BD$2='NRU Proposal Calc'!$G$6,Data!BA82,0)</f>
        <v>0</v>
      </c>
      <c r="BE82" s="4">
        <f>IF(BE$2='NRU Proposal Calc'!$G$6,Data!BB82,0)</f>
        <v>0</v>
      </c>
      <c r="BF82" s="4">
        <f>IF(BF$2='NRU Proposal Calc'!$G$6,Data!BC82,0)</f>
        <v>0</v>
      </c>
      <c r="BG82" s="4">
        <f>IF(BG$2='NRU Proposal Calc'!$G$6,Data!BD82,0)</f>
        <v>0</v>
      </c>
      <c r="BH82" s="6">
        <f t="shared" si="13"/>
        <v>0</v>
      </c>
      <c r="BI82" s="97">
        <f>IF('NRU Proposal Calc'!$H$6="Yes",Data!BE82,0)</f>
        <v>0</v>
      </c>
      <c r="BJ82" s="18">
        <f>IF(BJ$2='NRU Proposal Calc'!$L$4,0,0)</f>
        <v>0</v>
      </c>
      <c r="BK82" s="4">
        <f>IF(BK$2='NRU Proposal Calc'!$L$4,Data!BV82,0)</f>
        <v>0</v>
      </c>
      <c r="BL82" s="4">
        <f>IF(BL$2='NRU Proposal Calc'!$L$4,Data!BW82,0)</f>
        <v>0</v>
      </c>
      <c r="BM82" s="4">
        <f>IF(BM$2='NRU Proposal Calc'!$L$4,Data!BX82,0)</f>
        <v>0</v>
      </c>
      <c r="BN82" s="4">
        <f>IF(BN$2='NRU Proposal Calc'!$L$4,Data!BY82,0)</f>
        <v>0</v>
      </c>
      <c r="BO82" s="4">
        <f>IF(BO$2='NRU Proposal Calc'!$L$4,Data!BZ82,0)</f>
        <v>0</v>
      </c>
      <c r="BP82" s="6">
        <f t="shared" si="14"/>
        <v>0</v>
      </c>
      <c r="BQ82" s="4">
        <f>IF('NRU Proposal Calc'!$J$6='NRU Ref Data'!BQ$2,Data!C82,0)</f>
        <v>0</v>
      </c>
      <c r="BR82" s="4">
        <f>IF('NRU Proposal Calc'!$J$6='NRU Ref Data'!BR$2,Data!D82,0)</f>
        <v>0</v>
      </c>
      <c r="BS82" s="4">
        <f>IF('NRU Proposal Calc'!$J$6='NRU Ref Data'!BS$2,Data!E82,0)</f>
        <v>0</v>
      </c>
      <c r="BT82" s="4">
        <f>IF('NRU Proposal Calc'!$J$6='NRU Ref Data'!BT$2,Data!F82,0)</f>
        <v>8.9870000000000001</v>
      </c>
      <c r="BU82" s="99">
        <f t="shared" si="8"/>
        <v>8.9870000000000001</v>
      </c>
      <c r="BV82" s="102">
        <f>IF('NRU Proposal Calc'!$L$6="Yes",'NRU Ref Data'!BP82*'NRU Proposal Calc'!$L$5,0)</f>
        <v>0</v>
      </c>
      <c r="BW82" s="102">
        <f>IF('NRU Proposal Calc'!$M$6="Yes",IF(('NRU Proposal Calc'!I86-'NRU Ref Data'!BU82)&gt;0,('NRU Proposal Calc'!I86-'NRU Ref Data'!BU82)*'NRU Proposal Calc'!$M$5,0),0)</f>
        <v>0</v>
      </c>
      <c r="BX82" s="80">
        <f>IF('NRU Proposal Calc'!$K$6="Yes",IF(('NRU Proposal Calc'!I86)&lt;'NRU Proposal Calc'!J86,('NRU Proposal Calc'!I86-'NRU Proposal Calc'!J86)*'NRU Proposal Calc'!$K$5,0),0)</f>
        <v>-0.14382739726027438</v>
      </c>
      <c r="BY82" s="105">
        <f>IF('NRU Proposal Calc'!$N$5='NRU Ref Data'!$BY$2,'NRU Scaling'!D85,0)</f>
        <v>0.4658576137241347</v>
      </c>
      <c r="BZ82" s="1">
        <f>IF('NRU Proposal Calc'!$N$5='NRU Ref Data'!$BZ$2,'NRU Scaling'!H85,0)</f>
        <v>0</v>
      </c>
      <c r="CA82" s="6">
        <f>IF('NRU Proposal Calc'!$N$6="Yes",SUM('NRU Ref Data'!BY82:BZ82),0)</f>
        <v>0.4658576137241347</v>
      </c>
      <c r="CB82" s="4"/>
      <c r="CC82" s="4"/>
      <c r="CD82" s="4"/>
      <c r="CE82" s="4"/>
      <c r="CF82" s="4"/>
      <c r="CG82" s="4"/>
      <c r="CH82" s="4"/>
      <c r="CI82" s="4"/>
      <c r="CJ82" s="4"/>
      <c r="CK82" s="4"/>
      <c r="CL82" s="4"/>
      <c r="CM82" s="4"/>
      <c r="CN82" s="4"/>
      <c r="CO82" s="4"/>
      <c r="CP82" s="4"/>
      <c r="CQ82" s="4"/>
      <c r="CR82" s="4" t="e">
        <f>IF('NRU Proposal Calc'!#REF!='NRU Ref Data'!CR$2,Data!G82,0)</f>
        <v>#REF!</v>
      </c>
      <c r="CS82" s="4" t="e">
        <f>IF('NRU Proposal Calc'!#REF!='NRU Ref Data'!CS$2,Data!H82,0)</f>
        <v>#REF!</v>
      </c>
      <c r="CT82" s="4" t="e">
        <f>IF('NRU Proposal Calc'!#REF!='NRU Ref Data'!CT$2,Data!I82,0)</f>
        <v>#REF!</v>
      </c>
      <c r="CU82" s="4" t="e">
        <f>IF('NRU Proposal Calc'!#REF!='NRU Ref Data'!CU$2,Data!J82,0)</f>
        <v>#REF!</v>
      </c>
      <c r="CV82" s="4" t="e">
        <f>IF('NRU Proposal Calc'!#REF!='NRU Ref Data'!CV$2,Data!K82,0)</f>
        <v>#REF!</v>
      </c>
      <c r="CW82" s="4" t="e">
        <f>IF('NRU Proposal Calc'!#REF!='NRU Ref Data'!CW$2,Data!L82,0)</f>
        <v>#REF!</v>
      </c>
      <c r="CX82" s="4" t="e">
        <f>IF('NRU Proposal Calc'!#REF!='NRU Ref Data'!CX$2,Data!M82,0)</f>
        <v>#REF!</v>
      </c>
      <c r="CY82" s="4" t="e">
        <f>IF('NRU Proposal Calc'!#REF!='NRU Ref Data'!CY$2,Data!N82,0)</f>
        <v>#REF!</v>
      </c>
      <c r="CZ82" s="4" t="e">
        <f>IF('NRU Proposal Calc'!#REF!='NRU Ref Data'!CZ$2,Data!O82,0)</f>
        <v>#REF!</v>
      </c>
      <c r="DA82" s="4" t="e">
        <f>IF('NRU Proposal Calc'!#REF!='NRU Ref Data'!DA$2,Data!P82,0)</f>
        <v>#REF!</v>
      </c>
      <c r="DB82" s="4" t="e">
        <f>IF('NRU Proposal Calc'!#REF!='NRU Ref Data'!DB$2,Data!Q82,0)</f>
        <v>#REF!</v>
      </c>
      <c r="DC82" s="4" t="e">
        <f>IF('NRU Proposal Calc'!#REF!='NRU Ref Data'!DC$2,Data!R82,0)</f>
        <v>#REF!</v>
      </c>
      <c r="DD82" s="4" t="e">
        <f>IF('NRU Proposal Calc'!#REF!='NRU Ref Data'!DD$2,Data!S82,0)</f>
        <v>#REF!</v>
      </c>
      <c r="DE82" s="4" t="e">
        <f>IF('NRU Proposal Calc'!#REF!='NRU Ref Data'!DE$2,Data!T82,0)</f>
        <v>#REF!</v>
      </c>
      <c r="DF82" s="4" t="e">
        <f>IF('NRU Proposal Calc'!#REF!='NRU Ref Data'!DF$2,Data!U82,0)</f>
        <v>#REF!</v>
      </c>
      <c r="DG82" s="22" t="e">
        <f t="shared" si="15"/>
        <v>#REF!</v>
      </c>
    </row>
    <row r="83" spans="1:111" x14ac:dyDescent="0.3">
      <c r="A83" s="12">
        <v>10247</v>
      </c>
      <c r="B83" s="37" t="s">
        <v>90</v>
      </c>
      <c r="C83" s="18">
        <f>IF('NRU Proposal Calc'!$C$6='NRU Ref Data'!C$2,Data!G83,0)</f>
        <v>0</v>
      </c>
      <c r="D83" s="4">
        <f>IF('NRU Proposal Calc'!$C$6='NRU Ref Data'!D$2,Data!H83,0)</f>
        <v>0</v>
      </c>
      <c r="E83" s="4">
        <f>IF('NRU Proposal Calc'!$C$6='NRU Ref Data'!E$2,Data!I83,0)</f>
        <v>80.287311073059371</v>
      </c>
      <c r="F83" s="4">
        <f>IF('NRU Proposal Calc'!$C$6='NRU Ref Data'!F$2,Data!J83,0)</f>
        <v>0</v>
      </c>
      <c r="G83" s="4">
        <f>IF('NRU Proposal Calc'!$C$6='NRU Ref Data'!G$2,Data!K83,0)</f>
        <v>0</v>
      </c>
      <c r="H83" s="4">
        <f>IF('NRU Proposal Calc'!$C$6='NRU Ref Data'!H$2,Data!L83,0)</f>
        <v>0</v>
      </c>
      <c r="I83" s="4">
        <f>IF('NRU Proposal Calc'!$C$6='NRU Ref Data'!I$2,Data!M83,0)</f>
        <v>0</v>
      </c>
      <c r="J83" s="4">
        <f>IF('NRU Proposal Calc'!$C$6='NRU Ref Data'!J$2,Data!N83,0)</f>
        <v>0</v>
      </c>
      <c r="K83" s="4">
        <f>IF('NRU Proposal Calc'!$C$6='NRU Ref Data'!K$2,Data!O83,0)</f>
        <v>0</v>
      </c>
      <c r="L83" s="4">
        <f>IF('NRU Proposal Calc'!$C$6='NRU Ref Data'!L$2,Data!P83,0)</f>
        <v>0</v>
      </c>
      <c r="M83" s="4">
        <f>IF('NRU Proposal Calc'!$C$6='NRU Ref Data'!M$2,Data!Q83,0)</f>
        <v>0</v>
      </c>
      <c r="N83" s="4">
        <f>IF('NRU Proposal Calc'!$C$6='NRU Ref Data'!N$2,Data!R83,0)</f>
        <v>0</v>
      </c>
      <c r="O83" s="4">
        <f>IF('NRU Proposal Calc'!$C$6='NRU Ref Data'!O$2,Data!S83,0)</f>
        <v>0</v>
      </c>
      <c r="P83" s="4">
        <f>IF('NRU Proposal Calc'!$C$6='NRU Ref Data'!P$2,Data!T83,0)</f>
        <v>0</v>
      </c>
      <c r="Q83" s="4">
        <f>IF('NRU Proposal Calc'!$C$6='NRU Ref Data'!Q$2,Data!U83,0)</f>
        <v>0</v>
      </c>
      <c r="R83" s="22">
        <f t="shared" si="9"/>
        <v>80.287311073059371</v>
      </c>
      <c r="S83" s="18">
        <f>IF(S$2='NRU Proposal Calc'!$D$6,Data!V83,0)</f>
        <v>0</v>
      </c>
      <c r="T83" s="4">
        <f>IF(T$2='NRU Proposal Calc'!$D$6,Data!W83,0)</f>
        <v>0</v>
      </c>
      <c r="U83" s="4">
        <f>IF(U$2='NRU Proposal Calc'!$D$6,Data!X83,0)</f>
        <v>0</v>
      </c>
      <c r="V83" s="4">
        <f>IF(V$2='NRU Proposal Calc'!$D$6,Data!Y83,0)</f>
        <v>0</v>
      </c>
      <c r="W83" s="4">
        <f>IF(W$2='NRU Proposal Calc'!$D$6,Data!Z83,0)</f>
        <v>0</v>
      </c>
      <c r="X83" s="4">
        <f>IF(X$2='NRU Proposal Calc'!$D$6,Data!AA83,0)</f>
        <v>0</v>
      </c>
      <c r="Y83" s="4">
        <f>IF(Y$2='NRU Proposal Calc'!$D$6,Data!AB83,0)</f>
        <v>0</v>
      </c>
      <c r="Z83" s="4">
        <f>IF(Z$2='NRU Proposal Calc'!$D$6,Data!AC83,0)</f>
        <v>0</v>
      </c>
      <c r="AA83" s="4">
        <f>IF(AA$2='NRU Proposal Calc'!$D$6,Data!AD83,0)</f>
        <v>0</v>
      </c>
      <c r="AB83" s="4">
        <f>IF(AB$2='NRU Proposal Calc'!$D$6,Data!AE83,0)</f>
        <v>0</v>
      </c>
      <c r="AC83" s="4">
        <f>IF(AC$2='NRU Proposal Calc'!$D$6,Data!AF83,0)</f>
        <v>0</v>
      </c>
      <c r="AD83" s="4">
        <f>IF(AD$2='NRU Proposal Calc'!$D$6,Data!AG83,0)</f>
        <v>0</v>
      </c>
      <c r="AE83" s="4">
        <f>IF(AE$2='NRU Proposal Calc'!$D$6,Data!AH83,0)</f>
        <v>0</v>
      </c>
      <c r="AF83" s="4">
        <f>IF(AF$2='NRU Proposal Calc'!$D$6,Data!AI83,0)</f>
        <v>0</v>
      </c>
      <c r="AG83" s="6">
        <f t="shared" si="10"/>
        <v>0</v>
      </c>
      <c r="AH83" s="18">
        <f>IF(AH$2='NRU Proposal Calc'!$E$6,0,0)</f>
        <v>0</v>
      </c>
      <c r="AI83" s="4">
        <f>IF(AI$2='NRU Proposal Calc'!$E$6,Data!AJ83,0)</f>
        <v>0</v>
      </c>
      <c r="AJ83" s="4">
        <f>IF(AJ$2='NRU Proposal Calc'!$E$6,Data!AK83,0)</f>
        <v>0.65627853881278542</v>
      </c>
      <c r="AK83" s="4">
        <f>IF(AK$2='NRU Proposal Calc'!$E$6,Data!AL83,0)</f>
        <v>0</v>
      </c>
      <c r="AL83" s="4">
        <f>IF(AL$2='NRU Proposal Calc'!$E$6,Data!AM83,0)</f>
        <v>0</v>
      </c>
      <c r="AM83" s="4">
        <f>IF(AM$2='NRU Proposal Calc'!$E$6,Data!AN83,0)</f>
        <v>0</v>
      </c>
      <c r="AN83" s="4">
        <f>IF(AN$2='NRU Proposal Calc'!$E$6,Data!AO83,0)</f>
        <v>0</v>
      </c>
      <c r="AO83" s="4">
        <f>IF(AO$2='NRU Proposal Calc'!$E$6,Data!AP83,0)</f>
        <v>0</v>
      </c>
      <c r="AP83" s="6">
        <f t="shared" si="11"/>
        <v>0.65627853881278542</v>
      </c>
      <c r="AQ83" s="18">
        <f>IF(AQ$2='NRU Proposal Calc'!$F$6,0,0)</f>
        <v>0</v>
      </c>
      <c r="AR83" s="4">
        <f>IF(AR$2='NRU Proposal Calc'!$F$6,Data!AQ83,0)</f>
        <v>0</v>
      </c>
      <c r="AS83" s="4">
        <f>IF(AS$2='NRU Proposal Calc'!$F$6,Data!AR83,0)</f>
        <v>0</v>
      </c>
      <c r="AT83" s="4">
        <f>IF(AT$2='NRU Proposal Calc'!$F$6,Data!AS83,0)</f>
        <v>0</v>
      </c>
      <c r="AU83" s="4">
        <f>IF(AU$2='NRU Proposal Calc'!$F$6,Data!AT83,0)</f>
        <v>0</v>
      </c>
      <c r="AV83" s="4">
        <f>IF(AV$2='NRU Proposal Calc'!$F$6,Data!AU83,0)</f>
        <v>0</v>
      </c>
      <c r="AW83" s="4">
        <f>IF(AW$2='NRU Proposal Calc'!$F$6,Data!AV83,0)</f>
        <v>0</v>
      </c>
      <c r="AX83" s="4">
        <f>IF(AX$2='NRU Proposal Calc'!$F$6,Data!AW83,0)</f>
        <v>0</v>
      </c>
      <c r="AY83" s="6">
        <f t="shared" si="12"/>
        <v>0</v>
      </c>
      <c r="AZ83" s="18">
        <f>IF(AZ$2='NRU Proposal Calc'!$G$6,0,0)</f>
        <v>0</v>
      </c>
      <c r="BA83" s="4">
        <f>IF(BA$2='NRU Proposal Calc'!$G$6,Data!AX83,0)</f>
        <v>0</v>
      </c>
      <c r="BB83" s="4">
        <f>IF(BB$2='NRU Proposal Calc'!$G$6,Data!AY83,0)</f>
        <v>0</v>
      </c>
      <c r="BC83" s="4">
        <f>IF(BC$2='NRU Proposal Calc'!$G$6,Data!AZ83,0)</f>
        <v>0</v>
      </c>
      <c r="BD83" s="4">
        <f>IF(BD$2='NRU Proposal Calc'!$G$6,Data!BA83,0)</f>
        <v>0</v>
      </c>
      <c r="BE83" s="4">
        <f>IF(BE$2='NRU Proposal Calc'!$G$6,Data!BB83,0)</f>
        <v>0</v>
      </c>
      <c r="BF83" s="4">
        <f>IF(BF$2='NRU Proposal Calc'!$G$6,Data!BC83,0)</f>
        <v>0</v>
      </c>
      <c r="BG83" s="4">
        <f>IF(BG$2='NRU Proposal Calc'!$G$6,Data!BD83,0)</f>
        <v>0</v>
      </c>
      <c r="BH83" s="6">
        <f t="shared" si="13"/>
        <v>0</v>
      </c>
      <c r="BI83" s="97">
        <f>IF('NRU Proposal Calc'!$H$6="Yes",Data!BE83,0)</f>
        <v>0</v>
      </c>
      <c r="BJ83" s="18">
        <f>IF(BJ$2='NRU Proposal Calc'!$L$4,0,0)</f>
        <v>0</v>
      </c>
      <c r="BK83" s="4">
        <f>IF(BK$2='NRU Proposal Calc'!$L$4,Data!BV83,0)</f>
        <v>0</v>
      </c>
      <c r="BL83" s="4">
        <f>IF(BL$2='NRU Proposal Calc'!$L$4,Data!BW83,0)</f>
        <v>0.51300000000000001</v>
      </c>
      <c r="BM83" s="4">
        <f>IF(BM$2='NRU Proposal Calc'!$L$4,Data!BX83,0)</f>
        <v>0</v>
      </c>
      <c r="BN83" s="4">
        <f>IF(BN$2='NRU Proposal Calc'!$L$4,Data!BY83,0)</f>
        <v>0</v>
      </c>
      <c r="BO83" s="4">
        <f>IF(BO$2='NRU Proposal Calc'!$L$4,Data!BZ83,0)</f>
        <v>0</v>
      </c>
      <c r="BP83" s="6">
        <f t="shared" si="14"/>
        <v>0.51300000000000001</v>
      </c>
      <c r="BQ83" s="4">
        <f>IF('NRU Proposal Calc'!$J$6='NRU Ref Data'!BQ$2,Data!C83,0)</f>
        <v>0</v>
      </c>
      <c r="BR83" s="4">
        <f>IF('NRU Proposal Calc'!$J$6='NRU Ref Data'!BR$2,Data!D83,0)</f>
        <v>0</v>
      </c>
      <c r="BS83" s="4">
        <f>IF('NRU Proposal Calc'!$J$6='NRU Ref Data'!BS$2,Data!E83,0)</f>
        <v>0</v>
      </c>
      <c r="BT83" s="4">
        <f>IF('NRU Proposal Calc'!$J$6='NRU Ref Data'!BT$2,Data!F83,0)</f>
        <v>79.929000000000002</v>
      </c>
      <c r="BU83" s="99">
        <f t="shared" si="8"/>
        <v>79.929000000000002</v>
      </c>
      <c r="BV83" s="102">
        <f>IF('NRU Proposal Calc'!$L$6="Yes",'NRU Ref Data'!BP83*'NRU Proposal Calc'!$L$5,0)</f>
        <v>0.25650000000000001</v>
      </c>
      <c r="BW83" s="102">
        <f>IF('NRU Proposal Calc'!$M$6="Yes",IF(('NRU Proposal Calc'!I87-'NRU Ref Data'!BU83)&gt;0,('NRU Proposal Calc'!I87-'NRU Ref Data'!BU83)*'NRU Proposal Calc'!$M$5,0),0)</f>
        <v>0</v>
      </c>
      <c r="BX83" s="80">
        <f>IF('NRU Proposal Calc'!$K$6="Yes",IF(('NRU Proposal Calc'!I87)&lt;'NRU Proposal Calc'!J87,('NRU Proposal Calc'!I87-'NRU Proposal Calc'!J87)*'NRU Proposal Calc'!$K$5,0),0)</f>
        <v>-0.29796746575341615</v>
      </c>
      <c r="BY83" s="105">
        <f>IF('NRU Proposal Calc'!$N$5='NRU Ref Data'!$BY$2,'NRU Scaling'!D86,0)</f>
        <v>4.2084687187020693</v>
      </c>
      <c r="BZ83" s="1">
        <f>IF('NRU Proposal Calc'!$N$5='NRU Ref Data'!$BZ$2,'NRU Scaling'!H86,0)</f>
        <v>0</v>
      </c>
      <c r="CA83" s="6">
        <f>IF('NRU Proposal Calc'!$N$6="Yes",SUM('NRU Ref Data'!BY83:BZ83),0)</f>
        <v>4.2084687187020693</v>
      </c>
      <c r="CB83" s="4"/>
      <c r="CC83" s="4"/>
      <c r="CD83" s="4"/>
      <c r="CE83" s="4"/>
      <c r="CF83" s="4"/>
      <c r="CG83" s="4"/>
      <c r="CH83" s="4"/>
      <c r="CI83" s="4"/>
      <c r="CJ83" s="4"/>
      <c r="CK83" s="4"/>
      <c r="CL83" s="4"/>
      <c r="CM83" s="4"/>
      <c r="CN83" s="4"/>
      <c r="CO83" s="4"/>
      <c r="CP83" s="4"/>
      <c r="CQ83" s="4"/>
      <c r="CR83" s="4" t="e">
        <f>IF('NRU Proposal Calc'!#REF!='NRU Ref Data'!CR$2,Data!G83,0)</f>
        <v>#REF!</v>
      </c>
      <c r="CS83" s="4" t="e">
        <f>IF('NRU Proposal Calc'!#REF!='NRU Ref Data'!CS$2,Data!H83,0)</f>
        <v>#REF!</v>
      </c>
      <c r="CT83" s="4" t="e">
        <f>IF('NRU Proposal Calc'!#REF!='NRU Ref Data'!CT$2,Data!I83,0)</f>
        <v>#REF!</v>
      </c>
      <c r="CU83" s="4" t="e">
        <f>IF('NRU Proposal Calc'!#REF!='NRU Ref Data'!CU$2,Data!J83,0)</f>
        <v>#REF!</v>
      </c>
      <c r="CV83" s="4" t="e">
        <f>IF('NRU Proposal Calc'!#REF!='NRU Ref Data'!CV$2,Data!K83,0)</f>
        <v>#REF!</v>
      </c>
      <c r="CW83" s="4" t="e">
        <f>IF('NRU Proposal Calc'!#REF!='NRU Ref Data'!CW$2,Data!L83,0)</f>
        <v>#REF!</v>
      </c>
      <c r="CX83" s="4" t="e">
        <f>IF('NRU Proposal Calc'!#REF!='NRU Ref Data'!CX$2,Data!M83,0)</f>
        <v>#REF!</v>
      </c>
      <c r="CY83" s="4" t="e">
        <f>IF('NRU Proposal Calc'!#REF!='NRU Ref Data'!CY$2,Data!N83,0)</f>
        <v>#REF!</v>
      </c>
      <c r="CZ83" s="4" t="e">
        <f>IF('NRU Proposal Calc'!#REF!='NRU Ref Data'!CZ$2,Data!O83,0)</f>
        <v>#REF!</v>
      </c>
      <c r="DA83" s="4" t="e">
        <f>IF('NRU Proposal Calc'!#REF!='NRU Ref Data'!DA$2,Data!P83,0)</f>
        <v>#REF!</v>
      </c>
      <c r="DB83" s="4" t="e">
        <f>IF('NRU Proposal Calc'!#REF!='NRU Ref Data'!DB$2,Data!Q83,0)</f>
        <v>#REF!</v>
      </c>
      <c r="DC83" s="4" t="e">
        <f>IF('NRU Proposal Calc'!#REF!='NRU Ref Data'!DC$2,Data!R83,0)</f>
        <v>#REF!</v>
      </c>
      <c r="DD83" s="4" t="e">
        <f>IF('NRU Proposal Calc'!#REF!='NRU Ref Data'!DD$2,Data!S83,0)</f>
        <v>#REF!</v>
      </c>
      <c r="DE83" s="4" t="e">
        <f>IF('NRU Proposal Calc'!#REF!='NRU Ref Data'!DE$2,Data!T83,0)</f>
        <v>#REF!</v>
      </c>
      <c r="DF83" s="4" t="e">
        <f>IF('NRU Proposal Calc'!#REF!='NRU Ref Data'!DF$2,Data!U83,0)</f>
        <v>#REF!</v>
      </c>
      <c r="DG83" s="22" t="e">
        <f t="shared" si="15"/>
        <v>#REF!</v>
      </c>
    </row>
    <row r="84" spans="1:111" x14ac:dyDescent="0.3">
      <c r="A84" s="12">
        <v>10256</v>
      </c>
      <c r="B84" s="37" t="s">
        <v>91</v>
      </c>
      <c r="C84" s="18">
        <f>IF('NRU Proposal Calc'!$C$6='NRU Ref Data'!C$2,Data!G84,0)</f>
        <v>0</v>
      </c>
      <c r="D84" s="4">
        <f>IF('NRU Proposal Calc'!$C$6='NRU Ref Data'!D$2,Data!H84,0)</f>
        <v>0</v>
      </c>
      <c r="E84" s="4">
        <f>IF('NRU Proposal Calc'!$C$6='NRU Ref Data'!E$2,Data!I84,0)</f>
        <v>52.178222374429225</v>
      </c>
      <c r="F84" s="4">
        <f>IF('NRU Proposal Calc'!$C$6='NRU Ref Data'!F$2,Data!J84,0)</f>
        <v>0</v>
      </c>
      <c r="G84" s="4">
        <f>IF('NRU Proposal Calc'!$C$6='NRU Ref Data'!G$2,Data!K84,0)</f>
        <v>0</v>
      </c>
      <c r="H84" s="4">
        <f>IF('NRU Proposal Calc'!$C$6='NRU Ref Data'!H$2,Data!L84,0)</f>
        <v>0</v>
      </c>
      <c r="I84" s="4">
        <f>IF('NRU Proposal Calc'!$C$6='NRU Ref Data'!I$2,Data!M84,0)</f>
        <v>0</v>
      </c>
      <c r="J84" s="4">
        <f>IF('NRU Proposal Calc'!$C$6='NRU Ref Data'!J$2,Data!N84,0)</f>
        <v>0</v>
      </c>
      <c r="K84" s="4">
        <f>IF('NRU Proposal Calc'!$C$6='NRU Ref Data'!K$2,Data!O84,0)</f>
        <v>0</v>
      </c>
      <c r="L84" s="4">
        <f>IF('NRU Proposal Calc'!$C$6='NRU Ref Data'!L$2,Data!P84,0)</f>
        <v>0</v>
      </c>
      <c r="M84" s="4">
        <f>IF('NRU Proposal Calc'!$C$6='NRU Ref Data'!M$2,Data!Q84,0)</f>
        <v>0</v>
      </c>
      <c r="N84" s="4">
        <f>IF('NRU Proposal Calc'!$C$6='NRU Ref Data'!N$2,Data!R84,0)</f>
        <v>0</v>
      </c>
      <c r="O84" s="4">
        <f>IF('NRU Proposal Calc'!$C$6='NRU Ref Data'!O$2,Data!S84,0)</f>
        <v>0</v>
      </c>
      <c r="P84" s="4">
        <f>IF('NRU Proposal Calc'!$C$6='NRU Ref Data'!P$2,Data!T84,0)</f>
        <v>0</v>
      </c>
      <c r="Q84" s="4">
        <f>IF('NRU Proposal Calc'!$C$6='NRU Ref Data'!Q$2,Data!U84,0)</f>
        <v>0</v>
      </c>
      <c r="R84" s="22">
        <f t="shared" si="9"/>
        <v>52.178222374429225</v>
      </c>
      <c r="S84" s="18">
        <f>IF(S$2='NRU Proposal Calc'!$D$6,Data!V84,0)</f>
        <v>0</v>
      </c>
      <c r="T84" s="4">
        <f>IF(T$2='NRU Proposal Calc'!$D$6,Data!W84,0)</f>
        <v>0</v>
      </c>
      <c r="U84" s="4">
        <f>IF(U$2='NRU Proposal Calc'!$D$6,Data!X84,0)</f>
        <v>0</v>
      </c>
      <c r="V84" s="4">
        <f>IF(V$2='NRU Proposal Calc'!$D$6,Data!Y84,0)</f>
        <v>0</v>
      </c>
      <c r="W84" s="4">
        <f>IF(W$2='NRU Proposal Calc'!$D$6,Data!Z84,0)</f>
        <v>0</v>
      </c>
      <c r="X84" s="4">
        <f>IF(X$2='NRU Proposal Calc'!$D$6,Data!AA84,0)</f>
        <v>0</v>
      </c>
      <c r="Y84" s="4">
        <f>IF(Y$2='NRU Proposal Calc'!$D$6,Data!AB84,0)</f>
        <v>0</v>
      </c>
      <c r="Z84" s="4">
        <f>IF(Z$2='NRU Proposal Calc'!$D$6,Data!AC84,0)</f>
        <v>0</v>
      </c>
      <c r="AA84" s="4">
        <f>IF(AA$2='NRU Proposal Calc'!$D$6,Data!AD84,0)</f>
        <v>0</v>
      </c>
      <c r="AB84" s="4">
        <f>IF(AB$2='NRU Proposal Calc'!$D$6,Data!AE84,0)</f>
        <v>0</v>
      </c>
      <c r="AC84" s="4">
        <f>IF(AC$2='NRU Proposal Calc'!$D$6,Data!AF84,0)</f>
        <v>0</v>
      </c>
      <c r="AD84" s="4">
        <f>IF(AD$2='NRU Proposal Calc'!$D$6,Data!AG84,0)</f>
        <v>0</v>
      </c>
      <c r="AE84" s="4">
        <f>IF(AE$2='NRU Proposal Calc'!$D$6,Data!AH84,0)</f>
        <v>0</v>
      </c>
      <c r="AF84" s="4">
        <f>IF(AF$2='NRU Proposal Calc'!$D$6,Data!AI84,0)</f>
        <v>0</v>
      </c>
      <c r="AG84" s="6">
        <f t="shared" si="10"/>
        <v>0</v>
      </c>
      <c r="AH84" s="18">
        <f>IF(AH$2='NRU Proposal Calc'!$E$6,0,0)</f>
        <v>0</v>
      </c>
      <c r="AI84" s="4">
        <f>IF(AI$2='NRU Proposal Calc'!$E$6,Data!AJ84,0)</f>
        <v>0</v>
      </c>
      <c r="AJ84" s="4">
        <f>IF(AJ$2='NRU Proposal Calc'!$E$6,Data!AK84,0)</f>
        <v>0</v>
      </c>
      <c r="AK84" s="4">
        <f>IF(AK$2='NRU Proposal Calc'!$E$6,Data!AL84,0)</f>
        <v>0</v>
      </c>
      <c r="AL84" s="4">
        <f>IF(AL$2='NRU Proposal Calc'!$E$6,Data!AM84,0)</f>
        <v>0</v>
      </c>
      <c r="AM84" s="4">
        <f>IF(AM$2='NRU Proposal Calc'!$E$6,Data!AN84,0)</f>
        <v>0</v>
      </c>
      <c r="AN84" s="4">
        <f>IF(AN$2='NRU Proposal Calc'!$E$6,Data!AO84,0)</f>
        <v>0</v>
      </c>
      <c r="AO84" s="4">
        <f>IF(AO$2='NRU Proposal Calc'!$E$6,Data!AP84,0)</f>
        <v>0</v>
      </c>
      <c r="AP84" s="6">
        <f t="shared" si="11"/>
        <v>0</v>
      </c>
      <c r="AQ84" s="18">
        <f>IF(AQ$2='NRU Proposal Calc'!$F$6,0,0)</f>
        <v>0</v>
      </c>
      <c r="AR84" s="4">
        <f>IF(AR$2='NRU Proposal Calc'!$F$6,Data!AQ84,0)</f>
        <v>0</v>
      </c>
      <c r="AS84" s="4">
        <f>IF(AS$2='NRU Proposal Calc'!$F$6,Data!AR84,0)</f>
        <v>0.52180365296803655</v>
      </c>
      <c r="AT84" s="4">
        <f>IF(AT$2='NRU Proposal Calc'!$F$6,Data!AS84,0)</f>
        <v>0</v>
      </c>
      <c r="AU84" s="4">
        <f>IF(AU$2='NRU Proposal Calc'!$F$6,Data!AT84,0)</f>
        <v>0</v>
      </c>
      <c r="AV84" s="4">
        <f>IF(AV$2='NRU Proposal Calc'!$F$6,Data!AU84,0)</f>
        <v>0</v>
      </c>
      <c r="AW84" s="4">
        <f>IF(AW$2='NRU Proposal Calc'!$F$6,Data!AV84,0)</f>
        <v>0</v>
      </c>
      <c r="AX84" s="4">
        <f>IF(AX$2='NRU Proposal Calc'!$F$6,Data!AW84,0)</f>
        <v>0</v>
      </c>
      <c r="AY84" s="6">
        <f t="shared" si="12"/>
        <v>0.52180365296803655</v>
      </c>
      <c r="AZ84" s="18">
        <f>IF(AZ$2='NRU Proposal Calc'!$G$6,0,0)</f>
        <v>0</v>
      </c>
      <c r="BA84" s="4">
        <f>IF(BA$2='NRU Proposal Calc'!$G$6,Data!AX84,0)</f>
        <v>0</v>
      </c>
      <c r="BB84" s="4">
        <f>IF(BB$2='NRU Proposal Calc'!$G$6,Data!AY84,0)</f>
        <v>0</v>
      </c>
      <c r="BC84" s="4">
        <f>IF(BC$2='NRU Proposal Calc'!$G$6,Data!AZ84,0)</f>
        <v>0</v>
      </c>
      <c r="BD84" s="4">
        <f>IF(BD$2='NRU Proposal Calc'!$G$6,Data!BA84,0)</f>
        <v>0</v>
      </c>
      <c r="BE84" s="4">
        <f>IF(BE$2='NRU Proposal Calc'!$G$6,Data!BB84,0)</f>
        <v>0</v>
      </c>
      <c r="BF84" s="4">
        <f>IF(BF$2='NRU Proposal Calc'!$G$6,Data!BC84,0)</f>
        <v>0</v>
      </c>
      <c r="BG84" s="4">
        <f>IF(BG$2='NRU Proposal Calc'!$G$6,Data!BD84,0)</f>
        <v>0</v>
      </c>
      <c r="BH84" s="6">
        <f t="shared" si="13"/>
        <v>0</v>
      </c>
      <c r="BI84" s="97">
        <f>IF('NRU Proposal Calc'!$H$6="Yes",Data!BE84,0)</f>
        <v>0</v>
      </c>
      <c r="BJ84" s="18">
        <f>IF(BJ$2='NRU Proposal Calc'!$L$4,0,0)</f>
        <v>0</v>
      </c>
      <c r="BK84" s="4">
        <f>IF(BK$2='NRU Proposal Calc'!$L$4,Data!BV84,0)</f>
        <v>0</v>
      </c>
      <c r="BL84" s="4">
        <f>IF(BL$2='NRU Proposal Calc'!$L$4,Data!BW84,0)</f>
        <v>0</v>
      </c>
      <c r="BM84" s="4">
        <f>IF(BM$2='NRU Proposal Calc'!$L$4,Data!BX84,0)</f>
        <v>0</v>
      </c>
      <c r="BN84" s="4">
        <f>IF(BN$2='NRU Proposal Calc'!$L$4,Data!BY84,0)</f>
        <v>0</v>
      </c>
      <c r="BO84" s="4">
        <f>IF(BO$2='NRU Proposal Calc'!$L$4,Data!BZ84,0)</f>
        <v>0</v>
      </c>
      <c r="BP84" s="6">
        <f t="shared" si="14"/>
        <v>0</v>
      </c>
      <c r="BQ84" s="4">
        <f>IF('NRU Proposal Calc'!$J$6='NRU Ref Data'!BQ$2,Data!C84,0)</f>
        <v>0</v>
      </c>
      <c r="BR84" s="4">
        <f>IF('NRU Proposal Calc'!$J$6='NRU Ref Data'!BR$2,Data!D84,0)</f>
        <v>0</v>
      </c>
      <c r="BS84" s="4">
        <f>IF('NRU Proposal Calc'!$J$6='NRU Ref Data'!BS$2,Data!E84,0)</f>
        <v>0</v>
      </c>
      <c r="BT84" s="4">
        <f>IF('NRU Proposal Calc'!$J$6='NRU Ref Data'!BT$2,Data!F84,0)</f>
        <v>46.746000000000002</v>
      </c>
      <c r="BU84" s="99">
        <f t="shared" si="8"/>
        <v>46.746000000000002</v>
      </c>
      <c r="BV84" s="102">
        <f>IF('NRU Proposal Calc'!$L$6="Yes",'NRU Ref Data'!BP84*'NRU Proposal Calc'!$L$5,0)</f>
        <v>0</v>
      </c>
      <c r="BW84" s="102">
        <f>IF('NRU Proposal Calc'!$M$6="Yes",IF(('NRU Proposal Calc'!I88-'NRU Ref Data'!BU84)&gt;0,('NRU Proposal Calc'!I88-'NRU Ref Data'!BU84)*'NRU Proposal Calc'!$M$5,0),0)</f>
        <v>2.455209360730592</v>
      </c>
      <c r="BX84" s="80">
        <f>IF('NRU Proposal Calc'!$K$6="Yes",IF(('NRU Proposal Calc'!I88)&lt;'NRU Proposal Calc'!J88,('NRU Proposal Calc'!I88-'NRU Proposal Calc'!J88)*'NRU Proposal Calc'!$K$5,0),0)</f>
        <v>0</v>
      </c>
      <c r="BY84" s="105">
        <f>IF('NRU Proposal Calc'!$N$5='NRU Ref Data'!$BY$2,'NRU Scaling'!D87,0)</f>
        <v>2.5919157088520897</v>
      </c>
      <c r="BZ84" s="1">
        <f>IF('NRU Proposal Calc'!$N$5='NRU Ref Data'!$BZ$2,'NRU Scaling'!H87,0)</f>
        <v>0</v>
      </c>
      <c r="CA84" s="6">
        <f>IF('NRU Proposal Calc'!$N$6="Yes",SUM('NRU Ref Data'!BY84:BZ84),0)</f>
        <v>2.5919157088520897</v>
      </c>
      <c r="CB84" s="4"/>
      <c r="CC84" s="4"/>
      <c r="CD84" s="4"/>
      <c r="CE84" s="4"/>
      <c r="CF84" s="4"/>
      <c r="CG84" s="4"/>
      <c r="CH84" s="4"/>
      <c r="CI84" s="4"/>
      <c r="CJ84" s="4"/>
      <c r="CK84" s="4"/>
      <c r="CL84" s="4"/>
      <c r="CM84" s="4"/>
      <c r="CN84" s="4"/>
      <c r="CO84" s="4"/>
      <c r="CP84" s="4"/>
      <c r="CQ84" s="4"/>
      <c r="CR84" s="4" t="e">
        <f>IF('NRU Proposal Calc'!#REF!='NRU Ref Data'!CR$2,Data!G84,0)</f>
        <v>#REF!</v>
      </c>
      <c r="CS84" s="4" t="e">
        <f>IF('NRU Proposal Calc'!#REF!='NRU Ref Data'!CS$2,Data!H84,0)</f>
        <v>#REF!</v>
      </c>
      <c r="CT84" s="4" t="e">
        <f>IF('NRU Proposal Calc'!#REF!='NRU Ref Data'!CT$2,Data!I84,0)</f>
        <v>#REF!</v>
      </c>
      <c r="CU84" s="4" t="e">
        <f>IF('NRU Proposal Calc'!#REF!='NRU Ref Data'!CU$2,Data!J84,0)</f>
        <v>#REF!</v>
      </c>
      <c r="CV84" s="4" t="e">
        <f>IF('NRU Proposal Calc'!#REF!='NRU Ref Data'!CV$2,Data!K84,0)</f>
        <v>#REF!</v>
      </c>
      <c r="CW84" s="4" t="e">
        <f>IF('NRU Proposal Calc'!#REF!='NRU Ref Data'!CW$2,Data!L84,0)</f>
        <v>#REF!</v>
      </c>
      <c r="CX84" s="4" t="e">
        <f>IF('NRU Proposal Calc'!#REF!='NRU Ref Data'!CX$2,Data!M84,0)</f>
        <v>#REF!</v>
      </c>
      <c r="CY84" s="4" t="e">
        <f>IF('NRU Proposal Calc'!#REF!='NRU Ref Data'!CY$2,Data!N84,0)</f>
        <v>#REF!</v>
      </c>
      <c r="CZ84" s="4" t="e">
        <f>IF('NRU Proposal Calc'!#REF!='NRU Ref Data'!CZ$2,Data!O84,0)</f>
        <v>#REF!</v>
      </c>
      <c r="DA84" s="4" t="e">
        <f>IF('NRU Proposal Calc'!#REF!='NRU Ref Data'!DA$2,Data!P84,0)</f>
        <v>#REF!</v>
      </c>
      <c r="DB84" s="4" t="e">
        <f>IF('NRU Proposal Calc'!#REF!='NRU Ref Data'!DB$2,Data!Q84,0)</f>
        <v>#REF!</v>
      </c>
      <c r="DC84" s="4" t="e">
        <f>IF('NRU Proposal Calc'!#REF!='NRU Ref Data'!DC$2,Data!R84,0)</f>
        <v>#REF!</v>
      </c>
      <c r="DD84" s="4" t="e">
        <f>IF('NRU Proposal Calc'!#REF!='NRU Ref Data'!DD$2,Data!S84,0)</f>
        <v>#REF!</v>
      </c>
      <c r="DE84" s="4" t="e">
        <f>IF('NRU Proposal Calc'!#REF!='NRU Ref Data'!DE$2,Data!T84,0)</f>
        <v>#REF!</v>
      </c>
      <c r="DF84" s="4" t="e">
        <f>IF('NRU Proposal Calc'!#REF!='NRU Ref Data'!DF$2,Data!U84,0)</f>
        <v>#REF!</v>
      </c>
      <c r="DG84" s="22" t="e">
        <f t="shared" si="15"/>
        <v>#REF!</v>
      </c>
    </row>
    <row r="85" spans="1:111" x14ac:dyDescent="0.3">
      <c r="A85" s="12">
        <v>10258</v>
      </c>
      <c r="B85" s="37" t="s">
        <v>92</v>
      </c>
      <c r="C85" s="18">
        <f>IF('NRU Proposal Calc'!$C$6='NRU Ref Data'!C$2,Data!G85,0)</f>
        <v>0</v>
      </c>
      <c r="D85" s="4">
        <f>IF('NRU Proposal Calc'!$C$6='NRU Ref Data'!D$2,Data!H85,0)</f>
        <v>0</v>
      </c>
      <c r="E85" s="4">
        <f>IF('NRU Proposal Calc'!$C$6='NRU Ref Data'!E$2,Data!I85,0)</f>
        <v>48.501571803652986</v>
      </c>
      <c r="F85" s="4">
        <f>IF('NRU Proposal Calc'!$C$6='NRU Ref Data'!F$2,Data!J85,0)</f>
        <v>0</v>
      </c>
      <c r="G85" s="4">
        <f>IF('NRU Proposal Calc'!$C$6='NRU Ref Data'!G$2,Data!K85,0)</f>
        <v>0</v>
      </c>
      <c r="H85" s="4">
        <f>IF('NRU Proposal Calc'!$C$6='NRU Ref Data'!H$2,Data!L85,0)</f>
        <v>0</v>
      </c>
      <c r="I85" s="4">
        <f>IF('NRU Proposal Calc'!$C$6='NRU Ref Data'!I$2,Data!M85,0)</f>
        <v>0</v>
      </c>
      <c r="J85" s="4">
        <f>IF('NRU Proposal Calc'!$C$6='NRU Ref Data'!J$2,Data!N85,0)</f>
        <v>0</v>
      </c>
      <c r="K85" s="4">
        <f>IF('NRU Proposal Calc'!$C$6='NRU Ref Data'!K$2,Data!O85,0)</f>
        <v>0</v>
      </c>
      <c r="L85" s="4">
        <f>IF('NRU Proposal Calc'!$C$6='NRU Ref Data'!L$2,Data!P85,0)</f>
        <v>0</v>
      </c>
      <c r="M85" s="4">
        <f>IF('NRU Proposal Calc'!$C$6='NRU Ref Data'!M$2,Data!Q85,0)</f>
        <v>0</v>
      </c>
      <c r="N85" s="4">
        <f>IF('NRU Proposal Calc'!$C$6='NRU Ref Data'!N$2,Data!R85,0)</f>
        <v>0</v>
      </c>
      <c r="O85" s="4">
        <f>IF('NRU Proposal Calc'!$C$6='NRU Ref Data'!O$2,Data!S85,0)</f>
        <v>0</v>
      </c>
      <c r="P85" s="4">
        <f>IF('NRU Proposal Calc'!$C$6='NRU Ref Data'!P$2,Data!T85,0)</f>
        <v>0</v>
      </c>
      <c r="Q85" s="4">
        <f>IF('NRU Proposal Calc'!$C$6='NRU Ref Data'!Q$2,Data!U85,0)</f>
        <v>0</v>
      </c>
      <c r="R85" s="22">
        <f t="shared" si="9"/>
        <v>48.501571803652986</v>
      </c>
      <c r="S85" s="18">
        <f>IF(S$2='NRU Proposal Calc'!$D$6,Data!V85,0)</f>
        <v>0</v>
      </c>
      <c r="T85" s="4">
        <f>IF(T$2='NRU Proposal Calc'!$D$6,Data!W85,0)</f>
        <v>0</v>
      </c>
      <c r="U85" s="4">
        <f>IF(U$2='NRU Proposal Calc'!$D$6,Data!X85,0)</f>
        <v>0</v>
      </c>
      <c r="V85" s="4">
        <f>IF(V$2='NRU Proposal Calc'!$D$6,Data!Y85,0)</f>
        <v>0</v>
      </c>
      <c r="W85" s="4">
        <f>IF(W$2='NRU Proposal Calc'!$D$6,Data!Z85,0)</f>
        <v>0</v>
      </c>
      <c r="X85" s="4">
        <f>IF(X$2='NRU Proposal Calc'!$D$6,Data!AA85,0)</f>
        <v>0</v>
      </c>
      <c r="Y85" s="4">
        <f>IF(Y$2='NRU Proposal Calc'!$D$6,Data!AB85,0)</f>
        <v>0</v>
      </c>
      <c r="Z85" s="4">
        <f>IF(Z$2='NRU Proposal Calc'!$D$6,Data!AC85,0)</f>
        <v>0</v>
      </c>
      <c r="AA85" s="4">
        <f>IF(AA$2='NRU Proposal Calc'!$D$6,Data!AD85,0)</f>
        <v>0</v>
      </c>
      <c r="AB85" s="4">
        <f>IF(AB$2='NRU Proposal Calc'!$D$6,Data!AE85,0)</f>
        <v>0</v>
      </c>
      <c r="AC85" s="4">
        <f>IF(AC$2='NRU Proposal Calc'!$D$6,Data!AF85,0)</f>
        <v>0</v>
      </c>
      <c r="AD85" s="4">
        <f>IF(AD$2='NRU Proposal Calc'!$D$6,Data!AG85,0)</f>
        <v>0</v>
      </c>
      <c r="AE85" s="4">
        <f>IF(AE$2='NRU Proposal Calc'!$D$6,Data!AH85,0)</f>
        <v>0</v>
      </c>
      <c r="AF85" s="4">
        <f>IF(AF$2='NRU Proposal Calc'!$D$6,Data!AI85,0)</f>
        <v>0</v>
      </c>
      <c r="AG85" s="6">
        <f t="shared" si="10"/>
        <v>0</v>
      </c>
      <c r="AH85" s="18">
        <f>IF(AH$2='NRU Proposal Calc'!$E$6,0,0)</f>
        <v>0</v>
      </c>
      <c r="AI85" s="4">
        <f>IF(AI$2='NRU Proposal Calc'!$E$6,Data!AJ85,0)</f>
        <v>0</v>
      </c>
      <c r="AJ85" s="4">
        <f>IF(AJ$2='NRU Proposal Calc'!$E$6,Data!AK85,0)</f>
        <v>9.7512557077625566</v>
      </c>
      <c r="AK85" s="4">
        <f>IF(AK$2='NRU Proposal Calc'!$E$6,Data!AL85,0)</f>
        <v>0</v>
      </c>
      <c r="AL85" s="4">
        <f>IF(AL$2='NRU Proposal Calc'!$E$6,Data!AM85,0)</f>
        <v>0</v>
      </c>
      <c r="AM85" s="4">
        <f>IF(AM$2='NRU Proposal Calc'!$E$6,Data!AN85,0)</f>
        <v>0</v>
      </c>
      <c r="AN85" s="4">
        <f>IF(AN$2='NRU Proposal Calc'!$E$6,Data!AO85,0)</f>
        <v>0</v>
      </c>
      <c r="AO85" s="4">
        <f>IF(AO$2='NRU Proposal Calc'!$E$6,Data!AP85,0)</f>
        <v>0</v>
      </c>
      <c r="AP85" s="6">
        <f t="shared" si="11"/>
        <v>9.7512557077625566</v>
      </c>
      <c r="AQ85" s="18">
        <f>IF(AQ$2='NRU Proposal Calc'!$F$6,0,0)</f>
        <v>0</v>
      </c>
      <c r="AR85" s="4">
        <f>IF(AR$2='NRU Proposal Calc'!$F$6,Data!AQ85,0)</f>
        <v>0</v>
      </c>
      <c r="AS85" s="4">
        <f>IF(AS$2='NRU Proposal Calc'!$F$6,Data!AR85,0)</f>
        <v>0</v>
      </c>
      <c r="AT85" s="4">
        <f>IF(AT$2='NRU Proposal Calc'!$F$6,Data!AS85,0)</f>
        <v>0</v>
      </c>
      <c r="AU85" s="4">
        <f>IF(AU$2='NRU Proposal Calc'!$F$6,Data!AT85,0)</f>
        <v>0</v>
      </c>
      <c r="AV85" s="4">
        <f>IF(AV$2='NRU Proposal Calc'!$F$6,Data!AU85,0)</f>
        <v>0</v>
      </c>
      <c r="AW85" s="4">
        <f>IF(AW$2='NRU Proposal Calc'!$F$6,Data!AV85,0)</f>
        <v>0</v>
      </c>
      <c r="AX85" s="4">
        <f>IF(AX$2='NRU Proposal Calc'!$F$6,Data!AW85,0)</f>
        <v>0</v>
      </c>
      <c r="AY85" s="6">
        <f t="shared" si="12"/>
        <v>0</v>
      </c>
      <c r="AZ85" s="18">
        <f>IF(AZ$2='NRU Proposal Calc'!$G$6,0,0)</f>
        <v>0</v>
      </c>
      <c r="BA85" s="4">
        <f>IF(BA$2='NRU Proposal Calc'!$G$6,Data!AX85,0)</f>
        <v>0</v>
      </c>
      <c r="BB85" s="4">
        <f>IF(BB$2='NRU Proposal Calc'!$G$6,Data!AY85,0)</f>
        <v>0</v>
      </c>
      <c r="BC85" s="4">
        <f>IF(BC$2='NRU Proposal Calc'!$G$6,Data!AZ85,0)</f>
        <v>0</v>
      </c>
      <c r="BD85" s="4">
        <f>IF(BD$2='NRU Proposal Calc'!$G$6,Data!BA85,0)</f>
        <v>0</v>
      </c>
      <c r="BE85" s="4">
        <f>IF(BE$2='NRU Proposal Calc'!$G$6,Data!BB85,0)</f>
        <v>0</v>
      </c>
      <c r="BF85" s="4">
        <f>IF(BF$2='NRU Proposal Calc'!$G$6,Data!BC85,0)</f>
        <v>0</v>
      </c>
      <c r="BG85" s="4">
        <f>IF(BG$2='NRU Proposal Calc'!$G$6,Data!BD85,0)</f>
        <v>0</v>
      </c>
      <c r="BH85" s="6">
        <f t="shared" si="13"/>
        <v>0</v>
      </c>
      <c r="BI85" s="97">
        <f>IF('NRU Proposal Calc'!$H$6="Yes",Data!BE85,0)</f>
        <v>0</v>
      </c>
      <c r="BJ85" s="18">
        <f>IF(BJ$2='NRU Proposal Calc'!$L$4,0,0)</f>
        <v>0</v>
      </c>
      <c r="BK85" s="4">
        <f>IF(BK$2='NRU Proposal Calc'!$L$4,Data!BV85,0)</f>
        <v>0</v>
      </c>
      <c r="BL85" s="4">
        <f>IF(BL$2='NRU Proposal Calc'!$L$4,Data!BW85,0)</f>
        <v>9.9999999999999992E-2</v>
      </c>
      <c r="BM85" s="4">
        <f>IF(BM$2='NRU Proposal Calc'!$L$4,Data!BX85,0)</f>
        <v>0</v>
      </c>
      <c r="BN85" s="4">
        <f>IF(BN$2='NRU Proposal Calc'!$L$4,Data!BY85,0)</f>
        <v>0</v>
      </c>
      <c r="BO85" s="4">
        <f>IF(BO$2='NRU Proposal Calc'!$L$4,Data!BZ85,0)</f>
        <v>0</v>
      </c>
      <c r="BP85" s="6">
        <f t="shared" si="14"/>
        <v>9.9999999999999992E-2</v>
      </c>
      <c r="BQ85" s="4">
        <f>IF('NRU Proposal Calc'!$J$6='NRU Ref Data'!BQ$2,Data!C85,0)</f>
        <v>0</v>
      </c>
      <c r="BR85" s="4">
        <f>IF('NRU Proposal Calc'!$J$6='NRU Ref Data'!BR$2,Data!D85,0)</f>
        <v>0</v>
      </c>
      <c r="BS85" s="4">
        <f>IF('NRU Proposal Calc'!$J$6='NRU Ref Data'!BS$2,Data!E85,0)</f>
        <v>0</v>
      </c>
      <c r="BT85" s="4">
        <f>IF('NRU Proposal Calc'!$J$6='NRU Ref Data'!BT$2,Data!F85,0)</f>
        <v>37.951999999999998</v>
      </c>
      <c r="BU85" s="99">
        <f t="shared" si="8"/>
        <v>37.951999999999998</v>
      </c>
      <c r="BV85" s="102">
        <f>IF('NRU Proposal Calc'!$L$6="Yes",'NRU Ref Data'!BP85*'NRU Proposal Calc'!$L$5,0)</f>
        <v>4.9999999999999996E-2</v>
      </c>
      <c r="BW85" s="102">
        <f>IF('NRU Proposal Calc'!$M$6="Yes",IF(('NRU Proposal Calc'!I89-'NRU Ref Data'!BU85)&gt;0,('NRU Proposal Calc'!I89-'NRU Ref Data'!BU85)*'NRU Proposal Calc'!$M$5,0),0)</f>
        <v>0.39915804794521392</v>
      </c>
      <c r="BX85" s="80">
        <f>IF('NRU Proposal Calc'!$K$6="Yes",IF(('NRU Proposal Calc'!I89)&lt;'NRU Proposal Calc'!J89,('NRU Proposal Calc'!I89-'NRU Proposal Calc'!J89)*'NRU Proposal Calc'!$K$5,0),0)</f>
        <v>0</v>
      </c>
      <c r="BY85" s="105">
        <f>IF('NRU Proposal Calc'!$N$5='NRU Ref Data'!$BY$2,'NRU Scaling'!D88,0)</f>
        <v>2.0229698837854553</v>
      </c>
      <c r="BZ85" s="1">
        <f>IF('NRU Proposal Calc'!$N$5='NRU Ref Data'!$BZ$2,'NRU Scaling'!H88,0)</f>
        <v>0</v>
      </c>
      <c r="CA85" s="6">
        <f>IF('NRU Proposal Calc'!$N$6="Yes",SUM('NRU Ref Data'!BY85:BZ85),0)</f>
        <v>2.0229698837854553</v>
      </c>
      <c r="CB85" s="4"/>
      <c r="CC85" s="4"/>
      <c r="CD85" s="4"/>
      <c r="CE85" s="4"/>
      <c r="CF85" s="4"/>
      <c r="CG85" s="4"/>
      <c r="CH85" s="4"/>
      <c r="CI85" s="4"/>
      <c r="CJ85" s="4"/>
      <c r="CK85" s="4"/>
      <c r="CL85" s="4"/>
      <c r="CM85" s="4"/>
      <c r="CN85" s="4"/>
      <c r="CO85" s="4"/>
      <c r="CP85" s="4"/>
      <c r="CQ85" s="4"/>
      <c r="CR85" s="4" t="e">
        <f>IF('NRU Proposal Calc'!#REF!='NRU Ref Data'!CR$2,Data!G85,0)</f>
        <v>#REF!</v>
      </c>
      <c r="CS85" s="4" t="e">
        <f>IF('NRU Proposal Calc'!#REF!='NRU Ref Data'!CS$2,Data!H85,0)</f>
        <v>#REF!</v>
      </c>
      <c r="CT85" s="4" t="e">
        <f>IF('NRU Proposal Calc'!#REF!='NRU Ref Data'!CT$2,Data!I85,0)</f>
        <v>#REF!</v>
      </c>
      <c r="CU85" s="4" t="e">
        <f>IF('NRU Proposal Calc'!#REF!='NRU Ref Data'!CU$2,Data!J85,0)</f>
        <v>#REF!</v>
      </c>
      <c r="CV85" s="4" t="e">
        <f>IF('NRU Proposal Calc'!#REF!='NRU Ref Data'!CV$2,Data!K85,0)</f>
        <v>#REF!</v>
      </c>
      <c r="CW85" s="4" t="e">
        <f>IF('NRU Proposal Calc'!#REF!='NRU Ref Data'!CW$2,Data!L85,0)</f>
        <v>#REF!</v>
      </c>
      <c r="CX85" s="4" t="e">
        <f>IF('NRU Proposal Calc'!#REF!='NRU Ref Data'!CX$2,Data!M85,0)</f>
        <v>#REF!</v>
      </c>
      <c r="CY85" s="4" t="e">
        <f>IF('NRU Proposal Calc'!#REF!='NRU Ref Data'!CY$2,Data!N85,0)</f>
        <v>#REF!</v>
      </c>
      <c r="CZ85" s="4" t="e">
        <f>IF('NRU Proposal Calc'!#REF!='NRU Ref Data'!CZ$2,Data!O85,0)</f>
        <v>#REF!</v>
      </c>
      <c r="DA85" s="4" t="e">
        <f>IF('NRU Proposal Calc'!#REF!='NRU Ref Data'!DA$2,Data!P85,0)</f>
        <v>#REF!</v>
      </c>
      <c r="DB85" s="4" t="e">
        <f>IF('NRU Proposal Calc'!#REF!='NRU Ref Data'!DB$2,Data!Q85,0)</f>
        <v>#REF!</v>
      </c>
      <c r="DC85" s="4" t="e">
        <f>IF('NRU Proposal Calc'!#REF!='NRU Ref Data'!DC$2,Data!R85,0)</f>
        <v>#REF!</v>
      </c>
      <c r="DD85" s="4" t="e">
        <f>IF('NRU Proposal Calc'!#REF!='NRU Ref Data'!DD$2,Data!S85,0)</f>
        <v>#REF!</v>
      </c>
      <c r="DE85" s="4" t="e">
        <f>IF('NRU Proposal Calc'!#REF!='NRU Ref Data'!DE$2,Data!T85,0)</f>
        <v>#REF!</v>
      </c>
      <c r="DF85" s="4" t="e">
        <f>IF('NRU Proposal Calc'!#REF!='NRU Ref Data'!DF$2,Data!U85,0)</f>
        <v>#REF!</v>
      </c>
      <c r="DG85" s="22" t="e">
        <f t="shared" si="15"/>
        <v>#REF!</v>
      </c>
    </row>
    <row r="86" spans="1:111" x14ac:dyDescent="0.3">
      <c r="A86" s="12">
        <v>10259</v>
      </c>
      <c r="B86" s="37" t="s">
        <v>93</v>
      </c>
      <c r="C86" s="18">
        <f>IF('NRU Proposal Calc'!$C$6='NRU Ref Data'!C$2,Data!G86,0)</f>
        <v>0</v>
      </c>
      <c r="D86" s="4">
        <f>IF('NRU Proposal Calc'!$C$6='NRU Ref Data'!D$2,Data!H86,0)</f>
        <v>0</v>
      </c>
      <c r="E86" s="4">
        <f>IF('NRU Proposal Calc'!$C$6='NRU Ref Data'!E$2,Data!I86,0)</f>
        <v>30.140494977168959</v>
      </c>
      <c r="F86" s="4">
        <f>IF('NRU Proposal Calc'!$C$6='NRU Ref Data'!F$2,Data!J86,0)</f>
        <v>0</v>
      </c>
      <c r="G86" s="4">
        <f>IF('NRU Proposal Calc'!$C$6='NRU Ref Data'!G$2,Data!K86,0)</f>
        <v>0</v>
      </c>
      <c r="H86" s="4">
        <f>IF('NRU Proposal Calc'!$C$6='NRU Ref Data'!H$2,Data!L86,0)</f>
        <v>0</v>
      </c>
      <c r="I86" s="4">
        <f>IF('NRU Proposal Calc'!$C$6='NRU Ref Data'!I$2,Data!M86,0)</f>
        <v>0</v>
      </c>
      <c r="J86" s="4">
        <f>IF('NRU Proposal Calc'!$C$6='NRU Ref Data'!J$2,Data!N86,0)</f>
        <v>0</v>
      </c>
      <c r="K86" s="4">
        <f>IF('NRU Proposal Calc'!$C$6='NRU Ref Data'!K$2,Data!O86,0)</f>
        <v>0</v>
      </c>
      <c r="L86" s="4">
        <f>IF('NRU Proposal Calc'!$C$6='NRU Ref Data'!L$2,Data!P86,0)</f>
        <v>0</v>
      </c>
      <c r="M86" s="4">
        <f>IF('NRU Proposal Calc'!$C$6='NRU Ref Data'!M$2,Data!Q86,0)</f>
        <v>0</v>
      </c>
      <c r="N86" s="4">
        <f>IF('NRU Proposal Calc'!$C$6='NRU Ref Data'!N$2,Data!R86,0)</f>
        <v>0</v>
      </c>
      <c r="O86" s="4">
        <f>IF('NRU Proposal Calc'!$C$6='NRU Ref Data'!O$2,Data!S86,0)</f>
        <v>0</v>
      </c>
      <c r="P86" s="4">
        <f>IF('NRU Proposal Calc'!$C$6='NRU Ref Data'!P$2,Data!T86,0)</f>
        <v>0</v>
      </c>
      <c r="Q86" s="4">
        <f>IF('NRU Proposal Calc'!$C$6='NRU Ref Data'!Q$2,Data!U86,0)</f>
        <v>0</v>
      </c>
      <c r="R86" s="22">
        <f t="shared" si="9"/>
        <v>30.140494977168959</v>
      </c>
      <c r="S86" s="18">
        <f>IF(S$2='NRU Proposal Calc'!$D$6,Data!V86,0)</f>
        <v>0</v>
      </c>
      <c r="T86" s="4">
        <f>IF(T$2='NRU Proposal Calc'!$D$6,Data!W86,0)</f>
        <v>0</v>
      </c>
      <c r="U86" s="4">
        <f>IF(U$2='NRU Proposal Calc'!$D$6,Data!X86,0)</f>
        <v>0</v>
      </c>
      <c r="V86" s="4">
        <f>IF(V$2='NRU Proposal Calc'!$D$6,Data!Y86,0)</f>
        <v>0</v>
      </c>
      <c r="W86" s="4">
        <f>IF(W$2='NRU Proposal Calc'!$D$6,Data!Z86,0)</f>
        <v>0</v>
      </c>
      <c r="X86" s="4">
        <f>IF(X$2='NRU Proposal Calc'!$D$6,Data!AA86,0)</f>
        <v>0</v>
      </c>
      <c r="Y86" s="4">
        <f>IF(Y$2='NRU Proposal Calc'!$D$6,Data!AB86,0)</f>
        <v>0</v>
      </c>
      <c r="Z86" s="4">
        <f>IF(Z$2='NRU Proposal Calc'!$D$6,Data!AC86,0)</f>
        <v>0</v>
      </c>
      <c r="AA86" s="4">
        <f>IF(AA$2='NRU Proposal Calc'!$D$6,Data!AD86,0)</f>
        <v>0</v>
      </c>
      <c r="AB86" s="4">
        <f>IF(AB$2='NRU Proposal Calc'!$D$6,Data!AE86,0)</f>
        <v>0</v>
      </c>
      <c r="AC86" s="4">
        <f>IF(AC$2='NRU Proposal Calc'!$D$6,Data!AF86,0)</f>
        <v>0</v>
      </c>
      <c r="AD86" s="4">
        <f>IF(AD$2='NRU Proposal Calc'!$D$6,Data!AG86,0)</f>
        <v>0</v>
      </c>
      <c r="AE86" s="4">
        <f>IF(AE$2='NRU Proposal Calc'!$D$6,Data!AH86,0)</f>
        <v>0</v>
      </c>
      <c r="AF86" s="4">
        <f>IF(AF$2='NRU Proposal Calc'!$D$6,Data!AI86,0)</f>
        <v>0</v>
      </c>
      <c r="AG86" s="6">
        <f t="shared" si="10"/>
        <v>0</v>
      </c>
      <c r="AH86" s="18">
        <f>IF(AH$2='NRU Proposal Calc'!$E$6,0,0)</f>
        <v>0</v>
      </c>
      <c r="AI86" s="4">
        <f>IF(AI$2='NRU Proposal Calc'!$E$6,Data!AJ86,0)</f>
        <v>0</v>
      </c>
      <c r="AJ86" s="4">
        <f>IF(AJ$2='NRU Proposal Calc'!$E$6,Data!AK86,0)</f>
        <v>0</v>
      </c>
      <c r="AK86" s="4">
        <f>IF(AK$2='NRU Proposal Calc'!$E$6,Data!AL86,0)</f>
        <v>0</v>
      </c>
      <c r="AL86" s="4">
        <f>IF(AL$2='NRU Proposal Calc'!$E$6,Data!AM86,0)</f>
        <v>0</v>
      </c>
      <c r="AM86" s="4">
        <f>IF(AM$2='NRU Proposal Calc'!$E$6,Data!AN86,0)</f>
        <v>0</v>
      </c>
      <c r="AN86" s="4">
        <f>IF(AN$2='NRU Proposal Calc'!$E$6,Data!AO86,0)</f>
        <v>0</v>
      </c>
      <c r="AO86" s="4">
        <f>IF(AO$2='NRU Proposal Calc'!$E$6,Data!AP86,0)</f>
        <v>0</v>
      </c>
      <c r="AP86" s="6">
        <f t="shared" si="11"/>
        <v>0</v>
      </c>
      <c r="AQ86" s="18">
        <f>IF(AQ$2='NRU Proposal Calc'!$F$6,0,0)</f>
        <v>0</v>
      </c>
      <c r="AR86" s="4">
        <f>IF(AR$2='NRU Proposal Calc'!$F$6,Data!AQ86,0)</f>
        <v>0</v>
      </c>
      <c r="AS86" s="4">
        <f>IF(AS$2='NRU Proposal Calc'!$F$6,Data!AR86,0)</f>
        <v>0</v>
      </c>
      <c r="AT86" s="4">
        <f>IF(AT$2='NRU Proposal Calc'!$F$6,Data!AS86,0)</f>
        <v>0</v>
      </c>
      <c r="AU86" s="4">
        <f>IF(AU$2='NRU Proposal Calc'!$F$6,Data!AT86,0)</f>
        <v>0</v>
      </c>
      <c r="AV86" s="4">
        <f>IF(AV$2='NRU Proposal Calc'!$F$6,Data!AU86,0)</f>
        <v>0</v>
      </c>
      <c r="AW86" s="4">
        <f>IF(AW$2='NRU Proposal Calc'!$F$6,Data!AV86,0)</f>
        <v>0</v>
      </c>
      <c r="AX86" s="4">
        <f>IF(AX$2='NRU Proposal Calc'!$F$6,Data!AW86,0)</f>
        <v>0</v>
      </c>
      <c r="AY86" s="6">
        <f t="shared" si="12"/>
        <v>0</v>
      </c>
      <c r="AZ86" s="18">
        <f>IF(AZ$2='NRU Proposal Calc'!$G$6,0,0)</f>
        <v>0</v>
      </c>
      <c r="BA86" s="4">
        <f>IF(BA$2='NRU Proposal Calc'!$G$6,Data!AX86,0)</f>
        <v>0</v>
      </c>
      <c r="BB86" s="4">
        <f>IF(BB$2='NRU Proposal Calc'!$G$6,Data!AY86,0)</f>
        <v>0</v>
      </c>
      <c r="BC86" s="4">
        <f>IF(BC$2='NRU Proposal Calc'!$G$6,Data!AZ86,0)</f>
        <v>0</v>
      </c>
      <c r="BD86" s="4">
        <f>IF(BD$2='NRU Proposal Calc'!$G$6,Data!BA86,0)</f>
        <v>0</v>
      </c>
      <c r="BE86" s="4">
        <f>IF(BE$2='NRU Proposal Calc'!$G$6,Data!BB86,0)</f>
        <v>0</v>
      </c>
      <c r="BF86" s="4">
        <f>IF(BF$2='NRU Proposal Calc'!$G$6,Data!BC86,0)</f>
        <v>0</v>
      </c>
      <c r="BG86" s="4">
        <f>IF(BG$2='NRU Proposal Calc'!$G$6,Data!BD86,0)</f>
        <v>0</v>
      </c>
      <c r="BH86" s="6">
        <f t="shared" si="13"/>
        <v>0</v>
      </c>
      <c r="BI86" s="97">
        <f>IF('NRU Proposal Calc'!$H$6="Yes",Data!BE86,0)</f>
        <v>0</v>
      </c>
      <c r="BJ86" s="18">
        <f>IF(BJ$2='NRU Proposal Calc'!$L$4,0,0)</f>
        <v>0</v>
      </c>
      <c r="BK86" s="4">
        <f>IF(BK$2='NRU Proposal Calc'!$L$4,Data!BV86,0)</f>
        <v>0</v>
      </c>
      <c r="BL86" s="4">
        <f>IF(BL$2='NRU Proposal Calc'!$L$4,Data!BW86,0)</f>
        <v>0</v>
      </c>
      <c r="BM86" s="4">
        <f>IF(BM$2='NRU Proposal Calc'!$L$4,Data!BX86,0)</f>
        <v>0</v>
      </c>
      <c r="BN86" s="4">
        <f>IF(BN$2='NRU Proposal Calc'!$L$4,Data!BY86,0)</f>
        <v>0</v>
      </c>
      <c r="BO86" s="4">
        <f>IF(BO$2='NRU Proposal Calc'!$L$4,Data!BZ86,0)</f>
        <v>0</v>
      </c>
      <c r="BP86" s="6">
        <f t="shared" si="14"/>
        <v>0</v>
      </c>
      <c r="BQ86" s="4">
        <f>IF('NRU Proposal Calc'!$J$6='NRU Ref Data'!BQ$2,Data!C86,0)</f>
        <v>0</v>
      </c>
      <c r="BR86" s="4">
        <f>IF('NRU Proposal Calc'!$J$6='NRU Ref Data'!BR$2,Data!D86,0)</f>
        <v>0</v>
      </c>
      <c r="BS86" s="4">
        <f>IF('NRU Proposal Calc'!$J$6='NRU Ref Data'!BS$2,Data!E86,0)</f>
        <v>0</v>
      </c>
      <c r="BT86" s="4">
        <f>IF('NRU Proposal Calc'!$J$6='NRU Ref Data'!BT$2,Data!F86,0)</f>
        <v>26.984999999999999</v>
      </c>
      <c r="BU86" s="99">
        <f t="shared" si="8"/>
        <v>26.984999999999999</v>
      </c>
      <c r="BV86" s="102">
        <f>IF('NRU Proposal Calc'!$L$6="Yes",'NRU Ref Data'!BP86*'NRU Proposal Calc'!$L$5,0)</f>
        <v>0</v>
      </c>
      <c r="BW86" s="102">
        <f>IF('NRU Proposal Calc'!$M$6="Yes",IF(('NRU Proposal Calc'!I90-'NRU Ref Data'!BU86)&gt;0,('NRU Proposal Calc'!I90-'NRU Ref Data'!BU86)*'NRU Proposal Calc'!$M$5,0),0)</f>
        <v>1.57774748858448</v>
      </c>
      <c r="BX86" s="80">
        <f>IF('NRU Proposal Calc'!$K$6="Yes",IF(('NRU Proposal Calc'!I90)&lt;'NRU Proposal Calc'!J90,('NRU Proposal Calc'!I90-'NRU Proposal Calc'!J90)*'NRU Proposal Calc'!$K$5,0),0)</f>
        <v>0</v>
      </c>
      <c r="BY86" s="105">
        <f>IF('NRU Proposal Calc'!$N$5='NRU Ref Data'!$BY$2,'NRU Scaling'!D89,0)</f>
        <v>1.504683215423678</v>
      </c>
      <c r="BZ86" s="1">
        <f>IF('NRU Proposal Calc'!$N$5='NRU Ref Data'!$BZ$2,'NRU Scaling'!H89,0)</f>
        <v>0</v>
      </c>
      <c r="CA86" s="6">
        <f>IF('NRU Proposal Calc'!$N$6="Yes",SUM('NRU Ref Data'!BY86:BZ86),0)</f>
        <v>1.504683215423678</v>
      </c>
      <c r="CB86" s="4"/>
      <c r="CC86" s="4"/>
      <c r="CD86" s="4"/>
      <c r="CE86" s="4"/>
      <c r="CF86" s="4"/>
      <c r="CG86" s="4"/>
      <c r="CH86" s="4"/>
      <c r="CI86" s="4"/>
      <c r="CJ86" s="4"/>
      <c r="CK86" s="4"/>
      <c r="CL86" s="4"/>
      <c r="CM86" s="4"/>
      <c r="CN86" s="4"/>
      <c r="CO86" s="4"/>
      <c r="CP86" s="4"/>
      <c r="CQ86" s="4"/>
      <c r="CR86" s="4" t="e">
        <f>IF('NRU Proposal Calc'!#REF!='NRU Ref Data'!CR$2,Data!G86,0)</f>
        <v>#REF!</v>
      </c>
      <c r="CS86" s="4" t="e">
        <f>IF('NRU Proposal Calc'!#REF!='NRU Ref Data'!CS$2,Data!H86,0)</f>
        <v>#REF!</v>
      </c>
      <c r="CT86" s="4" t="e">
        <f>IF('NRU Proposal Calc'!#REF!='NRU Ref Data'!CT$2,Data!I86,0)</f>
        <v>#REF!</v>
      </c>
      <c r="CU86" s="4" t="e">
        <f>IF('NRU Proposal Calc'!#REF!='NRU Ref Data'!CU$2,Data!J86,0)</f>
        <v>#REF!</v>
      </c>
      <c r="CV86" s="4" t="e">
        <f>IF('NRU Proposal Calc'!#REF!='NRU Ref Data'!CV$2,Data!K86,0)</f>
        <v>#REF!</v>
      </c>
      <c r="CW86" s="4" t="e">
        <f>IF('NRU Proposal Calc'!#REF!='NRU Ref Data'!CW$2,Data!L86,0)</f>
        <v>#REF!</v>
      </c>
      <c r="CX86" s="4" t="e">
        <f>IF('NRU Proposal Calc'!#REF!='NRU Ref Data'!CX$2,Data!M86,0)</f>
        <v>#REF!</v>
      </c>
      <c r="CY86" s="4" t="e">
        <f>IF('NRU Proposal Calc'!#REF!='NRU Ref Data'!CY$2,Data!N86,0)</f>
        <v>#REF!</v>
      </c>
      <c r="CZ86" s="4" t="e">
        <f>IF('NRU Proposal Calc'!#REF!='NRU Ref Data'!CZ$2,Data!O86,0)</f>
        <v>#REF!</v>
      </c>
      <c r="DA86" s="4" t="e">
        <f>IF('NRU Proposal Calc'!#REF!='NRU Ref Data'!DA$2,Data!P86,0)</f>
        <v>#REF!</v>
      </c>
      <c r="DB86" s="4" t="e">
        <f>IF('NRU Proposal Calc'!#REF!='NRU Ref Data'!DB$2,Data!Q86,0)</f>
        <v>#REF!</v>
      </c>
      <c r="DC86" s="4" t="e">
        <f>IF('NRU Proposal Calc'!#REF!='NRU Ref Data'!DC$2,Data!R86,0)</f>
        <v>#REF!</v>
      </c>
      <c r="DD86" s="4" t="e">
        <f>IF('NRU Proposal Calc'!#REF!='NRU Ref Data'!DD$2,Data!S86,0)</f>
        <v>#REF!</v>
      </c>
      <c r="DE86" s="4" t="e">
        <f>IF('NRU Proposal Calc'!#REF!='NRU Ref Data'!DE$2,Data!T86,0)</f>
        <v>#REF!</v>
      </c>
      <c r="DF86" s="4" t="e">
        <f>IF('NRU Proposal Calc'!#REF!='NRU Ref Data'!DF$2,Data!U86,0)</f>
        <v>#REF!</v>
      </c>
      <c r="DG86" s="22" t="e">
        <f t="shared" si="15"/>
        <v>#REF!</v>
      </c>
    </row>
    <row r="87" spans="1:111" x14ac:dyDescent="0.3">
      <c r="A87" s="12">
        <v>10260</v>
      </c>
      <c r="B87" s="37" t="s">
        <v>94</v>
      </c>
      <c r="C87" s="18">
        <f>IF('NRU Proposal Calc'!$C$6='NRU Ref Data'!C$2,Data!G87,0)</f>
        <v>0</v>
      </c>
      <c r="D87" s="4">
        <f>IF('NRU Proposal Calc'!$C$6='NRU Ref Data'!D$2,Data!H87,0)</f>
        <v>0</v>
      </c>
      <c r="E87" s="4">
        <f>IF('NRU Proposal Calc'!$C$6='NRU Ref Data'!E$2,Data!I87,0)</f>
        <v>26.793847831050225</v>
      </c>
      <c r="F87" s="4">
        <f>IF('NRU Proposal Calc'!$C$6='NRU Ref Data'!F$2,Data!J87,0)</f>
        <v>0</v>
      </c>
      <c r="G87" s="4">
        <f>IF('NRU Proposal Calc'!$C$6='NRU Ref Data'!G$2,Data!K87,0)</f>
        <v>0</v>
      </c>
      <c r="H87" s="4">
        <f>IF('NRU Proposal Calc'!$C$6='NRU Ref Data'!H$2,Data!L87,0)</f>
        <v>0</v>
      </c>
      <c r="I87" s="4">
        <f>IF('NRU Proposal Calc'!$C$6='NRU Ref Data'!I$2,Data!M87,0)</f>
        <v>0</v>
      </c>
      <c r="J87" s="4">
        <f>IF('NRU Proposal Calc'!$C$6='NRU Ref Data'!J$2,Data!N87,0)</f>
        <v>0</v>
      </c>
      <c r="K87" s="4">
        <f>IF('NRU Proposal Calc'!$C$6='NRU Ref Data'!K$2,Data!O87,0)</f>
        <v>0</v>
      </c>
      <c r="L87" s="4">
        <f>IF('NRU Proposal Calc'!$C$6='NRU Ref Data'!L$2,Data!P87,0)</f>
        <v>0</v>
      </c>
      <c r="M87" s="4">
        <f>IF('NRU Proposal Calc'!$C$6='NRU Ref Data'!M$2,Data!Q87,0)</f>
        <v>0</v>
      </c>
      <c r="N87" s="4">
        <f>IF('NRU Proposal Calc'!$C$6='NRU Ref Data'!N$2,Data!R87,0)</f>
        <v>0</v>
      </c>
      <c r="O87" s="4">
        <f>IF('NRU Proposal Calc'!$C$6='NRU Ref Data'!O$2,Data!S87,0)</f>
        <v>0</v>
      </c>
      <c r="P87" s="4">
        <f>IF('NRU Proposal Calc'!$C$6='NRU Ref Data'!P$2,Data!T87,0)</f>
        <v>0</v>
      </c>
      <c r="Q87" s="4">
        <f>IF('NRU Proposal Calc'!$C$6='NRU Ref Data'!Q$2,Data!U87,0)</f>
        <v>0</v>
      </c>
      <c r="R87" s="22">
        <f t="shared" si="9"/>
        <v>26.793847831050225</v>
      </c>
      <c r="S87" s="18">
        <f>IF(S$2='NRU Proposal Calc'!$D$6,Data!V87,0)</f>
        <v>0</v>
      </c>
      <c r="T87" s="4">
        <f>IF(T$2='NRU Proposal Calc'!$D$6,Data!W87,0)</f>
        <v>0</v>
      </c>
      <c r="U87" s="4">
        <f>IF(U$2='NRU Proposal Calc'!$D$6,Data!X87,0)</f>
        <v>0</v>
      </c>
      <c r="V87" s="4">
        <f>IF(V$2='NRU Proposal Calc'!$D$6,Data!Y87,0)</f>
        <v>0</v>
      </c>
      <c r="W87" s="4">
        <f>IF(W$2='NRU Proposal Calc'!$D$6,Data!Z87,0)</f>
        <v>0</v>
      </c>
      <c r="X87" s="4">
        <f>IF(X$2='NRU Proposal Calc'!$D$6,Data!AA87,0)</f>
        <v>0</v>
      </c>
      <c r="Y87" s="4">
        <f>IF(Y$2='NRU Proposal Calc'!$D$6,Data!AB87,0)</f>
        <v>0</v>
      </c>
      <c r="Z87" s="4">
        <f>IF(Z$2='NRU Proposal Calc'!$D$6,Data!AC87,0)</f>
        <v>0</v>
      </c>
      <c r="AA87" s="4">
        <f>IF(AA$2='NRU Proposal Calc'!$D$6,Data!AD87,0)</f>
        <v>0</v>
      </c>
      <c r="AB87" s="4">
        <f>IF(AB$2='NRU Proposal Calc'!$D$6,Data!AE87,0)</f>
        <v>0</v>
      </c>
      <c r="AC87" s="4">
        <f>IF(AC$2='NRU Proposal Calc'!$D$6,Data!AF87,0)</f>
        <v>0</v>
      </c>
      <c r="AD87" s="4">
        <f>IF(AD$2='NRU Proposal Calc'!$D$6,Data!AG87,0)</f>
        <v>0</v>
      </c>
      <c r="AE87" s="4">
        <f>IF(AE$2='NRU Proposal Calc'!$D$6,Data!AH87,0)</f>
        <v>0</v>
      </c>
      <c r="AF87" s="4">
        <f>IF(AF$2='NRU Proposal Calc'!$D$6,Data!AI87,0)</f>
        <v>0</v>
      </c>
      <c r="AG87" s="6">
        <f t="shared" si="10"/>
        <v>0</v>
      </c>
      <c r="AH87" s="18">
        <f>IF(AH$2='NRU Proposal Calc'!$E$6,0,0)</f>
        <v>0</v>
      </c>
      <c r="AI87" s="4">
        <f>IF(AI$2='NRU Proposal Calc'!$E$6,Data!AJ87,0)</f>
        <v>0</v>
      </c>
      <c r="AJ87" s="4">
        <f>IF(AJ$2='NRU Proposal Calc'!$E$6,Data!AK87,0)</f>
        <v>0</v>
      </c>
      <c r="AK87" s="4">
        <f>IF(AK$2='NRU Proposal Calc'!$E$6,Data!AL87,0)</f>
        <v>0</v>
      </c>
      <c r="AL87" s="4">
        <f>IF(AL$2='NRU Proposal Calc'!$E$6,Data!AM87,0)</f>
        <v>0</v>
      </c>
      <c r="AM87" s="4">
        <f>IF(AM$2='NRU Proposal Calc'!$E$6,Data!AN87,0)</f>
        <v>0</v>
      </c>
      <c r="AN87" s="4">
        <f>IF(AN$2='NRU Proposal Calc'!$E$6,Data!AO87,0)</f>
        <v>0</v>
      </c>
      <c r="AO87" s="4">
        <f>IF(AO$2='NRU Proposal Calc'!$E$6,Data!AP87,0)</f>
        <v>0</v>
      </c>
      <c r="AP87" s="6">
        <f t="shared" si="11"/>
        <v>0</v>
      </c>
      <c r="AQ87" s="18">
        <f>IF(AQ$2='NRU Proposal Calc'!$F$6,0,0)</f>
        <v>0</v>
      </c>
      <c r="AR87" s="4">
        <f>IF(AR$2='NRU Proposal Calc'!$F$6,Data!AQ87,0)</f>
        <v>0</v>
      </c>
      <c r="AS87" s="4">
        <f>IF(AS$2='NRU Proposal Calc'!$F$6,Data!AR87,0)</f>
        <v>0</v>
      </c>
      <c r="AT87" s="4">
        <f>IF(AT$2='NRU Proposal Calc'!$F$6,Data!AS87,0)</f>
        <v>0</v>
      </c>
      <c r="AU87" s="4">
        <f>IF(AU$2='NRU Proposal Calc'!$F$6,Data!AT87,0)</f>
        <v>0</v>
      </c>
      <c r="AV87" s="4">
        <f>IF(AV$2='NRU Proposal Calc'!$F$6,Data!AU87,0)</f>
        <v>0</v>
      </c>
      <c r="AW87" s="4">
        <f>IF(AW$2='NRU Proposal Calc'!$F$6,Data!AV87,0)</f>
        <v>0</v>
      </c>
      <c r="AX87" s="4">
        <f>IF(AX$2='NRU Proposal Calc'!$F$6,Data!AW87,0)</f>
        <v>0</v>
      </c>
      <c r="AY87" s="6">
        <f t="shared" si="12"/>
        <v>0</v>
      </c>
      <c r="AZ87" s="18">
        <f>IF(AZ$2='NRU Proposal Calc'!$G$6,0,0)</f>
        <v>0</v>
      </c>
      <c r="BA87" s="4">
        <f>IF(BA$2='NRU Proposal Calc'!$G$6,Data!AX87,0)</f>
        <v>0</v>
      </c>
      <c r="BB87" s="4">
        <f>IF(BB$2='NRU Proposal Calc'!$G$6,Data!AY87,0)</f>
        <v>0</v>
      </c>
      <c r="BC87" s="4">
        <f>IF(BC$2='NRU Proposal Calc'!$G$6,Data!AZ87,0)</f>
        <v>0</v>
      </c>
      <c r="BD87" s="4">
        <f>IF(BD$2='NRU Proposal Calc'!$G$6,Data!BA87,0)</f>
        <v>0</v>
      </c>
      <c r="BE87" s="4">
        <f>IF(BE$2='NRU Proposal Calc'!$G$6,Data!BB87,0)</f>
        <v>0</v>
      </c>
      <c r="BF87" s="4">
        <f>IF(BF$2='NRU Proposal Calc'!$G$6,Data!BC87,0)</f>
        <v>0</v>
      </c>
      <c r="BG87" s="4">
        <f>IF(BG$2='NRU Proposal Calc'!$G$6,Data!BD87,0)</f>
        <v>0</v>
      </c>
      <c r="BH87" s="6">
        <f t="shared" si="13"/>
        <v>0</v>
      </c>
      <c r="BI87" s="97">
        <f>IF('NRU Proposal Calc'!$H$6="Yes",Data!BE87,0)</f>
        <v>0</v>
      </c>
      <c r="BJ87" s="18">
        <f>IF(BJ$2='NRU Proposal Calc'!$L$4,0,0)</f>
        <v>0</v>
      </c>
      <c r="BK87" s="4">
        <f>IF(BK$2='NRU Proposal Calc'!$L$4,Data!BV87,0)</f>
        <v>0</v>
      </c>
      <c r="BL87" s="4">
        <f>IF(BL$2='NRU Proposal Calc'!$L$4,Data!BW87,0)</f>
        <v>0</v>
      </c>
      <c r="BM87" s="4">
        <f>IF(BM$2='NRU Proposal Calc'!$L$4,Data!BX87,0)</f>
        <v>0</v>
      </c>
      <c r="BN87" s="4">
        <f>IF(BN$2='NRU Proposal Calc'!$L$4,Data!BY87,0)</f>
        <v>0</v>
      </c>
      <c r="BO87" s="4">
        <f>IF(BO$2='NRU Proposal Calc'!$L$4,Data!BZ87,0)</f>
        <v>0</v>
      </c>
      <c r="BP87" s="6">
        <f t="shared" si="14"/>
        <v>0</v>
      </c>
      <c r="BQ87" s="4">
        <f>IF('NRU Proposal Calc'!$J$6='NRU Ref Data'!BQ$2,Data!C87,0)</f>
        <v>0</v>
      </c>
      <c r="BR87" s="4">
        <f>IF('NRU Proposal Calc'!$J$6='NRU Ref Data'!BR$2,Data!D87,0)</f>
        <v>0</v>
      </c>
      <c r="BS87" s="4">
        <f>IF('NRU Proposal Calc'!$J$6='NRU Ref Data'!BS$2,Data!E87,0)</f>
        <v>0</v>
      </c>
      <c r="BT87" s="4">
        <f>IF('NRU Proposal Calc'!$J$6='NRU Ref Data'!BT$2,Data!F87,0)</f>
        <v>26.285</v>
      </c>
      <c r="BU87" s="99">
        <f t="shared" si="8"/>
        <v>26.285</v>
      </c>
      <c r="BV87" s="102">
        <f>IF('NRU Proposal Calc'!$L$6="Yes",'NRU Ref Data'!BP87*'NRU Proposal Calc'!$L$5,0)</f>
        <v>0</v>
      </c>
      <c r="BW87" s="102">
        <f>IF('NRU Proposal Calc'!$M$6="Yes",IF(('NRU Proposal Calc'!I91-'NRU Ref Data'!BU87)&gt;0,('NRU Proposal Calc'!I91-'NRU Ref Data'!BU87)*'NRU Proposal Calc'!$M$5,0),0)</f>
        <v>0.25442391552511268</v>
      </c>
      <c r="BX87" s="80">
        <f>IF('NRU Proposal Calc'!$K$6="Yes",IF(('NRU Proposal Calc'!I91)&lt;'NRU Proposal Calc'!J91,('NRU Proposal Calc'!I91-'NRU Proposal Calc'!J91)*'NRU Proposal Calc'!$K$5,0),0)</f>
        <v>0</v>
      </c>
      <c r="BY87" s="105">
        <f>IF('NRU Proposal Calc'!$N$5='NRU Ref Data'!$BY$2,'NRU Scaling'!D90,0)</f>
        <v>1.3980946940998715</v>
      </c>
      <c r="BZ87" s="1">
        <f>IF('NRU Proposal Calc'!$N$5='NRU Ref Data'!$BZ$2,'NRU Scaling'!H90,0)</f>
        <v>0</v>
      </c>
      <c r="CA87" s="6">
        <f>IF('NRU Proposal Calc'!$N$6="Yes",SUM('NRU Ref Data'!BY87:BZ87),0)</f>
        <v>1.3980946940998715</v>
      </c>
      <c r="CB87" s="4"/>
      <c r="CC87" s="4"/>
      <c r="CD87" s="4"/>
      <c r="CE87" s="4"/>
      <c r="CF87" s="4"/>
      <c r="CG87" s="4"/>
      <c r="CH87" s="4"/>
      <c r="CI87" s="4"/>
      <c r="CJ87" s="4"/>
      <c r="CK87" s="4"/>
      <c r="CL87" s="4"/>
      <c r="CM87" s="4"/>
      <c r="CN87" s="4"/>
      <c r="CO87" s="4"/>
      <c r="CP87" s="4"/>
      <c r="CQ87" s="4"/>
      <c r="CR87" s="4" t="e">
        <f>IF('NRU Proposal Calc'!#REF!='NRU Ref Data'!CR$2,Data!G87,0)</f>
        <v>#REF!</v>
      </c>
      <c r="CS87" s="4" t="e">
        <f>IF('NRU Proposal Calc'!#REF!='NRU Ref Data'!CS$2,Data!H87,0)</f>
        <v>#REF!</v>
      </c>
      <c r="CT87" s="4" t="e">
        <f>IF('NRU Proposal Calc'!#REF!='NRU Ref Data'!CT$2,Data!I87,0)</f>
        <v>#REF!</v>
      </c>
      <c r="CU87" s="4" t="e">
        <f>IF('NRU Proposal Calc'!#REF!='NRU Ref Data'!CU$2,Data!J87,0)</f>
        <v>#REF!</v>
      </c>
      <c r="CV87" s="4" t="e">
        <f>IF('NRU Proposal Calc'!#REF!='NRU Ref Data'!CV$2,Data!K87,0)</f>
        <v>#REF!</v>
      </c>
      <c r="CW87" s="4" t="e">
        <f>IF('NRU Proposal Calc'!#REF!='NRU Ref Data'!CW$2,Data!L87,0)</f>
        <v>#REF!</v>
      </c>
      <c r="CX87" s="4" t="e">
        <f>IF('NRU Proposal Calc'!#REF!='NRU Ref Data'!CX$2,Data!M87,0)</f>
        <v>#REF!</v>
      </c>
      <c r="CY87" s="4" t="e">
        <f>IF('NRU Proposal Calc'!#REF!='NRU Ref Data'!CY$2,Data!N87,0)</f>
        <v>#REF!</v>
      </c>
      <c r="CZ87" s="4" t="e">
        <f>IF('NRU Proposal Calc'!#REF!='NRU Ref Data'!CZ$2,Data!O87,0)</f>
        <v>#REF!</v>
      </c>
      <c r="DA87" s="4" t="e">
        <f>IF('NRU Proposal Calc'!#REF!='NRU Ref Data'!DA$2,Data!P87,0)</f>
        <v>#REF!</v>
      </c>
      <c r="DB87" s="4" t="e">
        <f>IF('NRU Proposal Calc'!#REF!='NRU Ref Data'!DB$2,Data!Q87,0)</f>
        <v>#REF!</v>
      </c>
      <c r="DC87" s="4" t="e">
        <f>IF('NRU Proposal Calc'!#REF!='NRU Ref Data'!DC$2,Data!R87,0)</f>
        <v>#REF!</v>
      </c>
      <c r="DD87" s="4" t="e">
        <f>IF('NRU Proposal Calc'!#REF!='NRU Ref Data'!DD$2,Data!S87,0)</f>
        <v>#REF!</v>
      </c>
      <c r="DE87" s="4" t="e">
        <f>IF('NRU Proposal Calc'!#REF!='NRU Ref Data'!DE$2,Data!T87,0)</f>
        <v>#REF!</v>
      </c>
      <c r="DF87" s="4" t="e">
        <f>IF('NRU Proposal Calc'!#REF!='NRU Ref Data'!DF$2,Data!U87,0)</f>
        <v>#REF!</v>
      </c>
      <c r="DG87" s="22" t="e">
        <f t="shared" si="15"/>
        <v>#REF!</v>
      </c>
    </row>
    <row r="88" spans="1:111" x14ac:dyDescent="0.3">
      <c r="A88" s="12">
        <v>10273</v>
      </c>
      <c r="B88" s="37" t="s">
        <v>95</v>
      </c>
      <c r="C88" s="18">
        <f>IF('NRU Proposal Calc'!$C$6='NRU Ref Data'!C$2,Data!G88,0)</f>
        <v>0</v>
      </c>
      <c r="D88" s="4">
        <f>IF('NRU Proposal Calc'!$C$6='NRU Ref Data'!D$2,Data!H88,0)</f>
        <v>0</v>
      </c>
      <c r="E88" s="4">
        <f>IF('NRU Proposal Calc'!$C$6='NRU Ref Data'!E$2,Data!I88,0)</f>
        <v>8.5909462328767123</v>
      </c>
      <c r="F88" s="4">
        <f>IF('NRU Proposal Calc'!$C$6='NRU Ref Data'!F$2,Data!J88,0)</f>
        <v>0</v>
      </c>
      <c r="G88" s="4">
        <f>IF('NRU Proposal Calc'!$C$6='NRU Ref Data'!G$2,Data!K88,0)</f>
        <v>0</v>
      </c>
      <c r="H88" s="4">
        <f>IF('NRU Proposal Calc'!$C$6='NRU Ref Data'!H$2,Data!L88,0)</f>
        <v>0</v>
      </c>
      <c r="I88" s="4">
        <f>IF('NRU Proposal Calc'!$C$6='NRU Ref Data'!I$2,Data!M88,0)</f>
        <v>0</v>
      </c>
      <c r="J88" s="4">
        <f>IF('NRU Proposal Calc'!$C$6='NRU Ref Data'!J$2,Data!N88,0)</f>
        <v>0</v>
      </c>
      <c r="K88" s="4">
        <f>IF('NRU Proposal Calc'!$C$6='NRU Ref Data'!K$2,Data!O88,0)</f>
        <v>0</v>
      </c>
      <c r="L88" s="4">
        <f>IF('NRU Proposal Calc'!$C$6='NRU Ref Data'!L$2,Data!P88,0)</f>
        <v>0</v>
      </c>
      <c r="M88" s="4">
        <f>IF('NRU Proposal Calc'!$C$6='NRU Ref Data'!M$2,Data!Q88,0)</f>
        <v>0</v>
      </c>
      <c r="N88" s="4">
        <f>IF('NRU Proposal Calc'!$C$6='NRU Ref Data'!N$2,Data!R88,0)</f>
        <v>0</v>
      </c>
      <c r="O88" s="4">
        <f>IF('NRU Proposal Calc'!$C$6='NRU Ref Data'!O$2,Data!S88,0)</f>
        <v>0</v>
      </c>
      <c r="P88" s="4">
        <f>IF('NRU Proposal Calc'!$C$6='NRU Ref Data'!P$2,Data!T88,0)</f>
        <v>0</v>
      </c>
      <c r="Q88" s="4">
        <f>IF('NRU Proposal Calc'!$C$6='NRU Ref Data'!Q$2,Data!U88,0)</f>
        <v>0</v>
      </c>
      <c r="R88" s="22">
        <f t="shared" si="9"/>
        <v>8.5909462328767123</v>
      </c>
      <c r="S88" s="18">
        <f>IF(S$2='NRU Proposal Calc'!$D$6,Data!V88,0)</f>
        <v>0</v>
      </c>
      <c r="T88" s="4">
        <f>IF(T$2='NRU Proposal Calc'!$D$6,Data!W88,0)</f>
        <v>0</v>
      </c>
      <c r="U88" s="4">
        <f>IF(U$2='NRU Proposal Calc'!$D$6,Data!X88,0)</f>
        <v>0</v>
      </c>
      <c r="V88" s="4">
        <f>IF(V$2='NRU Proposal Calc'!$D$6,Data!Y88,0)</f>
        <v>0</v>
      </c>
      <c r="W88" s="4">
        <f>IF(W$2='NRU Proposal Calc'!$D$6,Data!Z88,0)</f>
        <v>0</v>
      </c>
      <c r="X88" s="4">
        <f>IF(X$2='NRU Proposal Calc'!$D$6,Data!AA88,0)</f>
        <v>0</v>
      </c>
      <c r="Y88" s="4">
        <f>IF(Y$2='NRU Proposal Calc'!$D$6,Data!AB88,0)</f>
        <v>0</v>
      </c>
      <c r="Z88" s="4">
        <f>IF(Z$2='NRU Proposal Calc'!$D$6,Data!AC88,0)</f>
        <v>0</v>
      </c>
      <c r="AA88" s="4">
        <f>IF(AA$2='NRU Proposal Calc'!$D$6,Data!AD88,0)</f>
        <v>0</v>
      </c>
      <c r="AB88" s="4">
        <f>IF(AB$2='NRU Proposal Calc'!$D$6,Data!AE88,0)</f>
        <v>0</v>
      </c>
      <c r="AC88" s="4">
        <f>IF(AC$2='NRU Proposal Calc'!$D$6,Data!AF88,0)</f>
        <v>0</v>
      </c>
      <c r="AD88" s="4">
        <f>IF(AD$2='NRU Proposal Calc'!$D$6,Data!AG88,0)</f>
        <v>0</v>
      </c>
      <c r="AE88" s="4">
        <f>IF(AE$2='NRU Proposal Calc'!$D$6,Data!AH88,0)</f>
        <v>0</v>
      </c>
      <c r="AF88" s="4">
        <f>IF(AF$2='NRU Proposal Calc'!$D$6,Data!AI88,0)</f>
        <v>0</v>
      </c>
      <c r="AG88" s="6">
        <f t="shared" si="10"/>
        <v>0</v>
      </c>
      <c r="AH88" s="18">
        <f>IF(AH$2='NRU Proposal Calc'!$E$6,0,0)</f>
        <v>0</v>
      </c>
      <c r="AI88" s="4">
        <f>IF(AI$2='NRU Proposal Calc'!$E$6,Data!AJ88,0)</f>
        <v>0</v>
      </c>
      <c r="AJ88" s="4">
        <f>IF(AJ$2='NRU Proposal Calc'!$E$6,Data!AK88,0)</f>
        <v>0</v>
      </c>
      <c r="AK88" s="4">
        <f>IF(AK$2='NRU Proposal Calc'!$E$6,Data!AL88,0)</f>
        <v>0</v>
      </c>
      <c r="AL88" s="4">
        <f>IF(AL$2='NRU Proposal Calc'!$E$6,Data!AM88,0)</f>
        <v>0</v>
      </c>
      <c r="AM88" s="4">
        <f>IF(AM$2='NRU Proposal Calc'!$E$6,Data!AN88,0)</f>
        <v>0</v>
      </c>
      <c r="AN88" s="4">
        <f>IF(AN$2='NRU Proposal Calc'!$E$6,Data!AO88,0)</f>
        <v>0</v>
      </c>
      <c r="AO88" s="4">
        <f>IF(AO$2='NRU Proposal Calc'!$E$6,Data!AP88,0)</f>
        <v>0</v>
      </c>
      <c r="AP88" s="6">
        <f t="shared" si="11"/>
        <v>0</v>
      </c>
      <c r="AQ88" s="18">
        <f>IF(AQ$2='NRU Proposal Calc'!$F$6,0,0)</f>
        <v>0</v>
      </c>
      <c r="AR88" s="4">
        <f>IF(AR$2='NRU Proposal Calc'!$F$6,Data!AQ88,0)</f>
        <v>0</v>
      </c>
      <c r="AS88" s="4">
        <f>IF(AS$2='NRU Proposal Calc'!$F$6,Data!AR88,0)</f>
        <v>0</v>
      </c>
      <c r="AT88" s="4">
        <f>IF(AT$2='NRU Proposal Calc'!$F$6,Data!AS88,0)</f>
        <v>0</v>
      </c>
      <c r="AU88" s="4">
        <f>IF(AU$2='NRU Proposal Calc'!$F$6,Data!AT88,0)</f>
        <v>0</v>
      </c>
      <c r="AV88" s="4">
        <f>IF(AV$2='NRU Proposal Calc'!$F$6,Data!AU88,0)</f>
        <v>0</v>
      </c>
      <c r="AW88" s="4">
        <f>IF(AW$2='NRU Proposal Calc'!$F$6,Data!AV88,0)</f>
        <v>0</v>
      </c>
      <c r="AX88" s="4">
        <f>IF(AX$2='NRU Proposal Calc'!$F$6,Data!AW88,0)</f>
        <v>0</v>
      </c>
      <c r="AY88" s="6">
        <f t="shared" si="12"/>
        <v>0</v>
      </c>
      <c r="AZ88" s="18">
        <f>IF(AZ$2='NRU Proposal Calc'!$G$6,0,0)</f>
        <v>0</v>
      </c>
      <c r="BA88" s="4">
        <f>IF(BA$2='NRU Proposal Calc'!$G$6,Data!AX88,0)</f>
        <v>0</v>
      </c>
      <c r="BB88" s="4">
        <f>IF(BB$2='NRU Proposal Calc'!$G$6,Data!AY88,0)</f>
        <v>0</v>
      </c>
      <c r="BC88" s="4">
        <f>IF(BC$2='NRU Proposal Calc'!$G$6,Data!AZ88,0)</f>
        <v>0</v>
      </c>
      <c r="BD88" s="4">
        <f>IF(BD$2='NRU Proposal Calc'!$G$6,Data!BA88,0)</f>
        <v>0</v>
      </c>
      <c r="BE88" s="4">
        <f>IF(BE$2='NRU Proposal Calc'!$G$6,Data!BB88,0)</f>
        <v>0</v>
      </c>
      <c r="BF88" s="4">
        <f>IF(BF$2='NRU Proposal Calc'!$G$6,Data!BC88,0)</f>
        <v>0</v>
      </c>
      <c r="BG88" s="4">
        <f>IF(BG$2='NRU Proposal Calc'!$G$6,Data!BD88,0)</f>
        <v>0</v>
      </c>
      <c r="BH88" s="6">
        <f t="shared" si="13"/>
        <v>0</v>
      </c>
      <c r="BI88" s="97">
        <f>IF('NRU Proposal Calc'!$H$6="Yes",Data!BE88,0)</f>
        <v>0</v>
      </c>
      <c r="BJ88" s="18">
        <f>IF(BJ$2='NRU Proposal Calc'!$L$4,0,0)</f>
        <v>0</v>
      </c>
      <c r="BK88" s="4">
        <f>IF(BK$2='NRU Proposal Calc'!$L$4,Data!BV88,0)</f>
        <v>0</v>
      </c>
      <c r="BL88" s="4">
        <f>IF(BL$2='NRU Proposal Calc'!$L$4,Data!BW88,0)</f>
        <v>0</v>
      </c>
      <c r="BM88" s="4">
        <f>IF(BM$2='NRU Proposal Calc'!$L$4,Data!BX88,0)</f>
        <v>0</v>
      </c>
      <c r="BN88" s="4">
        <f>IF(BN$2='NRU Proposal Calc'!$L$4,Data!BY88,0)</f>
        <v>0</v>
      </c>
      <c r="BO88" s="4">
        <f>IF(BO$2='NRU Proposal Calc'!$L$4,Data!BZ88,0)</f>
        <v>0</v>
      </c>
      <c r="BP88" s="6">
        <f t="shared" si="14"/>
        <v>0</v>
      </c>
      <c r="BQ88" s="4">
        <f>IF('NRU Proposal Calc'!$J$6='NRU Ref Data'!BQ$2,Data!C88,0)</f>
        <v>0</v>
      </c>
      <c r="BR88" s="4">
        <f>IF('NRU Proposal Calc'!$J$6='NRU Ref Data'!BR$2,Data!D88,0)</f>
        <v>0</v>
      </c>
      <c r="BS88" s="4">
        <f>IF('NRU Proposal Calc'!$J$6='NRU Ref Data'!BS$2,Data!E88,0)</f>
        <v>0</v>
      </c>
      <c r="BT88" s="4">
        <f>IF('NRU Proposal Calc'!$J$6='NRU Ref Data'!BT$2,Data!F88,0)</f>
        <v>5.8810000000000002</v>
      </c>
      <c r="BU88" s="99">
        <f t="shared" si="8"/>
        <v>5.8810000000000002</v>
      </c>
      <c r="BV88" s="102">
        <f>IF('NRU Proposal Calc'!$L$6="Yes",'NRU Ref Data'!BP88*'NRU Proposal Calc'!$L$5,0)</f>
        <v>0</v>
      </c>
      <c r="BW88" s="102">
        <f>IF('NRU Proposal Calc'!$M$6="Yes",IF(('NRU Proposal Calc'!I92-'NRU Ref Data'!BU88)&gt;0,('NRU Proposal Calc'!I92-'NRU Ref Data'!BU88)*'NRU Proposal Calc'!$M$5,0),0)</f>
        <v>1.3549731164383561</v>
      </c>
      <c r="BX88" s="80">
        <f>IF('NRU Proposal Calc'!$K$6="Yes",IF(('NRU Proposal Calc'!I92)&lt;'NRU Proposal Calc'!J92,('NRU Proposal Calc'!I92-'NRU Proposal Calc'!J92)*'NRU Proposal Calc'!$K$5,0),0)</f>
        <v>0</v>
      </c>
      <c r="BY88" s="105">
        <f>IF('NRU Proposal Calc'!$N$5='NRU Ref Data'!$BY$2,'NRU Scaling'!D91,0)</f>
        <v>0.38119047545805063</v>
      </c>
      <c r="BZ88" s="1">
        <f>IF('NRU Proposal Calc'!$N$5='NRU Ref Data'!$BZ$2,'NRU Scaling'!H91,0)</f>
        <v>0</v>
      </c>
      <c r="CA88" s="6">
        <f>IF('NRU Proposal Calc'!$N$6="Yes",SUM('NRU Ref Data'!BY88:BZ88),0)</f>
        <v>0.38119047545805063</v>
      </c>
      <c r="CB88" s="4"/>
      <c r="CC88" s="4"/>
      <c r="CD88" s="4"/>
      <c r="CE88" s="4"/>
      <c r="CF88" s="4"/>
      <c r="CG88" s="4"/>
      <c r="CH88" s="4"/>
      <c r="CI88" s="4"/>
      <c r="CJ88" s="4"/>
      <c r="CK88" s="4"/>
      <c r="CL88" s="4"/>
      <c r="CM88" s="4"/>
      <c r="CN88" s="4"/>
      <c r="CO88" s="4"/>
      <c r="CP88" s="4"/>
      <c r="CQ88" s="4"/>
      <c r="CR88" s="4" t="e">
        <f>IF('NRU Proposal Calc'!#REF!='NRU Ref Data'!CR$2,Data!G88,0)</f>
        <v>#REF!</v>
      </c>
      <c r="CS88" s="4" t="e">
        <f>IF('NRU Proposal Calc'!#REF!='NRU Ref Data'!CS$2,Data!H88,0)</f>
        <v>#REF!</v>
      </c>
      <c r="CT88" s="4" t="e">
        <f>IF('NRU Proposal Calc'!#REF!='NRU Ref Data'!CT$2,Data!I88,0)</f>
        <v>#REF!</v>
      </c>
      <c r="CU88" s="4" t="e">
        <f>IF('NRU Proposal Calc'!#REF!='NRU Ref Data'!CU$2,Data!J88,0)</f>
        <v>#REF!</v>
      </c>
      <c r="CV88" s="4" t="e">
        <f>IF('NRU Proposal Calc'!#REF!='NRU Ref Data'!CV$2,Data!K88,0)</f>
        <v>#REF!</v>
      </c>
      <c r="CW88" s="4" t="e">
        <f>IF('NRU Proposal Calc'!#REF!='NRU Ref Data'!CW$2,Data!L88,0)</f>
        <v>#REF!</v>
      </c>
      <c r="CX88" s="4" t="e">
        <f>IF('NRU Proposal Calc'!#REF!='NRU Ref Data'!CX$2,Data!M88,0)</f>
        <v>#REF!</v>
      </c>
      <c r="CY88" s="4" t="e">
        <f>IF('NRU Proposal Calc'!#REF!='NRU Ref Data'!CY$2,Data!N88,0)</f>
        <v>#REF!</v>
      </c>
      <c r="CZ88" s="4" t="e">
        <f>IF('NRU Proposal Calc'!#REF!='NRU Ref Data'!CZ$2,Data!O88,0)</f>
        <v>#REF!</v>
      </c>
      <c r="DA88" s="4" t="e">
        <f>IF('NRU Proposal Calc'!#REF!='NRU Ref Data'!DA$2,Data!P88,0)</f>
        <v>#REF!</v>
      </c>
      <c r="DB88" s="4" t="e">
        <f>IF('NRU Proposal Calc'!#REF!='NRU Ref Data'!DB$2,Data!Q88,0)</f>
        <v>#REF!</v>
      </c>
      <c r="DC88" s="4" t="e">
        <f>IF('NRU Proposal Calc'!#REF!='NRU Ref Data'!DC$2,Data!R88,0)</f>
        <v>#REF!</v>
      </c>
      <c r="DD88" s="4" t="e">
        <f>IF('NRU Proposal Calc'!#REF!='NRU Ref Data'!DD$2,Data!S88,0)</f>
        <v>#REF!</v>
      </c>
      <c r="DE88" s="4" t="e">
        <f>IF('NRU Proposal Calc'!#REF!='NRU Ref Data'!DE$2,Data!T88,0)</f>
        <v>#REF!</v>
      </c>
      <c r="DF88" s="4" t="e">
        <f>IF('NRU Proposal Calc'!#REF!='NRU Ref Data'!DF$2,Data!U88,0)</f>
        <v>#REF!</v>
      </c>
      <c r="DG88" s="22" t="e">
        <f t="shared" si="15"/>
        <v>#REF!</v>
      </c>
    </row>
    <row r="89" spans="1:111" x14ac:dyDescent="0.3">
      <c r="A89" s="12">
        <v>10278</v>
      </c>
      <c r="B89" s="37" t="s">
        <v>96</v>
      </c>
      <c r="C89" s="18">
        <f>IF('NRU Proposal Calc'!$C$6='NRU Ref Data'!C$2,Data!G89,0)</f>
        <v>0</v>
      </c>
      <c r="D89" s="4">
        <f>IF('NRU Proposal Calc'!$C$6='NRU Ref Data'!D$2,Data!H89,0)</f>
        <v>0</v>
      </c>
      <c r="E89" s="4">
        <f>IF('NRU Proposal Calc'!$C$6='NRU Ref Data'!E$2,Data!I89,0)</f>
        <v>40.538996004566215</v>
      </c>
      <c r="F89" s="4">
        <f>IF('NRU Proposal Calc'!$C$6='NRU Ref Data'!F$2,Data!J89,0)</f>
        <v>0</v>
      </c>
      <c r="G89" s="4">
        <f>IF('NRU Proposal Calc'!$C$6='NRU Ref Data'!G$2,Data!K89,0)</f>
        <v>0</v>
      </c>
      <c r="H89" s="4">
        <f>IF('NRU Proposal Calc'!$C$6='NRU Ref Data'!H$2,Data!L89,0)</f>
        <v>0</v>
      </c>
      <c r="I89" s="4">
        <f>IF('NRU Proposal Calc'!$C$6='NRU Ref Data'!I$2,Data!M89,0)</f>
        <v>0</v>
      </c>
      <c r="J89" s="4">
        <f>IF('NRU Proposal Calc'!$C$6='NRU Ref Data'!J$2,Data!N89,0)</f>
        <v>0</v>
      </c>
      <c r="K89" s="4">
        <f>IF('NRU Proposal Calc'!$C$6='NRU Ref Data'!K$2,Data!O89,0)</f>
        <v>0</v>
      </c>
      <c r="L89" s="4">
        <f>IF('NRU Proposal Calc'!$C$6='NRU Ref Data'!L$2,Data!P89,0)</f>
        <v>0</v>
      </c>
      <c r="M89" s="4">
        <f>IF('NRU Proposal Calc'!$C$6='NRU Ref Data'!M$2,Data!Q89,0)</f>
        <v>0</v>
      </c>
      <c r="N89" s="4">
        <f>IF('NRU Proposal Calc'!$C$6='NRU Ref Data'!N$2,Data!R89,0)</f>
        <v>0</v>
      </c>
      <c r="O89" s="4">
        <f>IF('NRU Proposal Calc'!$C$6='NRU Ref Data'!O$2,Data!S89,0)</f>
        <v>0</v>
      </c>
      <c r="P89" s="4">
        <f>IF('NRU Proposal Calc'!$C$6='NRU Ref Data'!P$2,Data!T89,0)</f>
        <v>0</v>
      </c>
      <c r="Q89" s="4">
        <f>IF('NRU Proposal Calc'!$C$6='NRU Ref Data'!Q$2,Data!U89,0)</f>
        <v>0</v>
      </c>
      <c r="R89" s="22">
        <f t="shared" si="9"/>
        <v>40.538996004566215</v>
      </c>
      <c r="S89" s="18">
        <f>IF(S$2='NRU Proposal Calc'!$D$6,Data!V89,0)</f>
        <v>0</v>
      </c>
      <c r="T89" s="4">
        <f>IF(T$2='NRU Proposal Calc'!$D$6,Data!W89,0)</f>
        <v>0</v>
      </c>
      <c r="U89" s="4">
        <f>IF(U$2='NRU Proposal Calc'!$D$6,Data!X89,0)</f>
        <v>0</v>
      </c>
      <c r="V89" s="4">
        <f>IF(V$2='NRU Proposal Calc'!$D$6,Data!Y89,0)</f>
        <v>0</v>
      </c>
      <c r="W89" s="4">
        <f>IF(W$2='NRU Proposal Calc'!$D$6,Data!Z89,0)</f>
        <v>0</v>
      </c>
      <c r="X89" s="4">
        <f>IF(X$2='NRU Proposal Calc'!$D$6,Data!AA89,0)</f>
        <v>0</v>
      </c>
      <c r="Y89" s="4">
        <f>IF(Y$2='NRU Proposal Calc'!$D$6,Data!AB89,0)</f>
        <v>0</v>
      </c>
      <c r="Z89" s="4">
        <f>IF(Z$2='NRU Proposal Calc'!$D$6,Data!AC89,0)</f>
        <v>0</v>
      </c>
      <c r="AA89" s="4">
        <f>IF(AA$2='NRU Proposal Calc'!$D$6,Data!AD89,0)</f>
        <v>0</v>
      </c>
      <c r="AB89" s="4">
        <f>IF(AB$2='NRU Proposal Calc'!$D$6,Data!AE89,0)</f>
        <v>0</v>
      </c>
      <c r="AC89" s="4">
        <f>IF(AC$2='NRU Proposal Calc'!$D$6,Data!AF89,0)</f>
        <v>0</v>
      </c>
      <c r="AD89" s="4">
        <f>IF(AD$2='NRU Proposal Calc'!$D$6,Data!AG89,0)</f>
        <v>0</v>
      </c>
      <c r="AE89" s="4">
        <f>IF(AE$2='NRU Proposal Calc'!$D$6,Data!AH89,0)</f>
        <v>0</v>
      </c>
      <c r="AF89" s="4">
        <f>IF(AF$2='NRU Proposal Calc'!$D$6,Data!AI89,0)</f>
        <v>0</v>
      </c>
      <c r="AG89" s="6">
        <f t="shared" si="10"/>
        <v>0</v>
      </c>
      <c r="AH89" s="18">
        <f>IF(AH$2='NRU Proposal Calc'!$E$6,0,0)</f>
        <v>0</v>
      </c>
      <c r="AI89" s="4">
        <f>IF(AI$2='NRU Proposal Calc'!$E$6,Data!AJ89,0)</f>
        <v>0</v>
      </c>
      <c r="AJ89" s="4">
        <f>IF(AJ$2='NRU Proposal Calc'!$E$6,Data!AK89,0)</f>
        <v>1.5296803652968036</v>
      </c>
      <c r="AK89" s="4">
        <f>IF(AK$2='NRU Proposal Calc'!$E$6,Data!AL89,0)</f>
        <v>0</v>
      </c>
      <c r="AL89" s="4">
        <f>IF(AL$2='NRU Proposal Calc'!$E$6,Data!AM89,0)</f>
        <v>0</v>
      </c>
      <c r="AM89" s="4">
        <f>IF(AM$2='NRU Proposal Calc'!$E$6,Data!AN89,0)</f>
        <v>0</v>
      </c>
      <c r="AN89" s="4">
        <f>IF(AN$2='NRU Proposal Calc'!$E$6,Data!AO89,0)</f>
        <v>0</v>
      </c>
      <c r="AO89" s="4">
        <f>IF(AO$2='NRU Proposal Calc'!$E$6,Data!AP89,0)</f>
        <v>0</v>
      </c>
      <c r="AP89" s="6">
        <f t="shared" si="11"/>
        <v>1.5296803652968036</v>
      </c>
      <c r="AQ89" s="18">
        <f>IF(AQ$2='NRU Proposal Calc'!$F$6,0,0)</f>
        <v>0</v>
      </c>
      <c r="AR89" s="4">
        <f>IF(AR$2='NRU Proposal Calc'!$F$6,Data!AQ89,0)</f>
        <v>0</v>
      </c>
      <c r="AS89" s="4">
        <f>IF(AS$2='NRU Proposal Calc'!$F$6,Data!AR89,0)</f>
        <v>0</v>
      </c>
      <c r="AT89" s="4">
        <f>IF(AT$2='NRU Proposal Calc'!$F$6,Data!AS89,0)</f>
        <v>0</v>
      </c>
      <c r="AU89" s="4">
        <f>IF(AU$2='NRU Proposal Calc'!$F$6,Data!AT89,0)</f>
        <v>0</v>
      </c>
      <c r="AV89" s="4">
        <f>IF(AV$2='NRU Proposal Calc'!$F$6,Data!AU89,0)</f>
        <v>0</v>
      </c>
      <c r="AW89" s="4">
        <f>IF(AW$2='NRU Proposal Calc'!$F$6,Data!AV89,0)</f>
        <v>0</v>
      </c>
      <c r="AX89" s="4">
        <f>IF(AX$2='NRU Proposal Calc'!$F$6,Data!AW89,0)</f>
        <v>0</v>
      </c>
      <c r="AY89" s="6">
        <f t="shared" si="12"/>
        <v>0</v>
      </c>
      <c r="AZ89" s="18">
        <f>IF(AZ$2='NRU Proposal Calc'!$G$6,0,0)</f>
        <v>0</v>
      </c>
      <c r="BA89" s="4">
        <f>IF(BA$2='NRU Proposal Calc'!$G$6,Data!AX89,0)</f>
        <v>0</v>
      </c>
      <c r="BB89" s="4">
        <f>IF(BB$2='NRU Proposal Calc'!$G$6,Data!AY89,0)</f>
        <v>0</v>
      </c>
      <c r="BC89" s="4">
        <f>IF(BC$2='NRU Proposal Calc'!$G$6,Data!AZ89,0)</f>
        <v>0</v>
      </c>
      <c r="BD89" s="4">
        <f>IF(BD$2='NRU Proposal Calc'!$G$6,Data!BA89,0)</f>
        <v>0</v>
      </c>
      <c r="BE89" s="4">
        <f>IF(BE$2='NRU Proposal Calc'!$G$6,Data!BB89,0)</f>
        <v>0</v>
      </c>
      <c r="BF89" s="4">
        <f>IF(BF$2='NRU Proposal Calc'!$G$6,Data!BC89,0)</f>
        <v>0</v>
      </c>
      <c r="BG89" s="4">
        <f>IF(BG$2='NRU Proposal Calc'!$G$6,Data!BD89,0)</f>
        <v>0</v>
      </c>
      <c r="BH89" s="6">
        <f t="shared" si="13"/>
        <v>0</v>
      </c>
      <c r="BI89" s="97">
        <f>IF('NRU Proposal Calc'!$H$6="Yes",Data!BE89,0)</f>
        <v>0</v>
      </c>
      <c r="BJ89" s="18">
        <f>IF(BJ$2='NRU Proposal Calc'!$L$4,0,0)</f>
        <v>0</v>
      </c>
      <c r="BK89" s="4">
        <f>IF(BK$2='NRU Proposal Calc'!$L$4,Data!BV89,0)</f>
        <v>0</v>
      </c>
      <c r="BL89" s="4">
        <f>IF(BL$2='NRU Proposal Calc'!$L$4,Data!BW89,0)</f>
        <v>7.2500000000000009E-2</v>
      </c>
      <c r="BM89" s="4">
        <f>IF(BM$2='NRU Proposal Calc'!$L$4,Data!BX89,0)</f>
        <v>0</v>
      </c>
      <c r="BN89" s="4">
        <f>IF(BN$2='NRU Proposal Calc'!$L$4,Data!BY89,0)</f>
        <v>0</v>
      </c>
      <c r="BO89" s="4">
        <f>IF(BO$2='NRU Proposal Calc'!$L$4,Data!BZ89,0)</f>
        <v>0</v>
      </c>
      <c r="BP89" s="6">
        <f t="shared" si="14"/>
        <v>7.2500000000000009E-2</v>
      </c>
      <c r="BQ89" s="4">
        <f>IF('NRU Proposal Calc'!$J$6='NRU Ref Data'!BQ$2,Data!C89,0)</f>
        <v>0</v>
      </c>
      <c r="BR89" s="4">
        <f>IF('NRU Proposal Calc'!$J$6='NRU Ref Data'!BR$2,Data!D89,0)</f>
        <v>0</v>
      </c>
      <c r="BS89" s="4">
        <f>IF('NRU Proposal Calc'!$J$6='NRU Ref Data'!BS$2,Data!E89,0)</f>
        <v>0</v>
      </c>
      <c r="BT89" s="4">
        <f>IF('NRU Proposal Calc'!$J$6='NRU Ref Data'!BT$2,Data!F89,0)</f>
        <v>35.927999999999997</v>
      </c>
      <c r="BU89" s="99">
        <f t="shared" si="8"/>
        <v>35.927999999999997</v>
      </c>
      <c r="BV89" s="102">
        <f>IF('NRU Proposal Calc'!$L$6="Yes",'NRU Ref Data'!BP89*'NRU Proposal Calc'!$L$5,0)</f>
        <v>3.6250000000000004E-2</v>
      </c>
      <c r="BW89" s="102">
        <f>IF('NRU Proposal Calc'!$M$6="Yes",IF(('NRU Proposal Calc'!I93-'NRU Ref Data'!BU89)&gt;0,('NRU Proposal Calc'!I93-'NRU Ref Data'!BU89)*'NRU Proposal Calc'!$M$5,0),0)</f>
        <v>1.5406578196347063</v>
      </c>
      <c r="BX89" s="80">
        <f>IF('NRU Proposal Calc'!$K$6="Yes",IF(('NRU Proposal Calc'!I93)&lt;'NRU Proposal Calc'!J93,('NRU Proposal Calc'!I93-'NRU Proposal Calc'!J93)*'NRU Proposal Calc'!$K$5,0),0)</f>
        <v>0</v>
      </c>
      <c r="BY89" s="105">
        <f>IF('NRU Proposal Calc'!$N$5='NRU Ref Data'!$BY$2,'NRU Scaling'!D92,0)</f>
        <v>1.9757554946270797</v>
      </c>
      <c r="BZ89" s="1">
        <f>IF('NRU Proposal Calc'!$N$5='NRU Ref Data'!$BZ$2,'NRU Scaling'!H92,0)</f>
        <v>0</v>
      </c>
      <c r="CA89" s="6">
        <f>IF('NRU Proposal Calc'!$N$6="Yes",SUM('NRU Ref Data'!BY89:BZ89),0)</f>
        <v>1.9757554946270797</v>
      </c>
      <c r="CB89" s="4"/>
      <c r="CC89" s="4"/>
      <c r="CD89" s="4"/>
      <c r="CE89" s="4"/>
      <c r="CF89" s="4"/>
      <c r="CG89" s="4"/>
      <c r="CH89" s="4"/>
      <c r="CI89" s="4"/>
      <c r="CJ89" s="4"/>
      <c r="CK89" s="4"/>
      <c r="CL89" s="4"/>
      <c r="CM89" s="4"/>
      <c r="CN89" s="4"/>
      <c r="CO89" s="4"/>
      <c r="CP89" s="4"/>
      <c r="CQ89" s="4"/>
      <c r="CR89" s="4" t="e">
        <f>IF('NRU Proposal Calc'!#REF!='NRU Ref Data'!CR$2,Data!G89,0)</f>
        <v>#REF!</v>
      </c>
      <c r="CS89" s="4" t="e">
        <f>IF('NRU Proposal Calc'!#REF!='NRU Ref Data'!CS$2,Data!H89,0)</f>
        <v>#REF!</v>
      </c>
      <c r="CT89" s="4" t="e">
        <f>IF('NRU Proposal Calc'!#REF!='NRU Ref Data'!CT$2,Data!I89,0)</f>
        <v>#REF!</v>
      </c>
      <c r="CU89" s="4" t="e">
        <f>IF('NRU Proposal Calc'!#REF!='NRU Ref Data'!CU$2,Data!J89,0)</f>
        <v>#REF!</v>
      </c>
      <c r="CV89" s="4" t="e">
        <f>IF('NRU Proposal Calc'!#REF!='NRU Ref Data'!CV$2,Data!K89,0)</f>
        <v>#REF!</v>
      </c>
      <c r="CW89" s="4" t="e">
        <f>IF('NRU Proposal Calc'!#REF!='NRU Ref Data'!CW$2,Data!L89,0)</f>
        <v>#REF!</v>
      </c>
      <c r="CX89" s="4" t="e">
        <f>IF('NRU Proposal Calc'!#REF!='NRU Ref Data'!CX$2,Data!M89,0)</f>
        <v>#REF!</v>
      </c>
      <c r="CY89" s="4" t="e">
        <f>IF('NRU Proposal Calc'!#REF!='NRU Ref Data'!CY$2,Data!N89,0)</f>
        <v>#REF!</v>
      </c>
      <c r="CZ89" s="4" t="e">
        <f>IF('NRU Proposal Calc'!#REF!='NRU Ref Data'!CZ$2,Data!O89,0)</f>
        <v>#REF!</v>
      </c>
      <c r="DA89" s="4" t="e">
        <f>IF('NRU Proposal Calc'!#REF!='NRU Ref Data'!DA$2,Data!P89,0)</f>
        <v>#REF!</v>
      </c>
      <c r="DB89" s="4" t="e">
        <f>IF('NRU Proposal Calc'!#REF!='NRU Ref Data'!DB$2,Data!Q89,0)</f>
        <v>#REF!</v>
      </c>
      <c r="DC89" s="4" t="e">
        <f>IF('NRU Proposal Calc'!#REF!='NRU Ref Data'!DC$2,Data!R89,0)</f>
        <v>#REF!</v>
      </c>
      <c r="DD89" s="4" t="e">
        <f>IF('NRU Proposal Calc'!#REF!='NRU Ref Data'!DD$2,Data!S89,0)</f>
        <v>#REF!</v>
      </c>
      <c r="DE89" s="4" t="e">
        <f>IF('NRU Proposal Calc'!#REF!='NRU Ref Data'!DE$2,Data!T89,0)</f>
        <v>#REF!</v>
      </c>
      <c r="DF89" s="4" t="e">
        <f>IF('NRU Proposal Calc'!#REF!='NRU Ref Data'!DF$2,Data!U89,0)</f>
        <v>#REF!</v>
      </c>
      <c r="DG89" s="22" t="e">
        <f t="shared" si="15"/>
        <v>#REF!</v>
      </c>
    </row>
    <row r="90" spans="1:111" x14ac:dyDescent="0.3">
      <c r="A90" s="12">
        <v>10279</v>
      </c>
      <c r="B90" s="37" t="s">
        <v>97</v>
      </c>
      <c r="C90" s="18">
        <f>IF('NRU Proposal Calc'!$C$6='NRU Ref Data'!C$2,Data!G90,0)</f>
        <v>0</v>
      </c>
      <c r="D90" s="4">
        <f>IF('NRU Proposal Calc'!$C$6='NRU Ref Data'!D$2,Data!H90,0)</f>
        <v>0</v>
      </c>
      <c r="E90" s="4">
        <f>IF('NRU Proposal Calc'!$C$6='NRU Ref Data'!E$2,Data!I90,0)</f>
        <v>163.57611347031963</v>
      </c>
      <c r="F90" s="4">
        <f>IF('NRU Proposal Calc'!$C$6='NRU Ref Data'!F$2,Data!J90,0)</f>
        <v>0</v>
      </c>
      <c r="G90" s="4">
        <f>IF('NRU Proposal Calc'!$C$6='NRU Ref Data'!G$2,Data!K90,0)</f>
        <v>0</v>
      </c>
      <c r="H90" s="4">
        <f>IF('NRU Proposal Calc'!$C$6='NRU Ref Data'!H$2,Data!L90,0)</f>
        <v>0</v>
      </c>
      <c r="I90" s="4">
        <f>IF('NRU Proposal Calc'!$C$6='NRU Ref Data'!I$2,Data!M90,0)</f>
        <v>0</v>
      </c>
      <c r="J90" s="4">
        <f>IF('NRU Proposal Calc'!$C$6='NRU Ref Data'!J$2,Data!N90,0)</f>
        <v>0</v>
      </c>
      <c r="K90" s="4">
        <f>IF('NRU Proposal Calc'!$C$6='NRU Ref Data'!K$2,Data!O90,0)</f>
        <v>0</v>
      </c>
      <c r="L90" s="4">
        <f>IF('NRU Proposal Calc'!$C$6='NRU Ref Data'!L$2,Data!P90,0)</f>
        <v>0</v>
      </c>
      <c r="M90" s="4">
        <f>IF('NRU Proposal Calc'!$C$6='NRU Ref Data'!M$2,Data!Q90,0)</f>
        <v>0</v>
      </c>
      <c r="N90" s="4">
        <f>IF('NRU Proposal Calc'!$C$6='NRU Ref Data'!N$2,Data!R90,0)</f>
        <v>0</v>
      </c>
      <c r="O90" s="4">
        <f>IF('NRU Proposal Calc'!$C$6='NRU Ref Data'!O$2,Data!S90,0)</f>
        <v>0</v>
      </c>
      <c r="P90" s="4">
        <f>IF('NRU Proposal Calc'!$C$6='NRU Ref Data'!P$2,Data!T90,0)</f>
        <v>0</v>
      </c>
      <c r="Q90" s="4">
        <f>IF('NRU Proposal Calc'!$C$6='NRU Ref Data'!Q$2,Data!U90,0)</f>
        <v>0</v>
      </c>
      <c r="R90" s="22">
        <f t="shared" si="9"/>
        <v>163.57611347031963</v>
      </c>
      <c r="S90" s="18">
        <f>IF(S$2='NRU Proposal Calc'!$D$6,Data!V90,0)</f>
        <v>0</v>
      </c>
      <c r="T90" s="4">
        <f>IF(T$2='NRU Proposal Calc'!$D$6,Data!W90,0)</f>
        <v>87.570579908675796</v>
      </c>
      <c r="U90" s="4">
        <f>IF(U$2='NRU Proposal Calc'!$D$6,Data!X90,0)</f>
        <v>0</v>
      </c>
      <c r="V90" s="4">
        <f>IF(V$2='NRU Proposal Calc'!$D$6,Data!Y90,0)</f>
        <v>0</v>
      </c>
      <c r="W90" s="4">
        <f>IF(W$2='NRU Proposal Calc'!$D$6,Data!Z90,0)</f>
        <v>0</v>
      </c>
      <c r="X90" s="4">
        <f>IF(X$2='NRU Proposal Calc'!$D$6,Data!AA90,0)</f>
        <v>0</v>
      </c>
      <c r="Y90" s="4">
        <f>IF(Y$2='NRU Proposal Calc'!$D$6,Data!AB90,0)</f>
        <v>0</v>
      </c>
      <c r="Z90" s="4">
        <f>IF(Z$2='NRU Proposal Calc'!$D$6,Data!AC90,0)</f>
        <v>0</v>
      </c>
      <c r="AA90" s="4">
        <f>IF(AA$2='NRU Proposal Calc'!$D$6,Data!AD90,0)</f>
        <v>0</v>
      </c>
      <c r="AB90" s="4">
        <f>IF(AB$2='NRU Proposal Calc'!$D$6,Data!AE90,0)</f>
        <v>0</v>
      </c>
      <c r="AC90" s="4">
        <f>IF(AC$2='NRU Proposal Calc'!$D$6,Data!AF90,0)</f>
        <v>0</v>
      </c>
      <c r="AD90" s="4">
        <f>IF(AD$2='NRU Proposal Calc'!$D$6,Data!AG90,0)</f>
        <v>0</v>
      </c>
      <c r="AE90" s="4">
        <f>IF(AE$2='NRU Proposal Calc'!$D$6,Data!AH90,0)</f>
        <v>0</v>
      </c>
      <c r="AF90" s="4">
        <f>IF(AF$2='NRU Proposal Calc'!$D$6,Data!AI90,0)</f>
        <v>0</v>
      </c>
      <c r="AG90" s="6">
        <f t="shared" si="10"/>
        <v>87.570579908675796</v>
      </c>
      <c r="AH90" s="18">
        <f>IF(AH$2='NRU Proposal Calc'!$E$6,0,0)</f>
        <v>0</v>
      </c>
      <c r="AI90" s="4">
        <f>IF(AI$2='NRU Proposal Calc'!$E$6,Data!AJ90,0)</f>
        <v>0</v>
      </c>
      <c r="AJ90" s="4">
        <f>IF(AJ$2='NRU Proposal Calc'!$E$6,Data!AK90,0)</f>
        <v>4.404452054794521</v>
      </c>
      <c r="AK90" s="4">
        <f>IF(AK$2='NRU Proposal Calc'!$E$6,Data!AL90,0)</f>
        <v>0</v>
      </c>
      <c r="AL90" s="4">
        <f>IF(AL$2='NRU Proposal Calc'!$E$6,Data!AM90,0)</f>
        <v>0</v>
      </c>
      <c r="AM90" s="4">
        <f>IF(AM$2='NRU Proposal Calc'!$E$6,Data!AN90,0)</f>
        <v>0</v>
      </c>
      <c r="AN90" s="4">
        <f>IF(AN$2='NRU Proposal Calc'!$E$6,Data!AO90,0)</f>
        <v>0</v>
      </c>
      <c r="AO90" s="4">
        <f>IF(AO$2='NRU Proposal Calc'!$E$6,Data!AP90,0)</f>
        <v>0</v>
      </c>
      <c r="AP90" s="6">
        <f t="shared" si="11"/>
        <v>4.404452054794521</v>
      </c>
      <c r="AQ90" s="18">
        <f>IF(AQ$2='NRU Proposal Calc'!$F$6,0,0)</f>
        <v>0</v>
      </c>
      <c r="AR90" s="4">
        <f>IF(AR$2='NRU Proposal Calc'!$F$6,Data!AQ90,0)</f>
        <v>0</v>
      </c>
      <c r="AS90" s="4">
        <f>IF(AS$2='NRU Proposal Calc'!$F$6,Data!AR90,0)</f>
        <v>0</v>
      </c>
      <c r="AT90" s="4">
        <f>IF(AT$2='NRU Proposal Calc'!$F$6,Data!AS90,0)</f>
        <v>0</v>
      </c>
      <c r="AU90" s="4">
        <f>IF(AU$2='NRU Proposal Calc'!$F$6,Data!AT90,0)</f>
        <v>0</v>
      </c>
      <c r="AV90" s="4">
        <f>IF(AV$2='NRU Proposal Calc'!$F$6,Data!AU90,0)</f>
        <v>0</v>
      </c>
      <c r="AW90" s="4">
        <f>IF(AW$2='NRU Proposal Calc'!$F$6,Data!AV90,0)</f>
        <v>0</v>
      </c>
      <c r="AX90" s="4">
        <f>IF(AX$2='NRU Proposal Calc'!$F$6,Data!AW90,0)</f>
        <v>0</v>
      </c>
      <c r="AY90" s="6">
        <f t="shared" si="12"/>
        <v>0</v>
      </c>
      <c r="AZ90" s="18">
        <f>IF(AZ$2='NRU Proposal Calc'!$G$6,0,0)</f>
        <v>0</v>
      </c>
      <c r="BA90" s="4">
        <f>IF(BA$2='NRU Proposal Calc'!$G$6,Data!AX90,0)</f>
        <v>0</v>
      </c>
      <c r="BB90" s="4">
        <f>IF(BB$2='NRU Proposal Calc'!$G$6,Data!AY90,0)</f>
        <v>0</v>
      </c>
      <c r="BC90" s="4">
        <f>IF(BC$2='NRU Proposal Calc'!$G$6,Data!AZ90,0)</f>
        <v>0</v>
      </c>
      <c r="BD90" s="4">
        <f>IF(BD$2='NRU Proposal Calc'!$G$6,Data!BA90,0)</f>
        <v>0</v>
      </c>
      <c r="BE90" s="4">
        <f>IF(BE$2='NRU Proposal Calc'!$G$6,Data!BB90,0)</f>
        <v>0</v>
      </c>
      <c r="BF90" s="4">
        <f>IF(BF$2='NRU Proposal Calc'!$G$6,Data!BC90,0)</f>
        <v>0</v>
      </c>
      <c r="BG90" s="4">
        <f>IF(BG$2='NRU Proposal Calc'!$G$6,Data!BD90,0)</f>
        <v>0</v>
      </c>
      <c r="BH90" s="6">
        <f t="shared" si="13"/>
        <v>0</v>
      </c>
      <c r="BI90" s="97">
        <f>IF('NRU Proposal Calc'!$H$6="Yes",Data!BE90,0)</f>
        <v>0</v>
      </c>
      <c r="BJ90" s="18">
        <f>IF(BJ$2='NRU Proposal Calc'!$L$4,0,0)</f>
        <v>0</v>
      </c>
      <c r="BK90" s="4">
        <f>IF(BK$2='NRU Proposal Calc'!$L$4,Data!BV90,0)</f>
        <v>0</v>
      </c>
      <c r="BL90" s="4">
        <f>IF(BL$2='NRU Proposal Calc'!$L$4,Data!BW90,0)</f>
        <v>0.29349999999999998</v>
      </c>
      <c r="BM90" s="4">
        <f>IF(BM$2='NRU Proposal Calc'!$L$4,Data!BX90,0)</f>
        <v>0</v>
      </c>
      <c r="BN90" s="4">
        <f>IF(BN$2='NRU Proposal Calc'!$L$4,Data!BY90,0)</f>
        <v>0</v>
      </c>
      <c r="BO90" s="4">
        <f>IF(BO$2='NRU Proposal Calc'!$L$4,Data!BZ90,0)</f>
        <v>0</v>
      </c>
      <c r="BP90" s="6">
        <f t="shared" si="14"/>
        <v>0.29349999999999998</v>
      </c>
      <c r="BQ90" s="4">
        <f>IF('NRU Proposal Calc'!$J$6='NRU Ref Data'!BQ$2,Data!C90,0)</f>
        <v>0</v>
      </c>
      <c r="BR90" s="4">
        <f>IF('NRU Proposal Calc'!$J$6='NRU Ref Data'!BR$2,Data!D90,0)</f>
        <v>0</v>
      </c>
      <c r="BS90" s="4">
        <f>IF('NRU Proposal Calc'!$J$6='NRU Ref Data'!BS$2,Data!E90,0)</f>
        <v>0</v>
      </c>
      <c r="BT90" s="4">
        <f>IF('NRU Proposal Calc'!$J$6='NRU Ref Data'!BT$2,Data!F90,0)</f>
        <v>64.765000000000001</v>
      </c>
      <c r="BU90" s="99">
        <f t="shared" si="8"/>
        <v>64.765000000000001</v>
      </c>
      <c r="BV90" s="102">
        <f>IF('NRU Proposal Calc'!$L$6="Yes",'NRU Ref Data'!BP90*'NRU Proposal Calc'!$L$5,0)</f>
        <v>0.14674999999999999</v>
      </c>
      <c r="BW90" s="102">
        <f>IF('NRU Proposal Calc'!$M$6="Yes",IF(('NRU Proposal Calc'!I94-'NRU Ref Data'!BU90)&gt;0,('NRU Proposal Calc'!I94-'NRU Ref Data'!BU90)*'NRU Proposal Calc'!$M$5,0),0)</f>
        <v>3.4180407534246555</v>
      </c>
      <c r="BX90" s="80">
        <f>IF('NRU Proposal Calc'!$K$6="Yes",IF(('NRU Proposal Calc'!I94)&lt;'NRU Proposal Calc'!J94,('NRU Proposal Calc'!I94-'NRU Proposal Calc'!J94)*'NRU Proposal Calc'!$K$5,0),0)</f>
        <v>0</v>
      </c>
      <c r="BY90" s="105">
        <f>IF('NRU Proposal Calc'!$N$5='NRU Ref Data'!$BY$2,'NRU Scaling'!D93,0)</f>
        <v>3.599607821382782</v>
      </c>
      <c r="BZ90" s="1">
        <f>IF('NRU Proposal Calc'!$N$5='NRU Ref Data'!$BZ$2,'NRU Scaling'!H93,0)</f>
        <v>0</v>
      </c>
      <c r="CA90" s="6">
        <f>IF('NRU Proposal Calc'!$N$6="Yes",SUM('NRU Ref Data'!BY90:BZ90),0)</f>
        <v>3.599607821382782</v>
      </c>
      <c r="CB90" s="4"/>
      <c r="CC90" s="4"/>
      <c r="CD90" s="4"/>
      <c r="CE90" s="4"/>
      <c r="CF90" s="4"/>
      <c r="CG90" s="4"/>
      <c r="CH90" s="4"/>
      <c r="CI90" s="4"/>
      <c r="CJ90" s="4"/>
      <c r="CK90" s="4"/>
      <c r="CL90" s="4"/>
      <c r="CM90" s="4"/>
      <c r="CN90" s="4"/>
      <c r="CO90" s="4"/>
      <c r="CP90" s="4"/>
      <c r="CQ90" s="4"/>
      <c r="CR90" s="4" t="e">
        <f>IF('NRU Proposal Calc'!#REF!='NRU Ref Data'!CR$2,Data!G90,0)</f>
        <v>#REF!</v>
      </c>
      <c r="CS90" s="4" t="e">
        <f>IF('NRU Proposal Calc'!#REF!='NRU Ref Data'!CS$2,Data!H90,0)</f>
        <v>#REF!</v>
      </c>
      <c r="CT90" s="4" t="e">
        <f>IF('NRU Proposal Calc'!#REF!='NRU Ref Data'!CT$2,Data!I90,0)</f>
        <v>#REF!</v>
      </c>
      <c r="CU90" s="4" t="e">
        <f>IF('NRU Proposal Calc'!#REF!='NRU Ref Data'!CU$2,Data!J90,0)</f>
        <v>#REF!</v>
      </c>
      <c r="CV90" s="4" t="e">
        <f>IF('NRU Proposal Calc'!#REF!='NRU Ref Data'!CV$2,Data!K90,0)</f>
        <v>#REF!</v>
      </c>
      <c r="CW90" s="4" t="e">
        <f>IF('NRU Proposal Calc'!#REF!='NRU Ref Data'!CW$2,Data!L90,0)</f>
        <v>#REF!</v>
      </c>
      <c r="CX90" s="4" t="e">
        <f>IF('NRU Proposal Calc'!#REF!='NRU Ref Data'!CX$2,Data!M90,0)</f>
        <v>#REF!</v>
      </c>
      <c r="CY90" s="4" t="e">
        <f>IF('NRU Proposal Calc'!#REF!='NRU Ref Data'!CY$2,Data!N90,0)</f>
        <v>#REF!</v>
      </c>
      <c r="CZ90" s="4" t="e">
        <f>IF('NRU Proposal Calc'!#REF!='NRU Ref Data'!CZ$2,Data!O90,0)</f>
        <v>#REF!</v>
      </c>
      <c r="DA90" s="4" t="e">
        <f>IF('NRU Proposal Calc'!#REF!='NRU Ref Data'!DA$2,Data!P90,0)</f>
        <v>#REF!</v>
      </c>
      <c r="DB90" s="4" t="e">
        <f>IF('NRU Proposal Calc'!#REF!='NRU Ref Data'!DB$2,Data!Q90,0)</f>
        <v>#REF!</v>
      </c>
      <c r="DC90" s="4" t="e">
        <f>IF('NRU Proposal Calc'!#REF!='NRU Ref Data'!DC$2,Data!R90,0)</f>
        <v>#REF!</v>
      </c>
      <c r="DD90" s="4" t="e">
        <f>IF('NRU Proposal Calc'!#REF!='NRU Ref Data'!DD$2,Data!S90,0)</f>
        <v>#REF!</v>
      </c>
      <c r="DE90" s="4" t="e">
        <f>IF('NRU Proposal Calc'!#REF!='NRU Ref Data'!DE$2,Data!T90,0)</f>
        <v>#REF!</v>
      </c>
      <c r="DF90" s="4" t="e">
        <f>IF('NRU Proposal Calc'!#REF!='NRU Ref Data'!DF$2,Data!U90,0)</f>
        <v>#REF!</v>
      </c>
      <c r="DG90" s="22" t="e">
        <f t="shared" si="15"/>
        <v>#REF!</v>
      </c>
    </row>
    <row r="91" spans="1:111" x14ac:dyDescent="0.3">
      <c r="A91" s="12">
        <v>10284</v>
      </c>
      <c r="B91" s="37" t="s">
        <v>98</v>
      </c>
      <c r="C91" s="18">
        <f>IF('NRU Proposal Calc'!$C$6='NRU Ref Data'!C$2,Data!G91,0)</f>
        <v>0</v>
      </c>
      <c r="D91" s="4">
        <f>IF('NRU Proposal Calc'!$C$6='NRU Ref Data'!D$2,Data!H91,0)</f>
        <v>0</v>
      </c>
      <c r="E91" s="4">
        <f>IF('NRU Proposal Calc'!$C$6='NRU Ref Data'!E$2,Data!I91,0)</f>
        <v>10.666957990867582</v>
      </c>
      <c r="F91" s="4">
        <f>IF('NRU Proposal Calc'!$C$6='NRU Ref Data'!F$2,Data!J91,0)</f>
        <v>0</v>
      </c>
      <c r="G91" s="4">
        <f>IF('NRU Proposal Calc'!$C$6='NRU Ref Data'!G$2,Data!K91,0)</f>
        <v>0</v>
      </c>
      <c r="H91" s="4">
        <f>IF('NRU Proposal Calc'!$C$6='NRU Ref Data'!H$2,Data!L91,0)</f>
        <v>0</v>
      </c>
      <c r="I91" s="4">
        <f>IF('NRU Proposal Calc'!$C$6='NRU Ref Data'!I$2,Data!M91,0)</f>
        <v>0</v>
      </c>
      <c r="J91" s="4">
        <f>IF('NRU Proposal Calc'!$C$6='NRU Ref Data'!J$2,Data!N91,0)</f>
        <v>0</v>
      </c>
      <c r="K91" s="4">
        <f>IF('NRU Proposal Calc'!$C$6='NRU Ref Data'!K$2,Data!O91,0)</f>
        <v>0</v>
      </c>
      <c r="L91" s="4">
        <f>IF('NRU Proposal Calc'!$C$6='NRU Ref Data'!L$2,Data!P91,0)</f>
        <v>0</v>
      </c>
      <c r="M91" s="4">
        <f>IF('NRU Proposal Calc'!$C$6='NRU Ref Data'!M$2,Data!Q91,0)</f>
        <v>0</v>
      </c>
      <c r="N91" s="4">
        <f>IF('NRU Proposal Calc'!$C$6='NRU Ref Data'!N$2,Data!R91,0)</f>
        <v>0</v>
      </c>
      <c r="O91" s="4">
        <f>IF('NRU Proposal Calc'!$C$6='NRU Ref Data'!O$2,Data!S91,0)</f>
        <v>0</v>
      </c>
      <c r="P91" s="4">
        <f>IF('NRU Proposal Calc'!$C$6='NRU Ref Data'!P$2,Data!T91,0)</f>
        <v>0</v>
      </c>
      <c r="Q91" s="4">
        <f>IF('NRU Proposal Calc'!$C$6='NRU Ref Data'!Q$2,Data!U91,0)</f>
        <v>0</v>
      </c>
      <c r="R91" s="22">
        <f t="shared" si="9"/>
        <v>10.666957990867582</v>
      </c>
      <c r="S91" s="18">
        <f>IF(S$2='NRU Proposal Calc'!$D$6,Data!V91,0)</f>
        <v>0</v>
      </c>
      <c r="T91" s="4">
        <f>IF(T$2='NRU Proposal Calc'!$D$6,Data!W91,0)</f>
        <v>0</v>
      </c>
      <c r="U91" s="4">
        <f>IF(U$2='NRU Proposal Calc'!$D$6,Data!X91,0)</f>
        <v>0</v>
      </c>
      <c r="V91" s="4">
        <f>IF(V$2='NRU Proposal Calc'!$D$6,Data!Y91,0)</f>
        <v>0</v>
      </c>
      <c r="W91" s="4">
        <f>IF(W$2='NRU Proposal Calc'!$D$6,Data!Z91,0)</f>
        <v>0</v>
      </c>
      <c r="X91" s="4">
        <f>IF(X$2='NRU Proposal Calc'!$D$6,Data!AA91,0)</f>
        <v>0</v>
      </c>
      <c r="Y91" s="4">
        <f>IF(Y$2='NRU Proposal Calc'!$D$6,Data!AB91,0)</f>
        <v>0</v>
      </c>
      <c r="Z91" s="4">
        <f>IF(Z$2='NRU Proposal Calc'!$D$6,Data!AC91,0)</f>
        <v>0</v>
      </c>
      <c r="AA91" s="4">
        <f>IF(AA$2='NRU Proposal Calc'!$D$6,Data!AD91,0)</f>
        <v>0</v>
      </c>
      <c r="AB91" s="4">
        <f>IF(AB$2='NRU Proposal Calc'!$D$6,Data!AE91,0)</f>
        <v>0</v>
      </c>
      <c r="AC91" s="4">
        <f>IF(AC$2='NRU Proposal Calc'!$D$6,Data!AF91,0)</f>
        <v>0</v>
      </c>
      <c r="AD91" s="4">
        <f>IF(AD$2='NRU Proposal Calc'!$D$6,Data!AG91,0)</f>
        <v>0</v>
      </c>
      <c r="AE91" s="4">
        <f>IF(AE$2='NRU Proposal Calc'!$D$6,Data!AH91,0)</f>
        <v>0</v>
      </c>
      <c r="AF91" s="4">
        <f>IF(AF$2='NRU Proposal Calc'!$D$6,Data!AI91,0)</f>
        <v>0</v>
      </c>
      <c r="AG91" s="6">
        <f t="shared" si="10"/>
        <v>0</v>
      </c>
      <c r="AH91" s="18">
        <f>IF(AH$2='NRU Proposal Calc'!$E$6,0,0)</f>
        <v>0</v>
      </c>
      <c r="AI91" s="4">
        <f>IF(AI$2='NRU Proposal Calc'!$E$6,Data!AJ91,0)</f>
        <v>0</v>
      </c>
      <c r="AJ91" s="4">
        <f>IF(AJ$2='NRU Proposal Calc'!$E$6,Data!AK91,0)</f>
        <v>0</v>
      </c>
      <c r="AK91" s="4">
        <f>IF(AK$2='NRU Proposal Calc'!$E$6,Data!AL91,0)</f>
        <v>0</v>
      </c>
      <c r="AL91" s="4">
        <f>IF(AL$2='NRU Proposal Calc'!$E$6,Data!AM91,0)</f>
        <v>0</v>
      </c>
      <c r="AM91" s="4">
        <f>IF(AM$2='NRU Proposal Calc'!$E$6,Data!AN91,0)</f>
        <v>0</v>
      </c>
      <c r="AN91" s="4">
        <f>IF(AN$2='NRU Proposal Calc'!$E$6,Data!AO91,0)</f>
        <v>0</v>
      </c>
      <c r="AO91" s="4">
        <f>IF(AO$2='NRU Proposal Calc'!$E$6,Data!AP91,0)</f>
        <v>0</v>
      </c>
      <c r="AP91" s="6">
        <f t="shared" si="11"/>
        <v>0</v>
      </c>
      <c r="AQ91" s="18">
        <f>IF(AQ$2='NRU Proposal Calc'!$F$6,0,0)</f>
        <v>0</v>
      </c>
      <c r="AR91" s="4">
        <f>IF(AR$2='NRU Proposal Calc'!$F$6,Data!AQ91,0)</f>
        <v>0</v>
      </c>
      <c r="AS91" s="4">
        <f>IF(AS$2='NRU Proposal Calc'!$F$6,Data!AR91,0)</f>
        <v>0</v>
      </c>
      <c r="AT91" s="4">
        <f>IF(AT$2='NRU Proposal Calc'!$F$6,Data!AS91,0)</f>
        <v>0</v>
      </c>
      <c r="AU91" s="4">
        <f>IF(AU$2='NRU Proposal Calc'!$F$6,Data!AT91,0)</f>
        <v>0</v>
      </c>
      <c r="AV91" s="4">
        <f>IF(AV$2='NRU Proposal Calc'!$F$6,Data!AU91,0)</f>
        <v>0</v>
      </c>
      <c r="AW91" s="4">
        <f>IF(AW$2='NRU Proposal Calc'!$F$6,Data!AV91,0)</f>
        <v>0</v>
      </c>
      <c r="AX91" s="4">
        <f>IF(AX$2='NRU Proposal Calc'!$F$6,Data!AW91,0)</f>
        <v>0</v>
      </c>
      <c r="AY91" s="6">
        <f t="shared" si="12"/>
        <v>0</v>
      </c>
      <c r="AZ91" s="18">
        <f>IF(AZ$2='NRU Proposal Calc'!$G$6,0,0)</f>
        <v>0</v>
      </c>
      <c r="BA91" s="4">
        <f>IF(BA$2='NRU Proposal Calc'!$G$6,Data!AX91,0)</f>
        <v>0</v>
      </c>
      <c r="BB91" s="4">
        <f>IF(BB$2='NRU Proposal Calc'!$G$6,Data!AY91,0)</f>
        <v>0</v>
      </c>
      <c r="BC91" s="4">
        <f>IF(BC$2='NRU Proposal Calc'!$G$6,Data!AZ91,0)</f>
        <v>0</v>
      </c>
      <c r="BD91" s="4">
        <f>IF(BD$2='NRU Proposal Calc'!$G$6,Data!BA91,0)</f>
        <v>0</v>
      </c>
      <c r="BE91" s="4">
        <f>IF(BE$2='NRU Proposal Calc'!$G$6,Data!BB91,0)</f>
        <v>0</v>
      </c>
      <c r="BF91" s="4">
        <f>IF(BF$2='NRU Proposal Calc'!$G$6,Data!BC91,0)</f>
        <v>0</v>
      </c>
      <c r="BG91" s="4">
        <f>IF(BG$2='NRU Proposal Calc'!$G$6,Data!BD91,0)</f>
        <v>0</v>
      </c>
      <c r="BH91" s="6">
        <f t="shared" si="13"/>
        <v>0</v>
      </c>
      <c r="BI91" s="97">
        <f>IF('NRU Proposal Calc'!$H$6="Yes",Data!BE91,0)</f>
        <v>0</v>
      </c>
      <c r="BJ91" s="18">
        <f>IF(BJ$2='NRU Proposal Calc'!$L$4,0,0)</f>
        <v>0</v>
      </c>
      <c r="BK91" s="4">
        <f>IF(BK$2='NRU Proposal Calc'!$L$4,Data!BV91,0)</f>
        <v>0</v>
      </c>
      <c r="BL91" s="4">
        <f>IF(BL$2='NRU Proposal Calc'!$L$4,Data!BW91,0)</f>
        <v>0</v>
      </c>
      <c r="BM91" s="4">
        <f>IF(BM$2='NRU Proposal Calc'!$L$4,Data!BX91,0)</f>
        <v>0</v>
      </c>
      <c r="BN91" s="4">
        <f>IF(BN$2='NRU Proposal Calc'!$L$4,Data!BY91,0)</f>
        <v>0</v>
      </c>
      <c r="BO91" s="4">
        <f>IF(BO$2='NRU Proposal Calc'!$L$4,Data!BZ91,0)</f>
        <v>0</v>
      </c>
      <c r="BP91" s="6">
        <f t="shared" si="14"/>
        <v>0</v>
      </c>
      <c r="BQ91" s="4">
        <f>IF('NRU Proposal Calc'!$J$6='NRU Ref Data'!BQ$2,Data!C91,0)</f>
        <v>0</v>
      </c>
      <c r="BR91" s="4">
        <f>IF('NRU Proposal Calc'!$J$6='NRU Ref Data'!BR$2,Data!D91,0)</f>
        <v>0</v>
      </c>
      <c r="BS91" s="4">
        <f>IF('NRU Proposal Calc'!$J$6='NRU Ref Data'!BS$2,Data!E91,0)</f>
        <v>0</v>
      </c>
      <c r="BT91" s="4">
        <f>IF('NRU Proposal Calc'!$J$6='NRU Ref Data'!BT$2,Data!F91,0)</f>
        <v>10.157999999999999</v>
      </c>
      <c r="BU91" s="99">
        <f t="shared" si="8"/>
        <v>10.157999999999999</v>
      </c>
      <c r="BV91" s="102">
        <f>IF('NRU Proposal Calc'!$L$6="Yes",'NRU Ref Data'!BP91*'NRU Proposal Calc'!$L$5,0)</f>
        <v>0</v>
      </c>
      <c r="BW91" s="102">
        <f>IF('NRU Proposal Calc'!$M$6="Yes",IF(('NRU Proposal Calc'!I95-'NRU Ref Data'!BU91)&gt;0,('NRU Proposal Calc'!I95-'NRU Ref Data'!BU91)*'NRU Proposal Calc'!$M$5,0),0)</f>
        <v>0.25447899543379116</v>
      </c>
      <c r="BX91" s="80">
        <f>IF('NRU Proposal Calc'!$K$6="Yes",IF(('NRU Proposal Calc'!I95)&lt;'NRU Proposal Calc'!J95,('NRU Proposal Calc'!I95-'NRU Proposal Calc'!J95)*'NRU Proposal Calc'!$K$5,0),0)</f>
        <v>0</v>
      </c>
      <c r="BY91" s="105">
        <f>IF('NRU Proposal Calc'!$N$5='NRU Ref Data'!$BY$2,'NRU Scaling'!D94,0)</f>
        <v>0.54852854689985853</v>
      </c>
      <c r="BZ91" s="1">
        <f>IF('NRU Proposal Calc'!$N$5='NRU Ref Data'!$BZ$2,'NRU Scaling'!H94,0)</f>
        <v>0</v>
      </c>
      <c r="CA91" s="6">
        <f>IF('NRU Proposal Calc'!$N$6="Yes",SUM('NRU Ref Data'!BY91:BZ91),0)</f>
        <v>0.54852854689985853</v>
      </c>
      <c r="CB91" s="4"/>
      <c r="CC91" s="4"/>
      <c r="CD91" s="4"/>
      <c r="CE91" s="4"/>
      <c r="CF91" s="4"/>
      <c r="CG91" s="4"/>
      <c r="CH91" s="4"/>
      <c r="CI91" s="4"/>
      <c r="CJ91" s="4"/>
      <c r="CK91" s="4"/>
      <c r="CL91" s="4"/>
      <c r="CM91" s="4"/>
      <c r="CN91" s="4"/>
      <c r="CO91" s="4"/>
      <c r="CP91" s="4"/>
      <c r="CQ91" s="4"/>
      <c r="CR91" s="4" t="e">
        <f>IF('NRU Proposal Calc'!#REF!='NRU Ref Data'!CR$2,Data!G91,0)</f>
        <v>#REF!</v>
      </c>
      <c r="CS91" s="4" t="e">
        <f>IF('NRU Proposal Calc'!#REF!='NRU Ref Data'!CS$2,Data!H91,0)</f>
        <v>#REF!</v>
      </c>
      <c r="CT91" s="4" t="e">
        <f>IF('NRU Proposal Calc'!#REF!='NRU Ref Data'!CT$2,Data!I91,0)</f>
        <v>#REF!</v>
      </c>
      <c r="CU91" s="4" t="e">
        <f>IF('NRU Proposal Calc'!#REF!='NRU Ref Data'!CU$2,Data!J91,0)</f>
        <v>#REF!</v>
      </c>
      <c r="CV91" s="4" t="e">
        <f>IF('NRU Proposal Calc'!#REF!='NRU Ref Data'!CV$2,Data!K91,0)</f>
        <v>#REF!</v>
      </c>
      <c r="CW91" s="4" t="e">
        <f>IF('NRU Proposal Calc'!#REF!='NRU Ref Data'!CW$2,Data!L91,0)</f>
        <v>#REF!</v>
      </c>
      <c r="CX91" s="4" t="e">
        <f>IF('NRU Proposal Calc'!#REF!='NRU Ref Data'!CX$2,Data!M91,0)</f>
        <v>#REF!</v>
      </c>
      <c r="CY91" s="4" t="e">
        <f>IF('NRU Proposal Calc'!#REF!='NRU Ref Data'!CY$2,Data!N91,0)</f>
        <v>#REF!</v>
      </c>
      <c r="CZ91" s="4" t="e">
        <f>IF('NRU Proposal Calc'!#REF!='NRU Ref Data'!CZ$2,Data!O91,0)</f>
        <v>#REF!</v>
      </c>
      <c r="DA91" s="4" t="e">
        <f>IF('NRU Proposal Calc'!#REF!='NRU Ref Data'!DA$2,Data!P91,0)</f>
        <v>#REF!</v>
      </c>
      <c r="DB91" s="4" t="e">
        <f>IF('NRU Proposal Calc'!#REF!='NRU Ref Data'!DB$2,Data!Q91,0)</f>
        <v>#REF!</v>
      </c>
      <c r="DC91" s="4" t="e">
        <f>IF('NRU Proposal Calc'!#REF!='NRU Ref Data'!DC$2,Data!R91,0)</f>
        <v>#REF!</v>
      </c>
      <c r="DD91" s="4" t="e">
        <f>IF('NRU Proposal Calc'!#REF!='NRU Ref Data'!DD$2,Data!S91,0)</f>
        <v>#REF!</v>
      </c>
      <c r="DE91" s="4" t="e">
        <f>IF('NRU Proposal Calc'!#REF!='NRU Ref Data'!DE$2,Data!T91,0)</f>
        <v>#REF!</v>
      </c>
      <c r="DF91" s="4" t="e">
        <f>IF('NRU Proposal Calc'!#REF!='NRU Ref Data'!DF$2,Data!U91,0)</f>
        <v>#REF!</v>
      </c>
      <c r="DG91" s="22" t="e">
        <f t="shared" si="15"/>
        <v>#REF!</v>
      </c>
    </row>
    <row r="92" spans="1:111" x14ac:dyDescent="0.3">
      <c r="A92" s="12">
        <v>10285</v>
      </c>
      <c r="B92" s="37" t="s">
        <v>99</v>
      </c>
      <c r="C92" s="18">
        <f>IF('NRU Proposal Calc'!$C$6='NRU Ref Data'!C$2,Data!G92,0)</f>
        <v>0</v>
      </c>
      <c r="D92" s="4">
        <f>IF('NRU Proposal Calc'!$C$6='NRU Ref Data'!D$2,Data!H92,0)</f>
        <v>0</v>
      </c>
      <c r="E92" s="4">
        <f>IF('NRU Proposal Calc'!$C$6='NRU Ref Data'!E$2,Data!I92,0)</f>
        <v>7.5150105022831033</v>
      </c>
      <c r="F92" s="4">
        <f>IF('NRU Proposal Calc'!$C$6='NRU Ref Data'!F$2,Data!J92,0)</f>
        <v>0</v>
      </c>
      <c r="G92" s="4">
        <f>IF('NRU Proposal Calc'!$C$6='NRU Ref Data'!G$2,Data!K92,0)</f>
        <v>0</v>
      </c>
      <c r="H92" s="4">
        <f>IF('NRU Proposal Calc'!$C$6='NRU Ref Data'!H$2,Data!L92,0)</f>
        <v>0</v>
      </c>
      <c r="I92" s="4">
        <f>IF('NRU Proposal Calc'!$C$6='NRU Ref Data'!I$2,Data!M92,0)</f>
        <v>0</v>
      </c>
      <c r="J92" s="4">
        <f>IF('NRU Proposal Calc'!$C$6='NRU Ref Data'!J$2,Data!N92,0)</f>
        <v>0</v>
      </c>
      <c r="K92" s="4">
        <f>IF('NRU Proposal Calc'!$C$6='NRU Ref Data'!K$2,Data!O92,0)</f>
        <v>0</v>
      </c>
      <c r="L92" s="4">
        <f>IF('NRU Proposal Calc'!$C$6='NRU Ref Data'!L$2,Data!P92,0)</f>
        <v>0</v>
      </c>
      <c r="M92" s="4">
        <f>IF('NRU Proposal Calc'!$C$6='NRU Ref Data'!M$2,Data!Q92,0)</f>
        <v>0</v>
      </c>
      <c r="N92" s="4">
        <f>IF('NRU Proposal Calc'!$C$6='NRU Ref Data'!N$2,Data!R92,0)</f>
        <v>0</v>
      </c>
      <c r="O92" s="4">
        <f>IF('NRU Proposal Calc'!$C$6='NRU Ref Data'!O$2,Data!S92,0)</f>
        <v>0</v>
      </c>
      <c r="P92" s="4">
        <f>IF('NRU Proposal Calc'!$C$6='NRU Ref Data'!P$2,Data!T92,0)</f>
        <v>0</v>
      </c>
      <c r="Q92" s="4">
        <f>IF('NRU Proposal Calc'!$C$6='NRU Ref Data'!Q$2,Data!U92,0)</f>
        <v>0</v>
      </c>
      <c r="R92" s="22">
        <f t="shared" si="9"/>
        <v>7.5150105022831033</v>
      </c>
      <c r="S92" s="18">
        <f>IF(S$2='NRU Proposal Calc'!$D$6,Data!V92,0)</f>
        <v>0</v>
      </c>
      <c r="T92" s="4">
        <f>IF(T$2='NRU Proposal Calc'!$D$6,Data!W92,0)</f>
        <v>0</v>
      </c>
      <c r="U92" s="4">
        <f>IF(U$2='NRU Proposal Calc'!$D$6,Data!X92,0)</f>
        <v>0</v>
      </c>
      <c r="V92" s="4">
        <f>IF(V$2='NRU Proposal Calc'!$D$6,Data!Y92,0)</f>
        <v>0</v>
      </c>
      <c r="W92" s="4">
        <f>IF(W$2='NRU Proposal Calc'!$D$6,Data!Z92,0)</f>
        <v>0</v>
      </c>
      <c r="X92" s="4">
        <f>IF(X$2='NRU Proposal Calc'!$D$6,Data!AA92,0)</f>
        <v>0</v>
      </c>
      <c r="Y92" s="4">
        <f>IF(Y$2='NRU Proposal Calc'!$D$6,Data!AB92,0)</f>
        <v>0</v>
      </c>
      <c r="Z92" s="4">
        <f>IF(Z$2='NRU Proposal Calc'!$D$6,Data!AC92,0)</f>
        <v>0</v>
      </c>
      <c r="AA92" s="4">
        <f>IF(AA$2='NRU Proposal Calc'!$D$6,Data!AD92,0)</f>
        <v>0</v>
      </c>
      <c r="AB92" s="4">
        <f>IF(AB$2='NRU Proposal Calc'!$D$6,Data!AE92,0)</f>
        <v>0</v>
      </c>
      <c r="AC92" s="4">
        <f>IF(AC$2='NRU Proposal Calc'!$D$6,Data!AF92,0)</f>
        <v>0</v>
      </c>
      <c r="AD92" s="4">
        <f>IF(AD$2='NRU Proposal Calc'!$D$6,Data!AG92,0)</f>
        <v>0</v>
      </c>
      <c r="AE92" s="4">
        <f>IF(AE$2='NRU Proposal Calc'!$D$6,Data!AH92,0)</f>
        <v>0</v>
      </c>
      <c r="AF92" s="4">
        <f>IF(AF$2='NRU Proposal Calc'!$D$6,Data!AI92,0)</f>
        <v>0</v>
      </c>
      <c r="AG92" s="6">
        <f t="shared" si="10"/>
        <v>0</v>
      </c>
      <c r="AH92" s="18">
        <f>IF(AH$2='NRU Proposal Calc'!$E$6,0,0)</f>
        <v>0</v>
      </c>
      <c r="AI92" s="4">
        <f>IF(AI$2='NRU Proposal Calc'!$E$6,Data!AJ92,0)</f>
        <v>0</v>
      </c>
      <c r="AJ92" s="4">
        <f>IF(AJ$2='NRU Proposal Calc'!$E$6,Data!AK92,0)</f>
        <v>0</v>
      </c>
      <c r="AK92" s="4">
        <f>IF(AK$2='NRU Proposal Calc'!$E$6,Data!AL92,0)</f>
        <v>0</v>
      </c>
      <c r="AL92" s="4">
        <f>IF(AL$2='NRU Proposal Calc'!$E$6,Data!AM92,0)</f>
        <v>0</v>
      </c>
      <c r="AM92" s="4">
        <f>IF(AM$2='NRU Proposal Calc'!$E$6,Data!AN92,0)</f>
        <v>0</v>
      </c>
      <c r="AN92" s="4">
        <f>IF(AN$2='NRU Proposal Calc'!$E$6,Data!AO92,0)</f>
        <v>0</v>
      </c>
      <c r="AO92" s="4">
        <f>IF(AO$2='NRU Proposal Calc'!$E$6,Data!AP92,0)</f>
        <v>0</v>
      </c>
      <c r="AP92" s="6">
        <f t="shared" si="11"/>
        <v>0</v>
      </c>
      <c r="AQ92" s="18">
        <f>IF(AQ$2='NRU Proposal Calc'!$F$6,0,0)</f>
        <v>0</v>
      </c>
      <c r="AR92" s="4">
        <f>IF(AR$2='NRU Proposal Calc'!$F$6,Data!AQ92,0)</f>
        <v>0</v>
      </c>
      <c r="AS92" s="4">
        <f>IF(AS$2='NRU Proposal Calc'!$F$6,Data!AR92,0)</f>
        <v>0</v>
      </c>
      <c r="AT92" s="4">
        <f>IF(AT$2='NRU Proposal Calc'!$F$6,Data!AS92,0)</f>
        <v>0</v>
      </c>
      <c r="AU92" s="4">
        <f>IF(AU$2='NRU Proposal Calc'!$F$6,Data!AT92,0)</f>
        <v>0</v>
      </c>
      <c r="AV92" s="4">
        <f>IF(AV$2='NRU Proposal Calc'!$F$6,Data!AU92,0)</f>
        <v>0</v>
      </c>
      <c r="AW92" s="4">
        <f>IF(AW$2='NRU Proposal Calc'!$F$6,Data!AV92,0)</f>
        <v>0</v>
      </c>
      <c r="AX92" s="4">
        <f>IF(AX$2='NRU Proposal Calc'!$F$6,Data!AW92,0)</f>
        <v>0</v>
      </c>
      <c r="AY92" s="6">
        <f t="shared" si="12"/>
        <v>0</v>
      </c>
      <c r="AZ92" s="18">
        <f>IF(AZ$2='NRU Proposal Calc'!$G$6,0,0)</f>
        <v>0</v>
      </c>
      <c r="BA92" s="4">
        <f>IF(BA$2='NRU Proposal Calc'!$G$6,Data!AX92,0)</f>
        <v>0</v>
      </c>
      <c r="BB92" s="4">
        <f>IF(BB$2='NRU Proposal Calc'!$G$6,Data!AY92,0)</f>
        <v>0</v>
      </c>
      <c r="BC92" s="4">
        <f>IF(BC$2='NRU Proposal Calc'!$G$6,Data!AZ92,0)</f>
        <v>0</v>
      </c>
      <c r="BD92" s="4">
        <f>IF(BD$2='NRU Proposal Calc'!$G$6,Data!BA92,0)</f>
        <v>0</v>
      </c>
      <c r="BE92" s="4">
        <f>IF(BE$2='NRU Proposal Calc'!$G$6,Data!BB92,0)</f>
        <v>0</v>
      </c>
      <c r="BF92" s="4">
        <f>IF(BF$2='NRU Proposal Calc'!$G$6,Data!BC92,0)</f>
        <v>0</v>
      </c>
      <c r="BG92" s="4">
        <f>IF(BG$2='NRU Proposal Calc'!$G$6,Data!BD92,0)</f>
        <v>0</v>
      </c>
      <c r="BH92" s="6">
        <f t="shared" si="13"/>
        <v>0</v>
      </c>
      <c r="BI92" s="97">
        <f>IF('NRU Proposal Calc'!$H$6="Yes",Data!BE92,0)</f>
        <v>0</v>
      </c>
      <c r="BJ92" s="18">
        <f>IF(BJ$2='NRU Proposal Calc'!$L$4,0,0)</f>
        <v>0</v>
      </c>
      <c r="BK92" s="4">
        <f>IF(BK$2='NRU Proposal Calc'!$L$4,Data!BV92,0)</f>
        <v>0</v>
      </c>
      <c r="BL92" s="4">
        <f>IF(BL$2='NRU Proposal Calc'!$L$4,Data!BW92,0)</f>
        <v>0</v>
      </c>
      <c r="BM92" s="4">
        <f>IF(BM$2='NRU Proposal Calc'!$L$4,Data!BX92,0)</f>
        <v>0</v>
      </c>
      <c r="BN92" s="4">
        <f>IF(BN$2='NRU Proposal Calc'!$L$4,Data!BY92,0)</f>
        <v>0</v>
      </c>
      <c r="BO92" s="4">
        <f>IF(BO$2='NRU Proposal Calc'!$L$4,Data!BZ92,0)</f>
        <v>0</v>
      </c>
      <c r="BP92" s="6">
        <f t="shared" si="14"/>
        <v>0</v>
      </c>
      <c r="BQ92" s="4">
        <f>IF('NRU Proposal Calc'!$J$6='NRU Ref Data'!BQ$2,Data!C92,0)</f>
        <v>0</v>
      </c>
      <c r="BR92" s="4">
        <f>IF('NRU Proposal Calc'!$J$6='NRU Ref Data'!BR$2,Data!D92,0)</f>
        <v>0</v>
      </c>
      <c r="BS92" s="4">
        <f>IF('NRU Proposal Calc'!$J$6='NRU Ref Data'!BS$2,Data!E92,0)</f>
        <v>0</v>
      </c>
      <c r="BT92" s="4">
        <f>IF('NRU Proposal Calc'!$J$6='NRU Ref Data'!BT$2,Data!F92,0)</f>
        <v>6.5289999999999999</v>
      </c>
      <c r="BU92" s="99">
        <f t="shared" si="8"/>
        <v>6.5289999999999999</v>
      </c>
      <c r="BV92" s="102">
        <f>IF('NRU Proposal Calc'!$L$6="Yes",'NRU Ref Data'!BP92*'NRU Proposal Calc'!$L$5,0)</f>
        <v>0</v>
      </c>
      <c r="BW92" s="102">
        <f>IF('NRU Proposal Calc'!$M$6="Yes",IF(('NRU Proposal Calc'!I96-'NRU Ref Data'!BU92)&gt;0,('NRU Proposal Calc'!I96-'NRU Ref Data'!BU92)*'NRU Proposal Calc'!$M$5,0),0)</f>
        <v>0.49300525114155169</v>
      </c>
      <c r="BX92" s="80">
        <f>IF('NRU Proposal Calc'!$K$6="Yes",IF(('NRU Proposal Calc'!I96)&lt;'NRU Proposal Calc'!J96,('NRU Proposal Calc'!I96-'NRU Proposal Calc'!J96)*'NRU Proposal Calc'!$K$5,0),0)</f>
        <v>0</v>
      </c>
      <c r="BY92" s="105">
        <f>IF('NRU Proposal Calc'!$N$5='NRU Ref Data'!$BY$2,'NRU Scaling'!D95,0)</f>
        <v>0.36991866571072818</v>
      </c>
      <c r="BZ92" s="1">
        <f>IF('NRU Proposal Calc'!$N$5='NRU Ref Data'!$BZ$2,'NRU Scaling'!H95,0)</f>
        <v>0</v>
      </c>
      <c r="CA92" s="6">
        <f>IF('NRU Proposal Calc'!$N$6="Yes",SUM('NRU Ref Data'!BY92:BZ92),0)</f>
        <v>0.36991866571072818</v>
      </c>
      <c r="CB92" s="4"/>
      <c r="CC92" s="4"/>
      <c r="CD92" s="4"/>
      <c r="CE92" s="4"/>
      <c r="CF92" s="4"/>
      <c r="CG92" s="4"/>
      <c r="CH92" s="4"/>
      <c r="CI92" s="4"/>
      <c r="CJ92" s="4"/>
      <c r="CK92" s="4"/>
      <c r="CL92" s="4"/>
      <c r="CM92" s="4"/>
      <c r="CN92" s="4"/>
      <c r="CO92" s="4"/>
      <c r="CP92" s="4"/>
      <c r="CQ92" s="4"/>
      <c r="CR92" s="4" t="e">
        <f>IF('NRU Proposal Calc'!#REF!='NRU Ref Data'!CR$2,Data!G92,0)</f>
        <v>#REF!</v>
      </c>
      <c r="CS92" s="4" t="e">
        <f>IF('NRU Proposal Calc'!#REF!='NRU Ref Data'!CS$2,Data!H92,0)</f>
        <v>#REF!</v>
      </c>
      <c r="CT92" s="4" t="e">
        <f>IF('NRU Proposal Calc'!#REF!='NRU Ref Data'!CT$2,Data!I92,0)</f>
        <v>#REF!</v>
      </c>
      <c r="CU92" s="4" t="e">
        <f>IF('NRU Proposal Calc'!#REF!='NRU Ref Data'!CU$2,Data!J92,0)</f>
        <v>#REF!</v>
      </c>
      <c r="CV92" s="4" t="e">
        <f>IF('NRU Proposal Calc'!#REF!='NRU Ref Data'!CV$2,Data!K92,0)</f>
        <v>#REF!</v>
      </c>
      <c r="CW92" s="4" t="e">
        <f>IF('NRU Proposal Calc'!#REF!='NRU Ref Data'!CW$2,Data!L92,0)</f>
        <v>#REF!</v>
      </c>
      <c r="CX92" s="4" t="e">
        <f>IF('NRU Proposal Calc'!#REF!='NRU Ref Data'!CX$2,Data!M92,0)</f>
        <v>#REF!</v>
      </c>
      <c r="CY92" s="4" t="e">
        <f>IF('NRU Proposal Calc'!#REF!='NRU Ref Data'!CY$2,Data!N92,0)</f>
        <v>#REF!</v>
      </c>
      <c r="CZ92" s="4" t="e">
        <f>IF('NRU Proposal Calc'!#REF!='NRU Ref Data'!CZ$2,Data!O92,0)</f>
        <v>#REF!</v>
      </c>
      <c r="DA92" s="4" t="e">
        <f>IF('NRU Proposal Calc'!#REF!='NRU Ref Data'!DA$2,Data!P92,0)</f>
        <v>#REF!</v>
      </c>
      <c r="DB92" s="4" t="e">
        <f>IF('NRU Proposal Calc'!#REF!='NRU Ref Data'!DB$2,Data!Q92,0)</f>
        <v>#REF!</v>
      </c>
      <c r="DC92" s="4" t="e">
        <f>IF('NRU Proposal Calc'!#REF!='NRU Ref Data'!DC$2,Data!R92,0)</f>
        <v>#REF!</v>
      </c>
      <c r="DD92" s="4" t="e">
        <f>IF('NRU Proposal Calc'!#REF!='NRU Ref Data'!DD$2,Data!S92,0)</f>
        <v>#REF!</v>
      </c>
      <c r="DE92" s="4" t="e">
        <f>IF('NRU Proposal Calc'!#REF!='NRU Ref Data'!DE$2,Data!T92,0)</f>
        <v>#REF!</v>
      </c>
      <c r="DF92" s="4" t="e">
        <f>IF('NRU Proposal Calc'!#REF!='NRU Ref Data'!DF$2,Data!U92,0)</f>
        <v>#REF!</v>
      </c>
      <c r="DG92" s="22" t="e">
        <f t="shared" si="15"/>
        <v>#REF!</v>
      </c>
    </row>
    <row r="93" spans="1:111" x14ac:dyDescent="0.3">
      <c r="A93" s="12">
        <v>10286</v>
      </c>
      <c r="B93" s="37" t="s">
        <v>100</v>
      </c>
      <c r="C93" s="18">
        <f>IF('NRU Proposal Calc'!$C$6='NRU Ref Data'!C$2,Data!G93,0)</f>
        <v>0</v>
      </c>
      <c r="D93" s="4">
        <f>IF('NRU Proposal Calc'!$C$6='NRU Ref Data'!D$2,Data!H93,0)</f>
        <v>0</v>
      </c>
      <c r="E93" s="4">
        <f>IF('NRU Proposal Calc'!$C$6='NRU Ref Data'!E$2,Data!I93,0)</f>
        <v>72.803236643835618</v>
      </c>
      <c r="F93" s="4">
        <f>IF('NRU Proposal Calc'!$C$6='NRU Ref Data'!F$2,Data!J93,0)</f>
        <v>0</v>
      </c>
      <c r="G93" s="4">
        <f>IF('NRU Proposal Calc'!$C$6='NRU Ref Data'!G$2,Data!K93,0)</f>
        <v>0</v>
      </c>
      <c r="H93" s="4">
        <f>IF('NRU Proposal Calc'!$C$6='NRU Ref Data'!H$2,Data!L93,0)</f>
        <v>0</v>
      </c>
      <c r="I93" s="4">
        <f>IF('NRU Proposal Calc'!$C$6='NRU Ref Data'!I$2,Data!M93,0)</f>
        <v>0</v>
      </c>
      <c r="J93" s="4">
        <f>IF('NRU Proposal Calc'!$C$6='NRU Ref Data'!J$2,Data!N93,0)</f>
        <v>0</v>
      </c>
      <c r="K93" s="4">
        <f>IF('NRU Proposal Calc'!$C$6='NRU Ref Data'!K$2,Data!O93,0)</f>
        <v>0</v>
      </c>
      <c r="L93" s="4">
        <f>IF('NRU Proposal Calc'!$C$6='NRU Ref Data'!L$2,Data!P93,0)</f>
        <v>0</v>
      </c>
      <c r="M93" s="4">
        <f>IF('NRU Proposal Calc'!$C$6='NRU Ref Data'!M$2,Data!Q93,0)</f>
        <v>0</v>
      </c>
      <c r="N93" s="4">
        <f>IF('NRU Proposal Calc'!$C$6='NRU Ref Data'!N$2,Data!R93,0)</f>
        <v>0</v>
      </c>
      <c r="O93" s="4">
        <f>IF('NRU Proposal Calc'!$C$6='NRU Ref Data'!O$2,Data!S93,0)</f>
        <v>0</v>
      </c>
      <c r="P93" s="4">
        <f>IF('NRU Proposal Calc'!$C$6='NRU Ref Data'!P$2,Data!T93,0)</f>
        <v>0</v>
      </c>
      <c r="Q93" s="4">
        <f>IF('NRU Proposal Calc'!$C$6='NRU Ref Data'!Q$2,Data!U93,0)</f>
        <v>0</v>
      </c>
      <c r="R93" s="22">
        <f t="shared" si="9"/>
        <v>72.803236643835618</v>
      </c>
      <c r="S93" s="18">
        <f>IF(S$2='NRU Proposal Calc'!$D$6,Data!V93,0)</f>
        <v>0</v>
      </c>
      <c r="T93" s="4">
        <f>IF(T$2='NRU Proposal Calc'!$D$6,Data!W93,0)</f>
        <v>0</v>
      </c>
      <c r="U93" s="4">
        <f>IF(U$2='NRU Proposal Calc'!$D$6,Data!X93,0)</f>
        <v>0</v>
      </c>
      <c r="V93" s="4">
        <f>IF(V$2='NRU Proposal Calc'!$D$6,Data!Y93,0)</f>
        <v>0</v>
      </c>
      <c r="W93" s="4">
        <f>IF(W$2='NRU Proposal Calc'!$D$6,Data!Z93,0)</f>
        <v>0</v>
      </c>
      <c r="X93" s="4">
        <f>IF(X$2='NRU Proposal Calc'!$D$6,Data!AA93,0)</f>
        <v>0</v>
      </c>
      <c r="Y93" s="4">
        <f>IF(Y$2='NRU Proposal Calc'!$D$6,Data!AB93,0)</f>
        <v>0</v>
      </c>
      <c r="Z93" s="4">
        <f>IF(Z$2='NRU Proposal Calc'!$D$6,Data!AC93,0)</f>
        <v>0</v>
      </c>
      <c r="AA93" s="4">
        <f>IF(AA$2='NRU Proposal Calc'!$D$6,Data!AD93,0)</f>
        <v>0</v>
      </c>
      <c r="AB93" s="4">
        <f>IF(AB$2='NRU Proposal Calc'!$D$6,Data!AE93,0)</f>
        <v>0</v>
      </c>
      <c r="AC93" s="4">
        <f>IF(AC$2='NRU Proposal Calc'!$D$6,Data!AF93,0)</f>
        <v>0</v>
      </c>
      <c r="AD93" s="4">
        <f>IF(AD$2='NRU Proposal Calc'!$D$6,Data!AG93,0)</f>
        <v>0</v>
      </c>
      <c r="AE93" s="4">
        <f>IF(AE$2='NRU Proposal Calc'!$D$6,Data!AH93,0)</f>
        <v>0</v>
      </c>
      <c r="AF93" s="4">
        <f>IF(AF$2='NRU Proposal Calc'!$D$6,Data!AI93,0)</f>
        <v>0</v>
      </c>
      <c r="AG93" s="6">
        <f t="shared" si="10"/>
        <v>0</v>
      </c>
      <c r="AH93" s="18">
        <f>IF(AH$2='NRU Proposal Calc'!$E$6,0,0)</f>
        <v>0</v>
      </c>
      <c r="AI93" s="4">
        <f>IF(AI$2='NRU Proposal Calc'!$E$6,Data!AJ93,0)</f>
        <v>0</v>
      </c>
      <c r="AJ93" s="4">
        <f>IF(AJ$2='NRU Proposal Calc'!$E$6,Data!AK93,0)</f>
        <v>24.130707762557076</v>
      </c>
      <c r="AK93" s="4">
        <f>IF(AK$2='NRU Proposal Calc'!$E$6,Data!AL93,0)</f>
        <v>0</v>
      </c>
      <c r="AL93" s="4">
        <f>IF(AL$2='NRU Proposal Calc'!$E$6,Data!AM93,0)</f>
        <v>0</v>
      </c>
      <c r="AM93" s="4">
        <f>IF(AM$2='NRU Proposal Calc'!$E$6,Data!AN93,0)</f>
        <v>0</v>
      </c>
      <c r="AN93" s="4">
        <f>IF(AN$2='NRU Proposal Calc'!$E$6,Data!AO93,0)</f>
        <v>0</v>
      </c>
      <c r="AO93" s="4">
        <f>IF(AO$2='NRU Proposal Calc'!$E$6,Data!AP93,0)</f>
        <v>0</v>
      </c>
      <c r="AP93" s="6">
        <f t="shared" si="11"/>
        <v>24.130707762557076</v>
      </c>
      <c r="AQ93" s="18">
        <f>IF(AQ$2='NRU Proposal Calc'!$F$6,0,0)</f>
        <v>0</v>
      </c>
      <c r="AR93" s="4">
        <f>IF(AR$2='NRU Proposal Calc'!$F$6,Data!AQ93,0)</f>
        <v>0</v>
      </c>
      <c r="AS93" s="4">
        <f>IF(AS$2='NRU Proposal Calc'!$F$6,Data!AR93,0)</f>
        <v>0</v>
      </c>
      <c r="AT93" s="4">
        <f>IF(AT$2='NRU Proposal Calc'!$F$6,Data!AS93,0)</f>
        <v>0</v>
      </c>
      <c r="AU93" s="4">
        <f>IF(AU$2='NRU Proposal Calc'!$F$6,Data!AT93,0)</f>
        <v>0</v>
      </c>
      <c r="AV93" s="4">
        <f>IF(AV$2='NRU Proposal Calc'!$F$6,Data!AU93,0)</f>
        <v>0</v>
      </c>
      <c r="AW93" s="4">
        <f>IF(AW$2='NRU Proposal Calc'!$F$6,Data!AV93,0)</f>
        <v>0</v>
      </c>
      <c r="AX93" s="4">
        <f>IF(AX$2='NRU Proposal Calc'!$F$6,Data!AW93,0)</f>
        <v>0</v>
      </c>
      <c r="AY93" s="6">
        <f t="shared" si="12"/>
        <v>0</v>
      </c>
      <c r="AZ93" s="18">
        <f>IF(AZ$2='NRU Proposal Calc'!$G$6,0,0)</f>
        <v>0</v>
      </c>
      <c r="BA93" s="4">
        <f>IF(BA$2='NRU Proposal Calc'!$G$6,Data!AX93,0)</f>
        <v>0</v>
      </c>
      <c r="BB93" s="4">
        <f>IF(BB$2='NRU Proposal Calc'!$G$6,Data!AY93,0)</f>
        <v>0</v>
      </c>
      <c r="BC93" s="4">
        <f>IF(BC$2='NRU Proposal Calc'!$G$6,Data!AZ93,0)</f>
        <v>0</v>
      </c>
      <c r="BD93" s="4">
        <f>IF(BD$2='NRU Proposal Calc'!$G$6,Data!BA93,0)</f>
        <v>0</v>
      </c>
      <c r="BE93" s="4">
        <f>IF(BE$2='NRU Proposal Calc'!$G$6,Data!BB93,0)</f>
        <v>0</v>
      </c>
      <c r="BF93" s="4">
        <f>IF(BF$2='NRU Proposal Calc'!$G$6,Data!BC93,0)</f>
        <v>0</v>
      </c>
      <c r="BG93" s="4">
        <f>IF(BG$2='NRU Proposal Calc'!$G$6,Data!BD93,0)</f>
        <v>0</v>
      </c>
      <c r="BH93" s="6">
        <f t="shared" si="13"/>
        <v>0</v>
      </c>
      <c r="BI93" s="97">
        <f>IF('NRU Proposal Calc'!$H$6="Yes",Data!BE93,0)</f>
        <v>0</v>
      </c>
      <c r="BJ93" s="18">
        <f>IF(BJ$2='NRU Proposal Calc'!$L$4,0,0)</f>
        <v>0</v>
      </c>
      <c r="BK93" s="4">
        <f>IF(BK$2='NRU Proposal Calc'!$L$4,Data!BV93,0)</f>
        <v>0</v>
      </c>
      <c r="BL93" s="4">
        <f>IF(BL$2='NRU Proposal Calc'!$L$4,Data!BW93,0)</f>
        <v>0.48299999999999998</v>
      </c>
      <c r="BM93" s="4">
        <f>IF(BM$2='NRU Proposal Calc'!$L$4,Data!BX93,0)</f>
        <v>0</v>
      </c>
      <c r="BN93" s="4">
        <f>IF(BN$2='NRU Proposal Calc'!$L$4,Data!BY93,0)</f>
        <v>0</v>
      </c>
      <c r="BO93" s="4">
        <f>IF(BO$2='NRU Proposal Calc'!$L$4,Data!BZ93,0)</f>
        <v>0</v>
      </c>
      <c r="BP93" s="6">
        <f t="shared" si="14"/>
        <v>0.48299999999999998</v>
      </c>
      <c r="BQ93" s="4">
        <f>IF('NRU Proposal Calc'!$J$6='NRU Ref Data'!BQ$2,Data!C93,0)</f>
        <v>0</v>
      </c>
      <c r="BR93" s="4">
        <f>IF('NRU Proposal Calc'!$J$6='NRU Ref Data'!BR$2,Data!D93,0)</f>
        <v>0</v>
      </c>
      <c r="BS93" s="4">
        <f>IF('NRU Proposal Calc'!$J$6='NRU Ref Data'!BS$2,Data!E93,0)</f>
        <v>0</v>
      </c>
      <c r="BT93" s="4">
        <f>IF('NRU Proposal Calc'!$J$6='NRU Ref Data'!BT$2,Data!F93,0)</f>
        <v>45.911000000000001</v>
      </c>
      <c r="BU93" s="99">
        <f t="shared" si="8"/>
        <v>45.911000000000001</v>
      </c>
      <c r="BV93" s="102">
        <f>IF('NRU Proposal Calc'!$L$6="Yes",'NRU Ref Data'!BP93*'NRU Proposal Calc'!$L$5,0)</f>
        <v>0.24149999999999999</v>
      </c>
      <c r="BW93" s="102">
        <f>IF('NRU Proposal Calc'!$M$6="Yes",IF(('NRU Proposal Calc'!I97-'NRU Ref Data'!BU93)&gt;0,('NRU Proposal Calc'!I97-'NRU Ref Data'!BU93)*'NRU Proposal Calc'!$M$5,0),0)</f>
        <v>1.3807644406392683</v>
      </c>
      <c r="BX93" s="80">
        <f>IF('NRU Proposal Calc'!$K$6="Yes",IF(('NRU Proposal Calc'!I97)&lt;'NRU Proposal Calc'!J97,('NRU Proposal Calc'!I97-'NRU Proposal Calc'!J97)*'NRU Proposal Calc'!$K$5,0),0)</f>
        <v>0</v>
      </c>
      <c r="BY93" s="105">
        <f>IF('NRU Proposal Calc'!$N$5='NRU Ref Data'!$BY$2,'NRU Scaling'!D96,0)</f>
        <v>2.5040485060728175</v>
      </c>
      <c r="BZ93" s="1">
        <f>IF('NRU Proposal Calc'!$N$5='NRU Ref Data'!$BZ$2,'NRU Scaling'!H96,0)</f>
        <v>0</v>
      </c>
      <c r="CA93" s="6">
        <f>IF('NRU Proposal Calc'!$N$6="Yes",SUM('NRU Ref Data'!BY93:BZ93),0)</f>
        <v>2.5040485060728175</v>
      </c>
      <c r="CB93" s="4"/>
      <c r="CC93" s="4"/>
      <c r="CD93" s="4"/>
      <c r="CE93" s="4"/>
      <c r="CF93" s="4"/>
      <c r="CG93" s="4"/>
      <c r="CH93" s="4"/>
      <c r="CI93" s="4"/>
      <c r="CJ93" s="4"/>
      <c r="CK93" s="4"/>
      <c r="CL93" s="4"/>
      <c r="CM93" s="4"/>
      <c r="CN93" s="4"/>
      <c r="CO93" s="4"/>
      <c r="CP93" s="4"/>
      <c r="CQ93" s="4"/>
      <c r="CR93" s="4" t="e">
        <f>IF('NRU Proposal Calc'!#REF!='NRU Ref Data'!CR$2,Data!G93,0)</f>
        <v>#REF!</v>
      </c>
      <c r="CS93" s="4" t="e">
        <f>IF('NRU Proposal Calc'!#REF!='NRU Ref Data'!CS$2,Data!H93,0)</f>
        <v>#REF!</v>
      </c>
      <c r="CT93" s="4" t="e">
        <f>IF('NRU Proposal Calc'!#REF!='NRU Ref Data'!CT$2,Data!I93,0)</f>
        <v>#REF!</v>
      </c>
      <c r="CU93" s="4" t="e">
        <f>IF('NRU Proposal Calc'!#REF!='NRU Ref Data'!CU$2,Data!J93,0)</f>
        <v>#REF!</v>
      </c>
      <c r="CV93" s="4" t="e">
        <f>IF('NRU Proposal Calc'!#REF!='NRU Ref Data'!CV$2,Data!K93,0)</f>
        <v>#REF!</v>
      </c>
      <c r="CW93" s="4" t="e">
        <f>IF('NRU Proposal Calc'!#REF!='NRU Ref Data'!CW$2,Data!L93,0)</f>
        <v>#REF!</v>
      </c>
      <c r="CX93" s="4" t="e">
        <f>IF('NRU Proposal Calc'!#REF!='NRU Ref Data'!CX$2,Data!M93,0)</f>
        <v>#REF!</v>
      </c>
      <c r="CY93" s="4" t="e">
        <f>IF('NRU Proposal Calc'!#REF!='NRU Ref Data'!CY$2,Data!N93,0)</f>
        <v>#REF!</v>
      </c>
      <c r="CZ93" s="4" t="e">
        <f>IF('NRU Proposal Calc'!#REF!='NRU Ref Data'!CZ$2,Data!O93,0)</f>
        <v>#REF!</v>
      </c>
      <c r="DA93" s="4" t="e">
        <f>IF('NRU Proposal Calc'!#REF!='NRU Ref Data'!DA$2,Data!P93,0)</f>
        <v>#REF!</v>
      </c>
      <c r="DB93" s="4" t="e">
        <f>IF('NRU Proposal Calc'!#REF!='NRU Ref Data'!DB$2,Data!Q93,0)</f>
        <v>#REF!</v>
      </c>
      <c r="DC93" s="4" t="e">
        <f>IF('NRU Proposal Calc'!#REF!='NRU Ref Data'!DC$2,Data!R93,0)</f>
        <v>#REF!</v>
      </c>
      <c r="DD93" s="4" t="e">
        <f>IF('NRU Proposal Calc'!#REF!='NRU Ref Data'!DD$2,Data!S93,0)</f>
        <v>#REF!</v>
      </c>
      <c r="DE93" s="4" t="e">
        <f>IF('NRU Proposal Calc'!#REF!='NRU Ref Data'!DE$2,Data!T93,0)</f>
        <v>#REF!</v>
      </c>
      <c r="DF93" s="4" t="e">
        <f>IF('NRU Proposal Calc'!#REF!='NRU Ref Data'!DF$2,Data!U93,0)</f>
        <v>#REF!</v>
      </c>
      <c r="DG93" s="22" t="e">
        <f t="shared" si="15"/>
        <v>#REF!</v>
      </c>
    </row>
    <row r="94" spans="1:111" x14ac:dyDescent="0.3">
      <c r="A94" s="12">
        <v>10288</v>
      </c>
      <c r="B94" s="37" t="s">
        <v>101</v>
      </c>
      <c r="C94" s="18">
        <f>IF('NRU Proposal Calc'!$C$6='NRU Ref Data'!C$2,Data!G94,0)</f>
        <v>0</v>
      </c>
      <c r="D94" s="4">
        <f>IF('NRU Proposal Calc'!$C$6='NRU Ref Data'!D$2,Data!H94,0)</f>
        <v>0</v>
      </c>
      <c r="E94" s="4">
        <f>IF('NRU Proposal Calc'!$C$6='NRU Ref Data'!E$2,Data!I94,0)</f>
        <v>27.538715410958904</v>
      </c>
      <c r="F94" s="4">
        <f>IF('NRU Proposal Calc'!$C$6='NRU Ref Data'!F$2,Data!J94,0)</f>
        <v>0</v>
      </c>
      <c r="G94" s="4">
        <f>IF('NRU Proposal Calc'!$C$6='NRU Ref Data'!G$2,Data!K94,0)</f>
        <v>0</v>
      </c>
      <c r="H94" s="4">
        <f>IF('NRU Proposal Calc'!$C$6='NRU Ref Data'!H$2,Data!L94,0)</f>
        <v>0</v>
      </c>
      <c r="I94" s="4">
        <f>IF('NRU Proposal Calc'!$C$6='NRU Ref Data'!I$2,Data!M94,0)</f>
        <v>0</v>
      </c>
      <c r="J94" s="4">
        <f>IF('NRU Proposal Calc'!$C$6='NRU Ref Data'!J$2,Data!N94,0)</f>
        <v>0</v>
      </c>
      <c r="K94" s="4">
        <f>IF('NRU Proposal Calc'!$C$6='NRU Ref Data'!K$2,Data!O94,0)</f>
        <v>0</v>
      </c>
      <c r="L94" s="4">
        <f>IF('NRU Proposal Calc'!$C$6='NRU Ref Data'!L$2,Data!P94,0)</f>
        <v>0</v>
      </c>
      <c r="M94" s="4">
        <f>IF('NRU Proposal Calc'!$C$6='NRU Ref Data'!M$2,Data!Q94,0)</f>
        <v>0</v>
      </c>
      <c r="N94" s="4">
        <f>IF('NRU Proposal Calc'!$C$6='NRU Ref Data'!N$2,Data!R94,0)</f>
        <v>0</v>
      </c>
      <c r="O94" s="4">
        <f>IF('NRU Proposal Calc'!$C$6='NRU Ref Data'!O$2,Data!S94,0)</f>
        <v>0</v>
      </c>
      <c r="P94" s="4">
        <f>IF('NRU Proposal Calc'!$C$6='NRU Ref Data'!P$2,Data!T94,0)</f>
        <v>0</v>
      </c>
      <c r="Q94" s="4">
        <f>IF('NRU Proposal Calc'!$C$6='NRU Ref Data'!Q$2,Data!U94,0)</f>
        <v>0</v>
      </c>
      <c r="R94" s="22">
        <f t="shared" si="9"/>
        <v>27.538715410958904</v>
      </c>
      <c r="S94" s="18">
        <f>IF(S$2='NRU Proposal Calc'!$D$6,Data!V94,0)</f>
        <v>0</v>
      </c>
      <c r="T94" s="4">
        <f>IF(T$2='NRU Proposal Calc'!$D$6,Data!W94,0)</f>
        <v>0</v>
      </c>
      <c r="U94" s="4">
        <f>IF(U$2='NRU Proposal Calc'!$D$6,Data!X94,0)</f>
        <v>0</v>
      </c>
      <c r="V94" s="4">
        <f>IF(V$2='NRU Proposal Calc'!$D$6,Data!Y94,0)</f>
        <v>0</v>
      </c>
      <c r="W94" s="4">
        <f>IF(W$2='NRU Proposal Calc'!$D$6,Data!Z94,0)</f>
        <v>0</v>
      </c>
      <c r="X94" s="4">
        <f>IF(X$2='NRU Proposal Calc'!$D$6,Data!AA94,0)</f>
        <v>0</v>
      </c>
      <c r="Y94" s="4">
        <f>IF(Y$2='NRU Proposal Calc'!$D$6,Data!AB94,0)</f>
        <v>0</v>
      </c>
      <c r="Z94" s="4">
        <f>IF(Z$2='NRU Proposal Calc'!$D$6,Data!AC94,0)</f>
        <v>0</v>
      </c>
      <c r="AA94" s="4">
        <f>IF(AA$2='NRU Proposal Calc'!$D$6,Data!AD94,0)</f>
        <v>0</v>
      </c>
      <c r="AB94" s="4">
        <f>IF(AB$2='NRU Proposal Calc'!$D$6,Data!AE94,0)</f>
        <v>0</v>
      </c>
      <c r="AC94" s="4">
        <f>IF(AC$2='NRU Proposal Calc'!$D$6,Data!AF94,0)</f>
        <v>0</v>
      </c>
      <c r="AD94" s="4">
        <f>IF(AD$2='NRU Proposal Calc'!$D$6,Data!AG94,0)</f>
        <v>0</v>
      </c>
      <c r="AE94" s="4">
        <f>IF(AE$2='NRU Proposal Calc'!$D$6,Data!AH94,0)</f>
        <v>0</v>
      </c>
      <c r="AF94" s="4">
        <f>IF(AF$2='NRU Proposal Calc'!$D$6,Data!AI94,0)</f>
        <v>0</v>
      </c>
      <c r="AG94" s="6">
        <f t="shared" si="10"/>
        <v>0</v>
      </c>
      <c r="AH94" s="18">
        <f>IF(AH$2='NRU Proposal Calc'!$E$6,0,0)</f>
        <v>0</v>
      </c>
      <c r="AI94" s="4">
        <f>IF(AI$2='NRU Proposal Calc'!$E$6,Data!AJ94,0)</f>
        <v>0</v>
      </c>
      <c r="AJ94" s="4">
        <f>IF(AJ$2='NRU Proposal Calc'!$E$6,Data!AK94,0)</f>
        <v>6.6210045662100453E-2</v>
      </c>
      <c r="AK94" s="4">
        <f>IF(AK$2='NRU Proposal Calc'!$E$6,Data!AL94,0)</f>
        <v>0</v>
      </c>
      <c r="AL94" s="4">
        <f>IF(AL$2='NRU Proposal Calc'!$E$6,Data!AM94,0)</f>
        <v>0</v>
      </c>
      <c r="AM94" s="4">
        <f>IF(AM$2='NRU Proposal Calc'!$E$6,Data!AN94,0)</f>
        <v>0</v>
      </c>
      <c r="AN94" s="4">
        <f>IF(AN$2='NRU Proposal Calc'!$E$6,Data!AO94,0)</f>
        <v>0</v>
      </c>
      <c r="AO94" s="4">
        <f>IF(AO$2='NRU Proposal Calc'!$E$6,Data!AP94,0)</f>
        <v>0</v>
      </c>
      <c r="AP94" s="6">
        <f t="shared" si="11"/>
        <v>6.6210045662100453E-2</v>
      </c>
      <c r="AQ94" s="18">
        <f>IF(AQ$2='NRU Proposal Calc'!$F$6,0,0)</f>
        <v>0</v>
      </c>
      <c r="AR94" s="4">
        <f>IF(AR$2='NRU Proposal Calc'!$F$6,Data!AQ94,0)</f>
        <v>0</v>
      </c>
      <c r="AS94" s="4">
        <f>IF(AS$2='NRU Proposal Calc'!$F$6,Data!AR94,0)</f>
        <v>0</v>
      </c>
      <c r="AT94" s="4">
        <f>IF(AT$2='NRU Proposal Calc'!$F$6,Data!AS94,0)</f>
        <v>0</v>
      </c>
      <c r="AU94" s="4">
        <f>IF(AU$2='NRU Proposal Calc'!$F$6,Data!AT94,0)</f>
        <v>0</v>
      </c>
      <c r="AV94" s="4">
        <f>IF(AV$2='NRU Proposal Calc'!$F$6,Data!AU94,0)</f>
        <v>0</v>
      </c>
      <c r="AW94" s="4">
        <f>IF(AW$2='NRU Proposal Calc'!$F$6,Data!AV94,0)</f>
        <v>0</v>
      </c>
      <c r="AX94" s="4">
        <f>IF(AX$2='NRU Proposal Calc'!$F$6,Data!AW94,0)</f>
        <v>0</v>
      </c>
      <c r="AY94" s="6">
        <f t="shared" si="12"/>
        <v>0</v>
      </c>
      <c r="AZ94" s="18">
        <f>IF(AZ$2='NRU Proposal Calc'!$G$6,0,0)</f>
        <v>0</v>
      </c>
      <c r="BA94" s="4">
        <f>IF(BA$2='NRU Proposal Calc'!$G$6,Data!AX94,0)</f>
        <v>0</v>
      </c>
      <c r="BB94" s="4">
        <f>IF(BB$2='NRU Proposal Calc'!$G$6,Data!AY94,0)</f>
        <v>0</v>
      </c>
      <c r="BC94" s="4">
        <f>IF(BC$2='NRU Proposal Calc'!$G$6,Data!AZ94,0)</f>
        <v>0</v>
      </c>
      <c r="BD94" s="4">
        <f>IF(BD$2='NRU Proposal Calc'!$G$6,Data!BA94,0)</f>
        <v>0</v>
      </c>
      <c r="BE94" s="4">
        <f>IF(BE$2='NRU Proposal Calc'!$G$6,Data!BB94,0)</f>
        <v>0</v>
      </c>
      <c r="BF94" s="4">
        <f>IF(BF$2='NRU Proposal Calc'!$G$6,Data!BC94,0)</f>
        <v>0</v>
      </c>
      <c r="BG94" s="4">
        <f>IF(BG$2='NRU Proposal Calc'!$G$6,Data!BD94,0)</f>
        <v>0</v>
      </c>
      <c r="BH94" s="6">
        <f t="shared" si="13"/>
        <v>0</v>
      </c>
      <c r="BI94" s="97">
        <f>IF('NRU Proposal Calc'!$H$6="Yes",Data!BE94,0)</f>
        <v>0</v>
      </c>
      <c r="BJ94" s="18">
        <f>IF(BJ$2='NRU Proposal Calc'!$L$4,0,0)</f>
        <v>0</v>
      </c>
      <c r="BK94" s="4">
        <f>IF(BK$2='NRU Proposal Calc'!$L$4,Data!BV94,0)</f>
        <v>0</v>
      </c>
      <c r="BL94" s="4">
        <f>IF(BL$2='NRU Proposal Calc'!$L$4,Data!BW94,0)</f>
        <v>6.6000000000000003E-2</v>
      </c>
      <c r="BM94" s="4">
        <f>IF(BM$2='NRU Proposal Calc'!$L$4,Data!BX94,0)</f>
        <v>0</v>
      </c>
      <c r="BN94" s="4">
        <f>IF(BN$2='NRU Proposal Calc'!$L$4,Data!BY94,0)</f>
        <v>0</v>
      </c>
      <c r="BO94" s="4">
        <f>IF(BO$2='NRU Proposal Calc'!$L$4,Data!BZ94,0)</f>
        <v>0</v>
      </c>
      <c r="BP94" s="6">
        <f t="shared" si="14"/>
        <v>6.6000000000000003E-2</v>
      </c>
      <c r="BQ94" s="4">
        <f>IF('NRU Proposal Calc'!$J$6='NRU Ref Data'!BQ$2,Data!C94,0)</f>
        <v>0</v>
      </c>
      <c r="BR94" s="4">
        <f>IF('NRU Proposal Calc'!$J$6='NRU Ref Data'!BR$2,Data!D94,0)</f>
        <v>0</v>
      </c>
      <c r="BS94" s="4">
        <f>IF('NRU Proposal Calc'!$J$6='NRU Ref Data'!BS$2,Data!E94,0)</f>
        <v>0</v>
      </c>
      <c r="BT94" s="4">
        <f>IF('NRU Proposal Calc'!$J$6='NRU Ref Data'!BT$2,Data!F94,0)</f>
        <v>24.734000000000002</v>
      </c>
      <c r="BU94" s="99">
        <f t="shared" si="8"/>
        <v>24.734000000000002</v>
      </c>
      <c r="BV94" s="102">
        <f>IF('NRU Proposal Calc'!$L$6="Yes",'NRU Ref Data'!BP94*'NRU Proposal Calc'!$L$5,0)</f>
        <v>3.3000000000000002E-2</v>
      </c>
      <c r="BW94" s="102">
        <f>IF('NRU Proposal Calc'!$M$6="Yes",IF(('NRU Proposal Calc'!I98-'NRU Ref Data'!BU94)&gt;0,('NRU Proposal Calc'!I98-'NRU Ref Data'!BU94)*'NRU Proposal Calc'!$M$5,0),0)</f>
        <v>1.3692526826484013</v>
      </c>
      <c r="BX94" s="80">
        <f>IF('NRU Proposal Calc'!$K$6="Yes",IF(('NRU Proposal Calc'!I98)&lt;'NRU Proposal Calc'!J98,('NRU Proposal Calc'!I98-'NRU Proposal Calc'!J98)*'NRU Proposal Calc'!$K$5,0),0)</f>
        <v>0</v>
      </c>
      <c r="BY94" s="105">
        <f>IF('NRU Proposal Calc'!$N$5='NRU Ref Data'!$BY$2,'NRU Scaling'!D97,0)</f>
        <v>1.3768556663314921</v>
      </c>
      <c r="BZ94" s="1">
        <f>IF('NRU Proposal Calc'!$N$5='NRU Ref Data'!$BZ$2,'NRU Scaling'!H97,0)</f>
        <v>0</v>
      </c>
      <c r="CA94" s="6">
        <f>IF('NRU Proposal Calc'!$N$6="Yes",SUM('NRU Ref Data'!BY94:BZ94),0)</f>
        <v>1.3768556663314921</v>
      </c>
      <c r="CB94" s="4"/>
      <c r="CC94" s="4"/>
      <c r="CD94" s="4"/>
      <c r="CE94" s="4"/>
      <c r="CF94" s="4"/>
      <c r="CG94" s="4"/>
      <c r="CH94" s="4"/>
      <c r="CI94" s="4"/>
      <c r="CJ94" s="4"/>
      <c r="CK94" s="4"/>
      <c r="CL94" s="4"/>
      <c r="CM94" s="4"/>
      <c r="CN94" s="4"/>
      <c r="CO94" s="4"/>
      <c r="CP94" s="4"/>
      <c r="CQ94" s="4"/>
      <c r="CR94" s="4" t="e">
        <f>IF('NRU Proposal Calc'!#REF!='NRU Ref Data'!CR$2,Data!G94,0)</f>
        <v>#REF!</v>
      </c>
      <c r="CS94" s="4" t="e">
        <f>IF('NRU Proposal Calc'!#REF!='NRU Ref Data'!CS$2,Data!H94,0)</f>
        <v>#REF!</v>
      </c>
      <c r="CT94" s="4" t="e">
        <f>IF('NRU Proposal Calc'!#REF!='NRU Ref Data'!CT$2,Data!I94,0)</f>
        <v>#REF!</v>
      </c>
      <c r="CU94" s="4" t="e">
        <f>IF('NRU Proposal Calc'!#REF!='NRU Ref Data'!CU$2,Data!J94,0)</f>
        <v>#REF!</v>
      </c>
      <c r="CV94" s="4" t="e">
        <f>IF('NRU Proposal Calc'!#REF!='NRU Ref Data'!CV$2,Data!K94,0)</f>
        <v>#REF!</v>
      </c>
      <c r="CW94" s="4" t="e">
        <f>IF('NRU Proposal Calc'!#REF!='NRU Ref Data'!CW$2,Data!L94,0)</f>
        <v>#REF!</v>
      </c>
      <c r="CX94" s="4" t="e">
        <f>IF('NRU Proposal Calc'!#REF!='NRU Ref Data'!CX$2,Data!M94,0)</f>
        <v>#REF!</v>
      </c>
      <c r="CY94" s="4" t="e">
        <f>IF('NRU Proposal Calc'!#REF!='NRU Ref Data'!CY$2,Data!N94,0)</f>
        <v>#REF!</v>
      </c>
      <c r="CZ94" s="4" t="e">
        <f>IF('NRU Proposal Calc'!#REF!='NRU Ref Data'!CZ$2,Data!O94,0)</f>
        <v>#REF!</v>
      </c>
      <c r="DA94" s="4" t="e">
        <f>IF('NRU Proposal Calc'!#REF!='NRU Ref Data'!DA$2,Data!P94,0)</f>
        <v>#REF!</v>
      </c>
      <c r="DB94" s="4" t="e">
        <f>IF('NRU Proposal Calc'!#REF!='NRU Ref Data'!DB$2,Data!Q94,0)</f>
        <v>#REF!</v>
      </c>
      <c r="DC94" s="4" t="e">
        <f>IF('NRU Proposal Calc'!#REF!='NRU Ref Data'!DC$2,Data!R94,0)</f>
        <v>#REF!</v>
      </c>
      <c r="DD94" s="4" t="e">
        <f>IF('NRU Proposal Calc'!#REF!='NRU Ref Data'!DD$2,Data!S94,0)</f>
        <v>#REF!</v>
      </c>
      <c r="DE94" s="4" t="e">
        <f>IF('NRU Proposal Calc'!#REF!='NRU Ref Data'!DE$2,Data!T94,0)</f>
        <v>#REF!</v>
      </c>
      <c r="DF94" s="4" t="e">
        <f>IF('NRU Proposal Calc'!#REF!='NRU Ref Data'!DF$2,Data!U94,0)</f>
        <v>#REF!</v>
      </c>
      <c r="DG94" s="22" t="e">
        <f t="shared" si="15"/>
        <v>#REF!</v>
      </c>
    </row>
    <row r="95" spans="1:111" x14ac:dyDescent="0.3">
      <c r="A95" s="12">
        <v>10291</v>
      </c>
      <c r="B95" s="37" t="s">
        <v>102</v>
      </c>
      <c r="C95" s="18">
        <f>IF('NRU Proposal Calc'!$C$6='NRU Ref Data'!C$2,Data!G95,0)</f>
        <v>0</v>
      </c>
      <c r="D95" s="4">
        <f>IF('NRU Proposal Calc'!$C$6='NRU Ref Data'!D$2,Data!H95,0)</f>
        <v>0</v>
      </c>
      <c r="E95" s="4">
        <f>IF('NRU Proposal Calc'!$C$6='NRU Ref Data'!E$2,Data!I95,0)</f>
        <v>76.837270433789968</v>
      </c>
      <c r="F95" s="4">
        <f>IF('NRU Proposal Calc'!$C$6='NRU Ref Data'!F$2,Data!J95,0)</f>
        <v>0</v>
      </c>
      <c r="G95" s="4">
        <f>IF('NRU Proposal Calc'!$C$6='NRU Ref Data'!G$2,Data!K95,0)</f>
        <v>0</v>
      </c>
      <c r="H95" s="4">
        <f>IF('NRU Proposal Calc'!$C$6='NRU Ref Data'!H$2,Data!L95,0)</f>
        <v>0</v>
      </c>
      <c r="I95" s="4">
        <f>IF('NRU Proposal Calc'!$C$6='NRU Ref Data'!I$2,Data!M95,0)</f>
        <v>0</v>
      </c>
      <c r="J95" s="4">
        <f>IF('NRU Proposal Calc'!$C$6='NRU Ref Data'!J$2,Data!N95,0)</f>
        <v>0</v>
      </c>
      <c r="K95" s="4">
        <f>IF('NRU Proposal Calc'!$C$6='NRU Ref Data'!K$2,Data!O95,0)</f>
        <v>0</v>
      </c>
      <c r="L95" s="4">
        <f>IF('NRU Proposal Calc'!$C$6='NRU Ref Data'!L$2,Data!P95,0)</f>
        <v>0</v>
      </c>
      <c r="M95" s="4">
        <f>IF('NRU Proposal Calc'!$C$6='NRU Ref Data'!M$2,Data!Q95,0)</f>
        <v>0</v>
      </c>
      <c r="N95" s="4">
        <f>IF('NRU Proposal Calc'!$C$6='NRU Ref Data'!N$2,Data!R95,0)</f>
        <v>0</v>
      </c>
      <c r="O95" s="4">
        <f>IF('NRU Proposal Calc'!$C$6='NRU Ref Data'!O$2,Data!S95,0)</f>
        <v>0</v>
      </c>
      <c r="P95" s="4">
        <f>IF('NRU Proposal Calc'!$C$6='NRU Ref Data'!P$2,Data!T95,0)</f>
        <v>0</v>
      </c>
      <c r="Q95" s="4">
        <f>IF('NRU Proposal Calc'!$C$6='NRU Ref Data'!Q$2,Data!U95,0)</f>
        <v>0</v>
      </c>
      <c r="R95" s="22">
        <f t="shared" si="9"/>
        <v>76.837270433789968</v>
      </c>
      <c r="S95" s="18">
        <f>IF(S$2='NRU Proposal Calc'!$D$6,Data!V95,0)</f>
        <v>0</v>
      </c>
      <c r="T95" s="4">
        <f>IF(T$2='NRU Proposal Calc'!$D$6,Data!W95,0)</f>
        <v>0</v>
      </c>
      <c r="U95" s="4">
        <f>IF(U$2='NRU Proposal Calc'!$D$6,Data!X95,0)</f>
        <v>0</v>
      </c>
      <c r="V95" s="4">
        <f>IF(V$2='NRU Proposal Calc'!$D$6,Data!Y95,0)</f>
        <v>0</v>
      </c>
      <c r="W95" s="4">
        <f>IF(W$2='NRU Proposal Calc'!$D$6,Data!Z95,0)</f>
        <v>0</v>
      </c>
      <c r="X95" s="4">
        <f>IF(X$2='NRU Proposal Calc'!$D$6,Data!AA95,0)</f>
        <v>0</v>
      </c>
      <c r="Y95" s="4">
        <f>IF(Y$2='NRU Proposal Calc'!$D$6,Data!AB95,0)</f>
        <v>0</v>
      </c>
      <c r="Z95" s="4">
        <f>IF(Z$2='NRU Proposal Calc'!$D$6,Data!AC95,0)</f>
        <v>0</v>
      </c>
      <c r="AA95" s="4">
        <f>IF(AA$2='NRU Proposal Calc'!$D$6,Data!AD95,0)</f>
        <v>0</v>
      </c>
      <c r="AB95" s="4">
        <f>IF(AB$2='NRU Proposal Calc'!$D$6,Data!AE95,0)</f>
        <v>0</v>
      </c>
      <c r="AC95" s="4">
        <f>IF(AC$2='NRU Proposal Calc'!$D$6,Data!AF95,0)</f>
        <v>0</v>
      </c>
      <c r="AD95" s="4">
        <f>IF(AD$2='NRU Proposal Calc'!$D$6,Data!AG95,0)</f>
        <v>0</v>
      </c>
      <c r="AE95" s="4">
        <f>IF(AE$2='NRU Proposal Calc'!$D$6,Data!AH95,0)</f>
        <v>0</v>
      </c>
      <c r="AF95" s="4">
        <f>IF(AF$2='NRU Proposal Calc'!$D$6,Data!AI95,0)</f>
        <v>0</v>
      </c>
      <c r="AG95" s="6">
        <f t="shared" si="10"/>
        <v>0</v>
      </c>
      <c r="AH95" s="18">
        <f>IF(AH$2='NRU Proposal Calc'!$E$6,0,0)</f>
        <v>0</v>
      </c>
      <c r="AI95" s="4">
        <f>IF(AI$2='NRU Proposal Calc'!$E$6,Data!AJ95,0)</f>
        <v>0</v>
      </c>
      <c r="AJ95" s="4">
        <f>IF(AJ$2='NRU Proposal Calc'!$E$6,Data!AK95,0)</f>
        <v>0</v>
      </c>
      <c r="AK95" s="4">
        <f>IF(AK$2='NRU Proposal Calc'!$E$6,Data!AL95,0)</f>
        <v>0</v>
      </c>
      <c r="AL95" s="4">
        <f>IF(AL$2='NRU Proposal Calc'!$E$6,Data!AM95,0)</f>
        <v>0</v>
      </c>
      <c r="AM95" s="4">
        <f>IF(AM$2='NRU Proposal Calc'!$E$6,Data!AN95,0)</f>
        <v>0</v>
      </c>
      <c r="AN95" s="4">
        <f>IF(AN$2='NRU Proposal Calc'!$E$6,Data!AO95,0)</f>
        <v>0</v>
      </c>
      <c r="AO95" s="4">
        <f>IF(AO$2='NRU Proposal Calc'!$E$6,Data!AP95,0)</f>
        <v>0</v>
      </c>
      <c r="AP95" s="6">
        <f t="shared" si="11"/>
        <v>0</v>
      </c>
      <c r="AQ95" s="18">
        <f>IF(AQ$2='NRU Proposal Calc'!$F$6,0,0)</f>
        <v>0</v>
      </c>
      <c r="AR95" s="4">
        <f>IF(AR$2='NRU Proposal Calc'!$F$6,Data!AQ95,0)</f>
        <v>0</v>
      </c>
      <c r="AS95" s="4">
        <f>IF(AS$2='NRU Proposal Calc'!$F$6,Data!AR95,0)</f>
        <v>0</v>
      </c>
      <c r="AT95" s="4">
        <f>IF(AT$2='NRU Proposal Calc'!$F$6,Data!AS95,0)</f>
        <v>0</v>
      </c>
      <c r="AU95" s="4">
        <f>IF(AU$2='NRU Proposal Calc'!$F$6,Data!AT95,0)</f>
        <v>0</v>
      </c>
      <c r="AV95" s="4">
        <f>IF(AV$2='NRU Proposal Calc'!$F$6,Data!AU95,0)</f>
        <v>0</v>
      </c>
      <c r="AW95" s="4">
        <f>IF(AW$2='NRU Proposal Calc'!$F$6,Data!AV95,0)</f>
        <v>0</v>
      </c>
      <c r="AX95" s="4">
        <f>IF(AX$2='NRU Proposal Calc'!$F$6,Data!AW95,0)</f>
        <v>0</v>
      </c>
      <c r="AY95" s="6">
        <f t="shared" si="12"/>
        <v>0</v>
      </c>
      <c r="AZ95" s="18">
        <f>IF(AZ$2='NRU Proposal Calc'!$G$6,0,0)</f>
        <v>0</v>
      </c>
      <c r="BA95" s="4">
        <f>IF(BA$2='NRU Proposal Calc'!$G$6,Data!AX95,0)</f>
        <v>0</v>
      </c>
      <c r="BB95" s="4">
        <f>IF(BB$2='NRU Proposal Calc'!$G$6,Data!AY95,0)</f>
        <v>0</v>
      </c>
      <c r="BC95" s="4">
        <f>IF(BC$2='NRU Proposal Calc'!$G$6,Data!AZ95,0)</f>
        <v>0</v>
      </c>
      <c r="BD95" s="4">
        <f>IF(BD$2='NRU Proposal Calc'!$G$6,Data!BA95,0)</f>
        <v>0</v>
      </c>
      <c r="BE95" s="4">
        <f>IF(BE$2='NRU Proposal Calc'!$G$6,Data!BB95,0)</f>
        <v>0</v>
      </c>
      <c r="BF95" s="4">
        <f>IF(BF$2='NRU Proposal Calc'!$G$6,Data!BC95,0)</f>
        <v>0</v>
      </c>
      <c r="BG95" s="4">
        <f>IF(BG$2='NRU Proposal Calc'!$G$6,Data!BD95,0)</f>
        <v>0</v>
      </c>
      <c r="BH95" s="6">
        <f t="shared" si="13"/>
        <v>0</v>
      </c>
      <c r="BI95" s="97">
        <f>IF('NRU Proposal Calc'!$H$6="Yes",Data!BE95,0)</f>
        <v>0</v>
      </c>
      <c r="BJ95" s="18">
        <f>IF(BJ$2='NRU Proposal Calc'!$L$4,0,0)</f>
        <v>0</v>
      </c>
      <c r="BK95" s="4">
        <f>IF(BK$2='NRU Proposal Calc'!$L$4,Data!BV95,0)</f>
        <v>0</v>
      </c>
      <c r="BL95" s="4">
        <f>IF(BL$2='NRU Proposal Calc'!$L$4,Data!BW95,0)</f>
        <v>0</v>
      </c>
      <c r="BM95" s="4">
        <f>IF(BM$2='NRU Proposal Calc'!$L$4,Data!BX95,0)</f>
        <v>0</v>
      </c>
      <c r="BN95" s="4">
        <f>IF(BN$2='NRU Proposal Calc'!$L$4,Data!BY95,0)</f>
        <v>0</v>
      </c>
      <c r="BO95" s="4">
        <f>IF(BO$2='NRU Proposal Calc'!$L$4,Data!BZ95,0)</f>
        <v>0</v>
      </c>
      <c r="BP95" s="6">
        <f t="shared" si="14"/>
        <v>0</v>
      </c>
      <c r="BQ95" s="4">
        <f>IF('NRU Proposal Calc'!$J$6='NRU Ref Data'!BQ$2,Data!C95,0)</f>
        <v>0</v>
      </c>
      <c r="BR95" s="4">
        <f>IF('NRU Proposal Calc'!$J$6='NRU Ref Data'!BR$2,Data!D95,0)</f>
        <v>0</v>
      </c>
      <c r="BS95" s="4">
        <f>IF('NRU Proposal Calc'!$J$6='NRU Ref Data'!BS$2,Data!E95,0)</f>
        <v>0</v>
      </c>
      <c r="BT95" s="4">
        <f>IF('NRU Proposal Calc'!$J$6='NRU Ref Data'!BT$2,Data!F95,0)</f>
        <v>79.182000000000002</v>
      </c>
      <c r="BU95" s="99">
        <f t="shared" si="8"/>
        <v>79.182000000000002</v>
      </c>
      <c r="BV95" s="102">
        <f>IF('NRU Proposal Calc'!$L$6="Yes",'NRU Ref Data'!BP95*'NRU Proposal Calc'!$L$5,0)</f>
        <v>0</v>
      </c>
      <c r="BW95" s="102">
        <f>IF('NRU Proposal Calc'!$M$6="Yes",IF(('NRU Proposal Calc'!I99-'NRU Ref Data'!BU95)&gt;0,('NRU Proposal Calc'!I99-'NRU Ref Data'!BU95)*'NRU Proposal Calc'!$M$5,0),0)</f>
        <v>0</v>
      </c>
      <c r="BX95" s="80">
        <f>IF('NRU Proposal Calc'!$K$6="Yes",IF(('NRU Proposal Calc'!I99)&lt;'NRU Proposal Calc'!J99,('NRU Proposal Calc'!I99-'NRU Proposal Calc'!J99)*'NRU Proposal Calc'!$K$5,0),0)</f>
        <v>-2.3447295662100345</v>
      </c>
      <c r="BY95" s="105">
        <f>IF('NRU Proposal Calc'!$N$5='NRU Ref Data'!$BY$2,'NRU Scaling'!D98,0)</f>
        <v>4.0477811592495199</v>
      </c>
      <c r="BZ95" s="1">
        <f>IF('NRU Proposal Calc'!$N$5='NRU Ref Data'!$BZ$2,'NRU Scaling'!H98,0)</f>
        <v>0</v>
      </c>
      <c r="CA95" s="6">
        <f>IF('NRU Proposal Calc'!$N$6="Yes",SUM('NRU Ref Data'!BY95:BZ95),0)</f>
        <v>4.0477811592495199</v>
      </c>
      <c r="CB95" s="4"/>
      <c r="CC95" s="4"/>
      <c r="CD95" s="4"/>
      <c r="CE95" s="4"/>
      <c r="CF95" s="4"/>
      <c r="CG95" s="4"/>
      <c r="CH95" s="4"/>
      <c r="CI95" s="4"/>
      <c r="CJ95" s="4"/>
      <c r="CK95" s="4"/>
      <c r="CL95" s="4"/>
      <c r="CM95" s="4"/>
      <c r="CN95" s="4"/>
      <c r="CO95" s="4"/>
      <c r="CP95" s="4"/>
      <c r="CQ95" s="4"/>
      <c r="CR95" s="4" t="e">
        <f>IF('NRU Proposal Calc'!#REF!='NRU Ref Data'!CR$2,Data!G95,0)</f>
        <v>#REF!</v>
      </c>
      <c r="CS95" s="4" t="e">
        <f>IF('NRU Proposal Calc'!#REF!='NRU Ref Data'!CS$2,Data!H95,0)</f>
        <v>#REF!</v>
      </c>
      <c r="CT95" s="4" t="e">
        <f>IF('NRU Proposal Calc'!#REF!='NRU Ref Data'!CT$2,Data!I95,0)</f>
        <v>#REF!</v>
      </c>
      <c r="CU95" s="4" t="e">
        <f>IF('NRU Proposal Calc'!#REF!='NRU Ref Data'!CU$2,Data!J95,0)</f>
        <v>#REF!</v>
      </c>
      <c r="CV95" s="4" t="e">
        <f>IF('NRU Proposal Calc'!#REF!='NRU Ref Data'!CV$2,Data!K95,0)</f>
        <v>#REF!</v>
      </c>
      <c r="CW95" s="4" t="e">
        <f>IF('NRU Proposal Calc'!#REF!='NRU Ref Data'!CW$2,Data!L95,0)</f>
        <v>#REF!</v>
      </c>
      <c r="CX95" s="4" t="e">
        <f>IF('NRU Proposal Calc'!#REF!='NRU Ref Data'!CX$2,Data!M95,0)</f>
        <v>#REF!</v>
      </c>
      <c r="CY95" s="4" t="e">
        <f>IF('NRU Proposal Calc'!#REF!='NRU Ref Data'!CY$2,Data!N95,0)</f>
        <v>#REF!</v>
      </c>
      <c r="CZ95" s="4" t="e">
        <f>IF('NRU Proposal Calc'!#REF!='NRU Ref Data'!CZ$2,Data!O95,0)</f>
        <v>#REF!</v>
      </c>
      <c r="DA95" s="4" t="e">
        <f>IF('NRU Proposal Calc'!#REF!='NRU Ref Data'!DA$2,Data!P95,0)</f>
        <v>#REF!</v>
      </c>
      <c r="DB95" s="4" t="e">
        <f>IF('NRU Proposal Calc'!#REF!='NRU Ref Data'!DB$2,Data!Q95,0)</f>
        <v>#REF!</v>
      </c>
      <c r="DC95" s="4" t="e">
        <f>IF('NRU Proposal Calc'!#REF!='NRU Ref Data'!DC$2,Data!R95,0)</f>
        <v>#REF!</v>
      </c>
      <c r="DD95" s="4" t="e">
        <f>IF('NRU Proposal Calc'!#REF!='NRU Ref Data'!DD$2,Data!S95,0)</f>
        <v>#REF!</v>
      </c>
      <c r="DE95" s="4" t="e">
        <f>IF('NRU Proposal Calc'!#REF!='NRU Ref Data'!DE$2,Data!T95,0)</f>
        <v>#REF!</v>
      </c>
      <c r="DF95" s="4" t="e">
        <f>IF('NRU Proposal Calc'!#REF!='NRU Ref Data'!DF$2,Data!U95,0)</f>
        <v>#REF!</v>
      </c>
      <c r="DG95" s="22" t="e">
        <f t="shared" si="15"/>
        <v>#REF!</v>
      </c>
    </row>
    <row r="96" spans="1:111" x14ac:dyDescent="0.3">
      <c r="A96" s="12">
        <v>10294</v>
      </c>
      <c r="B96" s="37" t="s">
        <v>103</v>
      </c>
      <c r="C96" s="18">
        <f>IF('NRU Proposal Calc'!$C$6='NRU Ref Data'!C$2,Data!G96,0)</f>
        <v>0</v>
      </c>
      <c r="D96" s="4">
        <f>IF('NRU Proposal Calc'!$C$6='NRU Ref Data'!D$2,Data!H96,0)</f>
        <v>0</v>
      </c>
      <c r="E96" s="4">
        <f>IF('NRU Proposal Calc'!$C$6='NRU Ref Data'!E$2,Data!I96,0)</f>
        <v>36.041515753424662</v>
      </c>
      <c r="F96" s="4">
        <f>IF('NRU Proposal Calc'!$C$6='NRU Ref Data'!F$2,Data!J96,0)</f>
        <v>0</v>
      </c>
      <c r="G96" s="4">
        <f>IF('NRU Proposal Calc'!$C$6='NRU Ref Data'!G$2,Data!K96,0)</f>
        <v>0</v>
      </c>
      <c r="H96" s="4">
        <f>IF('NRU Proposal Calc'!$C$6='NRU Ref Data'!H$2,Data!L96,0)</f>
        <v>0</v>
      </c>
      <c r="I96" s="4">
        <f>IF('NRU Proposal Calc'!$C$6='NRU Ref Data'!I$2,Data!M96,0)</f>
        <v>0</v>
      </c>
      <c r="J96" s="4">
        <f>IF('NRU Proposal Calc'!$C$6='NRU Ref Data'!J$2,Data!N96,0)</f>
        <v>0</v>
      </c>
      <c r="K96" s="4">
        <f>IF('NRU Proposal Calc'!$C$6='NRU Ref Data'!K$2,Data!O96,0)</f>
        <v>0</v>
      </c>
      <c r="L96" s="4">
        <f>IF('NRU Proposal Calc'!$C$6='NRU Ref Data'!L$2,Data!P96,0)</f>
        <v>0</v>
      </c>
      <c r="M96" s="4">
        <f>IF('NRU Proposal Calc'!$C$6='NRU Ref Data'!M$2,Data!Q96,0)</f>
        <v>0</v>
      </c>
      <c r="N96" s="4">
        <f>IF('NRU Proposal Calc'!$C$6='NRU Ref Data'!N$2,Data!R96,0)</f>
        <v>0</v>
      </c>
      <c r="O96" s="4">
        <f>IF('NRU Proposal Calc'!$C$6='NRU Ref Data'!O$2,Data!S96,0)</f>
        <v>0</v>
      </c>
      <c r="P96" s="4">
        <f>IF('NRU Proposal Calc'!$C$6='NRU Ref Data'!P$2,Data!T96,0)</f>
        <v>0</v>
      </c>
      <c r="Q96" s="4">
        <f>IF('NRU Proposal Calc'!$C$6='NRU Ref Data'!Q$2,Data!U96,0)</f>
        <v>0</v>
      </c>
      <c r="R96" s="22">
        <f t="shared" si="9"/>
        <v>36.041515753424662</v>
      </c>
      <c r="S96" s="18">
        <f>IF(S$2='NRU Proposal Calc'!$D$6,Data!V96,0)</f>
        <v>0</v>
      </c>
      <c r="T96" s="4">
        <f>IF(T$2='NRU Proposal Calc'!$D$6,Data!W96,0)</f>
        <v>0</v>
      </c>
      <c r="U96" s="4">
        <f>IF(U$2='NRU Proposal Calc'!$D$6,Data!X96,0)</f>
        <v>0</v>
      </c>
      <c r="V96" s="4">
        <f>IF(V$2='NRU Proposal Calc'!$D$6,Data!Y96,0)</f>
        <v>0</v>
      </c>
      <c r="W96" s="4">
        <f>IF(W$2='NRU Proposal Calc'!$D$6,Data!Z96,0)</f>
        <v>0</v>
      </c>
      <c r="X96" s="4">
        <f>IF(X$2='NRU Proposal Calc'!$D$6,Data!AA96,0)</f>
        <v>0</v>
      </c>
      <c r="Y96" s="4">
        <f>IF(Y$2='NRU Proposal Calc'!$D$6,Data!AB96,0)</f>
        <v>0</v>
      </c>
      <c r="Z96" s="4">
        <f>IF(Z$2='NRU Proposal Calc'!$D$6,Data!AC96,0)</f>
        <v>0</v>
      </c>
      <c r="AA96" s="4">
        <f>IF(AA$2='NRU Proposal Calc'!$D$6,Data!AD96,0)</f>
        <v>0</v>
      </c>
      <c r="AB96" s="4">
        <f>IF(AB$2='NRU Proposal Calc'!$D$6,Data!AE96,0)</f>
        <v>0</v>
      </c>
      <c r="AC96" s="4">
        <f>IF(AC$2='NRU Proposal Calc'!$D$6,Data!AF96,0)</f>
        <v>0</v>
      </c>
      <c r="AD96" s="4">
        <f>IF(AD$2='NRU Proposal Calc'!$D$6,Data!AG96,0)</f>
        <v>0</v>
      </c>
      <c r="AE96" s="4">
        <f>IF(AE$2='NRU Proposal Calc'!$D$6,Data!AH96,0)</f>
        <v>0</v>
      </c>
      <c r="AF96" s="4">
        <f>IF(AF$2='NRU Proposal Calc'!$D$6,Data!AI96,0)</f>
        <v>0</v>
      </c>
      <c r="AG96" s="6">
        <f t="shared" si="10"/>
        <v>0</v>
      </c>
      <c r="AH96" s="18">
        <f>IF(AH$2='NRU Proposal Calc'!$E$6,0,0)</f>
        <v>0</v>
      </c>
      <c r="AI96" s="4">
        <f>IF(AI$2='NRU Proposal Calc'!$E$6,Data!AJ96,0)</f>
        <v>0</v>
      </c>
      <c r="AJ96" s="4">
        <f>IF(AJ$2='NRU Proposal Calc'!$E$6,Data!AK96,0)</f>
        <v>0</v>
      </c>
      <c r="AK96" s="4">
        <f>IF(AK$2='NRU Proposal Calc'!$E$6,Data!AL96,0)</f>
        <v>0</v>
      </c>
      <c r="AL96" s="4">
        <f>IF(AL$2='NRU Proposal Calc'!$E$6,Data!AM96,0)</f>
        <v>0</v>
      </c>
      <c r="AM96" s="4">
        <f>IF(AM$2='NRU Proposal Calc'!$E$6,Data!AN96,0)</f>
        <v>0</v>
      </c>
      <c r="AN96" s="4">
        <f>IF(AN$2='NRU Proposal Calc'!$E$6,Data!AO96,0)</f>
        <v>0</v>
      </c>
      <c r="AO96" s="4">
        <f>IF(AO$2='NRU Proposal Calc'!$E$6,Data!AP96,0)</f>
        <v>0</v>
      </c>
      <c r="AP96" s="6">
        <f t="shared" si="11"/>
        <v>0</v>
      </c>
      <c r="AQ96" s="18">
        <f>IF(AQ$2='NRU Proposal Calc'!$F$6,0,0)</f>
        <v>0</v>
      </c>
      <c r="AR96" s="4">
        <f>IF(AR$2='NRU Proposal Calc'!$F$6,Data!AQ96,0)</f>
        <v>0</v>
      </c>
      <c r="AS96" s="4">
        <f>IF(AS$2='NRU Proposal Calc'!$F$6,Data!AR96,0)</f>
        <v>0</v>
      </c>
      <c r="AT96" s="4">
        <f>IF(AT$2='NRU Proposal Calc'!$F$6,Data!AS96,0)</f>
        <v>0</v>
      </c>
      <c r="AU96" s="4">
        <f>IF(AU$2='NRU Proposal Calc'!$F$6,Data!AT96,0)</f>
        <v>0</v>
      </c>
      <c r="AV96" s="4">
        <f>IF(AV$2='NRU Proposal Calc'!$F$6,Data!AU96,0)</f>
        <v>0</v>
      </c>
      <c r="AW96" s="4">
        <f>IF(AW$2='NRU Proposal Calc'!$F$6,Data!AV96,0)</f>
        <v>0</v>
      </c>
      <c r="AX96" s="4">
        <f>IF(AX$2='NRU Proposal Calc'!$F$6,Data!AW96,0)</f>
        <v>0</v>
      </c>
      <c r="AY96" s="6">
        <f t="shared" si="12"/>
        <v>0</v>
      </c>
      <c r="AZ96" s="18">
        <f>IF(AZ$2='NRU Proposal Calc'!$G$6,0,0)</f>
        <v>0</v>
      </c>
      <c r="BA96" s="4">
        <f>IF(BA$2='NRU Proposal Calc'!$G$6,Data!AX96,0)</f>
        <v>0</v>
      </c>
      <c r="BB96" s="4">
        <f>IF(BB$2='NRU Proposal Calc'!$G$6,Data!AY96,0)</f>
        <v>0</v>
      </c>
      <c r="BC96" s="4">
        <f>IF(BC$2='NRU Proposal Calc'!$G$6,Data!AZ96,0)</f>
        <v>0</v>
      </c>
      <c r="BD96" s="4">
        <f>IF(BD$2='NRU Proposal Calc'!$G$6,Data!BA96,0)</f>
        <v>0</v>
      </c>
      <c r="BE96" s="4">
        <f>IF(BE$2='NRU Proposal Calc'!$G$6,Data!BB96,0)</f>
        <v>0</v>
      </c>
      <c r="BF96" s="4">
        <f>IF(BF$2='NRU Proposal Calc'!$G$6,Data!BC96,0)</f>
        <v>0</v>
      </c>
      <c r="BG96" s="4">
        <f>IF(BG$2='NRU Proposal Calc'!$G$6,Data!BD96,0)</f>
        <v>0</v>
      </c>
      <c r="BH96" s="6">
        <f t="shared" si="13"/>
        <v>0</v>
      </c>
      <c r="BI96" s="97">
        <f>IF('NRU Proposal Calc'!$H$6="Yes",Data!BE96,0)</f>
        <v>0</v>
      </c>
      <c r="BJ96" s="18">
        <f>IF(BJ$2='NRU Proposal Calc'!$L$4,0,0)</f>
        <v>0</v>
      </c>
      <c r="BK96" s="4">
        <f>IF(BK$2='NRU Proposal Calc'!$L$4,Data!BV96,0)</f>
        <v>0</v>
      </c>
      <c r="BL96" s="4">
        <f>IF(BL$2='NRU Proposal Calc'!$L$4,Data!BW96,0)</f>
        <v>0.13550000000000001</v>
      </c>
      <c r="BM96" s="4">
        <f>IF(BM$2='NRU Proposal Calc'!$L$4,Data!BX96,0)</f>
        <v>0</v>
      </c>
      <c r="BN96" s="4">
        <f>IF(BN$2='NRU Proposal Calc'!$L$4,Data!BY96,0)</f>
        <v>0</v>
      </c>
      <c r="BO96" s="4">
        <f>IF(BO$2='NRU Proposal Calc'!$L$4,Data!BZ96,0)</f>
        <v>0</v>
      </c>
      <c r="BP96" s="6">
        <f t="shared" si="14"/>
        <v>0.13550000000000001</v>
      </c>
      <c r="BQ96" s="4">
        <f>IF('NRU Proposal Calc'!$J$6='NRU Ref Data'!BQ$2,Data!C96,0)</f>
        <v>0</v>
      </c>
      <c r="BR96" s="4">
        <f>IF('NRU Proposal Calc'!$J$6='NRU Ref Data'!BR$2,Data!D96,0)</f>
        <v>0</v>
      </c>
      <c r="BS96" s="4">
        <f>IF('NRU Proposal Calc'!$J$6='NRU Ref Data'!BS$2,Data!E96,0)</f>
        <v>0</v>
      </c>
      <c r="BT96" s="4">
        <f>IF('NRU Proposal Calc'!$J$6='NRU Ref Data'!BT$2,Data!F96,0)</f>
        <v>36.326999999999998</v>
      </c>
      <c r="BU96" s="99">
        <f t="shared" si="8"/>
        <v>36.326999999999998</v>
      </c>
      <c r="BV96" s="102">
        <f>IF('NRU Proposal Calc'!$L$6="Yes",'NRU Ref Data'!BP96*'NRU Proposal Calc'!$L$5,0)</f>
        <v>6.7750000000000005E-2</v>
      </c>
      <c r="BW96" s="102">
        <f>IF('NRU Proposal Calc'!$M$6="Yes",IF(('NRU Proposal Calc'!I100-'NRU Ref Data'!BU96)&gt;0,('NRU Proposal Calc'!I100-'NRU Ref Data'!BU96)*'NRU Proposal Calc'!$M$5,0),0)</f>
        <v>0</v>
      </c>
      <c r="BX96" s="80">
        <f>IF('NRU Proposal Calc'!$K$6="Yes",IF(('NRU Proposal Calc'!I100)&lt;'NRU Proposal Calc'!J100,('NRU Proposal Calc'!I100-'NRU Proposal Calc'!J100)*'NRU Proposal Calc'!$K$5,0),0)</f>
        <v>-0.28548424657533644</v>
      </c>
      <c r="BY96" s="105">
        <f>IF('NRU Proposal Calc'!$N$5='NRU Ref Data'!$BY$2,'NRU Scaling'!D99,0)</f>
        <v>1.9022331840508726</v>
      </c>
      <c r="BZ96" s="1">
        <f>IF('NRU Proposal Calc'!$N$5='NRU Ref Data'!$BZ$2,'NRU Scaling'!H99,0)</f>
        <v>0</v>
      </c>
      <c r="CA96" s="6">
        <f>IF('NRU Proposal Calc'!$N$6="Yes",SUM('NRU Ref Data'!BY96:BZ96),0)</f>
        <v>1.9022331840508726</v>
      </c>
      <c r="CB96" s="4"/>
      <c r="CC96" s="4"/>
      <c r="CD96" s="4"/>
      <c r="CE96" s="4"/>
      <c r="CF96" s="4"/>
      <c r="CG96" s="4"/>
      <c r="CH96" s="4"/>
      <c r="CI96" s="4"/>
      <c r="CJ96" s="4"/>
      <c r="CK96" s="4"/>
      <c r="CL96" s="4"/>
      <c r="CM96" s="4"/>
      <c r="CN96" s="4"/>
      <c r="CO96" s="4"/>
      <c r="CP96" s="4"/>
      <c r="CQ96" s="4"/>
      <c r="CR96" s="4" t="e">
        <f>IF('NRU Proposal Calc'!#REF!='NRU Ref Data'!CR$2,Data!G96,0)</f>
        <v>#REF!</v>
      </c>
      <c r="CS96" s="4" t="e">
        <f>IF('NRU Proposal Calc'!#REF!='NRU Ref Data'!CS$2,Data!H96,0)</f>
        <v>#REF!</v>
      </c>
      <c r="CT96" s="4" t="e">
        <f>IF('NRU Proposal Calc'!#REF!='NRU Ref Data'!CT$2,Data!I96,0)</f>
        <v>#REF!</v>
      </c>
      <c r="CU96" s="4" t="e">
        <f>IF('NRU Proposal Calc'!#REF!='NRU Ref Data'!CU$2,Data!J96,0)</f>
        <v>#REF!</v>
      </c>
      <c r="CV96" s="4" t="e">
        <f>IF('NRU Proposal Calc'!#REF!='NRU Ref Data'!CV$2,Data!K96,0)</f>
        <v>#REF!</v>
      </c>
      <c r="CW96" s="4" t="e">
        <f>IF('NRU Proposal Calc'!#REF!='NRU Ref Data'!CW$2,Data!L96,0)</f>
        <v>#REF!</v>
      </c>
      <c r="CX96" s="4" t="e">
        <f>IF('NRU Proposal Calc'!#REF!='NRU Ref Data'!CX$2,Data!M96,0)</f>
        <v>#REF!</v>
      </c>
      <c r="CY96" s="4" t="e">
        <f>IF('NRU Proposal Calc'!#REF!='NRU Ref Data'!CY$2,Data!N96,0)</f>
        <v>#REF!</v>
      </c>
      <c r="CZ96" s="4" t="e">
        <f>IF('NRU Proposal Calc'!#REF!='NRU Ref Data'!CZ$2,Data!O96,0)</f>
        <v>#REF!</v>
      </c>
      <c r="DA96" s="4" t="e">
        <f>IF('NRU Proposal Calc'!#REF!='NRU Ref Data'!DA$2,Data!P96,0)</f>
        <v>#REF!</v>
      </c>
      <c r="DB96" s="4" t="e">
        <f>IF('NRU Proposal Calc'!#REF!='NRU Ref Data'!DB$2,Data!Q96,0)</f>
        <v>#REF!</v>
      </c>
      <c r="DC96" s="4" t="e">
        <f>IF('NRU Proposal Calc'!#REF!='NRU Ref Data'!DC$2,Data!R96,0)</f>
        <v>#REF!</v>
      </c>
      <c r="DD96" s="4" t="e">
        <f>IF('NRU Proposal Calc'!#REF!='NRU Ref Data'!DD$2,Data!S96,0)</f>
        <v>#REF!</v>
      </c>
      <c r="DE96" s="4" t="e">
        <f>IF('NRU Proposal Calc'!#REF!='NRU Ref Data'!DE$2,Data!T96,0)</f>
        <v>#REF!</v>
      </c>
      <c r="DF96" s="4" t="e">
        <f>IF('NRU Proposal Calc'!#REF!='NRU Ref Data'!DF$2,Data!U96,0)</f>
        <v>#REF!</v>
      </c>
      <c r="DG96" s="22" t="e">
        <f t="shared" si="15"/>
        <v>#REF!</v>
      </c>
    </row>
    <row r="97" spans="1:111" x14ac:dyDescent="0.3">
      <c r="A97" s="12">
        <v>10304</v>
      </c>
      <c r="B97" s="37" t="s">
        <v>104</v>
      </c>
      <c r="C97" s="18">
        <f>IF('NRU Proposal Calc'!$C$6='NRU Ref Data'!C$2,Data!G97,0)</f>
        <v>0</v>
      </c>
      <c r="D97" s="4">
        <f>IF('NRU Proposal Calc'!$C$6='NRU Ref Data'!D$2,Data!H97,0)</f>
        <v>0</v>
      </c>
      <c r="E97" s="4">
        <f>IF('NRU Proposal Calc'!$C$6='NRU Ref Data'!E$2,Data!I97,0)</f>
        <v>13.38260799086758</v>
      </c>
      <c r="F97" s="4">
        <f>IF('NRU Proposal Calc'!$C$6='NRU Ref Data'!F$2,Data!J97,0)</f>
        <v>0</v>
      </c>
      <c r="G97" s="4">
        <f>IF('NRU Proposal Calc'!$C$6='NRU Ref Data'!G$2,Data!K97,0)</f>
        <v>0</v>
      </c>
      <c r="H97" s="4">
        <f>IF('NRU Proposal Calc'!$C$6='NRU Ref Data'!H$2,Data!L97,0)</f>
        <v>0</v>
      </c>
      <c r="I97" s="4">
        <f>IF('NRU Proposal Calc'!$C$6='NRU Ref Data'!I$2,Data!M97,0)</f>
        <v>0</v>
      </c>
      <c r="J97" s="4">
        <f>IF('NRU Proposal Calc'!$C$6='NRU Ref Data'!J$2,Data!N97,0)</f>
        <v>0</v>
      </c>
      <c r="K97" s="4">
        <f>IF('NRU Proposal Calc'!$C$6='NRU Ref Data'!K$2,Data!O97,0)</f>
        <v>0</v>
      </c>
      <c r="L97" s="4">
        <f>IF('NRU Proposal Calc'!$C$6='NRU Ref Data'!L$2,Data!P97,0)</f>
        <v>0</v>
      </c>
      <c r="M97" s="4">
        <f>IF('NRU Proposal Calc'!$C$6='NRU Ref Data'!M$2,Data!Q97,0)</f>
        <v>0</v>
      </c>
      <c r="N97" s="4">
        <f>IF('NRU Proposal Calc'!$C$6='NRU Ref Data'!N$2,Data!R97,0)</f>
        <v>0</v>
      </c>
      <c r="O97" s="4">
        <f>IF('NRU Proposal Calc'!$C$6='NRU Ref Data'!O$2,Data!S97,0)</f>
        <v>0</v>
      </c>
      <c r="P97" s="4">
        <f>IF('NRU Proposal Calc'!$C$6='NRU Ref Data'!P$2,Data!T97,0)</f>
        <v>0</v>
      </c>
      <c r="Q97" s="4">
        <f>IF('NRU Proposal Calc'!$C$6='NRU Ref Data'!Q$2,Data!U97,0)</f>
        <v>0</v>
      </c>
      <c r="R97" s="22">
        <f t="shared" si="9"/>
        <v>13.38260799086758</v>
      </c>
      <c r="S97" s="18">
        <f>IF(S$2='NRU Proposal Calc'!$D$6,Data!V97,0)</f>
        <v>0</v>
      </c>
      <c r="T97" s="4">
        <f>IF(T$2='NRU Proposal Calc'!$D$6,Data!W97,0)</f>
        <v>0</v>
      </c>
      <c r="U97" s="4">
        <f>IF(U$2='NRU Proposal Calc'!$D$6,Data!X97,0)</f>
        <v>0</v>
      </c>
      <c r="V97" s="4">
        <f>IF(V$2='NRU Proposal Calc'!$D$6,Data!Y97,0)</f>
        <v>0</v>
      </c>
      <c r="W97" s="4">
        <f>IF(W$2='NRU Proposal Calc'!$D$6,Data!Z97,0)</f>
        <v>0</v>
      </c>
      <c r="X97" s="4">
        <f>IF(X$2='NRU Proposal Calc'!$D$6,Data!AA97,0)</f>
        <v>0</v>
      </c>
      <c r="Y97" s="4">
        <f>IF(Y$2='NRU Proposal Calc'!$D$6,Data!AB97,0)</f>
        <v>0</v>
      </c>
      <c r="Z97" s="4">
        <f>IF(Z$2='NRU Proposal Calc'!$D$6,Data!AC97,0)</f>
        <v>0</v>
      </c>
      <c r="AA97" s="4">
        <f>IF(AA$2='NRU Proposal Calc'!$D$6,Data!AD97,0)</f>
        <v>0</v>
      </c>
      <c r="AB97" s="4">
        <f>IF(AB$2='NRU Proposal Calc'!$D$6,Data!AE97,0)</f>
        <v>0</v>
      </c>
      <c r="AC97" s="4">
        <f>IF(AC$2='NRU Proposal Calc'!$D$6,Data!AF97,0)</f>
        <v>0</v>
      </c>
      <c r="AD97" s="4">
        <f>IF(AD$2='NRU Proposal Calc'!$D$6,Data!AG97,0)</f>
        <v>0</v>
      </c>
      <c r="AE97" s="4">
        <f>IF(AE$2='NRU Proposal Calc'!$D$6,Data!AH97,0)</f>
        <v>0</v>
      </c>
      <c r="AF97" s="4">
        <f>IF(AF$2='NRU Proposal Calc'!$D$6,Data!AI97,0)</f>
        <v>0</v>
      </c>
      <c r="AG97" s="6">
        <f t="shared" si="10"/>
        <v>0</v>
      </c>
      <c r="AH97" s="18">
        <f>IF(AH$2='NRU Proposal Calc'!$E$6,0,0)</f>
        <v>0</v>
      </c>
      <c r="AI97" s="4">
        <f>IF(AI$2='NRU Proposal Calc'!$E$6,Data!AJ97,0)</f>
        <v>0</v>
      </c>
      <c r="AJ97" s="4">
        <f>IF(AJ$2='NRU Proposal Calc'!$E$6,Data!AK97,0)</f>
        <v>0</v>
      </c>
      <c r="AK97" s="4">
        <f>IF(AK$2='NRU Proposal Calc'!$E$6,Data!AL97,0)</f>
        <v>0</v>
      </c>
      <c r="AL97" s="4">
        <f>IF(AL$2='NRU Proposal Calc'!$E$6,Data!AM97,0)</f>
        <v>0</v>
      </c>
      <c r="AM97" s="4">
        <f>IF(AM$2='NRU Proposal Calc'!$E$6,Data!AN97,0)</f>
        <v>0</v>
      </c>
      <c r="AN97" s="4">
        <f>IF(AN$2='NRU Proposal Calc'!$E$6,Data!AO97,0)</f>
        <v>0</v>
      </c>
      <c r="AO97" s="4">
        <f>IF(AO$2='NRU Proposal Calc'!$E$6,Data!AP97,0)</f>
        <v>0</v>
      </c>
      <c r="AP97" s="6">
        <f t="shared" si="11"/>
        <v>0</v>
      </c>
      <c r="AQ97" s="18">
        <f>IF(AQ$2='NRU Proposal Calc'!$F$6,0,0)</f>
        <v>0</v>
      </c>
      <c r="AR97" s="4">
        <f>IF(AR$2='NRU Proposal Calc'!$F$6,Data!AQ97,0)</f>
        <v>0</v>
      </c>
      <c r="AS97" s="4">
        <f>IF(AS$2='NRU Proposal Calc'!$F$6,Data!AR97,0)</f>
        <v>0</v>
      </c>
      <c r="AT97" s="4">
        <f>IF(AT$2='NRU Proposal Calc'!$F$6,Data!AS97,0)</f>
        <v>0</v>
      </c>
      <c r="AU97" s="4">
        <f>IF(AU$2='NRU Proposal Calc'!$F$6,Data!AT97,0)</f>
        <v>0</v>
      </c>
      <c r="AV97" s="4">
        <f>IF(AV$2='NRU Proposal Calc'!$F$6,Data!AU97,0)</f>
        <v>0</v>
      </c>
      <c r="AW97" s="4">
        <f>IF(AW$2='NRU Proposal Calc'!$F$6,Data!AV97,0)</f>
        <v>0</v>
      </c>
      <c r="AX97" s="4">
        <f>IF(AX$2='NRU Proposal Calc'!$F$6,Data!AW97,0)</f>
        <v>0</v>
      </c>
      <c r="AY97" s="6">
        <f t="shared" si="12"/>
        <v>0</v>
      </c>
      <c r="AZ97" s="18">
        <f>IF(AZ$2='NRU Proposal Calc'!$G$6,0,0)</f>
        <v>0</v>
      </c>
      <c r="BA97" s="4">
        <f>IF(BA$2='NRU Proposal Calc'!$G$6,Data!AX97,0)</f>
        <v>0</v>
      </c>
      <c r="BB97" s="4">
        <f>IF(BB$2='NRU Proposal Calc'!$G$6,Data!AY97,0)</f>
        <v>0</v>
      </c>
      <c r="BC97" s="4">
        <f>IF(BC$2='NRU Proposal Calc'!$G$6,Data!AZ97,0)</f>
        <v>0</v>
      </c>
      <c r="BD97" s="4">
        <f>IF(BD$2='NRU Proposal Calc'!$G$6,Data!BA97,0)</f>
        <v>0</v>
      </c>
      <c r="BE97" s="4">
        <f>IF(BE$2='NRU Proposal Calc'!$G$6,Data!BB97,0)</f>
        <v>0</v>
      </c>
      <c r="BF97" s="4">
        <f>IF(BF$2='NRU Proposal Calc'!$G$6,Data!BC97,0)</f>
        <v>0</v>
      </c>
      <c r="BG97" s="4">
        <f>IF(BG$2='NRU Proposal Calc'!$G$6,Data!BD97,0)</f>
        <v>0</v>
      </c>
      <c r="BH97" s="6">
        <f t="shared" si="13"/>
        <v>0</v>
      </c>
      <c r="BI97" s="97">
        <f>IF('NRU Proposal Calc'!$H$6="Yes",Data!BE97,0)</f>
        <v>0</v>
      </c>
      <c r="BJ97" s="18">
        <f>IF(BJ$2='NRU Proposal Calc'!$L$4,0,0)</f>
        <v>0</v>
      </c>
      <c r="BK97" s="4">
        <f>IF(BK$2='NRU Proposal Calc'!$L$4,Data!BV97,0)</f>
        <v>0</v>
      </c>
      <c r="BL97" s="4">
        <f>IF(BL$2='NRU Proposal Calc'!$L$4,Data!BW97,0)</f>
        <v>0</v>
      </c>
      <c r="BM97" s="4">
        <f>IF(BM$2='NRU Proposal Calc'!$L$4,Data!BX97,0)</f>
        <v>0</v>
      </c>
      <c r="BN97" s="4">
        <f>IF(BN$2='NRU Proposal Calc'!$L$4,Data!BY97,0)</f>
        <v>0</v>
      </c>
      <c r="BO97" s="4">
        <f>IF(BO$2='NRU Proposal Calc'!$L$4,Data!BZ97,0)</f>
        <v>0</v>
      </c>
      <c r="BP97" s="6">
        <f t="shared" si="14"/>
        <v>0</v>
      </c>
      <c r="BQ97" s="4">
        <f>IF('NRU Proposal Calc'!$J$6='NRU Ref Data'!BQ$2,Data!C97,0)</f>
        <v>0</v>
      </c>
      <c r="BR97" s="4">
        <f>IF('NRU Proposal Calc'!$J$6='NRU Ref Data'!BR$2,Data!D97,0)</f>
        <v>0</v>
      </c>
      <c r="BS97" s="4">
        <f>IF('NRU Proposal Calc'!$J$6='NRU Ref Data'!BS$2,Data!E97,0)</f>
        <v>0</v>
      </c>
      <c r="BT97" s="4">
        <f>IF('NRU Proposal Calc'!$J$6='NRU Ref Data'!BT$2,Data!F97,0)</f>
        <v>14.068</v>
      </c>
      <c r="BU97" s="99">
        <f t="shared" si="8"/>
        <v>14.068</v>
      </c>
      <c r="BV97" s="102">
        <f>IF('NRU Proposal Calc'!$L$6="Yes",'NRU Ref Data'!BP97*'NRU Proposal Calc'!$L$5,0)</f>
        <v>0</v>
      </c>
      <c r="BW97" s="102">
        <f>IF('NRU Proposal Calc'!$M$6="Yes",IF(('NRU Proposal Calc'!I101-'NRU Ref Data'!BU97)&gt;0,('NRU Proposal Calc'!I101-'NRU Ref Data'!BU97)*'NRU Proposal Calc'!$M$5,0),0)</f>
        <v>0</v>
      </c>
      <c r="BX97" s="80">
        <f>IF('NRU Proposal Calc'!$K$6="Yes",IF(('NRU Proposal Calc'!I101)&lt;'NRU Proposal Calc'!J101,('NRU Proposal Calc'!I101-'NRU Proposal Calc'!J101)*'NRU Proposal Calc'!$K$5,0),0)</f>
        <v>-0.68539200913241949</v>
      </c>
      <c r="BY97" s="105">
        <f>IF('NRU Proposal Calc'!$N$5='NRU Ref Data'!$BY$2,'NRU Scaling'!D100,0)</f>
        <v>0.7049947008949724</v>
      </c>
      <c r="BZ97" s="1">
        <f>IF('NRU Proposal Calc'!$N$5='NRU Ref Data'!$BZ$2,'NRU Scaling'!H100,0)</f>
        <v>0</v>
      </c>
      <c r="CA97" s="6">
        <f>IF('NRU Proposal Calc'!$N$6="Yes",SUM('NRU Ref Data'!BY97:BZ97),0)</f>
        <v>0.7049947008949724</v>
      </c>
      <c r="CB97" s="4"/>
      <c r="CC97" s="4"/>
      <c r="CD97" s="4"/>
      <c r="CE97" s="4"/>
      <c r="CF97" s="4"/>
      <c r="CG97" s="4"/>
      <c r="CH97" s="4"/>
      <c r="CI97" s="4"/>
      <c r="CJ97" s="4"/>
      <c r="CK97" s="4"/>
      <c r="CL97" s="4"/>
      <c r="CM97" s="4"/>
      <c r="CN97" s="4"/>
      <c r="CO97" s="4"/>
      <c r="CP97" s="4"/>
      <c r="CQ97" s="4"/>
      <c r="CR97" s="4" t="e">
        <f>IF('NRU Proposal Calc'!#REF!='NRU Ref Data'!CR$2,Data!G97,0)</f>
        <v>#REF!</v>
      </c>
      <c r="CS97" s="4" t="e">
        <f>IF('NRU Proposal Calc'!#REF!='NRU Ref Data'!CS$2,Data!H97,0)</f>
        <v>#REF!</v>
      </c>
      <c r="CT97" s="4" t="e">
        <f>IF('NRU Proposal Calc'!#REF!='NRU Ref Data'!CT$2,Data!I97,0)</f>
        <v>#REF!</v>
      </c>
      <c r="CU97" s="4" t="e">
        <f>IF('NRU Proposal Calc'!#REF!='NRU Ref Data'!CU$2,Data!J97,0)</f>
        <v>#REF!</v>
      </c>
      <c r="CV97" s="4" t="e">
        <f>IF('NRU Proposal Calc'!#REF!='NRU Ref Data'!CV$2,Data!K97,0)</f>
        <v>#REF!</v>
      </c>
      <c r="CW97" s="4" t="e">
        <f>IF('NRU Proposal Calc'!#REF!='NRU Ref Data'!CW$2,Data!L97,0)</f>
        <v>#REF!</v>
      </c>
      <c r="CX97" s="4" t="e">
        <f>IF('NRU Proposal Calc'!#REF!='NRU Ref Data'!CX$2,Data!M97,0)</f>
        <v>#REF!</v>
      </c>
      <c r="CY97" s="4" t="e">
        <f>IF('NRU Proposal Calc'!#REF!='NRU Ref Data'!CY$2,Data!N97,0)</f>
        <v>#REF!</v>
      </c>
      <c r="CZ97" s="4" t="e">
        <f>IF('NRU Proposal Calc'!#REF!='NRU Ref Data'!CZ$2,Data!O97,0)</f>
        <v>#REF!</v>
      </c>
      <c r="DA97" s="4" t="e">
        <f>IF('NRU Proposal Calc'!#REF!='NRU Ref Data'!DA$2,Data!P97,0)</f>
        <v>#REF!</v>
      </c>
      <c r="DB97" s="4" t="e">
        <f>IF('NRU Proposal Calc'!#REF!='NRU Ref Data'!DB$2,Data!Q97,0)</f>
        <v>#REF!</v>
      </c>
      <c r="DC97" s="4" t="e">
        <f>IF('NRU Proposal Calc'!#REF!='NRU Ref Data'!DC$2,Data!R97,0)</f>
        <v>#REF!</v>
      </c>
      <c r="DD97" s="4" t="e">
        <f>IF('NRU Proposal Calc'!#REF!='NRU Ref Data'!DD$2,Data!S97,0)</f>
        <v>#REF!</v>
      </c>
      <c r="DE97" s="4" t="e">
        <f>IF('NRU Proposal Calc'!#REF!='NRU Ref Data'!DE$2,Data!T97,0)</f>
        <v>#REF!</v>
      </c>
      <c r="DF97" s="4" t="e">
        <f>IF('NRU Proposal Calc'!#REF!='NRU Ref Data'!DF$2,Data!U97,0)</f>
        <v>#REF!</v>
      </c>
      <c r="DG97" s="22" t="e">
        <f t="shared" si="15"/>
        <v>#REF!</v>
      </c>
    </row>
    <row r="98" spans="1:111" x14ac:dyDescent="0.3">
      <c r="A98" s="12">
        <v>10306</v>
      </c>
      <c r="B98" s="37" t="s">
        <v>105</v>
      </c>
      <c r="C98" s="18">
        <f>IF('NRU Proposal Calc'!$C$6='NRU Ref Data'!C$2,Data!G98,0)</f>
        <v>0</v>
      </c>
      <c r="D98" s="4">
        <f>IF('NRU Proposal Calc'!$C$6='NRU Ref Data'!D$2,Data!H98,0)</f>
        <v>0</v>
      </c>
      <c r="E98" s="4">
        <f>IF('NRU Proposal Calc'!$C$6='NRU Ref Data'!E$2,Data!I98,0)</f>
        <v>34.332959817351608</v>
      </c>
      <c r="F98" s="4">
        <f>IF('NRU Proposal Calc'!$C$6='NRU Ref Data'!F$2,Data!J98,0)</f>
        <v>0</v>
      </c>
      <c r="G98" s="4">
        <f>IF('NRU Proposal Calc'!$C$6='NRU Ref Data'!G$2,Data!K98,0)</f>
        <v>0</v>
      </c>
      <c r="H98" s="4">
        <f>IF('NRU Proposal Calc'!$C$6='NRU Ref Data'!H$2,Data!L98,0)</f>
        <v>0</v>
      </c>
      <c r="I98" s="4">
        <f>IF('NRU Proposal Calc'!$C$6='NRU Ref Data'!I$2,Data!M98,0)</f>
        <v>0</v>
      </c>
      <c r="J98" s="4">
        <f>IF('NRU Proposal Calc'!$C$6='NRU Ref Data'!J$2,Data!N98,0)</f>
        <v>0</v>
      </c>
      <c r="K98" s="4">
        <f>IF('NRU Proposal Calc'!$C$6='NRU Ref Data'!K$2,Data!O98,0)</f>
        <v>0</v>
      </c>
      <c r="L98" s="4">
        <f>IF('NRU Proposal Calc'!$C$6='NRU Ref Data'!L$2,Data!P98,0)</f>
        <v>0</v>
      </c>
      <c r="M98" s="4">
        <f>IF('NRU Proposal Calc'!$C$6='NRU Ref Data'!M$2,Data!Q98,0)</f>
        <v>0</v>
      </c>
      <c r="N98" s="4">
        <f>IF('NRU Proposal Calc'!$C$6='NRU Ref Data'!N$2,Data!R98,0)</f>
        <v>0</v>
      </c>
      <c r="O98" s="4">
        <f>IF('NRU Proposal Calc'!$C$6='NRU Ref Data'!O$2,Data!S98,0)</f>
        <v>0</v>
      </c>
      <c r="P98" s="4">
        <f>IF('NRU Proposal Calc'!$C$6='NRU Ref Data'!P$2,Data!T98,0)</f>
        <v>0</v>
      </c>
      <c r="Q98" s="4">
        <f>IF('NRU Proposal Calc'!$C$6='NRU Ref Data'!Q$2,Data!U98,0)</f>
        <v>0</v>
      </c>
      <c r="R98" s="22">
        <f t="shared" si="9"/>
        <v>34.332959817351608</v>
      </c>
      <c r="S98" s="18">
        <f>IF(S$2='NRU Proposal Calc'!$D$6,Data!V98,0)</f>
        <v>0</v>
      </c>
      <c r="T98" s="4">
        <f>IF(T$2='NRU Proposal Calc'!$D$6,Data!W98,0)</f>
        <v>0</v>
      </c>
      <c r="U98" s="4">
        <f>IF(U$2='NRU Proposal Calc'!$D$6,Data!X98,0)</f>
        <v>0</v>
      </c>
      <c r="V98" s="4">
        <f>IF(V$2='NRU Proposal Calc'!$D$6,Data!Y98,0)</f>
        <v>0</v>
      </c>
      <c r="W98" s="4">
        <f>IF(W$2='NRU Proposal Calc'!$D$6,Data!Z98,0)</f>
        <v>0</v>
      </c>
      <c r="X98" s="4">
        <f>IF(X$2='NRU Proposal Calc'!$D$6,Data!AA98,0)</f>
        <v>0</v>
      </c>
      <c r="Y98" s="4">
        <f>IF(Y$2='NRU Proposal Calc'!$D$6,Data!AB98,0)</f>
        <v>0</v>
      </c>
      <c r="Z98" s="4">
        <f>IF(Z$2='NRU Proposal Calc'!$D$6,Data!AC98,0)</f>
        <v>0</v>
      </c>
      <c r="AA98" s="4">
        <f>IF(AA$2='NRU Proposal Calc'!$D$6,Data!AD98,0)</f>
        <v>0</v>
      </c>
      <c r="AB98" s="4">
        <f>IF(AB$2='NRU Proposal Calc'!$D$6,Data!AE98,0)</f>
        <v>0</v>
      </c>
      <c r="AC98" s="4">
        <f>IF(AC$2='NRU Proposal Calc'!$D$6,Data!AF98,0)</f>
        <v>0</v>
      </c>
      <c r="AD98" s="4">
        <f>IF(AD$2='NRU Proposal Calc'!$D$6,Data!AG98,0)</f>
        <v>0</v>
      </c>
      <c r="AE98" s="4">
        <f>IF(AE$2='NRU Proposal Calc'!$D$6,Data!AH98,0)</f>
        <v>0</v>
      </c>
      <c r="AF98" s="4">
        <f>IF(AF$2='NRU Proposal Calc'!$D$6,Data!AI98,0)</f>
        <v>0</v>
      </c>
      <c r="AG98" s="6">
        <f t="shared" si="10"/>
        <v>0</v>
      </c>
      <c r="AH98" s="18">
        <f>IF(AH$2='NRU Proposal Calc'!$E$6,0,0)</f>
        <v>0</v>
      </c>
      <c r="AI98" s="4">
        <f>IF(AI$2='NRU Proposal Calc'!$E$6,Data!AJ98,0)</f>
        <v>0</v>
      </c>
      <c r="AJ98" s="4">
        <f>IF(AJ$2='NRU Proposal Calc'!$E$6,Data!AK98,0)</f>
        <v>29.999771689497717</v>
      </c>
      <c r="AK98" s="4">
        <f>IF(AK$2='NRU Proposal Calc'!$E$6,Data!AL98,0)</f>
        <v>0</v>
      </c>
      <c r="AL98" s="4">
        <f>IF(AL$2='NRU Proposal Calc'!$E$6,Data!AM98,0)</f>
        <v>0</v>
      </c>
      <c r="AM98" s="4">
        <f>IF(AM$2='NRU Proposal Calc'!$E$6,Data!AN98,0)</f>
        <v>0</v>
      </c>
      <c r="AN98" s="4">
        <f>IF(AN$2='NRU Proposal Calc'!$E$6,Data!AO98,0)</f>
        <v>0</v>
      </c>
      <c r="AO98" s="4">
        <f>IF(AO$2='NRU Proposal Calc'!$E$6,Data!AP98,0)</f>
        <v>0</v>
      </c>
      <c r="AP98" s="6">
        <f t="shared" si="11"/>
        <v>29.999771689497717</v>
      </c>
      <c r="AQ98" s="18">
        <f>IF(AQ$2='NRU Proposal Calc'!$F$6,0,0)</f>
        <v>0</v>
      </c>
      <c r="AR98" s="4">
        <f>IF(AR$2='NRU Proposal Calc'!$F$6,Data!AQ98,0)</f>
        <v>0</v>
      </c>
      <c r="AS98" s="4">
        <f>IF(AS$2='NRU Proposal Calc'!$F$6,Data!AR98,0)</f>
        <v>57.46</v>
      </c>
      <c r="AT98" s="4">
        <f>IF(AT$2='NRU Proposal Calc'!$F$6,Data!AS98,0)</f>
        <v>0</v>
      </c>
      <c r="AU98" s="4">
        <f>IF(AU$2='NRU Proposal Calc'!$F$6,Data!AT98,0)</f>
        <v>0</v>
      </c>
      <c r="AV98" s="4">
        <f>IF(AV$2='NRU Proposal Calc'!$F$6,Data!AU98,0)</f>
        <v>0</v>
      </c>
      <c r="AW98" s="4">
        <f>IF(AW$2='NRU Proposal Calc'!$F$6,Data!AV98,0)</f>
        <v>0</v>
      </c>
      <c r="AX98" s="4">
        <f>IF(AX$2='NRU Proposal Calc'!$F$6,Data!AW98,0)</f>
        <v>0</v>
      </c>
      <c r="AY98" s="6">
        <f t="shared" si="12"/>
        <v>57.46</v>
      </c>
      <c r="AZ98" s="18">
        <f>IF(AZ$2='NRU Proposal Calc'!$G$6,0,0)</f>
        <v>0</v>
      </c>
      <c r="BA98" s="4">
        <f>IF(BA$2='NRU Proposal Calc'!$G$6,Data!AX98,0)</f>
        <v>0</v>
      </c>
      <c r="BB98" s="4">
        <f>IF(BB$2='NRU Proposal Calc'!$G$6,Data!AY98,0)</f>
        <v>0</v>
      </c>
      <c r="BC98" s="4">
        <f>IF(BC$2='NRU Proposal Calc'!$G$6,Data!AZ98,0)</f>
        <v>0</v>
      </c>
      <c r="BD98" s="4">
        <f>IF(BD$2='NRU Proposal Calc'!$G$6,Data!BA98,0)</f>
        <v>0</v>
      </c>
      <c r="BE98" s="4">
        <f>IF(BE$2='NRU Proposal Calc'!$G$6,Data!BB98,0)</f>
        <v>0</v>
      </c>
      <c r="BF98" s="4">
        <f>IF(BF$2='NRU Proposal Calc'!$G$6,Data!BC98,0)</f>
        <v>0</v>
      </c>
      <c r="BG98" s="4">
        <f>IF(BG$2='NRU Proposal Calc'!$G$6,Data!BD98,0)</f>
        <v>0</v>
      </c>
      <c r="BH98" s="6">
        <f t="shared" si="13"/>
        <v>0</v>
      </c>
      <c r="BI98" s="97">
        <f>IF('NRU Proposal Calc'!$H$6="Yes",Data!BE98,0)</f>
        <v>0</v>
      </c>
      <c r="BJ98" s="18">
        <f>IF(BJ$2='NRU Proposal Calc'!$L$4,0,0)</f>
        <v>0</v>
      </c>
      <c r="BK98" s="4">
        <f>IF(BK$2='NRU Proposal Calc'!$L$4,Data!BV98,0)</f>
        <v>0</v>
      </c>
      <c r="BL98" s="4">
        <f>IF(BL$2='NRU Proposal Calc'!$L$4,Data!BW98,0)</f>
        <v>6.0000000000000001E-3</v>
      </c>
      <c r="BM98" s="4">
        <f>IF(BM$2='NRU Proposal Calc'!$L$4,Data!BX98,0)</f>
        <v>0</v>
      </c>
      <c r="BN98" s="4">
        <f>IF(BN$2='NRU Proposal Calc'!$L$4,Data!BY98,0)</f>
        <v>0</v>
      </c>
      <c r="BO98" s="4">
        <f>IF(BO$2='NRU Proposal Calc'!$L$4,Data!BZ98,0)</f>
        <v>0</v>
      </c>
      <c r="BP98" s="6">
        <f t="shared" si="14"/>
        <v>6.0000000000000001E-3</v>
      </c>
      <c r="BQ98" s="4">
        <f>IF('NRU Proposal Calc'!$J$6='NRU Ref Data'!BQ$2,Data!C98,0)</f>
        <v>0</v>
      </c>
      <c r="BR98" s="4">
        <f>IF('NRU Proposal Calc'!$J$6='NRU Ref Data'!BR$2,Data!D98,0)</f>
        <v>0</v>
      </c>
      <c r="BS98" s="4">
        <f>IF('NRU Proposal Calc'!$J$6='NRU Ref Data'!BS$2,Data!E98,0)</f>
        <v>0</v>
      </c>
      <c r="BT98" s="4">
        <f>IF('NRU Proposal Calc'!$J$6='NRU Ref Data'!BT$2,Data!F98,0)</f>
        <v>25.768999999999998</v>
      </c>
      <c r="BU98" s="99">
        <f t="shared" si="8"/>
        <v>25.768999999999998</v>
      </c>
      <c r="BV98" s="102">
        <f>IF('NRU Proposal Calc'!$L$6="Yes",'NRU Ref Data'!BP98*'NRU Proposal Calc'!$L$5,0)</f>
        <v>3.0000000000000001E-3</v>
      </c>
      <c r="BW98" s="102">
        <f>IF('NRU Proposal Calc'!$M$6="Yes",IF(('NRU Proposal Calc'!I102-'NRU Ref Data'!BU98)&gt;0,('NRU Proposal Calc'!I102-'NRU Ref Data'!BU98)*'NRU Proposal Calc'!$M$5,0),0)</f>
        <v>0</v>
      </c>
      <c r="BX98" s="80">
        <f>IF('NRU Proposal Calc'!$K$6="Yes",IF(('NRU Proposal Calc'!I102)&lt;'NRU Proposal Calc'!J102,('NRU Proposal Calc'!I102-'NRU Proposal Calc'!J102)*'NRU Proposal Calc'!$K$5,0),0)</f>
        <v>-25.768999999999998</v>
      </c>
      <c r="BY98" s="105">
        <f>IF('NRU Proposal Calc'!$N$5='NRU Ref Data'!$BY$2,'NRU Scaling'!D101,0)</f>
        <v>1.5803975608702002E-4</v>
      </c>
      <c r="BZ98" s="1">
        <f>IF('NRU Proposal Calc'!$N$5='NRU Ref Data'!$BZ$2,'NRU Scaling'!H101,0)</f>
        <v>0</v>
      </c>
      <c r="CA98" s="6">
        <f>IF('NRU Proposal Calc'!$N$6="Yes",SUM('NRU Ref Data'!BY98:BZ98),0)</f>
        <v>1.5803975608702002E-4</v>
      </c>
      <c r="CB98" s="4"/>
      <c r="CC98" s="4"/>
      <c r="CD98" s="4"/>
      <c r="CE98" s="4"/>
      <c r="CF98" s="4"/>
      <c r="CG98" s="4"/>
      <c r="CH98" s="4"/>
      <c r="CI98" s="4"/>
      <c r="CJ98" s="4"/>
      <c r="CK98" s="4"/>
      <c r="CL98" s="4"/>
      <c r="CM98" s="4"/>
      <c r="CN98" s="4"/>
      <c r="CO98" s="4"/>
      <c r="CP98" s="4"/>
      <c r="CQ98" s="4"/>
      <c r="CR98" s="4" t="e">
        <f>IF('NRU Proposal Calc'!#REF!='NRU Ref Data'!CR$2,Data!G98,0)</f>
        <v>#REF!</v>
      </c>
      <c r="CS98" s="4" t="e">
        <f>IF('NRU Proposal Calc'!#REF!='NRU Ref Data'!CS$2,Data!H98,0)</f>
        <v>#REF!</v>
      </c>
      <c r="CT98" s="4" t="e">
        <f>IF('NRU Proposal Calc'!#REF!='NRU Ref Data'!CT$2,Data!I98,0)</f>
        <v>#REF!</v>
      </c>
      <c r="CU98" s="4" t="e">
        <f>IF('NRU Proposal Calc'!#REF!='NRU Ref Data'!CU$2,Data!J98,0)</f>
        <v>#REF!</v>
      </c>
      <c r="CV98" s="4" t="e">
        <f>IF('NRU Proposal Calc'!#REF!='NRU Ref Data'!CV$2,Data!K98,0)</f>
        <v>#REF!</v>
      </c>
      <c r="CW98" s="4" t="e">
        <f>IF('NRU Proposal Calc'!#REF!='NRU Ref Data'!CW$2,Data!L98,0)</f>
        <v>#REF!</v>
      </c>
      <c r="CX98" s="4" t="e">
        <f>IF('NRU Proposal Calc'!#REF!='NRU Ref Data'!CX$2,Data!M98,0)</f>
        <v>#REF!</v>
      </c>
      <c r="CY98" s="4" t="e">
        <f>IF('NRU Proposal Calc'!#REF!='NRU Ref Data'!CY$2,Data!N98,0)</f>
        <v>#REF!</v>
      </c>
      <c r="CZ98" s="4" t="e">
        <f>IF('NRU Proposal Calc'!#REF!='NRU Ref Data'!CZ$2,Data!O98,0)</f>
        <v>#REF!</v>
      </c>
      <c r="DA98" s="4" t="e">
        <f>IF('NRU Proposal Calc'!#REF!='NRU Ref Data'!DA$2,Data!P98,0)</f>
        <v>#REF!</v>
      </c>
      <c r="DB98" s="4" t="e">
        <f>IF('NRU Proposal Calc'!#REF!='NRU Ref Data'!DB$2,Data!Q98,0)</f>
        <v>#REF!</v>
      </c>
      <c r="DC98" s="4" t="e">
        <f>IF('NRU Proposal Calc'!#REF!='NRU Ref Data'!DC$2,Data!R98,0)</f>
        <v>#REF!</v>
      </c>
      <c r="DD98" s="4" t="e">
        <f>IF('NRU Proposal Calc'!#REF!='NRU Ref Data'!DD$2,Data!S98,0)</f>
        <v>#REF!</v>
      </c>
      <c r="DE98" s="4" t="e">
        <f>IF('NRU Proposal Calc'!#REF!='NRU Ref Data'!DE$2,Data!T98,0)</f>
        <v>#REF!</v>
      </c>
      <c r="DF98" s="4" t="e">
        <f>IF('NRU Proposal Calc'!#REF!='NRU Ref Data'!DF$2,Data!U98,0)</f>
        <v>#REF!</v>
      </c>
      <c r="DG98" s="22" t="e">
        <f t="shared" si="15"/>
        <v>#REF!</v>
      </c>
    </row>
    <row r="99" spans="1:111" x14ac:dyDescent="0.3">
      <c r="A99" s="12">
        <v>10307</v>
      </c>
      <c r="B99" s="37" t="s">
        <v>106</v>
      </c>
      <c r="C99" s="18">
        <f>IF('NRU Proposal Calc'!$C$6='NRU Ref Data'!C$2,Data!G99,0)</f>
        <v>0</v>
      </c>
      <c r="D99" s="4">
        <f>IF('NRU Proposal Calc'!$C$6='NRU Ref Data'!D$2,Data!H99,0)</f>
        <v>0</v>
      </c>
      <c r="E99" s="4">
        <f>IF('NRU Proposal Calc'!$C$6='NRU Ref Data'!E$2,Data!I99,0)</f>
        <v>68.283675000000002</v>
      </c>
      <c r="F99" s="4">
        <f>IF('NRU Proposal Calc'!$C$6='NRU Ref Data'!F$2,Data!J99,0)</f>
        <v>0</v>
      </c>
      <c r="G99" s="4">
        <f>IF('NRU Proposal Calc'!$C$6='NRU Ref Data'!G$2,Data!K99,0)</f>
        <v>0</v>
      </c>
      <c r="H99" s="4">
        <f>IF('NRU Proposal Calc'!$C$6='NRU Ref Data'!H$2,Data!L99,0)</f>
        <v>0</v>
      </c>
      <c r="I99" s="4">
        <f>IF('NRU Proposal Calc'!$C$6='NRU Ref Data'!I$2,Data!M99,0)</f>
        <v>0</v>
      </c>
      <c r="J99" s="4">
        <f>IF('NRU Proposal Calc'!$C$6='NRU Ref Data'!J$2,Data!N99,0)</f>
        <v>0</v>
      </c>
      <c r="K99" s="4">
        <f>IF('NRU Proposal Calc'!$C$6='NRU Ref Data'!K$2,Data!O99,0)</f>
        <v>0</v>
      </c>
      <c r="L99" s="4">
        <f>IF('NRU Proposal Calc'!$C$6='NRU Ref Data'!L$2,Data!P99,0)</f>
        <v>0</v>
      </c>
      <c r="M99" s="4">
        <f>IF('NRU Proposal Calc'!$C$6='NRU Ref Data'!M$2,Data!Q99,0)</f>
        <v>0</v>
      </c>
      <c r="N99" s="4">
        <f>IF('NRU Proposal Calc'!$C$6='NRU Ref Data'!N$2,Data!R99,0)</f>
        <v>0</v>
      </c>
      <c r="O99" s="4">
        <f>IF('NRU Proposal Calc'!$C$6='NRU Ref Data'!O$2,Data!S99,0)</f>
        <v>0</v>
      </c>
      <c r="P99" s="4">
        <f>IF('NRU Proposal Calc'!$C$6='NRU Ref Data'!P$2,Data!T99,0)</f>
        <v>0</v>
      </c>
      <c r="Q99" s="4">
        <f>IF('NRU Proposal Calc'!$C$6='NRU Ref Data'!Q$2,Data!U99,0)</f>
        <v>0</v>
      </c>
      <c r="R99" s="22">
        <f t="shared" si="9"/>
        <v>68.283675000000002</v>
      </c>
      <c r="S99" s="18">
        <f>IF(S$2='NRU Proposal Calc'!$D$6,Data!V99,0)</f>
        <v>0</v>
      </c>
      <c r="T99" s="4">
        <f>IF(T$2='NRU Proposal Calc'!$D$6,Data!W99,0)</f>
        <v>0</v>
      </c>
      <c r="U99" s="4">
        <f>IF(U$2='NRU Proposal Calc'!$D$6,Data!X99,0)</f>
        <v>0</v>
      </c>
      <c r="V99" s="4">
        <f>IF(V$2='NRU Proposal Calc'!$D$6,Data!Y99,0)</f>
        <v>0</v>
      </c>
      <c r="W99" s="4">
        <f>IF(W$2='NRU Proposal Calc'!$D$6,Data!Z99,0)</f>
        <v>0</v>
      </c>
      <c r="X99" s="4">
        <f>IF(X$2='NRU Proposal Calc'!$D$6,Data!AA99,0)</f>
        <v>0</v>
      </c>
      <c r="Y99" s="4">
        <f>IF(Y$2='NRU Proposal Calc'!$D$6,Data!AB99,0)</f>
        <v>0</v>
      </c>
      <c r="Z99" s="4">
        <f>IF(Z$2='NRU Proposal Calc'!$D$6,Data!AC99,0)</f>
        <v>0</v>
      </c>
      <c r="AA99" s="4">
        <f>IF(AA$2='NRU Proposal Calc'!$D$6,Data!AD99,0)</f>
        <v>0</v>
      </c>
      <c r="AB99" s="4">
        <f>IF(AB$2='NRU Proposal Calc'!$D$6,Data!AE99,0)</f>
        <v>0</v>
      </c>
      <c r="AC99" s="4">
        <f>IF(AC$2='NRU Proposal Calc'!$D$6,Data!AF99,0)</f>
        <v>0</v>
      </c>
      <c r="AD99" s="4">
        <f>IF(AD$2='NRU Proposal Calc'!$D$6,Data!AG99,0)</f>
        <v>0</v>
      </c>
      <c r="AE99" s="4">
        <f>IF(AE$2='NRU Proposal Calc'!$D$6,Data!AH99,0)</f>
        <v>0</v>
      </c>
      <c r="AF99" s="4">
        <f>IF(AF$2='NRU Proposal Calc'!$D$6,Data!AI99,0)</f>
        <v>0</v>
      </c>
      <c r="AG99" s="6">
        <f t="shared" si="10"/>
        <v>0</v>
      </c>
      <c r="AH99" s="18">
        <f>IF(AH$2='NRU Proposal Calc'!$E$6,0,0)</f>
        <v>0</v>
      </c>
      <c r="AI99" s="4">
        <f>IF(AI$2='NRU Proposal Calc'!$E$6,Data!AJ99,0)</f>
        <v>0</v>
      </c>
      <c r="AJ99" s="4">
        <f>IF(AJ$2='NRU Proposal Calc'!$E$6,Data!AK99,0)</f>
        <v>0</v>
      </c>
      <c r="AK99" s="4">
        <f>IF(AK$2='NRU Proposal Calc'!$E$6,Data!AL99,0)</f>
        <v>0</v>
      </c>
      <c r="AL99" s="4">
        <f>IF(AL$2='NRU Proposal Calc'!$E$6,Data!AM99,0)</f>
        <v>0</v>
      </c>
      <c r="AM99" s="4">
        <f>IF(AM$2='NRU Proposal Calc'!$E$6,Data!AN99,0)</f>
        <v>0</v>
      </c>
      <c r="AN99" s="4">
        <f>IF(AN$2='NRU Proposal Calc'!$E$6,Data!AO99,0)</f>
        <v>0</v>
      </c>
      <c r="AO99" s="4">
        <f>IF(AO$2='NRU Proposal Calc'!$E$6,Data!AP99,0)</f>
        <v>0</v>
      </c>
      <c r="AP99" s="6">
        <f t="shared" si="11"/>
        <v>0</v>
      </c>
      <c r="AQ99" s="18">
        <f>IF(AQ$2='NRU Proposal Calc'!$F$6,0,0)</f>
        <v>0</v>
      </c>
      <c r="AR99" s="4">
        <f>IF(AR$2='NRU Proposal Calc'!$F$6,Data!AQ99,0)</f>
        <v>0</v>
      </c>
      <c r="AS99" s="4">
        <f>IF(AS$2='NRU Proposal Calc'!$F$6,Data!AR99,0)</f>
        <v>0</v>
      </c>
      <c r="AT99" s="4">
        <f>IF(AT$2='NRU Proposal Calc'!$F$6,Data!AS99,0)</f>
        <v>0</v>
      </c>
      <c r="AU99" s="4">
        <f>IF(AU$2='NRU Proposal Calc'!$F$6,Data!AT99,0)</f>
        <v>0</v>
      </c>
      <c r="AV99" s="4">
        <f>IF(AV$2='NRU Proposal Calc'!$F$6,Data!AU99,0)</f>
        <v>0</v>
      </c>
      <c r="AW99" s="4">
        <f>IF(AW$2='NRU Proposal Calc'!$F$6,Data!AV99,0)</f>
        <v>0</v>
      </c>
      <c r="AX99" s="4">
        <f>IF(AX$2='NRU Proposal Calc'!$F$6,Data!AW99,0)</f>
        <v>0</v>
      </c>
      <c r="AY99" s="6">
        <f t="shared" si="12"/>
        <v>0</v>
      </c>
      <c r="AZ99" s="18">
        <f>IF(AZ$2='NRU Proposal Calc'!$G$6,0,0)</f>
        <v>0</v>
      </c>
      <c r="BA99" s="4">
        <f>IF(BA$2='NRU Proposal Calc'!$G$6,Data!AX99,0)</f>
        <v>0</v>
      </c>
      <c r="BB99" s="4">
        <f>IF(BB$2='NRU Proposal Calc'!$G$6,Data!AY99,0)</f>
        <v>0</v>
      </c>
      <c r="BC99" s="4">
        <f>IF(BC$2='NRU Proposal Calc'!$G$6,Data!AZ99,0)</f>
        <v>0</v>
      </c>
      <c r="BD99" s="4">
        <f>IF(BD$2='NRU Proposal Calc'!$G$6,Data!BA99,0)</f>
        <v>0</v>
      </c>
      <c r="BE99" s="4">
        <f>IF(BE$2='NRU Proposal Calc'!$G$6,Data!BB99,0)</f>
        <v>0</v>
      </c>
      <c r="BF99" s="4">
        <f>IF(BF$2='NRU Proposal Calc'!$G$6,Data!BC99,0)</f>
        <v>0</v>
      </c>
      <c r="BG99" s="4">
        <f>IF(BG$2='NRU Proposal Calc'!$G$6,Data!BD99,0)</f>
        <v>0</v>
      </c>
      <c r="BH99" s="6">
        <f t="shared" si="13"/>
        <v>0</v>
      </c>
      <c r="BI99" s="97">
        <f>IF('NRU Proposal Calc'!$H$6="Yes",Data!BE99,0)</f>
        <v>0</v>
      </c>
      <c r="BJ99" s="18">
        <f>IF(BJ$2='NRU Proposal Calc'!$L$4,0,0)</f>
        <v>0</v>
      </c>
      <c r="BK99" s="4">
        <f>IF(BK$2='NRU Proposal Calc'!$L$4,Data!BV99,0)</f>
        <v>0</v>
      </c>
      <c r="BL99" s="4">
        <f>IF(BL$2='NRU Proposal Calc'!$L$4,Data!BW99,0)</f>
        <v>0.6120000000000001</v>
      </c>
      <c r="BM99" s="4">
        <f>IF(BM$2='NRU Proposal Calc'!$L$4,Data!BX99,0)</f>
        <v>0</v>
      </c>
      <c r="BN99" s="4">
        <f>IF(BN$2='NRU Proposal Calc'!$L$4,Data!BY99,0)</f>
        <v>0</v>
      </c>
      <c r="BO99" s="4">
        <f>IF(BO$2='NRU Proposal Calc'!$L$4,Data!BZ99,0)</f>
        <v>0</v>
      </c>
      <c r="BP99" s="6">
        <f t="shared" si="14"/>
        <v>0.6120000000000001</v>
      </c>
      <c r="BQ99" s="4">
        <f>IF('NRU Proposal Calc'!$J$6='NRU Ref Data'!BQ$2,Data!C99,0)</f>
        <v>0</v>
      </c>
      <c r="BR99" s="4">
        <f>IF('NRU Proposal Calc'!$J$6='NRU Ref Data'!BR$2,Data!D99,0)</f>
        <v>0</v>
      </c>
      <c r="BS99" s="4">
        <f>IF('NRU Proposal Calc'!$J$6='NRU Ref Data'!BS$2,Data!E99,0)</f>
        <v>0</v>
      </c>
      <c r="BT99" s="4">
        <f>IF('NRU Proposal Calc'!$J$6='NRU Ref Data'!BT$2,Data!F99,0)</f>
        <v>71.984999999999999</v>
      </c>
      <c r="BU99" s="99">
        <f t="shared" si="8"/>
        <v>71.984999999999999</v>
      </c>
      <c r="BV99" s="102">
        <f>IF('NRU Proposal Calc'!$L$6="Yes",'NRU Ref Data'!BP99*'NRU Proposal Calc'!$L$5,0)</f>
        <v>0.30600000000000005</v>
      </c>
      <c r="BW99" s="102">
        <f>IF('NRU Proposal Calc'!$M$6="Yes",IF(('NRU Proposal Calc'!I103-'NRU Ref Data'!BU99)&gt;0,('NRU Proposal Calc'!I103-'NRU Ref Data'!BU99)*'NRU Proposal Calc'!$M$5,0),0)</f>
        <v>0</v>
      </c>
      <c r="BX99" s="80">
        <f>IF('NRU Proposal Calc'!$K$6="Yes",IF(('NRU Proposal Calc'!I103)&lt;'NRU Proposal Calc'!J103,('NRU Proposal Calc'!I103-'NRU Proposal Calc'!J103)*'NRU Proposal Calc'!$K$5,0),0)</f>
        <v>-3.7013249999999971</v>
      </c>
      <c r="BY99" s="105">
        <f>IF('NRU Proposal Calc'!$N$5='NRU Ref Data'!$BY$2,'NRU Scaling'!D102,0)</f>
        <v>3.613298502362658</v>
      </c>
      <c r="BZ99" s="1">
        <f>IF('NRU Proposal Calc'!$N$5='NRU Ref Data'!$BZ$2,'NRU Scaling'!H102,0)</f>
        <v>0</v>
      </c>
      <c r="CA99" s="6">
        <f>IF('NRU Proposal Calc'!$N$6="Yes",SUM('NRU Ref Data'!BY99:BZ99),0)</f>
        <v>3.613298502362658</v>
      </c>
      <c r="CB99" s="4"/>
      <c r="CC99" s="4"/>
      <c r="CD99" s="4"/>
      <c r="CE99" s="4"/>
      <c r="CF99" s="4"/>
      <c r="CG99" s="4"/>
      <c r="CH99" s="4"/>
      <c r="CI99" s="4"/>
      <c r="CJ99" s="4"/>
      <c r="CK99" s="4"/>
      <c r="CL99" s="4"/>
      <c r="CM99" s="4"/>
      <c r="CN99" s="4"/>
      <c r="CO99" s="4"/>
      <c r="CP99" s="4"/>
      <c r="CQ99" s="4"/>
      <c r="CR99" s="4" t="e">
        <f>IF('NRU Proposal Calc'!#REF!='NRU Ref Data'!CR$2,Data!G99,0)</f>
        <v>#REF!</v>
      </c>
      <c r="CS99" s="4" t="e">
        <f>IF('NRU Proposal Calc'!#REF!='NRU Ref Data'!CS$2,Data!H99,0)</f>
        <v>#REF!</v>
      </c>
      <c r="CT99" s="4" t="e">
        <f>IF('NRU Proposal Calc'!#REF!='NRU Ref Data'!CT$2,Data!I99,0)</f>
        <v>#REF!</v>
      </c>
      <c r="CU99" s="4" t="e">
        <f>IF('NRU Proposal Calc'!#REF!='NRU Ref Data'!CU$2,Data!J99,0)</f>
        <v>#REF!</v>
      </c>
      <c r="CV99" s="4" t="e">
        <f>IF('NRU Proposal Calc'!#REF!='NRU Ref Data'!CV$2,Data!K99,0)</f>
        <v>#REF!</v>
      </c>
      <c r="CW99" s="4" t="e">
        <f>IF('NRU Proposal Calc'!#REF!='NRU Ref Data'!CW$2,Data!L99,0)</f>
        <v>#REF!</v>
      </c>
      <c r="CX99" s="4" t="e">
        <f>IF('NRU Proposal Calc'!#REF!='NRU Ref Data'!CX$2,Data!M99,0)</f>
        <v>#REF!</v>
      </c>
      <c r="CY99" s="4" t="e">
        <f>IF('NRU Proposal Calc'!#REF!='NRU Ref Data'!CY$2,Data!N99,0)</f>
        <v>#REF!</v>
      </c>
      <c r="CZ99" s="4" t="e">
        <f>IF('NRU Proposal Calc'!#REF!='NRU Ref Data'!CZ$2,Data!O99,0)</f>
        <v>#REF!</v>
      </c>
      <c r="DA99" s="4" t="e">
        <f>IF('NRU Proposal Calc'!#REF!='NRU Ref Data'!DA$2,Data!P99,0)</f>
        <v>#REF!</v>
      </c>
      <c r="DB99" s="4" t="e">
        <f>IF('NRU Proposal Calc'!#REF!='NRU Ref Data'!DB$2,Data!Q99,0)</f>
        <v>#REF!</v>
      </c>
      <c r="DC99" s="4" t="e">
        <f>IF('NRU Proposal Calc'!#REF!='NRU Ref Data'!DC$2,Data!R99,0)</f>
        <v>#REF!</v>
      </c>
      <c r="DD99" s="4" t="e">
        <f>IF('NRU Proposal Calc'!#REF!='NRU Ref Data'!DD$2,Data!S99,0)</f>
        <v>#REF!</v>
      </c>
      <c r="DE99" s="4" t="e">
        <f>IF('NRU Proposal Calc'!#REF!='NRU Ref Data'!DE$2,Data!T99,0)</f>
        <v>#REF!</v>
      </c>
      <c r="DF99" s="4" t="e">
        <f>IF('NRU Proposal Calc'!#REF!='NRU Ref Data'!DF$2,Data!U99,0)</f>
        <v>#REF!</v>
      </c>
      <c r="DG99" s="22" t="e">
        <f t="shared" si="15"/>
        <v>#REF!</v>
      </c>
    </row>
    <row r="100" spans="1:111" x14ac:dyDescent="0.3">
      <c r="A100" s="12">
        <v>10326</v>
      </c>
      <c r="B100" s="37" t="s">
        <v>107</v>
      </c>
      <c r="C100" s="18">
        <f>IF('NRU Proposal Calc'!$C$6='NRU Ref Data'!C$2,Data!G100,0)</f>
        <v>0</v>
      </c>
      <c r="D100" s="4">
        <f>IF('NRU Proposal Calc'!$C$6='NRU Ref Data'!D$2,Data!H100,0)</f>
        <v>0</v>
      </c>
      <c r="E100" s="4">
        <f>IF('NRU Proposal Calc'!$C$6='NRU Ref Data'!E$2,Data!I100,0)</f>
        <v>27.848501027397258</v>
      </c>
      <c r="F100" s="4">
        <f>IF('NRU Proposal Calc'!$C$6='NRU Ref Data'!F$2,Data!J100,0)</f>
        <v>0</v>
      </c>
      <c r="G100" s="4">
        <f>IF('NRU Proposal Calc'!$C$6='NRU Ref Data'!G$2,Data!K100,0)</f>
        <v>0</v>
      </c>
      <c r="H100" s="4">
        <f>IF('NRU Proposal Calc'!$C$6='NRU Ref Data'!H$2,Data!L100,0)</f>
        <v>0</v>
      </c>
      <c r="I100" s="4">
        <f>IF('NRU Proposal Calc'!$C$6='NRU Ref Data'!I$2,Data!M100,0)</f>
        <v>0</v>
      </c>
      <c r="J100" s="4">
        <f>IF('NRU Proposal Calc'!$C$6='NRU Ref Data'!J$2,Data!N100,0)</f>
        <v>0</v>
      </c>
      <c r="K100" s="4">
        <f>IF('NRU Proposal Calc'!$C$6='NRU Ref Data'!K$2,Data!O100,0)</f>
        <v>0</v>
      </c>
      <c r="L100" s="4">
        <f>IF('NRU Proposal Calc'!$C$6='NRU Ref Data'!L$2,Data!P100,0)</f>
        <v>0</v>
      </c>
      <c r="M100" s="4">
        <f>IF('NRU Proposal Calc'!$C$6='NRU Ref Data'!M$2,Data!Q100,0)</f>
        <v>0</v>
      </c>
      <c r="N100" s="4">
        <f>IF('NRU Proposal Calc'!$C$6='NRU Ref Data'!N$2,Data!R100,0)</f>
        <v>0</v>
      </c>
      <c r="O100" s="4">
        <f>IF('NRU Proposal Calc'!$C$6='NRU Ref Data'!O$2,Data!S100,0)</f>
        <v>0</v>
      </c>
      <c r="P100" s="4">
        <f>IF('NRU Proposal Calc'!$C$6='NRU Ref Data'!P$2,Data!T100,0)</f>
        <v>0</v>
      </c>
      <c r="Q100" s="4">
        <f>IF('NRU Proposal Calc'!$C$6='NRU Ref Data'!Q$2,Data!U100,0)</f>
        <v>0</v>
      </c>
      <c r="R100" s="22">
        <f t="shared" si="9"/>
        <v>27.848501027397258</v>
      </c>
      <c r="S100" s="18">
        <f>IF(S$2='NRU Proposal Calc'!$D$6,Data!V100,0)</f>
        <v>0</v>
      </c>
      <c r="T100" s="4">
        <f>IF(T$2='NRU Proposal Calc'!$D$6,Data!W100,0)</f>
        <v>0</v>
      </c>
      <c r="U100" s="4">
        <f>IF(U$2='NRU Proposal Calc'!$D$6,Data!X100,0)</f>
        <v>0</v>
      </c>
      <c r="V100" s="4">
        <f>IF(V$2='NRU Proposal Calc'!$D$6,Data!Y100,0)</f>
        <v>0</v>
      </c>
      <c r="W100" s="4">
        <f>IF(W$2='NRU Proposal Calc'!$D$6,Data!Z100,0)</f>
        <v>0</v>
      </c>
      <c r="X100" s="4">
        <f>IF(X$2='NRU Proposal Calc'!$D$6,Data!AA100,0)</f>
        <v>0</v>
      </c>
      <c r="Y100" s="4">
        <f>IF(Y$2='NRU Proposal Calc'!$D$6,Data!AB100,0)</f>
        <v>0</v>
      </c>
      <c r="Z100" s="4">
        <f>IF(Z$2='NRU Proposal Calc'!$D$6,Data!AC100,0)</f>
        <v>0</v>
      </c>
      <c r="AA100" s="4">
        <f>IF(AA$2='NRU Proposal Calc'!$D$6,Data!AD100,0)</f>
        <v>0</v>
      </c>
      <c r="AB100" s="4">
        <f>IF(AB$2='NRU Proposal Calc'!$D$6,Data!AE100,0)</f>
        <v>0</v>
      </c>
      <c r="AC100" s="4">
        <f>IF(AC$2='NRU Proposal Calc'!$D$6,Data!AF100,0)</f>
        <v>0</v>
      </c>
      <c r="AD100" s="4">
        <f>IF(AD$2='NRU Proposal Calc'!$D$6,Data!AG100,0)</f>
        <v>0</v>
      </c>
      <c r="AE100" s="4">
        <f>IF(AE$2='NRU Proposal Calc'!$D$6,Data!AH100,0)</f>
        <v>0</v>
      </c>
      <c r="AF100" s="4">
        <f>IF(AF$2='NRU Proposal Calc'!$D$6,Data!AI100,0)</f>
        <v>0</v>
      </c>
      <c r="AG100" s="6">
        <f t="shared" si="10"/>
        <v>0</v>
      </c>
      <c r="AH100" s="18">
        <f>IF(AH$2='NRU Proposal Calc'!$E$6,0,0)</f>
        <v>0</v>
      </c>
      <c r="AI100" s="4">
        <f>IF(AI$2='NRU Proposal Calc'!$E$6,Data!AJ100,0)</f>
        <v>0</v>
      </c>
      <c r="AJ100" s="4">
        <f>IF(AJ$2='NRU Proposal Calc'!$E$6,Data!AK100,0)</f>
        <v>0</v>
      </c>
      <c r="AK100" s="4">
        <f>IF(AK$2='NRU Proposal Calc'!$E$6,Data!AL100,0)</f>
        <v>0</v>
      </c>
      <c r="AL100" s="4">
        <f>IF(AL$2='NRU Proposal Calc'!$E$6,Data!AM100,0)</f>
        <v>0</v>
      </c>
      <c r="AM100" s="4">
        <f>IF(AM$2='NRU Proposal Calc'!$E$6,Data!AN100,0)</f>
        <v>0</v>
      </c>
      <c r="AN100" s="4">
        <f>IF(AN$2='NRU Proposal Calc'!$E$6,Data!AO100,0)</f>
        <v>0</v>
      </c>
      <c r="AO100" s="4">
        <f>IF(AO$2='NRU Proposal Calc'!$E$6,Data!AP100,0)</f>
        <v>0</v>
      </c>
      <c r="AP100" s="6">
        <f t="shared" si="11"/>
        <v>0</v>
      </c>
      <c r="AQ100" s="18">
        <f>IF(AQ$2='NRU Proposal Calc'!$F$6,0,0)</f>
        <v>0</v>
      </c>
      <c r="AR100" s="4">
        <f>IF(AR$2='NRU Proposal Calc'!$F$6,Data!AQ100,0)</f>
        <v>0</v>
      </c>
      <c r="AS100" s="4">
        <f>IF(AS$2='NRU Proposal Calc'!$F$6,Data!AR100,0)</f>
        <v>0</v>
      </c>
      <c r="AT100" s="4">
        <f>IF(AT$2='NRU Proposal Calc'!$F$6,Data!AS100,0)</f>
        <v>0</v>
      </c>
      <c r="AU100" s="4">
        <f>IF(AU$2='NRU Proposal Calc'!$F$6,Data!AT100,0)</f>
        <v>0</v>
      </c>
      <c r="AV100" s="4">
        <f>IF(AV$2='NRU Proposal Calc'!$F$6,Data!AU100,0)</f>
        <v>0</v>
      </c>
      <c r="AW100" s="4">
        <f>IF(AW$2='NRU Proposal Calc'!$F$6,Data!AV100,0)</f>
        <v>0</v>
      </c>
      <c r="AX100" s="4">
        <f>IF(AX$2='NRU Proposal Calc'!$F$6,Data!AW100,0)</f>
        <v>0</v>
      </c>
      <c r="AY100" s="6">
        <f t="shared" si="12"/>
        <v>0</v>
      </c>
      <c r="AZ100" s="18">
        <f>IF(AZ$2='NRU Proposal Calc'!$G$6,0,0)</f>
        <v>0</v>
      </c>
      <c r="BA100" s="4">
        <f>IF(BA$2='NRU Proposal Calc'!$G$6,Data!AX100,0)</f>
        <v>0</v>
      </c>
      <c r="BB100" s="4">
        <f>IF(BB$2='NRU Proposal Calc'!$G$6,Data!AY100,0)</f>
        <v>0</v>
      </c>
      <c r="BC100" s="4">
        <f>IF(BC$2='NRU Proposal Calc'!$G$6,Data!AZ100,0)</f>
        <v>0</v>
      </c>
      <c r="BD100" s="4">
        <f>IF(BD$2='NRU Proposal Calc'!$G$6,Data!BA100,0)</f>
        <v>0</v>
      </c>
      <c r="BE100" s="4">
        <f>IF(BE$2='NRU Proposal Calc'!$G$6,Data!BB100,0)</f>
        <v>0</v>
      </c>
      <c r="BF100" s="4">
        <f>IF(BF$2='NRU Proposal Calc'!$G$6,Data!BC100,0)</f>
        <v>0</v>
      </c>
      <c r="BG100" s="4">
        <f>IF(BG$2='NRU Proposal Calc'!$G$6,Data!BD100,0)</f>
        <v>0</v>
      </c>
      <c r="BH100" s="6">
        <f t="shared" si="13"/>
        <v>0</v>
      </c>
      <c r="BI100" s="97">
        <f>IF('NRU Proposal Calc'!$H$6="Yes",Data!BE100,0)</f>
        <v>0</v>
      </c>
      <c r="BJ100" s="18">
        <f>IF(BJ$2='NRU Proposal Calc'!$L$4,0,0)</f>
        <v>0</v>
      </c>
      <c r="BK100" s="4">
        <f>IF(BK$2='NRU Proposal Calc'!$L$4,Data!BV100,0)</f>
        <v>0</v>
      </c>
      <c r="BL100" s="4">
        <f>IF(BL$2='NRU Proposal Calc'!$L$4,Data!BW100,0)</f>
        <v>0</v>
      </c>
      <c r="BM100" s="4">
        <f>IF(BM$2='NRU Proposal Calc'!$L$4,Data!BX100,0)</f>
        <v>0</v>
      </c>
      <c r="BN100" s="4">
        <f>IF(BN$2='NRU Proposal Calc'!$L$4,Data!BY100,0)</f>
        <v>0</v>
      </c>
      <c r="BO100" s="4">
        <f>IF(BO$2='NRU Proposal Calc'!$L$4,Data!BZ100,0)</f>
        <v>0</v>
      </c>
      <c r="BP100" s="6">
        <f t="shared" si="14"/>
        <v>0</v>
      </c>
      <c r="BQ100" s="4">
        <f>IF('NRU Proposal Calc'!$J$6='NRU Ref Data'!BQ$2,Data!C100,0)</f>
        <v>0</v>
      </c>
      <c r="BR100" s="4">
        <f>IF('NRU Proposal Calc'!$J$6='NRU Ref Data'!BR$2,Data!D100,0)</f>
        <v>0</v>
      </c>
      <c r="BS100" s="4">
        <f>IF('NRU Proposal Calc'!$J$6='NRU Ref Data'!BS$2,Data!E100,0)</f>
        <v>0</v>
      </c>
      <c r="BT100" s="4">
        <f>IF('NRU Proposal Calc'!$J$6='NRU Ref Data'!BT$2,Data!F100,0)</f>
        <v>30.46</v>
      </c>
      <c r="BU100" s="99">
        <f t="shared" si="8"/>
        <v>30.46</v>
      </c>
      <c r="BV100" s="102">
        <f>IF('NRU Proposal Calc'!$L$6="Yes",'NRU Ref Data'!BP100*'NRU Proposal Calc'!$L$5,0)</f>
        <v>0</v>
      </c>
      <c r="BW100" s="102">
        <f>IF('NRU Proposal Calc'!$M$6="Yes",IF(('NRU Proposal Calc'!I104-'NRU Ref Data'!BU100)&gt;0,('NRU Proposal Calc'!I104-'NRU Ref Data'!BU100)*'NRU Proposal Calc'!$M$5,0),0)</f>
        <v>0</v>
      </c>
      <c r="BX100" s="80">
        <f>IF('NRU Proposal Calc'!$K$6="Yes",IF(('NRU Proposal Calc'!I104)&lt;'NRU Proposal Calc'!J104,('NRU Proposal Calc'!I104-'NRU Proposal Calc'!J104)*'NRU Proposal Calc'!$K$5,0),0)</f>
        <v>-2.6114989726027424</v>
      </c>
      <c r="BY100" s="105">
        <f>IF('NRU Proposal Calc'!$N$5='NRU Ref Data'!$BY$2,'NRU Scaling'!D103,0)</f>
        <v>1.4670567699196631</v>
      </c>
      <c r="BZ100" s="1">
        <f>IF('NRU Proposal Calc'!$N$5='NRU Ref Data'!$BZ$2,'NRU Scaling'!H103,0)</f>
        <v>0</v>
      </c>
      <c r="CA100" s="6">
        <f>IF('NRU Proposal Calc'!$N$6="Yes",SUM('NRU Ref Data'!BY100:BZ100),0)</f>
        <v>1.4670567699196631</v>
      </c>
      <c r="CB100" s="4"/>
      <c r="CC100" s="4"/>
      <c r="CD100" s="4"/>
      <c r="CE100" s="4"/>
      <c r="CF100" s="4"/>
      <c r="CG100" s="4"/>
      <c r="CH100" s="4"/>
      <c r="CI100" s="4"/>
      <c r="CJ100" s="4"/>
      <c r="CK100" s="4"/>
      <c r="CL100" s="4"/>
      <c r="CM100" s="4"/>
      <c r="CN100" s="4"/>
      <c r="CO100" s="4"/>
      <c r="CP100" s="4"/>
      <c r="CQ100" s="4"/>
      <c r="CR100" s="4" t="e">
        <f>IF('NRU Proposal Calc'!#REF!='NRU Ref Data'!CR$2,Data!G100,0)</f>
        <v>#REF!</v>
      </c>
      <c r="CS100" s="4" t="e">
        <f>IF('NRU Proposal Calc'!#REF!='NRU Ref Data'!CS$2,Data!H100,0)</f>
        <v>#REF!</v>
      </c>
      <c r="CT100" s="4" t="e">
        <f>IF('NRU Proposal Calc'!#REF!='NRU Ref Data'!CT$2,Data!I100,0)</f>
        <v>#REF!</v>
      </c>
      <c r="CU100" s="4" t="e">
        <f>IF('NRU Proposal Calc'!#REF!='NRU Ref Data'!CU$2,Data!J100,0)</f>
        <v>#REF!</v>
      </c>
      <c r="CV100" s="4" t="e">
        <f>IF('NRU Proposal Calc'!#REF!='NRU Ref Data'!CV$2,Data!K100,0)</f>
        <v>#REF!</v>
      </c>
      <c r="CW100" s="4" t="e">
        <f>IF('NRU Proposal Calc'!#REF!='NRU Ref Data'!CW$2,Data!L100,0)</f>
        <v>#REF!</v>
      </c>
      <c r="CX100" s="4" t="e">
        <f>IF('NRU Proposal Calc'!#REF!='NRU Ref Data'!CX$2,Data!M100,0)</f>
        <v>#REF!</v>
      </c>
      <c r="CY100" s="4" t="e">
        <f>IF('NRU Proposal Calc'!#REF!='NRU Ref Data'!CY$2,Data!N100,0)</f>
        <v>#REF!</v>
      </c>
      <c r="CZ100" s="4" t="e">
        <f>IF('NRU Proposal Calc'!#REF!='NRU Ref Data'!CZ$2,Data!O100,0)</f>
        <v>#REF!</v>
      </c>
      <c r="DA100" s="4" t="e">
        <f>IF('NRU Proposal Calc'!#REF!='NRU Ref Data'!DA$2,Data!P100,0)</f>
        <v>#REF!</v>
      </c>
      <c r="DB100" s="4" t="e">
        <f>IF('NRU Proposal Calc'!#REF!='NRU Ref Data'!DB$2,Data!Q100,0)</f>
        <v>#REF!</v>
      </c>
      <c r="DC100" s="4" t="e">
        <f>IF('NRU Proposal Calc'!#REF!='NRU Ref Data'!DC$2,Data!R100,0)</f>
        <v>#REF!</v>
      </c>
      <c r="DD100" s="4" t="e">
        <f>IF('NRU Proposal Calc'!#REF!='NRU Ref Data'!DD$2,Data!S100,0)</f>
        <v>#REF!</v>
      </c>
      <c r="DE100" s="4" t="e">
        <f>IF('NRU Proposal Calc'!#REF!='NRU Ref Data'!DE$2,Data!T100,0)</f>
        <v>#REF!</v>
      </c>
      <c r="DF100" s="4" t="e">
        <f>IF('NRU Proposal Calc'!#REF!='NRU Ref Data'!DF$2,Data!U100,0)</f>
        <v>#REF!</v>
      </c>
      <c r="DG100" s="22" t="e">
        <f t="shared" si="15"/>
        <v>#REF!</v>
      </c>
    </row>
    <row r="101" spans="1:111" x14ac:dyDescent="0.3">
      <c r="A101" s="12">
        <v>10331</v>
      </c>
      <c r="B101" s="37" t="s">
        <v>108</v>
      </c>
      <c r="C101" s="18">
        <f>IF('NRU Proposal Calc'!$C$6='NRU Ref Data'!C$2,Data!G101,0)</f>
        <v>0</v>
      </c>
      <c r="D101" s="4">
        <f>IF('NRU Proposal Calc'!$C$6='NRU Ref Data'!D$2,Data!H101,0)</f>
        <v>0</v>
      </c>
      <c r="E101" s="4">
        <f>IF('NRU Proposal Calc'!$C$6='NRU Ref Data'!E$2,Data!I101,0)</f>
        <v>35.407541210045665</v>
      </c>
      <c r="F101" s="4">
        <f>IF('NRU Proposal Calc'!$C$6='NRU Ref Data'!F$2,Data!J101,0)</f>
        <v>0</v>
      </c>
      <c r="G101" s="4">
        <f>IF('NRU Proposal Calc'!$C$6='NRU Ref Data'!G$2,Data!K101,0)</f>
        <v>0</v>
      </c>
      <c r="H101" s="4">
        <f>IF('NRU Proposal Calc'!$C$6='NRU Ref Data'!H$2,Data!L101,0)</f>
        <v>0</v>
      </c>
      <c r="I101" s="4">
        <f>IF('NRU Proposal Calc'!$C$6='NRU Ref Data'!I$2,Data!M101,0)</f>
        <v>0</v>
      </c>
      <c r="J101" s="4">
        <f>IF('NRU Proposal Calc'!$C$6='NRU Ref Data'!J$2,Data!N101,0)</f>
        <v>0</v>
      </c>
      <c r="K101" s="4">
        <f>IF('NRU Proposal Calc'!$C$6='NRU Ref Data'!K$2,Data!O101,0)</f>
        <v>0</v>
      </c>
      <c r="L101" s="4">
        <f>IF('NRU Proposal Calc'!$C$6='NRU Ref Data'!L$2,Data!P101,0)</f>
        <v>0</v>
      </c>
      <c r="M101" s="4">
        <f>IF('NRU Proposal Calc'!$C$6='NRU Ref Data'!M$2,Data!Q101,0)</f>
        <v>0</v>
      </c>
      <c r="N101" s="4">
        <f>IF('NRU Proposal Calc'!$C$6='NRU Ref Data'!N$2,Data!R101,0)</f>
        <v>0</v>
      </c>
      <c r="O101" s="4">
        <f>IF('NRU Proposal Calc'!$C$6='NRU Ref Data'!O$2,Data!S101,0)</f>
        <v>0</v>
      </c>
      <c r="P101" s="4">
        <f>IF('NRU Proposal Calc'!$C$6='NRU Ref Data'!P$2,Data!T101,0)</f>
        <v>0</v>
      </c>
      <c r="Q101" s="4">
        <f>IF('NRU Proposal Calc'!$C$6='NRU Ref Data'!Q$2,Data!U101,0)</f>
        <v>0</v>
      </c>
      <c r="R101" s="22">
        <f t="shared" si="9"/>
        <v>35.407541210045665</v>
      </c>
      <c r="S101" s="18">
        <f>IF(S$2='NRU Proposal Calc'!$D$6,Data!V101,0)</f>
        <v>0</v>
      </c>
      <c r="T101" s="4">
        <f>IF(T$2='NRU Proposal Calc'!$D$6,Data!W101,0)</f>
        <v>0</v>
      </c>
      <c r="U101" s="4">
        <f>IF(U$2='NRU Proposal Calc'!$D$6,Data!X101,0)</f>
        <v>0</v>
      </c>
      <c r="V101" s="4">
        <f>IF(V$2='NRU Proposal Calc'!$D$6,Data!Y101,0)</f>
        <v>0</v>
      </c>
      <c r="W101" s="4">
        <f>IF(W$2='NRU Proposal Calc'!$D$6,Data!Z101,0)</f>
        <v>0</v>
      </c>
      <c r="X101" s="4">
        <f>IF(X$2='NRU Proposal Calc'!$D$6,Data!AA101,0)</f>
        <v>0</v>
      </c>
      <c r="Y101" s="4">
        <f>IF(Y$2='NRU Proposal Calc'!$D$6,Data!AB101,0)</f>
        <v>0</v>
      </c>
      <c r="Z101" s="4">
        <f>IF(Z$2='NRU Proposal Calc'!$D$6,Data!AC101,0)</f>
        <v>0</v>
      </c>
      <c r="AA101" s="4">
        <f>IF(AA$2='NRU Proposal Calc'!$D$6,Data!AD101,0)</f>
        <v>0</v>
      </c>
      <c r="AB101" s="4">
        <f>IF(AB$2='NRU Proposal Calc'!$D$6,Data!AE101,0)</f>
        <v>0</v>
      </c>
      <c r="AC101" s="4">
        <f>IF(AC$2='NRU Proposal Calc'!$D$6,Data!AF101,0)</f>
        <v>0</v>
      </c>
      <c r="AD101" s="4">
        <f>IF(AD$2='NRU Proposal Calc'!$D$6,Data!AG101,0)</f>
        <v>0</v>
      </c>
      <c r="AE101" s="4">
        <f>IF(AE$2='NRU Proposal Calc'!$D$6,Data!AH101,0)</f>
        <v>0</v>
      </c>
      <c r="AF101" s="4">
        <f>IF(AF$2='NRU Proposal Calc'!$D$6,Data!AI101,0)</f>
        <v>0</v>
      </c>
      <c r="AG101" s="6">
        <f t="shared" si="10"/>
        <v>0</v>
      </c>
      <c r="AH101" s="18">
        <f>IF(AH$2='NRU Proposal Calc'!$E$6,0,0)</f>
        <v>0</v>
      </c>
      <c r="AI101" s="4">
        <f>IF(AI$2='NRU Proposal Calc'!$E$6,Data!AJ101,0)</f>
        <v>0</v>
      </c>
      <c r="AJ101" s="4">
        <f>IF(AJ$2='NRU Proposal Calc'!$E$6,Data!AK101,0)</f>
        <v>0</v>
      </c>
      <c r="AK101" s="4">
        <f>IF(AK$2='NRU Proposal Calc'!$E$6,Data!AL101,0)</f>
        <v>0</v>
      </c>
      <c r="AL101" s="4">
        <f>IF(AL$2='NRU Proposal Calc'!$E$6,Data!AM101,0)</f>
        <v>0</v>
      </c>
      <c r="AM101" s="4">
        <f>IF(AM$2='NRU Proposal Calc'!$E$6,Data!AN101,0)</f>
        <v>0</v>
      </c>
      <c r="AN101" s="4">
        <f>IF(AN$2='NRU Proposal Calc'!$E$6,Data!AO101,0)</f>
        <v>0</v>
      </c>
      <c r="AO101" s="4">
        <f>IF(AO$2='NRU Proposal Calc'!$E$6,Data!AP101,0)</f>
        <v>0</v>
      </c>
      <c r="AP101" s="6">
        <f t="shared" si="11"/>
        <v>0</v>
      </c>
      <c r="AQ101" s="18">
        <f>IF(AQ$2='NRU Proposal Calc'!$F$6,0,0)</f>
        <v>0</v>
      </c>
      <c r="AR101" s="4">
        <f>IF(AR$2='NRU Proposal Calc'!$F$6,Data!AQ101,0)</f>
        <v>0</v>
      </c>
      <c r="AS101" s="4">
        <f>IF(AS$2='NRU Proposal Calc'!$F$6,Data!AR101,0)</f>
        <v>0</v>
      </c>
      <c r="AT101" s="4">
        <f>IF(AT$2='NRU Proposal Calc'!$F$6,Data!AS101,0)</f>
        <v>0</v>
      </c>
      <c r="AU101" s="4">
        <f>IF(AU$2='NRU Proposal Calc'!$F$6,Data!AT101,0)</f>
        <v>0</v>
      </c>
      <c r="AV101" s="4">
        <f>IF(AV$2='NRU Proposal Calc'!$F$6,Data!AU101,0)</f>
        <v>0</v>
      </c>
      <c r="AW101" s="4">
        <f>IF(AW$2='NRU Proposal Calc'!$F$6,Data!AV101,0)</f>
        <v>0</v>
      </c>
      <c r="AX101" s="4">
        <f>IF(AX$2='NRU Proposal Calc'!$F$6,Data!AW101,0)</f>
        <v>0</v>
      </c>
      <c r="AY101" s="6">
        <f t="shared" si="12"/>
        <v>0</v>
      </c>
      <c r="AZ101" s="18">
        <f>IF(AZ$2='NRU Proposal Calc'!$G$6,0,0)</f>
        <v>0</v>
      </c>
      <c r="BA101" s="4">
        <f>IF(BA$2='NRU Proposal Calc'!$G$6,Data!AX101,0)</f>
        <v>0</v>
      </c>
      <c r="BB101" s="4">
        <f>IF(BB$2='NRU Proposal Calc'!$G$6,Data!AY101,0)</f>
        <v>0</v>
      </c>
      <c r="BC101" s="4">
        <f>IF(BC$2='NRU Proposal Calc'!$G$6,Data!AZ101,0)</f>
        <v>0</v>
      </c>
      <c r="BD101" s="4">
        <f>IF(BD$2='NRU Proposal Calc'!$G$6,Data!BA101,0)</f>
        <v>0</v>
      </c>
      <c r="BE101" s="4">
        <f>IF(BE$2='NRU Proposal Calc'!$G$6,Data!BB101,0)</f>
        <v>0</v>
      </c>
      <c r="BF101" s="4">
        <f>IF(BF$2='NRU Proposal Calc'!$G$6,Data!BC101,0)</f>
        <v>0</v>
      </c>
      <c r="BG101" s="4">
        <f>IF(BG$2='NRU Proposal Calc'!$G$6,Data!BD101,0)</f>
        <v>0</v>
      </c>
      <c r="BH101" s="6">
        <f t="shared" si="13"/>
        <v>0</v>
      </c>
      <c r="BI101" s="97">
        <f>IF('NRU Proposal Calc'!$H$6="Yes",Data!BE101,0)</f>
        <v>0</v>
      </c>
      <c r="BJ101" s="18">
        <f>IF(BJ$2='NRU Proposal Calc'!$L$4,0,0)</f>
        <v>0</v>
      </c>
      <c r="BK101" s="4">
        <f>IF(BK$2='NRU Proposal Calc'!$L$4,Data!BV101,0)</f>
        <v>0</v>
      </c>
      <c r="BL101" s="4">
        <f>IF(BL$2='NRU Proposal Calc'!$L$4,Data!BW101,0)</f>
        <v>0.154</v>
      </c>
      <c r="BM101" s="4">
        <f>IF(BM$2='NRU Proposal Calc'!$L$4,Data!BX101,0)</f>
        <v>0</v>
      </c>
      <c r="BN101" s="4">
        <f>IF(BN$2='NRU Proposal Calc'!$L$4,Data!BY101,0)</f>
        <v>0</v>
      </c>
      <c r="BO101" s="4">
        <f>IF(BO$2='NRU Proposal Calc'!$L$4,Data!BZ101,0)</f>
        <v>0</v>
      </c>
      <c r="BP101" s="6">
        <f t="shared" si="14"/>
        <v>0.154</v>
      </c>
      <c r="BQ101" s="4">
        <f>IF('NRU Proposal Calc'!$J$6='NRU Ref Data'!BQ$2,Data!C101,0)</f>
        <v>0</v>
      </c>
      <c r="BR101" s="4">
        <f>IF('NRU Proposal Calc'!$J$6='NRU Ref Data'!BR$2,Data!D101,0)</f>
        <v>0</v>
      </c>
      <c r="BS101" s="4">
        <f>IF('NRU Proposal Calc'!$J$6='NRU Ref Data'!BS$2,Data!E101,0)</f>
        <v>0</v>
      </c>
      <c r="BT101" s="4">
        <f>IF('NRU Proposal Calc'!$J$6='NRU Ref Data'!BT$2,Data!F101,0)</f>
        <v>36.601999999999997</v>
      </c>
      <c r="BU101" s="99">
        <f t="shared" si="8"/>
        <v>36.601999999999997</v>
      </c>
      <c r="BV101" s="102">
        <f>IF('NRU Proposal Calc'!$L$6="Yes",'NRU Ref Data'!BP101*'NRU Proposal Calc'!$L$5,0)</f>
        <v>7.6999999999999999E-2</v>
      </c>
      <c r="BW101" s="102">
        <f>IF('NRU Proposal Calc'!$M$6="Yes",IF(('NRU Proposal Calc'!I105-'NRU Ref Data'!BU101)&gt;0,('NRU Proposal Calc'!I105-'NRU Ref Data'!BU101)*'NRU Proposal Calc'!$M$5,0),0)</f>
        <v>0</v>
      </c>
      <c r="BX101" s="80">
        <f>IF('NRU Proposal Calc'!$K$6="Yes",IF(('NRU Proposal Calc'!I105)&lt;'NRU Proposal Calc'!J105,('NRU Proposal Calc'!I105-'NRU Proposal Calc'!J105)*'NRU Proposal Calc'!$K$5,0),0)</f>
        <v>-1.1944587899543322</v>
      </c>
      <c r="BY101" s="105">
        <f>IF('NRU Proposal Calc'!$N$5='NRU Ref Data'!$BY$2,'NRU Scaling'!D104,0)</f>
        <v>1.8693227458984756</v>
      </c>
      <c r="BZ101" s="1">
        <f>IF('NRU Proposal Calc'!$N$5='NRU Ref Data'!$BZ$2,'NRU Scaling'!H104,0)</f>
        <v>0</v>
      </c>
      <c r="CA101" s="6">
        <f>IF('NRU Proposal Calc'!$N$6="Yes",SUM('NRU Ref Data'!BY101:BZ101),0)</f>
        <v>1.8693227458984756</v>
      </c>
      <c r="CB101" s="4"/>
      <c r="CC101" s="4"/>
      <c r="CD101" s="4"/>
      <c r="CE101" s="4"/>
      <c r="CF101" s="4"/>
      <c r="CG101" s="4"/>
      <c r="CH101" s="4"/>
      <c r="CI101" s="4"/>
      <c r="CJ101" s="4"/>
      <c r="CK101" s="4"/>
      <c r="CL101" s="4"/>
      <c r="CM101" s="4"/>
      <c r="CN101" s="4"/>
      <c r="CO101" s="4"/>
      <c r="CP101" s="4"/>
      <c r="CQ101" s="4"/>
      <c r="CR101" s="4" t="e">
        <f>IF('NRU Proposal Calc'!#REF!='NRU Ref Data'!CR$2,Data!G101,0)</f>
        <v>#REF!</v>
      </c>
      <c r="CS101" s="4" t="e">
        <f>IF('NRU Proposal Calc'!#REF!='NRU Ref Data'!CS$2,Data!H101,0)</f>
        <v>#REF!</v>
      </c>
      <c r="CT101" s="4" t="e">
        <f>IF('NRU Proposal Calc'!#REF!='NRU Ref Data'!CT$2,Data!I101,0)</f>
        <v>#REF!</v>
      </c>
      <c r="CU101" s="4" t="e">
        <f>IF('NRU Proposal Calc'!#REF!='NRU Ref Data'!CU$2,Data!J101,0)</f>
        <v>#REF!</v>
      </c>
      <c r="CV101" s="4" t="e">
        <f>IF('NRU Proposal Calc'!#REF!='NRU Ref Data'!CV$2,Data!K101,0)</f>
        <v>#REF!</v>
      </c>
      <c r="CW101" s="4" t="e">
        <f>IF('NRU Proposal Calc'!#REF!='NRU Ref Data'!CW$2,Data!L101,0)</f>
        <v>#REF!</v>
      </c>
      <c r="CX101" s="4" t="e">
        <f>IF('NRU Proposal Calc'!#REF!='NRU Ref Data'!CX$2,Data!M101,0)</f>
        <v>#REF!</v>
      </c>
      <c r="CY101" s="4" t="e">
        <f>IF('NRU Proposal Calc'!#REF!='NRU Ref Data'!CY$2,Data!N101,0)</f>
        <v>#REF!</v>
      </c>
      <c r="CZ101" s="4" t="e">
        <f>IF('NRU Proposal Calc'!#REF!='NRU Ref Data'!CZ$2,Data!O101,0)</f>
        <v>#REF!</v>
      </c>
      <c r="DA101" s="4" t="e">
        <f>IF('NRU Proposal Calc'!#REF!='NRU Ref Data'!DA$2,Data!P101,0)</f>
        <v>#REF!</v>
      </c>
      <c r="DB101" s="4" t="e">
        <f>IF('NRU Proposal Calc'!#REF!='NRU Ref Data'!DB$2,Data!Q101,0)</f>
        <v>#REF!</v>
      </c>
      <c r="DC101" s="4" t="e">
        <f>IF('NRU Proposal Calc'!#REF!='NRU Ref Data'!DC$2,Data!R101,0)</f>
        <v>#REF!</v>
      </c>
      <c r="DD101" s="4" t="e">
        <f>IF('NRU Proposal Calc'!#REF!='NRU Ref Data'!DD$2,Data!S101,0)</f>
        <v>#REF!</v>
      </c>
      <c r="DE101" s="4" t="e">
        <f>IF('NRU Proposal Calc'!#REF!='NRU Ref Data'!DE$2,Data!T101,0)</f>
        <v>#REF!</v>
      </c>
      <c r="DF101" s="4" t="e">
        <f>IF('NRU Proposal Calc'!#REF!='NRU Ref Data'!DF$2,Data!U101,0)</f>
        <v>#REF!</v>
      </c>
      <c r="DG101" s="22" t="e">
        <f t="shared" si="15"/>
        <v>#REF!</v>
      </c>
    </row>
    <row r="102" spans="1:111" x14ac:dyDescent="0.3">
      <c r="A102" s="12">
        <v>10333</v>
      </c>
      <c r="B102" s="37" t="s">
        <v>109</v>
      </c>
      <c r="C102" s="18">
        <f>IF('NRU Proposal Calc'!$C$6='NRU Ref Data'!C$2,Data!G102,0)</f>
        <v>0</v>
      </c>
      <c r="D102" s="4">
        <f>IF('NRU Proposal Calc'!$C$6='NRU Ref Data'!D$2,Data!H102,0)</f>
        <v>0</v>
      </c>
      <c r="E102" s="4">
        <f>IF('NRU Proposal Calc'!$C$6='NRU Ref Data'!E$2,Data!I102,0)</f>
        <v>20.228649086757997</v>
      </c>
      <c r="F102" s="4">
        <f>IF('NRU Proposal Calc'!$C$6='NRU Ref Data'!F$2,Data!J102,0)</f>
        <v>0</v>
      </c>
      <c r="G102" s="4">
        <f>IF('NRU Proposal Calc'!$C$6='NRU Ref Data'!G$2,Data!K102,0)</f>
        <v>0</v>
      </c>
      <c r="H102" s="4">
        <f>IF('NRU Proposal Calc'!$C$6='NRU Ref Data'!H$2,Data!L102,0)</f>
        <v>0</v>
      </c>
      <c r="I102" s="4">
        <f>IF('NRU Proposal Calc'!$C$6='NRU Ref Data'!I$2,Data!M102,0)</f>
        <v>0</v>
      </c>
      <c r="J102" s="4">
        <f>IF('NRU Proposal Calc'!$C$6='NRU Ref Data'!J$2,Data!N102,0)</f>
        <v>0</v>
      </c>
      <c r="K102" s="4">
        <f>IF('NRU Proposal Calc'!$C$6='NRU Ref Data'!K$2,Data!O102,0)</f>
        <v>0</v>
      </c>
      <c r="L102" s="4">
        <f>IF('NRU Proposal Calc'!$C$6='NRU Ref Data'!L$2,Data!P102,0)</f>
        <v>0</v>
      </c>
      <c r="M102" s="4">
        <f>IF('NRU Proposal Calc'!$C$6='NRU Ref Data'!M$2,Data!Q102,0)</f>
        <v>0</v>
      </c>
      <c r="N102" s="4">
        <f>IF('NRU Proposal Calc'!$C$6='NRU Ref Data'!N$2,Data!R102,0)</f>
        <v>0</v>
      </c>
      <c r="O102" s="4">
        <f>IF('NRU Proposal Calc'!$C$6='NRU Ref Data'!O$2,Data!S102,0)</f>
        <v>0</v>
      </c>
      <c r="P102" s="4">
        <f>IF('NRU Proposal Calc'!$C$6='NRU Ref Data'!P$2,Data!T102,0)</f>
        <v>0</v>
      </c>
      <c r="Q102" s="4">
        <f>IF('NRU Proposal Calc'!$C$6='NRU Ref Data'!Q$2,Data!U102,0)</f>
        <v>0</v>
      </c>
      <c r="R102" s="22">
        <f t="shared" si="9"/>
        <v>20.228649086757997</v>
      </c>
      <c r="S102" s="18">
        <f>IF(S$2='NRU Proposal Calc'!$D$6,Data!V102,0)</f>
        <v>0</v>
      </c>
      <c r="T102" s="4">
        <f>IF(T$2='NRU Proposal Calc'!$D$6,Data!W102,0)</f>
        <v>0</v>
      </c>
      <c r="U102" s="4">
        <f>IF(U$2='NRU Proposal Calc'!$D$6,Data!X102,0)</f>
        <v>0</v>
      </c>
      <c r="V102" s="4">
        <f>IF(V$2='NRU Proposal Calc'!$D$6,Data!Y102,0)</f>
        <v>0</v>
      </c>
      <c r="W102" s="4">
        <f>IF(W$2='NRU Proposal Calc'!$D$6,Data!Z102,0)</f>
        <v>0</v>
      </c>
      <c r="X102" s="4">
        <f>IF(X$2='NRU Proposal Calc'!$D$6,Data!AA102,0)</f>
        <v>0</v>
      </c>
      <c r="Y102" s="4">
        <f>IF(Y$2='NRU Proposal Calc'!$D$6,Data!AB102,0)</f>
        <v>0</v>
      </c>
      <c r="Z102" s="4">
        <f>IF(Z$2='NRU Proposal Calc'!$D$6,Data!AC102,0)</f>
        <v>0</v>
      </c>
      <c r="AA102" s="4">
        <f>IF(AA$2='NRU Proposal Calc'!$D$6,Data!AD102,0)</f>
        <v>0</v>
      </c>
      <c r="AB102" s="4">
        <f>IF(AB$2='NRU Proposal Calc'!$D$6,Data!AE102,0)</f>
        <v>0</v>
      </c>
      <c r="AC102" s="4">
        <f>IF(AC$2='NRU Proposal Calc'!$D$6,Data!AF102,0)</f>
        <v>0</v>
      </c>
      <c r="AD102" s="4">
        <f>IF(AD$2='NRU Proposal Calc'!$D$6,Data!AG102,0)</f>
        <v>0</v>
      </c>
      <c r="AE102" s="4">
        <f>IF(AE$2='NRU Proposal Calc'!$D$6,Data!AH102,0)</f>
        <v>0</v>
      </c>
      <c r="AF102" s="4">
        <f>IF(AF$2='NRU Proposal Calc'!$D$6,Data!AI102,0)</f>
        <v>0</v>
      </c>
      <c r="AG102" s="6">
        <f t="shared" si="10"/>
        <v>0</v>
      </c>
      <c r="AH102" s="18">
        <f>IF(AH$2='NRU Proposal Calc'!$E$6,0,0)</f>
        <v>0</v>
      </c>
      <c r="AI102" s="4">
        <f>IF(AI$2='NRU Proposal Calc'!$E$6,Data!AJ102,0)</f>
        <v>0</v>
      </c>
      <c r="AJ102" s="4">
        <f>IF(AJ$2='NRU Proposal Calc'!$E$6,Data!AK102,0)</f>
        <v>0</v>
      </c>
      <c r="AK102" s="4">
        <f>IF(AK$2='NRU Proposal Calc'!$E$6,Data!AL102,0)</f>
        <v>0</v>
      </c>
      <c r="AL102" s="4">
        <f>IF(AL$2='NRU Proposal Calc'!$E$6,Data!AM102,0)</f>
        <v>0</v>
      </c>
      <c r="AM102" s="4">
        <f>IF(AM$2='NRU Proposal Calc'!$E$6,Data!AN102,0)</f>
        <v>0</v>
      </c>
      <c r="AN102" s="4">
        <f>IF(AN$2='NRU Proposal Calc'!$E$6,Data!AO102,0)</f>
        <v>0</v>
      </c>
      <c r="AO102" s="4">
        <f>IF(AO$2='NRU Proposal Calc'!$E$6,Data!AP102,0)</f>
        <v>0</v>
      </c>
      <c r="AP102" s="6">
        <f t="shared" si="11"/>
        <v>0</v>
      </c>
      <c r="AQ102" s="18">
        <f>IF(AQ$2='NRU Proposal Calc'!$F$6,0,0)</f>
        <v>0</v>
      </c>
      <c r="AR102" s="4">
        <f>IF(AR$2='NRU Proposal Calc'!$F$6,Data!AQ102,0)</f>
        <v>0</v>
      </c>
      <c r="AS102" s="4">
        <f>IF(AS$2='NRU Proposal Calc'!$F$6,Data!AR102,0)</f>
        <v>0</v>
      </c>
      <c r="AT102" s="4">
        <f>IF(AT$2='NRU Proposal Calc'!$F$6,Data!AS102,0)</f>
        <v>0</v>
      </c>
      <c r="AU102" s="4">
        <f>IF(AU$2='NRU Proposal Calc'!$F$6,Data!AT102,0)</f>
        <v>0</v>
      </c>
      <c r="AV102" s="4">
        <f>IF(AV$2='NRU Proposal Calc'!$F$6,Data!AU102,0)</f>
        <v>0</v>
      </c>
      <c r="AW102" s="4">
        <f>IF(AW$2='NRU Proposal Calc'!$F$6,Data!AV102,0)</f>
        <v>0</v>
      </c>
      <c r="AX102" s="4">
        <f>IF(AX$2='NRU Proposal Calc'!$F$6,Data!AW102,0)</f>
        <v>0</v>
      </c>
      <c r="AY102" s="6">
        <f t="shared" si="12"/>
        <v>0</v>
      </c>
      <c r="AZ102" s="18">
        <f>IF(AZ$2='NRU Proposal Calc'!$G$6,0,0)</f>
        <v>0</v>
      </c>
      <c r="BA102" s="4">
        <f>IF(BA$2='NRU Proposal Calc'!$G$6,Data!AX102,0)</f>
        <v>0</v>
      </c>
      <c r="BB102" s="4">
        <f>IF(BB$2='NRU Proposal Calc'!$G$6,Data!AY102,0)</f>
        <v>0</v>
      </c>
      <c r="BC102" s="4">
        <f>IF(BC$2='NRU Proposal Calc'!$G$6,Data!AZ102,0)</f>
        <v>0</v>
      </c>
      <c r="BD102" s="4">
        <f>IF(BD$2='NRU Proposal Calc'!$G$6,Data!BA102,0)</f>
        <v>0</v>
      </c>
      <c r="BE102" s="4">
        <f>IF(BE$2='NRU Proposal Calc'!$G$6,Data!BB102,0)</f>
        <v>0</v>
      </c>
      <c r="BF102" s="4">
        <f>IF(BF$2='NRU Proposal Calc'!$G$6,Data!BC102,0)</f>
        <v>0</v>
      </c>
      <c r="BG102" s="4">
        <f>IF(BG$2='NRU Proposal Calc'!$G$6,Data!BD102,0)</f>
        <v>0</v>
      </c>
      <c r="BH102" s="6">
        <f t="shared" si="13"/>
        <v>0</v>
      </c>
      <c r="BI102" s="97">
        <f>IF('NRU Proposal Calc'!$H$6="Yes",Data!BE102,0)</f>
        <v>0</v>
      </c>
      <c r="BJ102" s="18">
        <f>IF(BJ$2='NRU Proposal Calc'!$L$4,0,0)</f>
        <v>0</v>
      </c>
      <c r="BK102" s="4">
        <f>IF(BK$2='NRU Proposal Calc'!$L$4,Data!BV102,0)</f>
        <v>0</v>
      </c>
      <c r="BL102" s="4">
        <f>IF(BL$2='NRU Proposal Calc'!$L$4,Data!BW102,0)</f>
        <v>3.0000000000000001E-3</v>
      </c>
      <c r="BM102" s="4">
        <f>IF(BM$2='NRU Proposal Calc'!$L$4,Data!BX102,0)</f>
        <v>0</v>
      </c>
      <c r="BN102" s="4">
        <f>IF(BN$2='NRU Proposal Calc'!$L$4,Data!BY102,0)</f>
        <v>0</v>
      </c>
      <c r="BO102" s="4">
        <f>IF(BO$2='NRU Proposal Calc'!$L$4,Data!BZ102,0)</f>
        <v>0</v>
      </c>
      <c r="BP102" s="6">
        <f t="shared" si="14"/>
        <v>3.0000000000000001E-3</v>
      </c>
      <c r="BQ102" s="4">
        <f>IF('NRU Proposal Calc'!$J$6='NRU Ref Data'!BQ$2,Data!C102,0)</f>
        <v>0</v>
      </c>
      <c r="BR102" s="4">
        <f>IF('NRU Proposal Calc'!$J$6='NRU Ref Data'!BR$2,Data!D102,0)</f>
        <v>0</v>
      </c>
      <c r="BS102" s="4">
        <f>IF('NRU Proposal Calc'!$J$6='NRU Ref Data'!BS$2,Data!E102,0)</f>
        <v>0</v>
      </c>
      <c r="BT102" s="4">
        <f>IF('NRU Proposal Calc'!$J$6='NRU Ref Data'!BT$2,Data!F102,0)</f>
        <v>18.515000000000001</v>
      </c>
      <c r="BU102" s="99">
        <f t="shared" si="8"/>
        <v>18.515000000000001</v>
      </c>
      <c r="BV102" s="102">
        <f>IF('NRU Proposal Calc'!$L$6="Yes",'NRU Ref Data'!BP102*'NRU Proposal Calc'!$L$5,0)</f>
        <v>1.5E-3</v>
      </c>
      <c r="BW102" s="102">
        <f>IF('NRU Proposal Calc'!$M$6="Yes",IF(('NRU Proposal Calc'!I106-'NRU Ref Data'!BU102)&gt;0,('NRU Proposal Calc'!I106-'NRU Ref Data'!BU102)*'NRU Proposal Calc'!$M$5,0),0)</f>
        <v>0.85682454337899827</v>
      </c>
      <c r="BX102" s="80">
        <f>IF('NRU Proposal Calc'!$K$6="Yes",IF(('NRU Proposal Calc'!I106)&lt;'NRU Proposal Calc'!J106,('NRU Proposal Calc'!I106-'NRU Proposal Calc'!J106)*'NRU Proposal Calc'!$K$5,0),0)</f>
        <v>0</v>
      </c>
      <c r="BY102" s="105">
        <f>IF('NRU Proposal Calc'!$N$5='NRU Ref Data'!$BY$2,'NRU Scaling'!D105,0)</f>
        <v>1.0205851618100985</v>
      </c>
      <c r="BZ102" s="1">
        <f>IF('NRU Proposal Calc'!$N$5='NRU Ref Data'!$BZ$2,'NRU Scaling'!H105,0)</f>
        <v>0</v>
      </c>
      <c r="CA102" s="6">
        <f>IF('NRU Proposal Calc'!$N$6="Yes",SUM('NRU Ref Data'!BY102:BZ102),0)</f>
        <v>1.0205851618100985</v>
      </c>
      <c r="CB102" s="4"/>
      <c r="CC102" s="4"/>
      <c r="CD102" s="4"/>
      <c r="CE102" s="4"/>
      <c r="CF102" s="4"/>
      <c r="CG102" s="4"/>
      <c r="CH102" s="4"/>
      <c r="CI102" s="4"/>
      <c r="CJ102" s="4"/>
      <c r="CK102" s="4"/>
      <c r="CL102" s="4"/>
      <c r="CM102" s="4"/>
      <c r="CN102" s="4"/>
      <c r="CO102" s="4"/>
      <c r="CP102" s="4"/>
      <c r="CQ102" s="4"/>
      <c r="CR102" s="4" t="e">
        <f>IF('NRU Proposal Calc'!#REF!='NRU Ref Data'!CR$2,Data!G102,0)</f>
        <v>#REF!</v>
      </c>
      <c r="CS102" s="4" t="e">
        <f>IF('NRU Proposal Calc'!#REF!='NRU Ref Data'!CS$2,Data!H102,0)</f>
        <v>#REF!</v>
      </c>
      <c r="CT102" s="4" t="e">
        <f>IF('NRU Proposal Calc'!#REF!='NRU Ref Data'!CT$2,Data!I102,0)</f>
        <v>#REF!</v>
      </c>
      <c r="CU102" s="4" t="e">
        <f>IF('NRU Proposal Calc'!#REF!='NRU Ref Data'!CU$2,Data!J102,0)</f>
        <v>#REF!</v>
      </c>
      <c r="CV102" s="4" t="e">
        <f>IF('NRU Proposal Calc'!#REF!='NRU Ref Data'!CV$2,Data!K102,0)</f>
        <v>#REF!</v>
      </c>
      <c r="CW102" s="4" t="e">
        <f>IF('NRU Proposal Calc'!#REF!='NRU Ref Data'!CW$2,Data!L102,0)</f>
        <v>#REF!</v>
      </c>
      <c r="CX102" s="4" t="e">
        <f>IF('NRU Proposal Calc'!#REF!='NRU Ref Data'!CX$2,Data!M102,0)</f>
        <v>#REF!</v>
      </c>
      <c r="CY102" s="4" t="e">
        <f>IF('NRU Proposal Calc'!#REF!='NRU Ref Data'!CY$2,Data!N102,0)</f>
        <v>#REF!</v>
      </c>
      <c r="CZ102" s="4" t="e">
        <f>IF('NRU Proposal Calc'!#REF!='NRU Ref Data'!CZ$2,Data!O102,0)</f>
        <v>#REF!</v>
      </c>
      <c r="DA102" s="4" t="e">
        <f>IF('NRU Proposal Calc'!#REF!='NRU Ref Data'!DA$2,Data!P102,0)</f>
        <v>#REF!</v>
      </c>
      <c r="DB102" s="4" t="e">
        <f>IF('NRU Proposal Calc'!#REF!='NRU Ref Data'!DB$2,Data!Q102,0)</f>
        <v>#REF!</v>
      </c>
      <c r="DC102" s="4" t="e">
        <f>IF('NRU Proposal Calc'!#REF!='NRU Ref Data'!DC$2,Data!R102,0)</f>
        <v>#REF!</v>
      </c>
      <c r="DD102" s="4" t="e">
        <f>IF('NRU Proposal Calc'!#REF!='NRU Ref Data'!DD$2,Data!S102,0)</f>
        <v>#REF!</v>
      </c>
      <c r="DE102" s="4" t="e">
        <f>IF('NRU Proposal Calc'!#REF!='NRU Ref Data'!DE$2,Data!T102,0)</f>
        <v>#REF!</v>
      </c>
      <c r="DF102" s="4" t="e">
        <f>IF('NRU Proposal Calc'!#REF!='NRU Ref Data'!DF$2,Data!U102,0)</f>
        <v>#REF!</v>
      </c>
      <c r="DG102" s="22" t="e">
        <f t="shared" si="15"/>
        <v>#REF!</v>
      </c>
    </row>
    <row r="103" spans="1:111" x14ac:dyDescent="0.3">
      <c r="A103" s="12">
        <v>10338</v>
      </c>
      <c r="B103" s="37" t="s">
        <v>110</v>
      </c>
      <c r="C103" s="18">
        <f>IF('NRU Proposal Calc'!$C$6='NRU Ref Data'!C$2,Data!G103,0)</f>
        <v>0</v>
      </c>
      <c r="D103" s="4">
        <f>IF('NRU Proposal Calc'!$C$6='NRU Ref Data'!D$2,Data!H103,0)</f>
        <v>0</v>
      </c>
      <c r="E103" s="4">
        <f>IF('NRU Proposal Calc'!$C$6='NRU Ref Data'!E$2,Data!I103,0)</f>
        <v>2.5923039954337899</v>
      </c>
      <c r="F103" s="4">
        <f>IF('NRU Proposal Calc'!$C$6='NRU Ref Data'!F$2,Data!J103,0)</f>
        <v>0</v>
      </c>
      <c r="G103" s="4">
        <f>IF('NRU Proposal Calc'!$C$6='NRU Ref Data'!G$2,Data!K103,0)</f>
        <v>0</v>
      </c>
      <c r="H103" s="4">
        <f>IF('NRU Proposal Calc'!$C$6='NRU Ref Data'!H$2,Data!L103,0)</f>
        <v>0</v>
      </c>
      <c r="I103" s="4">
        <f>IF('NRU Proposal Calc'!$C$6='NRU Ref Data'!I$2,Data!M103,0)</f>
        <v>0</v>
      </c>
      <c r="J103" s="4">
        <f>IF('NRU Proposal Calc'!$C$6='NRU Ref Data'!J$2,Data!N103,0)</f>
        <v>0</v>
      </c>
      <c r="K103" s="4">
        <f>IF('NRU Proposal Calc'!$C$6='NRU Ref Data'!K$2,Data!O103,0)</f>
        <v>0</v>
      </c>
      <c r="L103" s="4">
        <f>IF('NRU Proposal Calc'!$C$6='NRU Ref Data'!L$2,Data!P103,0)</f>
        <v>0</v>
      </c>
      <c r="M103" s="4">
        <f>IF('NRU Proposal Calc'!$C$6='NRU Ref Data'!M$2,Data!Q103,0)</f>
        <v>0</v>
      </c>
      <c r="N103" s="4">
        <f>IF('NRU Proposal Calc'!$C$6='NRU Ref Data'!N$2,Data!R103,0)</f>
        <v>0</v>
      </c>
      <c r="O103" s="4">
        <f>IF('NRU Proposal Calc'!$C$6='NRU Ref Data'!O$2,Data!S103,0)</f>
        <v>0</v>
      </c>
      <c r="P103" s="4">
        <f>IF('NRU Proposal Calc'!$C$6='NRU Ref Data'!P$2,Data!T103,0)</f>
        <v>0</v>
      </c>
      <c r="Q103" s="4">
        <f>IF('NRU Proposal Calc'!$C$6='NRU Ref Data'!Q$2,Data!U103,0)</f>
        <v>0</v>
      </c>
      <c r="R103" s="22">
        <f t="shared" si="9"/>
        <v>2.5923039954337899</v>
      </c>
      <c r="S103" s="18">
        <f>IF(S$2='NRU Proposal Calc'!$D$6,Data!V103,0)</f>
        <v>0</v>
      </c>
      <c r="T103" s="4">
        <f>IF(T$2='NRU Proposal Calc'!$D$6,Data!W103,0)</f>
        <v>0</v>
      </c>
      <c r="U103" s="4">
        <f>IF(U$2='NRU Proposal Calc'!$D$6,Data!X103,0)</f>
        <v>0</v>
      </c>
      <c r="V103" s="4">
        <f>IF(V$2='NRU Proposal Calc'!$D$6,Data!Y103,0)</f>
        <v>0</v>
      </c>
      <c r="W103" s="4">
        <f>IF(W$2='NRU Proposal Calc'!$D$6,Data!Z103,0)</f>
        <v>0</v>
      </c>
      <c r="X103" s="4">
        <f>IF(X$2='NRU Proposal Calc'!$D$6,Data!AA103,0)</f>
        <v>0</v>
      </c>
      <c r="Y103" s="4">
        <f>IF(Y$2='NRU Proposal Calc'!$D$6,Data!AB103,0)</f>
        <v>0</v>
      </c>
      <c r="Z103" s="4">
        <f>IF(Z$2='NRU Proposal Calc'!$D$6,Data!AC103,0)</f>
        <v>0</v>
      </c>
      <c r="AA103" s="4">
        <f>IF(AA$2='NRU Proposal Calc'!$D$6,Data!AD103,0)</f>
        <v>0</v>
      </c>
      <c r="AB103" s="4">
        <f>IF(AB$2='NRU Proposal Calc'!$D$6,Data!AE103,0)</f>
        <v>0</v>
      </c>
      <c r="AC103" s="4">
        <f>IF(AC$2='NRU Proposal Calc'!$D$6,Data!AF103,0)</f>
        <v>0</v>
      </c>
      <c r="AD103" s="4">
        <f>IF(AD$2='NRU Proposal Calc'!$D$6,Data!AG103,0)</f>
        <v>0</v>
      </c>
      <c r="AE103" s="4">
        <f>IF(AE$2='NRU Proposal Calc'!$D$6,Data!AH103,0)</f>
        <v>0</v>
      </c>
      <c r="AF103" s="4">
        <f>IF(AF$2='NRU Proposal Calc'!$D$6,Data!AI103,0)</f>
        <v>0</v>
      </c>
      <c r="AG103" s="6">
        <f t="shared" si="10"/>
        <v>0</v>
      </c>
      <c r="AH103" s="18">
        <f>IF(AH$2='NRU Proposal Calc'!$E$6,0,0)</f>
        <v>0</v>
      </c>
      <c r="AI103" s="4">
        <f>IF(AI$2='NRU Proposal Calc'!$E$6,Data!AJ103,0)</f>
        <v>0</v>
      </c>
      <c r="AJ103" s="4">
        <f>IF(AJ$2='NRU Proposal Calc'!$E$6,Data!AK103,0)</f>
        <v>0</v>
      </c>
      <c r="AK103" s="4">
        <f>IF(AK$2='NRU Proposal Calc'!$E$6,Data!AL103,0)</f>
        <v>0</v>
      </c>
      <c r="AL103" s="4">
        <f>IF(AL$2='NRU Proposal Calc'!$E$6,Data!AM103,0)</f>
        <v>0</v>
      </c>
      <c r="AM103" s="4">
        <f>IF(AM$2='NRU Proposal Calc'!$E$6,Data!AN103,0)</f>
        <v>0</v>
      </c>
      <c r="AN103" s="4">
        <f>IF(AN$2='NRU Proposal Calc'!$E$6,Data!AO103,0)</f>
        <v>0</v>
      </c>
      <c r="AO103" s="4">
        <f>IF(AO$2='NRU Proposal Calc'!$E$6,Data!AP103,0)</f>
        <v>0</v>
      </c>
      <c r="AP103" s="6">
        <f t="shared" si="11"/>
        <v>0</v>
      </c>
      <c r="AQ103" s="18">
        <f>IF(AQ$2='NRU Proposal Calc'!$F$6,0,0)</f>
        <v>0</v>
      </c>
      <c r="AR103" s="4">
        <f>IF(AR$2='NRU Proposal Calc'!$F$6,Data!AQ103,0)</f>
        <v>0</v>
      </c>
      <c r="AS103" s="4">
        <f>IF(AS$2='NRU Proposal Calc'!$F$6,Data!AR103,0)</f>
        <v>0</v>
      </c>
      <c r="AT103" s="4">
        <f>IF(AT$2='NRU Proposal Calc'!$F$6,Data!AS103,0)</f>
        <v>0</v>
      </c>
      <c r="AU103" s="4">
        <f>IF(AU$2='NRU Proposal Calc'!$F$6,Data!AT103,0)</f>
        <v>0</v>
      </c>
      <c r="AV103" s="4">
        <f>IF(AV$2='NRU Proposal Calc'!$F$6,Data!AU103,0)</f>
        <v>0</v>
      </c>
      <c r="AW103" s="4">
        <f>IF(AW$2='NRU Proposal Calc'!$F$6,Data!AV103,0)</f>
        <v>0</v>
      </c>
      <c r="AX103" s="4">
        <f>IF(AX$2='NRU Proposal Calc'!$F$6,Data!AW103,0)</f>
        <v>0</v>
      </c>
      <c r="AY103" s="6">
        <f t="shared" si="12"/>
        <v>0</v>
      </c>
      <c r="AZ103" s="18">
        <f>IF(AZ$2='NRU Proposal Calc'!$G$6,0,0)</f>
        <v>0</v>
      </c>
      <c r="BA103" s="4">
        <f>IF(BA$2='NRU Proposal Calc'!$G$6,Data!AX103,0)</f>
        <v>0</v>
      </c>
      <c r="BB103" s="4">
        <f>IF(BB$2='NRU Proposal Calc'!$G$6,Data!AY103,0)</f>
        <v>0</v>
      </c>
      <c r="BC103" s="4">
        <f>IF(BC$2='NRU Proposal Calc'!$G$6,Data!AZ103,0)</f>
        <v>0</v>
      </c>
      <c r="BD103" s="4">
        <f>IF(BD$2='NRU Proposal Calc'!$G$6,Data!BA103,0)</f>
        <v>0</v>
      </c>
      <c r="BE103" s="4">
        <f>IF(BE$2='NRU Proposal Calc'!$G$6,Data!BB103,0)</f>
        <v>0</v>
      </c>
      <c r="BF103" s="4">
        <f>IF(BF$2='NRU Proposal Calc'!$G$6,Data!BC103,0)</f>
        <v>0</v>
      </c>
      <c r="BG103" s="4">
        <f>IF(BG$2='NRU Proposal Calc'!$G$6,Data!BD103,0)</f>
        <v>0</v>
      </c>
      <c r="BH103" s="6">
        <f t="shared" si="13"/>
        <v>0</v>
      </c>
      <c r="BI103" s="97">
        <f>IF('NRU Proposal Calc'!$H$6="Yes",Data!BE103,0)</f>
        <v>0</v>
      </c>
      <c r="BJ103" s="18">
        <f>IF(BJ$2='NRU Proposal Calc'!$L$4,0,0)</f>
        <v>0</v>
      </c>
      <c r="BK103" s="4">
        <f>IF(BK$2='NRU Proposal Calc'!$L$4,Data!BV103,0)</f>
        <v>0</v>
      </c>
      <c r="BL103" s="4">
        <f>IF(BL$2='NRU Proposal Calc'!$L$4,Data!BW103,0)</f>
        <v>0</v>
      </c>
      <c r="BM103" s="4">
        <f>IF(BM$2='NRU Proposal Calc'!$L$4,Data!BX103,0)</f>
        <v>0</v>
      </c>
      <c r="BN103" s="4">
        <f>IF(BN$2='NRU Proposal Calc'!$L$4,Data!BY103,0)</f>
        <v>0</v>
      </c>
      <c r="BO103" s="4">
        <f>IF(BO$2='NRU Proposal Calc'!$L$4,Data!BZ103,0)</f>
        <v>0</v>
      </c>
      <c r="BP103" s="6">
        <f t="shared" si="14"/>
        <v>0</v>
      </c>
      <c r="BQ103" s="4">
        <f>IF('NRU Proposal Calc'!$J$6='NRU Ref Data'!BQ$2,Data!C103,0)</f>
        <v>0</v>
      </c>
      <c r="BR103" s="4">
        <f>IF('NRU Proposal Calc'!$J$6='NRU Ref Data'!BR$2,Data!D103,0)</f>
        <v>0</v>
      </c>
      <c r="BS103" s="4">
        <f>IF('NRU Proposal Calc'!$J$6='NRU Ref Data'!BS$2,Data!E103,0)</f>
        <v>0</v>
      </c>
      <c r="BT103" s="4">
        <f>IF('NRU Proposal Calc'!$J$6='NRU Ref Data'!BT$2,Data!F103,0)</f>
        <v>2.3730000000000002</v>
      </c>
      <c r="BU103" s="99">
        <f t="shared" si="8"/>
        <v>2.3730000000000002</v>
      </c>
      <c r="BV103" s="102">
        <f>IF('NRU Proposal Calc'!$L$6="Yes",'NRU Ref Data'!BP103*'NRU Proposal Calc'!$L$5,0)</f>
        <v>0</v>
      </c>
      <c r="BW103" s="102">
        <f>IF('NRU Proposal Calc'!$M$6="Yes",IF(('NRU Proposal Calc'!I107-'NRU Ref Data'!BU103)&gt;0,('NRU Proposal Calc'!I107-'NRU Ref Data'!BU103)*'NRU Proposal Calc'!$M$5,0),0)</f>
        <v>0.10965199771689482</v>
      </c>
      <c r="BX103" s="80">
        <f>IF('NRU Proposal Calc'!$K$6="Yes",IF(('NRU Proposal Calc'!I107)&lt;'NRU Proposal Calc'!J107,('NRU Proposal Calc'!I107-'NRU Proposal Calc'!J107)*'NRU Proposal Calc'!$K$5,0),0)</f>
        <v>0</v>
      </c>
      <c r="BY103" s="105">
        <f>IF('NRU Proposal Calc'!$N$5='NRU Ref Data'!$BY$2,'NRU Scaling'!D106,0)</f>
        <v>0.13078590538937701</v>
      </c>
      <c r="BZ103" s="1">
        <f>IF('NRU Proposal Calc'!$N$5='NRU Ref Data'!$BZ$2,'NRU Scaling'!H106,0)</f>
        <v>0</v>
      </c>
      <c r="CA103" s="6">
        <f>IF('NRU Proposal Calc'!$N$6="Yes",SUM('NRU Ref Data'!BY103:BZ103),0)</f>
        <v>0.13078590538937701</v>
      </c>
      <c r="CB103" s="4"/>
      <c r="CC103" s="4"/>
      <c r="CD103" s="4"/>
      <c r="CE103" s="4"/>
      <c r="CF103" s="4"/>
      <c r="CG103" s="4"/>
      <c r="CH103" s="4"/>
      <c r="CI103" s="4"/>
      <c r="CJ103" s="4"/>
      <c r="CK103" s="4"/>
      <c r="CL103" s="4"/>
      <c r="CM103" s="4"/>
      <c r="CN103" s="4"/>
      <c r="CO103" s="4"/>
      <c r="CP103" s="4"/>
      <c r="CQ103" s="4"/>
      <c r="CR103" s="4" t="e">
        <f>IF('NRU Proposal Calc'!#REF!='NRU Ref Data'!CR$2,Data!G103,0)</f>
        <v>#REF!</v>
      </c>
      <c r="CS103" s="4" t="e">
        <f>IF('NRU Proposal Calc'!#REF!='NRU Ref Data'!CS$2,Data!H103,0)</f>
        <v>#REF!</v>
      </c>
      <c r="CT103" s="4" t="e">
        <f>IF('NRU Proposal Calc'!#REF!='NRU Ref Data'!CT$2,Data!I103,0)</f>
        <v>#REF!</v>
      </c>
      <c r="CU103" s="4" t="e">
        <f>IF('NRU Proposal Calc'!#REF!='NRU Ref Data'!CU$2,Data!J103,0)</f>
        <v>#REF!</v>
      </c>
      <c r="CV103" s="4" t="e">
        <f>IF('NRU Proposal Calc'!#REF!='NRU Ref Data'!CV$2,Data!K103,0)</f>
        <v>#REF!</v>
      </c>
      <c r="CW103" s="4" t="e">
        <f>IF('NRU Proposal Calc'!#REF!='NRU Ref Data'!CW$2,Data!L103,0)</f>
        <v>#REF!</v>
      </c>
      <c r="CX103" s="4" t="e">
        <f>IF('NRU Proposal Calc'!#REF!='NRU Ref Data'!CX$2,Data!M103,0)</f>
        <v>#REF!</v>
      </c>
      <c r="CY103" s="4" t="e">
        <f>IF('NRU Proposal Calc'!#REF!='NRU Ref Data'!CY$2,Data!N103,0)</f>
        <v>#REF!</v>
      </c>
      <c r="CZ103" s="4" t="e">
        <f>IF('NRU Proposal Calc'!#REF!='NRU Ref Data'!CZ$2,Data!O103,0)</f>
        <v>#REF!</v>
      </c>
      <c r="DA103" s="4" t="e">
        <f>IF('NRU Proposal Calc'!#REF!='NRU Ref Data'!DA$2,Data!P103,0)</f>
        <v>#REF!</v>
      </c>
      <c r="DB103" s="4" t="e">
        <f>IF('NRU Proposal Calc'!#REF!='NRU Ref Data'!DB$2,Data!Q103,0)</f>
        <v>#REF!</v>
      </c>
      <c r="DC103" s="4" t="e">
        <f>IF('NRU Proposal Calc'!#REF!='NRU Ref Data'!DC$2,Data!R103,0)</f>
        <v>#REF!</v>
      </c>
      <c r="DD103" s="4" t="e">
        <f>IF('NRU Proposal Calc'!#REF!='NRU Ref Data'!DD$2,Data!S103,0)</f>
        <v>#REF!</v>
      </c>
      <c r="DE103" s="4" t="e">
        <f>IF('NRU Proposal Calc'!#REF!='NRU Ref Data'!DE$2,Data!T103,0)</f>
        <v>#REF!</v>
      </c>
      <c r="DF103" s="4" t="e">
        <f>IF('NRU Proposal Calc'!#REF!='NRU Ref Data'!DF$2,Data!U103,0)</f>
        <v>#REF!</v>
      </c>
      <c r="DG103" s="22" t="e">
        <f t="shared" si="15"/>
        <v>#REF!</v>
      </c>
    </row>
    <row r="104" spans="1:111" x14ac:dyDescent="0.3">
      <c r="A104" s="12">
        <v>10342</v>
      </c>
      <c r="B104" s="37" t="s">
        <v>111</v>
      </c>
      <c r="C104" s="18">
        <f>IF('NRU Proposal Calc'!$C$6='NRU Ref Data'!C$2,Data!G104,0)</f>
        <v>0</v>
      </c>
      <c r="D104" s="4">
        <f>IF('NRU Proposal Calc'!$C$6='NRU Ref Data'!D$2,Data!H104,0)</f>
        <v>0</v>
      </c>
      <c r="E104" s="4">
        <f>IF('NRU Proposal Calc'!$C$6='NRU Ref Data'!E$2,Data!I104,0)</f>
        <v>37.91742511415525</v>
      </c>
      <c r="F104" s="4">
        <f>IF('NRU Proposal Calc'!$C$6='NRU Ref Data'!F$2,Data!J104,0)</f>
        <v>0</v>
      </c>
      <c r="G104" s="4">
        <f>IF('NRU Proposal Calc'!$C$6='NRU Ref Data'!G$2,Data!K104,0)</f>
        <v>0</v>
      </c>
      <c r="H104" s="4">
        <f>IF('NRU Proposal Calc'!$C$6='NRU Ref Data'!H$2,Data!L104,0)</f>
        <v>0</v>
      </c>
      <c r="I104" s="4">
        <f>IF('NRU Proposal Calc'!$C$6='NRU Ref Data'!I$2,Data!M104,0)</f>
        <v>0</v>
      </c>
      <c r="J104" s="4">
        <f>IF('NRU Proposal Calc'!$C$6='NRU Ref Data'!J$2,Data!N104,0)</f>
        <v>0</v>
      </c>
      <c r="K104" s="4">
        <f>IF('NRU Proposal Calc'!$C$6='NRU Ref Data'!K$2,Data!O104,0)</f>
        <v>0</v>
      </c>
      <c r="L104" s="4">
        <f>IF('NRU Proposal Calc'!$C$6='NRU Ref Data'!L$2,Data!P104,0)</f>
        <v>0</v>
      </c>
      <c r="M104" s="4">
        <f>IF('NRU Proposal Calc'!$C$6='NRU Ref Data'!M$2,Data!Q104,0)</f>
        <v>0</v>
      </c>
      <c r="N104" s="4">
        <f>IF('NRU Proposal Calc'!$C$6='NRU Ref Data'!N$2,Data!R104,0)</f>
        <v>0</v>
      </c>
      <c r="O104" s="4">
        <f>IF('NRU Proposal Calc'!$C$6='NRU Ref Data'!O$2,Data!S104,0)</f>
        <v>0</v>
      </c>
      <c r="P104" s="4">
        <f>IF('NRU Proposal Calc'!$C$6='NRU Ref Data'!P$2,Data!T104,0)</f>
        <v>0</v>
      </c>
      <c r="Q104" s="4">
        <f>IF('NRU Proposal Calc'!$C$6='NRU Ref Data'!Q$2,Data!U104,0)</f>
        <v>0</v>
      </c>
      <c r="R104" s="22">
        <f t="shared" si="9"/>
        <v>37.91742511415525</v>
      </c>
      <c r="S104" s="18">
        <f>IF(S$2='NRU Proposal Calc'!$D$6,Data!V104,0)</f>
        <v>0</v>
      </c>
      <c r="T104" s="4">
        <f>IF(T$2='NRU Proposal Calc'!$D$6,Data!W104,0)</f>
        <v>0</v>
      </c>
      <c r="U104" s="4">
        <f>IF(U$2='NRU Proposal Calc'!$D$6,Data!X104,0)</f>
        <v>0</v>
      </c>
      <c r="V104" s="4">
        <f>IF(V$2='NRU Proposal Calc'!$D$6,Data!Y104,0)</f>
        <v>0</v>
      </c>
      <c r="W104" s="4">
        <f>IF(W$2='NRU Proposal Calc'!$D$6,Data!Z104,0)</f>
        <v>0</v>
      </c>
      <c r="X104" s="4">
        <f>IF(X$2='NRU Proposal Calc'!$D$6,Data!AA104,0)</f>
        <v>0</v>
      </c>
      <c r="Y104" s="4">
        <f>IF(Y$2='NRU Proposal Calc'!$D$6,Data!AB104,0)</f>
        <v>0</v>
      </c>
      <c r="Z104" s="4">
        <f>IF(Z$2='NRU Proposal Calc'!$D$6,Data!AC104,0)</f>
        <v>0</v>
      </c>
      <c r="AA104" s="4">
        <f>IF(AA$2='NRU Proposal Calc'!$D$6,Data!AD104,0)</f>
        <v>0</v>
      </c>
      <c r="AB104" s="4">
        <f>IF(AB$2='NRU Proposal Calc'!$D$6,Data!AE104,0)</f>
        <v>0</v>
      </c>
      <c r="AC104" s="4">
        <f>IF(AC$2='NRU Proposal Calc'!$D$6,Data!AF104,0)</f>
        <v>0</v>
      </c>
      <c r="AD104" s="4">
        <f>IF(AD$2='NRU Proposal Calc'!$D$6,Data!AG104,0)</f>
        <v>0</v>
      </c>
      <c r="AE104" s="4">
        <f>IF(AE$2='NRU Proposal Calc'!$D$6,Data!AH104,0)</f>
        <v>0</v>
      </c>
      <c r="AF104" s="4">
        <f>IF(AF$2='NRU Proposal Calc'!$D$6,Data!AI104,0)</f>
        <v>0</v>
      </c>
      <c r="AG104" s="6">
        <f t="shared" si="10"/>
        <v>0</v>
      </c>
      <c r="AH104" s="18">
        <f>IF(AH$2='NRU Proposal Calc'!$E$6,0,0)</f>
        <v>0</v>
      </c>
      <c r="AI104" s="4">
        <f>IF(AI$2='NRU Proposal Calc'!$E$6,Data!AJ104,0)</f>
        <v>0</v>
      </c>
      <c r="AJ104" s="4">
        <f>IF(AJ$2='NRU Proposal Calc'!$E$6,Data!AK104,0)</f>
        <v>0</v>
      </c>
      <c r="AK104" s="4">
        <f>IF(AK$2='NRU Proposal Calc'!$E$6,Data!AL104,0)</f>
        <v>0</v>
      </c>
      <c r="AL104" s="4">
        <f>IF(AL$2='NRU Proposal Calc'!$E$6,Data!AM104,0)</f>
        <v>0</v>
      </c>
      <c r="AM104" s="4">
        <f>IF(AM$2='NRU Proposal Calc'!$E$6,Data!AN104,0)</f>
        <v>0</v>
      </c>
      <c r="AN104" s="4">
        <f>IF(AN$2='NRU Proposal Calc'!$E$6,Data!AO104,0)</f>
        <v>0</v>
      </c>
      <c r="AO104" s="4">
        <f>IF(AO$2='NRU Proposal Calc'!$E$6,Data!AP104,0)</f>
        <v>0</v>
      </c>
      <c r="AP104" s="6">
        <f t="shared" si="11"/>
        <v>0</v>
      </c>
      <c r="AQ104" s="18">
        <f>IF(AQ$2='NRU Proposal Calc'!$F$6,0,0)</f>
        <v>0</v>
      </c>
      <c r="AR104" s="4">
        <f>IF(AR$2='NRU Proposal Calc'!$F$6,Data!AQ104,0)</f>
        <v>0</v>
      </c>
      <c r="AS104" s="4">
        <f>IF(AS$2='NRU Proposal Calc'!$F$6,Data!AR104,0)</f>
        <v>0</v>
      </c>
      <c r="AT104" s="4">
        <f>IF(AT$2='NRU Proposal Calc'!$F$6,Data!AS104,0)</f>
        <v>0</v>
      </c>
      <c r="AU104" s="4">
        <f>IF(AU$2='NRU Proposal Calc'!$F$6,Data!AT104,0)</f>
        <v>0</v>
      </c>
      <c r="AV104" s="4">
        <f>IF(AV$2='NRU Proposal Calc'!$F$6,Data!AU104,0)</f>
        <v>0</v>
      </c>
      <c r="AW104" s="4">
        <f>IF(AW$2='NRU Proposal Calc'!$F$6,Data!AV104,0)</f>
        <v>0</v>
      </c>
      <c r="AX104" s="4">
        <f>IF(AX$2='NRU Proposal Calc'!$F$6,Data!AW104,0)</f>
        <v>0</v>
      </c>
      <c r="AY104" s="6">
        <f t="shared" si="12"/>
        <v>0</v>
      </c>
      <c r="AZ104" s="18">
        <f>IF(AZ$2='NRU Proposal Calc'!$G$6,0,0)</f>
        <v>0</v>
      </c>
      <c r="BA104" s="4">
        <f>IF(BA$2='NRU Proposal Calc'!$G$6,Data!AX104,0)</f>
        <v>0</v>
      </c>
      <c r="BB104" s="4">
        <f>IF(BB$2='NRU Proposal Calc'!$G$6,Data!AY104,0)</f>
        <v>0</v>
      </c>
      <c r="BC104" s="4">
        <f>IF(BC$2='NRU Proposal Calc'!$G$6,Data!AZ104,0)</f>
        <v>0</v>
      </c>
      <c r="BD104" s="4">
        <f>IF(BD$2='NRU Proposal Calc'!$G$6,Data!BA104,0)</f>
        <v>0</v>
      </c>
      <c r="BE104" s="4">
        <f>IF(BE$2='NRU Proposal Calc'!$G$6,Data!BB104,0)</f>
        <v>0</v>
      </c>
      <c r="BF104" s="4">
        <f>IF(BF$2='NRU Proposal Calc'!$G$6,Data!BC104,0)</f>
        <v>0</v>
      </c>
      <c r="BG104" s="4">
        <f>IF(BG$2='NRU Proposal Calc'!$G$6,Data!BD104,0)</f>
        <v>0</v>
      </c>
      <c r="BH104" s="6">
        <f t="shared" si="13"/>
        <v>0</v>
      </c>
      <c r="BI104" s="97">
        <f>IF('NRU Proposal Calc'!$H$6="Yes",Data!BE104,0)</f>
        <v>0</v>
      </c>
      <c r="BJ104" s="18">
        <f>IF(BJ$2='NRU Proposal Calc'!$L$4,0,0)</f>
        <v>0</v>
      </c>
      <c r="BK104" s="4">
        <f>IF(BK$2='NRU Proposal Calc'!$L$4,Data!BV104,0)</f>
        <v>0</v>
      </c>
      <c r="BL104" s="4">
        <f>IF(BL$2='NRU Proposal Calc'!$L$4,Data!BW104,0)</f>
        <v>0.43049999999999999</v>
      </c>
      <c r="BM104" s="4">
        <f>IF(BM$2='NRU Proposal Calc'!$L$4,Data!BX104,0)</f>
        <v>0</v>
      </c>
      <c r="BN104" s="4">
        <f>IF(BN$2='NRU Proposal Calc'!$L$4,Data!BY104,0)</f>
        <v>0</v>
      </c>
      <c r="BO104" s="4">
        <f>IF(BO$2='NRU Proposal Calc'!$L$4,Data!BZ104,0)</f>
        <v>0</v>
      </c>
      <c r="BP104" s="6">
        <f t="shared" si="14"/>
        <v>0.43049999999999999</v>
      </c>
      <c r="BQ104" s="4">
        <f>IF('NRU Proposal Calc'!$J$6='NRU Ref Data'!BQ$2,Data!C104,0)</f>
        <v>0</v>
      </c>
      <c r="BR104" s="4">
        <f>IF('NRU Proposal Calc'!$J$6='NRU Ref Data'!BR$2,Data!D104,0)</f>
        <v>0</v>
      </c>
      <c r="BS104" s="4">
        <f>IF('NRU Proposal Calc'!$J$6='NRU Ref Data'!BS$2,Data!E104,0)</f>
        <v>0</v>
      </c>
      <c r="BT104" s="4">
        <f>IF('NRU Proposal Calc'!$J$6='NRU Ref Data'!BT$2,Data!F104,0)</f>
        <v>38.691000000000003</v>
      </c>
      <c r="BU104" s="99">
        <f t="shared" si="8"/>
        <v>38.691000000000003</v>
      </c>
      <c r="BV104" s="102">
        <f>IF('NRU Proposal Calc'!$L$6="Yes",'NRU Ref Data'!BP104*'NRU Proposal Calc'!$L$5,0)</f>
        <v>0.21525</v>
      </c>
      <c r="BW104" s="102">
        <f>IF('NRU Proposal Calc'!$M$6="Yes",IF(('NRU Proposal Calc'!I108-'NRU Ref Data'!BU104)&gt;0,('NRU Proposal Calc'!I108-'NRU Ref Data'!BU104)*'NRU Proposal Calc'!$M$5,0),0)</f>
        <v>0</v>
      </c>
      <c r="BX104" s="80">
        <f>IF('NRU Proposal Calc'!$K$6="Yes",IF(('NRU Proposal Calc'!I108)&lt;'NRU Proposal Calc'!J108,('NRU Proposal Calc'!I108-'NRU Proposal Calc'!J108)*'NRU Proposal Calc'!$K$5,0),0)</f>
        <v>-0.7735748858447522</v>
      </c>
      <c r="BY104" s="105">
        <f>IF('NRU Proposal Calc'!$N$5='NRU Ref Data'!$BY$2,'NRU Scaling'!D107,0)</f>
        <v>2.0088262246622244</v>
      </c>
      <c r="BZ104" s="1">
        <f>IF('NRU Proposal Calc'!$N$5='NRU Ref Data'!$BZ$2,'NRU Scaling'!H107,0)</f>
        <v>0</v>
      </c>
      <c r="CA104" s="6">
        <f>IF('NRU Proposal Calc'!$N$6="Yes",SUM('NRU Ref Data'!BY104:BZ104),0)</f>
        <v>2.0088262246622244</v>
      </c>
      <c r="CB104" s="4"/>
      <c r="CC104" s="4"/>
      <c r="CD104" s="4"/>
      <c r="CE104" s="4"/>
      <c r="CF104" s="4"/>
      <c r="CG104" s="4"/>
      <c r="CH104" s="4"/>
      <c r="CI104" s="4"/>
      <c r="CJ104" s="4"/>
      <c r="CK104" s="4"/>
      <c r="CL104" s="4"/>
      <c r="CM104" s="4"/>
      <c r="CN104" s="4"/>
      <c r="CO104" s="4"/>
      <c r="CP104" s="4"/>
      <c r="CQ104" s="4"/>
      <c r="CR104" s="4" t="e">
        <f>IF('NRU Proposal Calc'!#REF!='NRU Ref Data'!CR$2,Data!G104,0)</f>
        <v>#REF!</v>
      </c>
      <c r="CS104" s="4" t="e">
        <f>IF('NRU Proposal Calc'!#REF!='NRU Ref Data'!CS$2,Data!H104,0)</f>
        <v>#REF!</v>
      </c>
      <c r="CT104" s="4" t="e">
        <f>IF('NRU Proposal Calc'!#REF!='NRU Ref Data'!CT$2,Data!I104,0)</f>
        <v>#REF!</v>
      </c>
      <c r="CU104" s="4" t="e">
        <f>IF('NRU Proposal Calc'!#REF!='NRU Ref Data'!CU$2,Data!J104,0)</f>
        <v>#REF!</v>
      </c>
      <c r="CV104" s="4" t="e">
        <f>IF('NRU Proposal Calc'!#REF!='NRU Ref Data'!CV$2,Data!K104,0)</f>
        <v>#REF!</v>
      </c>
      <c r="CW104" s="4" t="e">
        <f>IF('NRU Proposal Calc'!#REF!='NRU Ref Data'!CW$2,Data!L104,0)</f>
        <v>#REF!</v>
      </c>
      <c r="CX104" s="4" t="e">
        <f>IF('NRU Proposal Calc'!#REF!='NRU Ref Data'!CX$2,Data!M104,0)</f>
        <v>#REF!</v>
      </c>
      <c r="CY104" s="4" t="e">
        <f>IF('NRU Proposal Calc'!#REF!='NRU Ref Data'!CY$2,Data!N104,0)</f>
        <v>#REF!</v>
      </c>
      <c r="CZ104" s="4" t="e">
        <f>IF('NRU Proposal Calc'!#REF!='NRU Ref Data'!CZ$2,Data!O104,0)</f>
        <v>#REF!</v>
      </c>
      <c r="DA104" s="4" t="e">
        <f>IF('NRU Proposal Calc'!#REF!='NRU Ref Data'!DA$2,Data!P104,0)</f>
        <v>#REF!</v>
      </c>
      <c r="DB104" s="4" t="e">
        <f>IF('NRU Proposal Calc'!#REF!='NRU Ref Data'!DB$2,Data!Q104,0)</f>
        <v>#REF!</v>
      </c>
      <c r="DC104" s="4" t="e">
        <f>IF('NRU Proposal Calc'!#REF!='NRU Ref Data'!DC$2,Data!R104,0)</f>
        <v>#REF!</v>
      </c>
      <c r="DD104" s="4" t="e">
        <f>IF('NRU Proposal Calc'!#REF!='NRU Ref Data'!DD$2,Data!S104,0)</f>
        <v>#REF!</v>
      </c>
      <c r="DE104" s="4" t="e">
        <f>IF('NRU Proposal Calc'!#REF!='NRU Ref Data'!DE$2,Data!T104,0)</f>
        <v>#REF!</v>
      </c>
      <c r="DF104" s="4" t="e">
        <f>IF('NRU Proposal Calc'!#REF!='NRU Ref Data'!DF$2,Data!U104,0)</f>
        <v>#REF!</v>
      </c>
      <c r="DG104" s="22" t="e">
        <f t="shared" si="15"/>
        <v>#REF!</v>
      </c>
    </row>
    <row r="105" spans="1:111" x14ac:dyDescent="0.3">
      <c r="A105" s="12">
        <v>10343</v>
      </c>
      <c r="B105" s="37" t="s">
        <v>112</v>
      </c>
      <c r="C105" s="18">
        <f>IF('NRU Proposal Calc'!$C$6='NRU Ref Data'!C$2,Data!G105,0)</f>
        <v>0</v>
      </c>
      <c r="D105" s="4">
        <f>IF('NRU Proposal Calc'!$C$6='NRU Ref Data'!D$2,Data!H105,0)</f>
        <v>0</v>
      </c>
      <c r="E105" s="4">
        <f>IF('NRU Proposal Calc'!$C$6='NRU Ref Data'!E$2,Data!I105,0)</f>
        <v>12.031853424657534</v>
      </c>
      <c r="F105" s="4">
        <f>IF('NRU Proposal Calc'!$C$6='NRU Ref Data'!F$2,Data!J105,0)</f>
        <v>0</v>
      </c>
      <c r="G105" s="4">
        <f>IF('NRU Proposal Calc'!$C$6='NRU Ref Data'!G$2,Data!K105,0)</f>
        <v>0</v>
      </c>
      <c r="H105" s="4">
        <f>IF('NRU Proposal Calc'!$C$6='NRU Ref Data'!H$2,Data!L105,0)</f>
        <v>0</v>
      </c>
      <c r="I105" s="4">
        <f>IF('NRU Proposal Calc'!$C$6='NRU Ref Data'!I$2,Data!M105,0)</f>
        <v>0</v>
      </c>
      <c r="J105" s="4">
        <f>IF('NRU Proposal Calc'!$C$6='NRU Ref Data'!J$2,Data!N105,0)</f>
        <v>0</v>
      </c>
      <c r="K105" s="4">
        <f>IF('NRU Proposal Calc'!$C$6='NRU Ref Data'!K$2,Data!O105,0)</f>
        <v>0</v>
      </c>
      <c r="L105" s="4">
        <f>IF('NRU Proposal Calc'!$C$6='NRU Ref Data'!L$2,Data!P105,0)</f>
        <v>0</v>
      </c>
      <c r="M105" s="4">
        <f>IF('NRU Proposal Calc'!$C$6='NRU Ref Data'!M$2,Data!Q105,0)</f>
        <v>0</v>
      </c>
      <c r="N105" s="4">
        <f>IF('NRU Proposal Calc'!$C$6='NRU Ref Data'!N$2,Data!R105,0)</f>
        <v>0</v>
      </c>
      <c r="O105" s="4">
        <f>IF('NRU Proposal Calc'!$C$6='NRU Ref Data'!O$2,Data!S105,0)</f>
        <v>0</v>
      </c>
      <c r="P105" s="4">
        <f>IF('NRU Proposal Calc'!$C$6='NRU Ref Data'!P$2,Data!T105,0)</f>
        <v>0</v>
      </c>
      <c r="Q105" s="4">
        <f>IF('NRU Proposal Calc'!$C$6='NRU Ref Data'!Q$2,Data!U105,0)</f>
        <v>0</v>
      </c>
      <c r="R105" s="22">
        <f t="shared" si="9"/>
        <v>12.031853424657534</v>
      </c>
      <c r="S105" s="18">
        <f>IF(S$2='NRU Proposal Calc'!$D$6,Data!V105,0)</f>
        <v>0</v>
      </c>
      <c r="T105" s="4">
        <f>IF(T$2='NRU Proposal Calc'!$D$6,Data!W105,0)</f>
        <v>0</v>
      </c>
      <c r="U105" s="4">
        <f>IF(U$2='NRU Proposal Calc'!$D$6,Data!X105,0)</f>
        <v>0</v>
      </c>
      <c r="V105" s="4">
        <f>IF(V$2='NRU Proposal Calc'!$D$6,Data!Y105,0)</f>
        <v>0</v>
      </c>
      <c r="W105" s="4">
        <f>IF(W$2='NRU Proposal Calc'!$D$6,Data!Z105,0)</f>
        <v>0</v>
      </c>
      <c r="X105" s="4">
        <f>IF(X$2='NRU Proposal Calc'!$D$6,Data!AA105,0)</f>
        <v>0</v>
      </c>
      <c r="Y105" s="4">
        <f>IF(Y$2='NRU Proposal Calc'!$D$6,Data!AB105,0)</f>
        <v>0</v>
      </c>
      <c r="Z105" s="4">
        <f>IF(Z$2='NRU Proposal Calc'!$D$6,Data!AC105,0)</f>
        <v>0</v>
      </c>
      <c r="AA105" s="4">
        <f>IF(AA$2='NRU Proposal Calc'!$D$6,Data!AD105,0)</f>
        <v>0</v>
      </c>
      <c r="AB105" s="4">
        <f>IF(AB$2='NRU Proposal Calc'!$D$6,Data!AE105,0)</f>
        <v>0</v>
      </c>
      <c r="AC105" s="4">
        <f>IF(AC$2='NRU Proposal Calc'!$D$6,Data!AF105,0)</f>
        <v>0</v>
      </c>
      <c r="AD105" s="4">
        <f>IF(AD$2='NRU Proposal Calc'!$D$6,Data!AG105,0)</f>
        <v>0</v>
      </c>
      <c r="AE105" s="4">
        <f>IF(AE$2='NRU Proposal Calc'!$D$6,Data!AH105,0)</f>
        <v>0</v>
      </c>
      <c r="AF105" s="4">
        <f>IF(AF$2='NRU Proposal Calc'!$D$6,Data!AI105,0)</f>
        <v>0</v>
      </c>
      <c r="AG105" s="6">
        <f t="shared" si="10"/>
        <v>0</v>
      </c>
      <c r="AH105" s="18">
        <f>IF(AH$2='NRU Proposal Calc'!$E$6,0,0)</f>
        <v>0</v>
      </c>
      <c r="AI105" s="4">
        <f>IF(AI$2='NRU Proposal Calc'!$E$6,Data!AJ105,0)</f>
        <v>0</v>
      </c>
      <c r="AJ105" s="4">
        <f>IF(AJ$2='NRU Proposal Calc'!$E$6,Data!AK105,0)</f>
        <v>7.9223744292237441E-2</v>
      </c>
      <c r="AK105" s="4">
        <f>IF(AK$2='NRU Proposal Calc'!$E$6,Data!AL105,0)</f>
        <v>0</v>
      </c>
      <c r="AL105" s="4">
        <f>IF(AL$2='NRU Proposal Calc'!$E$6,Data!AM105,0)</f>
        <v>0</v>
      </c>
      <c r="AM105" s="4">
        <f>IF(AM$2='NRU Proposal Calc'!$E$6,Data!AN105,0)</f>
        <v>0</v>
      </c>
      <c r="AN105" s="4">
        <f>IF(AN$2='NRU Proposal Calc'!$E$6,Data!AO105,0)</f>
        <v>0</v>
      </c>
      <c r="AO105" s="4">
        <f>IF(AO$2='NRU Proposal Calc'!$E$6,Data!AP105,0)</f>
        <v>0</v>
      </c>
      <c r="AP105" s="6">
        <f t="shared" si="11"/>
        <v>7.9223744292237441E-2</v>
      </c>
      <c r="AQ105" s="18">
        <f>IF(AQ$2='NRU Proposal Calc'!$F$6,0,0)</f>
        <v>0</v>
      </c>
      <c r="AR105" s="4">
        <f>IF(AR$2='NRU Proposal Calc'!$F$6,Data!AQ105,0)</f>
        <v>0</v>
      </c>
      <c r="AS105" s="4">
        <f>IF(AS$2='NRU Proposal Calc'!$F$6,Data!AR105,0)</f>
        <v>0</v>
      </c>
      <c r="AT105" s="4">
        <f>IF(AT$2='NRU Proposal Calc'!$F$6,Data!AS105,0)</f>
        <v>0</v>
      </c>
      <c r="AU105" s="4">
        <f>IF(AU$2='NRU Proposal Calc'!$F$6,Data!AT105,0)</f>
        <v>0</v>
      </c>
      <c r="AV105" s="4">
        <f>IF(AV$2='NRU Proposal Calc'!$F$6,Data!AU105,0)</f>
        <v>0</v>
      </c>
      <c r="AW105" s="4">
        <f>IF(AW$2='NRU Proposal Calc'!$F$6,Data!AV105,0)</f>
        <v>0</v>
      </c>
      <c r="AX105" s="4">
        <f>IF(AX$2='NRU Proposal Calc'!$F$6,Data!AW105,0)</f>
        <v>0</v>
      </c>
      <c r="AY105" s="6">
        <f t="shared" si="12"/>
        <v>0</v>
      </c>
      <c r="AZ105" s="18">
        <f>IF(AZ$2='NRU Proposal Calc'!$G$6,0,0)</f>
        <v>0</v>
      </c>
      <c r="BA105" s="4">
        <f>IF(BA$2='NRU Proposal Calc'!$G$6,Data!AX105,0)</f>
        <v>0</v>
      </c>
      <c r="BB105" s="4">
        <f>IF(BB$2='NRU Proposal Calc'!$G$6,Data!AY105,0)</f>
        <v>0</v>
      </c>
      <c r="BC105" s="4">
        <f>IF(BC$2='NRU Proposal Calc'!$G$6,Data!AZ105,0)</f>
        <v>0</v>
      </c>
      <c r="BD105" s="4">
        <f>IF(BD$2='NRU Proposal Calc'!$G$6,Data!BA105,0)</f>
        <v>0</v>
      </c>
      <c r="BE105" s="4">
        <f>IF(BE$2='NRU Proposal Calc'!$G$6,Data!BB105,0)</f>
        <v>0</v>
      </c>
      <c r="BF105" s="4">
        <f>IF(BF$2='NRU Proposal Calc'!$G$6,Data!BC105,0)</f>
        <v>0</v>
      </c>
      <c r="BG105" s="4">
        <f>IF(BG$2='NRU Proposal Calc'!$G$6,Data!BD105,0)</f>
        <v>0</v>
      </c>
      <c r="BH105" s="6">
        <f t="shared" si="13"/>
        <v>0</v>
      </c>
      <c r="BI105" s="97">
        <f>IF('NRU Proposal Calc'!$H$6="Yes",Data!BE105,0)</f>
        <v>0</v>
      </c>
      <c r="BJ105" s="18">
        <f>IF(BJ$2='NRU Proposal Calc'!$L$4,0,0)</f>
        <v>0</v>
      </c>
      <c r="BK105" s="4">
        <f>IF(BK$2='NRU Proposal Calc'!$L$4,Data!BV105,0)</f>
        <v>0</v>
      </c>
      <c r="BL105" s="4">
        <f>IF(BL$2='NRU Proposal Calc'!$L$4,Data!BW105,0)</f>
        <v>0</v>
      </c>
      <c r="BM105" s="4">
        <f>IF(BM$2='NRU Proposal Calc'!$L$4,Data!BX105,0)</f>
        <v>0</v>
      </c>
      <c r="BN105" s="4">
        <f>IF(BN$2='NRU Proposal Calc'!$L$4,Data!BY105,0)</f>
        <v>0</v>
      </c>
      <c r="BO105" s="4">
        <f>IF(BO$2='NRU Proposal Calc'!$L$4,Data!BZ105,0)</f>
        <v>0</v>
      </c>
      <c r="BP105" s="6">
        <f t="shared" si="14"/>
        <v>0</v>
      </c>
      <c r="BQ105" s="4">
        <f>IF('NRU Proposal Calc'!$J$6='NRU Ref Data'!BQ$2,Data!C105,0)</f>
        <v>0</v>
      </c>
      <c r="BR105" s="4">
        <f>IF('NRU Proposal Calc'!$J$6='NRU Ref Data'!BR$2,Data!D105,0)</f>
        <v>0</v>
      </c>
      <c r="BS105" s="4">
        <f>IF('NRU Proposal Calc'!$J$6='NRU Ref Data'!BS$2,Data!E105,0)</f>
        <v>0</v>
      </c>
      <c r="BT105" s="4">
        <f>IF('NRU Proposal Calc'!$J$6='NRU Ref Data'!BT$2,Data!F105,0)</f>
        <v>31.388999999999999</v>
      </c>
      <c r="BU105" s="99">
        <f t="shared" si="8"/>
        <v>31.388999999999999</v>
      </c>
      <c r="BV105" s="102">
        <f>IF('NRU Proposal Calc'!$L$6="Yes",'NRU Ref Data'!BP105*'NRU Proposal Calc'!$L$5,0)</f>
        <v>0</v>
      </c>
      <c r="BW105" s="102">
        <f>IF('NRU Proposal Calc'!$M$6="Yes",IF(('NRU Proposal Calc'!I109-'NRU Ref Data'!BU105)&gt;0,('NRU Proposal Calc'!I109-'NRU Ref Data'!BU105)*'NRU Proposal Calc'!$M$5,0),0)</f>
        <v>0</v>
      </c>
      <c r="BX105" s="80">
        <f>IF('NRU Proposal Calc'!$K$6="Yes",IF(('NRU Proposal Calc'!I109)&lt;'NRU Proposal Calc'!J109,('NRU Proposal Calc'!I109-'NRU Proposal Calc'!J109)*'NRU Proposal Calc'!$K$5,0),0)</f>
        <v>-19.436370319634705</v>
      </c>
      <c r="BY105" s="105">
        <f>IF('NRU Proposal Calc'!$N$5='NRU Ref Data'!$BY$2,'NRU Scaling'!D108,0)</f>
        <v>0.62966355976113575</v>
      </c>
      <c r="BZ105" s="1">
        <f>IF('NRU Proposal Calc'!$N$5='NRU Ref Data'!$BZ$2,'NRU Scaling'!H108,0)</f>
        <v>0</v>
      </c>
      <c r="CA105" s="6">
        <f>IF('NRU Proposal Calc'!$N$6="Yes",SUM('NRU Ref Data'!BY105:BZ105),0)</f>
        <v>0.62966355976113575</v>
      </c>
      <c r="CB105" s="4"/>
      <c r="CC105" s="4"/>
      <c r="CD105" s="4"/>
      <c r="CE105" s="4"/>
      <c r="CF105" s="4"/>
      <c r="CG105" s="4"/>
      <c r="CH105" s="4"/>
      <c r="CI105" s="4"/>
      <c r="CJ105" s="4"/>
      <c r="CK105" s="4"/>
      <c r="CL105" s="4"/>
      <c r="CM105" s="4"/>
      <c r="CN105" s="4"/>
      <c r="CO105" s="4"/>
      <c r="CP105" s="4"/>
      <c r="CQ105" s="4"/>
      <c r="CR105" s="4" t="e">
        <f>IF('NRU Proposal Calc'!#REF!='NRU Ref Data'!CR$2,Data!G105,0)</f>
        <v>#REF!</v>
      </c>
      <c r="CS105" s="4" t="e">
        <f>IF('NRU Proposal Calc'!#REF!='NRU Ref Data'!CS$2,Data!H105,0)</f>
        <v>#REF!</v>
      </c>
      <c r="CT105" s="4" t="e">
        <f>IF('NRU Proposal Calc'!#REF!='NRU Ref Data'!CT$2,Data!I105,0)</f>
        <v>#REF!</v>
      </c>
      <c r="CU105" s="4" t="e">
        <f>IF('NRU Proposal Calc'!#REF!='NRU Ref Data'!CU$2,Data!J105,0)</f>
        <v>#REF!</v>
      </c>
      <c r="CV105" s="4" t="e">
        <f>IF('NRU Proposal Calc'!#REF!='NRU Ref Data'!CV$2,Data!K105,0)</f>
        <v>#REF!</v>
      </c>
      <c r="CW105" s="4" t="e">
        <f>IF('NRU Proposal Calc'!#REF!='NRU Ref Data'!CW$2,Data!L105,0)</f>
        <v>#REF!</v>
      </c>
      <c r="CX105" s="4" t="e">
        <f>IF('NRU Proposal Calc'!#REF!='NRU Ref Data'!CX$2,Data!M105,0)</f>
        <v>#REF!</v>
      </c>
      <c r="CY105" s="4" t="e">
        <f>IF('NRU Proposal Calc'!#REF!='NRU Ref Data'!CY$2,Data!N105,0)</f>
        <v>#REF!</v>
      </c>
      <c r="CZ105" s="4" t="e">
        <f>IF('NRU Proposal Calc'!#REF!='NRU Ref Data'!CZ$2,Data!O105,0)</f>
        <v>#REF!</v>
      </c>
      <c r="DA105" s="4" t="e">
        <f>IF('NRU Proposal Calc'!#REF!='NRU Ref Data'!DA$2,Data!P105,0)</f>
        <v>#REF!</v>
      </c>
      <c r="DB105" s="4" t="e">
        <f>IF('NRU Proposal Calc'!#REF!='NRU Ref Data'!DB$2,Data!Q105,0)</f>
        <v>#REF!</v>
      </c>
      <c r="DC105" s="4" t="e">
        <f>IF('NRU Proposal Calc'!#REF!='NRU Ref Data'!DC$2,Data!R105,0)</f>
        <v>#REF!</v>
      </c>
      <c r="DD105" s="4" t="e">
        <f>IF('NRU Proposal Calc'!#REF!='NRU Ref Data'!DD$2,Data!S105,0)</f>
        <v>#REF!</v>
      </c>
      <c r="DE105" s="4" t="e">
        <f>IF('NRU Proposal Calc'!#REF!='NRU Ref Data'!DE$2,Data!T105,0)</f>
        <v>#REF!</v>
      </c>
      <c r="DF105" s="4" t="e">
        <f>IF('NRU Proposal Calc'!#REF!='NRU Ref Data'!DF$2,Data!U105,0)</f>
        <v>#REF!</v>
      </c>
      <c r="DG105" s="22" t="e">
        <f t="shared" si="15"/>
        <v>#REF!</v>
      </c>
    </row>
    <row r="106" spans="1:111" x14ac:dyDescent="0.3">
      <c r="A106" s="12">
        <v>10349</v>
      </c>
      <c r="B106" s="37" t="s">
        <v>113</v>
      </c>
      <c r="C106" s="18">
        <f>IF('NRU Proposal Calc'!$C$6='NRU Ref Data'!C$2,Data!G106,0)</f>
        <v>0</v>
      </c>
      <c r="D106" s="4">
        <f>IF('NRU Proposal Calc'!$C$6='NRU Ref Data'!D$2,Data!H106,0)</f>
        <v>0</v>
      </c>
      <c r="E106" s="4">
        <f>IF('NRU Proposal Calc'!$C$6='NRU Ref Data'!E$2,Data!I106,0)</f>
        <v>1043.6762560502284</v>
      </c>
      <c r="F106" s="4">
        <f>IF('NRU Proposal Calc'!$C$6='NRU Ref Data'!F$2,Data!J106,0)</f>
        <v>0</v>
      </c>
      <c r="G106" s="4">
        <f>IF('NRU Proposal Calc'!$C$6='NRU Ref Data'!G$2,Data!K106,0)</f>
        <v>0</v>
      </c>
      <c r="H106" s="4">
        <f>IF('NRU Proposal Calc'!$C$6='NRU Ref Data'!H$2,Data!L106,0)</f>
        <v>0</v>
      </c>
      <c r="I106" s="4">
        <f>IF('NRU Proposal Calc'!$C$6='NRU Ref Data'!I$2,Data!M106,0)</f>
        <v>0</v>
      </c>
      <c r="J106" s="4">
        <f>IF('NRU Proposal Calc'!$C$6='NRU Ref Data'!J$2,Data!N106,0)</f>
        <v>0</v>
      </c>
      <c r="K106" s="4">
        <f>IF('NRU Proposal Calc'!$C$6='NRU Ref Data'!K$2,Data!O106,0)</f>
        <v>0</v>
      </c>
      <c r="L106" s="4">
        <f>IF('NRU Proposal Calc'!$C$6='NRU Ref Data'!L$2,Data!P106,0)</f>
        <v>0</v>
      </c>
      <c r="M106" s="4">
        <f>IF('NRU Proposal Calc'!$C$6='NRU Ref Data'!M$2,Data!Q106,0)</f>
        <v>0</v>
      </c>
      <c r="N106" s="4">
        <f>IF('NRU Proposal Calc'!$C$6='NRU Ref Data'!N$2,Data!R106,0)</f>
        <v>0</v>
      </c>
      <c r="O106" s="4">
        <f>IF('NRU Proposal Calc'!$C$6='NRU Ref Data'!O$2,Data!S106,0)</f>
        <v>0</v>
      </c>
      <c r="P106" s="4">
        <f>IF('NRU Proposal Calc'!$C$6='NRU Ref Data'!P$2,Data!T106,0)</f>
        <v>0</v>
      </c>
      <c r="Q106" s="4">
        <f>IF('NRU Proposal Calc'!$C$6='NRU Ref Data'!Q$2,Data!U106,0)</f>
        <v>0</v>
      </c>
      <c r="R106" s="22">
        <f t="shared" si="9"/>
        <v>1043.6762560502284</v>
      </c>
      <c r="S106" s="18">
        <f>IF(S$2='NRU Proposal Calc'!$D$6,Data!V106,0)</f>
        <v>0</v>
      </c>
      <c r="T106" s="4">
        <f>IF(T$2='NRU Proposal Calc'!$D$6,Data!W106,0)</f>
        <v>0</v>
      </c>
      <c r="U106" s="4">
        <f>IF(U$2='NRU Proposal Calc'!$D$6,Data!X106,0)</f>
        <v>0</v>
      </c>
      <c r="V106" s="4">
        <f>IF(V$2='NRU Proposal Calc'!$D$6,Data!Y106,0)</f>
        <v>0</v>
      </c>
      <c r="W106" s="4">
        <f>IF(W$2='NRU Proposal Calc'!$D$6,Data!Z106,0)</f>
        <v>0</v>
      </c>
      <c r="X106" s="4">
        <f>IF(X$2='NRU Proposal Calc'!$D$6,Data!AA106,0)</f>
        <v>0</v>
      </c>
      <c r="Y106" s="4">
        <f>IF(Y$2='NRU Proposal Calc'!$D$6,Data!AB106,0)</f>
        <v>0</v>
      </c>
      <c r="Z106" s="4">
        <f>IF(Z$2='NRU Proposal Calc'!$D$6,Data!AC106,0)</f>
        <v>0</v>
      </c>
      <c r="AA106" s="4">
        <f>IF(AA$2='NRU Proposal Calc'!$D$6,Data!AD106,0)</f>
        <v>0</v>
      </c>
      <c r="AB106" s="4">
        <f>IF(AB$2='NRU Proposal Calc'!$D$6,Data!AE106,0)</f>
        <v>0</v>
      </c>
      <c r="AC106" s="4">
        <f>IF(AC$2='NRU Proposal Calc'!$D$6,Data!AF106,0)</f>
        <v>0</v>
      </c>
      <c r="AD106" s="4">
        <f>IF(AD$2='NRU Proposal Calc'!$D$6,Data!AG106,0)</f>
        <v>0</v>
      </c>
      <c r="AE106" s="4">
        <f>IF(AE$2='NRU Proposal Calc'!$D$6,Data!AH106,0)</f>
        <v>0</v>
      </c>
      <c r="AF106" s="4">
        <f>IF(AF$2='NRU Proposal Calc'!$D$6,Data!AI106,0)</f>
        <v>0</v>
      </c>
      <c r="AG106" s="6">
        <f t="shared" si="10"/>
        <v>0</v>
      </c>
      <c r="AH106" s="18">
        <f>IF(AH$2='NRU Proposal Calc'!$E$6,0,0)</f>
        <v>0</v>
      </c>
      <c r="AI106" s="4">
        <f>IF(AI$2='NRU Proposal Calc'!$E$6,Data!AJ106,0)</f>
        <v>0</v>
      </c>
      <c r="AJ106" s="4">
        <f>IF(AJ$2='NRU Proposal Calc'!$E$6,Data!AK106,0)</f>
        <v>614.37397260273974</v>
      </c>
      <c r="AK106" s="4">
        <f>IF(AK$2='NRU Proposal Calc'!$E$6,Data!AL106,0)</f>
        <v>0</v>
      </c>
      <c r="AL106" s="4">
        <f>IF(AL$2='NRU Proposal Calc'!$E$6,Data!AM106,0)</f>
        <v>0</v>
      </c>
      <c r="AM106" s="4">
        <f>IF(AM$2='NRU Proposal Calc'!$E$6,Data!AN106,0)</f>
        <v>0</v>
      </c>
      <c r="AN106" s="4">
        <f>IF(AN$2='NRU Proposal Calc'!$E$6,Data!AO106,0)</f>
        <v>0</v>
      </c>
      <c r="AO106" s="4">
        <f>IF(AO$2='NRU Proposal Calc'!$E$6,Data!AP106,0)</f>
        <v>0</v>
      </c>
      <c r="AP106" s="6">
        <f t="shared" si="11"/>
        <v>614.37397260273974</v>
      </c>
      <c r="AQ106" s="18">
        <f>IF(AQ$2='NRU Proposal Calc'!$F$6,0,0)</f>
        <v>0</v>
      </c>
      <c r="AR106" s="4">
        <f>IF(AR$2='NRU Proposal Calc'!$F$6,Data!AQ106,0)</f>
        <v>0</v>
      </c>
      <c r="AS106" s="4">
        <f>IF(AS$2='NRU Proposal Calc'!$F$6,Data!AR106,0)</f>
        <v>0</v>
      </c>
      <c r="AT106" s="4">
        <f>IF(AT$2='NRU Proposal Calc'!$F$6,Data!AS106,0)</f>
        <v>0</v>
      </c>
      <c r="AU106" s="4">
        <f>IF(AU$2='NRU Proposal Calc'!$F$6,Data!AT106,0)</f>
        <v>0</v>
      </c>
      <c r="AV106" s="4">
        <f>IF(AV$2='NRU Proposal Calc'!$F$6,Data!AU106,0)</f>
        <v>0</v>
      </c>
      <c r="AW106" s="4">
        <f>IF(AW$2='NRU Proposal Calc'!$F$6,Data!AV106,0)</f>
        <v>0</v>
      </c>
      <c r="AX106" s="4">
        <f>IF(AX$2='NRU Proposal Calc'!$F$6,Data!AW106,0)</f>
        <v>0</v>
      </c>
      <c r="AY106" s="6">
        <f t="shared" si="12"/>
        <v>0</v>
      </c>
      <c r="AZ106" s="18">
        <f>IF(AZ$2='NRU Proposal Calc'!$G$6,0,0)</f>
        <v>0</v>
      </c>
      <c r="BA106" s="4">
        <f>IF(BA$2='NRU Proposal Calc'!$G$6,Data!AX106,0)</f>
        <v>0</v>
      </c>
      <c r="BB106" s="4">
        <f>IF(BB$2='NRU Proposal Calc'!$G$6,Data!AY106,0)</f>
        <v>0</v>
      </c>
      <c r="BC106" s="4">
        <f>IF(BC$2='NRU Proposal Calc'!$G$6,Data!AZ106,0)</f>
        <v>0</v>
      </c>
      <c r="BD106" s="4">
        <f>IF(BD$2='NRU Proposal Calc'!$G$6,Data!BA106,0)</f>
        <v>0</v>
      </c>
      <c r="BE106" s="4">
        <f>IF(BE$2='NRU Proposal Calc'!$G$6,Data!BB106,0)</f>
        <v>0</v>
      </c>
      <c r="BF106" s="4">
        <f>IF(BF$2='NRU Proposal Calc'!$G$6,Data!BC106,0)</f>
        <v>0</v>
      </c>
      <c r="BG106" s="4">
        <f>IF(BG$2='NRU Proposal Calc'!$G$6,Data!BD106,0)</f>
        <v>0</v>
      </c>
      <c r="BH106" s="6">
        <f t="shared" si="13"/>
        <v>0</v>
      </c>
      <c r="BI106" s="97">
        <f>IF('NRU Proposal Calc'!$H$6="Yes",Data!BE106,0)</f>
        <v>27.02</v>
      </c>
      <c r="BJ106" s="18">
        <f>IF(BJ$2='NRU Proposal Calc'!$L$4,0,0)</f>
        <v>0</v>
      </c>
      <c r="BK106" s="4">
        <f>IF(BK$2='NRU Proposal Calc'!$L$4,Data!BV106,0)</f>
        <v>0</v>
      </c>
      <c r="BL106" s="4">
        <f>IF(BL$2='NRU Proposal Calc'!$L$4,Data!BW106,0)</f>
        <v>64.150999999999996</v>
      </c>
      <c r="BM106" s="4">
        <f>IF(BM$2='NRU Proposal Calc'!$L$4,Data!BX106,0)</f>
        <v>0</v>
      </c>
      <c r="BN106" s="4">
        <f>IF(BN$2='NRU Proposal Calc'!$L$4,Data!BY106,0)</f>
        <v>0</v>
      </c>
      <c r="BO106" s="4">
        <f>IF(BO$2='NRU Proposal Calc'!$L$4,Data!BZ106,0)</f>
        <v>0</v>
      </c>
      <c r="BP106" s="6">
        <f t="shared" si="14"/>
        <v>64.150999999999996</v>
      </c>
      <c r="BQ106" s="4">
        <f>IF('NRU Proposal Calc'!$J$6='NRU Ref Data'!BQ$2,Data!C106,0)</f>
        <v>0</v>
      </c>
      <c r="BR106" s="4">
        <f>IF('NRU Proposal Calc'!$J$6='NRU Ref Data'!BR$2,Data!D106,0)</f>
        <v>0</v>
      </c>
      <c r="BS106" s="4">
        <f>IF('NRU Proposal Calc'!$J$6='NRU Ref Data'!BS$2,Data!E106,0)</f>
        <v>0</v>
      </c>
      <c r="BT106" s="4">
        <f>IF('NRU Proposal Calc'!$J$6='NRU Ref Data'!BT$2,Data!F106,0)</f>
        <v>523.91099999999994</v>
      </c>
      <c r="BU106" s="99">
        <f t="shared" si="8"/>
        <v>523.91099999999994</v>
      </c>
      <c r="BV106" s="102">
        <f>IF('NRU Proposal Calc'!$L$6="Yes",'NRU Ref Data'!BP106*'NRU Proposal Calc'!$L$5,0)</f>
        <v>32.075499999999998</v>
      </c>
      <c r="BW106" s="102">
        <f>IF('NRU Proposal Calc'!$M$6="Yes",IF(('NRU Proposal Calc'!I110-'NRU Ref Data'!BU106)&gt;0,('NRU Proposal Calc'!I110-'NRU Ref Data'!BU106)*'NRU Proposal Calc'!$M$5,0),0)</f>
        <v>0</v>
      </c>
      <c r="BX106" s="80">
        <f>IF('NRU Proposal Calc'!$K$6="Yes",IF(('NRU Proposal Calc'!I110)&lt;'NRU Proposal Calc'!J110,('NRU Proposal Calc'!I110-'NRU Proposal Calc'!J110)*'NRU Proposal Calc'!$K$5,0),0)</f>
        <v>-67.588716552511301</v>
      </c>
      <c r="BY106" s="105">
        <f>IF('NRU Proposal Calc'!$N$5='NRU Ref Data'!$BY$2,'NRU Scaling'!D109,0)</f>
        <v>25.728755523160775</v>
      </c>
      <c r="BZ106" s="1">
        <f>IF('NRU Proposal Calc'!$N$5='NRU Ref Data'!$BZ$2,'NRU Scaling'!H109,0)</f>
        <v>0</v>
      </c>
      <c r="CA106" s="6">
        <f>IF('NRU Proposal Calc'!$N$6="Yes",SUM('NRU Ref Data'!BY106:BZ106),0)</f>
        <v>25.728755523160775</v>
      </c>
      <c r="CB106" s="4"/>
      <c r="CC106" s="4"/>
      <c r="CD106" s="4"/>
      <c r="CE106" s="4"/>
      <c r="CF106" s="4"/>
      <c r="CG106" s="4"/>
      <c r="CH106" s="4"/>
      <c r="CI106" s="4"/>
      <c r="CJ106" s="4"/>
      <c r="CK106" s="4"/>
      <c r="CL106" s="4"/>
      <c r="CM106" s="4"/>
      <c r="CN106" s="4"/>
      <c r="CO106" s="4"/>
      <c r="CP106" s="4"/>
      <c r="CQ106" s="4"/>
      <c r="CR106" s="4" t="e">
        <f>IF('NRU Proposal Calc'!#REF!='NRU Ref Data'!CR$2,Data!G106,0)</f>
        <v>#REF!</v>
      </c>
      <c r="CS106" s="4" t="e">
        <f>IF('NRU Proposal Calc'!#REF!='NRU Ref Data'!CS$2,Data!H106,0)</f>
        <v>#REF!</v>
      </c>
      <c r="CT106" s="4" t="e">
        <f>IF('NRU Proposal Calc'!#REF!='NRU Ref Data'!CT$2,Data!I106,0)</f>
        <v>#REF!</v>
      </c>
      <c r="CU106" s="4" t="e">
        <f>IF('NRU Proposal Calc'!#REF!='NRU Ref Data'!CU$2,Data!J106,0)</f>
        <v>#REF!</v>
      </c>
      <c r="CV106" s="4" t="e">
        <f>IF('NRU Proposal Calc'!#REF!='NRU Ref Data'!CV$2,Data!K106,0)</f>
        <v>#REF!</v>
      </c>
      <c r="CW106" s="4" t="e">
        <f>IF('NRU Proposal Calc'!#REF!='NRU Ref Data'!CW$2,Data!L106,0)</f>
        <v>#REF!</v>
      </c>
      <c r="CX106" s="4" t="e">
        <f>IF('NRU Proposal Calc'!#REF!='NRU Ref Data'!CX$2,Data!M106,0)</f>
        <v>#REF!</v>
      </c>
      <c r="CY106" s="4" t="e">
        <f>IF('NRU Proposal Calc'!#REF!='NRU Ref Data'!CY$2,Data!N106,0)</f>
        <v>#REF!</v>
      </c>
      <c r="CZ106" s="4" t="e">
        <f>IF('NRU Proposal Calc'!#REF!='NRU Ref Data'!CZ$2,Data!O106,0)</f>
        <v>#REF!</v>
      </c>
      <c r="DA106" s="4" t="e">
        <f>IF('NRU Proposal Calc'!#REF!='NRU Ref Data'!DA$2,Data!P106,0)</f>
        <v>#REF!</v>
      </c>
      <c r="DB106" s="4" t="e">
        <f>IF('NRU Proposal Calc'!#REF!='NRU Ref Data'!DB$2,Data!Q106,0)</f>
        <v>#REF!</v>
      </c>
      <c r="DC106" s="4" t="e">
        <f>IF('NRU Proposal Calc'!#REF!='NRU Ref Data'!DC$2,Data!R106,0)</f>
        <v>#REF!</v>
      </c>
      <c r="DD106" s="4" t="e">
        <f>IF('NRU Proposal Calc'!#REF!='NRU Ref Data'!DD$2,Data!S106,0)</f>
        <v>#REF!</v>
      </c>
      <c r="DE106" s="4" t="e">
        <f>IF('NRU Proposal Calc'!#REF!='NRU Ref Data'!DE$2,Data!T106,0)</f>
        <v>#REF!</v>
      </c>
      <c r="DF106" s="4" t="e">
        <f>IF('NRU Proposal Calc'!#REF!='NRU Ref Data'!DF$2,Data!U106,0)</f>
        <v>#REF!</v>
      </c>
      <c r="DG106" s="22" t="e">
        <f t="shared" si="15"/>
        <v>#REF!</v>
      </c>
    </row>
    <row r="107" spans="1:111" x14ac:dyDescent="0.3">
      <c r="A107" s="12">
        <v>10352</v>
      </c>
      <c r="B107" s="37" t="s">
        <v>114</v>
      </c>
      <c r="C107" s="18">
        <f>IF('NRU Proposal Calc'!$C$6='NRU Ref Data'!C$2,Data!G107,0)</f>
        <v>0</v>
      </c>
      <c r="D107" s="4">
        <f>IF('NRU Proposal Calc'!$C$6='NRU Ref Data'!D$2,Data!H107,0)</f>
        <v>0</v>
      </c>
      <c r="E107" s="4">
        <f>IF('NRU Proposal Calc'!$C$6='NRU Ref Data'!E$2,Data!I107,0)</f>
        <v>16.804611187214615</v>
      </c>
      <c r="F107" s="4">
        <f>IF('NRU Proposal Calc'!$C$6='NRU Ref Data'!F$2,Data!J107,0)</f>
        <v>0</v>
      </c>
      <c r="G107" s="4">
        <f>IF('NRU Proposal Calc'!$C$6='NRU Ref Data'!G$2,Data!K107,0)</f>
        <v>0</v>
      </c>
      <c r="H107" s="4">
        <f>IF('NRU Proposal Calc'!$C$6='NRU Ref Data'!H$2,Data!L107,0)</f>
        <v>0</v>
      </c>
      <c r="I107" s="4">
        <f>IF('NRU Proposal Calc'!$C$6='NRU Ref Data'!I$2,Data!M107,0)</f>
        <v>0</v>
      </c>
      <c r="J107" s="4">
        <f>IF('NRU Proposal Calc'!$C$6='NRU Ref Data'!J$2,Data!N107,0)</f>
        <v>0</v>
      </c>
      <c r="K107" s="4">
        <f>IF('NRU Proposal Calc'!$C$6='NRU Ref Data'!K$2,Data!O107,0)</f>
        <v>0</v>
      </c>
      <c r="L107" s="4">
        <f>IF('NRU Proposal Calc'!$C$6='NRU Ref Data'!L$2,Data!P107,0)</f>
        <v>0</v>
      </c>
      <c r="M107" s="4">
        <f>IF('NRU Proposal Calc'!$C$6='NRU Ref Data'!M$2,Data!Q107,0)</f>
        <v>0</v>
      </c>
      <c r="N107" s="4">
        <f>IF('NRU Proposal Calc'!$C$6='NRU Ref Data'!N$2,Data!R107,0)</f>
        <v>0</v>
      </c>
      <c r="O107" s="4">
        <f>IF('NRU Proposal Calc'!$C$6='NRU Ref Data'!O$2,Data!S107,0)</f>
        <v>0</v>
      </c>
      <c r="P107" s="4">
        <f>IF('NRU Proposal Calc'!$C$6='NRU Ref Data'!P$2,Data!T107,0)</f>
        <v>0</v>
      </c>
      <c r="Q107" s="4">
        <f>IF('NRU Proposal Calc'!$C$6='NRU Ref Data'!Q$2,Data!U107,0)</f>
        <v>0</v>
      </c>
      <c r="R107" s="22">
        <f t="shared" si="9"/>
        <v>16.804611187214615</v>
      </c>
      <c r="S107" s="18">
        <f>IF(S$2='NRU Proposal Calc'!$D$6,Data!V107,0)</f>
        <v>0</v>
      </c>
      <c r="T107" s="4">
        <f>IF(T$2='NRU Proposal Calc'!$D$6,Data!W107,0)</f>
        <v>0</v>
      </c>
      <c r="U107" s="4">
        <f>IF(U$2='NRU Proposal Calc'!$D$6,Data!X107,0)</f>
        <v>0</v>
      </c>
      <c r="V107" s="4">
        <f>IF(V$2='NRU Proposal Calc'!$D$6,Data!Y107,0)</f>
        <v>0</v>
      </c>
      <c r="W107" s="4">
        <f>IF(W$2='NRU Proposal Calc'!$D$6,Data!Z107,0)</f>
        <v>0</v>
      </c>
      <c r="X107" s="4">
        <f>IF(X$2='NRU Proposal Calc'!$D$6,Data!AA107,0)</f>
        <v>0</v>
      </c>
      <c r="Y107" s="4">
        <f>IF(Y$2='NRU Proposal Calc'!$D$6,Data!AB107,0)</f>
        <v>0</v>
      </c>
      <c r="Z107" s="4">
        <f>IF(Z$2='NRU Proposal Calc'!$D$6,Data!AC107,0)</f>
        <v>0</v>
      </c>
      <c r="AA107" s="4">
        <f>IF(AA$2='NRU Proposal Calc'!$D$6,Data!AD107,0)</f>
        <v>0</v>
      </c>
      <c r="AB107" s="4">
        <f>IF(AB$2='NRU Proposal Calc'!$D$6,Data!AE107,0)</f>
        <v>0</v>
      </c>
      <c r="AC107" s="4">
        <f>IF(AC$2='NRU Proposal Calc'!$D$6,Data!AF107,0)</f>
        <v>0</v>
      </c>
      <c r="AD107" s="4">
        <f>IF(AD$2='NRU Proposal Calc'!$D$6,Data!AG107,0)</f>
        <v>0</v>
      </c>
      <c r="AE107" s="4">
        <f>IF(AE$2='NRU Proposal Calc'!$D$6,Data!AH107,0)</f>
        <v>0</v>
      </c>
      <c r="AF107" s="4">
        <f>IF(AF$2='NRU Proposal Calc'!$D$6,Data!AI107,0)</f>
        <v>0</v>
      </c>
      <c r="AG107" s="6">
        <f t="shared" si="10"/>
        <v>0</v>
      </c>
      <c r="AH107" s="18">
        <f>IF(AH$2='NRU Proposal Calc'!$E$6,0,0)</f>
        <v>0</v>
      </c>
      <c r="AI107" s="4">
        <f>IF(AI$2='NRU Proposal Calc'!$E$6,Data!AJ107,0)</f>
        <v>0</v>
      </c>
      <c r="AJ107" s="4">
        <f>IF(AJ$2='NRU Proposal Calc'!$E$6,Data!AK107,0)</f>
        <v>0</v>
      </c>
      <c r="AK107" s="4">
        <f>IF(AK$2='NRU Proposal Calc'!$E$6,Data!AL107,0)</f>
        <v>0</v>
      </c>
      <c r="AL107" s="4">
        <f>IF(AL$2='NRU Proposal Calc'!$E$6,Data!AM107,0)</f>
        <v>0</v>
      </c>
      <c r="AM107" s="4">
        <f>IF(AM$2='NRU Proposal Calc'!$E$6,Data!AN107,0)</f>
        <v>0</v>
      </c>
      <c r="AN107" s="4">
        <f>IF(AN$2='NRU Proposal Calc'!$E$6,Data!AO107,0)</f>
        <v>0</v>
      </c>
      <c r="AO107" s="4">
        <f>IF(AO$2='NRU Proposal Calc'!$E$6,Data!AP107,0)</f>
        <v>0</v>
      </c>
      <c r="AP107" s="6">
        <f t="shared" si="11"/>
        <v>0</v>
      </c>
      <c r="AQ107" s="18">
        <f>IF(AQ$2='NRU Proposal Calc'!$F$6,0,0)</f>
        <v>0</v>
      </c>
      <c r="AR107" s="4">
        <f>IF(AR$2='NRU Proposal Calc'!$F$6,Data!AQ107,0)</f>
        <v>0</v>
      </c>
      <c r="AS107" s="4">
        <f>IF(AS$2='NRU Proposal Calc'!$F$6,Data!AR107,0)</f>
        <v>0</v>
      </c>
      <c r="AT107" s="4">
        <f>IF(AT$2='NRU Proposal Calc'!$F$6,Data!AS107,0)</f>
        <v>0</v>
      </c>
      <c r="AU107" s="4">
        <f>IF(AU$2='NRU Proposal Calc'!$F$6,Data!AT107,0)</f>
        <v>0</v>
      </c>
      <c r="AV107" s="4">
        <f>IF(AV$2='NRU Proposal Calc'!$F$6,Data!AU107,0)</f>
        <v>0</v>
      </c>
      <c r="AW107" s="4">
        <f>IF(AW$2='NRU Proposal Calc'!$F$6,Data!AV107,0)</f>
        <v>0</v>
      </c>
      <c r="AX107" s="4">
        <f>IF(AX$2='NRU Proposal Calc'!$F$6,Data!AW107,0)</f>
        <v>0</v>
      </c>
      <c r="AY107" s="6">
        <f t="shared" si="12"/>
        <v>0</v>
      </c>
      <c r="AZ107" s="18">
        <f>IF(AZ$2='NRU Proposal Calc'!$G$6,0,0)</f>
        <v>0</v>
      </c>
      <c r="BA107" s="4">
        <f>IF(BA$2='NRU Proposal Calc'!$G$6,Data!AX107,0)</f>
        <v>0</v>
      </c>
      <c r="BB107" s="4">
        <f>IF(BB$2='NRU Proposal Calc'!$G$6,Data!AY107,0)</f>
        <v>0</v>
      </c>
      <c r="BC107" s="4">
        <f>IF(BC$2='NRU Proposal Calc'!$G$6,Data!AZ107,0)</f>
        <v>0</v>
      </c>
      <c r="BD107" s="4">
        <f>IF(BD$2='NRU Proposal Calc'!$G$6,Data!BA107,0)</f>
        <v>0</v>
      </c>
      <c r="BE107" s="4">
        <f>IF(BE$2='NRU Proposal Calc'!$G$6,Data!BB107,0)</f>
        <v>0</v>
      </c>
      <c r="BF107" s="4">
        <f>IF(BF$2='NRU Proposal Calc'!$G$6,Data!BC107,0)</f>
        <v>0</v>
      </c>
      <c r="BG107" s="4">
        <f>IF(BG$2='NRU Proposal Calc'!$G$6,Data!BD107,0)</f>
        <v>0</v>
      </c>
      <c r="BH107" s="6">
        <f t="shared" si="13"/>
        <v>0</v>
      </c>
      <c r="BI107" s="97">
        <f>IF('NRU Proposal Calc'!$H$6="Yes",Data!BE107,0)</f>
        <v>0</v>
      </c>
      <c r="BJ107" s="18">
        <f>IF(BJ$2='NRU Proposal Calc'!$L$4,0,0)</f>
        <v>0</v>
      </c>
      <c r="BK107" s="4">
        <f>IF(BK$2='NRU Proposal Calc'!$L$4,Data!BV107,0)</f>
        <v>0</v>
      </c>
      <c r="BL107" s="4">
        <f>IF(BL$2='NRU Proposal Calc'!$L$4,Data!BW107,0)</f>
        <v>0</v>
      </c>
      <c r="BM107" s="4">
        <f>IF(BM$2='NRU Proposal Calc'!$L$4,Data!BX107,0)</f>
        <v>0</v>
      </c>
      <c r="BN107" s="4">
        <f>IF(BN$2='NRU Proposal Calc'!$L$4,Data!BY107,0)</f>
        <v>0</v>
      </c>
      <c r="BO107" s="4">
        <f>IF(BO$2='NRU Proposal Calc'!$L$4,Data!BZ107,0)</f>
        <v>0</v>
      </c>
      <c r="BP107" s="6">
        <f t="shared" si="14"/>
        <v>0</v>
      </c>
      <c r="BQ107" s="4">
        <f>IF('NRU Proposal Calc'!$J$6='NRU Ref Data'!BQ$2,Data!C107,0)</f>
        <v>0</v>
      </c>
      <c r="BR107" s="4">
        <f>IF('NRU Proposal Calc'!$J$6='NRU Ref Data'!BR$2,Data!D107,0)</f>
        <v>0</v>
      </c>
      <c r="BS107" s="4">
        <f>IF('NRU Proposal Calc'!$J$6='NRU Ref Data'!BS$2,Data!E107,0)</f>
        <v>0</v>
      </c>
      <c r="BT107" s="4">
        <f>IF('NRU Proposal Calc'!$J$6='NRU Ref Data'!BT$2,Data!F107,0)</f>
        <v>15.907</v>
      </c>
      <c r="BU107" s="99">
        <f t="shared" si="8"/>
        <v>15.907</v>
      </c>
      <c r="BV107" s="102">
        <f>IF('NRU Proposal Calc'!$L$6="Yes",'NRU Ref Data'!BP107*'NRU Proposal Calc'!$L$5,0)</f>
        <v>0</v>
      </c>
      <c r="BW107" s="102">
        <f>IF('NRU Proposal Calc'!$M$6="Yes",IF(('NRU Proposal Calc'!I111-'NRU Ref Data'!BU107)&gt;0,('NRU Proposal Calc'!I111-'NRU Ref Data'!BU107)*'NRU Proposal Calc'!$M$5,0),0)</f>
        <v>0.44880559360730743</v>
      </c>
      <c r="BX107" s="80">
        <f>IF('NRU Proposal Calc'!$K$6="Yes",IF(('NRU Proposal Calc'!I111)&lt;'NRU Proposal Calc'!J111,('NRU Proposal Calc'!I111-'NRU Proposal Calc'!J111)*'NRU Proposal Calc'!$K$5,0),0)</f>
        <v>0</v>
      </c>
      <c r="BY107" s="105">
        <f>IF('NRU Proposal Calc'!$N$5='NRU Ref Data'!$BY$2,'NRU Scaling'!D110,0)</f>
        <v>0.86162250887347214</v>
      </c>
      <c r="BZ107" s="1">
        <f>IF('NRU Proposal Calc'!$N$5='NRU Ref Data'!$BZ$2,'NRU Scaling'!H110,0)</f>
        <v>0</v>
      </c>
      <c r="CA107" s="6">
        <f>IF('NRU Proposal Calc'!$N$6="Yes",SUM('NRU Ref Data'!BY107:BZ107),0)</f>
        <v>0.86162250887347214</v>
      </c>
      <c r="CB107" s="4"/>
      <c r="CC107" s="4"/>
      <c r="CD107" s="4"/>
      <c r="CE107" s="4"/>
      <c r="CF107" s="4"/>
      <c r="CG107" s="4"/>
      <c r="CH107" s="4"/>
      <c r="CI107" s="4"/>
      <c r="CJ107" s="4"/>
      <c r="CK107" s="4"/>
      <c r="CL107" s="4"/>
      <c r="CM107" s="4"/>
      <c r="CN107" s="4"/>
      <c r="CO107" s="4"/>
      <c r="CP107" s="4"/>
      <c r="CQ107" s="4"/>
      <c r="CR107" s="4" t="e">
        <f>IF('NRU Proposal Calc'!#REF!='NRU Ref Data'!CR$2,Data!G107,0)</f>
        <v>#REF!</v>
      </c>
      <c r="CS107" s="4" t="e">
        <f>IF('NRU Proposal Calc'!#REF!='NRU Ref Data'!CS$2,Data!H107,0)</f>
        <v>#REF!</v>
      </c>
      <c r="CT107" s="4" t="e">
        <f>IF('NRU Proposal Calc'!#REF!='NRU Ref Data'!CT$2,Data!I107,0)</f>
        <v>#REF!</v>
      </c>
      <c r="CU107" s="4" t="e">
        <f>IF('NRU Proposal Calc'!#REF!='NRU Ref Data'!CU$2,Data!J107,0)</f>
        <v>#REF!</v>
      </c>
      <c r="CV107" s="4" t="e">
        <f>IF('NRU Proposal Calc'!#REF!='NRU Ref Data'!CV$2,Data!K107,0)</f>
        <v>#REF!</v>
      </c>
      <c r="CW107" s="4" t="e">
        <f>IF('NRU Proposal Calc'!#REF!='NRU Ref Data'!CW$2,Data!L107,0)</f>
        <v>#REF!</v>
      </c>
      <c r="CX107" s="4" t="e">
        <f>IF('NRU Proposal Calc'!#REF!='NRU Ref Data'!CX$2,Data!M107,0)</f>
        <v>#REF!</v>
      </c>
      <c r="CY107" s="4" t="e">
        <f>IF('NRU Proposal Calc'!#REF!='NRU Ref Data'!CY$2,Data!N107,0)</f>
        <v>#REF!</v>
      </c>
      <c r="CZ107" s="4" t="e">
        <f>IF('NRU Proposal Calc'!#REF!='NRU Ref Data'!CZ$2,Data!O107,0)</f>
        <v>#REF!</v>
      </c>
      <c r="DA107" s="4" t="e">
        <f>IF('NRU Proposal Calc'!#REF!='NRU Ref Data'!DA$2,Data!P107,0)</f>
        <v>#REF!</v>
      </c>
      <c r="DB107" s="4" t="e">
        <f>IF('NRU Proposal Calc'!#REF!='NRU Ref Data'!DB$2,Data!Q107,0)</f>
        <v>#REF!</v>
      </c>
      <c r="DC107" s="4" t="e">
        <f>IF('NRU Proposal Calc'!#REF!='NRU Ref Data'!DC$2,Data!R107,0)</f>
        <v>#REF!</v>
      </c>
      <c r="DD107" s="4" t="e">
        <f>IF('NRU Proposal Calc'!#REF!='NRU Ref Data'!DD$2,Data!S107,0)</f>
        <v>#REF!</v>
      </c>
      <c r="DE107" s="4" t="e">
        <f>IF('NRU Proposal Calc'!#REF!='NRU Ref Data'!DE$2,Data!T107,0)</f>
        <v>#REF!</v>
      </c>
      <c r="DF107" s="4" t="e">
        <f>IF('NRU Proposal Calc'!#REF!='NRU Ref Data'!DF$2,Data!U107,0)</f>
        <v>#REF!</v>
      </c>
      <c r="DG107" s="22" t="e">
        <f t="shared" si="15"/>
        <v>#REF!</v>
      </c>
    </row>
    <row r="108" spans="1:111" x14ac:dyDescent="0.3">
      <c r="A108" s="12">
        <v>10354</v>
      </c>
      <c r="B108" s="37" t="s">
        <v>115</v>
      </c>
      <c r="C108" s="18">
        <f>IF('NRU Proposal Calc'!$C$6='NRU Ref Data'!C$2,Data!G108,0)</f>
        <v>0</v>
      </c>
      <c r="D108" s="4">
        <f>IF('NRU Proposal Calc'!$C$6='NRU Ref Data'!D$2,Data!H108,0)</f>
        <v>0</v>
      </c>
      <c r="E108" s="4">
        <f>IF('NRU Proposal Calc'!$C$6='NRU Ref Data'!E$2,Data!I108,0)</f>
        <v>731.90388356164374</v>
      </c>
      <c r="F108" s="4">
        <f>IF('NRU Proposal Calc'!$C$6='NRU Ref Data'!F$2,Data!J108,0)</f>
        <v>0</v>
      </c>
      <c r="G108" s="4">
        <f>IF('NRU Proposal Calc'!$C$6='NRU Ref Data'!G$2,Data!K108,0)</f>
        <v>0</v>
      </c>
      <c r="H108" s="4">
        <f>IF('NRU Proposal Calc'!$C$6='NRU Ref Data'!H$2,Data!L108,0)</f>
        <v>0</v>
      </c>
      <c r="I108" s="4">
        <f>IF('NRU Proposal Calc'!$C$6='NRU Ref Data'!I$2,Data!M108,0)</f>
        <v>0</v>
      </c>
      <c r="J108" s="4">
        <f>IF('NRU Proposal Calc'!$C$6='NRU Ref Data'!J$2,Data!N108,0)</f>
        <v>0</v>
      </c>
      <c r="K108" s="4">
        <f>IF('NRU Proposal Calc'!$C$6='NRU Ref Data'!K$2,Data!O108,0)</f>
        <v>0</v>
      </c>
      <c r="L108" s="4">
        <f>IF('NRU Proposal Calc'!$C$6='NRU Ref Data'!L$2,Data!P108,0)</f>
        <v>0</v>
      </c>
      <c r="M108" s="4">
        <f>IF('NRU Proposal Calc'!$C$6='NRU Ref Data'!M$2,Data!Q108,0)</f>
        <v>0</v>
      </c>
      <c r="N108" s="4">
        <f>IF('NRU Proposal Calc'!$C$6='NRU Ref Data'!N$2,Data!R108,0)</f>
        <v>0</v>
      </c>
      <c r="O108" s="4">
        <f>IF('NRU Proposal Calc'!$C$6='NRU Ref Data'!O$2,Data!S108,0)</f>
        <v>0</v>
      </c>
      <c r="P108" s="4">
        <f>IF('NRU Proposal Calc'!$C$6='NRU Ref Data'!P$2,Data!T108,0)</f>
        <v>0</v>
      </c>
      <c r="Q108" s="4">
        <f>IF('NRU Proposal Calc'!$C$6='NRU Ref Data'!Q$2,Data!U108,0)</f>
        <v>0</v>
      </c>
      <c r="R108" s="22">
        <f t="shared" si="9"/>
        <v>731.90388356164374</v>
      </c>
      <c r="S108" s="18">
        <f>IF(S$2='NRU Proposal Calc'!$D$6,Data!V108,0)</f>
        <v>0</v>
      </c>
      <c r="T108" s="4">
        <f>IF(T$2='NRU Proposal Calc'!$D$6,Data!W108,0)</f>
        <v>0</v>
      </c>
      <c r="U108" s="4">
        <f>IF(U$2='NRU Proposal Calc'!$D$6,Data!X108,0)</f>
        <v>0</v>
      </c>
      <c r="V108" s="4">
        <f>IF(V$2='NRU Proposal Calc'!$D$6,Data!Y108,0)</f>
        <v>0</v>
      </c>
      <c r="W108" s="4">
        <f>IF(W$2='NRU Proposal Calc'!$D$6,Data!Z108,0)</f>
        <v>0</v>
      </c>
      <c r="X108" s="4">
        <f>IF(X$2='NRU Proposal Calc'!$D$6,Data!AA108,0)</f>
        <v>0</v>
      </c>
      <c r="Y108" s="4">
        <f>IF(Y$2='NRU Proposal Calc'!$D$6,Data!AB108,0)</f>
        <v>0</v>
      </c>
      <c r="Z108" s="4">
        <f>IF(Z$2='NRU Proposal Calc'!$D$6,Data!AC108,0)</f>
        <v>0</v>
      </c>
      <c r="AA108" s="4">
        <f>IF(AA$2='NRU Proposal Calc'!$D$6,Data!AD108,0)</f>
        <v>0</v>
      </c>
      <c r="AB108" s="4">
        <f>IF(AB$2='NRU Proposal Calc'!$D$6,Data!AE108,0)</f>
        <v>0</v>
      </c>
      <c r="AC108" s="4">
        <f>IF(AC$2='NRU Proposal Calc'!$D$6,Data!AF108,0)</f>
        <v>0</v>
      </c>
      <c r="AD108" s="4">
        <f>IF(AD$2='NRU Proposal Calc'!$D$6,Data!AG108,0)</f>
        <v>0</v>
      </c>
      <c r="AE108" s="4">
        <f>IF(AE$2='NRU Proposal Calc'!$D$6,Data!AH108,0)</f>
        <v>0</v>
      </c>
      <c r="AF108" s="4">
        <f>IF(AF$2='NRU Proposal Calc'!$D$6,Data!AI108,0)</f>
        <v>0</v>
      </c>
      <c r="AG108" s="6">
        <f t="shared" si="10"/>
        <v>0</v>
      </c>
      <c r="AH108" s="18">
        <f>IF(AH$2='NRU Proposal Calc'!$E$6,0,0)</f>
        <v>0</v>
      </c>
      <c r="AI108" s="4">
        <f>IF(AI$2='NRU Proposal Calc'!$E$6,Data!AJ108,0)</f>
        <v>0</v>
      </c>
      <c r="AJ108" s="4">
        <f>IF(AJ$2='NRU Proposal Calc'!$E$6,Data!AK108,0)</f>
        <v>30.827739726027396</v>
      </c>
      <c r="AK108" s="4">
        <f>IF(AK$2='NRU Proposal Calc'!$E$6,Data!AL108,0)</f>
        <v>0</v>
      </c>
      <c r="AL108" s="4">
        <f>IF(AL$2='NRU Proposal Calc'!$E$6,Data!AM108,0)</f>
        <v>0</v>
      </c>
      <c r="AM108" s="4">
        <f>IF(AM$2='NRU Proposal Calc'!$E$6,Data!AN108,0)</f>
        <v>0</v>
      </c>
      <c r="AN108" s="4">
        <f>IF(AN$2='NRU Proposal Calc'!$E$6,Data!AO108,0)</f>
        <v>0</v>
      </c>
      <c r="AO108" s="4">
        <f>IF(AO$2='NRU Proposal Calc'!$E$6,Data!AP108,0)</f>
        <v>0</v>
      </c>
      <c r="AP108" s="6">
        <f t="shared" si="11"/>
        <v>30.827739726027396</v>
      </c>
      <c r="AQ108" s="18">
        <f>IF(AQ$2='NRU Proposal Calc'!$F$6,0,0)</f>
        <v>0</v>
      </c>
      <c r="AR108" s="4">
        <f>IF(AR$2='NRU Proposal Calc'!$F$6,Data!AQ108,0)</f>
        <v>0</v>
      </c>
      <c r="AS108" s="4">
        <f>IF(AS$2='NRU Proposal Calc'!$F$6,Data!AR108,0)</f>
        <v>0</v>
      </c>
      <c r="AT108" s="4">
        <f>IF(AT$2='NRU Proposal Calc'!$F$6,Data!AS108,0)</f>
        <v>0</v>
      </c>
      <c r="AU108" s="4">
        <f>IF(AU$2='NRU Proposal Calc'!$F$6,Data!AT108,0)</f>
        <v>0</v>
      </c>
      <c r="AV108" s="4">
        <f>IF(AV$2='NRU Proposal Calc'!$F$6,Data!AU108,0)</f>
        <v>0</v>
      </c>
      <c r="AW108" s="4">
        <f>IF(AW$2='NRU Proposal Calc'!$F$6,Data!AV108,0)</f>
        <v>0</v>
      </c>
      <c r="AX108" s="4">
        <f>IF(AX$2='NRU Proposal Calc'!$F$6,Data!AW108,0)</f>
        <v>0</v>
      </c>
      <c r="AY108" s="6">
        <f t="shared" si="12"/>
        <v>0</v>
      </c>
      <c r="AZ108" s="18">
        <f>IF(AZ$2='NRU Proposal Calc'!$G$6,0,0)</f>
        <v>0</v>
      </c>
      <c r="BA108" s="4">
        <f>IF(BA$2='NRU Proposal Calc'!$G$6,Data!AX108,0)</f>
        <v>0</v>
      </c>
      <c r="BB108" s="4">
        <f>IF(BB$2='NRU Proposal Calc'!$G$6,Data!AY108,0)</f>
        <v>0</v>
      </c>
      <c r="BC108" s="4">
        <f>IF(BC$2='NRU Proposal Calc'!$G$6,Data!AZ108,0)</f>
        <v>0</v>
      </c>
      <c r="BD108" s="4">
        <f>IF(BD$2='NRU Proposal Calc'!$G$6,Data!BA108,0)</f>
        <v>0</v>
      </c>
      <c r="BE108" s="4">
        <f>IF(BE$2='NRU Proposal Calc'!$G$6,Data!BB108,0)</f>
        <v>0</v>
      </c>
      <c r="BF108" s="4">
        <f>IF(BF$2='NRU Proposal Calc'!$G$6,Data!BC108,0)</f>
        <v>0</v>
      </c>
      <c r="BG108" s="4">
        <f>IF(BG$2='NRU Proposal Calc'!$G$6,Data!BD108,0)</f>
        <v>0</v>
      </c>
      <c r="BH108" s="6">
        <f t="shared" si="13"/>
        <v>0</v>
      </c>
      <c r="BI108" s="97">
        <f>IF('NRU Proposal Calc'!$H$6="Yes",Data!BE108,0)</f>
        <v>0</v>
      </c>
      <c r="BJ108" s="18">
        <f>IF(BJ$2='NRU Proposal Calc'!$L$4,0,0)</f>
        <v>0</v>
      </c>
      <c r="BK108" s="4">
        <f>IF(BK$2='NRU Proposal Calc'!$L$4,Data!BV108,0)</f>
        <v>0</v>
      </c>
      <c r="BL108" s="4">
        <f>IF(BL$2='NRU Proposal Calc'!$L$4,Data!BW108,0)</f>
        <v>10.796500000000002</v>
      </c>
      <c r="BM108" s="4">
        <f>IF(BM$2='NRU Proposal Calc'!$L$4,Data!BX108,0)</f>
        <v>0</v>
      </c>
      <c r="BN108" s="4">
        <f>IF(BN$2='NRU Proposal Calc'!$L$4,Data!BY108,0)</f>
        <v>0</v>
      </c>
      <c r="BO108" s="4">
        <f>IF(BO$2='NRU Proposal Calc'!$L$4,Data!BZ108,0)</f>
        <v>0</v>
      </c>
      <c r="BP108" s="6">
        <f t="shared" si="14"/>
        <v>10.796500000000002</v>
      </c>
      <c r="BQ108" s="4">
        <f>IF('NRU Proposal Calc'!$J$6='NRU Ref Data'!BQ$2,Data!C108,0)</f>
        <v>0</v>
      </c>
      <c r="BR108" s="4">
        <f>IF('NRU Proposal Calc'!$J$6='NRU Ref Data'!BR$2,Data!D108,0)</f>
        <v>0</v>
      </c>
      <c r="BS108" s="4">
        <f>IF('NRU Proposal Calc'!$J$6='NRU Ref Data'!BS$2,Data!E108,0)</f>
        <v>0</v>
      </c>
      <c r="BT108" s="4">
        <f>IF('NRU Proposal Calc'!$J$6='NRU Ref Data'!BT$2,Data!F108,0)</f>
        <v>799.07</v>
      </c>
      <c r="BU108" s="99">
        <f t="shared" si="8"/>
        <v>799.07</v>
      </c>
      <c r="BV108" s="102">
        <f>IF('NRU Proposal Calc'!$L$6="Yes",'NRU Ref Data'!BP108*'NRU Proposal Calc'!$L$5,0)</f>
        <v>5.3982500000000009</v>
      </c>
      <c r="BW108" s="102">
        <f>IF('NRU Proposal Calc'!$M$6="Yes",IF(('NRU Proposal Calc'!I112-'NRU Ref Data'!BU108)&gt;0,('NRU Proposal Calc'!I112-'NRU Ref Data'!BU108)*'NRU Proposal Calc'!$M$5,0),0)</f>
        <v>0</v>
      </c>
      <c r="BX108" s="80">
        <f>IF('NRU Proposal Calc'!$K$6="Yes",IF(('NRU Proposal Calc'!I112)&lt;'NRU Proposal Calc'!J112,('NRU Proposal Calc'!I112-'NRU Proposal Calc'!J112)*'NRU Proposal Calc'!$K$5,0),0)</f>
        <v>-97.993856164383715</v>
      </c>
      <c r="BY108" s="105">
        <f>IF('NRU Proposal Calc'!$N$5='NRU Ref Data'!$BY$2,'NRU Scaling'!D111,0)</f>
        <v>37.217013627835371</v>
      </c>
      <c r="BZ108" s="1">
        <f>IF('NRU Proposal Calc'!$N$5='NRU Ref Data'!$BZ$2,'NRU Scaling'!H111,0)</f>
        <v>0</v>
      </c>
      <c r="CA108" s="6">
        <f>IF('NRU Proposal Calc'!$N$6="Yes",SUM('NRU Ref Data'!BY108:BZ108),0)</f>
        <v>37.217013627835371</v>
      </c>
      <c r="CB108" s="4"/>
      <c r="CC108" s="4"/>
      <c r="CD108" s="4"/>
      <c r="CE108" s="4"/>
      <c r="CF108" s="4"/>
      <c r="CG108" s="4"/>
      <c r="CH108" s="4"/>
      <c r="CI108" s="4"/>
      <c r="CJ108" s="4"/>
      <c r="CK108" s="4"/>
      <c r="CL108" s="4"/>
      <c r="CM108" s="4"/>
      <c r="CN108" s="4"/>
      <c r="CO108" s="4"/>
      <c r="CP108" s="4"/>
      <c r="CQ108" s="4"/>
      <c r="CR108" s="4" t="e">
        <f>IF('NRU Proposal Calc'!#REF!='NRU Ref Data'!CR$2,Data!G108,0)</f>
        <v>#REF!</v>
      </c>
      <c r="CS108" s="4" t="e">
        <f>IF('NRU Proposal Calc'!#REF!='NRU Ref Data'!CS$2,Data!H108,0)</f>
        <v>#REF!</v>
      </c>
      <c r="CT108" s="4" t="e">
        <f>IF('NRU Proposal Calc'!#REF!='NRU Ref Data'!CT$2,Data!I108,0)</f>
        <v>#REF!</v>
      </c>
      <c r="CU108" s="4" t="e">
        <f>IF('NRU Proposal Calc'!#REF!='NRU Ref Data'!CU$2,Data!J108,0)</f>
        <v>#REF!</v>
      </c>
      <c r="CV108" s="4" t="e">
        <f>IF('NRU Proposal Calc'!#REF!='NRU Ref Data'!CV$2,Data!K108,0)</f>
        <v>#REF!</v>
      </c>
      <c r="CW108" s="4" t="e">
        <f>IF('NRU Proposal Calc'!#REF!='NRU Ref Data'!CW$2,Data!L108,0)</f>
        <v>#REF!</v>
      </c>
      <c r="CX108" s="4" t="e">
        <f>IF('NRU Proposal Calc'!#REF!='NRU Ref Data'!CX$2,Data!M108,0)</f>
        <v>#REF!</v>
      </c>
      <c r="CY108" s="4" t="e">
        <f>IF('NRU Proposal Calc'!#REF!='NRU Ref Data'!CY$2,Data!N108,0)</f>
        <v>#REF!</v>
      </c>
      <c r="CZ108" s="4" t="e">
        <f>IF('NRU Proposal Calc'!#REF!='NRU Ref Data'!CZ$2,Data!O108,0)</f>
        <v>#REF!</v>
      </c>
      <c r="DA108" s="4" t="e">
        <f>IF('NRU Proposal Calc'!#REF!='NRU Ref Data'!DA$2,Data!P108,0)</f>
        <v>#REF!</v>
      </c>
      <c r="DB108" s="4" t="e">
        <f>IF('NRU Proposal Calc'!#REF!='NRU Ref Data'!DB$2,Data!Q108,0)</f>
        <v>#REF!</v>
      </c>
      <c r="DC108" s="4" t="e">
        <f>IF('NRU Proposal Calc'!#REF!='NRU Ref Data'!DC$2,Data!R108,0)</f>
        <v>#REF!</v>
      </c>
      <c r="DD108" s="4" t="e">
        <f>IF('NRU Proposal Calc'!#REF!='NRU Ref Data'!DD$2,Data!S108,0)</f>
        <v>#REF!</v>
      </c>
      <c r="DE108" s="4" t="e">
        <f>IF('NRU Proposal Calc'!#REF!='NRU Ref Data'!DE$2,Data!T108,0)</f>
        <v>#REF!</v>
      </c>
      <c r="DF108" s="4" t="e">
        <f>IF('NRU Proposal Calc'!#REF!='NRU Ref Data'!DF$2,Data!U108,0)</f>
        <v>#REF!</v>
      </c>
      <c r="DG108" s="22" t="e">
        <f t="shared" si="15"/>
        <v>#REF!</v>
      </c>
    </row>
    <row r="109" spans="1:111" x14ac:dyDescent="0.3">
      <c r="A109" s="12">
        <v>10360</v>
      </c>
      <c r="B109" s="37" t="s">
        <v>116</v>
      </c>
      <c r="C109" s="18">
        <f>IF('NRU Proposal Calc'!$C$6='NRU Ref Data'!C$2,Data!G109,0)</f>
        <v>0</v>
      </c>
      <c r="D109" s="4">
        <f>IF('NRU Proposal Calc'!$C$6='NRU Ref Data'!D$2,Data!H109,0)</f>
        <v>0</v>
      </c>
      <c r="E109" s="4">
        <f>IF('NRU Proposal Calc'!$C$6='NRU Ref Data'!E$2,Data!I109,0)</f>
        <v>7.1959055936073071</v>
      </c>
      <c r="F109" s="4">
        <f>IF('NRU Proposal Calc'!$C$6='NRU Ref Data'!F$2,Data!J109,0)</f>
        <v>0</v>
      </c>
      <c r="G109" s="4">
        <f>IF('NRU Proposal Calc'!$C$6='NRU Ref Data'!G$2,Data!K109,0)</f>
        <v>0</v>
      </c>
      <c r="H109" s="4">
        <f>IF('NRU Proposal Calc'!$C$6='NRU Ref Data'!H$2,Data!L109,0)</f>
        <v>0</v>
      </c>
      <c r="I109" s="4">
        <f>IF('NRU Proposal Calc'!$C$6='NRU Ref Data'!I$2,Data!M109,0)</f>
        <v>0</v>
      </c>
      <c r="J109" s="4">
        <f>IF('NRU Proposal Calc'!$C$6='NRU Ref Data'!J$2,Data!N109,0)</f>
        <v>0</v>
      </c>
      <c r="K109" s="4">
        <f>IF('NRU Proposal Calc'!$C$6='NRU Ref Data'!K$2,Data!O109,0)</f>
        <v>0</v>
      </c>
      <c r="L109" s="4">
        <f>IF('NRU Proposal Calc'!$C$6='NRU Ref Data'!L$2,Data!P109,0)</f>
        <v>0</v>
      </c>
      <c r="M109" s="4">
        <f>IF('NRU Proposal Calc'!$C$6='NRU Ref Data'!M$2,Data!Q109,0)</f>
        <v>0</v>
      </c>
      <c r="N109" s="4">
        <f>IF('NRU Proposal Calc'!$C$6='NRU Ref Data'!N$2,Data!R109,0)</f>
        <v>0</v>
      </c>
      <c r="O109" s="4">
        <f>IF('NRU Proposal Calc'!$C$6='NRU Ref Data'!O$2,Data!S109,0)</f>
        <v>0</v>
      </c>
      <c r="P109" s="4">
        <f>IF('NRU Proposal Calc'!$C$6='NRU Ref Data'!P$2,Data!T109,0)</f>
        <v>0</v>
      </c>
      <c r="Q109" s="4">
        <f>IF('NRU Proposal Calc'!$C$6='NRU Ref Data'!Q$2,Data!U109,0)</f>
        <v>0</v>
      </c>
      <c r="R109" s="22">
        <f t="shared" si="9"/>
        <v>7.1959055936073071</v>
      </c>
      <c r="S109" s="18">
        <f>IF(S$2='NRU Proposal Calc'!$D$6,Data!V109,0)</f>
        <v>0</v>
      </c>
      <c r="T109" s="4">
        <f>IF(T$2='NRU Proposal Calc'!$D$6,Data!W109,0)</f>
        <v>0</v>
      </c>
      <c r="U109" s="4">
        <f>IF(U$2='NRU Proposal Calc'!$D$6,Data!X109,0)</f>
        <v>0</v>
      </c>
      <c r="V109" s="4">
        <f>IF(V$2='NRU Proposal Calc'!$D$6,Data!Y109,0)</f>
        <v>0</v>
      </c>
      <c r="W109" s="4">
        <f>IF(W$2='NRU Proposal Calc'!$D$6,Data!Z109,0)</f>
        <v>0</v>
      </c>
      <c r="X109" s="4">
        <f>IF(X$2='NRU Proposal Calc'!$D$6,Data!AA109,0)</f>
        <v>0</v>
      </c>
      <c r="Y109" s="4">
        <f>IF(Y$2='NRU Proposal Calc'!$D$6,Data!AB109,0)</f>
        <v>0</v>
      </c>
      <c r="Z109" s="4">
        <f>IF(Z$2='NRU Proposal Calc'!$D$6,Data!AC109,0)</f>
        <v>0</v>
      </c>
      <c r="AA109" s="4">
        <f>IF(AA$2='NRU Proposal Calc'!$D$6,Data!AD109,0)</f>
        <v>0</v>
      </c>
      <c r="AB109" s="4">
        <f>IF(AB$2='NRU Proposal Calc'!$D$6,Data!AE109,0)</f>
        <v>0</v>
      </c>
      <c r="AC109" s="4">
        <f>IF(AC$2='NRU Proposal Calc'!$D$6,Data!AF109,0)</f>
        <v>0</v>
      </c>
      <c r="AD109" s="4">
        <f>IF(AD$2='NRU Proposal Calc'!$D$6,Data!AG109,0)</f>
        <v>0</v>
      </c>
      <c r="AE109" s="4">
        <f>IF(AE$2='NRU Proposal Calc'!$D$6,Data!AH109,0)</f>
        <v>0</v>
      </c>
      <c r="AF109" s="4">
        <f>IF(AF$2='NRU Proposal Calc'!$D$6,Data!AI109,0)</f>
        <v>0</v>
      </c>
      <c r="AG109" s="6">
        <f t="shared" si="10"/>
        <v>0</v>
      </c>
      <c r="AH109" s="18">
        <f>IF(AH$2='NRU Proposal Calc'!$E$6,0,0)</f>
        <v>0</v>
      </c>
      <c r="AI109" s="4">
        <f>IF(AI$2='NRU Proposal Calc'!$E$6,Data!AJ109,0)</f>
        <v>0</v>
      </c>
      <c r="AJ109" s="4">
        <f>IF(AJ$2='NRU Proposal Calc'!$E$6,Data!AK109,0)</f>
        <v>0</v>
      </c>
      <c r="AK109" s="4">
        <f>IF(AK$2='NRU Proposal Calc'!$E$6,Data!AL109,0)</f>
        <v>0</v>
      </c>
      <c r="AL109" s="4">
        <f>IF(AL$2='NRU Proposal Calc'!$E$6,Data!AM109,0)</f>
        <v>0</v>
      </c>
      <c r="AM109" s="4">
        <f>IF(AM$2='NRU Proposal Calc'!$E$6,Data!AN109,0)</f>
        <v>0</v>
      </c>
      <c r="AN109" s="4">
        <f>IF(AN$2='NRU Proposal Calc'!$E$6,Data!AO109,0)</f>
        <v>0</v>
      </c>
      <c r="AO109" s="4">
        <f>IF(AO$2='NRU Proposal Calc'!$E$6,Data!AP109,0)</f>
        <v>0</v>
      </c>
      <c r="AP109" s="6">
        <f t="shared" si="11"/>
        <v>0</v>
      </c>
      <c r="AQ109" s="18">
        <f>IF(AQ$2='NRU Proposal Calc'!$F$6,0,0)</f>
        <v>0</v>
      </c>
      <c r="AR109" s="4">
        <f>IF(AR$2='NRU Proposal Calc'!$F$6,Data!AQ109,0)</f>
        <v>0</v>
      </c>
      <c r="AS109" s="4">
        <f>IF(AS$2='NRU Proposal Calc'!$F$6,Data!AR109,0)</f>
        <v>0</v>
      </c>
      <c r="AT109" s="4">
        <f>IF(AT$2='NRU Proposal Calc'!$F$6,Data!AS109,0)</f>
        <v>0</v>
      </c>
      <c r="AU109" s="4">
        <f>IF(AU$2='NRU Proposal Calc'!$F$6,Data!AT109,0)</f>
        <v>0</v>
      </c>
      <c r="AV109" s="4">
        <f>IF(AV$2='NRU Proposal Calc'!$F$6,Data!AU109,0)</f>
        <v>0</v>
      </c>
      <c r="AW109" s="4">
        <f>IF(AW$2='NRU Proposal Calc'!$F$6,Data!AV109,0)</f>
        <v>0</v>
      </c>
      <c r="AX109" s="4">
        <f>IF(AX$2='NRU Proposal Calc'!$F$6,Data!AW109,0)</f>
        <v>0</v>
      </c>
      <c r="AY109" s="6">
        <f t="shared" si="12"/>
        <v>0</v>
      </c>
      <c r="AZ109" s="18">
        <f>IF(AZ$2='NRU Proposal Calc'!$G$6,0,0)</f>
        <v>0</v>
      </c>
      <c r="BA109" s="4">
        <f>IF(BA$2='NRU Proposal Calc'!$G$6,Data!AX109,0)</f>
        <v>0</v>
      </c>
      <c r="BB109" s="4">
        <f>IF(BB$2='NRU Proposal Calc'!$G$6,Data!AY109,0)</f>
        <v>0</v>
      </c>
      <c r="BC109" s="4">
        <f>IF(BC$2='NRU Proposal Calc'!$G$6,Data!AZ109,0)</f>
        <v>0</v>
      </c>
      <c r="BD109" s="4">
        <f>IF(BD$2='NRU Proposal Calc'!$G$6,Data!BA109,0)</f>
        <v>0</v>
      </c>
      <c r="BE109" s="4">
        <f>IF(BE$2='NRU Proposal Calc'!$G$6,Data!BB109,0)</f>
        <v>0</v>
      </c>
      <c r="BF109" s="4">
        <f>IF(BF$2='NRU Proposal Calc'!$G$6,Data!BC109,0)</f>
        <v>0</v>
      </c>
      <c r="BG109" s="4">
        <f>IF(BG$2='NRU Proposal Calc'!$G$6,Data!BD109,0)</f>
        <v>0</v>
      </c>
      <c r="BH109" s="6">
        <f t="shared" si="13"/>
        <v>0</v>
      </c>
      <c r="BI109" s="97">
        <f>IF('NRU Proposal Calc'!$H$6="Yes",Data!BE109,0)</f>
        <v>0</v>
      </c>
      <c r="BJ109" s="18">
        <f>IF(BJ$2='NRU Proposal Calc'!$L$4,0,0)</f>
        <v>0</v>
      </c>
      <c r="BK109" s="4">
        <f>IF(BK$2='NRU Proposal Calc'!$L$4,Data!BV109,0)</f>
        <v>0</v>
      </c>
      <c r="BL109" s="4">
        <f>IF(BL$2='NRU Proposal Calc'!$L$4,Data!BW109,0)</f>
        <v>0</v>
      </c>
      <c r="BM109" s="4">
        <f>IF(BM$2='NRU Proposal Calc'!$L$4,Data!BX109,0)</f>
        <v>0</v>
      </c>
      <c r="BN109" s="4">
        <f>IF(BN$2='NRU Proposal Calc'!$L$4,Data!BY109,0)</f>
        <v>0</v>
      </c>
      <c r="BO109" s="4">
        <f>IF(BO$2='NRU Proposal Calc'!$L$4,Data!BZ109,0)</f>
        <v>0</v>
      </c>
      <c r="BP109" s="6">
        <f t="shared" si="14"/>
        <v>0</v>
      </c>
      <c r="BQ109" s="4">
        <f>IF('NRU Proposal Calc'!$J$6='NRU Ref Data'!BQ$2,Data!C109,0)</f>
        <v>0</v>
      </c>
      <c r="BR109" s="4">
        <f>IF('NRU Proposal Calc'!$J$6='NRU Ref Data'!BR$2,Data!D109,0)</f>
        <v>0</v>
      </c>
      <c r="BS109" s="4">
        <f>IF('NRU Proposal Calc'!$J$6='NRU Ref Data'!BS$2,Data!E109,0)</f>
        <v>0</v>
      </c>
      <c r="BT109" s="4">
        <f>IF('NRU Proposal Calc'!$J$6='NRU Ref Data'!BT$2,Data!F109,0)</f>
        <v>6.7649999999999997</v>
      </c>
      <c r="BU109" s="99">
        <f t="shared" si="8"/>
        <v>6.7649999999999997</v>
      </c>
      <c r="BV109" s="102">
        <f>IF('NRU Proposal Calc'!$L$6="Yes",'NRU Ref Data'!BP109*'NRU Proposal Calc'!$L$5,0)</f>
        <v>0</v>
      </c>
      <c r="BW109" s="102">
        <f>IF('NRU Proposal Calc'!$M$6="Yes",IF(('NRU Proposal Calc'!I113-'NRU Ref Data'!BU109)&gt;0,('NRU Proposal Calc'!I113-'NRU Ref Data'!BU109)*'NRU Proposal Calc'!$M$5,0),0)</f>
        <v>0.2154527968036537</v>
      </c>
      <c r="BX109" s="80">
        <f>IF('NRU Proposal Calc'!$K$6="Yes",IF(('NRU Proposal Calc'!I113)&lt;'NRU Proposal Calc'!J113,('NRU Proposal Calc'!I113-'NRU Proposal Calc'!J113)*'NRU Proposal Calc'!$K$5,0),0)</f>
        <v>0</v>
      </c>
      <c r="BY109" s="105">
        <f>IF('NRU Proposal Calc'!$N$5='NRU Ref Data'!$BY$2,'NRU Scaling'!D112,0)</f>
        <v>0.36772968579460202</v>
      </c>
      <c r="BZ109" s="1">
        <f>IF('NRU Proposal Calc'!$N$5='NRU Ref Data'!$BZ$2,'NRU Scaling'!H112,0)</f>
        <v>0</v>
      </c>
      <c r="CA109" s="6">
        <f>IF('NRU Proposal Calc'!$N$6="Yes",SUM('NRU Ref Data'!BY109:BZ109),0)</f>
        <v>0.36772968579460202</v>
      </c>
      <c r="CB109" s="4"/>
      <c r="CC109" s="4"/>
      <c r="CD109" s="4"/>
      <c r="CE109" s="4"/>
      <c r="CF109" s="4"/>
      <c r="CG109" s="4"/>
      <c r="CH109" s="4"/>
      <c r="CI109" s="4"/>
      <c r="CJ109" s="4"/>
      <c r="CK109" s="4"/>
      <c r="CL109" s="4"/>
      <c r="CM109" s="4"/>
      <c r="CN109" s="4"/>
      <c r="CO109" s="4"/>
      <c r="CP109" s="4"/>
      <c r="CQ109" s="4"/>
      <c r="CR109" s="4" t="e">
        <f>IF('NRU Proposal Calc'!#REF!='NRU Ref Data'!CR$2,Data!G109,0)</f>
        <v>#REF!</v>
      </c>
      <c r="CS109" s="4" t="e">
        <f>IF('NRU Proposal Calc'!#REF!='NRU Ref Data'!CS$2,Data!H109,0)</f>
        <v>#REF!</v>
      </c>
      <c r="CT109" s="4" t="e">
        <f>IF('NRU Proposal Calc'!#REF!='NRU Ref Data'!CT$2,Data!I109,0)</f>
        <v>#REF!</v>
      </c>
      <c r="CU109" s="4" t="e">
        <f>IF('NRU Proposal Calc'!#REF!='NRU Ref Data'!CU$2,Data!J109,0)</f>
        <v>#REF!</v>
      </c>
      <c r="CV109" s="4" t="e">
        <f>IF('NRU Proposal Calc'!#REF!='NRU Ref Data'!CV$2,Data!K109,0)</f>
        <v>#REF!</v>
      </c>
      <c r="CW109" s="4" t="e">
        <f>IF('NRU Proposal Calc'!#REF!='NRU Ref Data'!CW$2,Data!L109,0)</f>
        <v>#REF!</v>
      </c>
      <c r="CX109" s="4" t="e">
        <f>IF('NRU Proposal Calc'!#REF!='NRU Ref Data'!CX$2,Data!M109,0)</f>
        <v>#REF!</v>
      </c>
      <c r="CY109" s="4" t="e">
        <f>IF('NRU Proposal Calc'!#REF!='NRU Ref Data'!CY$2,Data!N109,0)</f>
        <v>#REF!</v>
      </c>
      <c r="CZ109" s="4" t="e">
        <f>IF('NRU Proposal Calc'!#REF!='NRU Ref Data'!CZ$2,Data!O109,0)</f>
        <v>#REF!</v>
      </c>
      <c r="DA109" s="4" t="e">
        <f>IF('NRU Proposal Calc'!#REF!='NRU Ref Data'!DA$2,Data!P109,0)</f>
        <v>#REF!</v>
      </c>
      <c r="DB109" s="4" t="e">
        <f>IF('NRU Proposal Calc'!#REF!='NRU Ref Data'!DB$2,Data!Q109,0)</f>
        <v>#REF!</v>
      </c>
      <c r="DC109" s="4" t="e">
        <f>IF('NRU Proposal Calc'!#REF!='NRU Ref Data'!DC$2,Data!R109,0)</f>
        <v>#REF!</v>
      </c>
      <c r="DD109" s="4" t="e">
        <f>IF('NRU Proposal Calc'!#REF!='NRU Ref Data'!DD$2,Data!S109,0)</f>
        <v>#REF!</v>
      </c>
      <c r="DE109" s="4" t="e">
        <f>IF('NRU Proposal Calc'!#REF!='NRU Ref Data'!DE$2,Data!T109,0)</f>
        <v>#REF!</v>
      </c>
      <c r="DF109" s="4" t="e">
        <f>IF('NRU Proposal Calc'!#REF!='NRU Ref Data'!DF$2,Data!U109,0)</f>
        <v>#REF!</v>
      </c>
      <c r="DG109" s="22" t="e">
        <f t="shared" si="15"/>
        <v>#REF!</v>
      </c>
    </row>
    <row r="110" spans="1:111" x14ac:dyDescent="0.3">
      <c r="A110" s="12">
        <v>10363</v>
      </c>
      <c r="B110" s="37" t="s">
        <v>117</v>
      </c>
      <c r="C110" s="18">
        <f>IF('NRU Proposal Calc'!$C$6='NRU Ref Data'!C$2,Data!G110,0)</f>
        <v>0</v>
      </c>
      <c r="D110" s="4">
        <f>IF('NRU Proposal Calc'!$C$6='NRU Ref Data'!D$2,Data!H110,0)</f>
        <v>0</v>
      </c>
      <c r="E110" s="4">
        <f>IF('NRU Proposal Calc'!$C$6='NRU Ref Data'!E$2,Data!I110,0)</f>
        <v>90.912869634703199</v>
      </c>
      <c r="F110" s="4">
        <f>IF('NRU Proposal Calc'!$C$6='NRU Ref Data'!F$2,Data!J110,0)</f>
        <v>0</v>
      </c>
      <c r="G110" s="4">
        <f>IF('NRU Proposal Calc'!$C$6='NRU Ref Data'!G$2,Data!K110,0)</f>
        <v>0</v>
      </c>
      <c r="H110" s="4">
        <f>IF('NRU Proposal Calc'!$C$6='NRU Ref Data'!H$2,Data!L110,0)</f>
        <v>0</v>
      </c>
      <c r="I110" s="4">
        <f>IF('NRU Proposal Calc'!$C$6='NRU Ref Data'!I$2,Data!M110,0)</f>
        <v>0</v>
      </c>
      <c r="J110" s="4">
        <f>IF('NRU Proposal Calc'!$C$6='NRU Ref Data'!J$2,Data!N110,0)</f>
        <v>0</v>
      </c>
      <c r="K110" s="4">
        <f>IF('NRU Proposal Calc'!$C$6='NRU Ref Data'!K$2,Data!O110,0)</f>
        <v>0</v>
      </c>
      <c r="L110" s="4">
        <f>IF('NRU Proposal Calc'!$C$6='NRU Ref Data'!L$2,Data!P110,0)</f>
        <v>0</v>
      </c>
      <c r="M110" s="4">
        <f>IF('NRU Proposal Calc'!$C$6='NRU Ref Data'!M$2,Data!Q110,0)</f>
        <v>0</v>
      </c>
      <c r="N110" s="4">
        <f>IF('NRU Proposal Calc'!$C$6='NRU Ref Data'!N$2,Data!R110,0)</f>
        <v>0</v>
      </c>
      <c r="O110" s="4">
        <f>IF('NRU Proposal Calc'!$C$6='NRU Ref Data'!O$2,Data!S110,0)</f>
        <v>0</v>
      </c>
      <c r="P110" s="4">
        <f>IF('NRU Proposal Calc'!$C$6='NRU Ref Data'!P$2,Data!T110,0)</f>
        <v>0</v>
      </c>
      <c r="Q110" s="4">
        <f>IF('NRU Proposal Calc'!$C$6='NRU Ref Data'!Q$2,Data!U110,0)</f>
        <v>0</v>
      </c>
      <c r="R110" s="22">
        <f t="shared" si="9"/>
        <v>90.912869634703199</v>
      </c>
      <c r="S110" s="18">
        <f>IF(S$2='NRU Proposal Calc'!$D$6,Data!V110,0)</f>
        <v>0</v>
      </c>
      <c r="T110" s="4">
        <f>IF(T$2='NRU Proposal Calc'!$D$6,Data!W110,0)</f>
        <v>0</v>
      </c>
      <c r="U110" s="4">
        <f>IF(U$2='NRU Proposal Calc'!$D$6,Data!X110,0)</f>
        <v>0</v>
      </c>
      <c r="V110" s="4">
        <f>IF(V$2='NRU Proposal Calc'!$D$6,Data!Y110,0)</f>
        <v>0</v>
      </c>
      <c r="W110" s="4">
        <f>IF(W$2='NRU Proposal Calc'!$D$6,Data!Z110,0)</f>
        <v>0</v>
      </c>
      <c r="X110" s="4">
        <f>IF(X$2='NRU Proposal Calc'!$D$6,Data!AA110,0)</f>
        <v>0</v>
      </c>
      <c r="Y110" s="4">
        <f>IF(Y$2='NRU Proposal Calc'!$D$6,Data!AB110,0)</f>
        <v>0</v>
      </c>
      <c r="Z110" s="4">
        <f>IF(Z$2='NRU Proposal Calc'!$D$6,Data!AC110,0)</f>
        <v>0</v>
      </c>
      <c r="AA110" s="4">
        <f>IF(AA$2='NRU Proposal Calc'!$D$6,Data!AD110,0)</f>
        <v>0</v>
      </c>
      <c r="AB110" s="4">
        <f>IF(AB$2='NRU Proposal Calc'!$D$6,Data!AE110,0)</f>
        <v>0</v>
      </c>
      <c r="AC110" s="4">
        <f>IF(AC$2='NRU Proposal Calc'!$D$6,Data!AF110,0)</f>
        <v>0</v>
      </c>
      <c r="AD110" s="4">
        <f>IF(AD$2='NRU Proposal Calc'!$D$6,Data!AG110,0)</f>
        <v>0</v>
      </c>
      <c r="AE110" s="4">
        <f>IF(AE$2='NRU Proposal Calc'!$D$6,Data!AH110,0)</f>
        <v>0</v>
      </c>
      <c r="AF110" s="4">
        <f>IF(AF$2='NRU Proposal Calc'!$D$6,Data!AI110,0)</f>
        <v>0</v>
      </c>
      <c r="AG110" s="6">
        <f t="shared" si="10"/>
        <v>0</v>
      </c>
      <c r="AH110" s="18">
        <f>IF(AH$2='NRU Proposal Calc'!$E$6,0,0)</f>
        <v>0</v>
      </c>
      <c r="AI110" s="4">
        <f>IF(AI$2='NRU Proposal Calc'!$E$6,Data!AJ110,0)</f>
        <v>0</v>
      </c>
      <c r="AJ110" s="4">
        <f>IF(AJ$2='NRU Proposal Calc'!$E$6,Data!AK110,0)</f>
        <v>0</v>
      </c>
      <c r="AK110" s="4">
        <f>IF(AK$2='NRU Proposal Calc'!$E$6,Data!AL110,0)</f>
        <v>0</v>
      </c>
      <c r="AL110" s="4">
        <f>IF(AL$2='NRU Proposal Calc'!$E$6,Data!AM110,0)</f>
        <v>0</v>
      </c>
      <c r="AM110" s="4">
        <f>IF(AM$2='NRU Proposal Calc'!$E$6,Data!AN110,0)</f>
        <v>0</v>
      </c>
      <c r="AN110" s="4">
        <f>IF(AN$2='NRU Proposal Calc'!$E$6,Data!AO110,0)</f>
        <v>0</v>
      </c>
      <c r="AO110" s="4">
        <f>IF(AO$2='NRU Proposal Calc'!$E$6,Data!AP110,0)</f>
        <v>0</v>
      </c>
      <c r="AP110" s="6">
        <f t="shared" si="11"/>
        <v>0</v>
      </c>
      <c r="AQ110" s="18">
        <f>IF(AQ$2='NRU Proposal Calc'!$F$6,0,0)</f>
        <v>0</v>
      </c>
      <c r="AR110" s="4">
        <f>IF(AR$2='NRU Proposal Calc'!$F$6,Data!AQ110,0)</f>
        <v>0</v>
      </c>
      <c r="AS110" s="4">
        <f>IF(AS$2='NRU Proposal Calc'!$F$6,Data!AR110,0)</f>
        <v>0</v>
      </c>
      <c r="AT110" s="4">
        <f>IF(AT$2='NRU Proposal Calc'!$F$6,Data!AS110,0)</f>
        <v>0</v>
      </c>
      <c r="AU110" s="4">
        <f>IF(AU$2='NRU Proposal Calc'!$F$6,Data!AT110,0)</f>
        <v>0</v>
      </c>
      <c r="AV110" s="4">
        <f>IF(AV$2='NRU Proposal Calc'!$F$6,Data!AU110,0)</f>
        <v>0</v>
      </c>
      <c r="AW110" s="4">
        <f>IF(AW$2='NRU Proposal Calc'!$F$6,Data!AV110,0)</f>
        <v>0</v>
      </c>
      <c r="AX110" s="4">
        <f>IF(AX$2='NRU Proposal Calc'!$F$6,Data!AW110,0)</f>
        <v>0</v>
      </c>
      <c r="AY110" s="6">
        <f t="shared" si="12"/>
        <v>0</v>
      </c>
      <c r="AZ110" s="18">
        <f>IF(AZ$2='NRU Proposal Calc'!$G$6,0,0)</f>
        <v>0</v>
      </c>
      <c r="BA110" s="4">
        <f>IF(BA$2='NRU Proposal Calc'!$G$6,Data!AX110,0)</f>
        <v>0</v>
      </c>
      <c r="BB110" s="4">
        <f>IF(BB$2='NRU Proposal Calc'!$G$6,Data!AY110,0)</f>
        <v>0</v>
      </c>
      <c r="BC110" s="4">
        <f>IF(BC$2='NRU Proposal Calc'!$G$6,Data!AZ110,0)</f>
        <v>0</v>
      </c>
      <c r="BD110" s="4">
        <f>IF(BD$2='NRU Proposal Calc'!$G$6,Data!BA110,0)</f>
        <v>0</v>
      </c>
      <c r="BE110" s="4">
        <f>IF(BE$2='NRU Proposal Calc'!$G$6,Data!BB110,0)</f>
        <v>0</v>
      </c>
      <c r="BF110" s="4">
        <f>IF(BF$2='NRU Proposal Calc'!$G$6,Data!BC110,0)</f>
        <v>0</v>
      </c>
      <c r="BG110" s="4">
        <f>IF(BG$2='NRU Proposal Calc'!$G$6,Data!BD110,0)</f>
        <v>0</v>
      </c>
      <c r="BH110" s="6">
        <f t="shared" si="13"/>
        <v>0</v>
      </c>
      <c r="BI110" s="97">
        <f>IF('NRU Proposal Calc'!$H$6="Yes",Data!BE110,0)</f>
        <v>0</v>
      </c>
      <c r="BJ110" s="18">
        <f>IF(BJ$2='NRU Proposal Calc'!$L$4,0,0)</f>
        <v>0</v>
      </c>
      <c r="BK110" s="4">
        <f>IF(BK$2='NRU Proposal Calc'!$L$4,Data!BV110,0)</f>
        <v>0</v>
      </c>
      <c r="BL110" s="4">
        <f>IF(BL$2='NRU Proposal Calc'!$L$4,Data!BW110,0)</f>
        <v>0.1845</v>
      </c>
      <c r="BM110" s="4">
        <f>IF(BM$2='NRU Proposal Calc'!$L$4,Data!BX110,0)</f>
        <v>0</v>
      </c>
      <c r="BN110" s="4">
        <f>IF(BN$2='NRU Proposal Calc'!$L$4,Data!BY110,0)</f>
        <v>0</v>
      </c>
      <c r="BO110" s="4">
        <f>IF(BO$2='NRU Proposal Calc'!$L$4,Data!BZ110,0)</f>
        <v>0</v>
      </c>
      <c r="BP110" s="6">
        <f t="shared" si="14"/>
        <v>0.1845</v>
      </c>
      <c r="BQ110" s="4">
        <f>IF('NRU Proposal Calc'!$J$6='NRU Ref Data'!BQ$2,Data!C110,0)</f>
        <v>0</v>
      </c>
      <c r="BR110" s="4">
        <f>IF('NRU Proposal Calc'!$J$6='NRU Ref Data'!BR$2,Data!D110,0)</f>
        <v>0</v>
      </c>
      <c r="BS110" s="4">
        <f>IF('NRU Proposal Calc'!$J$6='NRU Ref Data'!BS$2,Data!E110,0)</f>
        <v>0</v>
      </c>
      <c r="BT110" s="4">
        <f>IF('NRU Proposal Calc'!$J$6='NRU Ref Data'!BT$2,Data!F110,0)</f>
        <v>100.706</v>
      </c>
      <c r="BU110" s="99">
        <f t="shared" si="8"/>
        <v>100.706</v>
      </c>
      <c r="BV110" s="102">
        <f>IF('NRU Proposal Calc'!$L$6="Yes",'NRU Ref Data'!BP110*'NRU Proposal Calc'!$L$5,0)</f>
        <v>9.2249999999999999E-2</v>
      </c>
      <c r="BW110" s="102">
        <f>IF('NRU Proposal Calc'!$M$6="Yes",IF(('NRU Proposal Calc'!I114-'NRU Ref Data'!BU110)&gt;0,('NRU Proposal Calc'!I114-'NRU Ref Data'!BU110)*'NRU Proposal Calc'!$M$5,0),0)</f>
        <v>0</v>
      </c>
      <c r="BX110" s="80">
        <f>IF('NRU Proposal Calc'!$K$6="Yes",IF(('NRU Proposal Calc'!I114)&lt;'NRU Proposal Calc'!J114,('NRU Proposal Calc'!I114-'NRU Proposal Calc'!J114)*'NRU Proposal Calc'!$K$5,0),0)</f>
        <v>-9.793130365296804</v>
      </c>
      <c r="BY110" s="105">
        <f>IF('NRU Proposal Calc'!$N$5='NRU Ref Data'!$BY$2,'NRU Scaling'!D113,0)</f>
        <v>4.7941423032461898</v>
      </c>
      <c r="BZ110" s="1">
        <f>IF('NRU Proposal Calc'!$N$5='NRU Ref Data'!$BZ$2,'NRU Scaling'!H113,0)</f>
        <v>0</v>
      </c>
      <c r="CA110" s="6">
        <f>IF('NRU Proposal Calc'!$N$6="Yes",SUM('NRU Ref Data'!BY110:BZ110),0)</f>
        <v>4.7941423032461898</v>
      </c>
      <c r="CB110" s="4"/>
      <c r="CC110" s="4"/>
      <c r="CD110" s="4"/>
      <c r="CE110" s="4"/>
      <c r="CF110" s="4"/>
      <c r="CG110" s="4"/>
      <c r="CH110" s="4"/>
      <c r="CI110" s="4"/>
      <c r="CJ110" s="4"/>
      <c r="CK110" s="4"/>
      <c r="CL110" s="4"/>
      <c r="CM110" s="4"/>
      <c r="CN110" s="4"/>
      <c r="CO110" s="4"/>
      <c r="CP110" s="4"/>
      <c r="CQ110" s="4"/>
      <c r="CR110" s="4" t="e">
        <f>IF('NRU Proposal Calc'!#REF!='NRU Ref Data'!CR$2,Data!G110,0)</f>
        <v>#REF!</v>
      </c>
      <c r="CS110" s="4" t="e">
        <f>IF('NRU Proposal Calc'!#REF!='NRU Ref Data'!CS$2,Data!H110,0)</f>
        <v>#REF!</v>
      </c>
      <c r="CT110" s="4" t="e">
        <f>IF('NRU Proposal Calc'!#REF!='NRU Ref Data'!CT$2,Data!I110,0)</f>
        <v>#REF!</v>
      </c>
      <c r="CU110" s="4" t="e">
        <f>IF('NRU Proposal Calc'!#REF!='NRU Ref Data'!CU$2,Data!J110,0)</f>
        <v>#REF!</v>
      </c>
      <c r="CV110" s="4" t="e">
        <f>IF('NRU Proposal Calc'!#REF!='NRU Ref Data'!CV$2,Data!K110,0)</f>
        <v>#REF!</v>
      </c>
      <c r="CW110" s="4" t="e">
        <f>IF('NRU Proposal Calc'!#REF!='NRU Ref Data'!CW$2,Data!L110,0)</f>
        <v>#REF!</v>
      </c>
      <c r="CX110" s="4" t="e">
        <f>IF('NRU Proposal Calc'!#REF!='NRU Ref Data'!CX$2,Data!M110,0)</f>
        <v>#REF!</v>
      </c>
      <c r="CY110" s="4" t="e">
        <f>IF('NRU Proposal Calc'!#REF!='NRU Ref Data'!CY$2,Data!N110,0)</f>
        <v>#REF!</v>
      </c>
      <c r="CZ110" s="4" t="e">
        <f>IF('NRU Proposal Calc'!#REF!='NRU Ref Data'!CZ$2,Data!O110,0)</f>
        <v>#REF!</v>
      </c>
      <c r="DA110" s="4" t="e">
        <f>IF('NRU Proposal Calc'!#REF!='NRU Ref Data'!DA$2,Data!P110,0)</f>
        <v>#REF!</v>
      </c>
      <c r="DB110" s="4" t="e">
        <f>IF('NRU Proposal Calc'!#REF!='NRU Ref Data'!DB$2,Data!Q110,0)</f>
        <v>#REF!</v>
      </c>
      <c r="DC110" s="4" t="e">
        <f>IF('NRU Proposal Calc'!#REF!='NRU Ref Data'!DC$2,Data!R110,0)</f>
        <v>#REF!</v>
      </c>
      <c r="DD110" s="4" t="e">
        <f>IF('NRU Proposal Calc'!#REF!='NRU Ref Data'!DD$2,Data!S110,0)</f>
        <v>#REF!</v>
      </c>
      <c r="DE110" s="4" t="e">
        <f>IF('NRU Proposal Calc'!#REF!='NRU Ref Data'!DE$2,Data!T110,0)</f>
        <v>#REF!</v>
      </c>
      <c r="DF110" s="4" t="e">
        <f>IF('NRU Proposal Calc'!#REF!='NRU Ref Data'!DF$2,Data!U110,0)</f>
        <v>#REF!</v>
      </c>
      <c r="DG110" s="22" t="e">
        <f t="shared" si="15"/>
        <v>#REF!</v>
      </c>
    </row>
    <row r="111" spans="1:111" x14ac:dyDescent="0.3">
      <c r="A111" s="12">
        <v>10369</v>
      </c>
      <c r="B111" s="37" t="s">
        <v>118</v>
      </c>
      <c r="C111" s="18">
        <f>IF('NRU Proposal Calc'!$C$6='NRU Ref Data'!C$2,Data!G111,0)</f>
        <v>0</v>
      </c>
      <c r="D111" s="4">
        <f>IF('NRU Proposal Calc'!$C$6='NRU Ref Data'!D$2,Data!H111,0)</f>
        <v>0</v>
      </c>
      <c r="E111" s="4">
        <f>IF('NRU Proposal Calc'!$C$6='NRU Ref Data'!E$2,Data!I111,0)</f>
        <v>17.310770319634702</v>
      </c>
      <c r="F111" s="4">
        <f>IF('NRU Proposal Calc'!$C$6='NRU Ref Data'!F$2,Data!J111,0)</f>
        <v>0</v>
      </c>
      <c r="G111" s="4">
        <f>IF('NRU Proposal Calc'!$C$6='NRU Ref Data'!G$2,Data!K111,0)</f>
        <v>0</v>
      </c>
      <c r="H111" s="4">
        <f>IF('NRU Proposal Calc'!$C$6='NRU Ref Data'!H$2,Data!L111,0)</f>
        <v>0</v>
      </c>
      <c r="I111" s="4">
        <f>IF('NRU Proposal Calc'!$C$6='NRU Ref Data'!I$2,Data!M111,0)</f>
        <v>0</v>
      </c>
      <c r="J111" s="4">
        <f>IF('NRU Proposal Calc'!$C$6='NRU Ref Data'!J$2,Data!N111,0)</f>
        <v>0</v>
      </c>
      <c r="K111" s="4">
        <f>IF('NRU Proposal Calc'!$C$6='NRU Ref Data'!K$2,Data!O111,0)</f>
        <v>0</v>
      </c>
      <c r="L111" s="4">
        <f>IF('NRU Proposal Calc'!$C$6='NRU Ref Data'!L$2,Data!P111,0)</f>
        <v>0</v>
      </c>
      <c r="M111" s="4">
        <f>IF('NRU Proposal Calc'!$C$6='NRU Ref Data'!M$2,Data!Q111,0)</f>
        <v>0</v>
      </c>
      <c r="N111" s="4">
        <f>IF('NRU Proposal Calc'!$C$6='NRU Ref Data'!N$2,Data!R111,0)</f>
        <v>0</v>
      </c>
      <c r="O111" s="4">
        <f>IF('NRU Proposal Calc'!$C$6='NRU Ref Data'!O$2,Data!S111,0)</f>
        <v>0</v>
      </c>
      <c r="P111" s="4">
        <f>IF('NRU Proposal Calc'!$C$6='NRU Ref Data'!P$2,Data!T111,0)</f>
        <v>0</v>
      </c>
      <c r="Q111" s="4">
        <f>IF('NRU Proposal Calc'!$C$6='NRU Ref Data'!Q$2,Data!U111,0)</f>
        <v>0</v>
      </c>
      <c r="R111" s="22">
        <f t="shared" si="9"/>
        <v>17.310770319634702</v>
      </c>
      <c r="S111" s="18">
        <f>IF(S$2='NRU Proposal Calc'!$D$6,Data!V111,0)</f>
        <v>0</v>
      </c>
      <c r="T111" s="4">
        <f>IF(T$2='NRU Proposal Calc'!$D$6,Data!W111,0)</f>
        <v>0</v>
      </c>
      <c r="U111" s="4">
        <f>IF(U$2='NRU Proposal Calc'!$D$6,Data!X111,0)</f>
        <v>0</v>
      </c>
      <c r="V111" s="4">
        <f>IF(V$2='NRU Proposal Calc'!$D$6,Data!Y111,0)</f>
        <v>0</v>
      </c>
      <c r="W111" s="4">
        <f>IF(W$2='NRU Proposal Calc'!$D$6,Data!Z111,0)</f>
        <v>0</v>
      </c>
      <c r="X111" s="4">
        <f>IF(X$2='NRU Proposal Calc'!$D$6,Data!AA111,0)</f>
        <v>0</v>
      </c>
      <c r="Y111" s="4">
        <f>IF(Y$2='NRU Proposal Calc'!$D$6,Data!AB111,0)</f>
        <v>0</v>
      </c>
      <c r="Z111" s="4">
        <f>IF(Z$2='NRU Proposal Calc'!$D$6,Data!AC111,0)</f>
        <v>0</v>
      </c>
      <c r="AA111" s="4">
        <f>IF(AA$2='NRU Proposal Calc'!$D$6,Data!AD111,0)</f>
        <v>0</v>
      </c>
      <c r="AB111" s="4">
        <f>IF(AB$2='NRU Proposal Calc'!$D$6,Data!AE111,0)</f>
        <v>0</v>
      </c>
      <c r="AC111" s="4">
        <f>IF(AC$2='NRU Proposal Calc'!$D$6,Data!AF111,0)</f>
        <v>0</v>
      </c>
      <c r="AD111" s="4">
        <f>IF(AD$2='NRU Proposal Calc'!$D$6,Data!AG111,0)</f>
        <v>0</v>
      </c>
      <c r="AE111" s="4">
        <f>IF(AE$2='NRU Proposal Calc'!$D$6,Data!AH111,0)</f>
        <v>0</v>
      </c>
      <c r="AF111" s="4">
        <f>IF(AF$2='NRU Proposal Calc'!$D$6,Data!AI111,0)</f>
        <v>0</v>
      </c>
      <c r="AG111" s="6">
        <f t="shared" si="10"/>
        <v>0</v>
      </c>
      <c r="AH111" s="18">
        <f>IF(AH$2='NRU Proposal Calc'!$E$6,0,0)</f>
        <v>0</v>
      </c>
      <c r="AI111" s="4">
        <f>IF(AI$2='NRU Proposal Calc'!$E$6,Data!AJ111,0)</f>
        <v>0</v>
      </c>
      <c r="AJ111" s="4">
        <f>IF(AJ$2='NRU Proposal Calc'!$E$6,Data!AK111,0)</f>
        <v>0</v>
      </c>
      <c r="AK111" s="4">
        <f>IF(AK$2='NRU Proposal Calc'!$E$6,Data!AL111,0)</f>
        <v>0</v>
      </c>
      <c r="AL111" s="4">
        <f>IF(AL$2='NRU Proposal Calc'!$E$6,Data!AM111,0)</f>
        <v>0</v>
      </c>
      <c r="AM111" s="4">
        <f>IF(AM$2='NRU Proposal Calc'!$E$6,Data!AN111,0)</f>
        <v>0</v>
      </c>
      <c r="AN111" s="4">
        <f>IF(AN$2='NRU Proposal Calc'!$E$6,Data!AO111,0)</f>
        <v>0</v>
      </c>
      <c r="AO111" s="4">
        <f>IF(AO$2='NRU Proposal Calc'!$E$6,Data!AP111,0)</f>
        <v>0</v>
      </c>
      <c r="AP111" s="6">
        <f t="shared" si="11"/>
        <v>0</v>
      </c>
      <c r="AQ111" s="18">
        <f>IF(AQ$2='NRU Proposal Calc'!$F$6,0,0)</f>
        <v>0</v>
      </c>
      <c r="AR111" s="4">
        <f>IF(AR$2='NRU Proposal Calc'!$F$6,Data!AQ111,0)</f>
        <v>0</v>
      </c>
      <c r="AS111" s="4">
        <f>IF(AS$2='NRU Proposal Calc'!$F$6,Data!AR111,0)</f>
        <v>0</v>
      </c>
      <c r="AT111" s="4">
        <f>IF(AT$2='NRU Proposal Calc'!$F$6,Data!AS111,0)</f>
        <v>0</v>
      </c>
      <c r="AU111" s="4">
        <f>IF(AU$2='NRU Proposal Calc'!$F$6,Data!AT111,0)</f>
        <v>0</v>
      </c>
      <c r="AV111" s="4">
        <f>IF(AV$2='NRU Proposal Calc'!$F$6,Data!AU111,0)</f>
        <v>0</v>
      </c>
      <c r="AW111" s="4">
        <f>IF(AW$2='NRU Proposal Calc'!$F$6,Data!AV111,0)</f>
        <v>0</v>
      </c>
      <c r="AX111" s="4">
        <f>IF(AX$2='NRU Proposal Calc'!$F$6,Data!AW111,0)</f>
        <v>0</v>
      </c>
      <c r="AY111" s="6">
        <f t="shared" si="12"/>
        <v>0</v>
      </c>
      <c r="AZ111" s="18">
        <f>IF(AZ$2='NRU Proposal Calc'!$G$6,0,0)</f>
        <v>0</v>
      </c>
      <c r="BA111" s="4">
        <f>IF(BA$2='NRU Proposal Calc'!$G$6,Data!AX111,0)</f>
        <v>0</v>
      </c>
      <c r="BB111" s="4">
        <f>IF(BB$2='NRU Proposal Calc'!$G$6,Data!AY111,0)</f>
        <v>0</v>
      </c>
      <c r="BC111" s="4">
        <f>IF(BC$2='NRU Proposal Calc'!$G$6,Data!AZ111,0)</f>
        <v>0</v>
      </c>
      <c r="BD111" s="4">
        <f>IF(BD$2='NRU Proposal Calc'!$G$6,Data!BA111,0)</f>
        <v>0</v>
      </c>
      <c r="BE111" s="4">
        <f>IF(BE$2='NRU Proposal Calc'!$G$6,Data!BB111,0)</f>
        <v>0</v>
      </c>
      <c r="BF111" s="4">
        <f>IF(BF$2='NRU Proposal Calc'!$G$6,Data!BC111,0)</f>
        <v>0</v>
      </c>
      <c r="BG111" s="4">
        <f>IF(BG$2='NRU Proposal Calc'!$G$6,Data!BD111,0)</f>
        <v>0</v>
      </c>
      <c r="BH111" s="6">
        <f t="shared" si="13"/>
        <v>0</v>
      </c>
      <c r="BI111" s="97">
        <f>IF('NRU Proposal Calc'!$H$6="Yes",Data!BE111,0)</f>
        <v>0</v>
      </c>
      <c r="BJ111" s="18">
        <f>IF(BJ$2='NRU Proposal Calc'!$L$4,0,0)</f>
        <v>0</v>
      </c>
      <c r="BK111" s="4">
        <f>IF(BK$2='NRU Proposal Calc'!$L$4,Data!BV111,0)</f>
        <v>0</v>
      </c>
      <c r="BL111" s="4">
        <f>IF(BL$2='NRU Proposal Calc'!$L$4,Data!BW111,0)</f>
        <v>0</v>
      </c>
      <c r="BM111" s="4">
        <f>IF(BM$2='NRU Proposal Calc'!$L$4,Data!BX111,0)</f>
        <v>0</v>
      </c>
      <c r="BN111" s="4">
        <f>IF(BN$2='NRU Proposal Calc'!$L$4,Data!BY111,0)</f>
        <v>0</v>
      </c>
      <c r="BO111" s="4">
        <f>IF(BO$2='NRU Proposal Calc'!$L$4,Data!BZ111,0)</f>
        <v>0</v>
      </c>
      <c r="BP111" s="6">
        <f t="shared" si="14"/>
        <v>0</v>
      </c>
      <c r="BQ111" s="4">
        <f>IF('NRU Proposal Calc'!$J$6='NRU Ref Data'!BQ$2,Data!C111,0)</f>
        <v>0</v>
      </c>
      <c r="BR111" s="4">
        <f>IF('NRU Proposal Calc'!$J$6='NRU Ref Data'!BR$2,Data!D111,0)</f>
        <v>0</v>
      </c>
      <c r="BS111" s="4">
        <f>IF('NRU Proposal Calc'!$J$6='NRU Ref Data'!BS$2,Data!E111,0)</f>
        <v>0</v>
      </c>
      <c r="BT111" s="4">
        <f>IF('NRU Proposal Calc'!$J$6='NRU Ref Data'!BT$2,Data!F111,0)</f>
        <v>16.431999999999999</v>
      </c>
      <c r="BU111" s="99">
        <f t="shared" si="8"/>
        <v>16.431999999999999</v>
      </c>
      <c r="BV111" s="102">
        <f>IF('NRU Proposal Calc'!$L$6="Yes",'NRU Ref Data'!BP111*'NRU Proposal Calc'!$L$5,0)</f>
        <v>0</v>
      </c>
      <c r="BW111" s="102">
        <f>IF('NRU Proposal Calc'!$M$6="Yes",IF(('NRU Proposal Calc'!I115-'NRU Ref Data'!BU111)&gt;0,('NRU Proposal Calc'!I115-'NRU Ref Data'!BU111)*'NRU Proposal Calc'!$M$5,0),0)</f>
        <v>0.43938515981735193</v>
      </c>
      <c r="BX111" s="80">
        <f>IF('NRU Proposal Calc'!$K$6="Yes",IF(('NRU Proposal Calc'!I115)&lt;'NRU Proposal Calc'!J115,('NRU Proposal Calc'!I115-'NRU Proposal Calc'!J115)*'NRU Proposal Calc'!$K$5,0),0)</f>
        <v>0</v>
      </c>
      <c r="BY111" s="105">
        <f>IF('NRU Proposal Calc'!$N$5='NRU Ref Data'!$BY$2,'NRU Scaling'!D114,0)</f>
        <v>0.88878319850256771</v>
      </c>
      <c r="BZ111" s="1">
        <f>IF('NRU Proposal Calc'!$N$5='NRU Ref Data'!$BZ$2,'NRU Scaling'!H114,0)</f>
        <v>0</v>
      </c>
      <c r="CA111" s="6">
        <f>IF('NRU Proposal Calc'!$N$6="Yes",SUM('NRU Ref Data'!BY111:BZ111),0)</f>
        <v>0.88878319850256771</v>
      </c>
      <c r="CB111" s="4"/>
      <c r="CC111" s="4"/>
      <c r="CD111" s="4"/>
      <c r="CE111" s="4"/>
      <c r="CF111" s="4"/>
      <c r="CG111" s="4"/>
      <c r="CH111" s="4"/>
      <c r="CI111" s="4"/>
      <c r="CJ111" s="4"/>
      <c r="CK111" s="4"/>
      <c r="CL111" s="4"/>
      <c r="CM111" s="4"/>
      <c r="CN111" s="4"/>
      <c r="CO111" s="4"/>
      <c r="CP111" s="4"/>
      <c r="CQ111" s="4"/>
      <c r="CR111" s="4" t="e">
        <f>IF('NRU Proposal Calc'!#REF!='NRU Ref Data'!CR$2,Data!G111,0)</f>
        <v>#REF!</v>
      </c>
      <c r="CS111" s="4" t="e">
        <f>IF('NRU Proposal Calc'!#REF!='NRU Ref Data'!CS$2,Data!H111,0)</f>
        <v>#REF!</v>
      </c>
      <c r="CT111" s="4" t="e">
        <f>IF('NRU Proposal Calc'!#REF!='NRU Ref Data'!CT$2,Data!I111,0)</f>
        <v>#REF!</v>
      </c>
      <c r="CU111" s="4" t="e">
        <f>IF('NRU Proposal Calc'!#REF!='NRU Ref Data'!CU$2,Data!J111,0)</f>
        <v>#REF!</v>
      </c>
      <c r="CV111" s="4" t="e">
        <f>IF('NRU Proposal Calc'!#REF!='NRU Ref Data'!CV$2,Data!K111,0)</f>
        <v>#REF!</v>
      </c>
      <c r="CW111" s="4" t="e">
        <f>IF('NRU Proposal Calc'!#REF!='NRU Ref Data'!CW$2,Data!L111,0)</f>
        <v>#REF!</v>
      </c>
      <c r="CX111" s="4" t="e">
        <f>IF('NRU Proposal Calc'!#REF!='NRU Ref Data'!CX$2,Data!M111,0)</f>
        <v>#REF!</v>
      </c>
      <c r="CY111" s="4" t="e">
        <f>IF('NRU Proposal Calc'!#REF!='NRU Ref Data'!CY$2,Data!N111,0)</f>
        <v>#REF!</v>
      </c>
      <c r="CZ111" s="4" t="e">
        <f>IF('NRU Proposal Calc'!#REF!='NRU Ref Data'!CZ$2,Data!O111,0)</f>
        <v>#REF!</v>
      </c>
      <c r="DA111" s="4" t="e">
        <f>IF('NRU Proposal Calc'!#REF!='NRU Ref Data'!DA$2,Data!P111,0)</f>
        <v>#REF!</v>
      </c>
      <c r="DB111" s="4" t="e">
        <f>IF('NRU Proposal Calc'!#REF!='NRU Ref Data'!DB$2,Data!Q111,0)</f>
        <v>#REF!</v>
      </c>
      <c r="DC111" s="4" t="e">
        <f>IF('NRU Proposal Calc'!#REF!='NRU Ref Data'!DC$2,Data!R111,0)</f>
        <v>#REF!</v>
      </c>
      <c r="DD111" s="4" t="e">
        <f>IF('NRU Proposal Calc'!#REF!='NRU Ref Data'!DD$2,Data!S111,0)</f>
        <v>#REF!</v>
      </c>
      <c r="DE111" s="4" t="e">
        <f>IF('NRU Proposal Calc'!#REF!='NRU Ref Data'!DE$2,Data!T111,0)</f>
        <v>#REF!</v>
      </c>
      <c r="DF111" s="4" t="e">
        <f>IF('NRU Proposal Calc'!#REF!='NRU Ref Data'!DF$2,Data!U111,0)</f>
        <v>#REF!</v>
      </c>
      <c r="DG111" s="22" t="e">
        <f t="shared" si="15"/>
        <v>#REF!</v>
      </c>
    </row>
    <row r="112" spans="1:111" x14ac:dyDescent="0.3">
      <c r="A112" s="12">
        <v>10370</v>
      </c>
      <c r="B112" s="37" t="s">
        <v>119</v>
      </c>
      <c r="C112" s="18">
        <f>IF('NRU Proposal Calc'!$C$6='NRU Ref Data'!C$2,Data!G112,0)</f>
        <v>0</v>
      </c>
      <c r="D112" s="4">
        <f>IF('NRU Proposal Calc'!$C$6='NRU Ref Data'!D$2,Data!H112,0)</f>
        <v>0</v>
      </c>
      <c r="E112" s="4">
        <f>IF('NRU Proposal Calc'!$C$6='NRU Ref Data'!E$2,Data!I112,0)</f>
        <v>541.72165057077632</v>
      </c>
      <c r="F112" s="4">
        <f>IF('NRU Proposal Calc'!$C$6='NRU Ref Data'!F$2,Data!J112,0)</f>
        <v>0</v>
      </c>
      <c r="G112" s="4">
        <f>IF('NRU Proposal Calc'!$C$6='NRU Ref Data'!G$2,Data!K112,0)</f>
        <v>0</v>
      </c>
      <c r="H112" s="4">
        <f>IF('NRU Proposal Calc'!$C$6='NRU Ref Data'!H$2,Data!L112,0)</f>
        <v>0</v>
      </c>
      <c r="I112" s="4">
        <f>IF('NRU Proposal Calc'!$C$6='NRU Ref Data'!I$2,Data!M112,0)</f>
        <v>0</v>
      </c>
      <c r="J112" s="4">
        <f>IF('NRU Proposal Calc'!$C$6='NRU Ref Data'!J$2,Data!N112,0)</f>
        <v>0</v>
      </c>
      <c r="K112" s="4">
        <f>IF('NRU Proposal Calc'!$C$6='NRU Ref Data'!K$2,Data!O112,0)</f>
        <v>0</v>
      </c>
      <c r="L112" s="4">
        <f>IF('NRU Proposal Calc'!$C$6='NRU Ref Data'!L$2,Data!P112,0)</f>
        <v>0</v>
      </c>
      <c r="M112" s="4">
        <f>IF('NRU Proposal Calc'!$C$6='NRU Ref Data'!M$2,Data!Q112,0)</f>
        <v>0</v>
      </c>
      <c r="N112" s="4">
        <f>IF('NRU Proposal Calc'!$C$6='NRU Ref Data'!N$2,Data!R112,0)</f>
        <v>0</v>
      </c>
      <c r="O112" s="4">
        <f>IF('NRU Proposal Calc'!$C$6='NRU Ref Data'!O$2,Data!S112,0)</f>
        <v>0</v>
      </c>
      <c r="P112" s="4">
        <f>IF('NRU Proposal Calc'!$C$6='NRU Ref Data'!P$2,Data!T112,0)</f>
        <v>0</v>
      </c>
      <c r="Q112" s="4">
        <f>IF('NRU Proposal Calc'!$C$6='NRU Ref Data'!Q$2,Data!U112,0)</f>
        <v>0</v>
      </c>
      <c r="R112" s="22">
        <f t="shared" si="9"/>
        <v>541.72165057077632</v>
      </c>
      <c r="S112" s="18">
        <f>IF(S$2='NRU Proposal Calc'!$D$6,Data!V112,0)</f>
        <v>0</v>
      </c>
      <c r="T112" s="4">
        <f>IF(T$2='NRU Proposal Calc'!$D$6,Data!W112,0)</f>
        <v>0</v>
      </c>
      <c r="U112" s="4">
        <f>IF(U$2='NRU Proposal Calc'!$D$6,Data!X112,0)</f>
        <v>0</v>
      </c>
      <c r="V112" s="4">
        <f>IF(V$2='NRU Proposal Calc'!$D$6,Data!Y112,0)</f>
        <v>0</v>
      </c>
      <c r="W112" s="4">
        <f>IF(W$2='NRU Proposal Calc'!$D$6,Data!Z112,0)</f>
        <v>0</v>
      </c>
      <c r="X112" s="4">
        <f>IF(X$2='NRU Proposal Calc'!$D$6,Data!AA112,0)</f>
        <v>0</v>
      </c>
      <c r="Y112" s="4">
        <f>IF(Y$2='NRU Proposal Calc'!$D$6,Data!AB112,0)</f>
        <v>0</v>
      </c>
      <c r="Z112" s="4">
        <f>IF(Z$2='NRU Proposal Calc'!$D$6,Data!AC112,0)</f>
        <v>0</v>
      </c>
      <c r="AA112" s="4">
        <f>IF(AA$2='NRU Proposal Calc'!$D$6,Data!AD112,0)</f>
        <v>0</v>
      </c>
      <c r="AB112" s="4">
        <f>IF(AB$2='NRU Proposal Calc'!$D$6,Data!AE112,0)</f>
        <v>0</v>
      </c>
      <c r="AC112" s="4">
        <f>IF(AC$2='NRU Proposal Calc'!$D$6,Data!AF112,0)</f>
        <v>0</v>
      </c>
      <c r="AD112" s="4">
        <f>IF(AD$2='NRU Proposal Calc'!$D$6,Data!AG112,0)</f>
        <v>0</v>
      </c>
      <c r="AE112" s="4">
        <f>IF(AE$2='NRU Proposal Calc'!$D$6,Data!AH112,0)</f>
        <v>0</v>
      </c>
      <c r="AF112" s="4">
        <f>IF(AF$2='NRU Proposal Calc'!$D$6,Data!AI112,0)</f>
        <v>0</v>
      </c>
      <c r="AG112" s="6">
        <f t="shared" si="10"/>
        <v>0</v>
      </c>
      <c r="AH112" s="18">
        <f>IF(AH$2='NRU Proposal Calc'!$E$6,0,0)</f>
        <v>0</v>
      </c>
      <c r="AI112" s="4">
        <f>IF(AI$2='NRU Proposal Calc'!$E$6,Data!AJ112,0)</f>
        <v>0</v>
      </c>
      <c r="AJ112" s="4">
        <f>IF(AJ$2='NRU Proposal Calc'!$E$6,Data!AK112,0)</f>
        <v>178.42568493150685</v>
      </c>
      <c r="AK112" s="4">
        <f>IF(AK$2='NRU Proposal Calc'!$E$6,Data!AL112,0)</f>
        <v>0</v>
      </c>
      <c r="AL112" s="4">
        <f>IF(AL$2='NRU Proposal Calc'!$E$6,Data!AM112,0)</f>
        <v>0</v>
      </c>
      <c r="AM112" s="4">
        <f>IF(AM$2='NRU Proposal Calc'!$E$6,Data!AN112,0)</f>
        <v>0</v>
      </c>
      <c r="AN112" s="4">
        <f>IF(AN$2='NRU Proposal Calc'!$E$6,Data!AO112,0)</f>
        <v>0</v>
      </c>
      <c r="AO112" s="4">
        <f>IF(AO$2='NRU Proposal Calc'!$E$6,Data!AP112,0)</f>
        <v>0</v>
      </c>
      <c r="AP112" s="6">
        <f t="shared" si="11"/>
        <v>178.42568493150685</v>
      </c>
      <c r="AQ112" s="18">
        <f>IF(AQ$2='NRU Proposal Calc'!$F$6,0,0)</f>
        <v>0</v>
      </c>
      <c r="AR112" s="4">
        <f>IF(AR$2='NRU Proposal Calc'!$F$6,Data!AQ112,0)</f>
        <v>0</v>
      </c>
      <c r="AS112" s="4">
        <f>IF(AS$2='NRU Proposal Calc'!$F$6,Data!AR112,0)</f>
        <v>0</v>
      </c>
      <c r="AT112" s="4">
        <f>IF(AT$2='NRU Proposal Calc'!$F$6,Data!AS112,0)</f>
        <v>0</v>
      </c>
      <c r="AU112" s="4">
        <f>IF(AU$2='NRU Proposal Calc'!$F$6,Data!AT112,0)</f>
        <v>0</v>
      </c>
      <c r="AV112" s="4">
        <f>IF(AV$2='NRU Proposal Calc'!$F$6,Data!AU112,0)</f>
        <v>0</v>
      </c>
      <c r="AW112" s="4">
        <f>IF(AW$2='NRU Proposal Calc'!$F$6,Data!AV112,0)</f>
        <v>0</v>
      </c>
      <c r="AX112" s="4">
        <f>IF(AX$2='NRU Proposal Calc'!$F$6,Data!AW112,0)</f>
        <v>0</v>
      </c>
      <c r="AY112" s="6">
        <f t="shared" si="12"/>
        <v>0</v>
      </c>
      <c r="AZ112" s="18">
        <f>IF(AZ$2='NRU Proposal Calc'!$G$6,0,0)</f>
        <v>0</v>
      </c>
      <c r="BA112" s="4">
        <f>IF(BA$2='NRU Proposal Calc'!$G$6,Data!AX112,0)</f>
        <v>0</v>
      </c>
      <c r="BB112" s="4">
        <f>IF(BB$2='NRU Proposal Calc'!$G$6,Data!AY112,0)</f>
        <v>0</v>
      </c>
      <c r="BC112" s="4">
        <f>IF(BC$2='NRU Proposal Calc'!$G$6,Data!AZ112,0)</f>
        <v>0</v>
      </c>
      <c r="BD112" s="4">
        <f>IF(BD$2='NRU Proposal Calc'!$G$6,Data!BA112,0)</f>
        <v>0</v>
      </c>
      <c r="BE112" s="4">
        <f>IF(BE$2='NRU Proposal Calc'!$G$6,Data!BB112,0)</f>
        <v>0</v>
      </c>
      <c r="BF112" s="4">
        <f>IF(BF$2='NRU Proposal Calc'!$G$6,Data!BC112,0)</f>
        <v>0</v>
      </c>
      <c r="BG112" s="4">
        <f>IF(BG$2='NRU Proposal Calc'!$G$6,Data!BD112,0)</f>
        <v>0</v>
      </c>
      <c r="BH112" s="6">
        <f t="shared" si="13"/>
        <v>0</v>
      </c>
      <c r="BI112" s="97">
        <f>IF('NRU Proposal Calc'!$H$6="Yes",Data!BE112,0)</f>
        <v>27.02</v>
      </c>
      <c r="BJ112" s="18">
        <f>IF(BJ$2='NRU Proposal Calc'!$L$4,0,0)</f>
        <v>0</v>
      </c>
      <c r="BK112" s="4">
        <f>IF(BK$2='NRU Proposal Calc'!$L$4,Data!BV112,0)</f>
        <v>0</v>
      </c>
      <c r="BL112" s="4">
        <f>IF(BL$2='NRU Proposal Calc'!$L$4,Data!BW112,0)</f>
        <v>36.018500000000003</v>
      </c>
      <c r="BM112" s="4">
        <f>IF(BM$2='NRU Proposal Calc'!$L$4,Data!BX112,0)</f>
        <v>0</v>
      </c>
      <c r="BN112" s="4">
        <f>IF(BN$2='NRU Proposal Calc'!$L$4,Data!BY112,0)</f>
        <v>0</v>
      </c>
      <c r="BO112" s="4">
        <f>IF(BO$2='NRU Proposal Calc'!$L$4,Data!BZ112,0)</f>
        <v>0</v>
      </c>
      <c r="BP112" s="6">
        <f t="shared" si="14"/>
        <v>36.018500000000003</v>
      </c>
      <c r="BQ112" s="4">
        <f>IF('NRU Proposal Calc'!$J$6='NRU Ref Data'!BQ$2,Data!C112,0)</f>
        <v>0</v>
      </c>
      <c r="BR112" s="4">
        <f>IF('NRU Proposal Calc'!$J$6='NRU Ref Data'!BR$2,Data!D112,0)</f>
        <v>0</v>
      </c>
      <c r="BS112" s="4">
        <f>IF('NRU Proposal Calc'!$J$6='NRU Ref Data'!BS$2,Data!E112,0)</f>
        <v>0</v>
      </c>
      <c r="BT112" s="4">
        <f>IF('NRU Proposal Calc'!$J$6='NRU Ref Data'!BT$2,Data!F112,0)</f>
        <v>402.39</v>
      </c>
      <c r="BU112" s="99">
        <f t="shared" si="8"/>
        <v>402.39</v>
      </c>
      <c r="BV112" s="102">
        <f>IF('NRU Proposal Calc'!$L$6="Yes",'NRU Ref Data'!BP112*'NRU Proposal Calc'!$L$5,0)</f>
        <v>18.009250000000002</v>
      </c>
      <c r="BW112" s="102">
        <f>IF('NRU Proposal Calc'!$M$6="Yes",IF(('NRU Proposal Calc'!I116-'NRU Ref Data'!BU112)&gt;0,('NRU Proposal Calc'!I116-'NRU Ref Data'!BU112)*'NRU Proposal Calc'!$M$5,0),0)</f>
        <v>0</v>
      </c>
      <c r="BX112" s="80">
        <f>IF('NRU Proposal Calc'!$K$6="Yes",IF(('NRU Proposal Calc'!I116)&lt;'NRU Proposal Calc'!J116,('NRU Proposal Calc'!I116-'NRU Proposal Calc'!J116)*'NRU Proposal Calc'!$K$5,0),0)</f>
        <v>-12.074034360730536</v>
      </c>
      <c r="BY112" s="105">
        <f>IF('NRU Proposal Calc'!$N$5='NRU Ref Data'!$BY$2,'NRU Scaling'!D115,0)</f>
        <v>21.51053916127</v>
      </c>
      <c r="BZ112" s="1">
        <f>IF('NRU Proposal Calc'!$N$5='NRU Ref Data'!$BZ$2,'NRU Scaling'!H115,0)</f>
        <v>0</v>
      </c>
      <c r="CA112" s="6">
        <f>IF('NRU Proposal Calc'!$N$6="Yes",SUM('NRU Ref Data'!BY112:BZ112),0)</f>
        <v>21.51053916127</v>
      </c>
      <c r="CB112" s="4"/>
      <c r="CC112" s="4"/>
      <c r="CD112" s="4"/>
      <c r="CE112" s="4"/>
      <c r="CF112" s="4"/>
      <c r="CG112" s="4"/>
      <c r="CH112" s="4"/>
      <c r="CI112" s="4"/>
      <c r="CJ112" s="4"/>
      <c r="CK112" s="4"/>
      <c r="CL112" s="4"/>
      <c r="CM112" s="4"/>
      <c r="CN112" s="4"/>
      <c r="CO112" s="4"/>
      <c r="CP112" s="4"/>
      <c r="CQ112" s="4"/>
      <c r="CR112" s="4" t="e">
        <f>IF('NRU Proposal Calc'!#REF!='NRU Ref Data'!CR$2,Data!G112,0)</f>
        <v>#REF!</v>
      </c>
      <c r="CS112" s="4" t="e">
        <f>IF('NRU Proposal Calc'!#REF!='NRU Ref Data'!CS$2,Data!H112,0)</f>
        <v>#REF!</v>
      </c>
      <c r="CT112" s="4" t="e">
        <f>IF('NRU Proposal Calc'!#REF!='NRU Ref Data'!CT$2,Data!I112,0)</f>
        <v>#REF!</v>
      </c>
      <c r="CU112" s="4" t="e">
        <f>IF('NRU Proposal Calc'!#REF!='NRU Ref Data'!CU$2,Data!J112,0)</f>
        <v>#REF!</v>
      </c>
      <c r="CV112" s="4" t="e">
        <f>IF('NRU Proposal Calc'!#REF!='NRU Ref Data'!CV$2,Data!K112,0)</f>
        <v>#REF!</v>
      </c>
      <c r="CW112" s="4" t="e">
        <f>IF('NRU Proposal Calc'!#REF!='NRU Ref Data'!CW$2,Data!L112,0)</f>
        <v>#REF!</v>
      </c>
      <c r="CX112" s="4" t="e">
        <f>IF('NRU Proposal Calc'!#REF!='NRU Ref Data'!CX$2,Data!M112,0)</f>
        <v>#REF!</v>
      </c>
      <c r="CY112" s="4" t="e">
        <f>IF('NRU Proposal Calc'!#REF!='NRU Ref Data'!CY$2,Data!N112,0)</f>
        <v>#REF!</v>
      </c>
      <c r="CZ112" s="4" t="e">
        <f>IF('NRU Proposal Calc'!#REF!='NRU Ref Data'!CZ$2,Data!O112,0)</f>
        <v>#REF!</v>
      </c>
      <c r="DA112" s="4" t="e">
        <f>IF('NRU Proposal Calc'!#REF!='NRU Ref Data'!DA$2,Data!P112,0)</f>
        <v>#REF!</v>
      </c>
      <c r="DB112" s="4" t="e">
        <f>IF('NRU Proposal Calc'!#REF!='NRU Ref Data'!DB$2,Data!Q112,0)</f>
        <v>#REF!</v>
      </c>
      <c r="DC112" s="4" t="e">
        <f>IF('NRU Proposal Calc'!#REF!='NRU Ref Data'!DC$2,Data!R112,0)</f>
        <v>#REF!</v>
      </c>
      <c r="DD112" s="4" t="e">
        <f>IF('NRU Proposal Calc'!#REF!='NRU Ref Data'!DD$2,Data!S112,0)</f>
        <v>#REF!</v>
      </c>
      <c r="DE112" s="4" t="e">
        <f>IF('NRU Proposal Calc'!#REF!='NRU Ref Data'!DE$2,Data!T112,0)</f>
        <v>#REF!</v>
      </c>
      <c r="DF112" s="4" t="e">
        <f>IF('NRU Proposal Calc'!#REF!='NRU Ref Data'!DF$2,Data!U112,0)</f>
        <v>#REF!</v>
      </c>
      <c r="DG112" s="22" t="e">
        <f t="shared" si="15"/>
        <v>#REF!</v>
      </c>
    </row>
    <row r="113" spans="1:111" x14ac:dyDescent="0.3">
      <c r="A113" s="12">
        <v>10371</v>
      </c>
      <c r="B113" s="37" t="s">
        <v>120</v>
      </c>
      <c r="C113" s="18">
        <f>IF('NRU Proposal Calc'!$C$6='NRU Ref Data'!C$2,Data!G113,0)</f>
        <v>0</v>
      </c>
      <c r="D113" s="4">
        <f>IF('NRU Proposal Calc'!$C$6='NRU Ref Data'!D$2,Data!H113,0)</f>
        <v>0</v>
      </c>
      <c r="E113" s="4">
        <f>IF('NRU Proposal Calc'!$C$6='NRU Ref Data'!E$2,Data!I113,0)</f>
        <v>11.271588356164383</v>
      </c>
      <c r="F113" s="4">
        <f>IF('NRU Proposal Calc'!$C$6='NRU Ref Data'!F$2,Data!J113,0)</f>
        <v>0</v>
      </c>
      <c r="G113" s="4">
        <f>IF('NRU Proposal Calc'!$C$6='NRU Ref Data'!G$2,Data!K113,0)</f>
        <v>0</v>
      </c>
      <c r="H113" s="4">
        <f>IF('NRU Proposal Calc'!$C$6='NRU Ref Data'!H$2,Data!L113,0)</f>
        <v>0</v>
      </c>
      <c r="I113" s="4">
        <f>IF('NRU Proposal Calc'!$C$6='NRU Ref Data'!I$2,Data!M113,0)</f>
        <v>0</v>
      </c>
      <c r="J113" s="4">
        <f>IF('NRU Proposal Calc'!$C$6='NRU Ref Data'!J$2,Data!N113,0)</f>
        <v>0</v>
      </c>
      <c r="K113" s="4">
        <f>IF('NRU Proposal Calc'!$C$6='NRU Ref Data'!K$2,Data!O113,0)</f>
        <v>0</v>
      </c>
      <c r="L113" s="4">
        <f>IF('NRU Proposal Calc'!$C$6='NRU Ref Data'!L$2,Data!P113,0)</f>
        <v>0</v>
      </c>
      <c r="M113" s="4">
        <f>IF('NRU Proposal Calc'!$C$6='NRU Ref Data'!M$2,Data!Q113,0)</f>
        <v>0</v>
      </c>
      <c r="N113" s="4">
        <f>IF('NRU Proposal Calc'!$C$6='NRU Ref Data'!N$2,Data!R113,0)</f>
        <v>0</v>
      </c>
      <c r="O113" s="4">
        <f>IF('NRU Proposal Calc'!$C$6='NRU Ref Data'!O$2,Data!S113,0)</f>
        <v>0</v>
      </c>
      <c r="P113" s="4">
        <f>IF('NRU Proposal Calc'!$C$6='NRU Ref Data'!P$2,Data!T113,0)</f>
        <v>0</v>
      </c>
      <c r="Q113" s="4">
        <f>IF('NRU Proposal Calc'!$C$6='NRU Ref Data'!Q$2,Data!U113,0)</f>
        <v>0</v>
      </c>
      <c r="R113" s="22">
        <f t="shared" si="9"/>
        <v>11.271588356164383</v>
      </c>
      <c r="S113" s="18">
        <f>IF(S$2='NRU Proposal Calc'!$D$6,Data!V113,0)</f>
        <v>0</v>
      </c>
      <c r="T113" s="4">
        <f>IF(T$2='NRU Proposal Calc'!$D$6,Data!W113,0)</f>
        <v>0</v>
      </c>
      <c r="U113" s="4">
        <f>IF(U$2='NRU Proposal Calc'!$D$6,Data!X113,0)</f>
        <v>0</v>
      </c>
      <c r="V113" s="4">
        <f>IF(V$2='NRU Proposal Calc'!$D$6,Data!Y113,0)</f>
        <v>0</v>
      </c>
      <c r="W113" s="4">
        <f>IF(W$2='NRU Proposal Calc'!$D$6,Data!Z113,0)</f>
        <v>0</v>
      </c>
      <c r="X113" s="4">
        <f>IF(X$2='NRU Proposal Calc'!$D$6,Data!AA113,0)</f>
        <v>0</v>
      </c>
      <c r="Y113" s="4">
        <f>IF(Y$2='NRU Proposal Calc'!$D$6,Data!AB113,0)</f>
        <v>0</v>
      </c>
      <c r="Z113" s="4">
        <f>IF(Z$2='NRU Proposal Calc'!$D$6,Data!AC113,0)</f>
        <v>0</v>
      </c>
      <c r="AA113" s="4">
        <f>IF(AA$2='NRU Proposal Calc'!$D$6,Data!AD113,0)</f>
        <v>0</v>
      </c>
      <c r="AB113" s="4">
        <f>IF(AB$2='NRU Proposal Calc'!$D$6,Data!AE113,0)</f>
        <v>0</v>
      </c>
      <c r="AC113" s="4">
        <f>IF(AC$2='NRU Proposal Calc'!$D$6,Data!AF113,0)</f>
        <v>0</v>
      </c>
      <c r="AD113" s="4">
        <f>IF(AD$2='NRU Proposal Calc'!$D$6,Data!AG113,0)</f>
        <v>0</v>
      </c>
      <c r="AE113" s="4">
        <f>IF(AE$2='NRU Proposal Calc'!$D$6,Data!AH113,0)</f>
        <v>0</v>
      </c>
      <c r="AF113" s="4">
        <f>IF(AF$2='NRU Proposal Calc'!$D$6,Data!AI113,0)</f>
        <v>0</v>
      </c>
      <c r="AG113" s="6">
        <f t="shared" si="10"/>
        <v>0</v>
      </c>
      <c r="AH113" s="18">
        <f>IF(AH$2='NRU Proposal Calc'!$E$6,0,0)</f>
        <v>0</v>
      </c>
      <c r="AI113" s="4">
        <f>IF(AI$2='NRU Proposal Calc'!$E$6,Data!AJ113,0)</f>
        <v>0</v>
      </c>
      <c r="AJ113" s="4">
        <f>IF(AJ$2='NRU Proposal Calc'!$E$6,Data!AK113,0)</f>
        <v>0</v>
      </c>
      <c r="AK113" s="4">
        <f>IF(AK$2='NRU Proposal Calc'!$E$6,Data!AL113,0)</f>
        <v>0</v>
      </c>
      <c r="AL113" s="4">
        <f>IF(AL$2='NRU Proposal Calc'!$E$6,Data!AM113,0)</f>
        <v>0</v>
      </c>
      <c r="AM113" s="4">
        <f>IF(AM$2='NRU Proposal Calc'!$E$6,Data!AN113,0)</f>
        <v>0</v>
      </c>
      <c r="AN113" s="4">
        <f>IF(AN$2='NRU Proposal Calc'!$E$6,Data!AO113,0)</f>
        <v>0</v>
      </c>
      <c r="AO113" s="4">
        <f>IF(AO$2='NRU Proposal Calc'!$E$6,Data!AP113,0)</f>
        <v>0</v>
      </c>
      <c r="AP113" s="6">
        <f t="shared" si="11"/>
        <v>0</v>
      </c>
      <c r="AQ113" s="18">
        <f>IF(AQ$2='NRU Proposal Calc'!$F$6,0,0)</f>
        <v>0</v>
      </c>
      <c r="AR113" s="4">
        <f>IF(AR$2='NRU Proposal Calc'!$F$6,Data!AQ113,0)</f>
        <v>0</v>
      </c>
      <c r="AS113" s="4">
        <f>IF(AS$2='NRU Proposal Calc'!$F$6,Data!AR113,0)</f>
        <v>0</v>
      </c>
      <c r="AT113" s="4">
        <f>IF(AT$2='NRU Proposal Calc'!$F$6,Data!AS113,0)</f>
        <v>0</v>
      </c>
      <c r="AU113" s="4">
        <f>IF(AU$2='NRU Proposal Calc'!$F$6,Data!AT113,0)</f>
        <v>0</v>
      </c>
      <c r="AV113" s="4">
        <f>IF(AV$2='NRU Proposal Calc'!$F$6,Data!AU113,0)</f>
        <v>0</v>
      </c>
      <c r="AW113" s="4">
        <f>IF(AW$2='NRU Proposal Calc'!$F$6,Data!AV113,0)</f>
        <v>0</v>
      </c>
      <c r="AX113" s="4">
        <f>IF(AX$2='NRU Proposal Calc'!$F$6,Data!AW113,0)</f>
        <v>0</v>
      </c>
      <c r="AY113" s="6">
        <f t="shared" si="12"/>
        <v>0</v>
      </c>
      <c r="AZ113" s="18">
        <f>IF(AZ$2='NRU Proposal Calc'!$G$6,0,0)</f>
        <v>0</v>
      </c>
      <c r="BA113" s="4">
        <f>IF(BA$2='NRU Proposal Calc'!$G$6,Data!AX113,0)</f>
        <v>0</v>
      </c>
      <c r="BB113" s="4">
        <f>IF(BB$2='NRU Proposal Calc'!$G$6,Data!AY113,0)</f>
        <v>0</v>
      </c>
      <c r="BC113" s="4">
        <f>IF(BC$2='NRU Proposal Calc'!$G$6,Data!AZ113,0)</f>
        <v>0</v>
      </c>
      <c r="BD113" s="4">
        <f>IF(BD$2='NRU Proposal Calc'!$G$6,Data!BA113,0)</f>
        <v>0</v>
      </c>
      <c r="BE113" s="4">
        <f>IF(BE$2='NRU Proposal Calc'!$G$6,Data!BB113,0)</f>
        <v>0</v>
      </c>
      <c r="BF113" s="4">
        <f>IF(BF$2='NRU Proposal Calc'!$G$6,Data!BC113,0)</f>
        <v>0</v>
      </c>
      <c r="BG113" s="4">
        <f>IF(BG$2='NRU Proposal Calc'!$G$6,Data!BD113,0)</f>
        <v>0</v>
      </c>
      <c r="BH113" s="6">
        <f t="shared" si="13"/>
        <v>0</v>
      </c>
      <c r="BI113" s="97">
        <f>IF('NRU Proposal Calc'!$H$6="Yes",Data!BE113,0)</f>
        <v>0</v>
      </c>
      <c r="BJ113" s="18">
        <f>IF(BJ$2='NRU Proposal Calc'!$L$4,0,0)</f>
        <v>0</v>
      </c>
      <c r="BK113" s="4">
        <f>IF(BK$2='NRU Proposal Calc'!$L$4,Data!BV113,0)</f>
        <v>0</v>
      </c>
      <c r="BL113" s="4">
        <f>IF(BL$2='NRU Proposal Calc'!$L$4,Data!BW113,0)</f>
        <v>0</v>
      </c>
      <c r="BM113" s="4">
        <f>IF(BM$2='NRU Proposal Calc'!$L$4,Data!BX113,0)</f>
        <v>0</v>
      </c>
      <c r="BN113" s="4">
        <f>IF(BN$2='NRU Proposal Calc'!$L$4,Data!BY113,0)</f>
        <v>0</v>
      </c>
      <c r="BO113" s="4">
        <f>IF(BO$2='NRU Proposal Calc'!$L$4,Data!BZ113,0)</f>
        <v>0</v>
      </c>
      <c r="BP113" s="6">
        <f t="shared" si="14"/>
        <v>0</v>
      </c>
      <c r="BQ113" s="4">
        <f>IF('NRU Proposal Calc'!$J$6='NRU Ref Data'!BQ$2,Data!C113,0)</f>
        <v>0</v>
      </c>
      <c r="BR113" s="4">
        <f>IF('NRU Proposal Calc'!$J$6='NRU Ref Data'!BR$2,Data!D113,0)</f>
        <v>0</v>
      </c>
      <c r="BS113" s="4">
        <f>IF('NRU Proposal Calc'!$J$6='NRU Ref Data'!BS$2,Data!E113,0)</f>
        <v>0</v>
      </c>
      <c r="BT113" s="4">
        <f>IF('NRU Proposal Calc'!$J$6='NRU Ref Data'!BT$2,Data!F113,0)</f>
        <v>11.032</v>
      </c>
      <c r="BU113" s="99">
        <f t="shared" si="8"/>
        <v>11.032</v>
      </c>
      <c r="BV113" s="102">
        <f>IF('NRU Proposal Calc'!$L$6="Yes",'NRU Ref Data'!BP113*'NRU Proposal Calc'!$L$5,0)</f>
        <v>0</v>
      </c>
      <c r="BW113" s="102">
        <f>IF('NRU Proposal Calc'!$M$6="Yes",IF(('NRU Proposal Calc'!I117-'NRU Ref Data'!BU113)&gt;0,('NRU Proposal Calc'!I117-'NRU Ref Data'!BU113)*'NRU Proposal Calc'!$M$5,0),0)</f>
        <v>0.11979417808219139</v>
      </c>
      <c r="BX113" s="80">
        <f>IF('NRU Proposal Calc'!$K$6="Yes",IF(('NRU Proposal Calc'!I117)&lt;'NRU Proposal Calc'!J117,('NRU Proposal Calc'!I117-'NRU Proposal Calc'!J117)*'NRU Proposal Calc'!$K$5,0),0)</f>
        <v>0</v>
      </c>
      <c r="BY113" s="105">
        <f>IF('NRU Proposal Calc'!$N$5='NRU Ref Data'!$BY$2,'NRU Scaling'!D116,0)</f>
        <v>0.58747561061225306</v>
      </c>
      <c r="BZ113" s="1">
        <f>IF('NRU Proposal Calc'!$N$5='NRU Ref Data'!$BZ$2,'NRU Scaling'!H116,0)</f>
        <v>0</v>
      </c>
      <c r="CA113" s="6">
        <f>IF('NRU Proposal Calc'!$N$6="Yes",SUM('NRU Ref Data'!BY113:BZ113),0)</f>
        <v>0.58747561061225306</v>
      </c>
      <c r="CB113" s="4"/>
      <c r="CC113" s="4"/>
      <c r="CD113" s="4"/>
      <c r="CE113" s="4"/>
      <c r="CF113" s="4"/>
      <c r="CG113" s="4"/>
      <c r="CH113" s="4"/>
      <c r="CI113" s="4"/>
      <c r="CJ113" s="4"/>
      <c r="CK113" s="4"/>
      <c r="CL113" s="4"/>
      <c r="CM113" s="4"/>
      <c r="CN113" s="4"/>
      <c r="CO113" s="4"/>
      <c r="CP113" s="4"/>
      <c r="CQ113" s="4"/>
      <c r="CR113" s="4" t="e">
        <f>IF('NRU Proposal Calc'!#REF!='NRU Ref Data'!CR$2,Data!G113,0)</f>
        <v>#REF!</v>
      </c>
      <c r="CS113" s="4" t="e">
        <f>IF('NRU Proposal Calc'!#REF!='NRU Ref Data'!CS$2,Data!H113,0)</f>
        <v>#REF!</v>
      </c>
      <c r="CT113" s="4" t="e">
        <f>IF('NRU Proposal Calc'!#REF!='NRU Ref Data'!CT$2,Data!I113,0)</f>
        <v>#REF!</v>
      </c>
      <c r="CU113" s="4" t="e">
        <f>IF('NRU Proposal Calc'!#REF!='NRU Ref Data'!CU$2,Data!J113,0)</f>
        <v>#REF!</v>
      </c>
      <c r="CV113" s="4" t="e">
        <f>IF('NRU Proposal Calc'!#REF!='NRU Ref Data'!CV$2,Data!K113,0)</f>
        <v>#REF!</v>
      </c>
      <c r="CW113" s="4" t="e">
        <f>IF('NRU Proposal Calc'!#REF!='NRU Ref Data'!CW$2,Data!L113,0)</f>
        <v>#REF!</v>
      </c>
      <c r="CX113" s="4" t="e">
        <f>IF('NRU Proposal Calc'!#REF!='NRU Ref Data'!CX$2,Data!M113,0)</f>
        <v>#REF!</v>
      </c>
      <c r="CY113" s="4" t="e">
        <f>IF('NRU Proposal Calc'!#REF!='NRU Ref Data'!CY$2,Data!N113,0)</f>
        <v>#REF!</v>
      </c>
      <c r="CZ113" s="4" t="e">
        <f>IF('NRU Proposal Calc'!#REF!='NRU Ref Data'!CZ$2,Data!O113,0)</f>
        <v>#REF!</v>
      </c>
      <c r="DA113" s="4" t="e">
        <f>IF('NRU Proposal Calc'!#REF!='NRU Ref Data'!DA$2,Data!P113,0)</f>
        <v>#REF!</v>
      </c>
      <c r="DB113" s="4" t="e">
        <f>IF('NRU Proposal Calc'!#REF!='NRU Ref Data'!DB$2,Data!Q113,0)</f>
        <v>#REF!</v>
      </c>
      <c r="DC113" s="4" t="e">
        <f>IF('NRU Proposal Calc'!#REF!='NRU Ref Data'!DC$2,Data!R113,0)</f>
        <v>#REF!</v>
      </c>
      <c r="DD113" s="4" t="e">
        <f>IF('NRU Proposal Calc'!#REF!='NRU Ref Data'!DD$2,Data!S113,0)</f>
        <v>#REF!</v>
      </c>
      <c r="DE113" s="4" t="e">
        <f>IF('NRU Proposal Calc'!#REF!='NRU Ref Data'!DE$2,Data!T113,0)</f>
        <v>#REF!</v>
      </c>
      <c r="DF113" s="4" t="e">
        <f>IF('NRU Proposal Calc'!#REF!='NRU Ref Data'!DF$2,Data!U113,0)</f>
        <v>#REF!</v>
      </c>
      <c r="DG113" s="22" t="e">
        <f t="shared" si="15"/>
        <v>#REF!</v>
      </c>
    </row>
    <row r="114" spans="1:111" x14ac:dyDescent="0.3">
      <c r="A114" s="12">
        <v>10376</v>
      </c>
      <c r="B114" s="37" t="s">
        <v>121</v>
      </c>
      <c r="C114" s="18">
        <f>IF('NRU Proposal Calc'!$C$6='NRU Ref Data'!C$2,Data!G114,0)</f>
        <v>0</v>
      </c>
      <c r="D114" s="4">
        <f>IF('NRU Proposal Calc'!$C$6='NRU Ref Data'!D$2,Data!H114,0)</f>
        <v>0</v>
      </c>
      <c r="E114" s="4">
        <f>IF('NRU Proposal Calc'!$C$6='NRU Ref Data'!E$2,Data!I114,0)</f>
        <v>55.938610273972607</v>
      </c>
      <c r="F114" s="4">
        <f>IF('NRU Proposal Calc'!$C$6='NRU Ref Data'!F$2,Data!J114,0)</f>
        <v>0</v>
      </c>
      <c r="G114" s="4">
        <f>IF('NRU Proposal Calc'!$C$6='NRU Ref Data'!G$2,Data!K114,0)</f>
        <v>0</v>
      </c>
      <c r="H114" s="4">
        <f>IF('NRU Proposal Calc'!$C$6='NRU Ref Data'!H$2,Data!L114,0)</f>
        <v>0</v>
      </c>
      <c r="I114" s="4">
        <f>IF('NRU Proposal Calc'!$C$6='NRU Ref Data'!I$2,Data!M114,0)</f>
        <v>0</v>
      </c>
      <c r="J114" s="4">
        <f>IF('NRU Proposal Calc'!$C$6='NRU Ref Data'!J$2,Data!N114,0)</f>
        <v>0</v>
      </c>
      <c r="K114" s="4">
        <f>IF('NRU Proposal Calc'!$C$6='NRU Ref Data'!K$2,Data!O114,0)</f>
        <v>0</v>
      </c>
      <c r="L114" s="4">
        <f>IF('NRU Proposal Calc'!$C$6='NRU Ref Data'!L$2,Data!P114,0)</f>
        <v>0</v>
      </c>
      <c r="M114" s="4">
        <f>IF('NRU Proposal Calc'!$C$6='NRU Ref Data'!M$2,Data!Q114,0)</f>
        <v>0</v>
      </c>
      <c r="N114" s="4">
        <f>IF('NRU Proposal Calc'!$C$6='NRU Ref Data'!N$2,Data!R114,0)</f>
        <v>0</v>
      </c>
      <c r="O114" s="4">
        <f>IF('NRU Proposal Calc'!$C$6='NRU Ref Data'!O$2,Data!S114,0)</f>
        <v>0</v>
      </c>
      <c r="P114" s="4">
        <f>IF('NRU Proposal Calc'!$C$6='NRU Ref Data'!P$2,Data!T114,0)</f>
        <v>0</v>
      </c>
      <c r="Q114" s="4">
        <f>IF('NRU Proposal Calc'!$C$6='NRU Ref Data'!Q$2,Data!U114,0)</f>
        <v>0</v>
      </c>
      <c r="R114" s="22">
        <f t="shared" si="9"/>
        <v>55.938610273972607</v>
      </c>
      <c r="S114" s="18">
        <f>IF(S$2='NRU Proposal Calc'!$D$6,Data!V114,0)</f>
        <v>0</v>
      </c>
      <c r="T114" s="4">
        <f>IF(T$2='NRU Proposal Calc'!$D$6,Data!W114,0)</f>
        <v>0</v>
      </c>
      <c r="U114" s="4">
        <f>IF(U$2='NRU Proposal Calc'!$D$6,Data!X114,0)</f>
        <v>0</v>
      </c>
      <c r="V114" s="4">
        <f>IF(V$2='NRU Proposal Calc'!$D$6,Data!Y114,0)</f>
        <v>0</v>
      </c>
      <c r="W114" s="4">
        <f>IF(W$2='NRU Proposal Calc'!$D$6,Data!Z114,0)</f>
        <v>0</v>
      </c>
      <c r="X114" s="4">
        <f>IF(X$2='NRU Proposal Calc'!$D$6,Data!AA114,0)</f>
        <v>0</v>
      </c>
      <c r="Y114" s="4">
        <f>IF(Y$2='NRU Proposal Calc'!$D$6,Data!AB114,0)</f>
        <v>0</v>
      </c>
      <c r="Z114" s="4">
        <f>IF(Z$2='NRU Proposal Calc'!$D$6,Data!AC114,0)</f>
        <v>0</v>
      </c>
      <c r="AA114" s="4">
        <f>IF(AA$2='NRU Proposal Calc'!$D$6,Data!AD114,0)</f>
        <v>0</v>
      </c>
      <c r="AB114" s="4">
        <f>IF(AB$2='NRU Proposal Calc'!$D$6,Data!AE114,0)</f>
        <v>0</v>
      </c>
      <c r="AC114" s="4">
        <f>IF(AC$2='NRU Proposal Calc'!$D$6,Data!AF114,0)</f>
        <v>0</v>
      </c>
      <c r="AD114" s="4">
        <f>IF(AD$2='NRU Proposal Calc'!$D$6,Data!AG114,0)</f>
        <v>0</v>
      </c>
      <c r="AE114" s="4">
        <f>IF(AE$2='NRU Proposal Calc'!$D$6,Data!AH114,0)</f>
        <v>0</v>
      </c>
      <c r="AF114" s="4">
        <f>IF(AF$2='NRU Proposal Calc'!$D$6,Data!AI114,0)</f>
        <v>0</v>
      </c>
      <c r="AG114" s="6">
        <f t="shared" si="10"/>
        <v>0</v>
      </c>
      <c r="AH114" s="18">
        <f>IF(AH$2='NRU Proposal Calc'!$E$6,0,0)</f>
        <v>0</v>
      </c>
      <c r="AI114" s="4">
        <f>IF(AI$2='NRU Proposal Calc'!$E$6,Data!AJ114,0)</f>
        <v>0</v>
      </c>
      <c r="AJ114" s="4">
        <f>IF(AJ$2='NRU Proposal Calc'!$E$6,Data!AK114,0)</f>
        <v>0</v>
      </c>
      <c r="AK114" s="4">
        <f>IF(AK$2='NRU Proposal Calc'!$E$6,Data!AL114,0)</f>
        <v>0</v>
      </c>
      <c r="AL114" s="4">
        <f>IF(AL$2='NRU Proposal Calc'!$E$6,Data!AM114,0)</f>
        <v>0</v>
      </c>
      <c r="AM114" s="4">
        <f>IF(AM$2='NRU Proposal Calc'!$E$6,Data!AN114,0)</f>
        <v>0</v>
      </c>
      <c r="AN114" s="4">
        <f>IF(AN$2='NRU Proposal Calc'!$E$6,Data!AO114,0)</f>
        <v>0</v>
      </c>
      <c r="AO114" s="4">
        <f>IF(AO$2='NRU Proposal Calc'!$E$6,Data!AP114,0)</f>
        <v>0</v>
      </c>
      <c r="AP114" s="6">
        <f t="shared" si="11"/>
        <v>0</v>
      </c>
      <c r="AQ114" s="18">
        <f>IF(AQ$2='NRU Proposal Calc'!$F$6,0,0)</f>
        <v>0</v>
      </c>
      <c r="AR114" s="4">
        <f>IF(AR$2='NRU Proposal Calc'!$F$6,Data!AQ114,0)</f>
        <v>0</v>
      </c>
      <c r="AS114" s="4">
        <f>IF(AS$2='NRU Proposal Calc'!$F$6,Data!AR114,0)</f>
        <v>0.69737442922374426</v>
      </c>
      <c r="AT114" s="4">
        <f>IF(AT$2='NRU Proposal Calc'!$F$6,Data!AS114,0)</f>
        <v>0</v>
      </c>
      <c r="AU114" s="4">
        <f>IF(AU$2='NRU Proposal Calc'!$F$6,Data!AT114,0)</f>
        <v>0</v>
      </c>
      <c r="AV114" s="4">
        <f>IF(AV$2='NRU Proposal Calc'!$F$6,Data!AU114,0)</f>
        <v>0</v>
      </c>
      <c r="AW114" s="4">
        <f>IF(AW$2='NRU Proposal Calc'!$F$6,Data!AV114,0)</f>
        <v>0</v>
      </c>
      <c r="AX114" s="4">
        <f>IF(AX$2='NRU Proposal Calc'!$F$6,Data!AW114,0)</f>
        <v>0</v>
      </c>
      <c r="AY114" s="6">
        <f t="shared" si="12"/>
        <v>0.69737442922374426</v>
      </c>
      <c r="AZ114" s="18">
        <f>IF(AZ$2='NRU Proposal Calc'!$G$6,0,0)</f>
        <v>0</v>
      </c>
      <c r="BA114" s="4">
        <f>IF(BA$2='NRU Proposal Calc'!$G$6,Data!AX114,0)</f>
        <v>0</v>
      </c>
      <c r="BB114" s="4">
        <f>IF(BB$2='NRU Proposal Calc'!$G$6,Data!AY114,0)</f>
        <v>0</v>
      </c>
      <c r="BC114" s="4">
        <f>IF(BC$2='NRU Proposal Calc'!$G$6,Data!AZ114,0)</f>
        <v>0</v>
      </c>
      <c r="BD114" s="4">
        <f>IF(BD$2='NRU Proposal Calc'!$G$6,Data!BA114,0)</f>
        <v>0</v>
      </c>
      <c r="BE114" s="4">
        <f>IF(BE$2='NRU Proposal Calc'!$G$6,Data!BB114,0)</f>
        <v>0</v>
      </c>
      <c r="BF114" s="4">
        <f>IF(BF$2='NRU Proposal Calc'!$G$6,Data!BC114,0)</f>
        <v>0</v>
      </c>
      <c r="BG114" s="4">
        <f>IF(BG$2='NRU Proposal Calc'!$G$6,Data!BD114,0)</f>
        <v>0</v>
      </c>
      <c r="BH114" s="6">
        <f t="shared" si="13"/>
        <v>0</v>
      </c>
      <c r="BI114" s="97">
        <f>IF('NRU Proposal Calc'!$H$6="Yes",Data!BE114,0)</f>
        <v>0</v>
      </c>
      <c r="BJ114" s="18">
        <f>IF(BJ$2='NRU Proposal Calc'!$L$4,0,0)</f>
        <v>0</v>
      </c>
      <c r="BK114" s="4">
        <f>IF(BK$2='NRU Proposal Calc'!$L$4,Data!BV114,0)</f>
        <v>0</v>
      </c>
      <c r="BL114" s="4">
        <f>IF(BL$2='NRU Proposal Calc'!$L$4,Data!BW114,0)</f>
        <v>0.309</v>
      </c>
      <c r="BM114" s="4">
        <f>IF(BM$2='NRU Proposal Calc'!$L$4,Data!BX114,0)</f>
        <v>0</v>
      </c>
      <c r="BN114" s="4">
        <f>IF(BN$2='NRU Proposal Calc'!$L$4,Data!BY114,0)</f>
        <v>0</v>
      </c>
      <c r="BO114" s="4">
        <f>IF(BO$2='NRU Proposal Calc'!$L$4,Data!BZ114,0)</f>
        <v>0</v>
      </c>
      <c r="BP114" s="6">
        <f t="shared" si="14"/>
        <v>0.309</v>
      </c>
      <c r="BQ114" s="4">
        <f>IF('NRU Proposal Calc'!$J$6='NRU Ref Data'!BQ$2,Data!C114,0)</f>
        <v>0</v>
      </c>
      <c r="BR114" s="4">
        <f>IF('NRU Proposal Calc'!$J$6='NRU Ref Data'!BR$2,Data!D114,0)</f>
        <v>0</v>
      </c>
      <c r="BS114" s="4">
        <f>IF('NRU Proposal Calc'!$J$6='NRU Ref Data'!BS$2,Data!E114,0)</f>
        <v>0</v>
      </c>
      <c r="BT114" s="4">
        <f>IF('NRU Proposal Calc'!$J$6='NRU Ref Data'!BT$2,Data!F114,0)</f>
        <v>56.029000000000003</v>
      </c>
      <c r="BU114" s="99">
        <f t="shared" si="8"/>
        <v>56.029000000000003</v>
      </c>
      <c r="BV114" s="102">
        <f>IF('NRU Proposal Calc'!$L$6="Yes",'NRU Ref Data'!BP114*'NRU Proposal Calc'!$L$5,0)</f>
        <v>0.1545</v>
      </c>
      <c r="BW114" s="102">
        <f>IF('NRU Proposal Calc'!$M$6="Yes",IF(('NRU Proposal Calc'!I118-'NRU Ref Data'!BU114)&gt;0,('NRU Proposal Calc'!I118-'NRU Ref Data'!BU114)*'NRU Proposal Calc'!$M$5,0),0)</f>
        <v>0</v>
      </c>
      <c r="BX114" s="80">
        <f>IF('NRU Proposal Calc'!$K$6="Yes",IF(('NRU Proposal Calc'!I118)&lt;'NRU Proposal Calc'!J118,('NRU Proposal Calc'!I118-'NRU Proposal Calc'!J118)*'NRU Proposal Calc'!$K$5,0),0)</f>
        <v>-0.78776415525113919</v>
      </c>
      <c r="BY114" s="105">
        <f>IF('NRU Proposal Calc'!$N$5='NRU Ref Data'!$BY$2,'NRU Scaling'!D117,0)</f>
        <v>2.9182428603883674</v>
      </c>
      <c r="BZ114" s="1">
        <f>IF('NRU Proposal Calc'!$N$5='NRU Ref Data'!$BZ$2,'NRU Scaling'!H117,0)</f>
        <v>0</v>
      </c>
      <c r="CA114" s="6">
        <f>IF('NRU Proposal Calc'!$N$6="Yes",SUM('NRU Ref Data'!BY114:BZ114),0)</f>
        <v>2.9182428603883674</v>
      </c>
      <c r="CB114" s="4"/>
      <c r="CC114" s="4"/>
      <c r="CD114" s="4"/>
      <c r="CE114" s="4"/>
      <c r="CF114" s="4"/>
      <c r="CG114" s="4"/>
      <c r="CH114" s="4"/>
      <c r="CI114" s="4"/>
      <c r="CJ114" s="4"/>
      <c r="CK114" s="4"/>
      <c r="CL114" s="4"/>
      <c r="CM114" s="4"/>
      <c r="CN114" s="4"/>
      <c r="CO114" s="4"/>
      <c r="CP114" s="4"/>
      <c r="CQ114" s="4"/>
      <c r="CR114" s="4" t="e">
        <f>IF('NRU Proposal Calc'!#REF!='NRU Ref Data'!CR$2,Data!G114,0)</f>
        <v>#REF!</v>
      </c>
      <c r="CS114" s="4" t="e">
        <f>IF('NRU Proposal Calc'!#REF!='NRU Ref Data'!CS$2,Data!H114,0)</f>
        <v>#REF!</v>
      </c>
      <c r="CT114" s="4" t="e">
        <f>IF('NRU Proposal Calc'!#REF!='NRU Ref Data'!CT$2,Data!I114,0)</f>
        <v>#REF!</v>
      </c>
      <c r="CU114" s="4" t="e">
        <f>IF('NRU Proposal Calc'!#REF!='NRU Ref Data'!CU$2,Data!J114,0)</f>
        <v>#REF!</v>
      </c>
      <c r="CV114" s="4" t="e">
        <f>IF('NRU Proposal Calc'!#REF!='NRU Ref Data'!CV$2,Data!K114,0)</f>
        <v>#REF!</v>
      </c>
      <c r="CW114" s="4" t="e">
        <f>IF('NRU Proposal Calc'!#REF!='NRU Ref Data'!CW$2,Data!L114,0)</f>
        <v>#REF!</v>
      </c>
      <c r="CX114" s="4" t="e">
        <f>IF('NRU Proposal Calc'!#REF!='NRU Ref Data'!CX$2,Data!M114,0)</f>
        <v>#REF!</v>
      </c>
      <c r="CY114" s="4" t="e">
        <f>IF('NRU Proposal Calc'!#REF!='NRU Ref Data'!CY$2,Data!N114,0)</f>
        <v>#REF!</v>
      </c>
      <c r="CZ114" s="4" t="e">
        <f>IF('NRU Proposal Calc'!#REF!='NRU Ref Data'!CZ$2,Data!O114,0)</f>
        <v>#REF!</v>
      </c>
      <c r="DA114" s="4" t="e">
        <f>IF('NRU Proposal Calc'!#REF!='NRU Ref Data'!DA$2,Data!P114,0)</f>
        <v>#REF!</v>
      </c>
      <c r="DB114" s="4" t="e">
        <f>IF('NRU Proposal Calc'!#REF!='NRU Ref Data'!DB$2,Data!Q114,0)</f>
        <v>#REF!</v>
      </c>
      <c r="DC114" s="4" t="e">
        <f>IF('NRU Proposal Calc'!#REF!='NRU Ref Data'!DC$2,Data!R114,0)</f>
        <v>#REF!</v>
      </c>
      <c r="DD114" s="4" t="e">
        <f>IF('NRU Proposal Calc'!#REF!='NRU Ref Data'!DD$2,Data!S114,0)</f>
        <v>#REF!</v>
      </c>
      <c r="DE114" s="4" t="e">
        <f>IF('NRU Proposal Calc'!#REF!='NRU Ref Data'!DE$2,Data!T114,0)</f>
        <v>#REF!</v>
      </c>
      <c r="DF114" s="4" t="e">
        <f>IF('NRU Proposal Calc'!#REF!='NRU Ref Data'!DF$2,Data!U114,0)</f>
        <v>#REF!</v>
      </c>
      <c r="DG114" s="22" t="e">
        <f t="shared" si="15"/>
        <v>#REF!</v>
      </c>
    </row>
    <row r="115" spans="1:111" x14ac:dyDescent="0.3">
      <c r="A115" s="12">
        <v>10378</v>
      </c>
      <c r="B115" s="37" t="s">
        <v>122</v>
      </c>
      <c r="C115" s="18">
        <f>IF('NRU Proposal Calc'!$C$6='NRU Ref Data'!C$2,Data!G115,0)</f>
        <v>0</v>
      </c>
      <c r="D115" s="4">
        <f>IF('NRU Proposal Calc'!$C$6='NRU Ref Data'!D$2,Data!H115,0)</f>
        <v>0</v>
      </c>
      <c r="E115" s="4">
        <f>IF('NRU Proposal Calc'!$C$6='NRU Ref Data'!E$2,Data!I115,0)</f>
        <v>2.0274664383561647</v>
      </c>
      <c r="F115" s="4">
        <f>IF('NRU Proposal Calc'!$C$6='NRU Ref Data'!F$2,Data!J115,0)</f>
        <v>0</v>
      </c>
      <c r="G115" s="4">
        <f>IF('NRU Proposal Calc'!$C$6='NRU Ref Data'!G$2,Data!K115,0)</f>
        <v>0</v>
      </c>
      <c r="H115" s="4">
        <f>IF('NRU Proposal Calc'!$C$6='NRU Ref Data'!H$2,Data!L115,0)</f>
        <v>0</v>
      </c>
      <c r="I115" s="4">
        <f>IF('NRU Proposal Calc'!$C$6='NRU Ref Data'!I$2,Data!M115,0)</f>
        <v>0</v>
      </c>
      <c r="J115" s="4">
        <f>IF('NRU Proposal Calc'!$C$6='NRU Ref Data'!J$2,Data!N115,0)</f>
        <v>0</v>
      </c>
      <c r="K115" s="4">
        <f>IF('NRU Proposal Calc'!$C$6='NRU Ref Data'!K$2,Data!O115,0)</f>
        <v>0</v>
      </c>
      <c r="L115" s="4">
        <f>IF('NRU Proposal Calc'!$C$6='NRU Ref Data'!L$2,Data!P115,0)</f>
        <v>0</v>
      </c>
      <c r="M115" s="4">
        <f>IF('NRU Proposal Calc'!$C$6='NRU Ref Data'!M$2,Data!Q115,0)</f>
        <v>0</v>
      </c>
      <c r="N115" s="4">
        <f>IF('NRU Proposal Calc'!$C$6='NRU Ref Data'!N$2,Data!R115,0)</f>
        <v>0</v>
      </c>
      <c r="O115" s="4">
        <f>IF('NRU Proposal Calc'!$C$6='NRU Ref Data'!O$2,Data!S115,0)</f>
        <v>0</v>
      </c>
      <c r="P115" s="4">
        <f>IF('NRU Proposal Calc'!$C$6='NRU Ref Data'!P$2,Data!T115,0)</f>
        <v>0</v>
      </c>
      <c r="Q115" s="4">
        <f>IF('NRU Proposal Calc'!$C$6='NRU Ref Data'!Q$2,Data!U115,0)</f>
        <v>0</v>
      </c>
      <c r="R115" s="22">
        <f t="shared" si="9"/>
        <v>2.0274664383561647</v>
      </c>
      <c r="S115" s="18">
        <f>IF(S$2='NRU Proposal Calc'!$D$6,Data!V115,0)</f>
        <v>0</v>
      </c>
      <c r="T115" s="4">
        <f>IF(T$2='NRU Proposal Calc'!$D$6,Data!W115,0)</f>
        <v>0</v>
      </c>
      <c r="U115" s="4">
        <f>IF(U$2='NRU Proposal Calc'!$D$6,Data!X115,0)</f>
        <v>0</v>
      </c>
      <c r="V115" s="4">
        <f>IF(V$2='NRU Proposal Calc'!$D$6,Data!Y115,0)</f>
        <v>0</v>
      </c>
      <c r="W115" s="4">
        <f>IF(W$2='NRU Proposal Calc'!$D$6,Data!Z115,0)</f>
        <v>0</v>
      </c>
      <c r="X115" s="4">
        <f>IF(X$2='NRU Proposal Calc'!$D$6,Data!AA115,0)</f>
        <v>0</v>
      </c>
      <c r="Y115" s="4">
        <f>IF(Y$2='NRU Proposal Calc'!$D$6,Data!AB115,0)</f>
        <v>0</v>
      </c>
      <c r="Z115" s="4">
        <f>IF(Z$2='NRU Proposal Calc'!$D$6,Data!AC115,0)</f>
        <v>0</v>
      </c>
      <c r="AA115" s="4">
        <f>IF(AA$2='NRU Proposal Calc'!$D$6,Data!AD115,0)</f>
        <v>0</v>
      </c>
      <c r="AB115" s="4">
        <f>IF(AB$2='NRU Proposal Calc'!$D$6,Data!AE115,0)</f>
        <v>0</v>
      </c>
      <c r="AC115" s="4">
        <f>IF(AC$2='NRU Proposal Calc'!$D$6,Data!AF115,0)</f>
        <v>0</v>
      </c>
      <c r="AD115" s="4">
        <f>IF(AD$2='NRU Proposal Calc'!$D$6,Data!AG115,0)</f>
        <v>0</v>
      </c>
      <c r="AE115" s="4">
        <f>IF(AE$2='NRU Proposal Calc'!$D$6,Data!AH115,0)</f>
        <v>0</v>
      </c>
      <c r="AF115" s="4">
        <f>IF(AF$2='NRU Proposal Calc'!$D$6,Data!AI115,0)</f>
        <v>0</v>
      </c>
      <c r="AG115" s="6">
        <f t="shared" si="10"/>
        <v>0</v>
      </c>
      <c r="AH115" s="18">
        <f>IF(AH$2='NRU Proposal Calc'!$E$6,0,0)</f>
        <v>0</v>
      </c>
      <c r="AI115" s="4">
        <f>IF(AI$2='NRU Proposal Calc'!$E$6,Data!AJ115,0)</f>
        <v>0</v>
      </c>
      <c r="AJ115" s="4">
        <f>IF(AJ$2='NRU Proposal Calc'!$E$6,Data!AK115,0)</f>
        <v>0</v>
      </c>
      <c r="AK115" s="4">
        <f>IF(AK$2='NRU Proposal Calc'!$E$6,Data!AL115,0)</f>
        <v>0</v>
      </c>
      <c r="AL115" s="4">
        <f>IF(AL$2='NRU Proposal Calc'!$E$6,Data!AM115,0)</f>
        <v>0</v>
      </c>
      <c r="AM115" s="4">
        <f>IF(AM$2='NRU Proposal Calc'!$E$6,Data!AN115,0)</f>
        <v>0</v>
      </c>
      <c r="AN115" s="4">
        <f>IF(AN$2='NRU Proposal Calc'!$E$6,Data!AO115,0)</f>
        <v>0</v>
      </c>
      <c r="AO115" s="4">
        <f>IF(AO$2='NRU Proposal Calc'!$E$6,Data!AP115,0)</f>
        <v>0</v>
      </c>
      <c r="AP115" s="6">
        <f t="shared" si="11"/>
        <v>0</v>
      </c>
      <c r="AQ115" s="18">
        <f>IF(AQ$2='NRU Proposal Calc'!$F$6,0,0)</f>
        <v>0</v>
      </c>
      <c r="AR115" s="4">
        <f>IF(AR$2='NRU Proposal Calc'!$F$6,Data!AQ115,0)</f>
        <v>0</v>
      </c>
      <c r="AS115" s="4">
        <f>IF(AS$2='NRU Proposal Calc'!$F$6,Data!AR115,0)</f>
        <v>0</v>
      </c>
      <c r="AT115" s="4">
        <f>IF(AT$2='NRU Proposal Calc'!$F$6,Data!AS115,0)</f>
        <v>0</v>
      </c>
      <c r="AU115" s="4">
        <f>IF(AU$2='NRU Proposal Calc'!$F$6,Data!AT115,0)</f>
        <v>0</v>
      </c>
      <c r="AV115" s="4">
        <f>IF(AV$2='NRU Proposal Calc'!$F$6,Data!AU115,0)</f>
        <v>0</v>
      </c>
      <c r="AW115" s="4">
        <f>IF(AW$2='NRU Proposal Calc'!$F$6,Data!AV115,0)</f>
        <v>0</v>
      </c>
      <c r="AX115" s="4">
        <f>IF(AX$2='NRU Proposal Calc'!$F$6,Data!AW115,0)</f>
        <v>0</v>
      </c>
      <c r="AY115" s="6">
        <f t="shared" si="12"/>
        <v>0</v>
      </c>
      <c r="AZ115" s="18">
        <f>IF(AZ$2='NRU Proposal Calc'!$G$6,0,0)</f>
        <v>0</v>
      </c>
      <c r="BA115" s="4">
        <f>IF(BA$2='NRU Proposal Calc'!$G$6,Data!AX115,0)</f>
        <v>0</v>
      </c>
      <c r="BB115" s="4">
        <f>IF(BB$2='NRU Proposal Calc'!$G$6,Data!AY115,0)</f>
        <v>0</v>
      </c>
      <c r="BC115" s="4">
        <f>IF(BC$2='NRU Proposal Calc'!$G$6,Data!AZ115,0)</f>
        <v>0</v>
      </c>
      <c r="BD115" s="4">
        <f>IF(BD$2='NRU Proposal Calc'!$G$6,Data!BA115,0)</f>
        <v>0</v>
      </c>
      <c r="BE115" s="4">
        <f>IF(BE$2='NRU Proposal Calc'!$G$6,Data!BB115,0)</f>
        <v>0</v>
      </c>
      <c r="BF115" s="4">
        <f>IF(BF$2='NRU Proposal Calc'!$G$6,Data!BC115,0)</f>
        <v>0</v>
      </c>
      <c r="BG115" s="4">
        <f>IF(BG$2='NRU Proposal Calc'!$G$6,Data!BD115,0)</f>
        <v>0</v>
      </c>
      <c r="BH115" s="6">
        <f t="shared" si="13"/>
        <v>0</v>
      </c>
      <c r="BI115" s="97">
        <f>IF('NRU Proposal Calc'!$H$6="Yes",Data!BE115,0)</f>
        <v>0</v>
      </c>
      <c r="BJ115" s="18">
        <f>IF(BJ$2='NRU Proposal Calc'!$L$4,0,0)</f>
        <v>0</v>
      </c>
      <c r="BK115" s="4">
        <f>IF(BK$2='NRU Proposal Calc'!$L$4,Data!BV115,0)</f>
        <v>0</v>
      </c>
      <c r="BL115" s="4">
        <f>IF(BL$2='NRU Proposal Calc'!$L$4,Data!BW115,0)</f>
        <v>0</v>
      </c>
      <c r="BM115" s="4">
        <f>IF(BM$2='NRU Proposal Calc'!$L$4,Data!BX115,0)</f>
        <v>0</v>
      </c>
      <c r="BN115" s="4">
        <f>IF(BN$2='NRU Proposal Calc'!$L$4,Data!BY115,0)</f>
        <v>0</v>
      </c>
      <c r="BO115" s="4">
        <f>IF(BO$2='NRU Proposal Calc'!$L$4,Data!BZ115,0)</f>
        <v>0</v>
      </c>
      <c r="BP115" s="6">
        <f t="shared" si="14"/>
        <v>0</v>
      </c>
      <c r="BQ115" s="4">
        <f>IF('NRU Proposal Calc'!$J$6='NRU Ref Data'!BQ$2,Data!C115,0)</f>
        <v>0</v>
      </c>
      <c r="BR115" s="4">
        <f>IF('NRU Proposal Calc'!$J$6='NRU Ref Data'!BR$2,Data!D115,0)</f>
        <v>0</v>
      </c>
      <c r="BS115" s="4">
        <f>IF('NRU Proposal Calc'!$J$6='NRU Ref Data'!BS$2,Data!E115,0)</f>
        <v>0</v>
      </c>
      <c r="BT115" s="4">
        <f>IF('NRU Proposal Calc'!$J$6='NRU Ref Data'!BT$2,Data!F115,0)</f>
        <v>2.0209999999999999</v>
      </c>
      <c r="BU115" s="99">
        <f t="shared" si="8"/>
        <v>2.0209999999999999</v>
      </c>
      <c r="BV115" s="102">
        <f>IF('NRU Proposal Calc'!$L$6="Yes",'NRU Ref Data'!BP115*'NRU Proposal Calc'!$L$5,0)</f>
        <v>0</v>
      </c>
      <c r="BW115" s="102">
        <f>IF('NRU Proposal Calc'!$M$6="Yes",IF(('NRU Proposal Calc'!I119-'NRU Ref Data'!BU115)&gt;0,('NRU Proposal Calc'!I119-'NRU Ref Data'!BU115)*'NRU Proposal Calc'!$M$5,0),0)</f>
        <v>3.2332191780823916E-3</v>
      </c>
      <c r="BX115" s="80">
        <f>IF('NRU Proposal Calc'!$K$6="Yes",IF(('NRU Proposal Calc'!I119)&lt;'NRU Proposal Calc'!J119,('NRU Proposal Calc'!I119-'NRU Proposal Calc'!J119)*'NRU Proposal Calc'!$K$5,0),0)</f>
        <v>0</v>
      </c>
      <c r="BY115" s="105">
        <f>IF('NRU Proposal Calc'!$N$5='NRU Ref Data'!$BY$2,'NRU Scaling'!D118,0)</f>
        <v>0.10663644140738249</v>
      </c>
      <c r="BZ115" s="1">
        <f>IF('NRU Proposal Calc'!$N$5='NRU Ref Data'!$BZ$2,'NRU Scaling'!H118,0)</f>
        <v>0</v>
      </c>
      <c r="CA115" s="6">
        <f>IF('NRU Proposal Calc'!$N$6="Yes",SUM('NRU Ref Data'!BY115:BZ115),0)</f>
        <v>0.10663644140738249</v>
      </c>
      <c r="CB115" s="4"/>
      <c r="CC115" s="4"/>
      <c r="CD115" s="4"/>
      <c r="CE115" s="4"/>
      <c r="CF115" s="4"/>
      <c r="CG115" s="4"/>
      <c r="CH115" s="4"/>
      <c r="CI115" s="4"/>
      <c r="CJ115" s="4"/>
      <c r="CK115" s="4"/>
      <c r="CL115" s="4"/>
      <c r="CM115" s="4"/>
      <c r="CN115" s="4"/>
      <c r="CO115" s="4"/>
      <c r="CP115" s="4"/>
      <c r="CQ115" s="4"/>
      <c r="CR115" s="4" t="e">
        <f>IF('NRU Proposal Calc'!#REF!='NRU Ref Data'!CR$2,Data!G115,0)</f>
        <v>#REF!</v>
      </c>
      <c r="CS115" s="4" t="e">
        <f>IF('NRU Proposal Calc'!#REF!='NRU Ref Data'!CS$2,Data!H115,0)</f>
        <v>#REF!</v>
      </c>
      <c r="CT115" s="4" t="e">
        <f>IF('NRU Proposal Calc'!#REF!='NRU Ref Data'!CT$2,Data!I115,0)</f>
        <v>#REF!</v>
      </c>
      <c r="CU115" s="4" t="e">
        <f>IF('NRU Proposal Calc'!#REF!='NRU Ref Data'!CU$2,Data!J115,0)</f>
        <v>#REF!</v>
      </c>
      <c r="CV115" s="4" t="e">
        <f>IF('NRU Proposal Calc'!#REF!='NRU Ref Data'!CV$2,Data!K115,0)</f>
        <v>#REF!</v>
      </c>
      <c r="CW115" s="4" t="e">
        <f>IF('NRU Proposal Calc'!#REF!='NRU Ref Data'!CW$2,Data!L115,0)</f>
        <v>#REF!</v>
      </c>
      <c r="CX115" s="4" t="e">
        <f>IF('NRU Proposal Calc'!#REF!='NRU Ref Data'!CX$2,Data!M115,0)</f>
        <v>#REF!</v>
      </c>
      <c r="CY115" s="4" t="e">
        <f>IF('NRU Proposal Calc'!#REF!='NRU Ref Data'!CY$2,Data!N115,0)</f>
        <v>#REF!</v>
      </c>
      <c r="CZ115" s="4" t="e">
        <f>IF('NRU Proposal Calc'!#REF!='NRU Ref Data'!CZ$2,Data!O115,0)</f>
        <v>#REF!</v>
      </c>
      <c r="DA115" s="4" t="e">
        <f>IF('NRU Proposal Calc'!#REF!='NRU Ref Data'!DA$2,Data!P115,0)</f>
        <v>#REF!</v>
      </c>
      <c r="DB115" s="4" t="e">
        <f>IF('NRU Proposal Calc'!#REF!='NRU Ref Data'!DB$2,Data!Q115,0)</f>
        <v>#REF!</v>
      </c>
      <c r="DC115" s="4" t="e">
        <f>IF('NRU Proposal Calc'!#REF!='NRU Ref Data'!DC$2,Data!R115,0)</f>
        <v>#REF!</v>
      </c>
      <c r="DD115" s="4" t="e">
        <f>IF('NRU Proposal Calc'!#REF!='NRU Ref Data'!DD$2,Data!S115,0)</f>
        <v>#REF!</v>
      </c>
      <c r="DE115" s="4" t="e">
        <f>IF('NRU Proposal Calc'!#REF!='NRU Ref Data'!DE$2,Data!T115,0)</f>
        <v>#REF!</v>
      </c>
      <c r="DF115" s="4" t="e">
        <f>IF('NRU Proposal Calc'!#REF!='NRU Ref Data'!DF$2,Data!U115,0)</f>
        <v>#REF!</v>
      </c>
      <c r="DG115" s="22" t="e">
        <f t="shared" si="15"/>
        <v>#REF!</v>
      </c>
    </row>
    <row r="116" spans="1:111" x14ac:dyDescent="0.3">
      <c r="A116" s="12">
        <v>10379</v>
      </c>
      <c r="B116" s="37" t="s">
        <v>123</v>
      </c>
      <c r="C116" s="18">
        <f>IF('NRU Proposal Calc'!$C$6='NRU Ref Data'!C$2,Data!G116,0)</f>
        <v>0</v>
      </c>
      <c r="D116" s="4">
        <f>IF('NRU Proposal Calc'!$C$6='NRU Ref Data'!D$2,Data!H116,0)</f>
        <v>0</v>
      </c>
      <c r="E116" s="4">
        <f>IF('NRU Proposal Calc'!$C$6='NRU Ref Data'!E$2,Data!I116,0)</f>
        <v>4.5046874429223731</v>
      </c>
      <c r="F116" s="4">
        <f>IF('NRU Proposal Calc'!$C$6='NRU Ref Data'!F$2,Data!J116,0)</f>
        <v>0</v>
      </c>
      <c r="G116" s="4">
        <f>IF('NRU Proposal Calc'!$C$6='NRU Ref Data'!G$2,Data!K116,0)</f>
        <v>0</v>
      </c>
      <c r="H116" s="4">
        <f>IF('NRU Proposal Calc'!$C$6='NRU Ref Data'!H$2,Data!L116,0)</f>
        <v>0</v>
      </c>
      <c r="I116" s="4">
        <f>IF('NRU Proposal Calc'!$C$6='NRU Ref Data'!I$2,Data!M116,0)</f>
        <v>0</v>
      </c>
      <c r="J116" s="4">
        <f>IF('NRU Proposal Calc'!$C$6='NRU Ref Data'!J$2,Data!N116,0)</f>
        <v>0</v>
      </c>
      <c r="K116" s="4">
        <f>IF('NRU Proposal Calc'!$C$6='NRU Ref Data'!K$2,Data!O116,0)</f>
        <v>0</v>
      </c>
      <c r="L116" s="4">
        <f>IF('NRU Proposal Calc'!$C$6='NRU Ref Data'!L$2,Data!P116,0)</f>
        <v>0</v>
      </c>
      <c r="M116" s="4">
        <f>IF('NRU Proposal Calc'!$C$6='NRU Ref Data'!M$2,Data!Q116,0)</f>
        <v>0</v>
      </c>
      <c r="N116" s="4">
        <f>IF('NRU Proposal Calc'!$C$6='NRU Ref Data'!N$2,Data!R116,0)</f>
        <v>0</v>
      </c>
      <c r="O116" s="4">
        <f>IF('NRU Proposal Calc'!$C$6='NRU Ref Data'!O$2,Data!S116,0)</f>
        <v>0</v>
      </c>
      <c r="P116" s="4">
        <f>IF('NRU Proposal Calc'!$C$6='NRU Ref Data'!P$2,Data!T116,0)</f>
        <v>0</v>
      </c>
      <c r="Q116" s="4">
        <f>IF('NRU Proposal Calc'!$C$6='NRU Ref Data'!Q$2,Data!U116,0)</f>
        <v>0</v>
      </c>
      <c r="R116" s="22">
        <f t="shared" si="9"/>
        <v>4.5046874429223731</v>
      </c>
      <c r="S116" s="18">
        <f>IF(S$2='NRU Proposal Calc'!$D$6,Data!V116,0)</f>
        <v>0</v>
      </c>
      <c r="T116" s="4">
        <f>IF(T$2='NRU Proposal Calc'!$D$6,Data!W116,0)</f>
        <v>0</v>
      </c>
      <c r="U116" s="4">
        <f>IF(U$2='NRU Proposal Calc'!$D$6,Data!X116,0)</f>
        <v>0</v>
      </c>
      <c r="V116" s="4">
        <f>IF(V$2='NRU Proposal Calc'!$D$6,Data!Y116,0)</f>
        <v>0</v>
      </c>
      <c r="W116" s="4">
        <f>IF(W$2='NRU Proposal Calc'!$D$6,Data!Z116,0)</f>
        <v>0</v>
      </c>
      <c r="X116" s="4">
        <f>IF(X$2='NRU Proposal Calc'!$D$6,Data!AA116,0)</f>
        <v>0</v>
      </c>
      <c r="Y116" s="4">
        <f>IF(Y$2='NRU Proposal Calc'!$D$6,Data!AB116,0)</f>
        <v>0</v>
      </c>
      <c r="Z116" s="4">
        <f>IF(Z$2='NRU Proposal Calc'!$D$6,Data!AC116,0)</f>
        <v>0</v>
      </c>
      <c r="AA116" s="4">
        <f>IF(AA$2='NRU Proposal Calc'!$D$6,Data!AD116,0)</f>
        <v>0</v>
      </c>
      <c r="AB116" s="4">
        <f>IF(AB$2='NRU Proposal Calc'!$D$6,Data!AE116,0)</f>
        <v>0</v>
      </c>
      <c r="AC116" s="4">
        <f>IF(AC$2='NRU Proposal Calc'!$D$6,Data!AF116,0)</f>
        <v>0</v>
      </c>
      <c r="AD116" s="4">
        <f>IF(AD$2='NRU Proposal Calc'!$D$6,Data!AG116,0)</f>
        <v>0</v>
      </c>
      <c r="AE116" s="4">
        <f>IF(AE$2='NRU Proposal Calc'!$D$6,Data!AH116,0)</f>
        <v>0</v>
      </c>
      <c r="AF116" s="4">
        <f>IF(AF$2='NRU Proposal Calc'!$D$6,Data!AI116,0)</f>
        <v>0</v>
      </c>
      <c r="AG116" s="6">
        <f t="shared" si="10"/>
        <v>0</v>
      </c>
      <c r="AH116" s="18">
        <f>IF(AH$2='NRU Proposal Calc'!$E$6,0,0)</f>
        <v>0</v>
      </c>
      <c r="AI116" s="4">
        <f>IF(AI$2='NRU Proposal Calc'!$E$6,Data!AJ116,0)</f>
        <v>0</v>
      </c>
      <c r="AJ116" s="4">
        <f>IF(AJ$2='NRU Proposal Calc'!$E$6,Data!AK116,0)</f>
        <v>0</v>
      </c>
      <c r="AK116" s="4">
        <f>IF(AK$2='NRU Proposal Calc'!$E$6,Data!AL116,0)</f>
        <v>0</v>
      </c>
      <c r="AL116" s="4">
        <f>IF(AL$2='NRU Proposal Calc'!$E$6,Data!AM116,0)</f>
        <v>0</v>
      </c>
      <c r="AM116" s="4">
        <f>IF(AM$2='NRU Proposal Calc'!$E$6,Data!AN116,0)</f>
        <v>0</v>
      </c>
      <c r="AN116" s="4">
        <f>IF(AN$2='NRU Proposal Calc'!$E$6,Data!AO116,0)</f>
        <v>0</v>
      </c>
      <c r="AO116" s="4">
        <f>IF(AO$2='NRU Proposal Calc'!$E$6,Data!AP116,0)</f>
        <v>0</v>
      </c>
      <c r="AP116" s="6">
        <f t="shared" si="11"/>
        <v>0</v>
      </c>
      <c r="AQ116" s="18">
        <f>IF(AQ$2='NRU Proposal Calc'!$F$6,0,0)</f>
        <v>0</v>
      </c>
      <c r="AR116" s="4">
        <f>IF(AR$2='NRU Proposal Calc'!$F$6,Data!AQ116,0)</f>
        <v>0</v>
      </c>
      <c r="AS116" s="4">
        <f>IF(AS$2='NRU Proposal Calc'!$F$6,Data!AR116,0)</f>
        <v>0</v>
      </c>
      <c r="AT116" s="4">
        <f>IF(AT$2='NRU Proposal Calc'!$F$6,Data!AS116,0)</f>
        <v>0</v>
      </c>
      <c r="AU116" s="4">
        <f>IF(AU$2='NRU Proposal Calc'!$F$6,Data!AT116,0)</f>
        <v>0</v>
      </c>
      <c r="AV116" s="4">
        <f>IF(AV$2='NRU Proposal Calc'!$F$6,Data!AU116,0)</f>
        <v>0</v>
      </c>
      <c r="AW116" s="4">
        <f>IF(AW$2='NRU Proposal Calc'!$F$6,Data!AV116,0)</f>
        <v>0</v>
      </c>
      <c r="AX116" s="4">
        <f>IF(AX$2='NRU Proposal Calc'!$F$6,Data!AW116,0)</f>
        <v>0</v>
      </c>
      <c r="AY116" s="6">
        <f t="shared" si="12"/>
        <v>0</v>
      </c>
      <c r="AZ116" s="18">
        <f>IF(AZ$2='NRU Proposal Calc'!$G$6,0,0)</f>
        <v>0</v>
      </c>
      <c r="BA116" s="4">
        <f>IF(BA$2='NRU Proposal Calc'!$G$6,Data!AX116,0)</f>
        <v>0</v>
      </c>
      <c r="BB116" s="4">
        <f>IF(BB$2='NRU Proposal Calc'!$G$6,Data!AY116,0)</f>
        <v>0</v>
      </c>
      <c r="BC116" s="4">
        <f>IF(BC$2='NRU Proposal Calc'!$G$6,Data!AZ116,0)</f>
        <v>0</v>
      </c>
      <c r="BD116" s="4">
        <f>IF(BD$2='NRU Proposal Calc'!$G$6,Data!BA116,0)</f>
        <v>0</v>
      </c>
      <c r="BE116" s="4">
        <f>IF(BE$2='NRU Proposal Calc'!$G$6,Data!BB116,0)</f>
        <v>0</v>
      </c>
      <c r="BF116" s="4">
        <f>IF(BF$2='NRU Proposal Calc'!$G$6,Data!BC116,0)</f>
        <v>0</v>
      </c>
      <c r="BG116" s="4">
        <f>IF(BG$2='NRU Proposal Calc'!$G$6,Data!BD116,0)</f>
        <v>0</v>
      </c>
      <c r="BH116" s="6">
        <f t="shared" si="13"/>
        <v>0</v>
      </c>
      <c r="BI116" s="97">
        <f>IF('NRU Proposal Calc'!$H$6="Yes",Data!BE116,0)</f>
        <v>0</v>
      </c>
      <c r="BJ116" s="18">
        <f>IF(BJ$2='NRU Proposal Calc'!$L$4,0,0)</f>
        <v>0</v>
      </c>
      <c r="BK116" s="4">
        <f>IF(BK$2='NRU Proposal Calc'!$L$4,Data!BV116,0)</f>
        <v>0</v>
      </c>
      <c r="BL116" s="4">
        <f>IF(BL$2='NRU Proposal Calc'!$L$4,Data!BW116,0)</f>
        <v>0</v>
      </c>
      <c r="BM116" s="4">
        <f>IF(BM$2='NRU Proposal Calc'!$L$4,Data!BX116,0)</f>
        <v>0</v>
      </c>
      <c r="BN116" s="4">
        <f>IF(BN$2='NRU Proposal Calc'!$L$4,Data!BY116,0)</f>
        <v>0</v>
      </c>
      <c r="BO116" s="4">
        <f>IF(BO$2='NRU Proposal Calc'!$L$4,Data!BZ116,0)</f>
        <v>0</v>
      </c>
      <c r="BP116" s="6">
        <f t="shared" si="14"/>
        <v>0</v>
      </c>
      <c r="BQ116" s="4">
        <f>IF('NRU Proposal Calc'!$J$6='NRU Ref Data'!BQ$2,Data!C116,0)</f>
        <v>0</v>
      </c>
      <c r="BR116" s="4">
        <f>IF('NRU Proposal Calc'!$J$6='NRU Ref Data'!BR$2,Data!D116,0)</f>
        <v>0</v>
      </c>
      <c r="BS116" s="4">
        <f>IF('NRU Proposal Calc'!$J$6='NRU Ref Data'!BS$2,Data!E116,0)</f>
        <v>0</v>
      </c>
      <c r="BT116" s="4">
        <f>IF('NRU Proposal Calc'!$J$6='NRU Ref Data'!BT$2,Data!F116,0)</f>
        <v>4.8079999999999998</v>
      </c>
      <c r="BU116" s="99">
        <f t="shared" si="8"/>
        <v>4.8079999999999998</v>
      </c>
      <c r="BV116" s="102">
        <f>IF('NRU Proposal Calc'!$L$6="Yes",'NRU Ref Data'!BP116*'NRU Proposal Calc'!$L$5,0)</f>
        <v>0</v>
      </c>
      <c r="BW116" s="102">
        <f>IF('NRU Proposal Calc'!$M$6="Yes",IF(('NRU Proposal Calc'!I120-'NRU Ref Data'!BU116)&gt;0,('NRU Proposal Calc'!I120-'NRU Ref Data'!BU116)*'NRU Proposal Calc'!$M$5,0),0)</f>
        <v>0</v>
      </c>
      <c r="BX116" s="80">
        <f>IF('NRU Proposal Calc'!$K$6="Yes",IF(('NRU Proposal Calc'!I120)&lt;'NRU Proposal Calc'!J120,('NRU Proposal Calc'!I120-'NRU Proposal Calc'!J120)*'NRU Proposal Calc'!$K$5,0),0)</f>
        <v>-0.30331255707762672</v>
      </c>
      <c r="BY116" s="105">
        <f>IF('NRU Proposal Calc'!$N$5='NRU Ref Data'!$BY$2,'NRU Scaling'!D119,0)</f>
        <v>0.23730656824257124</v>
      </c>
      <c r="BZ116" s="1">
        <f>IF('NRU Proposal Calc'!$N$5='NRU Ref Data'!$BZ$2,'NRU Scaling'!H119,0)</f>
        <v>0</v>
      </c>
      <c r="CA116" s="6">
        <f>IF('NRU Proposal Calc'!$N$6="Yes",SUM('NRU Ref Data'!BY116:BZ116),0)</f>
        <v>0.23730656824257124</v>
      </c>
      <c r="CB116" s="4"/>
      <c r="CC116" s="4"/>
      <c r="CD116" s="4"/>
      <c r="CE116" s="4"/>
      <c r="CF116" s="4"/>
      <c r="CG116" s="4"/>
      <c r="CH116" s="4"/>
      <c r="CI116" s="4"/>
      <c r="CJ116" s="4"/>
      <c r="CK116" s="4"/>
      <c r="CL116" s="4"/>
      <c r="CM116" s="4"/>
      <c r="CN116" s="4"/>
      <c r="CO116" s="4"/>
      <c r="CP116" s="4"/>
      <c r="CQ116" s="4"/>
      <c r="CR116" s="4" t="e">
        <f>IF('NRU Proposal Calc'!#REF!='NRU Ref Data'!CR$2,Data!G116,0)</f>
        <v>#REF!</v>
      </c>
      <c r="CS116" s="4" t="e">
        <f>IF('NRU Proposal Calc'!#REF!='NRU Ref Data'!CS$2,Data!H116,0)</f>
        <v>#REF!</v>
      </c>
      <c r="CT116" s="4" t="e">
        <f>IF('NRU Proposal Calc'!#REF!='NRU Ref Data'!CT$2,Data!I116,0)</f>
        <v>#REF!</v>
      </c>
      <c r="CU116" s="4" t="e">
        <f>IF('NRU Proposal Calc'!#REF!='NRU Ref Data'!CU$2,Data!J116,0)</f>
        <v>#REF!</v>
      </c>
      <c r="CV116" s="4" t="e">
        <f>IF('NRU Proposal Calc'!#REF!='NRU Ref Data'!CV$2,Data!K116,0)</f>
        <v>#REF!</v>
      </c>
      <c r="CW116" s="4" t="e">
        <f>IF('NRU Proposal Calc'!#REF!='NRU Ref Data'!CW$2,Data!L116,0)</f>
        <v>#REF!</v>
      </c>
      <c r="CX116" s="4" t="e">
        <f>IF('NRU Proposal Calc'!#REF!='NRU Ref Data'!CX$2,Data!M116,0)</f>
        <v>#REF!</v>
      </c>
      <c r="CY116" s="4" t="e">
        <f>IF('NRU Proposal Calc'!#REF!='NRU Ref Data'!CY$2,Data!N116,0)</f>
        <v>#REF!</v>
      </c>
      <c r="CZ116" s="4" t="e">
        <f>IF('NRU Proposal Calc'!#REF!='NRU Ref Data'!CZ$2,Data!O116,0)</f>
        <v>#REF!</v>
      </c>
      <c r="DA116" s="4" t="e">
        <f>IF('NRU Proposal Calc'!#REF!='NRU Ref Data'!DA$2,Data!P116,0)</f>
        <v>#REF!</v>
      </c>
      <c r="DB116" s="4" t="e">
        <f>IF('NRU Proposal Calc'!#REF!='NRU Ref Data'!DB$2,Data!Q116,0)</f>
        <v>#REF!</v>
      </c>
      <c r="DC116" s="4" t="e">
        <f>IF('NRU Proposal Calc'!#REF!='NRU Ref Data'!DC$2,Data!R116,0)</f>
        <v>#REF!</v>
      </c>
      <c r="DD116" s="4" t="e">
        <f>IF('NRU Proposal Calc'!#REF!='NRU Ref Data'!DD$2,Data!S116,0)</f>
        <v>#REF!</v>
      </c>
      <c r="DE116" s="4" t="e">
        <f>IF('NRU Proposal Calc'!#REF!='NRU Ref Data'!DE$2,Data!T116,0)</f>
        <v>#REF!</v>
      </c>
      <c r="DF116" s="4" t="e">
        <f>IF('NRU Proposal Calc'!#REF!='NRU Ref Data'!DF$2,Data!U116,0)</f>
        <v>#REF!</v>
      </c>
      <c r="DG116" s="22" t="e">
        <f t="shared" si="15"/>
        <v>#REF!</v>
      </c>
    </row>
    <row r="117" spans="1:111" x14ac:dyDescent="0.3">
      <c r="A117" s="12">
        <v>10388</v>
      </c>
      <c r="B117" s="37" t="s">
        <v>124</v>
      </c>
      <c r="C117" s="18">
        <f>IF('NRU Proposal Calc'!$C$6='NRU Ref Data'!C$2,Data!G117,0)</f>
        <v>0</v>
      </c>
      <c r="D117" s="4">
        <f>IF('NRU Proposal Calc'!$C$6='NRU Ref Data'!D$2,Data!H117,0)</f>
        <v>0</v>
      </c>
      <c r="E117" s="4">
        <f>IF('NRU Proposal Calc'!$C$6='NRU Ref Data'!E$2,Data!I117,0)</f>
        <v>702.48813721461204</v>
      </c>
      <c r="F117" s="4">
        <f>IF('NRU Proposal Calc'!$C$6='NRU Ref Data'!F$2,Data!J117,0)</f>
        <v>0</v>
      </c>
      <c r="G117" s="4">
        <f>IF('NRU Proposal Calc'!$C$6='NRU Ref Data'!G$2,Data!K117,0)</f>
        <v>0</v>
      </c>
      <c r="H117" s="4">
        <f>IF('NRU Proposal Calc'!$C$6='NRU Ref Data'!H$2,Data!L117,0)</f>
        <v>0</v>
      </c>
      <c r="I117" s="4">
        <f>IF('NRU Proposal Calc'!$C$6='NRU Ref Data'!I$2,Data!M117,0)</f>
        <v>0</v>
      </c>
      <c r="J117" s="4">
        <f>IF('NRU Proposal Calc'!$C$6='NRU Ref Data'!J$2,Data!N117,0)</f>
        <v>0</v>
      </c>
      <c r="K117" s="4">
        <f>IF('NRU Proposal Calc'!$C$6='NRU Ref Data'!K$2,Data!O117,0)</f>
        <v>0</v>
      </c>
      <c r="L117" s="4">
        <f>IF('NRU Proposal Calc'!$C$6='NRU Ref Data'!L$2,Data!P117,0)</f>
        <v>0</v>
      </c>
      <c r="M117" s="4">
        <f>IF('NRU Proposal Calc'!$C$6='NRU Ref Data'!M$2,Data!Q117,0)</f>
        <v>0</v>
      </c>
      <c r="N117" s="4">
        <f>IF('NRU Proposal Calc'!$C$6='NRU Ref Data'!N$2,Data!R117,0)</f>
        <v>0</v>
      </c>
      <c r="O117" s="4">
        <f>IF('NRU Proposal Calc'!$C$6='NRU Ref Data'!O$2,Data!S117,0)</f>
        <v>0</v>
      </c>
      <c r="P117" s="4">
        <f>IF('NRU Proposal Calc'!$C$6='NRU Ref Data'!P$2,Data!T117,0)</f>
        <v>0</v>
      </c>
      <c r="Q117" s="4">
        <f>IF('NRU Proposal Calc'!$C$6='NRU Ref Data'!Q$2,Data!U117,0)</f>
        <v>0</v>
      </c>
      <c r="R117" s="22">
        <f t="shared" si="9"/>
        <v>702.48813721461204</v>
      </c>
      <c r="S117" s="18">
        <f>IF(S$2='NRU Proposal Calc'!$D$6,Data!V117,0)</f>
        <v>0</v>
      </c>
      <c r="T117" s="4">
        <f>IF(T$2='NRU Proposal Calc'!$D$6,Data!W117,0)</f>
        <v>480.17416312785394</v>
      </c>
      <c r="U117" s="4">
        <f>IF(U$2='NRU Proposal Calc'!$D$6,Data!X117,0)</f>
        <v>0</v>
      </c>
      <c r="V117" s="4">
        <f>IF(V$2='NRU Proposal Calc'!$D$6,Data!Y117,0)</f>
        <v>0</v>
      </c>
      <c r="W117" s="4">
        <f>IF(W$2='NRU Proposal Calc'!$D$6,Data!Z117,0)</f>
        <v>0</v>
      </c>
      <c r="X117" s="4">
        <f>IF(X$2='NRU Proposal Calc'!$D$6,Data!AA117,0)</f>
        <v>0</v>
      </c>
      <c r="Y117" s="4">
        <f>IF(Y$2='NRU Proposal Calc'!$D$6,Data!AB117,0)</f>
        <v>0</v>
      </c>
      <c r="Z117" s="4">
        <f>IF(Z$2='NRU Proposal Calc'!$D$6,Data!AC117,0)</f>
        <v>0</v>
      </c>
      <c r="AA117" s="4">
        <f>IF(AA$2='NRU Proposal Calc'!$D$6,Data!AD117,0)</f>
        <v>0</v>
      </c>
      <c r="AB117" s="4">
        <f>IF(AB$2='NRU Proposal Calc'!$D$6,Data!AE117,0)</f>
        <v>0</v>
      </c>
      <c r="AC117" s="4">
        <f>IF(AC$2='NRU Proposal Calc'!$D$6,Data!AF117,0)</f>
        <v>0</v>
      </c>
      <c r="AD117" s="4">
        <f>IF(AD$2='NRU Proposal Calc'!$D$6,Data!AG117,0)</f>
        <v>0</v>
      </c>
      <c r="AE117" s="4">
        <f>IF(AE$2='NRU Proposal Calc'!$D$6,Data!AH117,0)</f>
        <v>0</v>
      </c>
      <c r="AF117" s="4">
        <f>IF(AF$2='NRU Proposal Calc'!$D$6,Data!AI117,0)</f>
        <v>0</v>
      </c>
      <c r="AG117" s="6">
        <f t="shared" si="10"/>
        <v>480.17416312785394</v>
      </c>
      <c r="AH117" s="18">
        <f>IF(AH$2='NRU Proposal Calc'!$E$6,0,0)</f>
        <v>0</v>
      </c>
      <c r="AI117" s="4">
        <f>IF(AI$2='NRU Proposal Calc'!$E$6,Data!AJ117,0)</f>
        <v>0</v>
      </c>
      <c r="AJ117" s="4">
        <f>IF(AJ$2='NRU Proposal Calc'!$E$6,Data!AK117,0)</f>
        <v>0</v>
      </c>
      <c r="AK117" s="4">
        <f>IF(AK$2='NRU Proposal Calc'!$E$6,Data!AL117,0)</f>
        <v>0</v>
      </c>
      <c r="AL117" s="4">
        <f>IF(AL$2='NRU Proposal Calc'!$E$6,Data!AM117,0)</f>
        <v>0</v>
      </c>
      <c r="AM117" s="4">
        <f>IF(AM$2='NRU Proposal Calc'!$E$6,Data!AN117,0)</f>
        <v>0</v>
      </c>
      <c r="AN117" s="4">
        <f>IF(AN$2='NRU Proposal Calc'!$E$6,Data!AO117,0)</f>
        <v>0</v>
      </c>
      <c r="AO117" s="4">
        <f>IF(AO$2='NRU Proposal Calc'!$E$6,Data!AP117,0)</f>
        <v>0</v>
      </c>
      <c r="AP117" s="6">
        <f t="shared" si="11"/>
        <v>0</v>
      </c>
      <c r="AQ117" s="18">
        <f>IF(AQ$2='NRU Proposal Calc'!$F$6,0,0)</f>
        <v>0</v>
      </c>
      <c r="AR117" s="4">
        <f>IF(AR$2='NRU Proposal Calc'!$F$6,Data!AQ117,0)</f>
        <v>0</v>
      </c>
      <c r="AS117" s="4">
        <f>IF(AS$2='NRU Proposal Calc'!$F$6,Data!AR117,0)</f>
        <v>0.2321917808219178</v>
      </c>
      <c r="AT117" s="4">
        <f>IF(AT$2='NRU Proposal Calc'!$F$6,Data!AS117,0)</f>
        <v>0</v>
      </c>
      <c r="AU117" s="4">
        <f>IF(AU$2='NRU Proposal Calc'!$F$6,Data!AT117,0)</f>
        <v>0</v>
      </c>
      <c r="AV117" s="4">
        <f>IF(AV$2='NRU Proposal Calc'!$F$6,Data!AU117,0)</f>
        <v>0</v>
      </c>
      <c r="AW117" s="4">
        <f>IF(AW$2='NRU Proposal Calc'!$F$6,Data!AV117,0)</f>
        <v>0</v>
      </c>
      <c r="AX117" s="4">
        <f>IF(AX$2='NRU Proposal Calc'!$F$6,Data!AW117,0)</f>
        <v>0</v>
      </c>
      <c r="AY117" s="6">
        <f t="shared" si="12"/>
        <v>0.2321917808219178</v>
      </c>
      <c r="AZ117" s="18">
        <f>IF(AZ$2='NRU Proposal Calc'!$G$6,0,0)</f>
        <v>0</v>
      </c>
      <c r="BA117" s="4">
        <f>IF(BA$2='NRU Proposal Calc'!$G$6,Data!AX117,0)</f>
        <v>0</v>
      </c>
      <c r="BB117" s="4">
        <f>IF(BB$2='NRU Proposal Calc'!$G$6,Data!AY117,0)</f>
        <v>0</v>
      </c>
      <c r="BC117" s="4">
        <f>IF(BC$2='NRU Proposal Calc'!$G$6,Data!AZ117,0)</f>
        <v>0</v>
      </c>
      <c r="BD117" s="4">
        <f>IF(BD$2='NRU Proposal Calc'!$G$6,Data!BA117,0)</f>
        <v>0</v>
      </c>
      <c r="BE117" s="4">
        <f>IF(BE$2='NRU Proposal Calc'!$G$6,Data!BB117,0)</f>
        <v>0</v>
      </c>
      <c r="BF117" s="4">
        <f>IF(BF$2='NRU Proposal Calc'!$G$6,Data!BC117,0)</f>
        <v>0</v>
      </c>
      <c r="BG117" s="4">
        <f>IF(BG$2='NRU Proposal Calc'!$G$6,Data!BD117,0)</f>
        <v>0</v>
      </c>
      <c r="BH117" s="6">
        <f t="shared" si="13"/>
        <v>0</v>
      </c>
      <c r="BI117" s="97">
        <f>IF('NRU Proposal Calc'!$H$6="Yes",Data!BE117,0)</f>
        <v>0</v>
      </c>
      <c r="BJ117" s="18">
        <f>IF(BJ$2='NRU Proposal Calc'!$L$4,0,0)</f>
        <v>0</v>
      </c>
      <c r="BK117" s="4">
        <f>IF(BK$2='NRU Proposal Calc'!$L$4,Data!BV117,0)</f>
        <v>0</v>
      </c>
      <c r="BL117" s="4">
        <f>IF(BL$2='NRU Proposal Calc'!$L$4,Data!BW117,0)</f>
        <v>12.324999999999999</v>
      </c>
      <c r="BM117" s="4">
        <f>IF(BM$2='NRU Proposal Calc'!$L$4,Data!BX117,0)</f>
        <v>0</v>
      </c>
      <c r="BN117" s="4">
        <f>IF(BN$2='NRU Proposal Calc'!$L$4,Data!BY117,0)</f>
        <v>0</v>
      </c>
      <c r="BO117" s="4">
        <f>IF(BO$2='NRU Proposal Calc'!$L$4,Data!BZ117,0)</f>
        <v>0</v>
      </c>
      <c r="BP117" s="6">
        <f t="shared" si="14"/>
        <v>12.324999999999999</v>
      </c>
      <c r="BQ117" s="4">
        <f>IF('NRU Proposal Calc'!$J$6='NRU Ref Data'!BQ$2,Data!C117,0)</f>
        <v>0</v>
      </c>
      <c r="BR117" s="4">
        <f>IF('NRU Proposal Calc'!$J$6='NRU Ref Data'!BR$2,Data!D117,0)</f>
        <v>0</v>
      </c>
      <c r="BS117" s="4">
        <f>IF('NRU Proposal Calc'!$J$6='NRU Ref Data'!BS$2,Data!E117,0)</f>
        <v>0</v>
      </c>
      <c r="BT117" s="4">
        <f>IF('NRU Proposal Calc'!$J$6='NRU Ref Data'!BT$2,Data!F117,0)</f>
        <v>113.223</v>
      </c>
      <c r="BU117" s="99">
        <f t="shared" si="8"/>
        <v>113.223</v>
      </c>
      <c r="BV117" s="102">
        <f>IF('NRU Proposal Calc'!$L$6="Yes",'NRU Ref Data'!BP117*'NRU Proposal Calc'!$L$5,0)</f>
        <v>6.1624999999999996</v>
      </c>
      <c r="BW117" s="102">
        <f>IF('NRU Proposal Calc'!$M$6="Yes",IF(('NRU Proposal Calc'!I121-'NRU Ref Data'!BU117)&gt;0,('NRU Proposal Calc'!I121-'NRU Ref Data'!BU117)*'NRU Proposal Calc'!$M$5,0),0)</f>
        <v>54.429391152968101</v>
      </c>
      <c r="BX117" s="80">
        <f>IF('NRU Proposal Calc'!$K$6="Yes",IF(('NRU Proposal Calc'!I121)&lt;'NRU Proposal Calc'!J121,('NRU Proposal Calc'!I121-'NRU Proposal Calc'!J121)*'NRU Proposal Calc'!$K$5,0),0)</f>
        <v>0</v>
      </c>
      <c r="BY117" s="105">
        <f>IF('NRU Proposal Calc'!$N$5='NRU Ref Data'!$BY$2,'NRU Scaling'!D120,0)</f>
        <v>9.1565543340356701</v>
      </c>
      <c r="BZ117" s="1">
        <f>IF('NRU Proposal Calc'!$N$5='NRU Ref Data'!$BZ$2,'NRU Scaling'!H120,0)</f>
        <v>0</v>
      </c>
      <c r="CA117" s="6">
        <f>IF('NRU Proposal Calc'!$N$6="Yes",SUM('NRU Ref Data'!BY117:BZ117),0)</f>
        <v>9.1565543340356701</v>
      </c>
      <c r="CB117" s="4"/>
      <c r="CC117" s="4"/>
      <c r="CD117" s="4"/>
      <c r="CE117" s="4"/>
      <c r="CF117" s="4"/>
      <c r="CG117" s="4"/>
      <c r="CH117" s="4"/>
      <c r="CI117" s="4"/>
      <c r="CJ117" s="4"/>
      <c r="CK117" s="4"/>
      <c r="CL117" s="4"/>
      <c r="CM117" s="4"/>
      <c r="CN117" s="4"/>
      <c r="CO117" s="4"/>
      <c r="CP117" s="4"/>
      <c r="CQ117" s="4"/>
      <c r="CR117" s="4" t="e">
        <f>IF('NRU Proposal Calc'!#REF!='NRU Ref Data'!CR$2,Data!G117,0)</f>
        <v>#REF!</v>
      </c>
      <c r="CS117" s="4" t="e">
        <f>IF('NRU Proposal Calc'!#REF!='NRU Ref Data'!CS$2,Data!H117,0)</f>
        <v>#REF!</v>
      </c>
      <c r="CT117" s="4" t="e">
        <f>IF('NRU Proposal Calc'!#REF!='NRU Ref Data'!CT$2,Data!I117,0)</f>
        <v>#REF!</v>
      </c>
      <c r="CU117" s="4" t="e">
        <f>IF('NRU Proposal Calc'!#REF!='NRU Ref Data'!CU$2,Data!J117,0)</f>
        <v>#REF!</v>
      </c>
      <c r="CV117" s="4" t="e">
        <f>IF('NRU Proposal Calc'!#REF!='NRU Ref Data'!CV$2,Data!K117,0)</f>
        <v>#REF!</v>
      </c>
      <c r="CW117" s="4" t="e">
        <f>IF('NRU Proposal Calc'!#REF!='NRU Ref Data'!CW$2,Data!L117,0)</f>
        <v>#REF!</v>
      </c>
      <c r="CX117" s="4" t="e">
        <f>IF('NRU Proposal Calc'!#REF!='NRU Ref Data'!CX$2,Data!M117,0)</f>
        <v>#REF!</v>
      </c>
      <c r="CY117" s="4" t="e">
        <f>IF('NRU Proposal Calc'!#REF!='NRU Ref Data'!CY$2,Data!N117,0)</f>
        <v>#REF!</v>
      </c>
      <c r="CZ117" s="4" t="e">
        <f>IF('NRU Proposal Calc'!#REF!='NRU Ref Data'!CZ$2,Data!O117,0)</f>
        <v>#REF!</v>
      </c>
      <c r="DA117" s="4" t="e">
        <f>IF('NRU Proposal Calc'!#REF!='NRU Ref Data'!DA$2,Data!P117,0)</f>
        <v>#REF!</v>
      </c>
      <c r="DB117" s="4" t="e">
        <f>IF('NRU Proposal Calc'!#REF!='NRU Ref Data'!DB$2,Data!Q117,0)</f>
        <v>#REF!</v>
      </c>
      <c r="DC117" s="4" t="e">
        <f>IF('NRU Proposal Calc'!#REF!='NRU Ref Data'!DC$2,Data!R117,0)</f>
        <v>#REF!</v>
      </c>
      <c r="DD117" s="4" t="e">
        <f>IF('NRU Proposal Calc'!#REF!='NRU Ref Data'!DD$2,Data!S117,0)</f>
        <v>#REF!</v>
      </c>
      <c r="DE117" s="4" t="e">
        <f>IF('NRU Proposal Calc'!#REF!='NRU Ref Data'!DE$2,Data!T117,0)</f>
        <v>#REF!</v>
      </c>
      <c r="DF117" s="4" t="e">
        <f>IF('NRU Proposal Calc'!#REF!='NRU Ref Data'!DF$2,Data!U117,0)</f>
        <v>#REF!</v>
      </c>
      <c r="DG117" s="22" t="e">
        <f t="shared" si="15"/>
        <v>#REF!</v>
      </c>
    </row>
    <row r="118" spans="1:111" x14ac:dyDescent="0.3">
      <c r="A118" s="12">
        <v>10391</v>
      </c>
      <c r="B118" s="37" t="s">
        <v>125</v>
      </c>
      <c r="C118" s="18">
        <f>IF('NRU Proposal Calc'!$C$6='NRU Ref Data'!C$2,Data!G118,0)</f>
        <v>0</v>
      </c>
      <c r="D118" s="4">
        <f>IF('NRU Proposal Calc'!$C$6='NRU Ref Data'!D$2,Data!H118,0)</f>
        <v>0</v>
      </c>
      <c r="E118" s="4">
        <f>IF('NRU Proposal Calc'!$C$6='NRU Ref Data'!E$2,Data!I118,0)</f>
        <v>33.017314383561647</v>
      </c>
      <c r="F118" s="4">
        <f>IF('NRU Proposal Calc'!$C$6='NRU Ref Data'!F$2,Data!J118,0)</f>
        <v>0</v>
      </c>
      <c r="G118" s="4">
        <f>IF('NRU Proposal Calc'!$C$6='NRU Ref Data'!G$2,Data!K118,0)</f>
        <v>0</v>
      </c>
      <c r="H118" s="4">
        <f>IF('NRU Proposal Calc'!$C$6='NRU Ref Data'!H$2,Data!L118,0)</f>
        <v>0</v>
      </c>
      <c r="I118" s="4">
        <f>IF('NRU Proposal Calc'!$C$6='NRU Ref Data'!I$2,Data!M118,0)</f>
        <v>0</v>
      </c>
      <c r="J118" s="4">
        <f>IF('NRU Proposal Calc'!$C$6='NRU Ref Data'!J$2,Data!N118,0)</f>
        <v>0</v>
      </c>
      <c r="K118" s="4">
        <f>IF('NRU Proposal Calc'!$C$6='NRU Ref Data'!K$2,Data!O118,0)</f>
        <v>0</v>
      </c>
      <c r="L118" s="4">
        <f>IF('NRU Proposal Calc'!$C$6='NRU Ref Data'!L$2,Data!P118,0)</f>
        <v>0</v>
      </c>
      <c r="M118" s="4">
        <f>IF('NRU Proposal Calc'!$C$6='NRU Ref Data'!M$2,Data!Q118,0)</f>
        <v>0</v>
      </c>
      <c r="N118" s="4">
        <f>IF('NRU Proposal Calc'!$C$6='NRU Ref Data'!N$2,Data!R118,0)</f>
        <v>0</v>
      </c>
      <c r="O118" s="4">
        <f>IF('NRU Proposal Calc'!$C$6='NRU Ref Data'!O$2,Data!S118,0)</f>
        <v>0</v>
      </c>
      <c r="P118" s="4">
        <f>IF('NRU Proposal Calc'!$C$6='NRU Ref Data'!P$2,Data!T118,0)</f>
        <v>0</v>
      </c>
      <c r="Q118" s="4">
        <f>IF('NRU Proposal Calc'!$C$6='NRU Ref Data'!Q$2,Data!U118,0)</f>
        <v>0</v>
      </c>
      <c r="R118" s="22">
        <f t="shared" si="9"/>
        <v>33.017314383561647</v>
      </c>
      <c r="S118" s="18">
        <f>IF(S$2='NRU Proposal Calc'!$D$6,Data!V118,0)</f>
        <v>0</v>
      </c>
      <c r="T118" s="4">
        <f>IF(T$2='NRU Proposal Calc'!$D$6,Data!W118,0)</f>
        <v>0</v>
      </c>
      <c r="U118" s="4">
        <f>IF(U$2='NRU Proposal Calc'!$D$6,Data!X118,0)</f>
        <v>0</v>
      </c>
      <c r="V118" s="4">
        <f>IF(V$2='NRU Proposal Calc'!$D$6,Data!Y118,0)</f>
        <v>0</v>
      </c>
      <c r="W118" s="4">
        <f>IF(W$2='NRU Proposal Calc'!$D$6,Data!Z118,0)</f>
        <v>0</v>
      </c>
      <c r="X118" s="4">
        <f>IF(X$2='NRU Proposal Calc'!$D$6,Data!AA118,0)</f>
        <v>0</v>
      </c>
      <c r="Y118" s="4">
        <f>IF(Y$2='NRU Proposal Calc'!$D$6,Data!AB118,0)</f>
        <v>0</v>
      </c>
      <c r="Z118" s="4">
        <f>IF(Z$2='NRU Proposal Calc'!$D$6,Data!AC118,0)</f>
        <v>0</v>
      </c>
      <c r="AA118" s="4">
        <f>IF(AA$2='NRU Proposal Calc'!$D$6,Data!AD118,0)</f>
        <v>0</v>
      </c>
      <c r="AB118" s="4">
        <f>IF(AB$2='NRU Proposal Calc'!$D$6,Data!AE118,0)</f>
        <v>0</v>
      </c>
      <c r="AC118" s="4">
        <f>IF(AC$2='NRU Proposal Calc'!$D$6,Data!AF118,0)</f>
        <v>0</v>
      </c>
      <c r="AD118" s="4">
        <f>IF(AD$2='NRU Proposal Calc'!$D$6,Data!AG118,0)</f>
        <v>0</v>
      </c>
      <c r="AE118" s="4">
        <f>IF(AE$2='NRU Proposal Calc'!$D$6,Data!AH118,0)</f>
        <v>0</v>
      </c>
      <c r="AF118" s="4">
        <f>IF(AF$2='NRU Proposal Calc'!$D$6,Data!AI118,0)</f>
        <v>0</v>
      </c>
      <c r="AG118" s="6">
        <f t="shared" si="10"/>
        <v>0</v>
      </c>
      <c r="AH118" s="18">
        <f>IF(AH$2='NRU Proposal Calc'!$E$6,0,0)</f>
        <v>0</v>
      </c>
      <c r="AI118" s="4">
        <f>IF(AI$2='NRU Proposal Calc'!$E$6,Data!AJ118,0)</f>
        <v>0</v>
      </c>
      <c r="AJ118" s="4">
        <f>IF(AJ$2='NRU Proposal Calc'!$E$6,Data!AK118,0)</f>
        <v>0</v>
      </c>
      <c r="AK118" s="4">
        <f>IF(AK$2='NRU Proposal Calc'!$E$6,Data!AL118,0)</f>
        <v>0</v>
      </c>
      <c r="AL118" s="4">
        <f>IF(AL$2='NRU Proposal Calc'!$E$6,Data!AM118,0)</f>
        <v>0</v>
      </c>
      <c r="AM118" s="4">
        <f>IF(AM$2='NRU Proposal Calc'!$E$6,Data!AN118,0)</f>
        <v>0</v>
      </c>
      <c r="AN118" s="4">
        <f>IF(AN$2='NRU Proposal Calc'!$E$6,Data!AO118,0)</f>
        <v>0</v>
      </c>
      <c r="AO118" s="4">
        <f>IF(AO$2='NRU Proposal Calc'!$E$6,Data!AP118,0)</f>
        <v>0</v>
      </c>
      <c r="AP118" s="6">
        <f t="shared" si="11"/>
        <v>0</v>
      </c>
      <c r="AQ118" s="18">
        <f>IF(AQ$2='NRU Proposal Calc'!$F$6,0,0)</f>
        <v>0</v>
      </c>
      <c r="AR118" s="4">
        <f>IF(AR$2='NRU Proposal Calc'!$F$6,Data!AQ118,0)</f>
        <v>0</v>
      </c>
      <c r="AS118" s="4">
        <f>IF(AS$2='NRU Proposal Calc'!$F$6,Data!AR118,0)</f>
        <v>0</v>
      </c>
      <c r="AT118" s="4">
        <f>IF(AT$2='NRU Proposal Calc'!$F$6,Data!AS118,0)</f>
        <v>0</v>
      </c>
      <c r="AU118" s="4">
        <f>IF(AU$2='NRU Proposal Calc'!$F$6,Data!AT118,0)</f>
        <v>0</v>
      </c>
      <c r="AV118" s="4">
        <f>IF(AV$2='NRU Proposal Calc'!$F$6,Data!AU118,0)</f>
        <v>0</v>
      </c>
      <c r="AW118" s="4">
        <f>IF(AW$2='NRU Proposal Calc'!$F$6,Data!AV118,0)</f>
        <v>0</v>
      </c>
      <c r="AX118" s="4">
        <f>IF(AX$2='NRU Proposal Calc'!$F$6,Data!AW118,0)</f>
        <v>0</v>
      </c>
      <c r="AY118" s="6">
        <f t="shared" si="12"/>
        <v>0</v>
      </c>
      <c r="AZ118" s="18">
        <f>IF(AZ$2='NRU Proposal Calc'!$G$6,0,0)</f>
        <v>0</v>
      </c>
      <c r="BA118" s="4">
        <f>IF(BA$2='NRU Proposal Calc'!$G$6,Data!AX118,0)</f>
        <v>0</v>
      </c>
      <c r="BB118" s="4">
        <f>IF(BB$2='NRU Proposal Calc'!$G$6,Data!AY118,0)</f>
        <v>0</v>
      </c>
      <c r="BC118" s="4">
        <f>IF(BC$2='NRU Proposal Calc'!$G$6,Data!AZ118,0)</f>
        <v>0</v>
      </c>
      <c r="BD118" s="4">
        <f>IF(BD$2='NRU Proposal Calc'!$G$6,Data!BA118,0)</f>
        <v>0</v>
      </c>
      <c r="BE118" s="4">
        <f>IF(BE$2='NRU Proposal Calc'!$G$6,Data!BB118,0)</f>
        <v>0</v>
      </c>
      <c r="BF118" s="4">
        <f>IF(BF$2='NRU Proposal Calc'!$G$6,Data!BC118,0)</f>
        <v>0</v>
      </c>
      <c r="BG118" s="4">
        <f>IF(BG$2='NRU Proposal Calc'!$G$6,Data!BD118,0)</f>
        <v>0</v>
      </c>
      <c r="BH118" s="6">
        <f t="shared" si="13"/>
        <v>0</v>
      </c>
      <c r="BI118" s="97">
        <f>IF('NRU Proposal Calc'!$H$6="Yes",Data!BE118,0)</f>
        <v>0</v>
      </c>
      <c r="BJ118" s="18">
        <f>IF(BJ$2='NRU Proposal Calc'!$L$4,0,0)</f>
        <v>0</v>
      </c>
      <c r="BK118" s="4">
        <f>IF(BK$2='NRU Proposal Calc'!$L$4,Data!BV118,0)</f>
        <v>0</v>
      </c>
      <c r="BL118" s="4">
        <f>IF(BL$2='NRU Proposal Calc'!$L$4,Data!BW118,0)</f>
        <v>0.312</v>
      </c>
      <c r="BM118" s="4">
        <f>IF(BM$2='NRU Proposal Calc'!$L$4,Data!BX118,0)</f>
        <v>0</v>
      </c>
      <c r="BN118" s="4">
        <f>IF(BN$2='NRU Proposal Calc'!$L$4,Data!BY118,0)</f>
        <v>0</v>
      </c>
      <c r="BO118" s="4">
        <f>IF(BO$2='NRU Proposal Calc'!$L$4,Data!BZ118,0)</f>
        <v>0</v>
      </c>
      <c r="BP118" s="6">
        <f t="shared" si="14"/>
        <v>0.312</v>
      </c>
      <c r="BQ118" s="4">
        <f>IF('NRU Proposal Calc'!$J$6='NRU Ref Data'!BQ$2,Data!C118,0)</f>
        <v>0</v>
      </c>
      <c r="BR118" s="4">
        <f>IF('NRU Proposal Calc'!$J$6='NRU Ref Data'!BR$2,Data!D118,0)</f>
        <v>0</v>
      </c>
      <c r="BS118" s="4">
        <f>IF('NRU Proposal Calc'!$J$6='NRU Ref Data'!BS$2,Data!E118,0)</f>
        <v>0</v>
      </c>
      <c r="BT118" s="4">
        <f>IF('NRU Proposal Calc'!$J$6='NRU Ref Data'!BT$2,Data!F118,0)</f>
        <v>29.977</v>
      </c>
      <c r="BU118" s="99">
        <f t="shared" si="8"/>
        <v>29.977</v>
      </c>
      <c r="BV118" s="102">
        <f>IF('NRU Proposal Calc'!$L$6="Yes",'NRU Ref Data'!BP118*'NRU Proposal Calc'!$L$5,0)</f>
        <v>0.156</v>
      </c>
      <c r="BW118" s="102">
        <f>IF('NRU Proposal Calc'!$M$6="Yes",IF(('NRU Proposal Calc'!I122-'NRU Ref Data'!BU118)&gt;0,('NRU Proposal Calc'!I122-'NRU Ref Data'!BU118)*'NRU Proposal Calc'!$M$5,0),0)</f>
        <v>1.5201571917808234</v>
      </c>
      <c r="BX118" s="80">
        <f>IF('NRU Proposal Calc'!$K$6="Yes",IF(('NRU Proposal Calc'!I122)&lt;'NRU Proposal Calc'!J122,('NRU Proposal Calc'!I122-'NRU Proposal Calc'!J122)*'NRU Proposal Calc'!$K$5,0),0)</f>
        <v>0</v>
      </c>
      <c r="BY118" s="105">
        <f>IF('NRU Proposal Calc'!$N$5='NRU Ref Data'!$BY$2,'NRU Scaling'!D121,0)</f>
        <v>1.6674857473243814</v>
      </c>
      <c r="BZ118" s="1">
        <f>IF('NRU Proposal Calc'!$N$5='NRU Ref Data'!$BZ$2,'NRU Scaling'!H121,0)</f>
        <v>0</v>
      </c>
      <c r="CA118" s="6">
        <f>IF('NRU Proposal Calc'!$N$6="Yes",SUM('NRU Ref Data'!BY118:BZ118),0)</f>
        <v>1.6674857473243814</v>
      </c>
      <c r="CB118" s="4"/>
      <c r="CC118" s="4"/>
      <c r="CD118" s="4"/>
      <c r="CE118" s="4"/>
      <c r="CF118" s="4"/>
      <c r="CG118" s="4"/>
      <c r="CH118" s="4"/>
      <c r="CI118" s="4"/>
      <c r="CJ118" s="4"/>
      <c r="CK118" s="4"/>
      <c r="CL118" s="4"/>
      <c r="CM118" s="4"/>
      <c r="CN118" s="4"/>
      <c r="CO118" s="4"/>
      <c r="CP118" s="4"/>
      <c r="CQ118" s="4"/>
      <c r="CR118" s="4" t="e">
        <f>IF('NRU Proposal Calc'!#REF!='NRU Ref Data'!CR$2,Data!G118,0)</f>
        <v>#REF!</v>
      </c>
      <c r="CS118" s="4" t="e">
        <f>IF('NRU Proposal Calc'!#REF!='NRU Ref Data'!CS$2,Data!H118,0)</f>
        <v>#REF!</v>
      </c>
      <c r="CT118" s="4" t="e">
        <f>IF('NRU Proposal Calc'!#REF!='NRU Ref Data'!CT$2,Data!I118,0)</f>
        <v>#REF!</v>
      </c>
      <c r="CU118" s="4" t="e">
        <f>IF('NRU Proposal Calc'!#REF!='NRU Ref Data'!CU$2,Data!J118,0)</f>
        <v>#REF!</v>
      </c>
      <c r="CV118" s="4" t="e">
        <f>IF('NRU Proposal Calc'!#REF!='NRU Ref Data'!CV$2,Data!K118,0)</f>
        <v>#REF!</v>
      </c>
      <c r="CW118" s="4" t="e">
        <f>IF('NRU Proposal Calc'!#REF!='NRU Ref Data'!CW$2,Data!L118,0)</f>
        <v>#REF!</v>
      </c>
      <c r="CX118" s="4" t="e">
        <f>IF('NRU Proposal Calc'!#REF!='NRU Ref Data'!CX$2,Data!M118,0)</f>
        <v>#REF!</v>
      </c>
      <c r="CY118" s="4" t="e">
        <f>IF('NRU Proposal Calc'!#REF!='NRU Ref Data'!CY$2,Data!N118,0)</f>
        <v>#REF!</v>
      </c>
      <c r="CZ118" s="4" t="e">
        <f>IF('NRU Proposal Calc'!#REF!='NRU Ref Data'!CZ$2,Data!O118,0)</f>
        <v>#REF!</v>
      </c>
      <c r="DA118" s="4" t="e">
        <f>IF('NRU Proposal Calc'!#REF!='NRU Ref Data'!DA$2,Data!P118,0)</f>
        <v>#REF!</v>
      </c>
      <c r="DB118" s="4" t="e">
        <f>IF('NRU Proposal Calc'!#REF!='NRU Ref Data'!DB$2,Data!Q118,0)</f>
        <v>#REF!</v>
      </c>
      <c r="DC118" s="4" t="e">
        <f>IF('NRU Proposal Calc'!#REF!='NRU Ref Data'!DC$2,Data!R118,0)</f>
        <v>#REF!</v>
      </c>
      <c r="DD118" s="4" t="e">
        <f>IF('NRU Proposal Calc'!#REF!='NRU Ref Data'!DD$2,Data!S118,0)</f>
        <v>#REF!</v>
      </c>
      <c r="DE118" s="4" t="e">
        <f>IF('NRU Proposal Calc'!#REF!='NRU Ref Data'!DE$2,Data!T118,0)</f>
        <v>#REF!</v>
      </c>
      <c r="DF118" s="4" t="e">
        <f>IF('NRU Proposal Calc'!#REF!='NRU Ref Data'!DF$2,Data!U118,0)</f>
        <v>#REF!</v>
      </c>
      <c r="DG118" s="22" t="e">
        <f t="shared" si="15"/>
        <v>#REF!</v>
      </c>
    </row>
    <row r="119" spans="1:111" x14ac:dyDescent="0.3">
      <c r="A119" s="12">
        <v>10406</v>
      </c>
      <c r="B119" s="37" t="s">
        <v>126</v>
      </c>
      <c r="C119" s="18">
        <f>IF('NRU Proposal Calc'!$C$6='NRU Ref Data'!C$2,Data!G119,0)</f>
        <v>0</v>
      </c>
      <c r="D119" s="4">
        <f>IF('NRU Proposal Calc'!$C$6='NRU Ref Data'!D$2,Data!H119,0)</f>
        <v>0</v>
      </c>
      <c r="E119" s="4">
        <f>IF('NRU Proposal Calc'!$C$6='NRU Ref Data'!E$2,Data!I119,0)</f>
        <v>0.71784543378995447</v>
      </c>
      <c r="F119" s="4">
        <f>IF('NRU Proposal Calc'!$C$6='NRU Ref Data'!F$2,Data!J119,0)</f>
        <v>0</v>
      </c>
      <c r="G119" s="4">
        <f>IF('NRU Proposal Calc'!$C$6='NRU Ref Data'!G$2,Data!K119,0)</f>
        <v>0</v>
      </c>
      <c r="H119" s="4">
        <f>IF('NRU Proposal Calc'!$C$6='NRU Ref Data'!H$2,Data!L119,0)</f>
        <v>0</v>
      </c>
      <c r="I119" s="4">
        <f>IF('NRU Proposal Calc'!$C$6='NRU Ref Data'!I$2,Data!M119,0)</f>
        <v>0</v>
      </c>
      <c r="J119" s="4">
        <f>IF('NRU Proposal Calc'!$C$6='NRU Ref Data'!J$2,Data!N119,0)</f>
        <v>0</v>
      </c>
      <c r="K119" s="4">
        <f>IF('NRU Proposal Calc'!$C$6='NRU Ref Data'!K$2,Data!O119,0)</f>
        <v>0</v>
      </c>
      <c r="L119" s="4">
        <f>IF('NRU Proposal Calc'!$C$6='NRU Ref Data'!L$2,Data!P119,0)</f>
        <v>0</v>
      </c>
      <c r="M119" s="4">
        <f>IF('NRU Proposal Calc'!$C$6='NRU Ref Data'!M$2,Data!Q119,0)</f>
        <v>0</v>
      </c>
      <c r="N119" s="4">
        <f>IF('NRU Proposal Calc'!$C$6='NRU Ref Data'!N$2,Data!R119,0)</f>
        <v>0</v>
      </c>
      <c r="O119" s="4">
        <f>IF('NRU Proposal Calc'!$C$6='NRU Ref Data'!O$2,Data!S119,0)</f>
        <v>0</v>
      </c>
      <c r="P119" s="4">
        <f>IF('NRU Proposal Calc'!$C$6='NRU Ref Data'!P$2,Data!T119,0)</f>
        <v>0</v>
      </c>
      <c r="Q119" s="4">
        <f>IF('NRU Proposal Calc'!$C$6='NRU Ref Data'!Q$2,Data!U119,0)</f>
        <v>0</v>
      </c>
      <c r="R119" s="22">
        <f t="shared" si="9"/>
        <v>0.71784543378995447</v>
      </c>
      <c r="S119" s="18">
        <f>IF(S$2='NRU Proposal Calc'!$D$6,Data!V119,0)</f>
        <v>0</v>
      </c>
      <c r="T119" s="4">
        <f>IF(T$2='NRU Proposal Calc'!$D$6,Data!W119,0)</f>
        <v>0</v>
      </c>
      <c r="U119" s="4">
        <f>IF(U$2='NRU Proposal Calc'!$D$6,Data!X119,0)</f>
        <v>0</v>
      </c>
      <c r="V119" s="4">
        <f>IF(V$2='NRU Proposal Calc'!$D$6,Data!Y119,0)</f>
        <v>0</v>
      </c>
      <c r="W119" s="4">
        <f>IF(W$2='NRU Proposal Calc'!$D$6,Data!Z119,0)</f>
        <v>0</v>
      </c>
      <c r="X119" s="4">
        <f>IF(X$2='NRU Proposal Calc'!$D$6,Data!AA119,0)</f>
        <v>0</v>
      </c>
      <c r="Y119" s="4">
        <f>IF(Y$2='NRU Proposal Calc'!$D$6,Data!AB119,0)</f>
        <v>0</v>
      </c>
      <c r="Z119" s="4">
        <f>IF(Z$2='NRU Proposal Calc'!$D$6,Data!AC119,0)</f>
        <v>0</v>
      </c>
      <c r="AA119" s="4">
        <f>IF(AA$2='NRU Proposal Calc'!$D$6,Data!AD119,0)</f>
        <v>0</v>
      </c>
      <c r="AB119" s="4">
        <f>IF(AB$2='NRU Proposal Calc'!$D$6,Data!AE119,0)</f>
        <v>0</v>
      </c>
      <c r="AC119" s="4">
        <f>IF(AC$2='NRU Proposal Calc'!$D$6,Data!AF119,0)</f>
        <v>0</v>
      </c>
      <c r="AD119" s="4">
        <f>IF(AD$2='NRU Proposal Calc'!$D$6,Data!AG119,0)</f>
        <v>0</v>
      </c>
      <c r="AE119" s="4">
        <f>IF(AE$2='NRU Proposal Calc'!$D$6,Data!AH119,0)</f>
        <v>0</v>
      </c>
      <c r="AF119" s="4">
        <f>IF(AF$2='NRU Proposal Calc'!$D$6,Data!AI119,0)</f>
        <v>0</v>
      </c>
      <c r="AG119" s="6">
        <f t="shared" si="10"/>
        <v>0</v>
      </c>
      <c r="AH119" s="18">
        <f>IF(AH$2='NRU Proposal Calc'!$E$6,0,0)</f>
        <v>0</v>
      </c>
      <c r="AI119" s="4">
        <f>IF(AI$2='NRU Proposal Calc'!$E$6,Data!AJ119,0)</f>
        <v>0</v>
      </c>
      <c r="AJ119" s="4">
        <f>IF(AJ$2='NRU Proposal Calc'!$E$6,Data!AK119,0)</f>
        <v>0</v>
      </c>
      <c r="AK119" s="4">
        <f>IF(AK$2='NRU Proposal Calc'!$E$6,Data!AL119,0)</f>
        <v>0</v>
      </c>
      <c r="AL119" s="4">
        <f>IF(AL$2='NRU Proposal Calc'!$E$6,Data!AM119,0)</f>
        <v>0</v>
      </c>
      <c r="AM119" s="4">
        <f>IF(AM$2='NRU Proposal Calc'!$E$6,Data!AN119,0)</f>
        <v>0</v>
      </c>
      <c r="AN119" s="4">
        <f>IF(AN$2='NRU Proposal Calc'!$E$6,Data!AO119,0)</f>
        <v>0</v>
      </c>
      <c r="AO119" s="4">
        <f>IF(AO$2='NRU Proposal Calc'!$E$6,Data!AP119,0)</f>
        <v>0</v>
      </c>
      <c r="AP119" s="6">
        <f t="shared" si="11"/>
        <v>0</v>
      </c>
      <c r="AQ119" s="18">
        <f>IF(AQ$2='NRU Proposal Calc'!$F$6,0,0)</f>
        <v>0</v>
      </c>
      <c r="AR119" s="4">
        <f>IF(AR$2='NRU Proposal Calc'!$F$6,Data!AQ119,0)</f>
        <v>0</v>
      </c>
      <c r="AS119" s="4">
        <f>IF(AS$2='NRU Proposal Calc'!$F$6,Data!AR119,0)</f>
        <v>0</v>
      </c>
      <c r="AT119" s="4">
        <f>IF(AT$2='NRU Proposal Calc'!$F$6,Data!AS119,0)</f>
        <v>0</v>
      </c>
      <c r="AU119" s="4">
        <f>IF(AU$2='NRU Proposal Calc'!$F$6,Data!AT119,0)</f>
        <v>0</v>
      </c>
      <c r="AV119" s="4">
        <f>IF(AV$2='NRU Proposal Calc'!$F$6,Data!AU119,0)</f>
        <v>0</v>
      </c>
      <c r="AW119" s="4">
        <f>IF(AW$2='NRU Proposal Calc'!$F$6,Data!AV119,0)</f>
        <v>0</v>
      </c>
      <c r="AX119" s="4">
        <f>IF(AX$2='NRU Proposal Calc'!$F$6,Data!AW119,0)</f>
        <v>0</v>
      </c>
      <c r="AY119" s="6">
        <f t="shared" si="12"/>
        <v>0</v>
      </c>
      <c r="AZ119" s="18">
        <f>IF(AZ$2='NRU Proposal Calc'!$G$6,0,0)</f>
        <v>0</v>
      </c>
      <c r="BA119" s="4">
        <f>IF(BA$2='NRU Proposal Calc'!$G$6,Data!AX119,0)</f>
        <v>0</v>
      </c>
      <c r="BB119" s="4">
        <f>IF(BB$2='NRU Proposal Calc'!$G$6,Data!AY119,0)</f>
        <v>0</v>
      </c>
      <c r="BC119" s="4">
        <f>IF(BC$2='NRU Proposal Calc'!$G$6,Data!AZ119,0)</f>
        <v>0</v>
      </c>
      <c r="BD119" s="4">
        <f>IF(BD$2='NRU Proposal Calc'!$G$6,Data!BA119,0)</f>
        <v>0</v>
      </c>
      <c r="BE119" s="4">
        <f>IF(BE$2='NRU Proposal Calc'!$G$6,Data!BB119,0)</f>
        <v>0</v>
      </c>
      <c r="BF119" s="4">
        <f>IF(BF$2='NRU Proposal Calc'!$G$6,Data!BC119,0)</f>
        <v>0</v>
      </c>
      <c r="BG119" s="4">
        <f>IF(BG$2='NRU Proposal Calc'!$G$6,Data!BD119,0)</f>
        <v>0</v>
      </c>
      <c r="BH119" s="6">
        <f t="shared" si="13"/>
        <v>0</v>
      </c>
      <c r="BI119" s="97">
        <f>IF('NRU Proposal Calc'!$H$6="Yes",Data!BE119,0)</f>
        <v>0</v>
      </c>
      <c r="BJ119" s="18">
        <f>IF(BJ$2='NRU Proposal Calc'!$L$4,0,0)</f>
        <v>0</v>
      </c>
      <c r="BK119" s="4">
        <f>IF(BK$2='NRU Proposal Calc'!$L$4,Data!BV119,0)</f>
        <v>0</v>
      </c>
      <c r="BL119" s="4">
        <f>IF(BL$2='NRU Proposal Calc'!$L$4,Data!BW119,0)</f>
        <v>0</v>
      </c>
      <c r="BM119" s="4">
        <f>IF(BM$2='NRU Proposal Calc'!$L$4,Data!BX119,0)</f>
        <v>0</v>
      </c>
      <c r="BN119" s="4">
        <f>IF(BN$2='NRU Proposal Calc'!$L$4,Data!BY119,0)</f>
        <v>0</v>
      </c>
      <c r="BO119" s="4">
        <f>IF(BO$2='NRU Proposal Calc'!$L$4,Data!BZ119,0)</f>
        <v>0</v>
      </c>
      <c r="BP119" s="6">
        <f t="shared" si="14"/>
        <v>0</v>
      </c>
      <c r="BQ119" s="4">
        <f>IF('NRU Proposal Calc'!$J$6='NRU Ref Data'!BQ$2,Data!C119,0)</f>
        <v>0</v>
      </c>
      <c r="BR119" s="4">
        <f>IF('NRU Proposal Calc'!$J$6='NRU Ref Data'!BR$2,Data!D119,0)</f>
        <v>0</v>
      </c>
      <c r="BS119" s="4">
        <f>IF('NRU Proposal Calc'!$J$6='NRU Ref Data'!BS$2,Data!E119,0)</f>
        <v>0</v>
      </c>
      <c r="BT119" s="4">
        <f>IF('NRU Proposal Calc'!$J$6='NRU Ref Data'!BT$2,Data!F119,0)</f>
        <v>0.45800000000000002</v>
      </c>
      <c r="BU119" s="99">
        <f t="shared" si="8"/>
        <v>0.45800000000000002</v>
      </c>
      <c r="BV119" s="102">
        <f>IF('NRU Proposal Calc'!$L$6="Yes",'NRU Ref Data'!BP119*'NRU Proposal Calc'!$L$5,0)</f>
        <v>0</v>
      </c>
      <c r="BW119" s="102">
        <f>IF('NRU Proposal Calc'!$M$6="Yes",IF(('NRU Proposal Calc'!I123-'NRU Ref Data'!BU119)&gt;0,('NRU Proposal Calc'!I123-'NRU Ref Data'!BU119)*'NRU Proposal Calc'!$M$5,0),0)</f>
        <v>0.12992271689497722</v>
      </c>
      <c r="BX119" s="80">
        <f>IF('NRU Proposal Calc'!$K$6="Yes",IF(('NRU Proposal Calc'!I123)&lt;'NRU Proposal Calc'!J123,('NRU Proposal Calc'!I123-'NRU Proposal Calc'!J123)*'NRU Proposal Calc'!$K$5,0),0)</f>
        <v>0</v>
      </c>
      <c r="BY119" s="105">
        <f>IF('NRU Proposal Calc'!$N$5='NRU Ref Data'!$BY$2,'NRU Scaling'!D122,0)</f>
        <v>3.0971720925366774E-2</v>
      </c>
      <c r="BZ119" s="1">
        <f>IF('NRU Proposal Calc'!$N$5='NRU Ref Data'!$BZ$2,'NRU Scaling'!H122,0)</f>
        <v>0</v>
      </c>
      <c r="CA119" s="6">
        <f>IF('NRU Proposal Calc'!$N$6="Yes",SUM('NRU Ref Data'!BY119:BZ119),0)</f>
        <v>3.0971720925366774E-2</v>
      </c>
      <c r="CB119" s="4"/>
      <c r="CC119" s="4"/>
      <c r="CD119" s="4"/>
      <c r="CE119" s="4"/>
      <c r="CF119" s="4"/>
      <c r="CG119" s="4"/>
      <c r="CH119" s="4"/>
      <c r="CI119" s="4"/>
      <c r="CJ119" s="4"/>
      <c r="CK119" s="4"/>
      <c r="CL119" s="4"/>
      <c r="CM119" s="4"/>
      <c r="CN119" s="4"/>
      <c r="CO119" s="4"/>
      <c r="CP119" s="4"/>
      <c r="CQ119" s="4"/>
      <c r="CR119" s="4" t="e">
        <f>IF('NRU Proposal Calc'!#REF!='NRU Ref Data'!CR$2,Data!G119,0)</f>
        <v>#REF!</v>
      </c>
      <c r="CS119" s="4" t="e">
        <f>IF('NRU Proposal Calc'!#REF!='NRU Ref Data'!CS$2,Data!H119,0)</f>
        <v>#REF!</v>
      </c>
      <c r="CT119" s="4" t="e">
        <f>IF('NRU Proposal Calc'!#REF!='NRU Ref Data'!CT$2,Data!I119,0)</f>
        <v>#REF!</v>
      </c>
      <c r="CU119" s="4" t="e">
        <f>IF('NRU Proposal Calc'!#REF!='NRU Ref Data'!CU$2,Data!J119,0)</f>
        <v>#REF!</v>
      </c>
      <c r="CV119" s="4" t="e">
        <f>IF('NRU Proposal Calc'!#REF!='NRU Ref Data'!CV$2,Data!K119,0)</f>
        <v>#REF!</v>
      </c>
      <c r="CW119" s="4" t="e">
        <f>IF('NRU Proposal Calc'!#REF!='NRU Ref Data'!CW$2,Data!L119,0)</f>
        <v>#REF!</v>
      </c>
      <c r="CX119" s="4" t="e">
        <f>IF('NRU Proposal Calc'!#REF!='NRU Ref Data'!CX$2,Data!M119,0)</f>
        <v>#REF!</v>
      </c>
      <c r="CY119" s="4" t="e">
        <f>IF('NRU Proposal Calc'!#REF!='NRU Ref Data'!CY$2,Data!N119,0)</f>
        <v>#REF!</v>
      </c>
      <c r="CZ119" s="4" t="e">
        <f>IF('NRU Proposal Calc'!#REF!='NRU Ref Data'!CZ$2,Data!O119,0)</f>
        <v>#REF!</v>
      </c>
      <c r="DA119" s="4" t="e">
        <f>IF('NRU Proposal Calc'!#REF!='NRU Ref Data'!DA$2,Data!P119,0)</f>
        <v>#REF!</v>
      </c>
      <c r="DB119" s="4" t="e">
        <f>IF('NRU Proposal Calc'!#REF!='NRU Ref Data'!DB$2,Data!Q119,0)</f>
        <v>#REF!</v>
      </c>
      <c r="DC119" s="4" t="e">
        <f>IF('NRU Proposal Calc'!#REF!='NRU Ref Data'!DC$2,Data!R119,0)</f>
        <v>#REF!</v>
      </c>
      <c r="DD119" s="4" t="e">
        <f>IF('NRU Proposal Calc'!#REF!='NRU Ref Data'!DD$2,Data!S119,0)</f>
        <v>#REF!</v>
      </c>
      <c r="DE119" s="4" t="e">
        <f>IF('NRU Proposal Calc'!#REF!='NRU Ref Data'!DE$2,Data!T119,0)</f>
        <v>#REF!</v>
      </c>
      <c r="DF119" s="4" t="e">
        <f>IF('NRU Proposal Calc'!#REF!='NRU Ref Data'!DF$2,Data!U119,0)</f>
        <v>#REF!</v>
      </c>
      <c r="DG119" s="22" t="e">
        <f t="shared" si="15"/>
        <v>#REF!</v>
      </c>
    </row>
    <row r="120" spans="1:111" x14ac:dyDescent="0.3">
      <c r="A120" s="12">
        <v>10408</v>
      </c>
      <c r="B120" s="37" t="s">
        <v>127</v>
      </c>
      <c r="C120" s="18">
        <f>IF('NRU Proposal Calc'!$C$6='NRU Ref Data'!C$2,Data!G120,0)</f>
        <v>0</v>
      </c>
      <c r="D120" s="4">
        <f>IF('NRU Proposal Calc'!$C$6='NRU Ref Data'!D$2,Data!H120,0)</f>
        <v>0</v>
      </c>
      <c r="E120" s="4">
        <f>IF('NRU Proposal Calc'!$C$6='NRU Ref Data'!E$2,Data!I120,0)</f>
        <v>1.6404974885844752</v>
      </c>
      <c r="F120" s="4">
        <f>IF('NRU Proposal Calc'!$C$6='NRU Ref Data'!F$2,Data!J120,0)</f>
        <v>0</v>
      </c>
      <c r="G120" s="4">
        <f>IF('NRU Proposal Calc'!$C$6='NRU Ref Data'!G$2,Data!K120,0)</f>
        <v>0</v>
      </c>
      <c r="H120" s="4">
        <f>IF('NRU Proposal Calc'!$C$6='NRU Ref Data'!H$2,Data!L120,0)</f>
        <v>0</v>
      </c>
      <c r="I120" s="4">
        <f>IF('NRU Proposal Calc'!$C$6='NRU Ref Data'!I$2,Data!M120,0)</f>
        <v>0</v>
      </c>
      <c r="J120" s="4">
        <f>IF('NRU Proposal Calc'!$C$6='NRU Ref Data'!J$2,Data!N120,0)</f>
        <v>0</v>
      </c>
      <c r="K120" s="4">
        <f>IF('NRU Proposal Calc'!$C$6='NRU Ref Data'!K$2,Data!O120,0)</f>
        <v>0</v>
      </c>
      <c r="L120" s="4">
        <f>IF('NRU Proposal Calc'!$C$6='NRU Ref Data'!L$2,Data!P120,0)</f>
        <v>0</v>
      </c>
      <c r="M120" s="4">
        <f>IF('NRU Proposal Calc'!$C$6='NRU Ref Data'!M$2,Data!Q120,0)</f>
        <v>0</v>
      </c>
      <c r="N120" s="4">
        <f>IF('NRU Proposal Calc'!$C$6='NRU Ref Data'!N$2,Data!R120,0)</f>
        <v>0</v>
      </c>
      <c r="O120" s="4">
        <f>IF('NRU Proposal Calc'!$C$6='NRU Ref Data'!O$2,Data!S120,0)</f>
        <v>0</v>
      </c>
      <c r="P120" s="4">
        <f>IF('NRU Proposal Calc'!$C$6='NRU Ref Data'!P$2,Data!T120,0)</f>
        <v>0</v>
      </c>
      <c r="Q120" s="4">
        <f>IF('NRU Proposal Calc'!$C$6='NRU Ref Data'!Q$2,Data!U120,0)</f>
        <v>0</v>
      </c>
      <c r="R120" s="22">
        <f t="shared" si="9"/>
        <v>1.6404974885844752</v>
      </c>
      <c r="S120" s="18">
        <f>IF(S$2='NRU Proposal Calc'!$D$6,Data!V120,0)</f>
        <v>0</v>
      </c>
      <c r="T120" s="4">
        <f>IF(T$2='NRU Proposal Calc'!$D$6,Data!W120,0)</f>
        <v>0</v>
      </c>
      <c r="U120" s="4">
        <f>IF(U$2='NRU Proposal Calc'!$D$6,Data!X120,0)</f>
        <v>0</v>
      </c>
      <c r="V120" s="4">
        <f>IF(V$2='NRU Proposal Calc'!$D$6,Data!Y120,0)</f>
        <v>0</v>
      </c>
      <c r="W120" s="4">
        <f>IF(W$2='NRU Proposal Calc'!$D$6,Data!Z120,0)</f>
        <v>0</v>
      </c>
      <c r="X120" s="4">
        <f>IF(X$2='NRU Proposal Calc'!$D$6,Data!AA120,0)</f>
        <v>0</v>
      </c>
      <c r="Y120" s="4">
        <f>IF(Y$2='NRU Proposal Calc'!$D$6,Data!AB120,0)</f>
        <v>0</v>
      </c>
      <c r="Z120" s="4">
        <f>IF(Z$2='NRU Proposal Calc'!$D$6,Data!AC120,0)</f>
        <v>0</v>
      </c>
      <c r="AA120" s="4">
        <f>IF(AA$2='NRU Proposal Calc'!$D$6,Data!AD120,0)</f>
        <v>0</v>
      </c>
      <c r="AB120" s="4">
        <f>IF(AB$2='NRU Proposal Calc'!$D$6,Data!AE120,0)</f>
        <v>0</v>
      </c>
      <c r="AC120" s="4">
        <f>IF(AC$2='NRU Proposal Calc'!$D$6,Data!AF120,0)</f>
        <v>0</v>
      </c>
      <c r="AD120" s="4">
        <f>IF(AD$2='NRU Proposal Calc'!$D$6,Data!AG120,0)</f>
        <v>0</v>
      </c>
      <c r="AE120" s="4">
        <f>IF(AE$2='NRU Proposal Calc'!$D$6,Data!AH120,0)</f>
        <v>0</v>
      </c>
      <c r="AF120" s="4">
        <f>IF(AF$2='NRU Proposal Calc'!$D$6,Data!AI120,0)</f>
        <v>0</v>
      </c>
      <c r="AG120" s="6">
        <f t="shared" si="10"/>
        <v>0</v>
      </c>
      <c r="AH120" s="18">
        <f>IF(AH$2='NRU Proposal Calc'!$E$6,0,0)</f>
        <v>0</v>
      </c>
      <c r="AI120" s="4">
        <f>IF(AI$2='NRU Proposal Calc'!$E$6,Data!AJ120,0)</f>
        <v>0</v>
      </c>
      <c r="AJ120" s="4">
        <f>IF(AJ$2='NRU Proposal Calc'!$E$6,Data!AK120,0)</f>
        <v>0</v>
      </c>
      <c r="AK120" s="4">
        <f>IF(AK$2='NRU Proposal Calc'!$E$6,Data!AL120,0)</f>
        <v>0</v>
      </c>
      <c r="AL120" s="4">
        <f>IF(AL$2='NRU Proposal Calc'!$E$6,Data!AM120,0)</f>
        <v>0</v>
      </c>
      <c r="AM120" s="4">
        <f>IF(AM$2='NRU Proposal Calc'!$E$6,Data!AN120,0)</f>
        <v>0</v>
      </c>
      <c r="AN120" s="4">
        <f>IF(AN$2='NRU Proposal Calc'!$E$6,Data!AO120,0)</f>
        <v>0</v>
      </c>
      <c r="AO120" s="4">
        <f>IF(AO$2='NRU Proposal Calc'!$E$6,Data!AP120,0)</f>
        <v>0</v>
      </c>
      <c r="AP120" s="6">
        <f t="shared" si="11"/>
        <v>0</v>
      </c>
      <c r="AQ120" s="18">
        <f>IF(AQ$2='NRU Proposal Calc'!$F$6,0,0)</f>
        <v>0</v>
      </c>
      <c r="AR120" s="4">
        <f>IF(AR$2='NRU Proposal Calc'!$F$6,Data!AQ120,0)</f>
        <v>0</v>
      </c>
      <c r="AS120" s="4">
        <f>IF(AS$2='NRU Proposal Calc'!$F$6,Data!AR120,0)</f>
        <v>0</v>
      </c>
      <c r="AT120" s="4">
        <f>IF(AT$2='NRU Proposal Calc'!$F$6,Data!AS120,0)</f>
        <v>0</v>
      </c>
      <c r="AU120" s="4">
        <f>IF(AU$2='NRU Proposal Calc'!$F$6,Data!AT120,0)</f>
        <v>0</v>
      </c>
      <c r="AV120" s="4">
        <f>IF(AV$2='NRU Proposal Calc'!$F$6,Data!AU120,0)</f>
        <v>0</v>
      </c>
      <c r="AW120" s="4">
        <f>IF(AW$2='NRU Proposal Calc'!$F$6,Data!AV120,0)</f>
        <v>0</v>
      </c>
      <c r="AX120" s="4">
        <f>IF(AX$2='NRU Proposal Calc'!$F$6,Data!AW120,0)</f>
        <v>0</v>
      </c>
      <c r="AY120" s="6">
        <f t="shared" si="12"/>
        <v>0</v>
      </c>
      <c r="AZ120" s="18">
        <f>IF(AZ$2='NRU Proposal Calc'!$G$6,0,0)</f>
        <v>0</v>
      </c>
      <c r="BA120" s="4">
        <f>IF(BA$2='NRU Proposal Calc'!$G$6,Data!AX120,0)</f>
        <v>0</v>
      </c>
      <c r="BB120" s="4">
        <f>IF(BB$2='NRU Proposal Calc'!$G$6,Data!AY120,0)</f>
        <v>0</v>
      </c>
      <c r="BC120" s="4">
        <f>IF(BC$2='NRU Proposal Calc'!$G$6,Data!AZ120,0)</f>
        <v>0</v>
      </c>
      <c r="BD120" s="4">
        <f>IF(BD$2='NRU Proposal Calc'!$G$6,Data!BA120,0)</f>
        <v>0</v>
      </c>
      <c r="BE120" s="4">
        <f>IF(BE$2='NRU Proposal Calc'!$G$6,Data!BB120,0)</f>
        <v>0</v>
      </c>
      <c r="BF120" s="4">
        <f>IF(BF$2='NRU Proposal Calc'!$G$6,Data!BC120,0)</f>
        <v>0</v>
      </c>
      <c r="BG120" s="4">
        <f>IF(BG$2='NRU Proposal Calc'!$G$6,Data!BD120,0)</f>
        <v>0</v>
      </c>
      <c r="BH120" s="6">
        <f t="shared" si="13"/>
        <v>0</v>
      </c>
      <c r="BI120" s="97">
        <f>IF('NRU Proposal Calc'!$H$6="Yes",Data!BE120,0)</f>
        <v>0</v>
      </c>
      <c r="BJ120" s="18">
        <f>IF(BJ$2='NRU Proposal Calc'!$L$4,0,0)</f>
        <v>0</v>
      </c>
      <c r="BK120" s="4">
        <f>IF(BK$2='NRU Proposal Calc'!$L$4,Data!BV120,0)</f>
        <v>0</v>
      </c>
      <c r="BL120" s="4">
        <f>IF(BL$2='NRU Proposal Calc'!$L$4,Data!BW120,0)</f>
        <v>0</v>
      </c>
      <c r="BM120" s="4">
        <f>IF(BM$2='NRU Proposal Calc'!$L$4,Data!BX120,0)</f>
        <v>0</v>
      </c>
      <c r="BN120" s="4">
        <f>IF(BN$2='NRU Proposal Calc'!$L$4,Data!BY120,0)</f>
        <v>0</v>
      </c>
      <c r="BO120" s="4">
        <f>IF(BO$2='NRU Proposal Calc'!$L$4,Data!BZ120,0)</f>
        <v>0</v>
      </c>
      <c r="BP120" s="6">
        <f t="shared" si="14"/>
        <v>0</v>
      </c>
      <c r="BQ120" s="4">
        <f>IF('NRU Proposal Calc'!$J$6='NRU Ref Data'!BQ$2,Data!C120,0)</f>
        <v>0</v>
      </c>
      <c r="BR120" s="4">
        <f>IF('NRU Proposal Calc'!$J$6='NRU Ref Data'!BR$2,Data!D120,0)</f>
        <v>0</v>
      </c>
      <c r="BS120" s="4">
        <f>IF('NRU Proposal Calc'!$J$6='NRU Ref Data'!BS$2,Data!E120,0)</f>
        <v>0</v>
      </c>
      <c r="BT120" s="4">
        <f>IF('NRU Proposal Calc'!$J$6='NRU Ref Data'!BT$2,Data!F120,0)</f>
        <v>1.5269999999999999</v>
      </c>
      <c r="BU120" s="99">
        <f t="shared" si="8"/>
        <v>1.5269999999999999</v>
      </c>
      <c r="BV120" s="102">
        <f>IF('NRU Proposal Calc'!$L$6="Yes",'NRU Ref Data'!BP120*'NRU Proposal Calc'!$L$5,0)</f>
        <v>0</v>
      </c>
      <c r="BW120" s="102">
        <f>IF('NRU Proposal Calc'!$M$6="Yes",IF(('NRU Proposal Calc'!I124-'NRU Ref Data'!BU120)&gt;0,('NRU Proposal Calc'!I124-'NRU Ref Data'!BU120)*'NRU Proposal Calc'!$M$5,0),0)</f>
        <v>5.6748744292237641E-2</v>
      </c>
      <c r="BX120" s="80">
        <f>IF('NRU Proposal Calc'!$K$6="Yes",IF(('NRU Proposal Calc'!I124)&lt;'NRU Proposal Calc'!J124,('NRU Proposal Calc'!I124-'NRU Proposal Calc'!J124)*'NRU Proposal Calc'!$K$5,0),0)</f>
        <v>0</v>
      </c>
      <c r="BY120" s="105">
        <f>IF('NRU Proposal Calc'!$N$5='NRU Ref Data'!$BY$2,'NRU Scaling'!D123,0)</f>
        <v>8.3431755083689815E-2</v>
      </c>
      <c r="BZ120" s="1">
        <f>IF('NRU Proposal Calc'!$N$5='NRU Ref Data'!$BZ$2,'NRU Scaling'!H123,0)</f>
        <v>0</v>
      </c>
      <c r="CA120" s="6">
        <f>IF('NRU Proposal Calc'!$N$6="Yes",SUM('NRU Ref Data'!BY120:BZ120),0)</f>
        <v>8.3431755083689815E-2</v>
      </c>
      <c r="CB120" s="4"/>
      <c r="CC120" s="4"/>
      <c r="CD120" s="4"/>
      <c r="CE120" s="4"/>
      <c r="CF120" s="4"/>
      <c r="CG120" s="4"/>
      <c r="CH120" s="4"/>
      <c r="CI120" s="4"/>
      <c r="CJ120" s="4"/>
      <c r="CK120" s="4"/>
      <c r="CL120" s="4"/>
      <c r="CM120" s="4"/>
      <c r="CN120" s="4"/>
      <c r="CO120" s="4"/>
      <c r="CP120" s="4"/>
      <c r="CQ120" s="4"/>
      <c r="CR120" s="4" t="e">
        <f>IF('NRU Proposal Calc'!#REF!='NRU Ref Data'!CR$2,Data!G120,0)</f>
        <v>#REF!</v>
      </c>
      <c r="CS120" s="4" t="e">
        <f>IF('NRU Proposal Calc'!#REF!='NRU Ref Data'!CS$2,Data!H120,0)</f>
        <v>#REF!</v>
      </c>
      <c r="CT120" s="4" t="e">
        <f>IF('NRU Proposal Calc'!#REF!='NRU Ref Data'!CT$2,Data!I120,0)</f>
        <v>#REF!</v>
      </c>
      <c r="CU120" s="4" t="e">
        <f>IF('NRU Proposal Calc'!#REF!='NRU Ref Data'!CU$2,Data!J120,0)</f>
        <v>#REF!</v>
      </c>
      <c r="CV120" s="4" t="e">
        <f>IF('NRU Proposal Calc'!#REF!='NRU Ref Data'!CV$2,Data!K120,0)</f>
        <v>#REF!</v>
      </c>
      <c r="CW120" s="4" t="e">
        <f>IF('NRU Proposal Calc'!#REF!='NRU Ref Data'!CW$2,Data!L120,0)</f>
        <v>#REF!</v>
      </c>
      <c r="CX120" s="4" t="e">
        <f>IF('NRU Proposal Calc'!#REF!='NRU Ref Data'!CX$2,Data!M120,0)</f>
        <v>#REF!</v>
      </c>
      <c r="CY120" s="4" t="e">
        <f>IF('NRU Proposal Calc'!#REF!='NRU Ref Data'!CY$2,Data!N120,0)</f>
        <v>#REF!</v>
      </c>
      <c r="CZ120" s="4" t="e">
        <f>IF('NRU Proposal Calc'!#REF!='NRU Ref Data'!CZ$2,Data!O120,0)</f>
        <v>#REF!</v>
      </c>
      <c r="DA120" s="4" t="e">
        <f>IF('NRU Proposal Calc'!#REF!='NRU Ref Data'!DA$2,Data!P120,0)</f>
        <v>#REF!</v>
      </c>
      <c r="DB120" s="4" t="e">
        <f>IF('NRU Proposal Calc'!#REF!='NRU Ref Data'!DB$2,Data!Q120,0)</f>
        <v>#REF!</v>
      </c>
      <c r="DC120" s="4" t="e">
        <f>IF('NRU Proposal Calc'!#REF!='NRU Ref Data'!DC$2,Data!R120,0)</f>
        <v>#REF!</v>
      </c>
      <c r="DD120" s="4" t="e">
        <f>IF('NRU Proposal Calc'!#REF!='NRU Ref Data'!DD$2,Data!S120,0)</f>
        <v>#REF!</v>
      </c>
      <c r="DE120" s="4" t="e">
        <f>IF('NRU Proposal Calc'!#REF!='NRU Ref Data'!DE$2,Data!T120,0)</f>
        <v>#REF!</v>
      </c>
      <c r="DF120" s="4" t="e">
        <f>IF('NRU Proposal Calc'!#REF!='NRU Ref Data'!DF$2,Data!U120,0)</f>
        <v>#REF!</v>
      </c>
      <c r="DG120" s="22" t="e">
        <f t="shared" si="15"/>
        <v>#REF!</v>
      </c>
    </row>
    <row r="121" spans="1:111" x14ac:dyDescent="0.3">
      <c r="A121" s="12">
        <v>10409</v>
      </c>
      <c r="B121" s="37" t="s">
        <v>128</v>
      </c>
      <c r="C121" s="18">
        <f>IF('NRU Proposal Calc'!$C$6='NRU Ref Data'!C$2,Data!G121,0)</f>
        <v>0</v>
      </c>
      <c r="D121" s="4">
        <f>IF('NRU Proposal Calc'!$C$6='NRU Ref Data'!D$2,Data!H121,0)</f>
        <v>0</v>
      </c>
      <c r="E121" s="4">
        <f>IF('NRU Proposal Calc'!$C$6='NRU Ref Data'!E$2,Data!I121,0)</f>
        <v>25.485007305936072</v>
      </c>
      <c r="F121" s="4">
        <f>IF('NRU Proposal Calc'!$C$6='NRU Ref Data'!F$2,Data!J121,0)</f>
        <v>0</v>
      </c>
      <c r="G121" s="4">
        <f>IF('NRU Proposal Calc'!$C$6='NRU Ref Data'!G$2,Data!K121,0)</f>
        <v>0</v>
      </c>
      <c r="H121" s="4">
        <f>IF('NRU Proposal Calc'!$C$6='NRU Ref Data'!H$2,Data!L121,0)</f>
        <v>0</v>
      </c>
      <c r="I121" s="4">
        <f>IF('NRU Proposal Calc'!$C$6='NRU Ref Data'!I$2,Data!M121,0)</f>
        <v>0</v>
      </c>
      <c r="J121" s="4">
        <f>IF('NRU Proposal Calc'!$C$6='NRU Ref Data'!J$2,Data!N121,0)</f>
        <v>0</v>
      </c>
      <c r="K121" s="4">
        <f>IF('NRU Proposal Calc'!$C$6='NRU Ref Data'!K$2,Data!O121,0)</f>
        <v>0</v>
      </c>
      <c r="L121" s="4">
        <f>IF('NRU Proposal Calc'!$C$6='NRU Ref Data'!L$2,Data!P121,0)</f>
        <v>0</v>
      </c>
      <c r="M121" s="4">
        <f>IF('NRU Proposal Calc'!$C$6='NRU Ref Data'!M$2,Data!Q121,0)</f>
        <v>0</v>
      </c>
      <c r="N121" s="4">
        <f>IF('NRU Proposal Calc'!$C$6='NRU Ref Data'!N$2,Data!R121,0)</f>
        <v>0</v>
      </c>
      <c r="O121" s="4">
        <f>IF('NRU Proposal Calc'!$C$6='NRU Ref Data'!O$2,Data!S121,0)</f>
        <v>0</v>
      </c>
      <c r="P121" s="4">
        <f>IF('NRU Proposal Calc'!$C$6='NRU Ref Data'!P$2,Data!T121,0)</f>
        <v>0</v>
      </c>
      <c r="Q121" s="4">
        <f>IF('NRU Proposal Calc'!$C$6='NRU Ref Data'!Q$2,Data!U121,0)</f>
        <v>0</v>
      </c>
      <c r="R121" s="22">
        <f t="shared" si="9"/>
        <v>25.485007305936072</v>
      </c>
      <c r="S121" s="18">
        <f>IF(S$2='NRU Proposal Calc'!$D$6,Data!V121,0)</f>
        <v>0</v>
      </c>
      <c r="T121" s="4">
        <f>IF(T$2='NRU Proposal Calc'!$D$6,Data!W121,0)</f>
        <v>0</v>
      </c>
      <c r="U121" s="4">
        <f>IF(U$2='NRU Proposal Calc'!$D$6,Data!X121,0)</f>
        <v>0</v>
      </c>
      <c r="V121" s="4">
        <f>IF(V$2='NRU Proposal Calc'!$D$6,Data!Y121,0)</f>
        <v>0</v>
      </c>
      <c r="W121" s="4">
        <f>IF(W$2='NRU Proposal Calc'!$D$6,Data!Z121,0)</f>
        <v>0</v>
      </c>
      <c r="X121" s="4">
        <f>IF(X$2='NRU Proposal Calc'!$D$6,Data!AA121,0)</f>
        <v>0</v>
      </c>
      <c r="Y121" s="4">
        <f>IF(Y$2='NRU Proposal Calc'!$D$6,Data!AB121,0)</f>
        <v>0</v>
      </c>
      <c r="Z121" s="4">
        <f>IF(Z$2='NRU Proposal Calc'!$D$6,Data!AC121,0)</f>
        <v>0</v>
      </c>
      <c r="AA121" s="4">
        <f>IF(AA$2='NRU Proposal Calc'!$D$6,Data!AD121,0)</f>
        <v>0</v>
      </c>
      <c r="AB121" s="4">
        <f>IF(AB$2='NRU Proposal Calc'!$D$6,Data!AE121,0)</f>
        <v>0</v>
      </c>
      <c r="AC121" s="4">
        <f>IF(AC$2='NRU Proposal Calc'!$D$6,Data!AF121,0)</f>
        <v>0</v>
      </c>
      <c r="AD121" s="4">
        <f>IF(AD$2='NRU Proposal Calc'!$D$6,Data!AG121,0)</f>
        <v>0</v>
      </c>
      <c r="AE121" s="4">
        <f>IF(AE$2='NRU Proposal Calc'!$D$6,Data!AH121,0)</f>
        <v>0</v>
      </c>
      <c r="AF121" s="4">
        <f>IF(AF$2='NRU Proposal Calc'!$D$6,Data!AI121,0)</f>
        <v>0</v>
      </c>
      <c r="AG121" s="6">
        <f t="shared" si="10"/>
        <v>0</v>
      </c>
      <c r="AH121" s="18">
        <f>IF(AH$2='NRU Proposal Calc'!$E$6,0,0)</f>
        <v>0</v>
      </c>
      <c r="AI121" s="4">
        <f>IF(AI$2='NRU Proposal Calc'!$E$6,Data!AJ121,0)</f>
        <v>0</v>
      </c>
      <c r="AJ121" s="4">
        <f>IF(AJ$2='NRU Proposal Calc'!$E$6,Data!AK121,0)</f>
        <v>0</v>
      </c>
      <c r="AK121" s="4">
        <f>IF(AK$2='NRU Proposal Calc'!$E$6,Data!AL121,0)</f>
        <v>0</v>
      </c>
      <c r="AL121" s="4">
        <f>IF(AL$2='NRU Proposal Calc'!$E$6,Data!AM121,0)</f>
        <v>0</v>
      </c>
      <c r="AM121" s="4">
        <f>IF(AM$2='NRU Proposal Calc'!$E$6,Data!AN121,0)</f>
        <v>0</v>
      </c>
      <c r="AN121" s="4">
        <f>IF(AN$2='NRU Proposal Calc'!$E$6,Data!AO121,0)</f>
        <v>0</v>
      </c>
      <c r="AO121" s="4">
        <f>IF(AO$2='NRU Proposal Calc'!$E$6,Data!AP121,0)</f>
        <v>0</v>
      </c>
      <c r="AP121" s="6">
        <f t="shared" si="11"/>
        <v>0</v>
      </c>
      <c r="AQ121" s="18">
        <f>IF(AQ$2='NRU Proposal Calc'!$F$6,0,0)</f>
        <v>0</v>
      </c>
      <c r="AR121" s="4">
        <f>IF(AR$2='NRU Proposal Calc'!$F$6,Data!AQ121,0)</f>
        <v>0</v>
      </c>
      <c r="AS121" s="4">
        <f>IF(AS$2='NRU Proposal Calc'!$F$6,Data!AR121,0)</f>
        <v>0</v>
      </c>
      <c r="AT121" s="4">
        <f>IF(AT$2='NRU Proposal Calc'!$F$6,Data!AS121,0)</f>
        <v>0</v>
      </c>
      <c r="AU121" s="4">
        <f>IF(AU$2='NRU Proposal Calc'!$F$6,Data!AT121,0)</f>
        <v>0</v>
      </c>
      <c r="AV121" s="4">
        <f>IF(AV$2='NRU Proposal Calc'!$F$6,Data!AU121,0)</f>
        <v>0</v>
      </c>
      <c r="AW121" s="4">
        <f>IF(AW$2='NRU Proposal Calc'!$F$6,Data!AV121,0)</f>
        <v>0</v>
      </c>
      <c r="AX121" s="4">
        <f>IF(AX$2='NRU Proposal Calc'!$F$6,Data!AW121,0)</f>
        <v>0</v>
      </c>
      <c r="AY121" s="6">
        <f t="shared" si="12"/>
        <v>0</v>
      </c>
      <c r="AZ121" s="18">
        <f>IF(AZ$2='NRU Proposal Calc'!$G$6,0,0)</f>
        <v>0</v>
      </c>
      <c r="BA121" s="4">
        <f>IF(BA$2='NRU Proposal Calc'!$G$6,Data!AX121,0)</f>
        <v>0</v>
      </c>
      <c r="BB121" s="4">
        <f>IF(BB$2='NRU Proposal Calc'!$G$6,Data!AY121,0)</f>
        <v>0</v>
      </c>
      <c r="BC121" s="4">
        <f>IF(BC$2='NRU Proposal Calc'!$G$6,Data!AZ121,0)</f>
        <v>0</v>
      </c>
      <c r="BD121" s="4">
        <f>IF(BD$2='NRU Proposal Calc'!$G$6,Data!BA121,0)</f>
        <v>0</v>
      </c>
      <c r="BE121" s="4">
        <f>IF(BE$2='NRU Proposal Calc'!$G$6,Data!BB121,0)</f>
        <v>0</v>
      </c>
      <c r="BF121" s="4">
        <f>IF(BF$2='NRU Proposal Calc'!$G$6,Data!BC121,0)</f>
        <v>0</v>
      </c>
      <c r="BG121" s="4">
        <f>IF(BG$2='NRU Proposal Calc'!$G$6,Data!BD121,0)</f>
        <v>0</v>
      </c>
      <c r="BH121" s="6">
        <f t="shared" si="13"/>
        <v>0</v>
      </c>
      <c r="BI121" s="97">
        <f>IF('NRU Proposal Calc'!$H$6="Yes",Data!BE121,0)</f>
        <v>0</v>
      </c>
      <c r="BJ121" s="18">
        <f>IF(BJ$2='NRU Proposal Calc'!$L$4,0,0)</f>
        <v>0</v>
      </c>
      <c r="BK121" s="4">
        <f>IF(BK$2='NRU Proposal Calc'!$L$4,Data!BV121,0)</f>
        <v>0</v>
      </c>
      <c r="BL121" s="4">
        <f>IF(BL$2='NRU Proposal Calc'!$L$4,Data!BW121,0)</f>
        <v>0</v>
      </c>
      <c r="BM121" s="4">
        <f>IF(BM$2='NRU Proposal Calc'!$L$4,Data!BX121,0)</f>
        <v>0</v>
      </c>
      <c r="BN121" s="4">
        <f>IF(BN$2='NRU Proposal Calc'!$L$4,Data!BY121,0)</f>
        <v>0</v>
      </c>
      <c r="BO121" s="4">
        <f>IF(BO$2='NRU Proposal Calc'!$L$4,Data!BZ121,0)</f>
        <v>0</v>
      </c>
      <c r="BP121" s="6">
        <f t="shared" si="14"/>
        <v>0</v>
      </c>
      <c r="BQ121" s="4">
        <f>IF('NRU Proposal Calc'!$J$6='NRU Ref Data'!BQ$2,Data!C121,0)</f>
        <v>0</v>
      </c>
      <c r="BR121" s="4">
        <f>IF('NRU Proposal Calc'!$J$6='NRU Ref Data'!BR$2,Data!D121,0)</f>
        <v>0</v>
      </c>
      <c r="BS121" s="4">
        <f>IF('NRU Proposal Calc'!$J$6='NRU Ref Data'!BS$2,Data!E121,0)</f>
        <v>0</v>
      </c>
      <c r="BT121" s="4">
        <f>IF('NRU Proposal Calc'!$J$6='NRU Ref Data'!BT$2,Data!F121,0)</f>
        <v>20.420999999999999</v>
      </c>
      <c r="BU121" s="99">
        <f t="shared" si="8"/>
        <v>20.420999999999999</v>
      </c>
      <c r="BV121" s="102">
        <f>IF('NRU Proposal Calc'!$L$6="Yes",'NRU Ref Data'!BP121*'NRU Proposal Calc'!$L$5,0)</f>
        <v>0</v>
      </c>
      <c r="BW121" s="102">
        <f>IF('NRU Proposal Calc'!$M$6="Yes",IF(('NRU Proposal Calc'!I125-'NRU Ref Data'!BU121)&gt;0,('NRU Proposal Calc'!I125-'NRU Ref Data'!BU121)*'NRU Proposal Calc'!$M$5,0),0)</f>
        <v>2.5320036529680365</v>
      </c>
      <c r="BX121" s="80">
        <f>IF('NRU Proposal Calc'!$K$6="Yes",IF(('NRU Proposal Calc'!I125)&lt;'NRU Proposal Calc'!J125,('NRU Proposal Calc'!I125-'NRU Proposal Calc'!J125)*'NRU Proposal Calc'!$K$5,0),0)</f>
        <v>0</v>
      </c>
      <c r="BY121" s="105">
        <f>IF('NRU Proposal Calc'!$N$5='NRU Ref Data'!$BY$2,'NRU Scaling'!D124,0)</f>
        <v>1.2091623662598492</v>
      </c>
      <c r="BZ121" s="1">
        <f>IF('NRU Proposal Calc'!$N$5='NRU Ref Data'!$BZ$2,'NRU Scaling'!H124,0)</f>
        <v>0</v>
      </c>
      <c r="CA121" s="6">
        <f>IF('NRU Proposal Calc'!$N$6="Yes",SUM('NRU Ref Data'!BY121:BZ121),0)</f>
        <v>1.2091623662598492</v>
      </c>
      <c r="CB121" s="4"/>
      <c r="CC121" s="4"/>
      <c r="CD121" s="4"/>
      <c r="CE121" s="4"/>
      <c r="CF121" s="4"/>
      <c r="CG121" s="4"/>
      <c r="CH121" s="4"/>
      <c r="CI121" s="4"/>
      <c r="CJ121" s="4"/>
      <c r="CK121" s="4"/>
      <c r="CL121" s="4"/>
      <c r="CM121" s="4"/>
      <c r="CN121" s="4"/>
      <c r="CO121" s="4"/>
      <c r="CP121" s="4"/>
      <c r="CQ121" s="4"/>
      <c r="CR121" s="4" t="e">
        <f>IF('NRU Proposal Calc'!#REF!='NRU Ref Data'!CR$2,Data!G121,0)</f>
        <v>#REF!</v>
      </c>
      <c r="CS121" s="4" t="e">
        <f>IF('NRU Proposal Calc'!#REF!='NRU Ref Data'!CS$2,Data!H121,0)</f>
        <v>#REF!</v>
      </c>
      <c r="CT121" s="4" t="e">
        <f>IF('NRU Proposal Calc'!#REF!='NRU Ref Data'!CT$2,Data!I121,0)</f>
        <v>#REF!</v>
      </c>
      <c r="CU121" s="4" t="e">
        <f>IF('NRU Proposal Calc'!#REF!='NRU Ref Data'!CU$2,Data!J121,0)</f>
        <v>#REF!</v>
      </c>
      <c r="CV121" s="4" t="e">
        <f>IF('NRU Proposal Calc'!#REF!='NRU Ref Data'!CV$2,Data!K121,0)</f>
        <v>#REF!</v>
      </c>
      <c r="CW121" s="4" t="e">
        <f>IF('NRU Proposal Calc'!#REF!='NRU Ref Data'!CW$2,Data!L121,0)</f>
        <v>#REF!</v>
      </c>
      <c r="CX121" s="4" t="e">
        <f>IF('NRU Proposal Calc'!#REF!='NRU Ref Data'!CX$2,Data!M121,0)</f>
        <v>#REF!</v>
      </c>
      <c r="CY121" s="4" t="e">
        <f>IF('NRU Proposal Calc'!#REF!='NRU Ref Data'!CY$2,Data!N121,0)</f>
        <v>#REF!</v>
      </c>
      <c r="CZ121" s="4" t="e">
        <f>IF('NRU Proposal Calc'!#REF!='NRU Ref Data'!CZ$2,Data!O121,0)</f>
        <v>#REF!</v>
      </c>
      <c r="DA121" s="4" t="e">
        <f>IF('NRU Proposal Calc'!#REF!='NRU Ref Data'!DA$2,Data!P121,0)</f>
        <v>#REF!</v>
      </c>
      <c r="DB121" s="4" t="e">
        <f>IF('NRU Proposal Calc'!#REF!='NRU Ref Data'!DB$2,Data!Q121,0)</f>
        <v>#REF!</v>
      </c>
      <c r="DC121" s="4" t="e">
        <f>IF('NRU Proposal Calc'!#REF!='NRU Ref Data'!DC$2,Data!R121,0)</f>
        <v>#REF!</v>
      </c>
      <c r="DD121" s="4" t="e">
        <f>IF('NRU Proposal Calc'!#REF!='NRU Ref Data'!DD$2,Data!S121,0)</f>
        <v>#REF!</v>
      </c>
      <c r="DE121" s="4" t="e">
        <f>IF('NRU Proposal Calc'!#REF!='NRU Ref Data'!DE$2,Data!T121,0)</f>
        <v>#REF!</v>
      </c>
      <c r="DF121" s="4" t="e">
        <f>IF('NRU Proposal Calc'!#REF!='NRU Ref Data'!DF$2,Data!U121,0)</f>
        <v>#REF!</v>
      </c>
      <c r="DG121" s="22" t="e">
        <f t="shared" si="15"/>
        <v>#REF!</v>
      </c>
    </row>
    <row r="122" spans="1:111" x14ac:dyDescent="0.3">
      <c r="A122" s="12">
        <v>10426</v>
      </c>
      <c r="B122" s="37" t="s">
        <v>129</v>
      </c>
      <c r="C122" s="18">
        <f>IF('NRU Proposal Calc'!$C$6='NRU Ref Data'!C$2,Data!G122,0)</f>
        <v>0</v>
      </c>
      <c r="D122" s="4">
        <f>IF('NRU Proposal Calc'!$C$6='NRU Ref Data'!D$2,Data!H122,0)</f>
        <v>0</v>
      </c>
      <c r="E122" s="4">
        <f>IF('NRU Proposal Calc'!$C$6='NRU Ref Data'!E$2,Data!I122,0)</f>
        <v>15.818367123287665</v>
      </c>
      <c r="F122" s="4">
        <f>IF('NRU Proposal Calc'!$C$6='NRU Ref Data'!F$2,Data!J122,0)</f>
        <v>0</v>
      </c>
      <c r="G122" s="4">
        <f>IF('NRU Proposal Calc'!$C$6='NRU Ref Data'!G$2,Data!K122,0)</f>
        <v>0</v>
      </c>
      <c r="H122" s="4">
        <f>IF('NRU Proposal Calc'!$C$6='NRU Ref Data'!H$2,Data!L122,0)</f>
        <v>0</v>
      </c>
      <c r="I122" s="4">
        <f>IF('NRU Proposal Calc'!$C$6='NRU Ref Data'!I$2,Data!M122,0)</f>
        <v>0</v>
      </c>
      <c r="J122" s="4">
        <f>IF('NRU Proposal Calc'!$C$6='NRU Ref Data'!J$2,Data!N122,0)</f>
        <v>0</v>
      </c>
      <c r="K122" s="4">
        <f>IF('NRU Proposal Calc'!$C$6='NRU Ref Data'!K$2,Data!O122,0)</f>
        <v>0</v>
      </c>
      <c r="L122" s="4">
        <f>IF('NRU Proposal Calc'!$C$6='NRU Ref Data'!L$2,Data!P122,0)</f>
        <v>0</v>
      </c>
      <c r="M122" s="4">
        <f>IF('NRU Proposal Calc'!$C$6='NRU Ref Data'!M$2,Data!Q122,0)</f>
        <v>0</v>
      </c>
      <c r="N122" s="4">
        <f>IF('NRU Proposal Calc'!$C$6='NRU Ref Data'!N$2,Data!R122,0)</f>
        <v>0</v>
      </c>
      <c r="O122" s="4">
        <f>IF('NRU Proposal Calc'!$C$6='NRU Ref Data'!O$2,Data!S122,0)</f>
        <v>0</v>
      </c>
      <c r="P122" s="4">
        <f>IF('NRU Proposal Calc'!$C$6='NRU Ref Data'!P$2,Data!T122,0)</f>
        <v>0</v>
      </c>
      <c r="Q122" s="4">
        <f>IF('NRU Proposal Calc'!$C$6='NRU Ref Data'!Q$2,Data!U122,0)</f>
        <v>0</v>
      </c>
      <c r="R122" s="22">
        <f t="shared" si="9"/>
        <v>15.818367123287665</v>
      </c>
      <c r="S122" s="18">
        <f>IF(S$2='NRU Proposal Calc'!$D$6,Data!V122,0)</f>
        <v>0</v>
      </c>
      <c r="T122" s="4">
        <f>IF(T$2='NRU Proposal Calc'!$D$6,Data!W122,0)</f>
        <v>0</v>
      </c>
      <c r="U122" s="4">
        <f>IF(U$2='NRU Proposal Calc'!$D$6,Data!X122,0)</f>
        <v>0</v>
      </c>
      <c r="V122" s="4">
        <f>IF(V$2='NRU Proposal Calc'!$D$6,Data!Y122,0)</f>
        <v>0</v>
      </c>
      <c r="W122" s="4">
        <f>IF(W$2='NRU Proposal Calc'!$D$6,Data!Z122,0)</f>
        <v>0</v>
      </c>
      <c r="X122" s="4">
        <f>IF(X$2='NRU Proposal Calc'!$D$6,Data!AA122,0)</f>
        <v>0</v>
      </c>
      <c r="Y122" s="4">
        <f>IF(Y$2='NRU Proposal Calc'!$D$6,Data!AB122,0)</f>
        <v>0</v>
      </c>
      <c r="Z122" s="4">
        <f>IF(Z$2='NRU Proposal Calc'!$D$6,Data!AC122,0)</f>
        <v>0</v>
      </c>
      <c r="AA122" s="4">
        <f>IF(AA$2='NRU Proposal Calc'!$D$6,Data!AD122,0)</f>
        <v>0</v>
      </c>
      <c r="AB122" s="4">
        <f>IF(AB$2='NRU Proposal Calc'!$D$6,Data!AE122,0)</f>
        <v>0</v>
      </c>
      <c r="AC122" s="4">
        <f>IF(AC$2='NRU Proposal Calc'!$D$6,Data!AF122,0)</f>
        <v>0</v>
      </c>
      <c r="AD122" s="4">
        <f>IF(AD$2='NRU Proposal Calc'!$D$6,Data!AG122,0)</f>
        <v>0</v>
      </c>
      <c r="AE122" s="4">
        <f>IF(AE$2='NRU Proposal Calc'!$D$6,Data!AH122,0)</f>
        <v>0</v>
      </c>
      <c r="AF122" s="4">
        <f>IF(AF$2='NRU Proposal Calc'!$D$6,Data!AI122,0)</f>
        <v>0</v>
      </c>
      <c r="AG122" s="6">
        <f t="shared" si="10"/>
        <v>0</v>
      </c>
      <c r="AH122" s="18">
        <f>IF(AH$2='NRU Proposal Calc'!$E$6,0,0)</f>
        <v>0</v>
      </c>
      <c r="AI122" s="4">
        <f>IF(AI$2='NRU Proposal Calc'!$E$6,Data!AJ122,0)</f>
        <v>0</v>
      </c>
      <c r="AJ122" s="4">
        <f>IF(AJ$2='NRU Proposal Calc'!$E$6,Data!AK122,0)</f>
        <v>0</v>
      </c>
      <c r="AK122" s="4">
        <f>IF(AK$2='NRU Proposal Calc'!$E$6,Data!AL122,0)</f>
        <v>0</v>
      </c>
      <c r="AL122" s="4">
        <f>IF(AL$2='NRU Proposal Calc'!$E$6,Data!AM122,0)</f>
        <v>0</v>
      </c>
      <c r="AM122" s="4">
        <f>IF(AM$2='NRU Proposal Calc'!$E$6,Data!AN122,0)</f>
        <v>0</v>
      </c>
      <c r="AN122" s="4">
        <f>IF(AN$2='NRU Proposal Calc'!$E$6,Data!AO122,0)</f>
        <v>0</v>
      </c>
      <c r="AO122" s="4">
        <f>IF(AO$2='NRU Proposal Calc'!$E$6,Data!AP122,0)</f>
        <v>0</v>
      </c>
      <c r="AP122" s="6">
        <f t="shared" si="11"/>
        <v>0</v>
      </c>
      <c r="AQ122" s="18">
        <f>IF(AQ$2='NRU Proposal Calc'!$F$6,0,0)</f>
        <v>0</v>
      </c>
      <c r="AR122" s="4">
        <f>IF(AR$2='NRU Proposal Calc'!$F$6,Data!AQ122,0)</f>
        <v>0</v>
      </c>
      <c r="AS122" s="4">
        <f>IF(AS$2='NRU Proposal Calc'!$F$6,Data!AR122,0)</f>
        <v>0</v>
      </c>
      <c r="AT122" s="4">
        <f>IF(AT$2='NRU Proposal Calc'!$F$6,Data!AS122,0)</f>
        <v>0</v>
      </c>
      <c r="AU122" s="4">
        <f>IF(AU$2='NRU Proposal Calc'!$F$6,Data!AT122,0)</f>
        <v>0</v>
      </c>
      <c r="AV122" s="4">
        <f>IF(AV$2='NRU Proposal Calc'!$F$6,Data!AU122,0)</f>
        <v>0</v>
      </c>
      <c r="AW122" s="4">
        <f>IF(AW$2='NRU Proposal Calc'!$F$6,Data!AV122,0)</f>
        <v>0</v>
      </c>
      <c r="AX122" s="4">
        <f>IF(AX$2='NRU Proposal Calc'!$F$6,Data!AW122,0)</f>
        <v>0</v>
      </c>
      <c r="AY122" s="6">
        <f t="shared" si="12"/>
        <v>0</v>
      </c>
      <c r="AZ122" s="18">
        <f>IF(AZ$2='NRU Proposal Calc'!$G$6,0,0)</f>
        <v>0</v>
      </c>
      <c r="BA122" s="4">
        <f>IF(BA$2='NRU Proposal Calc'!$G$6,Data!AX122,0)</f>
        <v>0</v>
      </c>
      <c r="BB122" s="4">
        <f>IF(BB$2='NRU Proposal Calc'!$G$6,Data!AY122,0)</f>
        <v>0</v>
      </c>
      <c r="BC122" s="4">
        <f>IF(BC$2='NRU Proposal Calc'!$G$6,Data!AZ122,0)</f>
        <v>0</v>
      </c>
      <c r="BD122" s="4">
        <f>IF(BD$2='NRU Proposal Calc'!$G$6,Data!BA122,0)</f>
        <v>0</v>
      </c>
      <c r="BE122" s="4">
        <f>IF(BE$2='NRU Proposal Calc'!$G$6,Data!BB122,0)</f>
        <v>0</v>
      </c>
      <c r="BF122" s="4">
        <f>IF(BF$2='NRU Proposal Calc'!$G$6,Data!BC122,0)</f>
        <v>0</v>
      </c>
      <c r="BG122" s="4">
        <f>IF(BG$2='NRU Proposal Calc'!$G$6,Data!BD122,0)</f>
        <v>0</v>
      </c>
      <c r="BH122" s="6">
        <f t="shared" si="13"/>
        <v>0</v>
      </c>
      <c r="BI122" s="97">
        <f>IF('NRU Proposal Calc'!$H$6="Yes",Data!BE122,0)</f>
        <v>0</v>
      </c>
      <c r="BJ122" s="18">
        <f>IF(BJ$2='NRU Proposal Calc'!$L$4,0,0)</f>
        <v>0</v>
      </c>
      <c r="BK122" s="4">
        <f>IF(BK$2='NRU Proposal Calc'!$L$4,Data!BV122,0)</f>
        <v>0</v>
      </c>
      <c r="BL122" s="4">
        <f>IF(BL$2='NRU Proposal Calc'!$L$4,Data!BW122,0)</f>
        <v>0</v>
      </c>
      <c r="BM122" s="4">
        <f>IF(BM$2='NRU Proposal Calc'!$L$4,Data!BX122,0)</f>
        <v>0</v>
      </c>
      <c r="BN122" s="4">
        <f>IF(BN$2='NRU Proposal Calc'!$L$4,Data!BY122,0)</f>
        <v>0</v>
      </c>
      <c r="BO122" s="4">
        <f>IF(BO$2='NRU Proposal Calc'!$L$4,Data!BZ122,0)</f>
        <v>0</v>
      </c>
      <c r="BP122" s="6">
        <f t="shared" si="14"/>
        <v>0</v>
      </c>
      <c r="BQ122" s="4">
        <f>IF('NRU Proposal Calc'!$J$6='NRU Ref Data'!BQ$2,Data!C122,0)</f>
        <v>0</v>
      </c>
      <c r="BR122" s="4">
        <f>IF('NRU Proposal Calc'!$J$6='NRU Ref Data'!BR$2,Data!D122,0)</f>
        <v>0</v>
      </c>
      <c r="BS122" s="4">
        <f>IF('NRU Proposal Calc'!$J$6='NRU Ref Data'!BS$2,Data!E122,0)</f>
        <v>0</v>
      </c>
      <c r="BT122" s="4">
        <f>IF('NRU Proposal Calc'!$J$6='NRU Ref Data'!BT$2,Data!F122,0)</f>
        <v>36.539000000000001</v>
      </c>
      <c r="BU122" s="99">
        <f t="shared" si="8"/>
        <v>36.539000000000001</v>
      </c>
      <c r="BV122" s="102">
        <f>IF('NRU Proposal Calc'!$L$6="Yes",'NRU Ref Data'!BP122*'NRU Proposal Calc'!$L$5,0)</f>
        <v>0</v>
      </c>
      <c r="BW122" s="102">
        <f>IF('NRU Proposal Calc'!$M$6="Yes",IF(('NRU Proposal Calc'!I126-'NRU Ref Data'!BU122)&gt;0,('NRU Proposal Calc'!I126-'NRU Ref Data'!BU122)*'NRU Proposal Calc'!$M$5,0),0)</f>
        <v>0</v>
      </c>
      <c r="BX122" s="80">
        <f>IF('NRU Proposal Calc'!$K$6="Yes",IF(('NRU Proposal Calc'!I126)&lt;'NRU Proposal Calc'!J126,('NRU Proposal Calc'!I126-'NRU Proposal Calc'!J126)*'NRU Proposal Calc'!$K$5,0),0)</f>
        <v>-20.720632876712337</v>
      </c>
      <c r="BY122" s="105">
        <f>IF('NRU Proposal Calc'!$N$5='NRU Ref Data'!$BY$2,'NRU Scaling'!D125,0)</f>
        <v>0.8333102939531063</v>
      </c>
      <c r="BZ122" s="1">
        <f>IF('NRU Proposal Calc'!$N$5='NRU Ref Data'!$BZ$2,'NRU Scaling'!H125,0)</f>
        <v>0</v>
      </c>
      <c r="CA122" s="6">
        <f>IF('NRU Proposal Calc'!$N$6="Yes",SUM('NRU Ref Data'!BY122:BZ122),0)</f>
        <v>0.8333102939531063</v>
      </c>
      <c r="CB122" s="4"/>
      <c r="CC122" s="4"/>
      <c r="CD122" s="4"/>
      <c r="CE122" s="4"/>
      <c r="CF122" s="4"/>
      <c r="CG122" s="4"/>
      <c r="CH122" s="4"/>
      <c r="CI122" s="4"/>
      <c r="CJ122" s="4"/>
      <c r="CK122" s="4"/>
      <c r="CL122" s="4"/>
      <c r="CM122" s="4"/>
      <c r="CN122" s="4"/>
      <c r="CO122" s="4"/>
      <c r="CP122" s="4"/>
      <c r="CQ122" s="4"/>
      <c r="CR122" s="4" t="e">
        <f>IF('NRU Proposal Calc'!#REF!='NRU Ref Data'!CR$2,Data!G122,0)</f>
        <v>#REF!</v>
      </c>
      <c r="CS122" s="4" t="e">
        <f>IF('NRU Proposal Calc'!#REF!='NRU Ref Data'!CS$2,Data!H122,0)</f>
        <v>#REF!</v>
      </c>
      <c r="CT122" s="4" t="e">
        <f>IF('NRU Proposal Calc'!#REF!='NRU Ref Data'!CT$2,Data!I122,0)</f>
        <v>#REF!</v>
      </c>
      <c r="CU122" s="4" t="e">
        <f>IF('NRU Proposal Calc'!#REF!='NRU Ref Data'!CU$2,Data!J122,0)</f>
        <v>#REF!</v>
      </c>
      <c r="CV122" s="4" t="e">
        <f>IF('NRU Proposal Calc'!#REF!='NRU Ref Data'!CV$2,Data!K122,0)</f>
        <v>#REF!</v>
      </c>
      <c r="CW122" s="4" t="e">
        <f>IF('NRU Proposal Calc'!#REF!='NRU Ref Data'!CW$2,Data!L122,0)</f>
        <v>#REF!</v>
      </c>
      <c r="CX122" s="4" t="e">
        <f>IF('NRU Proposal Calc'!#REF!='NRU Ref Data'!CX$2,Data!M122,0)</f>
        <v>#REF!</v>
      </c>
      <c r="CY122" s="4" t="e">
        <f>IF('NRU Proposal Calc'!#REF!='NRU Ref Data'!CY$2,Data!N122,0)</f>
        <v>#REF!</v>
      </c>
      <c r="CZ122" s="4" t="e">
        <f>IF('NRU Proposal Calc'!#REF!='NRU Ref Data'!CZ$2,Data!O122,0)</f>
        <v>#REF!</v>
      </c>
      <c r="DA122" s="4" t="e">
        <f>IF('NRU Proposal Calc'!#REF!='NRU Ref Data'!DA$2,Data!P122,0)</f>
        <v>#REF!</v>
      </c>
      <c r="DB122" s="4" t="e">
        <f>IF('NRU Proposal Calc'!#REF!='NRU Ref Data'!DB$2,Data!Q122,0)</f>
        <v>#REF!</v>
      </c>
      <c r="DC122" s="4" t="e">
        <f>IF('NRU Proposal Calc'!#REF!='NRU Ref Data'!DC$2,Data!R122,0)</f>
        <v>#REF!</v>
      </c>
      <c r="DD122" s="4" t="e">
        <f>IF('NRU Proposal Calc'!#REF!='NRU Ref Data'!DD$2,Data!S122,0)</f>
        <v>#REF!</v>
      </c>
      <c r="DE122" s="4" t="e">
        <f>IF('NRU Proposal Calc'!#REF!='NRU Ref Data'!DE$2,Data!T122,0)</f>
        <v>#REF!</v>
      </c>
      <c r="DF122" s="4" t="e">
        <f>IF('NRU Proposal Calc'!#REF!='NRU Ref Data'!DF$2,Data!U122,0)</f>
        <v>#REF!</v>
      </c>
      <c r="DG122" s="22" t="e">
        <f t="shared" si="15"/>
        <v>#REF!</v>
      </c>
    </row>
    <row r="123" spans="1:111" x14ac:dyDescent="0.3">
      <c r="A123" s="12">
        <v>10434</v>
      </c>
      <c r="B123" s="37" t="s">
        <v>130</v>
      </c>
      <c r="C123" s="18">
        <f>IF('NRU Proposal Calc'!$C$6='NRU Ref Data'!C$2,Data!G123,0)</f>
        <v>0</v>
      </c>
      <c r="D123" s="4">
        <f>IF('NRU Proposal Calc'!$C$6='NRU Ref Data'!D$2,Data!H123,0)</f>
        <v>0</v>
      </c>
      <c r="E123" s="4">
        <f>IF('NRU Proposal Calc'!$C$6='NRU Ref Data'!E$2,Data!I123,0)</f>
        <v>26.469575228310493</v>
      </c>
      <c r="F123" s="4">
        <f>IF('NRU Proposal Calc'!$C$6='NRU Ref Data'!F$2,Data!J123,0)</f>
        <v>0</v>
      </c>
      <c r="G123" s="4">
        <f>IF('NRU Proposal Calc'!$C$6='NRU Ref Data'!G$2,Data!K123,0)</f>
        <v>0</v>
      </c>
      <c r="H123" s="4">
        <f>IF('NRU Proposal Calc'!$C$6='NRU Ref Data'!H$2,Data!L123,0)</f>
        <v>0</v>
      </c>
      <c r="I123" s="4">
        <f>IF('NRU Proposal Calc'!$C$6='NRU Ref Data'!I$2,Data!M123,0)</f>
        <v>0</v>
      </c>
      <c r="J123" s="4">
        <f>IF('NRU Proposal Calc'!$C$6='NRU Ref Data'!J$2,Data!N123,0)</f>
        <v>0</v>
      </c>
      <c r="K123" s="4">
        <f>IF('NRU Proposal Calc'!$C$6='NRU Ref Data'!K$2,Data!O123,0)</f>
        <v>0</v>
      </c>
      <c r="L123" s="4">
        <f>IF('NRU Proposal Calc'!$C$6='NRU Ref Data'!L$2,Data!P123,0)</f>
        <v>0</v>
      </c>
      <c r="M123" s="4">
        <f>IF('NRU Proposal Calc'!$C$6='NRU Ref Data'!M$2,Data!Q123,0)</f>
        <v>0</v>
      </c>
      <c r="N123" s="4">
        <f>IF('NRU Proposal Calc'!$C$6='NRU Ref Data'!N$2,Data!R123,0)</f>
        <v>0</v>
      </c>
      <c r="O123" s="4">
        <f>IF('NRU Proposal Calc'!$C$6='NRU Ref Data'!O$2,Data!S123,0)</f>
        <v>0</v>
      </c>
      <c r="P123" s="4">
        <f>IF('NRU Proposal Calc'!$C$6='NRU Ref Data'!P$2,Data!T123,0)</f>
        <v>0</v>
      </c>
      <c r="Q123" s="4">
        <f>IF('NRU Proposal Calc'!$C$6='NRU Ref Data'!Q$2,Data!U123,0)</f>
        <v>0</v>
      </c>
      <c r="R123" s="22">
        <f t="shared" si="9"/>
        <v>26.469575228310493</v>
      </c>
      <c r="S123" s="18">
        <f>IF(S$2='NRU Proposal Calc'!$D$6,Data!V123,0)</f>
        <v>0</v>
      </c>
      <c r="T123" s="4">
        <f>IF(T$2='NRU Proposal Calc'!$D$6,Data!W123,0)</f>
        <v>0</v>
      </c>
      <c r="U123" s="4">
        <f>IF(U$2='NRU Proposal Calc'!$D$6,Data!X123,0)</f>
        <v>0</v>
      </c>
      <c r="V123" s="4">
        <f>IF(V$2='NRU Proposal Calc'!$D$6,Data!Y123,0)</f>
        <v>0</v>
      </c>
      <c r="W123" s="4">
        <f>IF(W$2='NRU Proposal Calc'!$D$6,Data!Z123,0)</f>
        <v>0</v>
      </c>
      <c r="X123" s="4">
        <f>IF(X$2='NRU Proposal Calc'!$D$6,Data!AA123,0)</f>
        <v>0</v>
      </c>
      <c r="Y123" s="4">
        <f>IF(Y$2='NRU Proposal Calc'!$D$6,Data!AB123,0)</f>
        <v>0</v>
      </c>
      <c r="Z123" s="4">
        <f>IF(Z$2='NRU Proposal Calc'!$D$6,Data!AC123,0)</f>
        <v>0</v>
      </c>
      <c r="AA123" s="4">
        <f>IF(AA$2='NRU Proposal Calc'!$D$6,Data!AD123,0)</f>
        <v>0</v>
      </c>
      <c r="AB123" s="4">
        <f>IF(AB$2='NRU Proposal Calc'!$D$6,Data!AE123,0)</f>
        <v>0</v>
      </c>
      <c r="AC123" s="4">
        <f>IF(AC$2='NRU Proposal Calc'!$D$6,Data!AF123,0)</f>
        <v>0</v>
      </c>
      <c r="AD123" s="4">
        <f>IF(AD$2='NRU Proposal Calc'!$D$6,Data!AG123,0)</f>
        <v>0</v>
      </c>
      <c r="AE123" s="4">
        <f>IF(AE$2='NRU Proposal Calc'!$D$6,Data!AH123,0)</f>
        <v>0</v>
      </c>
      <c r="AF123" s="4">
        <f>IF(AF$2='NRU Proposal Calc'!$D$6,Data!AI123,0)</f>
        <v>0</v>
      </c>
      <c r="AG123" s="6">
        <f t="shared" si="10"/>
        <v>0</v>
      </c>
      <c r="AH123" s="18">
        <f>IF(AH$2='NRU Proposal Calc'!$E$6,0,0)</f>
        <v>0</v>
      </c>
      <c r="AI123" s="4">
        <f>IF(AI$2='NRU Proposal Calc'!$E$6,Data!AJ123,0)</f>
        <v>0</v>
      </c>
      <c r="AJ123" s="4">
        <f>IF(AJ$2='NRU Proposal Calc'!$E$6,Data!AK123,0)</f>
        <v>0</v>
      </c>
      <c r="AK123" s="4">
        <f>IF(AK$2='NRU Proposal Calc'!$E$6,Data!AL123,0)</f>
        <v>0</v>
      </c>
      <c r="AL123" s="4">
        <f>IF(AL$2='NRU Proposal Calc'!$E$6,Data!AM123,0)</f>
        <v>0</v>
      </c>
      <c r="AM123" s="4">
        <f>IF(AM$2='NRU Proposal Calc'!$E$6,Data!AN123,0)</f>
        <v>0</v>
      </c>
      <c r="AN123" s="4">
        <f>IF(AN$2='NRU Proposal Calc'!$E$6,Data!AO123,0)</f>
        <v>0</v>
      </c>
      <c r="AO123" s="4">
        <f>IF(AO$2='NRU Proposal Calc'!$E$6,Data!AP123,0)</f>
        <v>0</v>
      </c>
      <c r="AP123" s="6">
        <f t="shared" si="11"/>
        <v>0</v>
      </c>
      <c r="AQ123" s="18">
        <f>IF(AQ$2='NRU Proposal Calc'!$F$6,0,0)</f>
        <v>0</v>
      </c>
      <c r="AR123" s="4">
        <f>IF(AR$2='NRU Proposal Calc'!$F$6,Data!AQ123,0)</f>
        <v>0</v>
      </c>
      <c r="AS123" s="4">
        <f>IF(AS$2='NRU Proposal Calc'!$F$6,Data!AR123,0)</f>
        <v>0</v>
      </c>
      <c r="AT123" s="4">
        <f>IF(AT$2='NRU Proposal Calc'!$F$6,Data!AS123,0)</f>
        <v>0</v>
      </c>
      <c r="AU123" s="4">
        <f>IF(AU$2='NRU Proposal Calc'!$F$6,Data!AT123,0)</f>
        <v>0</v>
      </c>
      <c r="AV123" s="4">
        <f>IF(AV$2='NRU Proposal Calc'!$F$6,Data!AU123,0)</f>
        <v>0</v>
      </c>
      <c r="AW123" s="4">
        <f>IF(AW$2='NRU Proposal Calc'!$F$6,Data!AV123,0)</f>
        <v>0</v>
      </c>
      <c r="AX123" s="4">
        <f>IF(AX$2='NRU Proposal Calc'!$F$6,Data!AW123,0)</f>
        <v>0</v>
      </c>
      <c r="AY123" s="6">
        <f t="shared" si="12"/>
        <v>0</v>
      </c>
      <c r="AZ123" s="18">
        <f>IF(AZ$2='NRU Proposal Calc'!$G$6,0,0)</f>
        <v>0</v>
      </c>
      <c r="BA123" s="4">
        <f>IF(BA$2='NRU Proposal Calc'!$G$6,Data!AX123,0)</f>
        <v>0</v>
      </c>
      <c r="BB123" s="4">
        <f>IF(BB$2='NRU Proposal Calc'!$G$6,Data!AY123,0)</f>
        <v>0</v>
      </c>
      <c r="BC123" s="4">
        <f>IF(BC$2='NRU Proposal Calc'!$G$6,Data!AZ123,0)</f>
        <v>0</v>
      </c>
      <c r="BD123" s="4">
        <f>IF(BD$2='NRU Proposal Calc'!$G$6,Data!BA123,0)</f>
        <v>0</v>
      </c>
      <c r="BE123" s="4">
        <f>IF(BE$2='NRU Proposal Calc'!$G$6,Data!BB123,0)</f>
        <v>0</v>
      </c>
      <c r="BF123" s="4">
        <f>IF(BF$2='NRU Proposal Calc'!$G$6,Data!BC123,0)</f>
        <v>0</v>
      </c>
      <c r="BG123" s="4">
        <f>IF(BG$2='NRU Proposal Calc'!$G$6,Data!BD123,0)</f>
        <v>0</v>
      </c>
      <c r="BH123" s="6">
        <f t="shared" si="13"/>
        <v>0</v>
      </c>
      <c r="BI123" s="97">
        <f>IF('NRU Proposal Calc'!$H$6="Yes",Data!BE123,0)</f>
        <v>0</v>
      </c>
      <c r="BJ123" s="18">
        <f>IF(BJ$2='NRU Proposal Calc'!$L$4,0,0)</f>
        <v>0</v>
      </c>
      <c r="BK123" s="4">
        <f>IF(BK$2='NRU Proposal Calc'!$L$4,Data!BV123,0)</f>
        <v>0</v>
      </c>
      <c r="BL123" s="4">
        <f>IF(BL$2='NRU Proposal Calc'!$L$4,Data!BW123,0)</f>
        <v>0</v>
      </c>
      <c r="BM123" s="4">
        <f>IF(BM$2='NRU Proposal Calc'!$L$4,Data!BX123,0)</f>
        <v>0</v>
      </c>
      <c r="BN123" s="4">
        <f>IF(BN$2='NRU Proposal Calc'!$L$4,Data!BY123,0)</f>
        <v>0</v>
      </c>
      <c r="BO123" s="4">
        <f>IF(BO$2='NRU Proposal Calc'!$L$4,Data!BZ123,0)</f>
        <v>0</v>
      </c>
      <c r="BP123" s="6">
        <f t="shared" si="14"/>
        <v>0</v>
      </c>
      <c r="BQ123" s="4">
        <f>IF('NRU Proposal Calc'!$J$6='NRU Ref Data'!BQ$2,Data!C123,0)</f>
        <v>0</v>
      </c>
      <c r="BR123" s="4">
        <f>IF('NRU Proposal Calc'!$J$6='NRU Ref Data'!BR$2,Data!D123,0)</f>
        <v>0</v>
      </c>
      <c r="BS123" s="4">
        <f>IF('NRU Proposal Calc'!$J$6='NRU Ref Data'!BS$2,Data!E123,0)</f>
        <v>0</v>
      </c>
      <c r="BT123" s="4">
        <f>IF('NRU Proposal Calc'!$J$6='NRU Ref Data'!BT$2,Data!F123,0)</f>
        <v>27.157</v>
      </c>
      <c r="BU123" s="99">
        <f t="shared" si="8"/>
        <v>27.157</v>
      </c>
      <c r="BV123" s="102">
        <f>IF('NRU Proposal Calc'!$L$6="Yes",'NRU Ref Data'!BP123*'NRU Proposal Calc'!$L$5,0)</f>
        <v>0</v>
      </c>
      <c r="BW123" s="102">
        <f>IF('NRU Proposal Calc'!$M$6="Yes",IF(('NRU Proposal Calc'!I127-'NRU Ref Data'!BU123)&gt;0,('NRU Proposal Calc'!I127-'NRU Ref Data'!BU123)*'NRU Proposal Calc'!$M$5,0),0)</f>
        <v>0</v>
      </c>
      <c r="BX123" s="80">
        <f>IF('NRU Proposal Calc'!$K$6="Yes",IF(('NRU Proposal Calc'!I127)&lt;'NRU Proposal Calc'!J127,('NRU Proposal Calc'!I127-'NRU Proposal Calc'!J127)*'NRU Proposal Calc'!$K$5,0),0)</f>
        <v>-0.687424771689507</v>
      </c>
      <c r="BY123" s="105">
        <f>IF('NRU Proposal Calc'!$N$5='NRU Ref Data'!$BY$2,'NRU Scaling'!D126,0)</f>
        <v>1.3944150709364058</v>
      </c>
      <c r="BZ123" s="1">
        <f>IF('NRU Proposal Calc'!$N$5='NRU Ref Data'!$BZ$2,'NRU Scaling'!H126,0)</f>
        <v>0</v>
      </c>
      <c r="CA123" s="6">
        <f>IF('NRU Proposal Calc'!$N$6="Yes",SUM('NRU Ref Data'!BY123:BZ123),0)</f>
        <v>1.3944150709364058</v>
      </c>
      <c r="CB123" s="4"/>
      <c r="CC123" s="4"/>
      <c r="CD123" s="4"/>
      <c r="CE123" s="4"/>
      <c r="CF123" s="4"/>
      <c r="CG123" s="4"/>
      <c r="CH123" s="4"/>
      <c r="CI123" s="4"/>
      <c r="CJ123" s="4"/>
      <c r="CK123" s="4"/>
      <c r="CL123" s="4"/>
      <c r="CM123" s="4"/>
      <c r="CN123" s="4"/>
      <c r="CO123" s="4"/>
      <c r="CP123" s="4"/>
      <c r="CQ123" s="4"/>
      <c r="CR123" s="4" t="e">
        <f>IF('NRU Proposal Calc'!#REF!='NRU Ref Data'!CR$2,Data!G123,0)</f>
        <v>#REF!</v>
      </c>
      <c r="CS123" s="4" t="e">
        <f>IF('NRU Proposal Calc'!#REF!='NRU Ref Data'!CS$2,Data!H123,0)</f>
        <v>#REF!</v>
      </c>
      <c r="CT123" s="4" t="e">
        <f>IF('NRU Proposal Calc'!#REF!='NRU Ref Data'!CT$2,Data!I123,0)</f>
        <v>#REF!</v>
      </c>
      <c r="CU123" s="4" t="e">
        <f>IF('NRU Proposal Calc'!#REF!='NRU Ref Data'!CU$2,Data!J123,0)</f>
        <v>#REF!</v>
      </c>
      <c r="CV123" s="4" t="e">
        <f>IF('NRU Proposal Calc'!#REF!='NRU Ref Data'!CV$2,Data!K123,0)</f>
        <v>#REF!</v>
      </c>
      <c r="CW123" s="4" t="e">
        <f>IF('NRU Proposal Calc'!#REF!='NRU Ref Data'!CW$2,Data!L123,0)</f>
        <v>#REF!</v>
      </c>
      <c r="CX123" s="4" t="e">
        <f>IF('NRU Proposal Calc'!#REF!='NRU Ref Data'!CX$2,Data!M123,0)</f>
        <v>#REF!</v>
      </c>
      <c r="CY123" s="4" t="e">
        <f>IF('NRU Proposal Calc'!#REF!='NRU Ref Data'!CY$2,Data!N123,0)</f>
        <v>#REF!</v>
      </c>
      <c r="CZ123" s="4" t="e">
        <f>IF('NRU Proposal Calc'!#REF!='NRU Ref Data'!CZ$2,Data!O123,0)</f>
        <v>#REF!</v>
      </c>
      <c r="DA123" s="4" t="e">
        <f>IF('NRU Proposal Calc'!#REF!='NRU Ref Data'!DA$2,Data!P123,0)</f>
        <v>#REF!</v>
      </c>
      <c r="DB123" s="4" t="e">
        <f>IF('NRU Proposal Calc'!#REF!='NRU Ref Data'!DB$2,Data!Q123,0)</f>
        <v>#REF!</v>
      </c>
      <c r="DC123" s="4" t="e">
        <f>IF('NRU Proposal Calc'!#REF!='NRU Ref Data'!DC$2,Data!R123,0)</f>
        <v>#REF!</v>
      </c>
      <c r="DD123" s="4" t="e">
        <f>IF('NRU Proposal Calc'!#REF!='NRU Ref Data'!DD$2,Data!S123,0)</f>
        <v>#REF!</v>
      </c>
      <c r="DE123" s="4" t="e">
        <f>IF('NRU Proposal Calc'!#REF!='NRU Ref Data'!DE$2,Data!T123,0)</f>
        <v>#REF!</v>
      </c>
      <c r="DF123" s="4" t="e">
        <f>IF('NRU Proposal Calc'!#REF!='NRU Ref Data'!DF$2,Data!U123,0)</f>
        <v>#REF!</v>
      </c>
      <c r="DG123" s="22" t="e">
        <f t="shared" si="15"/>
        <v>#REF!</v>
      </c>
    </row>
    <row r="124" spans="1:111" x14ac:dyDescent="0.3">
      <c r="A124" s="12">
        <v>10436</v>
      </c>
      <c r="B124" s="37" t="s">
        <v>131</v>
      </c>
      <c r="C124" s="18">
        <f>IF('NRU Proposal Calc'!$C$6='NRU Ref Data'!C$2,Data!G124,0)</f>
        <v>0</v>
      </c>
      <c r="D124" s="4">
        <f>IF('NRU Proposal Calc'!$C$6='NRU Ref Data'!D$2,Data!H124,0)</f>
        <v>0</v>
      </c>
      <c r="E124" s="4">
        <f>IF('NRU Proposal Calc'!$C$6='NRU Ref Data'!E$2,Data!I124,0)</f>
        <v>23.738132077625568</v>
      </c>
      <c r="F124" s="4">
        <f>IF('NRU Proposal Calc'!$C$6='NRU Ref Data'!F$2,Data!J124,0)</f>
        <v>0</v>
      </c>
      <c r="G124" s="4">
        <f>IF('NRU Proposal Calc'!$C$6='NRU Ref Data'!G$2,Data!K124,0)</f>
        <v>0</v>
      </c>
      <c r="H124" s="4">
        <f>IF('NRU Proposal Calc'!$C$6='NRU Ref Data'!H$2,Data!L124,0)</f>
        <v>0</v>
      </c>
      <c r="I124" s="4">
        <f>IF('NRU Proposal Calc'!$C$6='NRU Ref Data'!I$2,Data!M124,0)</f>
        <v>0</v>
      </c>
      <c r="J124" s="4">
        <f>IF('NRU Proposal Calc'!$C$6='NRU Ref Data'!J$2,Data!N124,0)</f>
        <v>0</v>
      </c>
      <c r="K124" s="4">
        <f>IF('NRU Proposal Calc'!$C$6='NRU Ref Data'!K$2,Data!O124,0)</f>
        <v>0</v>
      </c>
      <c r="L124" s="4">
        <f>IF('NRU Proposal Calc'!$C$6='NRU Ref Data'!L$2,Data!P124,0)</f>
        <v>0</v>
      </c>
      <c r="M124" s="4">
        <f>IF('NRU Proposal Calc'!$C$6='NRU Ref Data'!M$2,Data!Q124,0)</f>
        <v>0</v>
      </c>
      <c r="N124" s="4">
        <f>IF('NRU Proposal Calc'!$C$6='NRU Ref Data'!N$2,Data!R124,0)</f>
        <v>0</v>
      </c>
      <c r="O124" s="4">
        <f>IF('NRU Proposal Calc'!$C$6='NRU Ref Data'!O$2,Data!S124,0)</f>
        <v>0</v>
      </c>
      <c r="P124" s="4">
        <f>IF('NRU Proposal Calc'!$C$6='NRU Ref Data'!P$2,Data!T124,0)</f>
        <v>0</v>
      </c>
      <c r="Q124" s="4">
        <f>IF('NRU Proposal Calc'!$C$6='NRU Ref Data'!Q$2,Data!U124,0)</f>
        <v>0</v>
      </c>
      <c r="R124" s="22">
        <f t="shared" si="9"/>
        <v>23.738132077625568</v>
      </c>
      <c r="S124" s="18">
        <f>IF(S$2='NRU Proposal Calc'!$D$6,Data!V124,0)</f>
        <v>0</v>
      </c>
      <c r="T124" s="4">
        <f>IF(T$2='NRU Proposal Calc'!$D$6,Data!W124,0)</f>
        <v>0</v>
      </c>
      <c r="U124" s="4">
        <f>IF(U$2='NRU Proposal Calc'!$D$6,Data!X124,0)</f>
        <v>0</v>
      </c>
      <c r="V124" s="4">
        <f>IF(V$2='NRU Proposal Calc'!$D$6,Data!Y124,0)</f>
        <v>0</v>
      </c>
      <c r="W124" s="4">
        <f>IF(W$2='NRU Proposal Calc'!$D$6,Data!Z124,0)</f>
        <v>0</v>
      </c>
      <c r="X124" s="4">
        <f>IF(X$2='NRU Proposal Calc'!$D$6,Data!AA124,0)</f>
        <v>0</v>
      </c>
      <c r="Y124" s="4">
        <f>IF(Y$2='NRU Proposal Calc'!$D$6,Data!AB124,0)</f>
        <v>0</v>
      </c>
      <c r="Z124" s="4">
        <f>IF(Z$2='NRU Proposal Calc'!$D$6,Data!AC124,0)</f>
        <v>0</v>
      </c>
      <c r="AA124" s="4">
        <f>IF(AA$2='NRU Proposal Calc'!$D$6,Data!AD124,0)</f>
        <v>0</v>
      </c>
      <c r="AB124" s="4">
        <f>IF(AB$2='NRU Proposal Calc'!$D$6,Data!AE124,0)</f>
        <v>0</v>
      </c>
      <c r="AC124" s="4">
        <f>IF(AC$2='NRU Proposal Calc'!$D$6,Data!AF124,0)</f>
        <v>0</v>
      </c>
      <c r="AD124" s="4">
        <f>IF(AD$2='NRU Proposal Calc'!$D$6,Data!AG124,0)</f>
        <v>0</v>
      </c>
      <c r="AE124" s="4">
        <f>IF(AE$2='NRU Proposal Calc'!$D$6,Data!AH124,0)</f>
        <v>0</v>
      </c>
      <c r="AF124" s="4">
        <f>IF(AF$2='NRU Proposal Calc'!$D$6,Data!AI124,0)</f>
        <v>0</v>
      </c>
      <c r="AG124" s="6">
        <f t="shared" si="10"/>
        <v>0</v>
      </c>
      <c r="AH124" s="18">
        <f>IF(AH$2='NRU Proposal Calc'!$E$6,0,0)</f>
        <v>0</v>
      </c>
      <c r="AI124" s="4">
        <f>IF(AI$2='NRU Proposal Calc'!$E$6,Data!AJ124,0)</f>
        <v>0</v>
      </c>
      <c r="AJ124" s="4">
        <f>IF(AJ$2='NRU Proposal Calc'!$E$6,Data!AK124,0)</f>
        <v>0</v>
      </c>
      <c r="AK124" s="4">
        <f>IF(AK$2='NRU Proposal Calc'!$E$6,Data!AL124,0)</f>
        <v>0</v>
      </c>
      <c r="AL124" s="4">
        <f>IF(AL$2='NRU Proposal Calc'!$E$6,Data!AM124,0)</f>
        <v>0</v>
      </c>
      <c r="AM124" s="4">
        <f>IF(AM$2='NRU Proposal Calc'!$E$6,Data!AN124,0)</f>
        <v>0</v>
      </c>
      <c r="AN124" s="4">
        <f>IF(AN$2='NRU Proposal Calc'!$E$6,Data!AO124,0)</f>
        <v>0</v>
      </c>
      <c r="AO124" s="4">
        <f>IF(AO$2='NRU Proposal Calc'!$E$6,Data!AP124,0)</f>
        <v>0</v>
      </c>
      <c r="AP124" s="6">
        <f t="shared" si="11"/>
        <v>0</v>
      </c>
      <c r="AQ124" s="18">
        <f>IF(AQ$2='NRU Proposal Calc'!$F$6,0,0)</f>
        <v>0</v>
      </c>
      <c r="AR124" s="4">
        <f>IF(AR$2='NRU Proposal Calc'!$F$6,Data!AQ124,0)</f>
        <v>0</v>
      </c>
      <c r="AS124" s="4">
        <f>IF(AS$2='NRU Proposal Calc'!$F$6,Data!AR124,0)</f>
        <v>0</v>
      </c>
      <c r="AT124" s="4">
        <f>IF(AT$2='NRU Proposal Calc'!$F$6,Data!AS124,0)</f>
        <v>0</v>
      </c>
      <c r="AU124" s="4">
        <f>IF(AU$2='NRU Proposal Calc'!$F$6,Data!AT124,0)</f>
        <v>0</v>
      </c>
      <c r="AV124" s="4">
        <f>IF(AV$2='NRU Proposal Calc'!$F$6,Data!AU124,0)</f>
        <v>0</v>
      </c>
      <c r="AW124" s="4">
        <f>IF(AW$2='NRU Proposal Calc'!$F$6,Data!AV124,0)</f>
        <v>0</v>
      </c>
      <c r="AX124" s="4">
        <f>IF(AX$2='NRU Proposal Calc'!$F$6,Data!AW124,0)</f>
        <v>0</v>
      </c>
      <c r="AY124" s="6">
        <f t="shared" si="12"/>
        <v>0</v>
      </c>
      <c r="AZ124" s="18">
        <f>IF(AZ$2='NRU Proposal Calc'!$G$6,0,0)</f>
        <v>0</v>
      </c>
      <c r="BA124" s="4">
        <f>IF(BA$2='NRU Proposal Calc'!$G$6,Data!AX124,0)</f>
        <v>0</v>
      </c>
      <c r="BB124" s="4">
        <f>IF(BB$2='NRU Proposal Calc'!$G$6,Data!AY124,0)</f>
        <v>0</v>
      </c>
      <c r="BC124" s="4">
        <f>IF(BC$2='NRU Proposal Calc'!$G$6,Data!AZ124,0)</f>
        <v>0</v>
      </c>
      <c r="BD124" s="4">
        <f>IF(BD$2='NRU Proposal Calc'!$G$6,Data!BA124,0)</f>
        <v>0</v>
      </c>
      <c r="BE124" s="4">
        <f>IF(BE$2='NRU Proposal Calc'!$G$6,Data!BB124,0)</f>
        <v>0</v>
      </c>
      <c r="BF124" s="4">
        <f>IF(BF$2='NRU Proposal Calc'!$G$6,Data!BC124,0)</f>
        <v>0</v>
      </c>
      <c r="BG124" s="4">
        <f>IF(BG$2='NRU Proposal Calc'!$G$6,Data!BD124,0)</f>
        <v>0</v>
      </c>
      <c r="BH124" s="6">
        <f t="shared" si="13"/>
        <v>0</v>
      </c>
      <c r="BI124" s="97">
        <f>IF('NRU Proposal Calc'!$H$6="Yes",Data!BE124,0)</f>
        <v>0</v>
      </c>
      <c r="BJ124" s="18">
        <f>IF(BJ$2='NRU Proposal Calc'!$L$4,0,0)</f>
        <v>0</v>
      </c>
      <c r="BK124" s="4">
        <f>IF(BK$2='NRU Proposal Calc'!$L$4,Data!BV124,0)</f>
        <v>0</v>
      </c>
      <c r="BL124" s="4">
        <f>IF(BL$2='NRU Proposal Calc'!$L$4,Data!BW124,0)</f>
        <v>6.0000000000000001E-3</v>
      </c>
      <c r="BM124" s="4">
        <f>IF(BM$2='NRU Proposal Calc'!$L$4,Data!BX124,0)</f>
        <v>0</v>
      </c>
      <c r="BN124" s="4">
        <f>IF(BN$2='NRU Proposal Calc'!$L$4,Data!BY124,0)</f>
        <v>0</v>
      </c>
      <c r="BO124" s="4">
        <f>IF(BO$2='NRU Proposal Calc'!$L$4,Data!BZ124,0)</f>
        <v>0</v>
      </c>
      <c r="BP124" s="6">
        <f t="shared" si="14"/>
        <v>6.0000000000000001E-3</v>
      </c>
      <c r="BQ124" s="4">
        <f>IF('NRU Proposal Calc'!$J$6='NRU Ref Data'!BQ$2,Data!C124,0)</f>
        <v>0</v>
      </c>
      <c r="BR124" s="4">
        <f>IF('NRU Proposal Calc'!$J$6='NRU Ref Data'!BR$2,Data!D124,0)</f>
        <v>0</v>
      </c>
      <c r="BS124" s="4">
        <f>IF('NRU Proposal Calc'!$J$6='NRU Ref Data'!BS$2,Data!E124,0)</f>
        <v>0</v>
      </c>
      <c r="BT124" s="4">
        <f>IF('NRU Proposal Calc'!$J$6='NRU Ref Data'!BT$2,Data!F124,0)</f>
        <v>19.152000000000001</v>
      </c>
      <c r="BU124" s="99">
        <f t="shared" si="8"/>
        <v>19.152000000000001</v>
      </c>
      <c r="BV124" s="102">
        <f>IF('NRU Proposal Calc'!$L$6="Yes",'NRU Ref Data'!BP124*'NRU Proposal Calc'!$L$5,0)</f>
        <v>3.0000000000000001E-3</v>
      </c>
      <c r="BW124" s="102">
        <f>IF('NRU Proposal Calc'!$M$6="Yes",IF(('NRU Proposal Calc'!I128-'NRU Ref Data'!BU124)&gt;0,('NRU Proposal Calc'!I128-'NRU Ref Data'!BU124)*'NRU Proposal Calc'!$M$5,0),0)</f>
        <v>2.2930660388127837</v>
      </c>
      <c r="BX124" s="80">
        <f>IF('NRU Proposal Calc'!$K$6="Yes",IF(('NRU Proposal Calc'!I128)&lt;'NRU Proposal Calc'!J128,('NRU Proposal Calc'!I128-'NRU Proposal Calc'!J128)*'NRU Proposal Calc'!$K$5,0),0)</f>
        <v>0</v>
      </c>
      <c r="BY124" s="105">
        <f>IF('NRU Proposal Calc'!$N$5='NRU Ref Data'!$BY$2,'NRU Scaling'!D127,0)</f>
        <v>1.1298823751040898</v>
      </c>
      <c r="BZ124" s="1">
        <f>IF('NRU Proposal Calc'!$N$5='NRU Ref Data'!$BZ$2,'NRU Scaling'!H127,0)</f>
        <v>0</v>
      </c>
      <c r="CA124" s="6">
        <f>IF('NRU Proposal Calc'!$N$6="Yes",SUM('NRU Ref Data'!BY124:BZ124),0)</f>
        <v>1.1298823751040898</v>
      </c>
      <c r="CB124" s="4"/>
      <c r="CC124" s="4"/>
      <c r="CD124" s="4"/>
      <c r="CE124" s="4"/>
      <c r="CF124" s="4"/>
      <c r="CG124" s="4"/>
      <c r="CH124" s="4"/>
      <c r="CI124" s="4"/>
      <c r="CJ124" s="4"/>
      <c r="CK124" s="4"/>
      <c r="CL124" s="4"/>
      <c r="CM124" s="4"/>
      <c r="CN124" s="4"/>
      <c r="CO124" s="4"/>
      <c r="CP124" s="4"/>
      <c r="CQ124" s="4"/>
      <c r="CR124" s="4" t="e">
        <f>IF('NRU Proposal Calc'!#REF!='NRU Ref Data'!CR$2,Data!G124,0)</f>
        <v>#REF!</v>
      </c>
      <c r="CS124" s="4" t="e">
        <f>IF('NRU Proposal Calc'!#REF!='NRU Ref Data'!CS$2,Data!H124,0)</f>
        <v>#REF!</v>
      </c>
      <c r="CT124" s="4" t="e">
        <f>IF('NRU Proposal Calc'!#REF!='NRU Ref Data'!CT$2,Data!I124,0)</f>
        <v>#REF!</v>
      </c>
      <c r="CU124" s="4" t="e">
        <f>IF('NRU Proposal Calc'!#REF!='NRU Ref Data'!CU$2,Data!J124,0)</f>
        <v>#REF!</v>
      </c>
      <c r="CV124" s="4" t="e">
        <f>IF('NRU Proposal Calc'!#REF!='NRU Ref Data'!CV$2,Data!K124,0)</f>
        <v>#REF!</v>
      </c>
      <c r="CW124" s="4" t="e">
        <f>IF('NRU Proposal Calc'!#REF!='NRU Ref Data'!CW$2,Data!L124,0)</f>
        <v>#REF!</v>
      </c>
      <c r="CX124" s="4" t="e">
        <f>IF('NRU Proposal Calc'!#REF!='NRU Ref Data'!CX$2,Data!M124,0)</f>
        <v>#REF!</v>
      </c>
      <c r="CY124" s="4" t="e">
        <f>IF('NRU Proposal Calc'!#REF!='NRU Ref Data'!CY$2,Data!N124,0)</f>
        <v>#REF!</v>
      </c>
      <c r="CZ124" s="4" t="e">
        <f>IF('NRU Proposal Calc'!#REF!='NRU Ref Data'!CZ$2,Data!O124,0)</f>
        <v>#REF!</v>
      </c>
      <c r="DA124" s="4" t="e">
        <f>IF('NRU Proposal Calc'!#REF!='NRU Ref Data'!DA$2,Data!P124,0)</f>
        <v>#REF!</v>
      </c>
      <c r="DB124" s="4" t="e">
        <f>IF('NRU Proposal Calc'!#REF!='NRU Ref Data'!DB$2,Data!Q124,0)</f>
        <v>#REF!</v>
      </c>
      <c r="DC124" s="4" t="e">
        <f>IF('NRU Proposal Calc'!#REF!='NRU Ref Data'!DC$2,Data!R124,0)</f>
        <v>#REF!</v>
      </c>
      <c r="DD124" s="4" t="e">
        <f>IF('NRU Proposal Calc'!#REF!='NRU Ref Data'!DD$2,Data!S124,0)</f>
        <v>#REF!</v>
      </c>
      <c r="DE124" s="4" t="e">
        <f>IF('NRU Proposal Calc'!#REF!='NRU Ref Data'!DE$2,Data!T124,0)</f>
        <v>#REF!</v>
      </c>
      <c r="DF124" s="4" t="e">
        <f>IF('NRU Proposal Calc'!#REF!='NRU Ref Data'!DF$2,Data!U124,0)</f>
        <v>#REF!</v>
      </c>
      <c r="DG124" s="22" t="e">
        <f t="shared" si="15"/>
        <v>#REF!</v>
      </c>
    </row>
    <row r="125" spans="1:111" x14ac:dyDescent="0.3">
      <c r="A125" s="12">
        <v>10440</v>
      </c>
      <c r="B125" s="37" t="s">
        <v>132</v>
      </c>
      <c r="C125" s="18">
        <f>IF('NRU Proposal Calc'!$C$6='NRU Ref Data'!C$2,Data!G125,0)</f>
        <v>0</v>
      </c>
      <c r="D125" s="4">
        <f>IF('NRU Proposal Calc'!$C$6='NRU Ref Data'!D$2,Data!H125,0)</f>
        <v>0</v>
      </c>
      <c r="E125" s="4">
        <f>IF('NRU Proposal Calc'!$C$6='NRU Ref Data'!E$2,Data!I125,0)</f>
        <v>5.1939965753424646</v>
      </c>
      <c r="F125" s="4">
        <f>IF('NRU Proposal Calc'!$C$6='NRU Ref Data'!F$2,Data!J125,0)</f>
        <v>0</v>
      </c>
      <c r="G125" s="4">
        <f>IF('NRU Proposal Calc'!$C$6='NRU Ref Data'!G$2,Data!K125,0)</f>
        <v>0</v>
      </c>
      <c r="H125" s="4">
        <f>IF('NRU Proposal Calc'!$C$6='NRU Ref Data'!H$2,Data!L125,0)</f>
        <v>0</v>
      </c>
      <c r="I125" s="4">
        <f>IF('NRU Proposal Calc'!$C$6='NRU Ref Data'!I$2,Data!M125,0)</f>
        <v>0</v>
      </c>
      <c r="J125" s="4">
        <f>IF('NRU Proposal Calc'!$C$6='NRU Ref Data'!J$2,Data!N125,0)</f>
        <v>0</v>
      </c>
      <c r="K125" s="4">
        <f>IF('NRU Proposal Calc'!$C$6='NRU Ref Data'!K$2,Data!O125,0)</f>
        <v>0</v>
      </c>
      <c r="L125" s="4">
        <f>IF('NRU Proposal Calc'!$C$6='NRU Ref Data'!L$2,Data!P125,0)</f>
        <v>0</v>
      </c>
      <c r="M125" s="4">
        <f>IF('NRU Proposal Calc'!$C$6='NRU Ref Data'!M$2,Data!Q125,0)</f>
        <v>0</v>
      </c>
      <c r="N125" s="4">
        <f>IF('NRU Proposal Calc'!$C$6='NRU Ref Data'!N$2,Data!R125,0)</f>
        <v>0</v>
      </c>
      <c r="O125" s="4">
        <f>IF('NRU Proposal Calc'!$C$6='NRU Ref Data'!O$2,Data!S125,0)</f>
        <v>0</v>
      </c>
      <c r="P125" s="4">
        <f>IF('NRU Proposal Calc'!$C$6='NRU Ref Data'!P$2,Data!T125,0)</f>
        <v>0</v>
      </c>
      <c r="Q125" s="4">
        <f>IF('NRU Proposal Calc'!$C$6='NRU Ref Data'!Q$2,Data!U125,0)</f>
        <v>0</v>
      </c>
      <c r="R125" s="22">
        <f t="shared" si="9"/>
        <v>5.1939965753424646</v>
      </c>
      <c r="S125" s="18">
        <f>IF(S$2='NRU Proposal Calc'!$D$6,Data!V125,0)</f>
        <v>0</v>
      </c>
      <c r="T125" s="4">
        <f>IF(T$2='NRU Proposal Calc'!$D$6,Data!W125,0)</f>
        <v>0</v>
      </c>
      <c r="U125" s="4">
        <f>IF(U$2='NRU Proposal Calc'!$D$6,Data!X125,0)</f>
        <v>0</v>
      </c>
      <c r="V125" s="4">
        <f>IF(V$2='NRU Proposal Calc'!$D$6,Data!Y125,0)</f>
        <v>0</v>
      </c>
      <c r="W125" s="4">
        <f>IF(W$2='NRU Proposal Calc'!$D$6,Data!Z125,0)</f>
        <v>0</v>
      </c>
      <c r="X125" s="4">
        <f>IF(X$2='NRU Proposal Calc'!$D$6,Data!AA125,0)</f>
        <v>0</v>
      </c>
      <c r="Y125" s="4">
        <f>IF(Y$2='NRU Proposal Calc'!$D$6,Data!AB125,0)</f>
        <v>0</v>
      </c>
      <c r="Z125" s="4">
        <f>IF(Z$2='NRU Proposal Calc'!$D$6,Data!AC125,0)</f>
        <v>0</v>
      </c>
      <c r="AA125" s="4">
        <f>IF(AA$2='NRU Proposal Calc'!$D$6,Data!AD125,0)</f>
        <v>0</v>
      </c>
      <c r="AB125" s="4">
        <f>IF(AB$2='NRU Proposal Calc'!$D$6,Data!AE125,0)</f>
        <v>0</v>
      </c>
      <c r="AC125" s="4">
        <f>IF(AC$2='NRU Proposal Calc'!$D$6,Data!AF125,0)</f>
        <v>0</v>
      </c>
      <c r="AD125" s="4">
        <f>IF(AD$2='NRU Proposal Calc'!$D$6,Data!AG125,0)</f>
        <v>0</v>
      </c>
      <c r="AE125" s="4">
        <f>IF(AE$2='NRU Proposal Calc'!$D$6,Data!AH125,0)</f>
        <v>0</v>
      </c>
      <c r="AF125" s="4">
        <f>IF(AF$2='NRU Proposal Calc'!$D$6,Data!AI125,0)</f>
        <v>0</v>
      </c>
      <c r="AG125" s="6">
        <f t="shared" si="10"/>
        <v>0</v>
      </c>
      <c r="AH125" s="18">
        <f>IF(AH$2='NRU Proposal Calc'!$E$6,0,0)</f>
        <v>0</v>
      </c>
      <c r="AI125" s="4">
        <f>IF(AI$2='NRU Proposal Calc'!$E$6,Data!AJ125,0)</f>
        <v>0</v>
      </c>
      <c r="AJ125" s="4">
        <f>IF(AJ$2='NRU Proposal Calc'!$E$6,Data!AK125,0)</f>
        <v>0</v>
      </c>
      <c r="AK125" s="4">
        <f>IF(AK$2='NRU Proposal Calc'!$E$6,Data!AL125,0)</f>
        <v>0</v>
      </c>
      <c r="AL125" s="4">
        <f>IF(AL$2='NRU Proposal Calc'!$E$6,Data!AM125,0)</f>
        <v>0</v>
      </c>
      <c r="AM125" s="4">
        <f>IF(AM$2='NRU Proposal Calc'!$E$6,Data!AN125,0)</f>
        <v>0</v>
      </c>
      <c r="AN125" s="4">
        <f>IF(AN$2='NRU Proposal Calc'!$E$6,Data!AO125,0)</f>
        <v>0</v>
      </c>
      <c r="AO125" s="4">
        <f>IF(AO$2='NRU Proposal Calc'!$E$6,Data!AP125,0)</f>
        <v>0</v>
      </c>
      <c r="AP125" s="6">
        <f t="shared" si="11"/>
        <v>0</v>
      </c>
      <c r="AQ125" s="18">
        <f>IF(AQ$2='NRU Proposal Calc'!$F$6,0,0)</f>
        <v>0</v>
      </c>
      <c r="AR125" s="4">
        <f>IF(AR$2='NRU Proposal Calc'!$F$6,Data!AQ125,0)</f>
        <v>0</v>
      </c>
      <c r="AS125" s="4">
        <f>IF(AS$2='NRU Proposal Calc'!$F$6,Data!AR125,0)</f>
        <v>0</v>
      </c>
      <c r="AT125" s="4">
        <f>IF(AT$2='NRU Proposal Calc'!$F$6,Data!AS125,0)</f>
        <v>0</v>
      </c>
      <c r="AU125" s="4">
        <f>IF(AU$2='NRU Proposal Calc'!$F$6,Data!AT125,0)</f>
        <v>0</v>
      </c>
      <c r="AV125" s="4">
        <f>IF(AV$2='NRU Proposal Calc'!$F$6,Data!AU125,0)</f>
        <v>0</v>
      </c>
      <c r="AW125" s="4">
        <f>IF(AW$2='NRU Proposal Calc'!$F$6,Data!AV125,0)</f>
        <v>0</v>
      </c>
      <c r="AX125" s="4">
        <f>IF(AX$2='NRU Proposal Calc'!$F$6,Data!AW125,0)</f>
        <v>0</v>
      </c>
      <c r="AY125" s="6">
        <f t="shared" si="12"/>
        <v>0</v>
      </c>
      <c r="AZ125" s="18">
        <f>IF(AZ$2='NRU Proposal Calc'!$G$6,0,0)</f>
        <v>0</v>
      </c>
      <c r="BA125" s="4">
        <f>IF(BA$2='NRU Proposal Calc'!$G$6,Data!AX125,0)</f>
        <v>0</v>
      </c>
      <c r="BB125" s="4">
        <f>IF(BB$2='NRU Proposal Calc'!$G$6,Data!AY125,0)</f>
        <v>0</v>
      </c>
      <c r="BC125" s="4">
        <f>IF(BC$2='NRU Proposal Calc'!$G$6,Data!AZ125,0)</f>
        <v>0</v>
      </c>
      <c r="BD125" s="4">
        <f>IF(BD$2='NRU Proposal Calc'!$G$6,Data!BA125,0)</f>
        <v>0</v>
      </c>
      <c r="BE125" s="4">
        <f>IF(BE$2='NRU Proposal Calc'!$G$6,Data!BB125,0)</f>
        <v>0</v>
      </c>
      <c r="BF125" s="4">
        <f>IF(BF$2='NRU Proposal Calc'!$G$6,Data!BC125,0)</f>
        <v>0</v>
      </c>
      <c r="BG125" s="4">
        <f>IF(BG$2='NRU Proposal Calc'!$G$6,Data!BD125,0)</f>
        <v>0</v>
      </c>
      <c r="BH125" s="6">
        <f t="shared" si="13"/>
        <v>0</v>
      </c>
      <c r="BI125" s="97">
        <f>IF('NRU Proposal Calc'!$H$6="Yes",Data!BE125,0)</f>
        <v>0</v>
      </c>
      <c r="BJ125" s="18">
        <f>IF(BJ$2='NRU Proposal Calc'!$L$4,0,0)</f>
        <v>0</v>
      </c>
      <c r="BK125" s="4">
        <f>IF(BK$2='NRU Proposal Calc'!$L$4,Data!BV125,0)</f>
        <v>0</v>
      </c>
      <c r="BL125" s="4">
        <f>IF(BL$2='NRU Proposal Calc'!$L$4,Data!BW125,0)</f>
        <v>0</v>
      </c>
      <c r="BM125" s="4">
        <f>IF(BM$2='NRU Proposal Calc'!$L$4,Data!BX125,0)</f>
        <v>0</v>
      </c>
      <c r="BN125" s="4">
        <f>IF(BN$2='NRU Proposal Calc'!$L$4,Data!BY125,0)</f>
        <v>0</v>
      </c>
      <c r="BO125" s="4">
        <f>IF(BO$2='NRU Proposal Calc'!$L$4,Data!BZ125,0)</f>
        <v>0</v>
      </c>
      <c r="BP125" s="6">
        <f t="shared" si="14"/>
        <v>0</v>
      </c>
      <c r="BQ125" s="4">
        <f>IF('NRU Proposal Calc'!$J$6='NRU Ref Data'!BQ$2,Data!C125,0)</f>
        <v>0</v>
      </c>
      <c r="BR125" s="4">
        <f>IF('NRU Proposal Calc'!$J$6='NRU Ref Data'!BR$2,Data!D125,0)</f>
        <v>0</v>
      </c>
      <c r="BS125" s="4">
        <f>IF('NRU Proposal Calc'!$J$6='NRU Ref Data'!BS$2,Data!E125,0)</f>
        <v>0</v>
      </c>
      <c r="BT125" s="4">
        <f>IF('NRU Proposal Calc'!$J$6='NRU Ref Data'!BT$2,Data!F125,0)</f>
        <v>5.0049999999999999</v>
      </c>
      <c r="BU125" s="99">
        <f t="shared" si="8"/>
        <v>5.0049999999999999</v>
      </c>
      <c r="BV125" s="102">
        <f>IF('NRU Proposal Calc'!$L$6="Yes",'NRU Ref Data'!BP125*'NRU Proposal Calc'!$L$5,0)</f>
        <v>0</v>
      </c>
      <c r="BW125" s="102">
        <f>IF('NRU Proposal Calc'!$M$6="Yes",IF(('NRU Proposal Calc'!I129-'NRU Ref Data'!BU125)&gt;0,('NRU Proposal Calc'!I129-'NRU Ref Data'!BU125)*'NRU Proposal Calc'!$M$5,0),0)</f>
        <v>9.4498287671232362E-2</v>
      </c>
      <c r="BX125" s="80">
        <f>IF('NRU Proposal Calc'!$K$6="Yes",IF(('NRU Proposal Calc'!I129)&lt;'NRU Proposal Calc'!J129,('NRU Proposal Calc'!I129-'NRU Proposal Calc'!J129)*'NRU Proposal Calc'!$K$5,0),0)</f>
        <v>0</v>
      </c>
      <c r="BY125" s="105">
        <f>IF('NRU Proposal Calc'!$N$5='NRU Ref Data'!$BY$2,'NRU Scaling'!D128,0)</f>
        <v>0.26864115518324594</v>
      </c>
      <c r="BZ125" s="1">
        <f>IF('NRU Proposal Calc'!$N$5='NRU Ref Data'!$BZ$2,'NRU Scaling'!H128,0)</f>
        <v>0</v>
      </c>
      <c r="CA125" s="6">
        <f>IF('NRU Proposal Calc'!$N$6="Yes",SUM('NRU Ref Data'!BY125:BZ125),0)</f>
        <v>0.26864115518324594</v>
      </c>
      <c r="CB125" s="4"/>
      <c r="CC125" s="4"/>
      <c r="CD125" s="4"/>
      <c r="CE125" s="4"/>
      <c r="CF125" s="4"/>
      <c r="CG125" s="4"/>
      <c r="CH125" s="4"/>
      <c r="CI125" s="4"/>
      <c r="CJ125" s="4"/>
      <c r="CK125" s="4"/>
      <c r="CL125" s="4"/>
      <c r="CM125" s="4"/>
      <c r="CN125" s="4"/>
      <c r="CO125" s="4"/>
      <c r="CP125" s="4"/>
      <c r="CQ125" s="4"/>
      <c r="CR125" s="4" t="e">
        <f>IF('NRU Proposal Calc'!#REF!='NRU Ref Data'!CR$2,Data!G125,0)</f>
        <v>#REF!</v>
      </c>
      <c r="CS125" s="4" t="e">
        <f>IF('NRU Proposal Calc'!#REF!='NRU Ref Data'!CS$2,Data!H125,0)</f>
        <v>#REF!</v>
      </c>
      <c r="CT125" s="4" t="e">
        <f>IF('NRU Proposal Calc'!#REF!='NRU Ref Data'!CT$2,Data!I125,0)</f>
        <v>#REF!</v>
      </c>
      <c r="CU125" s="4" t="e">
        <f>IF('NRU Proposal Calc'!#REF!='NRU Ref Data'!CU$2,Data!J125,0)</f>
        <v>#REF!</v>
      </c>
      <c r="CV125" s="4" t="e">
        <f>IF('NRU Proposal Calc'!#REF!='NRU Ref Data'!CV$2,Data!K125,0)</f>
        <v>#REF!</v>
      </c>
      <c r="CW125" s="4" t="e">
        <f>IF('NRU Proposal Calc'!#REF!='NRU Ref Data'!CW$2,Data!L125,0)</f>
        <v>#REF!</v>
      </c>
      <c r="CX125" s="4" t="e">
        <f>IF('NRU Proposal Calc'!#REF!='NRU Ref Data'!CX$2,Data!M125,0)</f>
        <v>#REF!</v>
      </c>
      <c r="CY125" s="4" t="e">
        <f>IF('NRU Proposal Calc'!#REF!='NRU Ref Data'!CY$2,Data!N125,0)</f>
        <v>#REF!</v>
      </c>
      <c r="CZ125" s="4" t="e">
        <f>IF('NRU Proposal Calc'!#REF!='NRU Ref Data'!CZ$2,Data!O125,0)</f>
        <v>#REF!</v>
      </c>
      <c r="DA125" s="4" t="e">
        <f>IF('NRU Proposal Calc'!#REF!='NRU Ref Data'!DA$2,Data!P125,0)</f>
        <v>#REF!</v>
      </c>
      <c r="DB125" s="4" t="e">
        <f>IF('NRU Proposal Calc'!#REF!='NRU Ref Data'!DB$2,Data!Q125,0)</f>
        <v>#REF!</v>
      </c>
      <c r="DC125" s="4" t="e">
        <f>IF('NRU Proposal Calc'!#REF!='NRU Ref Data'!DC$2,Data!R125,0)</f>
        <v>#REF!</v>
      </c>
      <c r="DD125" s="4" t="e">
        <f>IF('NRU Proposal Calc'!#REF!='NRU Ref Data'!DD$2,Data!S125,0)</f>
        <v>#REF!</v>
      </c>
      <c r="DE125" s="4" t="e">
        <f>IF('NRU Proposal Calc'!#REF!='NRU Ref Data'!DE$2,Data!T125,0)</f>
        <v>#REF!</v>
      </c>
      <c r="DF125" s="4" t="e">
        <f>IF('NRU Proposal Calc'!#REF!='NRU Ref Data'!DF$2,Data!U125,0)</f>
        <v>#REF!</v>
      </c>
      <c r="DG125" s="22" t="e">
        <f t="shared" si="15"/>
        <v>#REF!</v>
      </c>
    </row>
    <row r="126" spans="1:111" x14ac:dyDescent="0.3">
      <c r="A126" s="12">
        <v>10442</v>
      </c>
      <c r="B126" s="37" t="s">
        <v>133</v>
      </c>
      <c r="C126" s="18">
        <f>IF('NRU Proposal Calc'!$C$6='NRU Ref Data'!C$2,Data!G126,0)</f>
        <v>0</v>
      </c>
      <c r="D126" s="4">
        <f>IF('NRU Proposal Calc'!$C$6='NRU Ref Data'!D$2,Data!H126,0)</f>
        <v>0</v>
      </c>
      <c r="E126" s="4">
        <f>IF('NRU Proposal Calc'!$C$6='NRU Ref Data'!E$2,Data!I126,0)</f>
        <v>11.459271118721457</v>
      </c>
      <c r="F126" s="4">
        <f>IF('NRU Proposal Calc'!$C$6='NRU Ref Data'!F$2,Data!J126,0)</f>
        <v>0</v>
      </c>
      <c r="G126" s="4">
        <f>IF('NRU Proposal Calc'!$C$6='NRU Ref Data'!G$2,Data!K126,0)</f>
        <v>0</v>
      </c>
      <c r="H126" s="4">
        <f>IF('NRU Proposal Calc'!$C$6='NRU Ref Data'!H$2,Data!L126,0)</f>
        <v>0</v>
      </c>
      <c r="I126" s="4">
        <f>IF('NRU Proposal Calc'!$C$6='NRU Ref Data'!I$2,Data!M126,0)</f>
        <v>0</v>
      </c>
      <c r="J126" s="4">
        <f>IF('NRU Proposal Calc'!$C$6='NRU Ref Data'!J$2,Data!N126,0)</f>
        <v>0</v>
      </c>
      <c r="K126" s="4">
        <f>IF('NRU Proposal Calc'!$C$6='NRU Ref Data'!K$2,Data!O126,0)</f>
        <v>0</v>
      </c>
      <c r="L126" s="4">
        <f>IF('NRU Proposal Calc'!$C$6='NRU Ref Data'!L$2,Data!P126,0)</f>
        <v>0</v>
      </c>
      <c r="M126" s="4">
        <f>IF('NRU Proposal Calc'!$C$6='NRU Ref Data'!M$2,Data!Q126,0)</f>
        <v>0</v>
      </c>
      <c r="N126" s="4">
        <f>IF('NRU Proposal Calc'!$C$6='NRU Ref Data'!N$2,Data!R126,0)</f>
        <v>0</v>
      </c>
      <c r="O126" s="4">
        <f>IF('NRU Proposal Calc'!$C$6='NRU Ref Data'!O$2,Data!S126,0)</f>
        <v>0</v>
      </c>
      <c r="P126" s="4">
        <f>IF('NRU Proposal Calc'!$C$6='NRU Ref Data'!P$2,Data!T126,0)</f>
        <v>0</v>
      </c>
      <c r="Q126" s="4">
        <f>IF('NRU Proposal Calc'!$C$6='NRU Ref Data'!Q$2,Data!U126,0)</f>
        <v>0</v>
      </c>
      <c r="R126" s="22">
        <f t="shared" si="9"/>
        <v>11.459271118721457</v>
      </c>
      <c r="S126" s="18">
        <f>IF(S$2='NRU Proposal Calc'!$D$6,Data!V126,0)</f>
        <v>0</v>
      </c>
      <c r="T126" s="4">
        <f>IF(T$2='NRU Proposal Calc'!$D$6,Data!W126,0)</f>
        <v>0</v>
      </c>
      <c r="U126" s="4">
        <f>IF(U$2='NRU Proposal Calc'!$D$6,Data!X126,0)</f>
        <v>0</v>
      </c>
      <c r="V126" s="4">
        <f>IF(V$2='NRU Proposal Calc'!$D$6,Data!Y126,0)</f>
        <v>0</v>
      </c>
      <c r="W126" s="4">
        <f>IF(W$2='NRU Proposal Calc'!$D$6,Data!Z126,0)</f>
        <v>0</v>
      </c>
      <c r="X126" s="4">
        <f>IF(X$2='NRU Proposal Calc'!$D$6,Data!AA126,0)</f>
        <v>0</v>
      </c>
      <c r="Y126" s="4">
        <f>IF(Y$2='NRU Proposal Calc'!$D$6,Data!AB126,0)</f>
        <v>0</v>
      </c>
      <c r="Z126" s="4">
        <f>IF(Z$2='NRU Proposal Calc'!$D$6,Data!AC126,0)</f>
        <v>0</v>
      </c>
      <c r="AA126" s="4">
        <f>IF(AA$2='NRU Proposal Calc'!$D$6,Data!AD126,0)</f>
        <v>0</v>
      </c>
      <c r="AB126" s="4">
        <f>IF(AB$2='NRU Proposal Calc'!$D$6,Data!AE126,0)</f>
        <v>0</v>
      </c>
      <c r="AC126" s="4">
        <f>IF(AC$2='NRU Proposal Calc'!$D$6,Data!AF126,0)</f>
        <v>0</v>
      </c>
      <c r="AD126" s="4">
        <f>IF(AD$2='NRU Proposal Calc'!$D$6,Data!AG126,0)</f>
        <v>0</v>
      </c>
      <c r="AE126" s="4">
        <f>IF(AE$2='NRU Proposal Calc'!$D$6,Data!AH126,0)</f>
        <v>0</v>
      </c>
      <c r="AF126" s="4">
        <f>IF(AF$2='NRU Proposal Calc'!$D$6,Data!AI126,0)</f>
        <v>0</v>
      </c>
      <c r="AG126" s="6">
        <f t="shared" si="10"/>
        <v>0</v>
      </c>
      <c r="AH126" s="18">
        <f>IF(AH$2='NRU Proposal Calc'!$E$6,0,0)</f>
        <v>0</v>
      </c>
      <c r="AI126" s="4">
        <f>IF(AI$2='NRU Proposal Calc'!$E$6,Data!AJ126,0)</f>
        <v>0</v>
      </c>
      <c r="AJ126" s="4">
        <f>IF(AJ$2='NRU Proposal Calc'!$E$6,Data!AK126,0)</f>
        <v>0</v>
      </c>
      <c r="AK126" s="4">
        <f>IF(AK$2='NRU Proposal Calc'!$E$6,Data!AL126,0)</f>
        <v>0</v>
      </c>
      <c r="AL126" s="4">
        <f>IF(AL$2='NRU Proposal Calc'!$E$6,Data!AM126,0)</f>
        <v>0</v>
      </c>
      <c r="AM126" s="4">
        <f>IF(AM$2='NRU Proposal Calc'!$E$6,Data!AN126,0)</f>
        <v>0</v>
      </c>
      <c r="AN126" s="4">
        <f>IF(AN$2='NRU Proposal Calc'!$E$6,Data!AO126,0)</f>
        <v>0</v>
      </c>
      <c r="AO126" s="4">
        <f>IF(AO$2='NRU Proposal Calc'!$E$6,Data!AP126,0)</f>
        <v>0</v>
      </c>
      <c r="AP126" s="6">
        <f t="shared" si="11"/>
        <v>0</v>
      </c>
      <c r="AQ126" s="18">
        <f>IF(AQ$2='NRU Proposal Calc'!$F$6,0,0)</f>
        <v>0</v>
      </c>
      <c r="AR126" s="4">
        <f>IF(AR$2='NRU Proposal Calc'!$F$6,Data!AQ126,0)</f>
        <v>0</v>
      </c>
      <c r="AS126" s="4">
        <f>IF(AS$2='NRU Proposal Calc'!$F$6,Data!AR126,0)</f>
        <v>0</v>
      </c>
      <c r="AT126" s="4">
        <f>IF(AT$2='NRU Proposal Calc'!$F$6,Data!AS126,0)</f>
        <v>0</v>
      </c>
      <c r="AU126" s="4">
        <f>IF(AU$2='NRU Proposal Calc'!$F$6,Data!AT126,0)</f>
        <v>0</v>
      </c>
      <c r="AV126" s="4">
        <f>IF(AV$2='NRU Proposal Calc'!$F$6,Data!AU126,0)</f>
        <v>0</v>
      </c>
      <c r="AW126" s="4">
        <f>IF(AW$2='NRU Proposal Calc'!$F$6,Data!AV126,0)</f>
        <v>0</v>
      </c>
      <c r="AX126" s="4">
        <f>IF(AX$2='NRU Proposal Calc'!$F$6,Data!AW126,0)</f>
        <v>0</v>
      </c>
      <c r="AY126" s="6">
        <f t="shared" si="12"/>
        <v>0</v>
      </c>
      <c r="AZ126" s="18">
        <f>IF(AZ$2='NRU Proposal Calc'!$G$6,0,0)</f>
        <v>0</v>
      </c>
      <c r="BA126" s="4">
        <f>IF(BA$2='NRU Proposal Calc'!$G$6,Data!AX126,0)</f>
        <v>0</v>
      </c>
      <c r="BB126" s="4">
        <f>IF(BB$2='NRU Proposal Calc'!$G$6,Data!AY126,0)</f>
        <v>0</v>
      </c>
      <c r="BC126" s="4">
        <f>IF(BC$2='NRU Proposal Calc'!$G$6,Data!AZ126,0)</f>
        <v>0</v>
      </c>
      <c r="BD126" s="4">
        <f>IF(BD$2='NRU Proposal Calc'!$G$6,Data!BA126,0)</f>
        <v>0</v>
      </c>
      <c r="BE126" s="4">
        <f>IF(BE$2='NRU Proposal Calc'!$G$6,Data!BB126,0)</f>
        <v>0</v>
      </c>
      <c r="BF126" s="4">
        <f>IF(BF$2='NRU Proposal Calc'!$G$6,Data!BC126,0)</f>
        <v>0</v>
      </c>
      <c r="BG126" s="4">
        <f>IF(BG$2='NRU Proposal Calc'!$G$6,Data!BD126,0)</f>
        <v>0</v>
      </c>
      <c r="BH126" s="6">
        <f t="shared" si="13"/>
        <v>0</v>
      </c>
      <c r="BI126" s="97">
        <f>IF('NRU Proposal Calc'!$H$6="Yes",Data!BE126,0)</f>
        <v>0</v>
      </c>
      <c r="BJ126" s="18">
        <f>IF(BJ$2='NRU Proposal Calc'!$L$4,0,0)</f>
        <v>0</v>
      </c>
      <c r="BK126" s="4">
        <f>IF(BK$2='NRU Proposal Calc'!$L$4,Data!BV126,0)</f>
        <v>0</v>
      </c>
      <c r="BL126" s="4">
        <f>IF(BL$2='NRU Proposal Calc'!$L$4,Data!BW126,0)</f>
        <v>5.0000000000000001E-3</v>
      </c>
      <c r="BM126" s="4">
        <f>IF(BM$2='NRU Proposal Calc'!$L$4,Data!BX126,0)</f>
        <v>0</v>
      </c>
      <c r="BN126" s="4">
        <f>IF(BN$2='NRU Proposal Calc'!$L$4,Data!BY126,0)</f>
        <v>0</v>
      </c>
      <c r="BO126" s="4">
        <f>IF(BO$2='NRU Proposal Calc'!$L$4,Data!BZ126,0)</f>
        <v>0</v>
      </c>
      <c r="BP126" s="6">
        <f t="shared" si="14"/>
        <v>5.0000000000000001E-3</v>
      </c>
      <c r="BQ126" s="4">
        <f>IF('NRU Proposal Calc'!$J$6='NRU Ref Data'!BQ$2,Data!C126,0)</f>
        <v>0</v>
      </c>
      <c r="BR126" s="4">
        <f>IF('NRU Proposal Calc'!$J$6='NRU Ref Data'!BR$2,Data!D126,0)</f>
        <v>0</v>
      </c>
      <c r="BS126" s="4">
        <f>IF('NRU Proposal Calc'!$J$6='NRU Ref Data'!BS$2,Data!E126,0)</f>
        <v>0</v>
      </c>
      <c r="BT126" s="4">
        <f>IF('NRU Proposal Calc'!$J$6='NRU Ref Data'!BT$2,Data!F126,0)</f>
        <v>13.396000000000001</v>
      </c>
      <c r="BU126" s="99">
        <f t="shared" si="8"/>
        <v>13.396000000000001</v>
      </c>
      <c r="BV126" s="102">
        <f>IF('NRU Proposal Calc'!$L$6="Yes",'NRU Ref Data'!BP126*'NRU Proposal Calc'!$L$5,0)</f>
        <v>2.5000000000000001E-3</v>
      </c>
      <c r="BW126" s="102">
        <f>IF('NRU Proposal Calc'!$M$6="Yes",IF(('NRU Proposal Calc'!I130-'NRU Ref Data'!BU126)&gt;0,('NRU Proposal Calc'!I130-'NRU Ref Data'!BU126)*'NRU Proposal Calc'!$M$5,0),0)</f>
        <v>0</v>
      </c>
      <c r="BX126" s="80">
        <f>IF('NRU Proposal Calc'!$K$6="Yes",IF(('NRU Proposal Calc'!I130)&lt;'NRU Proposal Calc'!J130,('NRU Proposal Calc'!I130-'NRU Proposal Calc'!J130)*'NRU Proposal Calc'!$K$5,0),0)</f>
        <v>-1.9367288812785439</v>
      </c>
      <c r="BY126" s="105">
        <f>IF('NRU Proposal Calc'!$N$5='NRU Ref Data'!$BY$2,'NRU Scaling'!D129,0)</f>
        <v>0.60380517064266315</v>
      </c>
      <c r="BZ126" s="1">
        <f>IF('NRU Proposal Calc'!$N$5='NRU Ref Data'!$BZ$2,'NRU Scaling'!H129,0)</f>
        <v>0</v>
      </c>
      <c r="CA126" s="6">
        <f>IF('NRU Proposal Calc'!$N$6="Yes",SUM('NRU Ref Data'!BY126:BZ126),0)</f>
        <v>0.60380517064266315</v>
      </c>
      <c r="CB126" s="4"/>
      <c r="CC126" s="4"/>
      <c r="CD126" s="4"/>
      <c r="CE126" s="4"/>
      <c r="CF126" s="4"/>
      <c r="CG126" s="4"/>
      <c r="CH126" s="4"/>
      <c r="CI126" s="4"/>
      <c r="CJ126" s="4"/>
      <c r="CK126" s="4"/>
      <c r="CL126" s="4"/>
      <c r="CM126" s="4"/>
      <c r="CN126" s="4"/>
      <c r="CO126" s="4"/>
      <c r="CP126" s="4"/>
      <c r="CQ126" s="4"/>
      <c r="CR126" s="4" t="e">
        <f>IF('NRU Proposal Calc'!#REF!='NRU Ref Data'!CR$2,Data!G126,0)</f>
        <v>#REF!</v>
      </c>
      <c r="CS126" s="4" t="e">
        <f>IF('NRU Proposal Calc'!#REF!='NRU Ref Data'!CS$2,Data!H126,0)</f>
        <v>#REF!</v>
      </c>
      <c r="CT126" s="4" t="e">
        <f>IF('NRU Proposal Calc'!#REF!='NRU Ref Data'!CT$2,Data!I126,0)</f>
        <v>#REF!</v>
      </c>
      <c r="CU126" s="4" t="e">
        <f>IF('NRU Proposal Calc'!#REF!='NRU Ref Data'!CU$2,Data!J126,0)</f>
        <v>#REF!</v>
      </c>
      <c r="CV126" s="4" t="e">
        <f>IF('NRU Proposal Calc'!#REF!='NRU Ref Data'!CV$2,Data!K126,0)</f>
        <v>#REF!</v>
      </c>
      <c r="CW126" s="4" t="e">
        <f>IF('NRU Proposal Calc'!#REF!='NRU Ref Data'!CW$2,Data!L126,0)</f>
        <v>#REF!</v>
      </c>
      <c r="CX126" s="4" t="e">
        <f>IF('NRU Proposal Calc'!#REF!='NRU Ref Data'!CX$2,Data!M126,0)</f>
        <v>#REF!</v>
      </c>
      <c r="CY126" s="4" t="e">
        <f>IF('NRU Proposal Calc'!#REF!='NRU Ref Data'!CY$2,Data!N126,0)</f>
        <v>#REF!</v>
      </c>
      <c r="CZ126" s="4" t="e">
        <f>IF('NRU Proposal Calc'!#REF!='NRU Ref Data'!CZ$2,Data!O126,0)</f>
        <v>#REF!</v>
      </c>
      <c r="DA126" s="4" t="e">
        <f>IF('NRU Proposal Calc'!#REF!='NRU Ref Data'!DA$2,Data!P126,0)</f>
        <v>#REF!</v>
      </c>
      <c r="DB126" s="4" t="e">
        <f>IF('NRU Proposal Calc'!#REF!='NRU Ref Data'!DB$2,Data!Q126,0)</f>
        <v>#REF!</v>
      </c>
      <c r="DC126" s="4" t="e">
        <f>IF('NRU Proposal Calc'!#REF!='NRU Ref Data'!DC$2,Data!R126,0)</f>
        <v>#REF!</v>
      </c>
      <c r="DD126" s="4" t="e">
        <f>IF('NRU Proposal Calc'!#REF!='NRU Ref Data'!DD$2,Data!S126,0)</f>
        <v>#REF!</v>
      </c>
      <c r="DE126" s="4" t="e">
        <f>IF('NRU Proposal Calc'!#REF!='NRU Ref Data'!DE$2,Data!T126,0)</f>
        <v>#REF!</v>
      </c>
      <c r="DF126" s="4" t="e">
        <f>IF('NRU Proposal Calc'!#REF!='NRU Ref Data'!DF$2,Data!U126,0)</f>
        <v>#REF!</v>
      </c>
      <c r="DG126" s="22" t="e">
        <f t="shared" si="15"/>
        <v>#REF!</v>
      </c>
    </row>
    <row r="127" spans="1:111" x14ac:dyDescent="0.3">
      <c r="A127" s="12">
        <v>10446</v>
      </c>
      <c r="B127" s="37" t="s">
        <v>134</v>
      </c>
      <c r="C127" s="18">
        <f>IF('NRU Proposal Calc'!$C$6='NRU Ref Data'!C$2,Data!G127,0)</f>
        <v>0</v>
      </c>
      <c r="D127" s="4">
        <f>IF('NRU Proposal Calc'!$C$6='NRU Ref Data'!D$2,Data!H127,0)</f>
        <v>0</v>
      </c>
      <c r="E127" s="4">
        <f>IF('NRU Proposal Calc'!$C$6='NRU Ref Data'!E$2,Data!I127,0)</f>
        <v>101.62078401826484</v>
      </c>
      <c r="F127" s="4">
        <f>IF('NRU Proposal Calc'!$C$6='NRU Ref Data'!F$2,Data!J127,0)</f>
        <v>0</v>
      </c>
      <c r="G127" s="4">
        <f>IF('NRU Proposal Calc'!$C$6='NRU Ref Data'!G$2,Data!K127,0)</f>
        <v>0</v>
      </c>
      <c r="H127" s="4">
        <f>IF('NRU Proposal Calc'!$C$6='NRU Ref Data'!H$2,Data!L127,0)</f>
        <v>0</v>
      </c>
      <c r="I127" s="4">
        <f>IF('NRU Proposal Calc'!$C$6='NRU Ref Data'!I$2,Data!M127,0)</f>
        <v>0</v>
      </c>
      <c r="J127" s="4">
        <f>IF('NRU Proposal Calc'!$C$6='NRU Ref Data'!J$2,Data!N127,0)</f>
        <v>0</v>
      </c>
      <c r="K127" s="4">
        <f>IF('NRU Proposal Calc'!$C$6='NRU Ref Data'!K$2,Data!O127,0)</f>
        <v>0</v>
      </c>
      <c r="L127" s="4">
        <f>IF('NRU Proposal Calc'!$C$6='NRU Ref Data'!L$2,Data!P127,0)</f>
        <v>0</v>
      </c>
      <c r="M127" s="4">
        <f>IF('NRU Proposal Calc'!$C$6='NRU Ref Data'!M$2,Data!Q127,0)</f>
        <v>0</v>
      </c>
      <c r="N127" s="4">
        <f>IF('NRU Proposal Calc'!$C$6='NRU Ref Data'!N$2,Data!R127,0)</f>
        <v>0</v>
      </c>
      <c r="O127" s="4">
        <f>IF('NRU Proposal Calc'!$C$6='NRU Ref Data'!O$2,Data!S127,0)</f>
        <v>0</v>
      </c>
      <c r="P127" s="4">
        <f>IF('NRU Proposal Calc'!$C$6='NRU Ref Data'!P$2,Data!T127,0)</f>
        <v>0</v>
      </c>
      <c r="Q127" s="4">
        <f>IF('NRU Proposal Calc'!$C$6='NRU Ref Data'!Q$2,Data!U127,0)</f>
        <v>0</v>
      </c>
      <c r="R127" s="22">
        <f t="shared" si="9"/>
        <v>101.62078401826484</v>
      </c>
      <c r="S127" s="18">
        <f>IF(S$2='NRU Proposal Calc'!$D$6,Data!V127,0)</f>
        <v>0</v>
      </c>
      <c r="T127" s="4">
        <f>IF(T$2='NRU Proposal Calc'!$D$6,Data!W127,0)</f>
        <v>0</v>
      </c>
      <c r="U127" s="4">
        <f>IF(U$2='NRU Proposal Calc'!$D$6,Data!X127,0)</f>
        <v>0</v>
      </c>
      <c r="V127" s="4">
        <f>IF(V$2='NRU Proposal Calc'!$D$6,Data!Y127,0)</f>
        <v>0</v>
      </c>
      <c r="W127" s="4">
        <f>IF(W$2='NRU Proposal Calc'!$D$6,Data!Z127,0)</f>
        <v>0</v>
      </c>
      <c r="X127" s="4">
        <f>IF(X$2='NRU Proposal Calc'!$D$6,Data!AA127,0)</f>
        <v>0</v>
      </c>
      <c r="Y127" s="4">
        <f>IF(Y$2='NRU Proposal Calc'!$D$6,Data!AB127,0)</f>
        <v>0</v>
      </c>
      <c r="Z127" s="4">
        <f>IF(Z$2='NRU Proposal Calc'!$D$6,Data!AC127,0)</f>
        <v>0</v>
      </c>
      <c r="AA127" s="4">
        <f>IF(AA$2='NRU Proposal Calc'!$D$6,Data!AD127,0)</f>
        <v>0</v>
      </c>
      <c r="AB127" s="4">
        <f>IF(AB$2='NRU Proposal Calc'!$D$6,Data!AE127,0)</f>
        <v>0</v>
      </c>
      <c r="AC127" s="4">
        <f>IF(AC$2='NRU Proposal Calc'!$D$6,Data!AF127,0)</f>
        <v>0</v>
      </c>
      <c r="AD127" s="4">
        <f>IF(AD$2='NRU Proposal Calc'!$D$6,Data!AG127,0)</f>
        <v>0</v>
      </c>
      <c r="AE127" s="4">
        <f>IF(AE$2='NRU Proposal Calc'!$D$6,Data!AH127,0)</f>
        <v>0</v>
      </c>
      <c r="AF127" s="4">
        <f>IF(AF$2='NRU Proposal Calc'!$D$6,Data!AI127,0)</f>
        <v>0</v>
      </c>
      <c r="AG127" s="6">
        <f t="shared" si="10"/>
        <v>0</v>
      </c>
      <c r="AH127" s="18">
        <f>IF(AH$2='NRU Proposal Calc'!$E$6,0,0)</f>
        <v>0</v>
      </c>
      <c r="AI127" s="4">
        <f>IF(AI$2='NRU Proposal Calc'!$E$6,Data!AJ127,0)</f>
        <v>0</v>
      </c>
      <c r="AJ127" s="4">
        <f>IF(AJ$2='NRU Proposal Calc'!$E$6,Data!AK127,0)</f>
        <v>0</v>
      </c>
      <c r="AK127" s="4">
        <f>IF(AK$2='NRU Proposal Calc'!$E$6,Data!AL127,0)</f>
        <v>0</v>
      </c>
      <c r="AL127" s="4">
        <f>IF(AL$2='NRU Proposal Calc'!$E$6,Data!AM127,0)</f>
        <v>0</v>
      </c>
      <c r="AM127" s="4">
        <f>IF(AM$2='NRU Proposal Calc'!$E$6,Data!AN127,0)</f>
        <v>0</v>
      </c>
      <c r="AN127" s="4">
        <f>IF(AN$2='NRU Proposal Calc'!$E$6,Data!AO127,0)</f>
        <v>0</v>
      </c>
      <c r="AO127" s="4">
        <f>IF(AO$2='NRU Proposal Calc'!$E$6,Data!AP127,0)</f>
        <v>0</v>
      </c>
      <c r="AP127" s="6">
        <f t="shared" si="11"/>
        <v>0</v>
      </c>
      <c r="AQ127" s="18">
        <f>IF(AQ$2='NRU Proposal Calc'!$F$6,0,0)</f>
        <v>0</v>
      </c>
      <c r="AR127" s="4">
        <f>IF(AR$2='NRU Proposal Calc'!$F$6,Data!AQ127,0)</f>
        <v>0</v>
      </c>
      <c r="AS127" s="4">
        <f>IF(AS$2='NRU Proposal Calc'!$F$6,Data!AR127,0)</f>
        <v>0</v>
      </c>
      <c r="AT127" s="4">
        <f>IF(AT$2='NRU Proposal Calc'!$F$6,Data!AS127,0)</f>
        <v>0</v>
      </c>
      <c r="AU127" s="4">
        <f>IF(AU$2='NRU Proposal Calc'!$F$6,Data!AT127,0)</f>
        <v>0</v>
      </c>
      <c r="AV127" s="4">
        <f>IF(AV$2='NRU Proposal Calc'!$F$6,Data!AU127,0)</f>
        <v>0</v>
      </c>
      <c r="AW127" s="4">
        <f>IF(AW$2='NRU Proposal Calc'!$F$6,Data!AV127,0)</f>
        <v>0</v>
      </c>
      <c r="AX127" s="4">
        <f>IF(AX$2='NRU Proposal Calc'!$F$6,Data!AW127,0)</f>
        <v>0</v>
      </c>
      <c r="AY127" s="6">
        <f t="shared" si="12"/>
        <v>0</v>
      </c>
      <c r="AZ127" s="18">
        <f>IF(AZ$2='NRU Proposal Calc'!$G$6,0,0)</f>
        <v>0</v>
      </c>
      <c r="BA127" s="4">
        <f>IF(BA$2='NRU Proposal Calc'!$G$6,Data!AX127,0)</f>
        <v>0</v>
      </c>
      <c r="BB127" s="4">
        <f>IF(BB$2='NRU Proposal Calc'!$G$6,Data!AY127,0)</f>
        <v>0</v>
      </c>
      <c r="BC127" s="4">
        <f>IF(BC$2='NRU Proposal Calc'!$G$6,Data!AZ127,0)</f>
        <v>0</v>
      </c>
      <c r="BD127" s="4">
        <f>IF(BD$2='NRU Proposal Calc'!$G$6,Data!BA127,0)</f>
        <v>0</v>
      </c>
      <c r="BE127" s="4">
        <f>IF(BE$2='NRU Proposal Calc'!$G$6,Data!BB127,0)</f>
        <v>0</v>
      </c>
      <c r="BF127" s="4">
        <f>IF(BF$2='NRU Proposal Calc'!$G$6,Data!BC127,0)</f>
        <v>0</v>
      </c>
      <c r="BG127" s="4">
        <f>IF(BG$2='NRU Proposal Calc'!$G$6,Data!BD127,0)</f>
        <v>0</v>
      </c>
      <c r="BH127" s="6">
        <f t="shared" si="13"/>
        <v>0</v>
      </c>
      <c r="BI127" s="97">
        <f>IF('NRU Proposal Calc'!$H$6="Yes",Data!BE127,0)</f>
        <v>0</v>
      </c>
      <c r="BJ127" s="18">
        <f>IF(BJ$2='NRU Proposal Calc'!$L$4,0,0)</f>
        <v>0</v>
      </c>
      <c r="BK127" s="4">
        <f>IF(BK$2='NRU Proposal Calc'!$L$4,Data!BV127,0)</f>
        <v>0</v>
      </c>
      <c r="BL127" s="4">
        <f>IF(BL$2='NRU Proposal Calc'!$L$4,Data!BW127,0)</f>
        <v>0</v>
      </c>
      <c r="BM127" s="4">
        <f>IF(BM$2='NRU Proposal Calc'!$L$4,Data!BX127,0)</f>
        <v>0</v>
      </c>
      <c r="BN127" s="4">
        <f>IF(BN$2='NRU Proposal Calc'!$L$4,Data!BY127,0)</f>
        <v>0</v>
      </c>
      <c r="BO127" s="4">
        <f>IF(BO$2='NRU Proposal Calc'!$L$4,Data!BZ127,0)</f>
        <v>0</v>
      </c>
      <c r="BP127" s="6">
        <f t="shared" si="14"/>
        <v>0</v>
      </c>
      <c r="BQ127" s="4">
        <f>IF('NRU Proposal Calc'!$J$6='NRU Ref Data'!BQ$2,Data!C127,0)</f>
        <v>0</v>
      </c>
      <c r="BR127" s="4">
        <f>IF('NRU Proposal Calc'!$J$6='NRU Ref Data'!BR$2,Data!D127,0)</f>
        <v>0</v>
      </c>
      <c r="BS127" s="4">
        <f>IF('NRU Proposal Calc'!$J$6='NRU Ref Data'!BS$2,Data!E127,0)</f>
        <v>0</v>
      </c>
      <c r="BT127" s="4">
        <f>IF('NRU Proposal Calc'!$J$6='NRU Ref Data'!BT$2,Data!F127,0)</f>
        <v>95.771000000000001</v>
      </c>
      <c r="BU127" s="99">
        <f t="shared" si="8"/>
        <v>95.771000000000001</v>
      </c>
      <c r="BV127" s="102">
        <f>IF('NRU Proposal Calc'!$L$6="Yes",'NRU Ref Data'!BP127*'NRU Proposal Calc'!$L$5,0)</f>
        <v>0</v>
      </c>
      <c r="BW127" s="102">
        <f>IF('NRU Proposal Calc'!$M$6="Yes",IF(('NRU Proposal Calc'!I131-'NRU Ref Data'!BU127)&gt;0,('NRU Proposal Calc'!I131-'NRU Ref Data'!BU127)*'NRU Proposal Calc'!$M$5,0),0)</f>
        <v>2.9248920091324209</v>
      </c>
      <c r="BX127" s="80">
        <f>IF('NRU Proposal Calc'!$K$6="Yes",IF(('NRU Proposal Calc'!I131)&lt;'NRU Proposal Calc'!J131,('NRU Proposal Calc'!I131-'NRU Proposal Calc'!J131)*'NRU Proposal Calc'!$K$5,0),0)</f>
        <v>0</v>
      </c>
      <c r="BY127" s="105">
        <f>IF('NRU Proposal Calc'!$N$5='NRU Ref Data'!$BY$2,'NRU Scaling'!D130,0)</f>
        <v>5.1992915666380517</v>
      </c>
      <c r="BZ127" s="1">
        <f>IF('NRU Proposal Calc'!$N$5='NRU Ref Data'!$BZ$2,'NRU Scaling'!H130,0)</f>
        <v>0</v>
      </c>
      <c r="CA127" s="6">
        <f>IF('NRU Proposal Calc'!$N$6="Yes",SUM('NRU Ref Data'!BY127:BZ127),0)</f>
        <v>5.1992915666380517</v>
      </c>
      <c r="CB127" s="4"/>
      <c r="CC127" s="4"/>
      <c r="CD127" s="4"/>
      <c r="CE127" s="4"/>
      <c r="CF127" s="4"/>
      <c r="CG127" s="4"/>
      <c r="CH127" s="4"/>
      <c r="CI127" s="4"/>
      <c r="CJ127" s="4"/>
      <c r="CK127" s="4"/>
      <c r="CL127" s="4"/>
      <c r="CM127" s="4"/>
      <c r="CN127" s="4"/>
      <c r="CO127" s="4"/>
      <c r="CP127" s="4"/>
      <c r="CQ127" s="4"/>
      <c r="CR127" s="4" t="e">
        <f>IF('NRU Proposal Calc'!#REF!='NRU Ref Data'!CR$2,Data!G127,0)</f>
        <v>#REF!</v>
      </c>
      <c r="CS127" s="4" t="e">
        <f>IF('NRU Proposal Calc'!#REF!='NRU Ref Data'!CS$2,Data!H127,0)</f>
        <v>#REF!</v>
      </c>
      <c r="CT127" s="4" t="e">
        <f>IF('NRU Proposal Calc'!#REF!='NRU Ref Data'!CT$2,Data!I127,0)</f>
        <v>#REF!</v>
      </c>
      <c r="CU127" s="4" t="e">
        <f>IF('NRU Proposal Calc'!#REF!='NRU Ref Data'!CU$2,Data!J127,0)</f>
        <v>#REF!</v>
      </c>
      <c r="CV127" s="4" t="e">
        <f>IF('NRU Proposal Calc'!#REF!='NRU Ref Data'!CV$2,Data!K127,0)</f>
        <v>#REF!</v>
      </c>
      <c r="CW127" s="4" t="e">
        <f>IF('NRU Proposal Calc'!#REF!='NRU Ref Data'!CW$2,Data!L127,0)</f>
        <v>#REF!</v>
      </c>
      <c r="CX127" s="4" t="e">
        <f>IF('NRU Proposal Calc'!#REF!='NRU Ref Data'!CX$2,Data!M127,0)</f>
        <v>#REF!</v>
      </c>
      <c r="CY127" s="4" t="e">
        <f>IF('NRU Proposal Calc'!#REF!='NRU Ref Data'!CY$2,Data!N127,0)</f>
        <v>#REF!</v>
      </c>
      <c r="CZ127" s="4" t="e">
        <f>IF('NRU Proposal Calc'!#REF!='NRU Ref Data'!CZ$2,Data!O127,0)</f>
        <v>#REF!</v>
      </c>
      <c r="DA127" s="4" t="e">
        <f>IF('NRU Proposal Calc'!#REF!='NRU Ref Data'!DA$2,Data!P127,0)</f>
        <v>#REF!</v>
      </c>
      <c r="DB127" s="4" t="e">
        <f>IF('NRU Proposal Calc'!#REF!='NRU Ref Data'!DB$2,Data!Q127,0)</f>
        <v>#REF!</v>
      </c>
      <c r="DC127" s="4" t="e">
        <f>IF('NRU Proposal Calc'!#REF!='NRU Ref Data'!DC$2,Data!R127,0)</f>
        <v>#REF!</v>
      </c>
      <c r="DD127" s="4" t="e">
        <f>IF('NRU Proposal Calc'!#REF!='NRU Ref Data'!DD$2,Data!S127,0)</f>
        <v>#REF!</v>
      </c>
      <c r="DE127" s="4" t="e">
        <f>IF('NRU Proposal Calc'!#REF!='NRU Ref Data'!DE$2,Data!T127,0)</f>
        <v>#REF!</v>
      </c>
      <c r="DF127" s="4" t="e">
        <f>IF('NRU Proposal Calc'!#REF!='NRU Ref Data'!DF$2,Data!U127,0)</f>
        <v>#REF!</v>
      </c>
      <c r="DG127" s="22" t="e">
        <f t="shared" si="15"/>
        <v>#REF!</v>
      </c>
    </row>
    <row r="128" spans="1:111" x14ac:dyDescent="0.3">
      <c r="A128" s="12">
        <v>10448</v>
      </c>
      <c r="B128" s="37" t="s">
        <v>135</v>
      </c>
      <c r="C128" s="18">
        <f>IF('NRU Proposal Calc'!$C$6='NRU Ref Data'!C$2,Data!G128,0)</f>
        <v>0</v>
      </c>
      <c r="D128" s="4">
        <f>IF('NRU Proposal Calc'!$C$6='NRU Ref Data'!D$2,Data!H128,0)</f>
        <v>0</v>
      </c>
      <c r="E128" s="4">
        <f>IF('NRU Proposal Calc'!$C$6='NRU Ref Data'!E$2,Data!I128,0)</f>
        <v>8.2358578767123287</v>
      </c>
      <c r="F128" s="4">
        <f>IF('NRU Proposal Calc'!$C$6='NRU Ref Data'!F$2,Data!J128,0)</f>
        <v>0</v>
      </c>
      <c r="G128" s="4">
        <f>IF('NRU Proposal Calc'!$C$6='NRU Ref Data'!G$2,Data!K128,0)</f>
        <v>0</v>
      </c>
      <c r="H128" s="4">
        <f>IF('NRU Proposal Calc'!$C$6='NRU Ref Data'!H$2,Data!L128,0)</f>
        <v>0</v>
      </c>
      <c r="I128" s="4">
        <f>IF('NRU Proposal Calc'!$C$6='NRU Ref Data'!I$2,Data!M128,0)</f>
        <v>0</v>
      </c>
      <c r="J128" s="4">
        <f>IF('NRU Proposal Calc'!$C$6='NRU Ref Data'!J$2,Data!N128,0)</f>
        <v>0</v>
      </c>
      <c r="K128" s="4">
        <f>IF('NRU Proposal Calc'!$C$6='NRU Ref Data'!K$2,Data!O128,0)</f>
        <v>0</v>
      </c>
      <c r="L128" s="4">
        <f>IF('NRU Proposal Calc'!$C$6='NRU Ref Data'!L$2,Data!P128,0)</f>
        <v>0</v>
      </c>
      <c r="M128" s="4">
        <f>IF('NRU Proposal Calc'!$C$6='NRU Ref Data'!M$2,Data!Q128,0)</f>
        <v>0</v>
      </c>
      <c r="N128" s="4">
        <f>IF('NRU Proposal Calc'!$C$6='NRU Ref Data'!N$2,Data!R128,0)</f>
        <v>0</v>
      </c>
      <c r="O128" s="4">
        <f>IF('NRU Proposal Calc'!$C$6='NRU Ref Data'!O$2,Data!S128,0)</f>
        <v>0</v>
      </c>
      <c r="P128" s="4">
        <f>IF('NRU Proposal Calc'!$C$6='NRU Ref Data'!P$2,Data!T128,0)</f>
        <v>0</v>
      </c>
      <c r="Q128" s="4">
        <f>IF('NRU Proposal Calc'!$C$6='NRU Ref Data'!Q$2,Data!U128,0)</f>
        <v>0</v>
      </c>
      <c r="R128" s="22">
        <f t="shared" si="9"/>
        <v>8.2358578767123287</v>
      </c>
      <c r="S128" s="18">
        <f>IF(S$2='NRU Proposal Calc'!$D$6,Data!V128,0)</f>
        <v>0</v>
      </c>
      <c r="T128" s="4">
        <f>IF(T$2='NRU Proposal Calc'!$D$6,Data!W128,0)</f>
        <v>0</v>
      </c>
      <c r="U128" s="4">
        <f>IF(U$2='NRU Proposal Calc'!$D$6,Data!X128,0)</f>
        <v>0</v>
      </c>
      <c r="V128" s="4">
        <f>IF(V$2='NRU Proposal Calc'!$D$6,Data!Y128,0)</f>
        <v>0</v>
      </c>
      <c r="W128" s="4">
        <f>IF(W$2='NRU Proposal Calc'!$D$6,Data!Z128,0)</f>
        <v>0</v>
      </c>
      <c r="X128" s="4">
        <f>IF(X$2='NRU Proposal Calc'!$D$6,Data!AA128,0)</f>
        <v>0</v>
      </c>
      <c r="Y128" s="4">
        <f>IF(Y$2='NRU Proposal Calc'!$D$6,Data!AB128,0)</f>
        <v>0</v>
      </c>
      <c r="Z128" s="4">
        <f>IF(Z$2='NRU Proposal Calc'!$D$6,Data!AC128,0)</f>
        <v>0</v>
      </c>
      <c r="AA128" s="4">
        <f>IF(AA$2='NRU Proposal Calc'!$D$6,Data!AD128,0)</f>
        <v>0</v>
      </c>
      <c r="AB128" s="4">
        <f>IF(AB$2='NRU Proposal Calc'!$D$6,Data!AE128,0)</f>
        <v>0</v>
      </c>
      <c r="AC128" s="4">
        <f>IF(AC$2='NRU Proposal Calc'!$D$6,Data!AF128,0)</f>
        <v>0</v>
      </c>
      <c r="AD128" s="4">
        <f>IF(AD$2='NRU Proposal Calc'!$D$6,Data!AG128,0)</f>
        <v>0</v>
      </c>
      <c r="AE128" s="4">
        <f>IF(AE$2='NRU Proposal Calc'!$D$6,Data!AH128,0)</f>
        <v>0</v>
      </c>
      <c r="AF128" s="4">
        <f>IF(AF$2='NRU Proposal Calc'!$D$6,Data!AI128,0)</f>
        <v>0</v>
      </c>
      <c r="AG128" s="6">
        <f t="shared" si="10"/>
        <v>0</v>
      </c>
      <c r="AH128" s="18">
        <f>IF(AH$2='NRU Proposal Calc'!$E$6,0,0)</f>
        <v>0</v>
      </c>
      <c r="AI128" s="4">
        <f>IF(AI$2='NRU Proposal Calc'!$E$6,Data!AJ128,0)</f>
        <v>0</v>
      </c>
      <c r="AJ128" s="4">
        <f>IF(AJ$2='NRU Proposal Calc'!$E$6,Data!AK128,0)</f>
        <v>0</v>
      </c>
      <c r="AK128" s="4">
        <f>IF(AK$2='NRU Proposal Calc'!$E$6,Data!AL128,0)</f>
        <v>0</v>
      </c>
      <c r="AL128" s="4">
        <f>IF(AL$2='NRU Proposal Calc'!$E$6,Data!AM128,0)</f>
        <v>0</v>
      </c>
      <c r="AM128" s="4">
        <f>IF(AM$2='NRU Proposal Calc'!$E$6,Data!AN128,0)</f>
        <v>0</v>
      </c>
      <c r="AN128" s="4">
        <f>IF(AN$2='NRU Proposal Calc'!$E$6,Data!AO128,0)</f>
        <v>0</v>
      </c>
      <c r="AO128" s="4">
        <f>IF(AO$2='NRU Proposal Calc'!$E$6,Data!AP128,0)</f>
        <v>0</v>
      </c>
      <c r="AP128" s="6">
        <f t="shared" si="11"/>
        <v>0</v>
      </c>
      <c r="AQ128" s="18">
        <f>IF(AQ$2='NRU Proposal Calc'!$F$6,0,0)</f>
        <v>0</v>
      </c>
      <c r="AR128" s="4">
        <f>IF(AR$2='NRU Proposal Calc'!$F$6,Data!AQ128,0)</f>
        <v>0</v>
      </c>
      <c r="AS128" s="4">
        <f>IF(AS$2='NRU Proposal Calc'!$F$6,Data!AR128,0)</f>
        <v>0</v>
      </c>
      <c r="AT128" s="4">
        <f>IF(AT$2='NRU Proposal Calc'!$F$6,Data!AS128,0)</f>
        <v>0</v>
      </c>
      <c r="AU128" s="4">
        <f>IF(AU$2='NRU Proposal Calc'!$F$6,Data!AT128,0)</f>
        <v>0</v>
      </c>
      <c r="AV128" s="4">
        <f>IF(AV$2='NRU Proposal Calc'!$F$6,Data!AU128,0)</f>
        <v>0</v>
      </c>
      <c r="AW128" s="4">
        <f>IF(AW$2='NRU Proposal Calc'!$F$6,Data!AV128,0)</f>
        <v>0</v>
      </c>
      <c r="AX128" s="4">
        <f>IF(AX$2='NRU Proposal Calc'!$F$6,Data!AW128,0)</f>
        <v>0</v>
      </c>
      <c r="AY128" s="6">
        <f t="shared" si="12"/>
        <v>0</v>
      </c>
      <c r="AZ128" s="18">
        <f>IF(AZ$2='NRU Proposal Calc'!$G$6,0,0)</f>
        <v>0</v>
      </c>
      <c r="BA128" s="4">
        <f>IF(BA$2='NRU Proposal Calc'!$G$6,Data!AX128,0)</f>
        <v>0</v>
      </c>
      <c r="BB128" s="4">
        <f>IF(BB$2='NRU Proposal Calc'!$G$6,Data!AY128,0)</f>
        <v>0</v>
      </c>
      <c r="BC128" s="4">
        <f>IF(BC$2='NRU Proposal Calc'!$G$6,Data!AZ128,0)</f>
        <v>0</v>
      </c>
      <c r="BD128" s="4">
        <f>IF(BD$2='NRU Proposal Calc'!$G$6,Data!BA128,0)</f>
        <v>0</v>
      </c>
      <c r="BE128" s="4">
        <f>IF(BE$2='NRU Proposal Calc'!$G$6,Data!BB128,0)</f>
        <v>0</v>
      </c>
      <c r="BF128" s="4">
        <f>IF(BF$2='NRU Proposal Calc'!$G$6,Data!BC128,0)</f>
        <v>0</v>
      </c>
      <c r="BG128" s="4">
        <f>IF(BG$2='NRU Proposal Calc'!$G$6,Data!BD128,0)</f>
        <v>0</v>
      </c>
      <c r="BH128" s="6">
        <f t="shared" si="13"/>
        <v>0</v>
      </c>
      <c r="BI128" s="97">
        <f>IF('NRU Proposal Calc'!$H$6="Yes",Data!BE128,0)</f>
        <v>0</v>
      </c>
      <c r="BJ128" s="18">
        <f>IF(BJ$2='NRU Proposal Calc'!$L$4,0,0)</f>
        <v>0</v>
      </c>
      <c r="BK128" s="4">
        <f>IF(BK$2='NRU Proposal Calc'!$L$4,Data!BV128,0)</f>
        <v>0</v>
      </c>
      <c r="BL128" s="4">
        <f>IF(BL$2='NRU Proposal Calc'!$L$4,Data!BW128,0)</f>
        <v>0</v>
      </c>
      <c r="BM128" s="4">
        <f>IF(BM$2='NRU Proposal Calc'!$L$4,Data!BX128,0)</f>
        <v>0</v>
      </c>
      <c r="BN128" s="4">
        <f>IF(BN$2='NRU Proposal Calc'!$L$4,Data!BY128,0)</f>
        <v>0</v>
      </c>
      <c r="BO128" s="4">
        <f>IF(BO$2='NRU Proposal Calc'!$L$4,Data!BZ128,0)</f>
        <v>0</v>
      </c>
      <c r="BP128" s="6">
        <f t="shared" si="14"/>
        <v>0</v>
      </c>
      <c r="BQ128" s="4">
        <f>IF('NRU Proposal Calc'!$J$6='NRU Ref Data'!BQ$2,Data!C128,0)</f>
        <v>0</v>
      </c>
      <c r="BR128" s="4">
        <f>IF('NRU Proposal Calc'!$J$6='NRU Ref Data'!BR$2,Data!D128,0)</f>
        <v>0</v>
      </c>
      <c r="BS128" s="4">
        <f>IF('NRU Proposal Calc'!$J$6='NRU Ref Data'!BS$2,Data!E128,0)</f>
        <v>0</v>
      </c>
      <c r="BT128" s="4">
        <f>IF('NRU Proposal Calc'!$J$6='NRU Ref Data'!BT$2,Data!F128,0)</f>
        <v>8.4809999999999999</v>
      </c>
      <c r="BU128" s="99">
        <f t="shared" si="8"/>
        <v>8.4809999999999999</v>
      </c>
      <c r="BV128" s="102">
        <f>IF('NRU Proposal Calc'!$L$6="Yes",'NRU Ref Data'!BP128*'NRU Proposal Calc'!$L$5,0)</f>
        <v>0</v>
      </c>
      <c r="BW128" s="102">
        <f>IF('NRU Proposal Calc'!$M$6="Yes",IF(('NRU Proposal Calc'!I132-'NRU Ref Data'!BU128)&gt;0,('NRU Proposal Calc'!I132-'NRU Ref Data'!BU128)*'NRU Proposal Calc'!$M$5,0),0)</f>
        <v>0</v>
      </c>
      <c r="BX128" s="80">
        <f>IF('NRU Proposal Calc'!$K$6="Yes",IF(('NRU Proposal Calc'!I132)&lt;'NRU Proposal Calc'!J132,('NRU Proposal Calc'!I132-'NRU Proposal Calc'!J132)*'NRU Proposal Calc'!$K$5,0),0)</f>
        <v>-0.24514212328767115</v>
      </c>
      <c r="BY128" s="105">
        <f>IF('NRU Proposal Calc'!$N$5='NRU Ref Data'!$BY$2,'NRU Scaling'!D131,0)</f>
        <v>0.43386432333432634</v>
      </c>
      <c r="BZ128" s="1">
        <f>IF('NRU Proposal Calc'!$N$5='NRU Ref Data'!$BZ$2,'NRU Scaling'!H131,0)</f>
        <v>0</v>
      </c>
      <c r="CA128" s="6">
        <f>IF('NRU Proposal Calc'!$N$6="Yes",SUM('NRU Ref Data'!BY128:BZ128),0)</f>
        <v>0.43386432333432634</v>
      </c>
      <c r="CB128" s="4"/>
      <c r="CC128" s="4"/>
      <c r="CD128" s="4"/>
      <c r="CE128" s="4"/>
      <c r="CF128" s="4"/>
      <c r="CG128" s="4"/>
      <c r="CH128" s="4"/>
      <c r="CI128" s="4"/>
      <c r="CJ128" s="4"/>
      <c r="CK128" s="4"/>
      <c r="CL128" s="4"/>
      <c r="CM128" s="4"/>
      <c r="CN128" s="4"/>
      <c r="CO128" s="4"/>
      <c r="CP128" s="4"/>
      <c r="CQ128" s="4"/>
      <c r="CR128" s="4" t="e">
        <f>IF('NRU Proposal Calc'!#REF!='NRU Ref Data'!CR$2,Data!G128,0)</f>
        <v>#REF!</v>
      </c>
      <c r="CS128" s="4" t="e">
        <f>IF('NRU Proposal Calc'!#REF!='NRU Ref Data'!CS$2,Data!H128,0)</f>
        <v>#REF!</v>
      </c>
      <c r="CT128" s="4" t="e">
        <f>IF('NRU Proposal Calc'!#REF!='NRU Ref Data'!CT$2,Data!I128,0)</f>
        <v>#REF!</v>
      </c>
      <c r="CU128" s="4" t="e">
        <f>IF('NRU Proposal Calc'!#REF!='NRU Ref Data'!CU$2,Data!J128,0)</f>
        <v>#REF!</v>
      </c>
      <c r="CV128" s="4" t="e">
        <f>IF('NRU Proposal Calc'!#REF!='NRU Ref Data'!CV$2,Data!K128,0)</f>
        <v>#REF!</v>
      </c>
      <c r="CW128" s="4" t="e">
        <f>IF('NRU Proposal Calc'!#REF!='NRU Ref Data'!CW$2,Data!L128,0)</f>
        <v>#REF!</v>
      </c>
      <c r="CX128" s="4" t="e">
        <f>IF('NRU Proposal Calc'!#REF!='NRU Ref Data'!CX$2,Data!M128,0)</f>
        <v>#REF!</v>
      </c>
      <c r="CY128" s="4" t="e">
        <f>IF('NRU Proposal Calc'!#REF!='NRU Ref Data'!CY$2,Data!N128,0)</f>
        <v>#REF!</v>
      </c>
      <c r="CZ128" s="4" t="e">
        <f>IF('NRU Proposal Calc'!#REF!='NRU Ref Data'!CZ$2,Data!O128,0)</f>
        <v>#REF!</v>
      </c>
      <c r="DA128" s="4" t="e">
        <f>IF('NRU Proposal Calc'!#REF!='NRU Ref Data'!DA$2,Data!P128,0)</f>
        <v>#REF!</v>
      </c>
      <c r="DB128" s="4" t="e">
        <f>IF('NRU Proposal Calc'!#REF!='NRU Ref Data'!DB$2,Data!Q128,0)</f>
        <v>#REF!</v>
      </c>
      <c r="DC128" s="4" t="e">
        <f>IF('NRU Proposal Calc'!#REF!='NRU Ref Data'!DC$2,Data!R128,0)</f>
        <v>#REF!</v>
      </c>
      <c r="DD128" s="4" t="e">
        <f>IF('NRU Proposal Calc'!#REF!='NRU Ref Data'!DD$2,Data!S128,0)</f>
        <v>#REF!</v>
      </c>
      <c r="DE128" s="4" t="e">
        <f>IF('NRU Proposal Calc'!#REF!='NRU Ref Data'!DE$2,Data!T128,0)</f>
        <v>#REF!</v>
      </c>
      <c r="DF128" s="4" t="e">
        <f>IF('NRU Proposal Calc'!#REF!='NRU Ref Data'!DF$2,Data!U128,0)</f>
        <v>#REF!</v>
      </c>
      <c r="DG128" s="22" t="e">
        <f t="shared" si="15"/>
        <v>#REF!</v>
      </c>
    </row>
    <row r="129" spans="1:111" x14ac:dyDescent="0.3">
      <c r="A129" s="12">
        <v>10451</v>
      </c>
      <c r="B129" s="37" t="s">
        <v>136</v>
      </c>
      <c r="C129" s="18">
        <f>IF('NRU Proposal Calc'!$C$6='NRU Ref Data'!C$2,Data!G129,0)</f>
        <v>0</v>
      </c>
      <c r="D129" s="4">
        <f>IF('NRU Proposal Calc'!$C$6='NRU Ref Data'!D$2,Data!H129,0)</f>
        <v>0</v>
      </c>
      <c r="E129" s="4">
        <f>IF('NRU Proposal Calc'!$C$6='NRU Ref Data'!E$2,Data!I129,0)</f>
        <v>31.108805593607304</v>
      </c>
      <c r="F129" s="4">
        <f>IF('NRU Proposal Calc'!$C$6='NRU Ref Data'!F$2,Data!J129,0)</f>
        <v>0</v>
      </c>
      <c r="G129" s="4">
        <f>IF('NRU Proposal Calc'!$C$6='NRU Ref Data'!G$2,Data!K129,0)</f>
        <v>0</v>
      </c>
      <c r="H129" s="4">
        <f>IF('NRU Proposal Calc'!$C$6='NRU Ref Data'!H$2,Data!L129,0)</f>
        <v>0</v>
      </c>
      <c r="I129" s="4">
        <f>IF('NRU Proposal Calc'!$C$6='NRU Ref Data'!I$2,Data!M129,0)</f>
        <v>0</v>
      </c>
      <c r="J129" s="4">
        <f>IF('NRU Proposal Calc'!$C$6='NRU Ref Data'!J$2,Data!N129,0)</f>
        <v>0</v>
      </c>
      <c r="K129" s="4">
        <f>IF('NRU Proposal Calc'!$C$6='NRU Ref Data'!K$2,Data!O129,0)</f>
        <v>0</v>
      </c>
      <c r="L129" s="4">
        <f>IF('NRU Proposal Calc'!$C$6='NRU Ref Data'!L$2,Data!P129,0)</f>
        <v>0</v>
      </c>
      <c r="M129" s="4">
        <f>IF('NRU Proposal Calc'!$C$6='NRU Ref Data'!M$2,Data!Q129,0)</f>
        <v>0</v>
      </c>
      <c r="N129" s="4">
        <f>IF('NRU Proposal Calc'!$C$6='NRU Ref Data'!N$2,Data!R129,0)</f>
        <v>0</v>
      </c>
      <c r="O129" s="4">
        <f>IF('NRU Proposal Calc'!$C$6='NRU Ref Data'!O$2,Data!S129,0)</f>
        <v>0</v>
      </c>
      <c r="P129" s="4">
        <f>IF('NRU Proposal Calc'!$C$6='NRU Ref Data'!P$2,Data!T129,0)</f>
        <v>0</v>
      </c>
      <c r="Q129" s="4">
        <f>IF('NRU Proposal Calc'!$C$6='NRU Ref Data'!Q$2,Data!U129,0)</f>
        <v>0</v>
      </c>
      <c r="R129" s="22">
        <f t="shared" si="9"/>
        <v>31.108805593607304</v>
      </c>
      <c r="S129" s="18">
        <f>IF(S$2='NRU Proposal Calc'!$D$6,Data!V129,0)</f>
        <v>0</v>
      </c>
      <c r="T129" s="4">
        <f>IF(T$2='NRU Proposal Calc'!$D$6,Data!W129,0)</f>
        <v>0</v>
      </c>
      <c r="U129" s="4">
        <f>IF(U$2='NRU Proposal Calc'!$D$6,Data!X129,0)</f>
        <v>0</v>
      </c>
      <c r="V129" s="4">
        <f>IF(V$2='NRU Proposal Calc'!$D$6,Data!Y129,0)</f>
        <v>0</v>
      </c>
      <c r="W129" s="4">
        <f>IF(W$2='NRU Proposal Calc'!$D$6,Data!Z129,0)</f>
        <v>0</v>
      </c>
      <c r="X129" s="4">
        <f>IF(X$2='NRU Proposal Calc'!$D$6,Data!AA129,0)</f>
        <v>0</v>
      </c>
      <c r="Y129" s="4">
        <f>IF(Y$2='NRU Proposal Calc'!$D$6,Data!AB129,0)</f>
        <v>0</v>
      </c>
      <c r="Z129" s="4">
        <f>IF(Z$2='NRU Proposal Calc'!$D$6,Data!AC129,0)</f>
        <v>0</v>
      </c>
      <c r="AA129" s="4">
        <f>IF(AA$2='NRU Proposal Calc'!$D$6,Data!AD129,0)</f>
        <v>0</v>
      </c>
      <c r="AB129" s="4">
        <f>IF(AB$2='NRU Proposal Calc'!$D$6,Data!AE129,0)</f>
        <v>0</v>
      </c>
      <c r="AC129" s="4">
        <f>IF(AC$2='NRU Proposal Calc'!$D$6,Data!AF129,0)</f>
        <v>0</v>
      </c>
      <c r="AD129" s="4">
        <f>IF(AD$2='NRU Proposal Calc'!$D$6,Data!AG129,0)</f>
        <v>0</v>
      </c>
      <c r="AE129" s="4">
        <f>IF(AE$2='NRU Proposal Calc'!$D$6,Data!AH129,0)</f>
        <v>0</v>
      </c>
      <c r="AF129" s="4">
        <f>IF(AF$2='NRU Proposal Calc'!$D$6,Data!AI129,0)</f>
        <v>0</v>
      </c>
      <c r="AG129" s="6">
        <f t="shared" si="10"/>
        <v>0</v>
      </c>
      <c r="AH129" s="18">
        <f>IF(AH$2='NRU Proposal Calc'!$E$6,0,0)</f>
        <v>0</v>
      </c>
      <c r="AI129" s="4">
        <f>IF(AI$2='NRU Proposal Calc'!$E$6,Data!AJ129,0)</f>
        <v>0</v>
      </c>
      <c r="AJ129" s="4">
        <f>IF(AJ$2='NRU Proposal Calc'!$E$6,Data!AK129,0)</f>
        <v>0</v>
      </c>
      <c r="AK129" s="4">
        <f>IF(AK$2='NRU Proposal Calc'!$E$6,Data!AL129,0)</f>
        <v>0</v>
      </c>
      <c r="AL129" s="4">
        <f>IF(AL$2='NRU Proposal Calc'!$E$6,Data!AM129,0)</f>
        <v>0</v>
      </c>
      <c r="AM129" s="4">
        <f>IF(AM$2='NRU Proposal Calc'!$E$6,Data!AN129,0)</f>
        <v>0</v>
      </c>
      <c r="AN129" s="4">
        <f>IF(AN$2='NRU Proposal Calc'!$E$6,Data!AO129,0)</f>
        <v>0</v>
      </c>
      <c r="AO129" s="4">
        <f>IF(AO$2='NRU Proposal Calc'!$E$6,Data!AP129,0)</f>
        <v>0</v>
      </c>
      <c r="AP129" s="6">
        <f t="shared" si="11"/>
        <v>0</v>
      </c>
      <c r="AQ129" s="18">
        <f>IF(AQ$2='NRU Proposal Calc'!$F$6,0,0)</f>
        <v>0</v>
      </c>
      <c r="AR129" s="4">
        <f>IF(AR$2='NRU Proposal Calc'!$F$6,Data!AQ129,0)</f>
        <v>0</v>
      </c>
      <c r="AS129" s="4">
        <f>IF(AS$2='NRU Proposal Calc'!$F$6,Data!AR129,0)</f>
        <v>0</v>
      </c>
      <c r="AT129" s="4">
        <f>IF(AT$2='NRU Proposal Calc'!$F$6,Data!AS129,0)</f>
        <v>0</v>
      </c>
      <c r="AU129" s="4">
        <f>IF(AU$2='NRU Proposal Calc'!$F$6,Data!AT129,0)</f>
        <v>0</v>
      </c>
      <c r="AV129" s="4">
        <f>IF(AV$2='NRU Proposal Calc'!$F$6,Data!AU129,0)</f>
        <v>0</v>
      </c>
      <c r="AW129" s="4">
        <f>IF(AW$2='NRU Proposal Calc'!$F$6,Data!AV129,0)</f>
        <v>0</v>
      </c>
      <c r="AX129" s="4">
        <f>IF(AX$2='NRU Proposal Calc'!$F$6,Data!AW129,0)</f>
        <v>0</v>
      </c>
      <c r="AY129" s="6">
        <f t="shared" si="12"/>
        <v>0</v>
      </c>
      <c r="AZ129" s="18">
        <f>IF(AZ$2='NRU Proposal Calc'!$G$6,0,0)</f>
        <v>0</v>
      </c>
      <c r="BA129" s="4">
        <f>IF(BA$2='NRU Proposal Calc'!$G$6,Data!AX129,0)</f>
        <v>0</v>
      </c>
      <c r="BB129" s="4">
        <f>IF(BB$2='NRU Proposal Calc'!$G$6,Data!AY129,0)</f>
        <v>0</v>
      </c>
      <c r="BC129" s="4">
        <f>IF(BC$2='NRU Proposal Calc'!$G$6,Data!AZ129,0)</f>
        <v>0</v>
      </c>
      <c r="BD129" s="4">
        <f>IF(BD$2='NRU Proposal Calc'!$G$6,Data!BA129,0)</f>
        <v>0</v>
      </c>
      <c r="BE129" s="4">
        <f>IF(BE$2='NRU Proposal Calc'!$G$6,Data!BB129,0)</f>
        <v>0</v>
      </c>
      <c r="BF129" s="4">
        <f>IF(BF$2='NRU Proposal Calc'!$G$6,Data!BC129,0)</f>
        <v>0</v>
      </c>
      <c r="BG129" s="4">
        <f>IF(BG$2='NRU Proposal Calc'!$G$6,Data!BD129,0)</f>
        <v>0</v>
      </c>
      <c r="BH129" s="6">
        <f t="shared" si="13"/>
        <v>0</v>
      </c>
      <c r="BI129" s="97">
        <f>IF('NRU Proposal Calc'!$H$6="Yes",Data!BE129,0)</f>
        <v>0</v>
      </c>
      <c r="BJ129" s="18">
        <f>IF(BJ$2='NRU Proposal Calc'!$L$4,0,0)</f>
        <v>0</v>
      </c>
      <c r="BK129" s="4">
        <f>IF(BK$2='NRU Proposal Calc'!$L$4,Data!BV129,0)</f>
        <v>0</v>
      </c>
      <c r="BL129" s="4">
        <f>IF(BL$2='NRU Proposal Calc'!$L$4,Data!BW129,0)</f>
        <v>0</v>
      </c>
      <c r="BM129" s="4">
        <f>IF(BM$2='NRU Proposal Calc'!$L$4,Data!BX129,0)</f>
        <v>0</v>
      </c>
      <c r="BN129" s="4">
        <f>IF(BN$2='NRU Proposal Calc'!$L$4,Data!BY129,0)</f>
        <v>0</v>
      </c>
      <c r="BO129" s="4">
        <f>IF(BO$2='NRU Proposal Calc'!$L$4,Data!BZ129,0)</f>
        <v>0</v>
      </c>
      <c r="BP129" s="6">
        <f t="shared" si="14"/>
        <v>0</v>
      </c>
      <c r="BQ129" s="4">
        <f>IF('NRU Proposal Calc'!$J$6='NRU Ref Data'!BQ$2,Data!C129,0)</f>
        <v>0</v>
      </c>
      <c r="BR129" s="4">
        <f>IF('NRU Proposal Calc'!$J$6='NRU Ref Data'!BR$2,Data!D129,0)</f>
        <v>0</v>
      </c>
      <c r="BS129" s="4">
        <f>IF('NRU Proposal Calc'!$J$6='NRU Ref Data'!BS$2,Data!E129,0)</f>
        <v>0</v>
      </c>
      <c r="BT129" s="4">
        <f>IF('NRU Proposal Calc'!$J$6='NRU Ref Data'!BT$2,Data!F129,0)</f>
        <v>26.832999999999998</v>
      </c>
      <c r="BU129" s="99">
        <f t="shared" si="8"/>
        <v>26.832999999999998</v>
      </c>
      <c r="BV129" s="102">
        <f>IF('NRU Proposal Calc'!$L$6="Yes",'NRU Ref Data'!BP129*'NRU Proposal Calc'!$L$5,0)</f>
        <v>0</v>
      </c>
      <c r="BW129" s="102">
        <f>IF('NRU Proposal Calc'!$M$6="Yes",IF(('NRU Proposal Calc'!I133-'NRU Ref Data'!BU129)&gt;0,('NRU Proposal Calc'!I133-'NRU Ref Data'!BU129)*'NRU Proposal Calc'!$M$5,0),0)</f>
        <v>2.1379027968036528</v>
      </c>
      <c r="BX129" s="80">
        <f>IF('NRU Proposal Calc'!$K$6="Yes",IF(('NRU Proposal Calc'!I133)&lt;'NRU Proposal Calc'!J133,('NRU Proposal Calc'!I133-'NRU Proposal Calc'!J133)*'NRU Proposal Calc'!$K$5,0),0)</f>
        <v>0</v>
      </c>
      <c r="BY129" s="105">
        <f>IF('NRU Proposal Calc'!$N$5='NRU Ref Data'!$BY$2,'NRU Scaling'!D132,0)</f>
        <v>1.5261848038758716</v>
      </c>
      <c r="BZ129" s="1">
        <f>IF('NRU Proposal Calc'!$N$5='NRU Ref Data'!$BZ$2,'NRU Scaling'!H132,0)</f>
        <v>0</v>
      </c>
      <c r="CA129" s="6">
        <f>IF('NRU Proposal Calc'!$N$6="Yes",SUM('NRU Ref Data'!BY129:BZ129),0)</f>
        <v>1.5261848038758716</v>
      </c>
      <c r="CB129" s="4"/>
      <c r="CC129" s="4"/>
      <c r="CD129" s="4"/>
      <c r="CE129" s="4"/>
      <c r="CF129" s="4"/>
      <c r="CG129" s="4"/>
      <c r="CH129" s="4"/>
      <c r="CI129" s="4"/>
      <c r="CJ129" s="4"/>
      <c r="CK129" s="4"/>
      <c r="CL129" s="4"/>
      <c r="CM129" s="4"/>
      <c r="CN129" s="4"/>
      <c r="CO129" s="4"/>
      <c r="CP129" s="4"/>
      <c r="CQ129" s="4"/>
      <c r="CR129" s="4" t="e">
        <f>IF('NRU Proposal Calc'!#REF!='NRU Ref Data'!CR$2,Data!G129,0)</f>
        <v>#REF!</v>
      </c>
      <c r="CS129" s="4" t="e">
        <f>IF('NRU Proposal Calc'!#REF!='NRU Ref Data'!CS$2,Data!H129,0)</f>
        <v>#REF!</v>
      </c>
      <c r="CT129" s="4" t="e">
        <f>IF('NRU Proposal Calc'!#REF!='NRU Ref Data'!CT$2,Data!I129,0)</f>
        <v>#REF!</v>
      </c>
      <c r="CU129" s="4" t="e">
        <f>IF('NRU Proposal Calc'!#REF!='NRU Ref Data'!CU$2,Data!J129,0)</f>
        <v>#REF!</v>
      </c>
      <c r="CV129" s="4" t="e">
        <f>IF('NRU Proposal Calc'!#REF!='NRU Ref Data'!CV$2,Data!K129,0)</f>
        <v>#REF!</v>
      </c>
      <c r="CW129" s="4" t="e">
        <f>IF('NRU Proposal Calc'!#REF!='NRU Ref Data'!CW$2,Data!L129,0)</f>
        <v>#REF!</v>
      </c>
      <c r="CX129" s="4" t="e">
        <f>IF('NRU Proposal Calc'!#REF!='NRU Ref Data'!CX$2,Data!M129,0)</f>
        <v>#REF!</v>
      </c>
      <c r="CY129" s="4" t="e">
        <f>IF('NRU Proposal Calc'!#REF!='NRU Ref Data'!CY$2,Data!N129,0)</f>
        <v>#REF!</v>
      </c>
      <c r="CZ129" s="4" t="e">
        <f>IF('NRU Proposal Calc'!#REF!='NRU Ref Data'!CZ$2,Data!O129,0)</f>
        <v>#REF!</v>
      </c>
      <c r="DA129" s="4" t="e">
        <f>IF('NRU Proposal Calc'!#REF!='NRU Ref Data'!DA$2,Data!P129,0)</f>
        <v>#REF!</v>
      </c>
      <c r="DB129" s="4" t="e">
        <f>IF('NRU Proposal Calc'!#REF!='NRU Ref Data'!DB$2,Data!Q129,0)</f>
        <v>#REF!</v>
      </c>
      <c r="DC129" s="4" t="e">
        <f>IF('NRU Proposal Calc'!#REF!='NRU Ref Data'!DC$2,Data!R129,0)</f>
        <v>#REF!</v>
      </c>
      <c r="DD129" s="4" t="e">
        <f>IF('NRU Proposal Calc'!#REF!='NRU Ref Data'!DD$2,Data!S129,0)</f>
        <v>#REF!</v>
      </c>
      <c r="DE129" s="4" t="e">
        <f>IF('NRU Proposal Calc'!#REF!='NRU Ref Data'!DE$2,Data!T129,0)</f>
        <v>#REF!</v>
      </c>
      <c r="DF129" s="4" t="e">
        <f>IF('NRU Proposal Calc'!#REF!='NRU Ref Data'!DF$2,Data!U129,0)</f>
        <v>#REF!</v>
      </c>
      <c r="DG129" s="22" t="e">
        <f t="shared" si="15"/>
        <v>#REF!</v>
      </c>
    </row>
    <row r="130" spans="1:111" x14ac:dyDescent="0.3">
      <c r="A130" s="12">
        <v>10482</v>
      </c>
      <c r="B130" s="37" t="s">
        <v>137</v>
      </c>
      <c r="C130" s="18">
        <f>IF('NRU Proposal Calc'!$C$6='NRU Ref Data'!C$2,Data!G130,0)</f>
        <v>0</v>
      </c>
      <c r="D130" s="4">
        <f>IF('NRU Proposal Calc'!$C$6='NRU Ref Data'!D$2,Data!H130,0)</f>
        <v>0</v>
      </c>
      <c r="E130" s="4">
        <f>IF('NRU Proposal Calc'!$C$6='NRU Ref Data'!E$2,Data!I130,0)</f>
        <v>2.8096676940639269</v>
      </c>
      <c r="F130" s="4">
        <f>IF('NRU Proposal Calc'!$C$6='NRU Ref Data'!F$2,Data!J130,0)</f>
        <v>0</v>
      </c>
      <c r="G130" s="4">
        <f>IF('NRU Proposal Calc'!$C$6='NRU Ref Data'!G$2,Data!K130,0)</f>
        <v>0</v>
      </c>
      <c r="H130" s="4">
        <f>IF('NRU Proposal Calc'!$C$6='NRU Ref Data'!H$2,Data!L130,0)</f>
        <v>0</v>
      </c>
      <c r="I130" s="4">
        <f>IF('NRU Proposal Calc'!$C$6='NRU Ref Data'!I$2,Data!M130,0)</f>
        <v>0</v>
      </c>
      <c r="J130" s="4">
        <f>IF('NRU Proposal Calc'!$C$6='NRU Ref Data'!J$2,Data!N130,0)</f>
        <v>0</v>
      </c>
      <c r="K130" s="4">
        <f>IF('NRU Proposal Calc'!$C$6='NRU Ref Data'!K$2,Data!O130,0)</f>
        <v>0</v>
      </c>
      <c r="L130" s="4">
        <f>IF('NRU Proposal Calc'!$C$6='NRU Ref Data'!L$2,Data!P130,0)</f>
        <v>0</v>
      </c>
      <c r="M130" s="4">
        <f>IF('NRU Proposal Calc'!$C$6='NRU Ref Data'!M$2,Data!Q130,0)</f>
        <v>0</v>
      </c>
      <c r="N130" s="4">
        <f>IF('NRU Proposal Calc'!$C$6='NRU Ref Data'!N$2,Data!R130,0)</f>
        <v>0</v>
      </c>
      <c r="O130" s="4">
        <f>IF('NRU Proposal Calc'!$C$6='NRU Ref Data'!O$2,Data!S130,0)</f>
        <v>0</v>
      </c>
      <c r="P130" s="4">
        <f>IF('NRU Proposal Calc'!$C$6='NRU Ref Data'!P$2,Data!T130,0)</f>
        <v>0</v>
      </c>
      <c r="Q130" s="4">
        <f>IF('NRU Proposal Calc'!$C$6='NRU Ref Data'!Q$2,Data!U130,0)</f>
        <v>0</v>
      </c>
      <c r="R130" s="22">
        <f t="shared" si="9"/>
        <v>2.8096676940639269</v>
      </c>
      <c r="S130" s="18">
        <f>IF(S$2='NRU Proposal Calc'!$D$6,Data!V130,0)</f>
        <v>0</v>
      </c>
      <c r="T130" s="4">
        <f>IF(T$2='NRU Proposal Calc'!$D$6,Data!W130,0)</f>
        <v>0</v>
      </c>
      <c r="U130" s="4">
        <f>IF(U$2='NRU Proposal Calc'!$D$6,Data!X130,0)</f>
        <v>0</v>
      </c>
      <c r="V130" s="4">
        <f>IF(V$2='NRU Proposal Calc'!$D$6,Data!Y130,0)</f>
        <v>0</v>
      </c>
      <c r="W130" s="4">
        <f>IF(W$2='NRU Proposal Calc'!$D$6,Data!Z130,0)</f>
        <v>0</v>
      </c>
      <c r="X130" s="4">
        <f>IF(X$2='NRU Proposal Calc'!$D$6,Data!AA130,0)</f>
        <v>0</v>
      </c>
      <c r="Y130" s="4">
        <f>IF(Y$2='NRU Proposal Calc'!$D$6,Data!AB130,0)</f>
        <v>0</v>
      </c>
      <c r="Z130" s="4">
        <f>IF(Z$2='NRU Proposal Calc'!$D$6,Data!AC130,0)</f>
        <v>0</v>
      </c>
      <c r="AA130" s="4">
        <f>IF(AA$2='NRU Proposal Calc'!$D$6,Data!AD130,0)</f>
        <v>0</v>
      </c>
      <c r="AB130" s="4">
        <f>IF(AB$2='NRU Proposal Calc'!$D$6,Data!AE130,0)</f>
        <v>0</v>
      </c>
      <c r="AC130" s="4">
        <f>IF(AC$2='NRU Proposal Calc'!$D$6,Data!AF130,0)</f>
        <v>0</v>
      </c>
      <c r="AD130" s="4">
        <f>IF(AD$2='NRU Proposal Calc'!$D$6,Data!AG130,0)</f>
        <v>0</v>
      </c>
      <c r="AE130" s="4">
        <f>IF(AE$2='NRU Proposal Calc'!$D$6,Data!AH130,0)</f>
        <v>0</v>
      </c>
      <c r="AF130" s="4">
        <f>IF(AF$2='NRU Proposal Calc'!$D$6,Data!AI130,0)</f>
        <v>0</v>
      </c>
      <c r="AG130" s="6">
        <f t="shared" si="10"/>
        <v>0</v>
      </c>
      <c r="AH130" s="18">
        <f>IF(AH$2='NRU Proposal Calc'!$E$6,0,0)</f>
        <v>0</v>
      </c>
      <c r="AI130" s="4">
        <f>IF(AI$2='NRU Proposal Calc'!$E$6,Data!AJ130,0)</f>
        <v>0</v>
      </c>
      <c r="AJ130" s="4">
        <f>IF(AJ$2='NRU Proposal Calc'!$E$6,Data!AK130,0)</f>
        <v>0</v>
      </c>
      <c r="AK130" s="4">
        <f>IF(AK$2='NRU Proposal Calc'!$E$6,Data!AL130,0)</f>
        <v>0</v>
      </c>
      <c r="AL130" s="4">
        <f>IF(AL$2='NRU Proposal Calc'!$E$6,Data!AM130,0)</f>
        <v>0</v>
      </c>
      <c r="AM130" s="4">
        <f>IF(AM$2='NRU Proposal Calc'!$E$6,Data!AN130,0)</f>
        <v>0</v>
      </c>
      <c r="AN130" s="4">
        <f>IF(AN$2='NRU Proposal Calc'!$E$6,Data!AO130,0)</f>
        <v>0</v>
      </c>
      <c r="AO130" s="4">
        <f>IF(AO$2='NRU Proposal Calc'!$E$6,Data!AP130,0)</f>
        <v>0</v>
      </c>
      <c r="AP130" s="6">
        <f t="shared" si="11"/>
        <v>0</v>
      </c>
      <c r="AQ130" s="18">
        <f>IF(AQ$2='NRU Proposal Calc'!$F$6,0,0)</f>
        <v>0</v>
      </c>
      <c r="AR130" s="4">
        <f>IF(AR$2='NRU Proposal Calc'!$F$6,Data!AQ130,0)</f>
        <v>0</v>
      </c>
      <c r="AS130" s="4">
        <f>IF(AS$2='NRU Proposal Calc'!$F$6,Data!AR130,0)</f>
        <v>0</v>
      </c>
      <c r="AT130" s="4">
        <f>IF(AT$2='NRU Proposal Calc'!$F$6,Data!AS130,0)</f>
        <v>0</v>
      </c>
      <c r="AU130" s="4">
        <f>IF(AU$2='NRU Proposal Calc'!$F$6,Data!AT130,0)</f>
        <v>0</v>
      </c>
      <c r="AV130" s="4">
        <f>IF(AV$2='NRU Proposal Calc'!$F$6,Data!AU130,0)</f>
        <v>0</v>
      </c>
      <c r="AW130" s="4">
        <f>IF(AW$2='NRU Proposal Calc'!$F$6,Data!AV130,0)</f>
        <v>0</v>
      </c>
      <c r="AX130" s="4">
        <f>IF(AX$2='NRU Proposal Calc'!$F$6,Data!AW130,0)</f>
        <v>0</v>
      </c>
      <c r="AY130" s="6">
        <f t="shared" si="12"/>
        <v>0</v>
      </c>
      <c r="AZ130" s="18">
        <f>IF(AZ$2='NRU Proposal Calc'!$G$6,0,0)</f>
        <v>0</v>
      </c>
      <c r="BA130" s="4">
        <f>IF(BA$2='NRU Proposal Calc'!$G$6,Data!AX130,0)</f>
        <v>0</v>
      </c>
      <c r="BB130" s="4">
        <f>IF(BB$2='NRU Proposal Calc'!$G$6,Data!AY130,0)</f>
        <v>0</v>
      </c>
      <c r="BC130" s="4">
        <f>IF(BC$2='NRU Proposal Calc'!$G$6,Data!AZ130,0)</f>
        <v>0</v>
      </c>
      <c r="BD130" s="4">
        <f>IF(BD$2='NRU Proposal Calc'!$G$6,Data!BA130,0)</f>
        <v>0</v>
      </c>
      <c r="BE130" s="4">
        <f>IF(BE$2='NRU Proposal Calc'!$G$6,Data!BB130,0)</f>
        <v>0</v>
      </c>
      <c r="BF130" s="4">
        <f>IF(BF$2='NRU Proposal Calc'!$G$6,Data!BC130,0)</f>
        <v>0</v>
      </c>
      <c r="BG130" s="4">
        <f>IF(BG$2='NRU Proposal Calc'!$G$6,Data!BD130,0)</f>
        <v>0</v>
      </c>
      <c r="BH130" s="6">
        <f t="shared" si="13"/>
        <v>0</v>
      </c>
      <c r="BI130" s="97">
        <f>IF('NRU Proposal Calc'!$H$6="Yes",Data!BE130,0)</f>
        <v>0</v>
      </c>
      <c r="BJ130" s="18">
        <f>IF(BJ$2='NRU Proposal Calc'!$L$4,0,0)</f>
        <v>0</v>
      </c>
      <c r="BK130" s="4">
        <f>IF(BK$2='NRU Proposal Calc'!$L$4,Data!BV130,0)</f>
        <v>0</v>
      </c>
      <c r="BL130" s="4">
        <f>IF(BL$2='NRU Proposal Calc'!$L$4,Data!BW130,0)</f>
        <v>0</v>
      </c>
      <c r="BM130" s="4">
        <f>IF(BM$2='NRU Proposal Calc'!$L$4,Data!BX130,0)</f>
        <v>0</v>
      </c>
      <c r="BN130" s="4">
        <f>IF(BN$2='NRU Proposal Calc'!$L$4,Data!BY130,0)</f>
        <v>0</v>
      </c>
      <c r="BO130" s="4">
        <f>IF(BO$2='NRU Proposal Calc'!$L$4,Data!BZ130,0)</f>
        <v>0</v>
      </c>
      <c r="BP130" s="6">
        <f t="shared" si="14"/>
        <v>0</v>
      </c>
      <c r="BQ130" s="4">
        <f>IF('NRU Proposal Calc'!$J$6='NRU Ref Data'!BQ$2,Data!C130,0)</f>
        <v>0</v>
      </c>
      <c r="BR130" s="4">
        <f>IF('NRU Proposal Calc'!$J$6='NRU Ref Data'!BR$2,Data!D130,0)</f>
        <v>0</v>
      </c>
      <c r="BS130" s="4">
        <f>IF('NRU Proposal Calc'!$J$6='NRU Ref Data'!BS$2,Data!E130,0)</f>
        <v>0</v>
      </c>
      <c r="BT130" s="4">
        <f>IF('NRU Proposal Calc'!$J$6='NRU Ref Data'!BT$2,Data!F130,0)</f>
        <v>4.1139999999999999</v>
      </c>
      <c r="BU130" s="99">
        <f t="shared" si="8"/>
        <v>4.1139999999999999</v>
      </c>
      <c r="BV130" s="102">
        <f>IF('NRU Proposal Calc'!$L$6="Yes",'NRU Ref Data'!BP130*'NRU Proposal Calc'!$L$5,0)</f>
        <v>0</v>
      </c>
      <c r="BW130" s="102">
        <f>IF('NRU Proposal Calc'!$M$6="Yes",IF(('NRU Proposal Calc'!I134-'NRU Ref Data'!BU130)&gt;0,('NRU Proposal Calc'!I134-'NRU Ref Data'!BU130)*'NRU Proposal Calc'!$M$5,0),0)</f>
        <v>0</v>
      </c>
      <c r="BX130" s="80">
        <f>IF('NRU Proposal Calc'!$K$6="Yes",IF(('NRU Proposal Calc'!I134)&lt;'NRU Proposal Calc'!J134,('NRU Proposal Calc'!I134-'NRU Proposal Calc'!J134)*'NRU Proposal Calc'!$K$5,0),0)</f>
        <v>-1.304332305936073</v>
      </c>
      <c r="BY130" s="105">
        <f>IF('NRU Proposal Calc'!$N$5='NRU Ref Data'!$BY$2,'NRU Scaling'!D133,0)</f>
        <v>0.14801306568514766</v>
      </c>
      <c r="BZ130" s="1">
        <f>IF('NRU Proposal Calc'!$N$5='NRU Ref Data'!$BZ$2,'NRU Scaling'!H133,0)</f>
        <v>0</v>
      </c>
      <c r="CA130" s="6">
        <f>IF('NRU Proposal Calc'!$N$6="Yes",SUM('NRU Ref Data'!BY130:BZ130),0)</f>
        <v>0.14801306568514766</v>
      </c>
      <c r="CB130" s="4"/>
      <c r="CC130" s="4"/>
      <c r="CD130" s="4"/>
      <c r="CE130" s="4"/>
      <c r="CF130" s="4"/>
      <c r="CG130" s="4"/>
      <c r="CH130" s="4"/>
      <c r="CI130" s="4"/>
      <c r="CJ130" s="4"/>
      <c r="CK130" s="4"/>
      <c r="CL130" s="4"/>
      <c r="CM130" s="4"/>
      <c r="CN130" s="4"/>
      <c r="CO130" s="4"/>
      <c r="CP130" s="4"/>
      <c r="CQ130" s="4"/>
      <c r="CR130" s="4" t="e">
        <f>IF('NRU Proposal Calc'!#REF!='NRU Ref Data'!CR$2,Data!G130,0)</f>
        <v>#REF!</v>
      </c>
      <c r="CS130" s="4" t="e">
        <f>IF('NRU Proposal Calc'!#REF!='NRU Ref Data'!CS$2,Data!H130,0)</f>
        <v>#REF!</v>
      </c>
      <c r="CT130" s="4" t="e">
        <f>IF('NRU Proposal Calc'!#REF!='NRU Ref Data'!CT$2,Data!I130,0)</f>
        <v>#REF!</v>
      </c>
      <c r="CU130" s="4" t="e">
        <f>IF('NRU Proposal Calc'!#REF!='NRU Ref Data'!CU$2,Data!J130,0)</f>
        <v>#REF!</v>
      </c>
      <c r="CV130" s="4" t="e">
        <f>IF('NRU Proposal Calc'!#REF!='NRU Ref Data'!CV$2,Data!K130,0)</f>
        <v>#REF!</v>
      </c>
      <c r="CW130" s="4" t="e">
        <f>IF('NRU Proposal Calc'!#REF!='NRU Ref Data'!CW$2,Data!L130,0)</f>
        <v>#REF!</v>
      </c>
      <c r="CX130" s="4" t="e">
        <f>IF('NRU Proposal Calc'!#REF!='NRU Ref Data'!CX$2,Data!M130,0)</f>
        <v>#REF!</v>
      </c>
      <c r="CY130" s="4" t="e">
        <f>IF('NRU Proposal Calc'!#REF!='NRU Ref Data'!CY$2,Data!N130,0)</f>
        <v>#REF!</v>
      </c>
      <c r="CZ130" s="4" t="e">
        <f>IF('NRU Proposal Calc'!#REF!='NRU Ref Data'!CZ$2,Data!O130,0)</f>
        <v>#REF!</v>
      </c>
      <c r="DA130" s="4" t="e">
        <f>IF('NRU Proposal Calc'!#REF!='NRU Ref Data'!DA$2,Data!P130,0)</f>
        <v>#REF!</v>
      </c>
      <c r="DB130" s="4" t="e">
        <f>IF('NRU Proposal Calc'!#REF!='NRU Ref Data'!DB$2,Data!Q130,0)</f>
        <v>#REF!</v>
      </c>
      <c r="DC130" s="4" t="e">
        <f>IF('NRU Proposal Calc'!#REF!='NRU Ref Data'!DC$2,Data!R130,0)</f>
        <v>#REF!</v>
      </c>
      <c r="DD130" s="4" t="e">
        <f>IF('NRU Proposal Calc'!#REF!='NRU Ref Data'!DD$2,Data!S130,0)</f>
        <v>#REF!</v>
      </c>
      <c r="DE130" s="4" t="e">
        <f>IF('NRU Proposal Calc'!#REF!='NRU Ref Data'!DE$2,Data!T130,0)</f>
        <v>#REF!</v>
      </c>
      <c r="DF130" s="4" t="e">
        <f>IF('NRU Proposal Calc'!#REF!='NRU Ref Data'!DF$2,Data!U130,0)</f>
        <v>#REF!</v>
      </c>
      <c r="DG130" s="22" t="e">
        <f t="shared" si="15"/>
        <v>#REF!</v>
      </c>
    </row>
    <row r="131" spans="1:111" x14ac:dyDescent="0.3">
      <c r="A131" s="12">
        <v>10502</v>
      </c>
      <c r="B131" s="37" t="s">
        <v>138</v>
      </c>
      <c r="C131" s="18">
        <f>IF('NRU Proposal Calc'!$C$6='NRU Ref Data'!C$2,Data!G131,0)</f>
        <v>0</v>
      </c>
      <c r="D131" s="4">
        <f>IF('NRU Proposal Calc'!$C$6='NRU Ref Data'!D$2,Data!H131,0)</f>
        <v>0</v>
      </c>
      <c r="E131" s="4">
        <f>IF('NRU Proposal Calc'!$C$6='NRU Ref Data'!E$2,Data!I131,0)</f>
        <v>18.845553082191781</v>
      </c>
      <c r="F131" s="4">
        <f>IF('NRU Proposal Calc'!$C$6='NRU Ref Data'!F$2,Data!J131,0)</f>
        <v>0</v>
      </c>
      <c r="G131" s="4">
        <f>IF('NRU Proposal Calc'!$C$6='NRU Ref Data'!G$2,Data!K131,0)</f>
        <v>0</v>
      </c>
      <c r="H131" s="4">
        <f>IF('NRU Proposal Calc'!$C$6='NRU Ref Data'!H$2,Data!L131,0)</f>
        <v>0</v>
      </c>
      <c r="I131" s="4">
        <f>IF('NRU Proposal Calc'!$C$6='NRU Ref Data'!I$2,Data!M131,0)</f>
        <v>0</v>
      </c>
      <c r="J131" s="4">
        <f>IF('NRU Proposal Calc'!$C$6='NRU Ref Data'!J$2,Data!N131,0)</f>
        <v>0</v>
      </c>
      <c r="K131" s="4">
        <f>IF('NRU Proposal Calc'!$C$6='NRU Ref Data'!K$2,Data!O131,0)</f>
        <v>0</v>
      </c>
      <c r="L131" s="4">
        <f>IF('NRU Proposal Calc'!$C$6='NRU Ref Data'!L$2,Data!P131,0)</f>
        <v>0</v>
      </c>
      <c r="M131" s="4">
        <f>IF('NRU Proposal Calc'!$C$6='NRU Ref Data'!M$2,Data!Q131,0)</f>
        <v>0</v>
      </c>
      <c r="N131" s="4">
        <f>IF('NRU Proposal Calc'!$C$6='NRU Ref Data'!N$2,Data!R131,0)</f>
        <v>0</v>
      </c>
      <c r="O131" s="4">
        <f>IF('NRU Proposal Calc'!$C$6='NRU Ref Data'!O$2,Data!S131,0)</f>
        <v>0</v>
      </c>
      <c r="P131" s="4">
        <f>IF('NRU Proposal Calc'!$C$6='NRU Ref Data'!P$2,Data!T131,0)</f>
        <v>0</v>
      </c>
      <c r="Q131" s="4">
        <f>IF('NRU Proposal Calc'!$C$6='NRU Ref Data'!Q$2,Data!U131,0)</f>
        <v>0</v>
      </c>
      <c r="R131" s="22">
        <f t="shared" si="9"/>
        <v>18.845553082191781</v>
      </c>
      <c r="S131" s="18">
        <f>IF(S$2='NRU Proposal Calc'!$D$6,Data!V131,0)</f>
        <v>0</v>
      </c>
      <c r="T131" s="4">
        <f>IF(T$2='NRU Proposal Calc'!$D$6,Data!W131,0)</f>
        <v>0</v>
      </c>
      <c r="U131" s="4">
        <f>IF(U$2='NRU Proposal Calc'!$D$6,Data!X131,0)</f>
        <v>0</v>
      </c>
      <c r="V131" s="4">
        <f>IF(V$2='NRU Proposal Calc'!$D$6,Data!Y131,0)</f>
        <v>0</v>
      </c>
      <c r="W131" s="4">
        <f>IF(W$2='NRU Proposal Calc'!$D$6,Data!Z131,0)</f>
        <v>0</v>
      </c>
      <c r="X131" s="4">
        <f>IF(X$2='NRU Proposal Calc'!$D$6,Data!AA131,0)</f>
        <v>0</v>
      </c>
      <c r="Y131" s="4">
        <f>IF(Y$2='NRU Proposal Calc'!$D$6,Data!AB131,0)</f>
        <v>0</v>
      </c>
      <c r="Z131" s="4">
        <f>IF(Z$2='NRU Proposal Calc'!$D$6,Data!AC131,0)</f>
        <v>0</v>
      </c>
      <c r="AA131" s="4">
        <f>IF(AA$2='NRU Proposal Calc'!$D$6,Data!AD131,0)</f>
        <v>0</v>
      </c>
      <c r="AB131" s="4">
        <f>IF(AB$2='NRU Proposal Calc'!$D$6,Data!AE131,0)</f>
        <v>0</v>
      </c>
      <c r="AC131" s="4">
        <f>IF(AC$2='NRU Proposal Calc'!$D$6,Data!AF131,0)</f>
        <v>0</v>
      </c>
      <c r="AD131" s="4">
        <f>IF(AD$2='NRU Proposal Calc'!$D$6,Data!AG131,0)</f>
        <v>0</v>
      </c>
      <c r="AE131" s="4">
        <f>IF(AE$2='NRU Proposal Calc'!$D$6,Data!AH131,0)</f>
        <v>0</v>
      </c>
      <c r="AF131" s="4">
        <f>IF(AF$2='NRU Proposal Calc'!$D$6,Data!AI131,0)</f>
        <v>0</v>
      </c>
      <c r="AG131" s="6">
        <f t="shared" si="10"/>
        <v>0</v>
      </c>
      <c r="AH131" s="18">
        <f>IF(AH$2='NRU Proposal Calc'!$E$6,0,0)</f>
        <v>0</v>
      </c>
      <c r="AI131" s="4">
        <f>IF(AI$2='NRU Proposal Calc'!$E$6,Data!AJ131,0)</f>
        <v>0</v>
      </c>
      <c r="AJ131" s="4">
        <f>IF(AJ$2='NRU Proposal Calc'!$E$6,Data!AK131,0)</f>
        <v>0</v>
      </c>
      <c r="AK131" s="4">
        <f>IF(AK$2='NRU Proposal Calc'!$E$6,Data!AL131,0)</f>
        <v>0</v>
      </c>
      <c r="AL131" s="4">
        <f>IF(AL$2='NRU Proposal Calc'!$E$6,Data!AM131,0)</f>
        <v>0</v>
      </c>
      <c r="AM131" s="4">
        <f>IF(AM$2='NRU Proposal Calc'!$E$6,Data!AN131,0)</f>
        <v>0</v>
      </c>
      <c r="AN131" s="4">
        <f>IF(AN$2='NRU Proposal Calc'!$E$6,Data!AO131,0)</f>
        <v>0</v>
      </c>
      <c r="AO131" s="4">
        <f>IF(AO$2='NRU Proposal Calc'!$E$6,Data!AP131,0)</f>
        <v>0</v>
      </c>
      <c r="AP131" s="6">
        <f t="shared" si="11"/>
        <v>0</v>
      </c>
      <c r="AQ131" s="18">
        <f>IF(AQ$2='NRU Proposal Calc'!$F$6,0,0)</f>
        <v>0</v>
      </c>
      <c r="AR131" s="4">
        <f>IF(AR$2='NRU Proposal Calc'!$F$6,Data!AQ131,0)</f>
        <v>0</v>
      </c>
      <c r="AS131" s="4">
        <f>IF(AS$2='NRU Proposal Calc'!$F$6,Data!AR131,0)</f>
        <v>0</v>
      </c>
      <c r="AT131" s="4">
        <f>IF(AT$2='NRU Proposal Calc'!$F$6,Data!AS131,0)</f>
        <v>0</v>
      </c>
      <c r="AU131" s="4">
        <f>IF(AU$2='NRU Proposal Calc'!$F$6,Data!AT131,0)</f>
        <v>0</v>
      </c>
      <c r="AV131" s="4">
        <f>IF(AV$2='NRU Proposal Calc'!$F$6,Data!AU131,0)</f>
        <v>0</v>
      </c>
      <c r="AW131" s="4">
        <f>IF(AW$2='NRU Proposal Calc'!$F$6,Data!AV131,0)</f>
        <v>0</v>
      </c>
      <c r="AX131" s="4">
        <f>IF(AX$2='NRU Proposal Calc'!$F$6,Data!AW131,0)</f>
        <v>0</v>
      </c>
      <c r="AY131" s="6">
        <f t="shared" si="12"/>
        <v>0</v>
      </c>
      <c r="AZ131" s="18">
        <f>IF(AZ$2='NRU Proposal Calc'!$G$6,0,0)</f>
        <v>0</v>
      </c>
      <c r="BA131" s="4">
        <f>IF(BA$2='NRU Proposal Calc'!$G$6,Data!AX131,0)</f>
        <v>0</v>
      </c>
      <c r="BB131" s="4">
        <f>IF(BB$2='NRU Proposal Calc'!$G$6,Data!AY131,0)</f>
        <v>0</v>
      </c>
      <c r="BC131" s="4">
        <f>IF(BC$2='NRU Proposal Calc'!$G$6,Data!AZ131,0)</f>
        <v>0</v>
      </c>
      <c r="BD131" s="4">
        <f>IF(BD$2='NRU Proposal Calc'!$G$6,Data!BA131,0)</f>
        <v>0</v>
      </c>
      <c r="BE131" s="4">
        <f>IF(BE$2='NRU Proposal Calc'!$G$6,Data!BB131,0)</f>
        <v>0</v>
      </c>
      <c r="BF131" s="4">
        <f>IF(BF$2='NRU Proposal Calc'!$G$6,Data!BC131,0)</f>
        <v>0</v>
      </c>
      <c r="BG131" s="4">
        <f>IF(BG$2='NRU Proposal Calc'!$G$6,Data!BD131,0)</f>
        <v>0</v>
      </c>
      <c r="BH131" s="6">
        <f t="shared" si="13"/>
        <v>0</v>
      </c>
      <c r="BI131" s="97">
        <f>IF('NRU Proposal Calc'!$H$6="Yes",Data!BE131,0)</f>
        <v>0</v>
      </c>
      <c r="BJ131" s="18">
        <f>IF(BJ$2='NRU Proposal Calc'!$L$4,0,0)</f>
        <v>0</v>
      </c>
      <c r="BK131" s="4">
        <f>IF(BK$2='NRU Proposal Calc'!$L$4,Data!BV131,0)</f>
        <v>0</v>
      </c>
      <c r="BL131" s="4">
        <f>IF(BL$2='NRU Proposal Calc'!$L$4,Data!BW131,0)</f>
        <v>0</v>
      </c>
      <c r="BM131" s="4">
        <f>IF(BM$2='NRU Proposal Calc'!$L$4,Data!BX131,0)</f>
        <v>0</v>
      </c>
      <c r="BN131" s="4">
        <f>IF(BN$2='NRU Proposal Calc'!$L$4,Data!BY131,0)</f>
        <v>0</v>
      </c>
      <c r="BO131" s="4">
        <f>IF(BO$2='NRU Proposal Calc'!$L$4,Data!BZ131,0)</f>
        <v>0</v>
      </c>
      <c r="BP131" s="6">
        <f t="shared" si="14"/>
        <v>0</v>
      </c>
      <c r="BQ131" s="4">
        <f>IF('NRU Proposal Calc'!$J$6='NRU Ref Data'!BQ$2,Data!C131,0)</f>
        <v>0</v>
      </c>
      <c r="BR131" s="4">
        <f>IF('NRU Proposal Calc'!$J$6='NRU Ref Data'!BR$2,Data!D131,0)</f>
        <v>0</v>
      </c>
      <c r="BS131" s="4">
        <f>IF('NRU Proposal Calc'!$J$6='NRU Ref Data'!BS$2,Data!E131,0)</f>
        <v>0</v>
      </c>
      <c r="BT131" s="4">
        <f>IF('NRU Proposal Calc'!$J$6='NRU Ref Data'!BT$2,Data!F131,0)</f>
        <v>18.707000000000001</v>
      </c>
      <c r="BU131" s="99">
        <f t="shared" ref="BU131:BU136" si="16">SUM(BQ131:BT131)</f>
        <v>18.707000000000001</v>
      </c>
      <c r="BV131" s="102">
        <f>IF('NRU Proposal Calc'!$L$6="Yes",'NRU Ref Data'!BP131*'NRU Proposal Calc'!$L$5,0)</f>
        <v>0</v>
      </c>
      <c r="BW131" s="102">
        <f>IF('NRU Proposal Calc'!$M$6="Yes",IF(('NRU Proposal Calc'!I135-'NRU Ref Data'!BU131)&gt;0,('NRU Proposal Calc'!I135-'NRU Ref Data'!BU131)*'NRU Proposal Calc'!$M$5,0),0)</f>
        <v>6.9276541095890209E-2</v>
      </c>
      <c r="BX131" s="80">
        <f>IF('NRU Proposal Calc'!$K$6="Yes",IF(('NRU Proposal Calc'!I135)&lt;'NRU Proposal Calc'!J135,('NRU Proposal Calc'!I135-'NRU Proposal Calc'!J135)*'NRU Proposal Calc'!$K$5,0),0)</f>
        <v>0</v>
      </c>
      <c r="BY131" s="105">
        <f>IF('NRU Proposal Calc'!$N$5='NRU Ref Data'!$BY$2,'NRU Scaling'!D134,0)</f>
        <v>0.98913272159241006</v>
      </c>
      <c r="BZ131" s="1">
        <f>IF('NRU Proposal Calc'!$N$5='NRU Ref Data'!$BZ$2,'NRU Scaling'!H134,0)</f>
        <v>0</v>
      </c>
      <c r="CA131" s="6">
        <f>IF('NRU Proposal Calc'!$N$6="Yes",SUM('NRU Ref Data'!BY131:BZ131),0)</f>
        <v>0.98913272159241006</v>
      </c>
      <c r="CB131" s="4"/>
      <c r="CC131" s="4"/>
      <c r="CD131" s="4"/>
      <c r="CE131" s="4"/>
      <c r="CF131" s="4"/>
      <c r="CG131" s="4"/>
      <c r="CH131" s="4"/>
      <c r="CI131" s="4"/>
      <c r="CJ131" s="4"/>
      <c r="CK131" s="4"/>
      <c r="CL131" s="4"/>
      <c r="CM131" s="4"/>
      <c r="CN131" s="4"/>
      <c r="CO131" s="4"/>
      <c r="CP131" s="4"/>
      <c r="CQ131" s="4"/>
      <c r="CR131" s="4" t="e">
        <f>IF('NRU Proposal Calc'!#REF!='NRU Ref Data'!CR$2,Data!G131,0)</f>
        <v>#REF!</v>
      </c>
      <c r="CS131" s="4" t="e">
        <f>IF('NRU Proposal Calc'!#REF!='NRU Ref Data'!CS$2,Data!H131,0)</f>
        <v>#REF!</v>
      </c>
      <c r="CT131" s="4" t="e">
        <f>IF('NRU Proposal Calc'!#REF!='NRU Ref Data'!CT$2,Data!I131,0)</f>
        <v>#REF!</v>
      </c>
      <c r="CU131" s="4" t="e">
        <f>IF('NRU Proposal Calc'!#REF!='NRU Ref Data'!CU$2,Data!J131,0)</f>
        <v>#REF!</v>
      </c>
      <c r="CV131" s="4" t="e">
        <f>IF('NRU Proposal Calc'!#REF!='NRU Ref Data'!CV$2,Data!K131,0)</f>
        <v>#REF!</v>
      </c>
      <c r="CW131" s="4" t="e">
        <f>IF('NRU Proposal Calc'!#REF!='NRU Ref Data'!CW$2,Data!L131,0)</f>
        <v>#REF!</v>
      </c>
      <c r="CX131" s="4" t="e">
        <f>IF('NRU Proposal Calc'!#REF!='NRU Ref Data'!CX$2,Data!M131,0)</f>
        <v>#REF!</v>
      </c>
      <c r="CY131" s="4" t="e">
        <f>IF('NRU Proposal Calc'!#REF!='NRU Ref Data'!CY$2,Data!N131,0)</f>
        <v>#REF!</v>
      </c>
      <c r="CZ131" s="4" t="e">
        <f>IF('NRU Proposal Calc'!#REF!='NRU Ref Data'!CZ$2,Data!O131,0)</f>
        <v>#REF!</v>
      </c>
      <c r="DA131" s="4" t="e">
        <f>IF('NRU Proposal Calc'!#REF!='NRU Ref Data'!DA$2,Data!P131,0)</f>
        <v>#REF!</v>
      </c>
      <c r="DB131" s="4" t="e">
        <f>IF('NRU Proposal Calc'!#REF!='NRU Ref Data'!DB$2,Data!Q131,0)</f>
        <v>#REF!</v>
      </c>
      <c r="DC131" s="4" t="e">
        <f>IF('NRU Proposal Calc'!#REF!='NRU Ref Data'!DC$2,Data!R131,0)</f>
        <v>#REF!</v>
      </c>
      <c r="DD131" s="4" t="e">
        <f>IF('NRU Proposal Calc'!#REF!='NRU Ref Data'!DD$2,Data!S131,0)</f>
        <v>#REF!</v>
      </c>
      <c r="DE131" s="4" t="e">
        <f>IF('NRU Proposal Calc'!#REF!='NRU Ref Data'!DE$2,Data!T131,0)</f>
        <v>#REF!</v>
      </c>
      <c r="DF131" s="4" t="e">
        <f>IF('NRU Proposal Calc'!#REF!='NRU Ref Data'!DF$2,Data!U131,0)</f>
        <v>#REF!</v>
      </c>
      <c r="DG131" s="22" t="e">
        <f t="shared" si="15"/>
        <v>#REF!</v>
      </c>
    </row>
    <row r="132" spans="1:111" x14ac:dyDescent="0.3">
      <c r="A132" s="12">
        <v>13927</v>
      </c>
      <c r="B132" s="37" t="s">
        <v>139</v>
      </c>
      <c r="C132" s="18">
        <f>IF('NRU Proposal Calc'!$C$6='NRU Ref Data'!C$2,Data!G132,0)</f>
        <v>0</v>
      </c>
      <c r="D132" s="4">
        <f>IF('NRU Proposal Calc'!$C$6='NRU Ref Data'!D$2,Data!H132,0)</f>
        <v>0</v>
      </c>
      <c r="E132" s="4">
        <f>IF('NRU Proposal Calc'!$C$6='NRU Ref Data'!E$2,Data!I132,0)</f>
        <v>3.4731445205479456</v>
      </c>
      <c r="F132" s="4">
        <f>IF('NRU Proposal Calc'!$C$6='NRU Ref Data'!F$2,Data!J132,0)</f>
        <v>0</v>
      </c>
      <c r="G132" s="4">
        <f>IF('NRU Proposal Calc'!$C$6='NRU Ref Data'!G$2,Data!K132,0)</f>
        <v>0</v>
      </c>
      <c r="H132" s="4">
        <f>IF('NRU Proposal Calc'!$C$6='NRU Ref Data'!H$2,Data!L132,0)</f>
        <v>0</v>
      </c>
      <c r="I132" s="4">
        <f>IF('NRU Proposal Calc'!$C$6='NRU Ref Data'!I$2,Data!M132,0)</f>
        <v>0</v>
      </c>
      <c r="J132" s="4">
        <f>IF('NRU Proposal Calc'!$C$6='NRU Ref Data'!J$2,Data!N132,0)</f>
        <v>0</v>
      </c>
      <c r="K132" s="4">
        <f>IF('NRU Proposal Calc'!$C$6='NRU Ref Data'!K$2,Data!O132,0)</f>
        <v>0</v>
      </c>
      <c r="L132" s="4">
        <f>IF('NRU Proposal Calc'!$C$6='NRU Ref Data'!L$2,Data!P132,0)</f>
        <v>0</v>
      </c>
      <c r="M132" s="4">
        <f>IF('NRU Proposal Calc'!$C$6='NRU Ref Data'!M$2,Data!Q132,0)</f>
        <v>0</v>
      </c>
      <c r="N132" s="4">
        <f>IF('NRU Proposal Calc'!$C$6='NRU Ref Data'!N$2,Data!R132,0)</f>
        <v>0</v>
      </c>
      <c r="O132" s="4">
        <f>IF('NRU Proposal Calc'!$C$6='NRU Ref Data'!O$2,Data!S132,0)</f>
        <v>0</v>
      </c>
      <c r="P132" s="4">
        <f>IF('NRU Proposal Calc'!$C$6='NRU Ref Data'!P$2,Data!T132,0)</f>
        <v>0</v>
      </c>
      <c r="Q132" s="4">
        <f>IF('NRU Proposal Calc'!$C$6='NRU Ref Data'!Q$2,Data!U132,0)</f>
        <v>0</v>
      </c>
      <c r="R132" s="22">
        <f t="shared" ref="R132:R136" si="17">SUM(C132:Q132)</f>
        <v>3.4731445205479456</v>
      </c>
      <c r="S132" s="18">
        <f>IF(S$2='NRU Proposal Calc'!$D$6,Data!V132,0)</f>
        <v>0</v>
      </c>
      <c r="T132" s="4">
        <f>IF(T$2='NRU Proposal Calc'!$D$6,Data!W132,0)</f>
        <v>0</v>
      </c>
      <c r="U132" s="4">
        <f>IF(U$2='NRU Proposal Calc'!$D$6,Data!X132,0)</f>
        <v>0</v>
      </c>
      <c r="V132" s="4">
        <f>IF(V$2='NRU Proposal Calc'!$D$6,Data!Y132,0)</f>
        <v>0</v>
      </c>
      <c r="W132" s="4">
        <f>IF(W$2='NRU Proposal Calc'!$D$6,Data!Z132,0)</f>
        <v>0</v>
      </c>
      <c r="X132" s="4">
        <f>IF(X$2='NRU Proposal Calc'!$D$6,Data!AA132,0)</f>
        <v>0</v>
      </c>
      <c r="Y132" s="4">
        <f>IF(Y$2='NRU Proposal Calc'!$D$6,Data!AB132,0)</f>
        <v>0</v>
      </c>
      <c r="Z132" s="4">
        <f>IF(Z$2='NRU Proposal Calc'!$D$6,Data!AC132,0)</f>
        <v>0</v>
      </c>
      <c r="AA132" s="4">
        <f>IF(AA$2='NRU Proposal Calc'!$D$6,Data!AD132,0)</f>
        <v>0</v>
      </c>
      <c r="AB132" s="4">
        <f>IF(AB$2='NRU Proposal Calc'!$D$6,Data!AE132,0)</f>
        <v>0</v>
      </c>
      <c r="AC132" s="4">
        <f>IF(AC$2='NRU Proposal Calc'!$D$6,Data!AF132,0)</f>
        <v>0</v>
      </c>
      <c r="AD132" s="4">
        <f>IF(AD$2='NRU Proposal Calc'!$D$6,Data!AG132,0)</f>
        <v>0</v>
      </c>
      <c r="AE132" s="4">
        <f>IF(AE$2='NRU Proposal Calc'!$D$6,Data!AH132,0)</f>
        <v>0</v>
      </c>
      <c r="AF132" s="4">
        <f>IF(AF$2='NRU Proposal Calc'!$D$6,Data!AI132,0)</f>
        <v>0</v>
      </c>
      <c r="AG132" s="6">
        <f t="shared" ref="AG132:AG136" si="18">SUM(S132:AF132)</f>
        <v>0</v>
      </c>
      <c r="AH132" s="18">
        <f>IF(AH$2='NRU Proposal Calc'!$E$6,0,0)</f>
        <v>0</v>
      </c>
      <c r="AI132" s="4">
        <f>IF(AI$2='NRU Proposal Calc'!$E$6,Data!AJ132,0)</f>
        <v>0</v>
      </c>
      <c r="AJ132" s="4">
        <f>IF(AJ$2='NRU Proposal Calc'!$E$6,Data!AK132,0)</f>
        <v>0</v>
      </c>
      <c r="AK132" s="4">
        <f>IF(AK$2='NRU Proposal Calc'!$E$6,Data!AL132,0)</f>
        <v>0</v>
      </c>
      <c r="AL132" s="4">
        <f>IF(AL$2='NRU Proposal Calc'!$E$6,Data!AM132,0)</f>
        <v>0</v>
      </c>
      <c r="AM132" s="4">
        <f>IF(AM$2='NRU Proposal Calc'!$E$6,Data!AN132,0)</f>
        <v>0</v>
      </c>
      <c r="AN132" s="4">
        <f>IF(AN$2='NRU Proposal Calc'!$E$6,Data!AO132,0)</f>
        <v>0</v>
      </c>
      <c r="AO132" s="4">
        <f>IF(AO$2='NRU Proposal Calc'!$E$6,Data!AP132,0)</f>
        <v>0</v>
      </c>
      <c r="AP132" s="6">
        <f t="shared" ref="AP132:AP136" si="19">SUM(AH132:AO132)</f>
        <v>0</v>
      </c>
      <c r="AQ132" s="18">
        <f>IF(AQ$2='NRU Proposal Calc'!$F$6,0,0)</f>
        <v>0</v>
      </c>
      <c r="AR132" s="4">
        <f>IF(AR$2='NRU Proposal Calc'!$F$6,Data!AQ132,0)</f>
        <v>0</v>
      </c>
      <c r="AS132" s="4">
        <f>IF(AS$2='NRU Proposal Calc'!$F$6,Data!AR132,0)</f>
        <v>0</v>
      </c>
      <c r="AT132" s="4">
        <f>IF(AT$2='NRU Proposal Calc'!$F$6,Data!AS132,0)</f>
        <v>0</v>
      </c>
      <c r="AU132" s="4">
        <f>IF(AU$2='NRU Proposal Calc'!$F$6,Data!AT132,0)</f>
        <v>0</v>
      </c>
      <c r="AV132" s="4">
        <f>IF(AV$2='NRU Proposal Calc'!$F$6,Data!AU132,0)</f>
        <v>0</v>
      </c>
      <c r="AW132" s="4">
        <f>IF(AW$2='NRU Proposal Calc'!$F$6,Data!AV132,0)</f>
        <v>0</v>
      </c>
      <c r="AX132" s="4">
        <f>IF(AX$2='NRU Proposal Calc'!$F$6,Data!AW132,0)</f>
        <v>0</v>
      </c>
      <c r="AY132" s="6">
        <f t="shared" ref="AY132:AY136" si="20">SUM(AQ132:AX132)</f>
        <v>0</v>
      </c>
      <c r="AZ132" s="18">
        <f>IF(AZ$2='NRU Proposal Calc'!$G$6,0,0)</f>
        <v>0</v>
      </c>
      <c r="BA132" s="4">
        <f>IF(BA$2='NRU Proposal Calc'!$G$6,Data!AX132,0)</f>
        <v>0</v>
      </c>
      <c r="BB132" s="4">
        <f>IF(BB$2='NRU Proposal Calc'!$G$6,Data!AY132,0)</f>
        <v>0</v>
      </c>
      <c r="BC132" s="4">
        <f>IF(BC$2='NRU Proposal Calc'!$G$6,Data!AZ132,0)</f>
        <v>0</v>
      </c>
      <c r="BD132" s="4">
        <f>IF(BD$2='NRU Proposal Calc'!$G$6,Data!BA132,0)</f>
        <v>0</v>
      </c>
      <c r="BE132" s="4">
        <f>IF(BE$2='NRU Proposal Calc'!$G$6,Data!BB132,0)</f>
        <v>0</v>
      </c>
      <c r="BF132" s="4">
        <f>IF(BF$2='NRU Proposal Calc'!$G$6,Data!BC132,0)</f>
        <v>0</v>
      </c>
      <c r="BG132" s="4">
        <f>IF(BG$2='NRU Proposal Calc'!$G$6,Data!BD132,0)</f>
        <v>0</v>
      </c>
      <c r="BH132" s="6">
        <f t="shared" ref="BH132:BH136" si="21">SUM(AZ132:BG132)</f>
        <v>0</v>
      </c>
      <c r="BI132" s="97">
        <f>IF('NRU Proposal Calc'!$H$6="Yes",Data!BE132,0)</f>
        <v>0</v>
      </c>
      <c r="BJ132" s="18">
        <f>IF(BJ$2='NRU Proposal Calc'!$L$4,0,0)</f>
        <v>0</v>
      </c>
      <c r="BK132" s="4">
        <f>IF(BK$2='NRU Proposal Calc'!$L$4,Data!BV132,0)</f>
        <v>0</v>
      </c>
      <c r="BL132" s="4">
        <f>IF(BL$2='NRU Proposal Calc'!$L$4,Data!BW132,0)</f>
        <v>0</v>
      </c>
      <c r="BM132" s="4">
        <f>IF(BM$2='NRU Proposal Calc'!$L$4,Data!BX132,0)</f>
        <v>0</v>
      </c>
      <c r="BN132" s="4">
        <f>IF(BN$2='NRU Proposal Calc'!$L$4,Data!BY132,0)</f>
        <v>0</v>
      </c>
      <c r="BO132" s="4">
        <f>IF(BO$2='NRU Proposal Calc'!$L$4,Data!BZ132,0)</f>
        <v>0</v>
      </c>
      <c r="BP132" s="6">
        <f t="shared" ref="BP132:BP137" si="22">SUM(BJ132:BO132)</f>
        <v>0</v>
      </c>
      <c r="BQ132" s="4">
        <f>IF('NRU Proposal Calc'!$J$6='NRU Ref Data'!BQ$2,Data!C132,0)</f>
        <v>0</v>
      </c>
      <c r="BR132" s="4">
        <f>IF('NRU Proposal Calc'!$J$6='NRU Ref Data'!BR$2,Data!D132,0)</f>
        <v>0</v>
      </c>
      <c r="BS132" s="4">
        <f>IF('NRU Proposal Calc'!$J$6='NRU Ref Data'!BS$2,Data!E132,0)</f>
        <v>0</v>
      </c>
      <c r="BT132" s="4">
        <f>IF('NRU Proposal Calc'!$J$6='NRU Ref Data'!BT$2,Data!F132,0)</f>
        <v>4.0730000000000004</v>
      </c>
      <c r="BU132" s="99">
        <f t="shared" si="16"/>
        <v>4.0730000000000004</v>
      </c>
      <c r="BV132" s="102">
        <f>IF('NRU Proposal Calc'!$L$6="Yes",'NRU Ref Data'!BP132*'NRU Proposal Calc'!$L$5,0)</f>
        <v>0</v>
      </c>
      <c r="BW132" s="102">
        <f>IF('NRU Proposal Calc'!$M$6="Yes",IF(('NRU Proposal Calc'!I136-'NRU Ref Data'!BU132)&gt;0,('NRU Proposal Calc'!I136-'NRU Ref Data'!BU132)*'NRU Proposal Calc'!$M$5,0),0)</f>
        <v>0</v>
      </c>
      <c r="BX132" s="80">
        <f>IF('NRU Proposal Calc'!$K$6="Yes",IF(('NRU Proposal Calc'!I136)&lt;'NRU Proposal Calc'!J136,('NRU Proposal Calc'!I136-'NRU Proposal Calc'!J136)*'NRU Proposal Calc'!$K$5,0),0)</f>
        <v>-0.59985547945205475</v>
      </c>
      <c r="BY132" s="105">
        <f>IF('NRU Proposal Calc'!$N$5='NRU Ref Data'!$BY$2,'NRU Scaling'!D135,0)</f>
        <v>0.18296497096078912</v>
      </c>
      <c r="BZ132" s="1">
        <f>IF('NRU Proposal Calc'!$N$5='NRU Ref Data'!$BZ$2,'NRU Scaling'!H135,0)</f>
        <v>0</v>
      </c>
      <c r="CA132" s="6">
        <f>IF('NRU Proposal Calc'!$N$6="Yes",SUM('NRU Ref Data'!BY132:BZ132),0)</f>
        <v>0.18296497096078912</v>
      </c>
      <c r="CB132" s="4"/>
      <c r="CC132" s="4"/>
      <c r="CD132" s="4"/>
      <c r="CE132" s="4"/>
      <c r="CF132" s="4"/>
      <c r="CG132" s="4"/>
      <c r="CH132" s="4"/>
      <c r="CI132" s="4"/>
      <c r="CJ132" s="4"/>
      <c r="CK132" s="4"/>
      <c r="CL132" s="4"/>
      <c r="CM132" s="4"/>
      <c r="CN132" s="4"/>
      <c r="CO132" s="4"/>
      <c r="CP132" s="4"/>
      <c r="CQ132" s="4"/>
      <c r="CR132" s="4" t="e">
        <f>IF('NRU Proposal Calc'!#REF!='NRU Ref Data'!CR$2,Data!G132,0)</f>
        <v>#REF!</v>
      </c>
      <c r="CS132" s="4" t="e">
        <f>IF('NRU Proposal Calc'!#REF!='NRU Ref Data'!CS$2,Data!H132,0)</f>
        <v>#REF!</v>
      </c>
      <c r="CT132" s="4" t="e">
        <f>IF('NRU Proposal Calc'!#REF!='NRU Ref Data'!CT$2,Data!I132,0)</f>
        <v>#REF!</v>
      </c>
      <c r="CU132" s="4" t="e">
        <f>IF('NRU Proposal Calc'!#REF!='NRU Ref Data'!CU$2,Data!J132,0)</f>
        <v>#REF!</v>
      </c>
      <c r="CV132" s="4" t="e">
        <f>IF('NRU Proposal Calc'!#REF!='NRU Ref Data'!CV$2,Data!K132,0)</f>
        <v>#REF!</v>
      </c>
      <c r="CW132" s="4" t="e">
        <f>IF('NRU Proposal Calc'!#REF!='NRU Ref Data'!CW$2,Data!L132,0)</f>
        <v>#REF!</v>
      </c>
      <c r="CX132" s="4" t="e">
        <f>IF('NRU Proposal Calc'!#REF!='NRU Ref Data'!CX$2,Data!M132,0)</f>
        <v>#REF!</v>
      </c>
      <c r="CY132" s="4" t="e">
        <f>IF('NRU Proposal Calc'!#REF!='NRU Ref Data'!CY$2,Data!N132,0)</f>
        <v>#REF!</v>
      </c>
      <c r="CZ132" s="4" t="e">
        <f>IF('NRU Proposal Calc'!#REF!='NRU Ref Data'!CZ$2,Data!O132,0)</f>
        <v>#REF!</v>
      </c>
      <c r="DA132" s="4" t="e">
        <f>IF('NRU Proposal Calc'!#REF!='NRU Ref Data'!DA$2,Data!P132,0)</f>
        <v>#REF!</v>
      </c>
      <c r="DB132" s="4" t="e">
        <f>IF('NRU Proposal Calc'!#REF!='NRU Ref Data'!DB$2,Data!Q132,0)</f>
        <v>#REF!</v>
      </c>
      <c r="DC132" s="4" t="e">
        <f>IF('NRU Proposal Calc'!#REF!='NRU Ref Data'!DC$2,Data!R132,0)</f>
        <v>#REF!</v>
      </c>
      <c r="DD132" s="4" t="e">
        <f>IF('NRU Proposal Calc'!#REF!='NRU Ref Data'!DD$2,Data!S132,0)</f>
        <v>#REF!</v>
      </c>
      <c r="DE132" s="4" t="e">
        <f>IF('NRU Proposal Calc'!#REF!='NRU Ref Data'!DE$2,Data!T132,0)</f>
        <v>#REF!</v>
      </c>
      <c r="DF132" s="4" t="e">
        <f>IF('NRU Proposal Calc'!#REF!='NRU Ref Data'!DF$2,Data!U132,0)</f>
        <v>#REF!</v>
      </c>
      <c r="DG132" s="22" t="e">
        <f t="shared" ref="DG132:DG136" si="23">SUM(CR132:DF132)</f>
        <v>#REF!</v>
      </c>
    </row>
    <row r="133" spans="1:111" x14ac:dyDescent="0.3">
      <c r="A133" s="12">
        <v>10597</v>
      </c>
      <c r="B133" s="37" t="s">
        <v>140</v>
      </c>
      <c r="C133" s="18">
        <f>IF('NRU Proposal Calc'!$C$6='NRU Ref Data'!C$2,Data!G133,0)</f>
        <v>0</v>
      </c>
      <c r="D133" s="4">
        <f>IF('NRU Proposal Calc'!$C$6='NRU Ref Data'!D$2,Data!H133,0)</f>
        <v>0</v>
      </c>
      <c r="E133" s="4">
        <f>IF('NRU Proposal Calc'!$C$6='NRU Ref Data'!E$2,Data!I133,0)</f>
        <v>12.313948287671234</v>
      </c>
      <c r="F133" s="4">
        <f>IF('NRU Proposal Calc'!$C$6='NRU Ref Data'!F$2,Data!J133,0)</f>
        <v>0</v>
      </c>
      <c r="G133" s="4">
        <f>IF('NRU Proposal Calc'!$C$6='NRU Ref Data'!G$2,Data!K133,0)</f>
        <v>0</v>
      </c>
      <c r="H133" s="4">
        <f>IF('NRU Proposal Calc'!$C$6='NRU Ref Data'!H$2,Data!L133,0)</f>
        <v>0</v>
      </c>
      <c r="I133" s="4">
        <f>IF('NRU Proposal Calc'!$C$6='NRU Ref Data'!I$2,Data!M133,0)</f>
        <v>0</v>
      </c>
      <c r="J133" s="4">
        <f>IF('NRU Proposal Calc'!$C$6='NRU Ref Data'!J$2,Data!N133,0)</f>
        <v>0</v>
      </c>
      <c r="K133" s="4">
        <f>IF('NRU Proposal Calc'!$C$6='NRU Ref Data'!K$2,Data!O133,0)</f>
        <v>0</v>
      </c>
      <c r="L133" s="4">
        <f>IF('NRU Proposal Calc'!$C$6='NRU Ref Data'!L$2,Data!P133,0)</f>
        <v>0</v>
      </c>
      <c r="M133" s="4">
        <f>IF('NRU Proposal Calc'!$C$6='NRU Ref Data'!M$2,Data!Q133,0)</f>
        <v>0</v>
      </c>
      <c r="N133" s="4">
        <f>IF('NRU Proposal Calc'!$C$6='NRU Ref Data'!N$2,Data!R133,0)</f>
        <v>0</v>
      </c>
      <c r="O133" s="4">
        <f>IF('NRU Proposal Calc'!$C$6='NRU Ref Data'!O$2,Data!S133,0)</f>
        <v>0</v>
      </c>
      <c r="P133" s="4">
        <f>IF('NRU Proposal Calc'!$C$6='NRU Ref Data'!P$2,Data!T133,0)</f>
        <v>0</v>
      </c>
      <c r="Q133" s="4">
        <f>IF('NRU Proposal Calc'!$C$6='NRU Ref Data'!Q$2,Data!U133,0)</f>
        <v>0</v>
      </c>
      <c r="R133" s="22">
        <f t="shared" si="17"/>
        <v>12.313948287671234</v>
      </c>
      <c r="S133" s="18">
        <f>IF(S$2='NRU Proposal Calc'!$D$6,Data!V133,0)</f>
        <v>0</v>
      </c>
      <c r="T133" s="4">
        <f>IF(T$2='NRU Proposal Calc'!$D$6,Data!W133,0)</f>
        <v>0</v>
      </c>
      <c r="U133" s="4">
        <f>IF(U$2='NRU Proposal Calc'!$D$6,Data!X133,0)</f>
        <v>0</v>
      </c>
      <c r="V133" s="4">
        <f>IF(V$2='NRU Proposal Calc'!$D$6,Data!Y133,0)</f>
        <v>0</v>
      </c>
      <c r="W133" s="4">
        <f>IF(W$2='NRU Proposal Calc'!$D$6,Data!Z133,0)</f>
        <v>0</v>
      </c>
      <c r="X133" s="4">
        <f>IF(X$2='NRU Proposal Calc'!$D$6,Data!AA133,0)</f>
        <v>0</v>
      </c>
      <c r="Y133" s="4">
        <f>IF(Y$2='NRU Proposal Calc'!$D$6,Data!AB133,0)</f>
        <v>0</v>
      </c>
      <c r="Z133" s="4">
        <f>IF(Z$2='NRU Proposal Calc'!$D$6,Data!AC133,0)</f>
        <v>0</v>
      </c>
      <c r="AA133" s="4">
        <f>IF(AA$2='NRU Proposal Calc'!$D$6,Data!AD133,0)</f>
        <v>0</v>
      </c>
      <c r="AB133" s="4">
        <f>IF(AB$2='NRU Proposal Calc'!$D$6,Data!AE133,0)</f>
        <v>0</v>
      </c>
      <c r="AC133" s="4">
        <f>IF(AC$2='NRU Proposal Calc'!$D$6,Data!AF133,0)</f>
        <v>0</v>
      </c>
      <c r="AD133" s="4">
        <f>IF(AD$2='NRU Proposal Calc'!$D$6,Data!AG133,0)</f>
        <v>0</v>
      </c>
      <c r="AE133" s="4">
        <f>IF(AE$2='NRU Proposal Calc'!$D$6,Data!AH133,0)</f>
        <v>0</v>
      </c>
      <c r="AF133" s="4">
        <f>IF(AF$2='NRU Proposal Calc'!$D$6,Data!AI133,0)</f>
        <v>0</v>
      </c>
      <c r="AG133" s="6">
        <f t="shared" si="18"/>
        <v>0</v>
      </c>
      <c r="AH133" s="18">
        <f>IF(AH$2='NRU Proposal Calc'!$E$6,0,0)</f>
        <v>0</v>
      </c>
      <c r="AI133" s="4">
        <f>IF(AI$2='NRU Proposal Calc'!$E$6,Data!AJ133,0)</f>
        <v>0</v>
      </c>
      <c r="AJ133" s="4">
        <f>IF(AJ$2='NRU Proposal Calc'!$E$6,Data!AK133,0)</f>
        <v>0</v>
      </c>
      <c r="AK133" s="4">
        <f>IF(AK$2='NRU Proposal Calc'!$E$6,Data!AL133,0)</f>
        <v>0</v>
      </c>
      <c r="AL133" s="4">
        <f>IF(AL$2='NRU Proposal Calc'!$E$6,Data!AM133,0)</f>
        <v>0</v>
      </c>
      <c r="AM133" s="4">
        <f>IF(AM$2='NRU Proposal Calc'!$E$6,Data!AN133,0)</f>
        <v>0</v>
      </c>
      <c r="AN133" s="4">
        <f>IF(AN$2='NRU Proposal Calc'!$E$6,Data!AO133,0)</f>
        <v>0</v>
      </c>
      <c r="AO133" s="4">
        <f>IF(AO$2='NRU Proposal Calc'!$E$6,Data!AP133,0)</f>
        <v>0</v>
      </c>
      <c r="AP133" s="6">
        <f t="shared" si="19"/>
        <v>0</v>
      </c>
      <c r="AQ133" s="18">
        <f>IF(AQ$2='NRU Proposal Calc'!$F$6,0,0)</f>
        <v>0</v>
      </c>
      <c r="AR133" s="4">
        <f>IF(AR$2='NRU Proposal Calc'!$F$6,Data!AQ133,0)</f>
        <v>0</v>
      </c>
      <c r="AS133" s="4">
        <f>IF(AS$2='NRU Proposal Calc'!$F$6,Data!AR133,0)</f>
        <v>0</v>
      </c>
      <c r="AT133" s="4">
        <f>IF(AT$2='NRU Proposal Calc'!$F$6,Data!AS133,0)</f>
        <v>0</v>
      </c>
      <c r="AU133" s="4">
        <f>IF(AU$2='NRU Proposal Calc'!$F$6,Data!AT133,0)</f>
        <v>0</v>
      </c>
      <c r="AV133" s="4">
        <f>IF(AV$2='NRU Proposal Calc'!$F$6,Data!AU133,0)</f>
        <v>0</v>
      </c>
      <c r="AW133" s="4">
        <f>IF(AW$2='NRU Proposal Calc'!$F$6,Data!AV133,0)</f>
        <v>0</v>
      </c>
      <c r="AX133" s="4">
        <f>IF(AX$2='NRU Proposal Calc'!$F$6,Data!AW133,0)</f>
        <v>0</v>
      </c>
      <c r="AY133" s="6">
        <f t="shared" si="20"/>
        <v>0</v>
      </c>
      <c r="AZ133" s="18">
        <f>IF(AZ$2='NRU Proposal Calc'!$G$6,0,0)</f>
        <v>0</v>
      </c>
      <c r="BA133" s="4">
        <f>IF(BA$2='NRU Proposal Calc'!$G$6,Data!AX133,0)</f>
        <v>0</v>
      </c>
      <c r="BB133" s="4">
        <f>IF(BB$2='NRU Proposal Calc'!$G$6,Data!AY133,0)</f>
        <v>0</v>
      </c>
      <c r="BC133" s="4">
        <f>IF(BC$2='NRU Proposal Calc'!$G$6,Data!AZ133,0)</f>
        <v>0</v>
      </c>
      <c r="BD133" s="4">
        <f>IF(BD$2='NRU Proposal Calc'!$G$6,Data!BA133,0)</f>
        <v>0</v>
      </c>
      <c r="BE133" s="4">
        <f>IF(BE$2='NRU Proposal Calc'!$G$6,Data!BB133,0)</f>
        <v>0</v>
      </c>
      <c r="BF133" s="4">
        <f>IF(BF$2='NRU Proposal Calc'!$G$6,Data!BC133,0)</f>
        <v>0</v>
      </c>
      <c r="BG133" s="4">
        <f>IF(BG$2='NRU Proposal Calc'!$G$6,Data!BD133,0)</f>
        <v>0</v>
      </c>
      <c r="BH133" s="6">
        <f t="shared" si="21"/>
        <v>0</v>
      </c>
      <c r="BI133" s="97">
        <f>IF('NRU Proposal Calc'!$H$6="Yes",Data!BE133,0)</f>
        <v>0</v>
      </c>
      <c r="BJ133" s="18">
        <f>IF(BJ$2='NRU Proposal Calc'!$L$4,0,0)</f>
        <v>0</v>
      </c>
      <c r="BK133" s="4">
        <f>IF(BK$2='NRU Proposal Calc'!$L$4,Data!BV133,0)</f>
        <v>0</v>
      </c>
      <c r="BL133" s="4">
        <f>IF(BL$2='NRU Proposal Calc'!$L$4,Data!BW133,0)</f>
        <v>7.400000000000001E-2</v>
      </c>
      <c r="BM133" s="4">
        <f>IF(BM$2='NRU Proposal Calc'!$L$4,Data!BX133,0)</f>
        <v>0</v>
      </c>
      <c r="BN133" s="4">
        <f>IF(BN$2='NRU Proposal Calc'!$L$4,Data!BY133,0)</f>
        <v>0</v>
      </c>
      <c r="BO133" s="4">
        <f>IF(BO$2='NRU Proposal Calc'!$L$4,Data!BZ133,0)</f>
        <v>0</v>
      </c>
      <c r="BP133" s="6">
        <f t="shared" si="22"/>
        <v>7.400000000000001E-2</v>
      </c>
      <c r="BQ133" s="4">
        <f>IF('NRU Proposal Calc'!$J$6='NRU Ref Data'!BQ$2,Data!C133,0)</f>
        <v>0</v>
      </c>
      <c r="BR133" s="4">
        <f>IF('NRU Proposal Calc'!$J$6='NRU Ref Data'!BR$2,Data!D133,0)</f>
        <v>0</v>
      </c>
      <c r="BS133" s="4">
        <f>IF('NRU Proposal Calc'!$J$6='NRU Ref Data'!BS$2,Data!E133,0)</f>
        <v>0</v>
      </c>
      <c r="BT133" s="4">
        <f>IF('NRU Proposal Calc'!$J$6='NRU Ref Data'!BT$2,Data!F133,0)</f>
        <v>12.936999999999999</v>
      </c>
      <c r="BU133" s="99">
        <f t="shared" si="16"/>
        <v>12.936999999999999</v>
      </c>
      <c r="BV133" s="102">
        <f>IF('NRU Proposal Calc'!$L$6="Yes",'NRU Ref Data'!BP133*'NRU Proposal Calc'!$L$5,0)</f>
        <v>3.7000000000000005E-2</v>
      </c>
      <c r="BW133" s="102">
        <f>IF('NRU Proposal Calc'!$M$6="Yes",IF(('NRU Proposal Calc'!I137-'NRU Ref Data'!BU133)&gt;0,('NRU Proposal Calc'!I137-'NRU Ref Data'!BU133)*'NRU Proposal Calc'!$M$5,0),0)</f>
        <v>0</v>
      </c>
      <c r="BX133" s="80">
        <f>IF('NRU Proposal Calc'!$K$6="Yes",IF(('NRU Proposal Calc'!I137)&lt;'NRU Proposal Calc'!J137,('NRU Proposal Calc'!I137-'NRU Proposal Calc'!J137)*'NRU Proposal Calc'!$K$5,0),0)</f>
        <v>-0.62305171232876511</v>
      </c>
      <c r="BY133" s="105">
        <f>IF('NRU Proposal Calc'!$N$5='NRU Ref Data'!$BY$2,'NRU Scaling'!D136,0)</f>
        <v>0.65064695160898645</v>
      </c>
      <c r="BZ133" s="1">
        <f>IF('NRU Proposal Calc'!$N$5='NRU Ref Data'!$BZ$2,'NRU Scaling'!H136,0)</f>
        <v>0</v>
      </c>
      <c r="CA133" s="6">
        <f>IF('NRU Proposal Calc'!$N$6="Yes",SUM('NRU Ref Data'!BY133:BZ133),0)</f>
        <v>0.65064695160898645</v>
      </c>
      <c r="CB133" s="4"/>
      <c r="CC133" s="4"/>
      <c r="CD133" s="4"/>
      <c r="CE133" s="4"/>
      <c r="CF133" s="4"/>
      <c r="CG133" s="4"/>
      <c r="CH133" s="4"/>
      <c r="CI133" s="4"/>
      <c r="CJ133" s="4"/>
      <c r="CK133" s="4"/>
      <c r="CL133" s="4"/>
      <c r="CM133" s="4"/>
      <c r="CN133" s="4"/>
      <c r="CO133" s="4"/>
      <c r="CP133" s="4"/>
      <c r="CQ133" s="4"/>
      <c r="CR133" s="4" t="e">
        <f>IF('NRU Proposal Calc'!#REF!='NRU Ref Data'!CR$2,Data!G133,0)</f>
        <v>#REF!</v>
      </c>
      <c r="CS133" s="4" t="e">
        <f>IF('NRU Proposal Calc'!#REF!='NRU Ref Data'!CS$2,Data!H133,0)</f>
        <v>#REF!</v>
      </c>
      <c r="CT133" s="4" t="e">
        <f>IF('NRU Proposal Calc'!#REF!='NRU Ref Data'!CT$2,Data!I133,0)</f>
        <v>#REF!</v>
      </c>
      <c r="CU133" s="4" t="e">
        <f>IF('NRU Proposal Calc'!#REF!='NRU Ref Data'!CU$2,Data!J133,0)</f>
        <v>#REF!</v>
      </c>
      <c r="CV133" s="4" t="e">
        <f>IF('NRU Proposal Calc'!#REF!='NRU Ref Data'!CV$2,Data!K133,0)</f>
        <v>#REF!</v>
      </c>
      <c r="CW133" s="4" t="e">
        <f>IF('NRU Proposal Calc'!#REF!='NRU Ref Data'!CW$2,Data!L133,0)</f>
        <v>#REF!</v>
      </c>
      <c r="CX133" s="4" t="e">
        <f>IF('NRU Proposal Calc'!#REF!='NRU Ref Data'!CX$2,Data!M133,0)</f>
        <v>#REF!</v>
      </c>
      <c r="CY133" s="4" t="e">
        <f>IF('NRU Proposal Calc'!#REF!='NRU Ref Data'!CY$2,Data!N133,0)</f>
        <v>#REF!</v>
      </c>
      <c r="CZ133" s="4" t="e">
        <f>IF('NRU Proposal Calc'!#REF!='NRU Ref Data'!CZ$2,Data!O133,0)</f>
        <v>#REF!</v>
      </c>
      <c r="DA133" s="4" t="e">
        <f>IF('NRU Proposal Calc'!#REF!='NRU Ref Data'!DA$2,Data!P133,0)</f>
        <v>#REF!</v>
      </c>
      <c r="DB133" s="4" t="e">
        <f>IF('NRU Proposal Calc'!#REF!='NRU Ref Data'!DB$2,Data!Q133,0)</f>
        <v>#REF!</v>
      </c>
      <c r="DC133" s="4" t="e">
        <f>IF('NRU Proposal Calc'!#REF!='NRU Ref Data'!DC$2,Data!R133,0)</f>
        <v>#REF!</v>
      </c>
      <c r="DD133" s="4" t="e">
        <f>IF('NRU Proposal Calc'!#REF!='NRU Ref Data'!DD$2,Data!S133,0)</f>
        <v>#REF!</v>
      </c>
      <c r="DE133" s="4" t="e">
        <f>IF('NRU Proposal Calc'!#REF!='NRU Ref Data'!DE$2,Data!T133,0)</f>
        <v>#REF!</v>
      </c>
      <c r="DF133" s="4" t="e">
        <f>IF('NRU Proposal Calc'!#REF!='NRU Ref Data'!DF$2,Data!U133,0)</f>
        <v>#REF!</v>
      </c>
      <c r="DG133" s="22" t="e">
        <f t="shared" si="23"/>
        <v>#REF!</v>
      </c>
    </row>
    <row r="134" spans="1:111" x14ac:dyDescent="0.3">
      <c r="A134" s="12">
        <v>10706</v>
      </c>
      <c r="B134" s="37" t="s">
        <v>141</v>
      </c>
      <c r="C134" s="18">
        <f>IF('NRU Proposal Calc'!$C$6='NRU Ref Data'!C$2,Data!G134,0)</f>
        <v>0</v>
      </c>
      <c r="D134" s="4">
        <f>IF('NRU Proposal Calc'!$C$6='NRU Ref Data'!D$2,Data!H134,0)</f>
        <v>0</v>
      </c>
      <c r="E134" s="4">
        <f>IF('NRU Proposal Calc'!$C$6='NRU Ref Data'!E$2,Data!I134,0)</f>
        <v>16.208503082191779</v>
      </c>
      <c r="F134" s="4">
        <f>IF('NRU Proposal Calc'!$C$6='NRU Ref Data'!F$2,Data!J134,0)</f>
        <v>0</v>
      </c>
      <c r="G134" s="4">
        <f>IF('NRU Proposal Calc'!$C$6='NRU Ref Data'!G$2,Data!K134,0)</f>
        <v>0</v>
      </c>
      <c r="H134" s="4">
        <f>IF('NRU Proposal Calc'!$C$6='NRU Ref Data'!H$2,Data!L134,0)</f>
        <v>0</v>
      </c>
      <c r="I134" s="4">
        <f>IF('NRU Proposal Calc'!$C$6='NRU Ref Data'!I$2,Data!M134,0)</f>
        <v>0</v>
      </c>
      <c r="J134" s="4">
        <f>IF('NRU Proposal Calc'!$C$6='NRU Ref Data'!J$2,Data!N134,0)</f>
        <v>0</v>
      </c>
      <c r="K134" s="4">
        <f>IF('NRU Proposal Calc'!$C$6='NRU Ref Data'!K$2,Data!O134,0)</f>
        <v>0</v>
      </c>
      <c r="L134" s="4">
        <f>IF('NRU Proposal Calc'!$C$6='NRU Ref Data'!L$2,Data!P134,0)</f>
        <v>0</v>
      </c>
      <c r="M134" s="4">
        <f>IF('NRU Proposal Calc'!$C$6='NRU Ref Data'!M$2,Data!Q134,0)</f>
        <v>0</v>
      </c>
      <c r="N134" s="4">
        <f>IF('NRU Proposal Calc'!$C$6='NRU Ref Data'!N$2,Data!R134,0)</f>
        <v>0</v>
      </c>
      <c r="O134" s="4">
        <f>IF('NRU Proposal Calc'!$C$6='NRU Ref Data'!O$2,Data!S134,0)</f>
        <v>0</v>
      </c>
      <c r="P134" s="4">
        <f>IF('NRU Proposal Calc'!$C$6='NRU Ref Data'!P$2,Data!T134,0)</f>
        <v>0</v>
      </c>
      <c r="Q134" s="4">
        <f>IF('NRU Proposal Calc'!$C$6='NRU Ref Data'!Q$2,Data!U134,0)</f>
        <v>0</v>
      </c>
      <c r="R134" s="22">
        <f t="shared" si="17"/>
        <v>16.208503082191779</v>
      </c>
      <c r="S134" s="18">
        <f>IF(S$2='NRU Proposal Calc'!$D$6,Data!V134,0)</f>
        <v>0</v>
      </c>
      <c r="T134" s="4">
        <f>IF(T$2='NRU Proposal Calc'!$D$6,Data!W134,0)</f>
        <v>0</v>
      </c>
      <c r="U134" s="4">
        <f>IF(U$2='NRU Proposal Calc'!$D$6,Data!X134,0)</f>
        <v>0</v>
      </c>
      <c r="V134" s="4">
        <f>IF(V$2='NRU Proposal Calc'!$D$6,Data!Y134,0)</f>
        <v>0</v>
      </c>
      <c r="W134" s="4">
        <f>IF(W$2='NRU Proposal Calc'!$D$6,Data!Z134,0)</f>
        <v>0</v>
      </c>
      <c r="X134" s="4">
        <f>IF(X$2='NRU Proposal Calc'!$D$6,Data!AA134,0)</f>
        <v>0</v>
      </c>
      <c r="Y134" s="4">
        <f>IF(Y$2='NRU Proposal Calc'!$D$6,Data!AB134,0)</f>
        <v>0</v>
      </c>
      <c r="Z134" s="4">
        <f>IF(Z$2='NRU Proposal Calc'!$D$6,Data!AC134,0)</f>
        <v>0</v>
      </c>
      <c r="AA134" s="4">
        <f>IF(AA$2='NRU Proposal Calc'!$D$6,Data!AD134,0)</f>
        <v>0</v>
      </c>
      <c r="AB134" s="4">
        <f>IF(AB$2='NRU Proposal Calc'!$D$6,Data!AE134,0)</f>
        <v>0</v>
      </c>
      <c r="AC134" s="4">
        <f>IF(AC$2='NRU Proposal Calc'!$D$6,Data!AF134,0)</f>
        <v>0</v>
      </c>
      <c r="AD134" s="4">
        <f>IF(AD$2='NRU Proposal Calc'!$D$6,Data!AG134,0)</f>
        <v>0</v>
      </c>
      <c r="AE134" s="4">
        <f>IF(AE$2='NRU Proposal Calc'!$D$6,Data!AH134,0)</f>
        <v>0</v>
      </c>
      <c r="AF134" s="4">
        <f>IF(AF$2='NRU Proposal Calc'!$D$6,Data!AI134,0)</f>
        <v>0</v>
      </c>
      <c r="AG134" s="6">
        <f t="shared" si="18"/>
        <v>0</v>
      </c>
      <c r="AH134" s="18">
        <f>IF(AH$2='NRU Proposal Calc'!$E$6,0,0)</f>
        <v>0</v>
      </c>
      <c r="AI134" s="4">
        <f>IF(AI$2='NRU Proposal Calc'!$E$6,Data!AJ134,0)</f>
        <v>0</v>
      </c>
      <c r="AJ134" s="4">
        <f>IF(AJ$2='NRU Proposal Calc'!$E$6,Data!AK134,0)</f>
        <v>0</v>
      </c>
      <c r="AK134" s="4">
        <f>IF(AK$2='NRU Proposal Calc'!$E$6,Data!AL134,0)</f>
        <v>0</v>
      </c>
      <c r="AL134" s="4">
        <f>IF(AL$2='NRU Proposal Calc'!$E$6,Data!AM134,0)</f>
        <v>0</v>
      </c>
      <c r="AM134" s="4">
        <f>IF(AM$2='NRU Proposal Calc'!$E$6,Data!AN134,0)</f>
        <v>0</v>
      </c>
      <c r="AN134" s="4">
        <f>IF(AN$2='NRU Proposal Calc'!$E$6,Data!AO134,0)</f>
        <v>0</v>
      </c>
      <c r="AO134" s="4">
        <f>IF(AO$2='NRU Proposal Calc'!$E$6,Data!AP134,0)</f>
        <v>0</v>
      </c>
      <c r="AP134" s="6">
        <f t="shared" si="19"/>
        <v>0</v>
      </c>
      <c r="AQ134" s="18">
        <f>IF(AQ$2='NRU Proposal Calc'!$F$6,0,0)</f>
        <v>0</v>
      </c>
      <c r="AR134" s="4">
        <f>IF(AR$2='NRU Proposal Calc'!$F$6,Data!AQ134,0)</f>
        <v>0</v>
      </c>
      <c r="AS134" s="4">
        <f>IF(AS$2='NRU Proposal Calc'!$F$6,Data!AR134,0)</f>
        <v>0</v>
      </c>
      <c r="AT134" s="4">
        <f>IF(AT$2='NRU Proposal Calc'!$F$6,Data!AS134,0)</f>
        <v>0</v>
      </c>
      <c r="AU134" s="4">
        <f>IF(AU$2='NRU Proposal Calc'!$F$6,Data!AT134,0)</f>
        <v>0</v>
      </c>
      <c r="AV134" s="4">
        <f>IF(AV$2='NRU Proposal Calc'!$F$6,Data!AU134,0)</f>
        <v>0</v>
      </c>
      <c r="AW134" s="4">
        <f>IF(AW$2='NRU Proposal Calc'!$F$6,Data!AV134,0)</f>
        <v>0</v>
      </c>
      <c r="AX134" s="4">
        <f>IF(AX$2='NRU Proposal Calc'!$F$6,Data!AW134,0)</f>
        <v>0</v>
      </c>
      <c r="AY134" s="6">
        <f t="shared" si="20"/>
        <v>0</v>
      </c>
      <c r="AZ134" s="18">
        <f>IF(AZ$2='NRU Proposal Calc'!$G$6,0,0)</f>
        <v>0</v>
      </c>
      <c r="BA134" s="4">
        <f>IF(BA$2='NRU Proposal Calc'!$G$6,Data!AX134,0)</f>
        <v>0</v>
      </c>
      <c r="BB134" s="4">
        <f>IF(BB$2='NRU Proposal Calc'!$G$6,Data!AY134,0)</f>
        <v>0</v>
      </c>
      <c r="BC134" s="4">
        <f>IF(BC$2='NRU Proposal Calc'!$G$6,Data!AZ134,0)</f>
        <v>0</v>
      </c>
      <c r="BD134" s="4">
        <f>IF(BD$2='NRU Proposal Calc'!$G$6,Data!BA134,0)</f>
        <v>0</v>
      </c>
      <c r="BE134" s="4">
        <f>IF(BE$2='NRU Proposal Calc'!$G$6,Data!BB134,0)</f>
        <v>0</v>
      </c>
      <c r="BF134" s="4">
        <f>IF(BF$2='NRU Proposal Calc'!$G$6,Data!BC134,0)</f>
        <v>0</v>
      </c>
      <c r="BG134" s="4">
        <f>IF(BG$2='NRU Proposal Calc'!$G$6,Data!BD134,0)</f>
        <v>0</v>
      </c>
      <c r="BH134" s="6">
        <f t="shared" si="21"/>
        <v>0</v>
      </c>
      <c r="BI134" s="97">
        <f>IF('NRU Proposal Calc'!$H$6="Yes",Data!BE134,0)</f>
        <v>0</v>
      </c>
      <c r="BJ134" s="18">
        <f>IF(BJ$2='NRU Proposal Calc'!$L$4,0,0)</f>
        <v>0</v>
      </c>
      <c r="BK134" s="4">
        <f>IF(BK$2='NRU Proposal Calc'!$L$4,Data!BV134,0)</f>
        <v>0</v>
      </c>
      <c r="BL134" s="4">
        <f>IF(BL$2='NRU Proposal Calc'!$L$4,Data!BW134,0)</f>
        <v>0.33900000000000002</v>
      </c>
      <c r="BM134" s="4">
        <f>IF(BM$2='NRU Proposal Calc'!$L$4,Data!BX134,0)</f>
        <v>0</v>
      </c>
      <c r="BN134" s="4">
        <f>IF(BN$2='NRU Proposal Calc'!$L$4,Data!BY134,0)</f>
        <v>0</v>
      </c>
      <c r="BO134" s="4">
        <f>IF(BO$2='NRU Proposal Calc'!$L$4,Data!BZ134,0)</f>
        <v>0</v>
      </c>
      <c r="BP134" s="6">
        <f t="shared" si="22"/>
        <v>0.33900000000000002</v>
      </c>
      <c r="BQ134" s="4">
        <f>IF('NRU Proposal Calc'!$J$6='NRU Ref Data'!BQ$2,Data!C134,0)</f>
        <v>0</v>
      </c>
      <c r="BR134" s="4">
        <f>IF('NRU Proposal Calc'!$J$6='NRU Ref Data'!BR$2,Data!D134,0)</f>
        <v>0</v>
      </c>
      <c r="BS134" s="4">
        <f>IF('NRU Proposal Calc'!$J$6='NRU Ref Data'!BS$2,Data!E134,0)</f>
        <v>0</v>
      </c>
      <c r="BT134" s="4">
        <f>IF('NRU Proposal Calc'!$J$6='NRU Ref Data'!BT$2,Data!F134,0)</f>
        <v>17.277999999999999</v>
      </c>
      <c r="BU134" s="99">
        <f t="shared" si="16"/>
        <v>17.277999999999999</v>
      </c>
      <c r="BV134" s="102">
        <f>IF('NRU Proposal Calc'!$L$6="Yes",'NRU Ref Data'!BP134*'NRU Proposal Calc'!$L$5,0)</f>
        <v>0.16950000000000001</v>
      </c>
      <c r="BW134" s="102">
        <f>IF('NRU Proposal Calc'!$M$6="Yes",IF(('NRU Proposal Calc'!I138-'NRU Ref Data'!BU134)&gt;0,('NRU Proposal Calc'!I138-'NRU Ref Data'!BU134)*'NRU Proposal Calc'!$M$5,0),0)</f>
        <v>0</v>
      </c>
      <c r="BX134" s="80">
        <f>IF('NRU Proposal Calc'!$K$6="Yes",IF(('NRU Proposal Calc'!I138)&lt;'NRU Proposal Calc'!J138,('NRU Proposal Calc'!I138-'NRU Proposal Calc'!J138)*'NRU Proposal Calc'!$K$5,0),0)</f>
        <v>-1.0694969178082196</v>
      </c>
      <c r="BY134" s="105">
        <f>IF('NRU Proposal Calc'!$N$5='NRU Ref Data'!$BY$2,'NRU Scaling'!D137,0)</f>
        <v>0.8627918707673502</v>
      </c>
      <c r="BZ134" s="1">
        <f>IF('NRU Proposal Calc'!$N$5='NRU Ref Data'!$BZ$2,'NRU Scaling'!H137,0)</f>
        <v>0</v>
      </c>
      <c r="CA134" s="6">
        <f>IF('NRU Proposal Calc'!$N$6="Yes",SUM('NRU Ref Data'!BY134:BZ134),0)</f>
        <v>0.8627918707673502</v>
      </c>
      <c r="CB134" s="4"/>
      <c r="CC134" s="4"/>
      <c r="CD134" s="4"/>
      <c r="CE134" s="4"/>
      <c r="CF134" s="4"/>
      <c r="CG134" s="4"/>
      <c r="CH134" s="4"/>
      <c r="CI134" s="4"/>
      <c r="CJ134" s="4"/>
      <c r="CK134" s="4"/>
      <c r="CL134" s="4"/>
      <c r="CM134" s="4"/>
      <c r="CN134" s="4"/>
      <c r="CO134" s="4"/>
      <c r="CP134" s="4"/>
      <c r="CQ134" s="4"/>
      <c r="CR134" s="4" t="e">
        <f>IF('NRU Proposal Calc'!#REF!='NRU Ref Data'!CR$2,Data!G134,0)</f>
        <v>#REF!</v>
      </c>
      <c r="CS134" s="4" t="e">
        <f>IF('NRU Proposal Calc'!#REF!='NRU Ref Data'!CS$2,Data!H134,0)</f>
        <v>#REF!</v>
      </c>
      <c r="CT134" s="4" t="e">
        <f>IF('NRU Proposal Calc'!#REF!='NRU Ref Data'!CT$2,Data!I134,0)</f>
        <v>#REF!</v>
      </c>
      <c r="CU134" s="4" t="e">
        <f>IF('NRU Proposal Calc'!#REF!='NRU Ref Data'!CU$2,Data!J134,0)</f>
        <v>#REF!</v>
      </c>
      <c r="CV134" s="4" t="e">
        <f>IF('NRU Proposal Calc'!#REF!='NRU Ref Data'!CV$2,Data!K134,0)</f>
        <v>#REF!</v>
      </c>
      <c r="CW134" s="4" t="e">
        <f>IF('NRU Proposal Calc'!#REF!='NRU Ref Data'!CW$2,Data!L134,0)</f>
        <v>#REF!</v>
      </c>
      <c r="CX134" s="4" t="e">
        <f>IF('NRU Proposal Calc'!#REF!='NRU Ref Data'!CX$2,Data!M134,0)</f>
        <v>#REF!</v>
      </c>
      <c r="CY134" s="4" t="e">
        <f>IF('NRU Proposal Calc'!#REF!='NRU Ref Data'!CY$2,Data!N134,0)</f>
        <v>#REF!</v>
      </c>
      <c r="CZ134" s="4" t="e">
        <f>IF('NRU Proposal Calc'!#REF!='NRU Ref Data'!CZ$2,Data!O134,0)</f>
        <v>#REF!</v>
      </c>
      <c r="DA134" s="4" t="e">
        <f>IF('NRU Proposal Calc'!#REF!='NRU Ref Data'!DA$2,Data!P134,0)</f>
        <v>#REF!</v>
      </c>
      <c r="DB134" s="4" t="e">
        <f>IF('NRU Proposal Calc'!#REF!='NRU Ref Data'!DB$2,Data!Q134,0)</f>
        <v>#REF!</v>
      </c>
      <c r="DC134" s="4" t="e">
        <f>IF('NRU Proposal Calc'!#REF!='NRU Ref Data'!DC$2,Data!R134,0)</f>
        <v>#REF!</v>
      </c>
      <c r="DD134" s="4" t="e">
        <f>IF('NRU Proposal Calc'!#REF!='NRU Ref Data'!DD$2,Data!S134,0)</f>
        <v>#REF!</v>
      </c>
      <c r="DE134" s="4" t="e">
        <f>IF('NRU Proposal Calc'!#REF!='NRU Ref Data'!DE$2,Data!T134,0)</f>
        <v>#REF!</v>
      </c>
      <c r="DF134" s="4" t="e">
        <f>IF('NRU Proposal Calc'!#REF!='NRU Ref Data'!DF$2,Data!U134,0)</f>
        <v>#REF!</v>
      </c>
      <c r="DG134" s="22" t="e">
        <f t="shared" si="23"/>
        <v>#REF!</v>
      </c>
    </row>
    <row r="135" spans="1:111" x14ac:dyDescent="0.3">
      <c r="A135" s="12">
        <v>11680</v>
      </c>
      <c r="B135" s="37" t="s">
        <v>142</v>
      </c>
      <c r="C135" s="18">
        <f>IF('NRU Proposal Calc'!$C$6='NRU Ref Data'!C$2,Data!G135,0)</f>
        <v>0</v>
      </c>
      <c r="D135" s="4">
        <f>IF('NRU Proposal Calc'!$C$6='NRU Ref Data'!D$2,Data!H135,0)</f>
        <v>0</v>
      </c>
      <c r="E135" s="4">
        <f>IF('NRU Proposal Calc'!$C$6='NRU Ref Data'!E$2,Data!I135,0)</f>
        <v>6.4221215753424667</v>
      </c>
      <c r="F135" s="4">
        <f>IF('NRU Proposal Calc'!$C$6='NRU Ref Data'!F$2,Data!J135,0)</f>
        <v>0</v>
      </c>
      <c r="G135" s="4">
        <f>IF('NRU Proposal Calc'!$C$6='NRU Ref Data'!G$2,Data!K135,0)</f>
        <v>0</v>
      </c>
      <c r="H135" s="4">
        <f>IF('NRU Proposal Calc'!$C$6='NRU Ref Data'!H$2,Data!L135,0)</f>
        <v>0</v>
      </c>
      <c r="I135" s="4">
        <f>IF('NRU Proposal Calc'!$C$6='NRU Ref Data'!I$2,Data!M135,0)</f>
        <v>0</v>
      </c>
      <c r="J135" s="4">
        <f>IF('NRU Proposal Calc'!$C$6='NRU Ref Data'!J$2,Data!N135,0)</f>
        <v>0</v>
      </c>
      <c r="K135" s="4">
        <f>IF('NRU Proposal Calc'!$C$6='NRU Ref Data'!K$2,Data!O135,0)</f>
        <v>0</v>
      </c>
      <c r="L135" s="4">
        <f>IF('NRU Proposal Calc'!$C$6='NRU Ref Data'!L$2,Data!P135,0)</f>
        <v>0</v>
      </c>
      <c r="M135" s="4">
        <f>IF('NRU Proposal Calc'!$C$6='NRU Ref Data'!M$2,Data!Q135,0)</f>
        <v>0</v>
      </c>
      <c r="N135" s="4">
        <f>IF('NRU Proposal Calc'!$C$6='NRU Ref Data'!N$2,Data!R135,0)</f>
        <v>0</v>
      </c>
      <c r="O135" s="4">
        <f>IF('NRU Proposal Calc'!$C$6='NRU Ref Data'!O$2,Data!S135,0)</f>
        <v>0</v>
      </c>
      <c r="P135" s="4">
        <f>IF('NRU Proposal Calc'!$C$6='NRU Ref Data'!P$2,Data!T135,0)</f>
        <v>0</v>
      </c>
      <c r="Q135" s="4">
        <f>IF('NRU Proposal Calc'!$C$6='NRU Ref Data'!Q$2,Data!U135,0)</f>
        <v>0</v>
      </c>
      <c r="R135" s="22">
        <f t="shared" si="17"/>
        <v>6.4221215753424667</v>
      </c>
      <c r="S135" s="18">
        <f>IF(S$2='NRU Proposal Calc'!$D$6,Data!V135,0)</f>
        <v>0</v>
      </c>
      <c r="T135" s="4">
        <f>IF(T$2='NRU Proposal Calc'!$D$6,Data!W135,0)</f>
        <v>0</v>
      </c>
      <c r="U135" s="4">
        <f>IF(U$2='NRU Proposal Calc'!$D$6,Data!X135,0)</f>
        <v>0</v>
      </c>
      <c r="V135" s="4">
        <f>IF(V$2='NRU Proposal Calc'!$D$6,Data!Y135,0)</f>
        <v>0</v>
      </c>
      <c r="W135" s="4">
        <f>IF(W$2='NRU Proposal Calc'!$D$6,Data!Z135,0)</f>
        <v>0</v>
      </c>
      <c r="X135" s="4">
        <f>IF(X$2='NRU Proposal Calc'!$D$6,Data!AA135,0)</f>
        <v>0</v>
      </c>
      <c r="Y135" s="4">
        <f>IF(Y$2='NRU Proposal Calc'!$D$6,Data!AB135,0)</f>
        <v>0</v>
      </c>
      <c r="Z135" s="4">
        <f>IF(Z$2='NRU Proposal Calc'!$D$6,Data!AC135,0)</f>
        <v>0</v>
      </c>
      <c r="AA135" s="4">
        <f>IF(AA$2='NRU Proposal Calc'!$D$6,Data!AD135,0)</f>
        <v>0</v>
      </c>
      <c r="AB135" s="4">
        <f>IF(AB$2='NRU Proposal Calc'!$D$6,Data!AE135,0)</f>
        <v>0</v>
      </c>
      <c r="AC135" s="4">
        <f>IF(AC$2='NRU Proposal Calc'!$D$6,Data!AF135,0)</f>
        <v>0</v>
      </c>
      <c r="AD135" s="4">
        <f>IF(AD$2='NRU Proposal Calc'!$D$6,Data!AG135,0)</f>
        <v>0</v>
      </c>
      <c r="AE135" s="4">
        <f>IF(AE$2='NRU Proposal Calc'!$D$6,Data!AH135,0)</f>
        <v>0</v>
      </c>
      <c r="AF135" s="4">
        <f>IF(AF$2='NRU Proposal Calc'!$D$6,Data!AI135,0)</f>
        <v>0</v>
      </c>
      <c r="AG135" s="6">
        <f t="shared" si="18"/>
        <v>0</v>
      </c>
      <c r="AH135" s="18">
        <f>IF(AH$2='NRU Proposal Calc'!$E$6,0,0)</f>
        <v>0</v>
      </c>
      <c r="AI135" s="4">
        <f>IF(AI$2='NRU Proposal Calc'!$E$6,Data!AJ135,0)</f>
        <v>0</v>
      </c>
      <c r="AJ135" s="4">
        <f>IF(AJ$2='NRU Proposal Calc'!$E$6,Data!AK135,0)</f>
        <v>0</v>
      </c>
      <c r="AK135" s="4">
        <f>IF(AK$2='NRU Proposal Calc'!$E$6,Data!AL135,0)</f>
        <v>0</v>
      </c>
      <c r="AL135" s="4">
        <f>IF(AL$2='NRU Proposal Calc'!$E$6,Data!AM135,0)</f>
        <v>0</v>
      </c>
      <c r="AM135" s="4">
        <f>IF(AM$2='NRU Proposal Calc'!$E$6,Data!AN135,0)</f>
        <v>0</v>
      </c>
      <c r="AN135" s="4">
        <f>IF(AN$2='NRU Proposal Calc'!$E$6,Data!AO135,0)</f>
        <v>0</v>
      </c>
      <c r="AO135" s="4">
        <f>IF(AO$2='NRU Proposal Calc'!$E$6,Data!AP135,0)</f>
        <v>0</v>
      </c>
      <c r="AP135" s="6">
        <f t="shared" si="19"/>
        <v>0</v>
      </c>
      <c r="AQ135" s="18">
        <f>IF(AQ$2='NRU Proposal Calc'!$F$6,0,0)</f>
        <v>0</v>
      </c>
      <c r="AR135" s="4">
        <f>IF(AR$2='NRU Proposal Calc'!$F$6,Data!AQ135,0)</f>
        <v>0</v>
      </c>
      <c r="AS135" s="4">
        <f>IF(AS$2='NRU Proposal Calc'!$F$6,Data!AR135,0)</f>
        <v>0</v>
      </c>
      <c r="AT135" s="4">
        <f>IF(AT$2='NRU Proposal Calc'!$F$6,Data!AS135,0)</f>
        <v>0</v>
      </c>
      <c r="AU135" s="4">
        <f>IF(AU$2='NRU Proposal Calc'!$F$6,Data!AT135,0)</f>
        <v>0</v>
      </c>
      <c r="AV135" s="4">
        <f>IF(AV$2='NRU Proposal Calc'!$F$6,Data!AU135,0)</f>
        <v>0</v>
      </c>
      <c r="AW135" s="4">
        <f>IF(AW$2='NRU Proposal Calc'!$F$6,Data!AV135,0)</f>
        <v>0</v>
      </c>
      <c r="AX135" s="4">
        <f>IF(AX$2='NRU Proposal Calc'!$F$6,Data!AW135,0)</f>
        <v>0</v>
      </c>
      <c r="AY135" s="6">
        <f t="shared" si="20"/>
        <v>0</v>
      </c>
      <c r="AZ135" s="18">
        <f>IF(AZ$2='NRU Proposal Calc'!$G$6,0,0)</f>
        <v>0</v>
      </c>
      <c r="BA135" s="4">
        <f>IF(BA$2='NRU Proposal Calc'!$G$6,Data!AX135,0)</f>
        <v>0</v>
      </c>
      <c r="BB135" s="4">
        <f>IF(BB$2='NRU Proposal Calc'!$G$6,Data!AY135,0)</f>
        <v>0</v>
      </c>
      <c r="BC135" s="4">
        <f>IF(BC$2='NRU Proposal Calc'!$G$6,Data!AZ135,0)</f>
        <v>0</v>
      </c>
      <c r="BD135" s="4">
        <f>IF(BD$2='NRU Proposal Calc'!$G$6,Data!BA135,0)</f>
        <v>0</v>
      </c>
      <c r="BE135" s="4">
        <f>IF(BE$2='NRU Proposal Calc'!$G$6,Data!BB135,0)</f>
        <v>0</v>
      </c>
      <c r="BF135" s="4">
        <f>IF(BF$2='NRU Proposal Calc'!$G$6,Data!BC135,0)</f>
        <v>0</v>
      </c>
      <c r="BG135" s="4">
        <f>IF(BG$2='NRU Proposal Calc'!$G$6,Data!BD135,0)</f>
        <v>0</v>
      </c>
      <c r="BH135" s="6">
        <f t="shared" si="21"/>
        <v>0</v>
      </c>
      <c r="BI135" s="97">
        <f>IF('NRU Proposal Calc'!$H$6="Yes",Data!BE135,0)</f>
        <v>0</v>
      </c>
      <c r="BJ135" s="18">
        <f>IF(BJ$2='NRU Proposal Calc'!$L$4,0,0)</f>
        <v>0</v>
      </c>
      <c r="BK135" s="4">
        <f>IF(BK$2='NRU Proposal Calc'!$L$4,Data!BV135,0)</f>
        <v>0</v>
      </c>
      <c r="BL135" s="4">
        <f>IF(BL$2='NRU Proposal Calc'!$L$4,Data!BW135,0)</f>
        <v>0</v>
      </c>
      <c r="BM135" s="4">
        <f>IF(BM$2='NRU Proposal Calc'!$L$4,Data!BX135,0)</f>
        <v>0</v>
      </c>
      <c r="BN135" s="4">
        <f>IF(BN$2='NRU Proposal Calc'!$L$4,Data!BY135,0)</f>
        <v>0</v>
      </c>
      <c r="BO135" s="4">
        <f>IF(BO$2='NRU Proposal Calc'!$L$4,Data!BZ135,0)</f>
        <v>0</v>
      </c>
      <c r="BP135" s="6">
        <f t="shared" si="22"/>
        <v>0</v>
      </c>
      <c r="BQ135" s="4">
        <f>IF('NRU Proposal Calc'!$J$6='NRU Ref Data'!BQ$2,Data!C135,0)</f>
        <v>0</v>
      </c>
      <c r="BR135" s="4">
        <f>IF('NRU Proposal Calc'!$J$6='NRU Ref Data'!BR$2,Data!D135,0)</f>
        <v>0</v>
      </c>
      <c r="BS135" s="4">
        <f>IF('NRU Proposal Calc'!$J$6='NRU Ref Data'!BS$2,Data!E135,0)</f>
        <v>0</v>
      </c>
      <c r="BT135" s="4">
        <f>IF('NRU Proposal Calc'!$J$6='NRU Ref Data'!BT$2,Data!F135,0)</f>
        <v>6.3289999999999997</v>
      </c>
      <c r="BU135" s="99">
        <f t="shared" si="16"/>
        <v>6.3289999999999997</v>
      </c>
      <c r="BV135" s="102">
        <f>IF('NRU Proposal Calc'!$L$6="Yes",'NRU Ref Data'!BP135*'NRU Proposal Calc'!$L$5,0)</f>
        <v>0</v>
      </c>
      <c r="BW135" s="102">
        <f>IF('NRU Proposal Calc'!$M$6="Yes",IF(('NRU Proposal Calc'!I139-'NRU Ref Data'!BU135)&gt;0,('NRU Proposal Calc'!I139-'NRU Ref Data'!BU135)*'NRU Proposal Calc'!$M$5,0),0)</f>
        <v>4.6560787671233506E-2</v>
      </c>
      <c r="BX135" s="80">
        <f>IF('NRU Proposal Calc'!$K$6="Yes",IF(('NRU Proposal Calc'!I139)&lt;'NRU Proposal Calc'!J139,('NRU Proposal Calc'!I139-'NRU Proposal Calc'!J139)*'NRU Proposal Calc'!$K$5,0),0)</f>
        <v>0</v>
      </c>
      <c r="BY135" s="105">
        <f>IF('NRU Proposal Calc'!$N$5='NRU Ref Data'!$BY$2,'NRU Scaling'!D138,0)</f>
        <v>0.33586402393384363</v>
      </c>
      <c r="BZ135" s="1">
        <f>IF('NRU Proposal Calc'!$N$5='NRU Ref Data'!$BZ$2,'NRU Scaling'!H138,0)</f>
        <v>0</v>
      </c>
      <c r="CA135" s="6">
        <f>IF('NRU Proposal Calc'!$N$6="Yes",SUM('NRU Ref Data'!BY135:BZ135),0)</f>
        <v>0.33586402393384363</v>
      </c>
      <c r="CB135" s="4"/>
      <c r="CC135" s="4"/>
      <c r="CD135" s="4"/>
      <c r="CE135" s="4"/>
      <c r="CF135" s="4"/>
      <c r="CG135" s="4"/>
      <c r="CH135" s="4"/>
      <c r="CI135" s="4"/>
      <c r="CJ135" s="4"/>
      <c r="CK135" s="4"/>
      <c r="CL135" s="4"/>
      <c r="CM135" s="4"/>
      <c r="CN135" s="4"/>
      <c r="CO135" s="4"/>
      <c r="CP135" s="4"/>
      <c r="CQ135" s="4"/>
      <c r="CR135" s="4" t="e">
        <f>IF('NRU Proposal Calc'!#REF!='NRU Ref Data'!CR$2,Data!G135,0)</f>
        <v>#REF!</v>
      </c>
      <c r="CS135" s="4" t="e">
        <f>IF('NRU Proposal Calc'!#REF!='NRU Ref Data'!CS$2,Data!H135,0)</f>
        <v>#REF!</v>
      </c>
      <c r="CT135" s="4" t="e">
        <f>IF('NRU Proposal Calc'!#REF!='NRU Ref Data'!CT$2,Data!I135,0)</f>
        <v>#REF!</v>
      </c>
      <c r="CU135" s="4" t="e">
        <f>IF('NRU Proposal Calc'!#REF!='NRU Ref Data'!CU$2,Data!J135,0)</f>
        <v>#REF!</v>
      </c>
      <c r="CV135" s="4" t="e">
        <f>IF('NRU Proposal Calc'!#REF!='NRU Ref Data'!CV$2,Data!K135,0)</f>
        <v>#REF!</v>
      </c>
      <c r="CW135" s="4" t="e">
        <f>IF('NRU Proposal Calc'!#REF!='NRU Ref Data'!CW$2,Data!L135,0)</f>
        <v>#REF!</v>
      </c>
      <c r="CX135" s="4" t="e">
        <f>IF('NRU Proposal Calc'!#REF!='NRU Ref Data'!CX$2,Data!M135,0)</f>
        <v>#REF!</v>
      </c>
      <c r="CY135" s="4" t="e">
        <f>IF('NRU Proposal Calc'!#REF!='NRU Ref Data'!CY$2,Data!N135,0)</f>
        <v>#REF!</v>
      </c>
      <c r="CZ135" s="4" t="e">
        <f>IF('NRU Proposal Calc'!#REF!='NRU Ref Data'!CZ$2,Data!O135,0)</f>
        <v>#REF!</v>
      </c>
      <c r="DA135" s="4" t="e">
        <f>IF('NRU Proposal Calc'!#REF!='NRU Ref Data'!DA$2,Data!P135,0)</f>
        <v>#REF!</v>
      </c>
      <c r="DB135" s="4" t="e">
        <f>IF('NRU Proposal Calc'!#REF!='NRU Ref Data'!DB$2,Data!Q135,0)</f>
        <v>#REF!</v>
      </c>
      <c r="DC135" s="4" t="e">
        <f>IF('NRU Proposal Calc'!#REF!='NRU Ref Data'!DC$2,Data!R135,0)</f>
        <v>#REF!</v>
      </c>
      <c r="DD135" s="4" t="e">
        <f>IF('NRU Proposal Calc'!#REF!='NRU Ref Data'!DD$2,Data!S135,0)</f>
        <v>#REF!</v>
      </c>
      <c r="DE135" s="4" t="e">
        <f>IF('NRU Proposal Calc'!#REF!='NRU Ref Data'!DE$2,Data!T135,0)</f>
        <v>#REF!</v>
      </c>
      <c r="DF135" s="4" t="e">
        <f>IF('NRU Proposal Calc'!#REF!='NRU Ref Data'!DF$2,Data!U135,0)</f>
        <v>#REF!</v>
      </c>
      <c r="DG135" s="22" t="e">
        <f t="shared" si="23"/>
        <v>#REF!</v>
      </c>
    </row>
    <row r="136" spans="1:111" x14ac:dyDescent="0.3">
      <c r="A136" s="12">
        <v>12026</v>
      </c>
      <c r="B136" s="37" t="s">
        <v>143</v>
      </c>
      <c r="C136" s="18">
        <f>IF('NRU Proposal Calc'!$C$6='NRU Ref Data'!C$2,Data!G136,0)</f>
        <v>0</v>
      </c>
      <c r="D136" s="4">
        <f>IF('NRU Proposal Calc'!$C$6='NRU Ref Data'!D$2,Data!H136,0)</f>
        <v>0</v>
      </c>
      <c r="E136" s="4">
        <f>IF('NRU Proposal Calc'!$C$6='NRU Ref Data'!E$2,Data!I136,0)</f>
        <v>45.611939383561634</v>
      </c>
      <c r="F136" s="4">
        <f>IF('NRU Proposal Calc'!$C$6='NRU Ref Data'!F$2,Data!J136,0)</f>
        <v>0</v>
      </c>
      <c r="G136" s="4">
        <f>IF('NRU Proposal Calc'!$C$6='NRU Ref Data'!G$2,Data!K136,0)</f>
        <v>0</v>
      </c>
      <c r="H136" s="4">
        <f>IF('NRU Proposal Calc'!$C$6='NRU Ref Data'!H$2,Data!L136,0)</f>
        <v>0</v>
      </c>
      <c r="I136" s="4">
        <f>IF('NRU Proposal Calc'!$C$6='NRU Ref Data'!I$2,Data!M136,0)</f>
        <v>0</v>
      </c>
      <c r="J136" s="4">
        <f>IF('NRU Proposal Calc'!$C$6='NRU Ref Data'!J$2,Data!N136,0)</f>
        <v>0</v>
      </c>
      <c r="K136" s="4">
        <f>IF('NRU Proposal Calc'!$C$6='NRU Ref Data'!K$2,Data!O136,0)</f>
        <v>0</v>
      </c>
      <c r="L136" s="4">
        <f>IF('NRU Proposal Calc'!$C$6='NRU Ref Data'!L$2,Data!P136,0)</f>
        <v>0</v>
      </c>
      <c r="M136" s="4">
        <f>IF('NRU Proposal Calc'!$C$6='NRU Ref Data'!M$2,Data!Q136,0)</f>
        <v>0</v>
      </c>
      <c r="N136" s="4">
        <f>IF('NRU Proposal Calc'!$C$6='NRU Ref Data'!N$2,Data!R136,0)</f>
        <v>0</v>
      </c>
      <c r="O136" s="4">
        <f>IF('NRU Proposal Calc'!$C$6='NRU Ref Data'!O$2,Data!S136,0)</f>
        <v>0</v>
      </c>
      <c r="P136" s="4">
        <f>IF('NRU Proposal Calc'!$C$6='NRU Ref Data'!P$2,Data!T136,0)</f>
        <v>0</v>
      </c>
      <c r="Q136" s="4">
        <f>IF('NRU Proposal Calc'!$C$6='NRU Ref Data'!Q$2,Data!U136,0)</f>
        <v>0</v>
      </c>
      <c r="R136" s="22">
        <f t="shared" si="17"/>
        <v>45.611939383561634</v>
      </c>
      <c r="S136" s="18">
        <f>IF(S$2='NRU Proposal Calc'!$D$6,Data!V136,0)</f>
        <v>0</v>
      </c>
      <c r="T136" s="4">
        <f>IF(T$2='NRU Proposal Calc'!$D$6,Data!W136,0)</f>
        <v>0</v>
      </c>
      <c r="U136" s="4">
        <f>IF(U$2='NRU Proposal Calc'!$D$6,Data!X136,0)</f>
        <v>0</v>
      </c>
      <c r="V136" s="4">
        <f>IF(V$2='NRU Proposal Calc'!$D$6,Data!Y136,0)</f>
        <v>0</v>
      </c>
      <c r="W136" s="4">
        <f>IF(W$2='NRU Proposal Calc'!$D$6,Data!Z136,0)</f>
        <v>0</v>
      </c>
      <c r="X136" s="4">
        <f>IF(X$2='NRU Proposal Calc'!$D$6,Data!AA136,0)</f>
        <v>0</v>
      </c>
      <c r="Y136" s="4">
        <f>IF(Y$2='NRU Proposal Calc'!$D$6,Data!AB136,0)</f>
        <v>0</v>
      </c>
      <c r="Z136" s="4">
        <f>IF(Z$2='NRU Proposal Calc'!$D$6,Data!AC136,0)</f>
        <v>0</v>
      </c>
      <c r="AA136" s="4">
        <f>IF(AA$2='NRU Proposal Calc'!$D$6,Data!AD136,0)</f>
        <v>0</v>
      </c>
      <c r="AB136" s="4">
        <f>IF(AB$2='NRU Proposal Calc'!$D$6,Data!AE136,0)</f>
        <v>0</v>
      </c>
      <c r="AC136" s="4">
        <f>IF(AC$2='NRU Proposal Calc'!$D$6,Data!AF136,0)</f>
        <v>0</v>
      </c>
      <c r="AD136" s="4">
        <f>IF(AD$2='NRU Proposal Calc'!$D$6,Data!AG136,0)</f>
        <v>0</v>
      </c>
      <c r="AE136" s="4">
        <f>IF(AE$2='NRU Proposal Calc'!$D$6,Data!AH136,0)</f>
        <v>0</v>
      </c>
      <c r="AF136" s="4">
        <f>IF(AF$2='NRU Proposal Calc'!$D$6,Data!AI136,0)</f>
        <v>0</v>
      </c>
      <c r="AG136" s="6">
        <f t="shared" si="18"/>
        <v>0</v>
      </c>
      <c r="AH136" s="18">
        <f>IF(AH$2='NRU Proposal Calc'!$E$6,0,0)</f>
        <v>0</v>
      </c>
      <c r="AI136" s="4">
        <f>IF(AI$2='NRU Proposal Calc'!$E$6,Data!AJ136,0)</f>
        <v>0</v>
      </c>
      <c r="AJ136" s="4">
        <f>IF(AJ$2='NRU Proposal Calc'!$E$6,Data!AK136,0)</f>
        <v>0</v>
      </c>
      <c r="AK136" s="4">
        <f>IF(AK$2='NRU Proposal Calc'!$E$6,Data!AL136,0)</f>
        <v>0</v>
      </c>
      <c r="AL136" s="4">
        <f>IF(AL$2='NRU Proposal Calc'!$E$6,Data!AM136,0)</f>
        <v>0</v>
      </c>
      <c r="AM136" s="4">
        <f>IF(AM$2='NRU Proposal Calc'!$E$6,Data!AN136,0)</f>
        <v>0</v>
      </c>
      <c r="AN136" s="4">
        <f>IF(AN$2='NRU Proposal Calc'!$E$6,Data!AO136,0)</f>
        <v>0</v>
      </c>
      <c r="AO136" s="4">
        <f>IF(AO$2='NRU Proposal Calc'!$E$6,Data!AP136,0)</f>
        <v>0</v>
      </c>
      <c r="AP136" s="6">
        <f t="shared" si="19"/>
        <v>0</v>
      </c>
      <c r="AQ136" s="18">
        <f>IF(AQ$2='NRU Proposal Calc'!$F$6,0,0)</f>
        <v>0</v>
      </c>
      <c r="AR136" s="4">
        <f>IF(AR$2='NRU Proposal Calc'!$F$6,Data!AQ136,0)</f>
        <v>0</v>
      </c>
      <c r="AS136" s="4">
        <f>IF(AS$2='NRU Proposal Calc'!$F$6,Data!AR136,0)</f>
        <v>0</v>
      </c>
      <c r="AT136" s="4">
        <f>IF(AT$2='NRU Proposal Calc'!$F$6,Data!AS136,0)</f>
        <v>0</v>
      </c>
      <c r="AU136" s="4">
        <f>IF(AU$2='NRU Proposal Calc'!$F$6,Data!AT136,0)</f>
        <v>0</v>
      </c>
      <c r="AV136" s="4">
        <f>IF(AV$2='NRU Proposal Calc'!$F$6,Data!AU136,0)</f>
        <v>0</v>
      </c>
      <c r="AW136" s="4">
        <f>IF(AW$2='NRU Proposal Calc'!$F$6,Data!AV136,0)</f>
        <v>0</v>
      </c>
      <c r="AX136" s="4">
        <f>IF(AX$2='NRU Proposal Calc'!$F$6,Data!AW136,0)</f>
        <v>0</v>
      </c>
      <c r="AY136" s="6">
        <f t="shared" si="20"/>
        <v>0</v>
      </c>
      <c r="AZ136" s="18">
        <f>IF(AZ$2='NRU Proposal Calc'!$G$6,0,0)</f>
        <v>0</v>
      </c>
      <c r="BA136" s="4">
        <f>IF(BA$2='NRU Proposal Calc'!$G$6,Data!AX136,0)</f>
        <v>0</v>
      </c>
      <c r="BB136" s="4">
        <f>IF(BB$2='NRU Proposal Calc'!$G$6,Data!AY136,0)</f>
        <v>0</v>
      </c>
      <c r="BC136" s="4">
        <f>IF(BC$2='NRU Proposal Calc'!$G$6,Data!AZ136,0)</f>
        <v>0</v>
      </c>
      <c r="BD136" s="4">
        <f>IF(BD$2='NRU Proposal Calc'!$G$6,Data!BA136,0)</f>
        <v>0</v>
      </c>
      <c r="BE136" s="4">
        <f>IF(BE$2='NRU Proposal Calc'!$G$6,Data!BB136,0)</f>
        <v>0</v>
      </c>
      <c r="BF136" s="4">
        <f>IF(BF$2='NRU Proposal Calc'!$G$6,Data!BC136,0)</f>
        <v>0</v>
      </c>
      <c r="BG136" s="4">
        <f>IF(BG$2='NRU Proposal Calc'!$G$6,Data!BD136,0)</f>
        <v>0</v>
      </c>
      <c r="BH136" s="6">
        <f t="shared" si="21"/>
        <v>0</v>
      </c>
      <c r="BI136" s="97">
        <f>IF('NRU Proposal Calc'!$H$6="Yes",Data!BE136,0)</f>
        <v>0</v>
      </c>
      <c r="BJ136" s="18">
        <f>IF(BJ$2='NRU Proposal Calc'!$L$4,0,0)</f>
        <v>0</v>
      </c>
      <c r="BK136" s="4">
        <f>IF(BK$2='NRU Proposal Calc'!$L$4,Data!BV136,0)</f>
        <v>0</v>
      </c>
      <c r="BL136" s="4">
        <f>IF(BL$2='NRU Proposal Calc'!$L$4,Data!BW136,0)</f>
        <v>0.3705</v>
      </c>
      <c r="BM136" s="4">
        <f>IF(BM$2='NRU Proposal Calc'!$L$4,Data!BX136,0)</f>
        <v>0</v>
      </c>
      <c r="BN136" s="4">
        <f>IF(BN$2='NRU Proposal Calc'!$L$4,Data!BY136,0)</f>
        <v>0</v>
      </c>
      <c r="BO136" s="4">
        <f>IF(BO$2='NRU Proposal Calc'!$L$4,Data!BZ136,0)</f>
        <v>0</v>
      </c>
      <c r="BP136" s="6">
        <f t="shared" si="22"/>
        <v>0.3705</v>
      </c>
      <c r="BQ136" s="4">
        <f>IF('NRU Proposal Calc'!$J$6='NRU Ref Data'!BQ$2,Data!C136,0)</f>
        <v>0</v>
      </c>
      <c r="BR136" s="4">
        <f>IF('NRU Proposal Calc'!$J$6='NRU Ref Data'!BR$2,Data!D136,0)</f>
        <v>0</v>
      </c>
      <c r="BS136" s="4">
        <f>IF('NRU Proposal Calc'!$J$6='NRU Ref Data'!BS$2,Data!E136,0)</f>
        <v>0</v>
      </c>
      <c r="BT136" s="4">
        <f>IF('NRU Proposal Calc'!$J$6='NRU Ref Data'!BT$2,Data!F136,0)</f>
        <v>45.173000000000002</v>
      </c>
      <c r="BU136" s="99">
        <f t="shared" si="16"/>
        <v>45.173000000000002</v>
      </c>
      <c r="BV136" s="102">
        <f>IF('NRU Proposal Calc'!$L$6="Yes",'NRU Ref Data'!BP136*'NRU Proposal Calc'!$L$5,0)</f>
        <v>0.18525</v>
      </c>
      <c r="BW136" s="102">
        <f>IF('NRU Proposal Calc'!$M$6="Yes",IF(('NRU Proposal Calc'!I140-'NRU Ref Data'!BU136)&gt;0,('NRU Proposal Calc'!I140-'NRU Ref Data'!BU136)*'NRU Proposal Calc'!$M$5,0),0)</f>
        <v>0.21946969178081588</v>
      </c>
      <c r="BX136" s="80">
        <f>IF('NRU Proposal Calc'!$K$6="Yes",IF(('NRU Proposal Calc'!I140)&lt;'NRU Proposal Calc'!J140,('NRU Proposal Calc'!I140-'NRU Proposal Calc'!J140)*'NRU Proposal Calc'!$K$5,0),0)</f>
        <v>0</v>
      </c>
      <c r="BY136" s="105">
        <f>IF('NRU Proposal Calc'!$N$5='NRU Ref Data'!$BY$2,'NRU Scaling'!D139,0)</f>
        <v>2.4010305676972035</v>
      </c>
      <c r="BZ136" s="1">
        <f>IF('NRU Proposal Calc'!$N$5='NRU Ref Data'!$BZ$2,'NRU Scaling'!H139,0)</f>
        <v>0</v>
      </c>
      <c r="CA136" s="6">
        <f>IF('NRU Proposal Calc'!$N$6="Yes",SUM('NRU Ref Data'!BY136:BZ136),0)</f>
        <v>2.4010305676972035</v>
      </c>
      <c r="CB136" s="4"/>
      <c r="CC136" s="4"/>
      <c r="CD136" s="4"/>
      <c r="CE136" s="4"/>
      <c r="CF136" s="4"/>
      <c r="CG136" s="4"/>
      <c r="CH136" s="4"/>
      <c r="CI136" s="4"/>
      <c r="CJ136" s="4"/>
      <c r="CK136" s="4"/>
      <c r="CL136" s="4"/>
      <c r="CM136" s="4"/>
      <c r="CN136" s="4"/>
      <c r="CO136" s="4"/>
      <c r="CP136" s="4"/>
      <c r="CQ136" s="4"/>
      <c r="CR136" s="4" t="e">
        <f>IF('NRU Proposal Calc'!#REF!='NRU Ref Data'!CR$2,Data!G136,0)</f>
        <v>#REF!</v>
      </c>
      <c r="CS136" s="4" t="e">
        <f>IF('NRU Proposal Calc'!#REF!='NRU Ref Data'!CS$2,Data!H136,0)</f>
        <v>#REF!</v>
      </c>
      <c r="CT136" s="4" t="e">
        <f>IF('NRU Proposal Calc'!#REF!='NRU Ref Data'!CT$2,Data!I136,0)</f>
        <v>#REF!</v>
      </c>
      <c r="CU136" s="4" t="e">
        <f>IF('NRU Proposal Calc'!#REF!='NRU Ref Data'!CU$2,Data!J136,0)</f>
        <v>#REF!</v>
      </c>
      <c r="CV136" s="4" t="e">
        <f>IF('NRU Proposal Calc'!#REF!='NRU Ref Data'!CV$2,Data!K136,0)</f>
        <v>#REF!</v>
      </c>
      <c r="CW136" s="4" t="e">
        <f>IF('NRU Proposal Calc'!#REF!='NRU Ref Data'!CW$2,Data!L136,0)</f>
        <v>#REF!</v>
      </c>
      <c r="CX136" s="4" t="e">
        <f>IF('NRU Proposal Calc'!#REF!='NRU Ref Data'!CX$2,Data!M136,0)</f>
        <v>#REF!</v>
      </c>
      <c r="CY136" s="4" t="e">
        <f>IF('NRU Proposal Calc'!#REF!='NRU Ref Data'!CY$2,Data!N136,0)</f>
        <v>#REF!</v>
      </c>
      <c r="CZ136" s="4" t="e">
        <f>IF('NRU Proposal Calc'!#REF!='NRU Ref Data'!CZ$2,Data!O136,0)</f>
        <v>#REF!</v>
      </c>
      <c r="DA136" s="4" t="e">
        <f>IF('NRU Proposal Calc'!#REF!='NRU Ref Data'!DA$2,Data!P136,0)</f>
        <v>#REF!</v>
      </c>
      <c r="DB136" s="4" t="e">
        <f>IF('NRU Proposal Calc'!#REF!='NRU Ref Data'!DB$2,Data!Q136,0)</f>
        <v>#REF!</v>
      </c>
      <c r="DC136" s="4" t="e">
        <f>IF('NRU Proposal Calc'!#REF!='NRU Ref Data'!DC$2,Data!R136,0)</f>
        <v>#REF!</v>
      </c>
      <c r="DD136" s="4" t="e">
        <f>IF('NRU Proposal Calc'!#REF!='NRU Ref Data'!DD$2,Data!S136,0)</f>
        <v>#REF!</v>
      </c>
      <c r="DE136" s="4" t="e">
        <f>IF('NRU Proposal Calc'!#REF!='NRU Ref Data'!DE$2,Data!T136,0)</f>
        <v>#REF!</v>
      </c>
      <c r="DF136" s="4" t="e">
        <f>IF('NRU Proposal Calc'!#REF!='NRU Ref Data'!DF$2,Data!U136,0)</f>
        <v>#REF!</v>
      </c>
      <c r="DG136" s="22" t="e">
        <f t="shared" si="23"/>
        <v>#REF!</v>
      </c>
    </row>
    <row r="137" spans="1:111" ht="14.5" thickBot="1" x14ac:dyDescent="0.35">
      <c r="A137" s="13" t="s">
        <v>144</v>
      </c>
      <c r="B137" s="38" t="s">
        <v>0</v>
      </c>
      <c r="C137" s="81">
        <f>IF('NRU Proposal Calc'!$C$6='NRU Ref Data'!C$2,Data!G137,0)</f>
        <v>0</v>
      </c>
      <c r="D137" s="82">
        <f>IF('NRU Proposal Calc'!$C$6='NRU Ref Data'!D$2,Data!H137,0)</f>
        <v>0</v>
      </c>
      <c r="E137" s="82">
        <f>IF('NRU Proposal Calc'!$C$6='NRU Ref Data'!E$2,Data!I137,0)</f>
        <v>100</v>
      </c>
      <c r="F137" s="82">
        <f>IF('NRU Proposal Calc'!$C$6='NRU Ref Data'!F$2,Data!J137,0)</f>
        <v>0</v>
      </c>
      <c r="G137" s="82">
        <f>IF('NRU Proposal Calc'!$C$6='NRU Ref Data'!G$2,Data!K137,0)</f>
        <v>0</v>
      </c>
      <c r="H137" s="82">
        <f>IF('NRU Proposal Calc'!$C$6='NRU Ref Data'!H$2,Data!L137,0)</f>
        <v>0</v>
      </c>
      <c r="I137" s="82">
        <f>IF('NRU Proposal Calc'!$C$6='NRU Ref Data'!I$2,Data!M137,0)</f>
        <v>0</v>
      </c>
      <c r="J137" s="82">
        <f>IF('NRU Proposal Calc'!$C$6='NRU Ref Data'!J$2,Data!N137,0)</f>
        <v>0</v>
      </c>
      <c r="K137" s="82">
        <f>IF('NRU Proposal Calc'!$C$6='NRU Ref Data'!K$2,Data!O137,0)</f>
        <v>0</v>
      </c>
      <c r="L137" s="82">
        <f>IF('NRU Proposal Calc'!$C$6='NRU Ref Data'!L$2,Data!P137,0)</f>
        <v>0</v>
      </c>
      <c r="M137" s="82">
        <f>IF('NRU Proposal Calc'!$C$6='NRU Ref Data'!M$2,Data!Q137,0)</f>
        <v>0</v>
      </c>
      <c r="N137" s="82">
        <f>IF('NRU Proposal Calc'!$C$6='NRU Ref Data'!N$2,Data!R137,0)</f>
        <v>0</v>
      </c>
      <c r="O137" s="82">
        <f>IF('NRU Proposal Calc'!$C$6='NRU Ref Data'!O$2,Data!S137,0)</f>
        <v>0</v>
      </c>
      <c r="P137" s="82">
        <f>IF('NRU Proposal Calc'!$C$6='NRU Ref Data'!P$2,Data!T137,0)</f>
        <v>0</v>
      </c>
      <c r="Q137" s="82">
        <f>IF('NRU Proposal Calc'!$C$6='NRU Ref Data'!Q$2,Data!U137,0)</f>
        <v>0</v>
      </c>
      <c r="R137" s="95">
        <f>IF('NRU Proposal Calc'!A2="Yes",SUM(C137:Q137),0)</f>
        <v>0</v>
      </c>
      <c r="S137" s="81">
        <f>IF(S$2='NRU Proposal Calc'!$D$6,Data!V137,0)</f>
        <v>0</v>
      </c>
      <c r="T137" s="82">
        <f>IF(T$2='NRU Proposal Calc'!$D$6,Data!W137,0)</f>
        <v>0</v>
      </c>
      <c r="U137" s="82">
        <f>IF(U$2='NRU Proposal Calc'!$D$6,Data!X137,0)</f>
        <v>0</v>
      </c>
      <c r="V137" s="82">
        <f>IF(V$2='NRU Proposal Calc'!$D$6,Data!Y137,0)</f>
        <v>0</v>
      </c>
      <c r="W137" s="82">
        <f>IF(W$2='NRU Proposal Calc'!$D$6,Data!Z137,0)</f>
        <v>0</v>
      </c>
      <c r="X137" s="82">
        <f>IF(X$2='NRU Proposal Calc'!$D$6,Data!AA137,0)</f>
        <v>0</v>
      </c>
      <c r="Y137" s="82">
        <f>IF(Y$2='NRU Proposal Calc'!$D$6,Data!AB137,0)</f>
        <v>0</v>
      </c>
      <c r="Z137" s="82">
        <f>IF(Z$2='NRU Proposal Calc'!$D$6,Data!AC137,0)</f>
        <v>0</v>
      </c>
      <c r="AA137" s="82">
        <f>IF(AA$2='NRU Proposal Calc'!$D$6,Data!AD137,0)</f>
        <v>0</v>
      </c>
      <c r="AB137" s="82">
        <f>IF(AB$2='NRU Proposal Calc'!$D$6,Data!AE137,0)</f>
        <v>0</v>
      </c>
      <c r="AC137" s="82">
        <f>IF(AC$2='NRU Proposal Calc'!$D$6,Data!AF137,0)</f>
        <v>0</v>
      </c>
      <c r="AD137" s="82">
        <f>IF(AD$2='NRU Proposal Calc'!$D$6,Data!AG137,0)</f>
        <v>0</v>
      </c>
      <c r="AE137" s="82">
        <f>IF(AE$2='NRU Proposal Calc'!$D$6,Data!AH137,0)</f>
        <v>0</v>
      </c>
      <c r="AF137" s="82">
        <f>IF(AF$2='NRU Proposal Calc'!$D$6,Data!AI137,0)</f>
        <v>0</v>
      </c>
      <c r="AG137" s="84">
        <f>IF('NRU Proposal Calc'!A2="Yes",SUM(S137:AF137),0)</f>
        <v>0</v>
      </c>
      <c r="AH137" s="81">
        <f>IF(AH$2='NRU Proposal Calc'!$E$6,0,0)</f>
        <v>0</v>
      </c>
      <c r="AI137" s="82">
        <f>IF(AI$2='NRU Proposal Calc'!$E$6,Data!AJ137,0)</f>
        <v>0</v>
      </c>
      <c r="AJ137" s="82">
        <f>IF(AJ$2='NRU Proposal Calc'!$E$6,Data!AK137,0)</f>
        <v>0</v>
      </c>
      <c r="AK137" s="82">
        <f>IF(AK$2='NRU Proposal Calc'!$E$6,Data!AL137,0)</f>
        <v>0</v>
      </c>
      <c r="AL137" s="82">
        <f>IF(AL$2='NRU Proposal Calc'!$E$6,Data!AM137,0)</f>
        <v>0</v>
      </c>
      <c r="AM137" s="82">
        <f>IF(AM$2='NRU Proposal Calc'!$E$6,Data!AN137,0)</f>
        <v>0</v>
      </c>
      <c r="AN137" s="82">
        <f>IF(AN$2='NRU Proposal Calc'!$E$6,Data!AO137,0)</f>
        <v>0</v>
      </c>
      <c r="AO137" s="82">
        <f>IF(AO$2='NRU Proposal Calc'!$E$6,Data!AP137,0)</f>
        <v>0</v>
      </c>
      <c r="AP137" s="84">
        <f>IF('NRU Proposal Calc'!A2="Yes",SUM(AH137:AO137),0)</f>
        <v>0</v>
      </c>
      <c r="AQ137" s="81">
        <f>IF(AQ$2='NRU Proposal Calc'!$F$6,0,0)</f>
        <v>0</v>
      </c>
      <c r="AR137" s="82">
        <f>IF(AR$2='NRU Proposal Calc'!$F$6,Data!AQ137,0)</f>
        <v>0</v>
      </c>
      <c r="AS137" s="82">
        <f>IF(AS$2='NRU Proposal Calc'!$F$6,Data!AR137,0)</f>
        <v>0</v>
      </c>
      <c r="AT137" s="82">
        <f>IF(AT$2='NRU Proposal Calc'!$F$6,Data!AS137,0)</f>
        <v>0</v>
      </c>
      <c r="AU137" s="82">
        <f>IF(AU$2='NRU Proposal Calc'!$F$6,Data!AT137,0)</f>
        <v>0</v>
      </c>
      <c r="AV137" s="82">
        <f>IF(AV$2='NRU Proposal Calc'!$F$6,Data!AU137,0)</f>
        <v>0</v>
      </c>
      <c r="AW137" s="82">
        <f>IF(AW$2='NRU Proposal Calc'!$F$6,Data!AV137,0)</f>
        <v>0</v>
      </c>
      <c r="AX137" s="82">
        <f>IF(AX$2='NRU Proposal Calc'!$F$6,Data!AW137,0)</f>
        <v>0</v>
      </c>
      <c r="AY137" s="84">
        <f>IF('NRU Proposal Calc'!A2="Yes",SUM(AQ137:AX137),0)</f>
        <v>0</v>
      </c>
      <c r="AZ137" s="81">
        <f>IF(AZ$2='NRU Proposal Calc'!$G$6,0,0)</f>
        <v>0</v>
      </c>
      <c r="BA137" s="82">
        <f>IF(BA$2='NRU Proposal Calc'!$G$6,Data!AX137,0)</f>
        <v>0</v>
      </c>
      <c r="BB137" s="82">
        <f>IF(BB$2='NRU Proposal Calc'!$G$6,Data!AY137,0)</f>
        <v>0</v>
      </c>
      <c r="BC137" s="82">
        <f>IF(BC$2='NRU Proposal Calc'!$G$6,Data!AZ137,0)</f>
        <v>0</v>
      </c>
      <c r="BD137" s="82">
        <f>IF(BD$2='NRU Proposal Calc'!$G$6,Data!BA137,0)</f>
        <v>0</v>
      </c>
      <c r="BE137" s="82">
        <f>IF(BE$2='NRU Proposal Calc'!$G$6,Data!BB137,0)</f>
        <v>0</v>
      </c>
      <c r="BF137" s="82">
        <f>IF(BF$2='NRU Proposal Calc'!$G$6,Data!BC137,0)</f>
        <v>0</v>
      </c>
      <c r="BG137" s="82">
        <f>IF(BG$2='NRU Proposal Calc'!$G$6,Data!BD137,0)</f>
        <v>0</v>
      </c>
      <c r="BH137" s="84">
        <f>IF('NRU Proposal Calc'!A2="Yes",SUM(AZ137:BG137),0)</f>
        <v>0</v>
      </c>
      <c r="BI137" s="98">
        <f>IF('NRU Proposal Calc'!A2="Yes",IF('NRU Proposal Calc'!$H$6="Yes",Data!BE137,0),0)</f>
        <v>0</v>
      </c>
      <c r="BJ137" s="81">
        <f>IF(BJ$2='NRU Proposal Calc'!$L$4,0,0)</f>
        <v>0</v>
      </c>
      <c r="BK137" s="82">
        <f>IF(BK$2='NRU Proposal Calc'!$L$4,Data!BV137,0)</f>
        <v>0</v>
      </c>
      <c r="BL137" s="82">
        <f>IF(BL$2='NRU Proposal Calc'!$L$4,Data!BW137,0)</f>
        <v>0</v>
      </c>
      <c r="BM137" s="82">
        <f>IF(BM$2='NRU Proposal Calc'!$L$4,Data!BX137,0)</f>
        <v>0</v>
      </c>
      <c r="BN137" s="82">
        <f>IF(BN$2='NRU Proposal Calc'!$L$4,Data!BY137,0)</f>
        <v>0</v>
      </c>
      <c r="BO137" s="82">
        <f>IF(BO$2='NRU Proposal Calc'!$L$4,Data!BZ137,0)</f>
        <v>0</v>
      </c>
      <c r="BP137" s="82">
        <f t="shared" si="22"/>
        <v>0</v>
      </c>
      <c r="BQ137" s="82">
        <f>IF('NRU Proposal Calc'!$J$6='NRU Ref Data'!BQ$2,Data!C137,0)</f>
        <v>0</v>
      </c>
      <c r="BR137" s="82">
        <f>IF('NRU Proposal Calc'!$J$6='NRU Ref Data'!BR$2,Data!D137,0)</f>
        <v>0</v>
      </c>
      <c r="BS137" s="82">
        <f>IF('NRU Proposal Calc'!$J$6='NRU Ref Data'!BS$2,Data!E137,0)</f>
        <v>0</v>
      </c>
      <c r="BT137" s="82">
        <f>IF('NRU Proposal Calc'!$J$6='NRU Ref Data'!BT$2,Data!F137,0)</f>
        <v>0</v>
      </c>
      <c r="BU137" s="100">
        <f>IF('NRU Proposal Calc'!A2="Yes",SUM(BQ137:BT137),0)</f>
        <v>0</v>
      </c>
      <c r="BV137" s="103">
        <f>IF('NRU Proposal Calc'!A2="Yes",IF('NRU Proposal Calc'!$L$6="Yes",'NRU Ref Data'!BP137*'NRU Proposal Calc'!$L$5,0),0)</f>
        <v>0</v>
      </c>
      <c r="BW137" s="102">
        <f>IF('NRU Proposal Calc'!$M$6="Yes",IF(('NRU Proposal Calc'!I141-'NRU Ref Data'!BU137)&gt;0,('NRU Proposal Calc'!I141-'NRU Ref Data'!BU137)*'NRU Proposal Calc'!$M$5,0),0)</f>
        <v>0</v>
      </c>
      <c r="BX137" s="80">
        <f>IF('NRU Proposal Calc'!$K$6="Yes",IF(('NRU Proposal Calc'!I141)&lt;'NRU Proposal Calc'!J141,('NRU Proposal Calc'!I141-'NRU Proposal Calc'!J141)*'NRU Proposal Calc'!$K$5,0),0)</f>
        <v>0</v>
      </c>
      <c r="BY137" s="106">
        <f>IF('NRU Proposal Calc'!$N$5='NRU Ref Data'!$BY$2,'NRU Scaling'!D140,0)</f>
        <v>0</v>
      </c>
      <c r="BZ137" s="107">
        <f>IF('NRU Proposal Calc'!$N$5='NRU Ref Data'!$BZ$2,'NRU Scaling'!H140,0)</f>
        <v>0</v>
      </c>
      <c r="CA137" s="84">
        <f>IF('NRU Proposal Calc'!A2="Yes",IF('NRU Proposal Calc'!$N$6="Yes",SUM('NRU Ref Data'!BY137:BZ137),0),0)</f>
        <v>0</v>
      </c>
      <c r="CB137" s="4"/>
      <c r="CC137" s="4"/>
      <c r="CD137" s="4"/>
      <c r="CE137" s="4"/>
      <c r="CF137" s="4"/>
      <c r="CG137" s="4"/>
      <c r="CH137" s="4"/>
      <c r="CI137" s="4"/>
      <c r="CJ137" s="4"/>
      <c r="CK137" s="4"/>
      <c r="CL137" s="4"/>
      <c r="CM137" s="4"/>
      <c r="CN137" s="4"/>
      <c r="CO137" s="4"/>
      <c r="CP137" s="4"/>
      <c r="CQ137" s="4"/>
      <c r="CR137" s="4" t="e">
        <f>IF('NRU Proposal Calc'!#REF!='NRU Ref Data'!CR$2,Data!G137,0)</f>
        <v>#REF!</v>
      </c>
      <c r="CS137" s="4" t="e">
        <f>IF('NRU Proposal Calc'!#REF!='NRU Ref Data'!CS$2,Data!H137,0)</f>
        <v>#REF!</v>
      </c>
      <c r="CT137" s="4" t="e">
        <f>IF('NRU Proposal Calc'!#REF!='NRU Ref Data'!CT$2,Data!I137,0)</f>
        <v>#REF!</v>
      </c>
      <c r="CU137" s="4" t="e">
        <f>IF('NRU Proposal Calc'!#REF!='NRU Ref Data'!CU$2,Data!J137,0)</f>
        <v>#REF!</v>
      </c>
      <c r="CV137" s="4" t="e">
        <f>IF('NRU Proposal Calc'!#REF!='NRU Ref Data'!CV$2,Data!K137,0)</f>
        <v>#REF!</v>
      </c>
      <c r="CW137" s="4" t="e">
        <f>IF('NRU Proposal Calc'!#REF!='NRU Ref Data'!CW$2,Data!L137,0)</f>
        <v>#REF!</v>
      </c>
      <c r="CX137" s="4" t="e">
        <f>IF('NRU Proposal Calc'!#REF!='NRU Ref Data'!CX$2,Data!M137,0)</f>
        <v>#REF!</v>
      </c>
      <c r="CY137" s="4" t="e">
        <f>IF('NRU Proposal Calc'!#REF!='NRU Ref Data'!CY$2,Data!N137,0)</f>
        <v>#REF!</v>
      </c>
      <c r="CZ137" s="4" t="e">
        <f>IF('NRU Proposal Calc'!#REF!='NRU Ref Data'!CZ$2,Data!O137,0)</f>
        <v>#REF!</v>
      </c>
      <c r="DA137" s="4" t="e">
        <f>IF('NRU Proposal Calc'!#REF!='NRU Ref Data'!DA$2,Data!P137,0)</f>
        <v>#REF!</v>
      </c>
      <c r="DB137" s="4" t="e">
        <f>IF('NRU Proposal Calc'!#REF!='NRU Ref Data'!DB$2,Data!Q137,0)</f>
        <v>#REF!</v>
      </c>
      <c r="DC137" s="4" t="e">
        <f>IF('NRU Proposal Calc'!#REF!='NRU Ref Data'!DC$2,Data!R137,0)</f>
        <v>#REF!</v>
      </c>
      <c r="DD137" s="4" t="e">
        <f>IF('NRU Proposal Calc'!#REF!='NRU Ref Data'!DD$2,Data!S137,0)</f>
        <v>#REF!</v>
      </c>
      <c r="DE137" s="4" t="e">
        <f>IF('NRU Proposal Calc'!#REF!='NRU Ref Data'!DE$2,Data!T137,0)</f>
        <v>#REF!</v>
      </c>
      <c r="DF137" s="4" t="e">
        <f>IF('NRU Proposal Calc'!#REF!='NRU Ref Data'!DF$2,Data!U137,0)</f>
        <v>#REF!</v>
      </c>
      <c r="DG137" s="95" t="e">
        <f>IF('NRU Proposal Calc'!#REF!="Yes",SUM(CR137:DF137),0)</f>
        <v>#REF!</v>
      </c>
    </row>
  </sheetData>
  <mergeCells count="10">
    <mergeCell ref="BJ1:BP1"/>
    <mergeCell ref="BQ1:BU1"/>
    <mergeCell ref="BY1:CA1"/>
    <mergeCell ref="CR1:DG1"/>
    <mergeCell ref="A1:B1"/>
    <mergeCell ref="C1:R1"/>
    <mergeCell ref="S1:AG1"/>
    <mergeCell ref="AH1:AP1"/>
    <mergeCell ref="AQ1:AY1"/>
    <mergeCell ref="AZ1:BH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9B79-605C-4BA8-BC5A-12DCE3BA0EF9}">
  <sheetPr>
    <tabColor rgb="FFFFFF00"/>
  </sheetPr>
  <dimension ref="A1:I140"/>
  <sheetViews>
    <sheetView workbookViewId="0">
      <pane xSplit="2" ySplit="5" topLeftCell="C6" activePane="bottomRight" state="frozen"/>
      <selection activeCell="C2" sqref="C2:C5"/>
      <selection pane="topRight" activeCell="C2" sqref="C2:C5"/>
      <selection pane="bottomLeft" activeCell="C2" sqref="C2:C5"/>
      <selection pane="bottomRight" activeCell="C2" sqref="C2"/>
    </sheetView>
  </sheetViews>
  <sheetFormatPr defaultColWidth="9.1796875" defaultRowHeight="14" x14ac:dyDescent="0.3"/>
  <cols>
    <col min="1" max="1" width="8.81640625" style="1" bestFit="1" customWidth="1"/>
    <col min="2" max="2" width="34.1796875" style="1" customWidth="1"/>
    <col min="3" max="8" width="14.81640625" style="1" customWidth="1"/>
    <col min="9" max="16384" width="9.1796875" style="1"/>
  </cols>
  <sheetData>
    <row r="1" spans="1:9" x14ac:dyDescent="0.3">
      <c r="B1" s="1" t="s">
        <v>205</v>
      </c>
      <c r="C1" s="21">
        <f>SUM('NRU Proposal Calc'!J142:M142)</f>
        <v>7124.6728153538834</v>
      </c>
    </row>
    <row r="2" spans="1:9" x14ac:dyDescent="0.3">
      <c r="B2" s="1" t="s">
        <v>154</v>
      </c>
      <c r="C2" s="77">
        <f>IF('NRU Proposal Calc'!$A$1&lt;'NRU Scaling'!$C$1,('NRU Proposal Calc'!$A$1-'NRU Scaling'!$C$1)/'NRU Proposal Calc'!$A$1,('NRU Proposal Calc'!$A$1-'NRU Scaling'!$C$1)/'NRU Scaling'!$C$1)</f>
        <v>5.2679918695673338E-2</v>
      </c>
      <c r="E2" s="176"/>
    </row>
    <row r="3" spans="1:9" ht="14.5" thickBot="1" x14ac:dyDescent="0.35">
      <c r="B3" s="1" t="s">
        <v>255</v>
      </c>
      <c r="C3" s="77">
        <f>IF('NRU Proposal Calc'!$A$1&lt;'NRU Scaling'!$C$1,('NRU Proposal Calc'!$A$1-'NRU Scaling'!$C$1)/SUM(G$6:G$140),0)</f>
        <v>0</v>
      </c>
    </row>
    <row r="4" spans="1:9" ht="28.5" thickBot="1" x14ac:dyDescent="0.35">
      <c r="A4" s="461" t="s">
        <v>2</v>
      </c>
      <c r="B4" s="462"/>
      <c r="C4" s="89" t="s">
        <v>206</v>
      </c>
      <c r="D4" s="8" t="s">
        <v>198</v>
      </c>
      <c r="E4" s="463" t="s">
        <v>255</v>
      </c>
      <c r="F4" s="464"/>
      <c r="G4" s="464"/>
      <c r="H4" s="465"/>
    </row>
    <row r="5" spans="1:9" ht="28.5" thickBot="1" x14ac:dyDescent="0.35">
      <c r="A5" s="8" t="s">
        <v>7</v>
      </c>
      <c r="B5" s="9" t="s">
        <v>8</v>
      </c>
      <c r="C5" s="90" t="s">
        <v>207</v>
      </c>
      <c r="D5" s="93" t="s">
        <v>201</v>
      </c>
      <c r="E5" s="17" t="s">
        <v>287</v>
      </c>
      <c r="F5" s="14" t="s">
        <v>256</v>
      </c>
      <c r="G5" s="14" t="s">
        <v>204</v>
      </c>
      <c r="H5" s="88" t="s">
        <v>201</v>
      </c>
      <c r="I5" s="76"/>
    </row>
    <row r="6" spans="1:9" x14ac:dyDescent="0.3">
      <c r="A6" s="12">
        <v>10005</v>
      </c>
      <c r="B6" s="37" t="s">
        <v>10</v>
      </c>
      <c r="C6" s="91">
        <f>SUM('NRU Proposal Calc'!J7:M7)</f>
        <v>0.60023458904109595</v>
      </c>
      <c r="D6" s="80">
        <f>C6*C$2</f>
        <v>3.1620309349015836E-2</v>
      </c>
      <c r="E6" s="18">
        <f>'NRU Proposal Calc'!J7</f>
        <v>0.54800000000000004</v>
      </c>
      <c r="F6" s="4">
        <f t="shared" ref="F6:F69" si="0">IF((C6-E6)&gt;0,1,0)</f>
        <v>1</v>
      </c>
      <c r="G6" s="4">
        <f>($C6-$E6)*F6</f>
        <v>5.2234589041095902E-2</v>
      </c>
      <c r="H6" s="6">
        <f>IF(F6=1,G6*$C$3,0)</f>
        <v>0</v>
      </c>
    </row>
    <row r="7" spans="1:9" x14ac:dyDescent="0.3">
      <c r="A7" s="12">
        <v>10015</v>
      </c>
      <c r="B7" s="37" t="s">
        <v>11</v>
      </c>
      <c r="C7" s="91">
        <f>SUM('NRU Proposal Calc'!J8:M8)</f>
        <v>0.57817385844748848</v>
      </c>
      <c r="D7" s="80">
        <f t="shared" ref="D7:D70" si="1">C7*C$2</f>
        <v>3.0458151854977439E-2</v>
      </c>
      <c r="E7" s="18">
        <f>'NRU Proposal Calc'!J8</f>
        <v>0.57299999999999995</v>
      </c>
      <c r="F7" s="4">
        <f t="shared" si="0"/>
        <v>1</v>
      </c>
      <c r="G7" s="4">
        <f t="shared" ref="G7:G70" si="2">(C7-E7)*F7</f>
        <v>5.1738584474885219E-3</v>
      </c>
      <c r="H7" s="6">
        <f t="shared" ref="H7:H70" si="3">IF(F7=1,G7*$C$3,0)</f>
        <v>0</v>
      </c>
    </row>
    <row r="8" spans="1:9" x14ac:dyDescent="0.3">
      <c r="A8" s="12">
        <v>10024</v>
      </c>
      <c r="B8" s="37" t="s">
        <v>12</v>
      </c>
      <c r="C8" s="91">
        <f>SUM('NRU Proposal Calc'!J9:M9)</f>
        <v>206.50270605022834</v>
      </c>
      <c r="D8" s="80">
        <f t="shared" si="1"/>
        <v>10.87854576516256</v>
      </c>
      <c r="E8" s="18">
        <f>'NRU Proposal Calc'!J9</f>
        <v>200.923</v>
      </c>
      <c r="F8" s="4">
        <f t="shared" si="0"/>
        <v>1</v>
      </c>
      <c r="G8" s="4">
        <f t="shared" si="2"/>
        <v>5.5797060502283387</v>
      </c>
      <c r="H8" s="6">
        <f t="shared" si="3"/>
        <v>0</v>
      </c>
    </row>
    <row r="9" spans="1:9" x14ac:dyDescent="0.3">
      <c r="A9" s="12">
        <v>10025</v>
      </c>
      <c r="B9" s="37" t="s">
        <v>13</v>
      </c>
      <c r="C9" s="91">
        <f>SUM('NRU Proposal Calc'!J10:M10)</f>
        <v>64.201991095890406</v>
      </c>
      <c r="D9" s="80">
        <f t="shared" si="1"/>
        <v>3.3821556710318501</v>
      </c>
      <c r="E9" s="18">
        <f>'NRU Proposal Calc'!J10</f>
        <v>59.658999999999999</v>
      </c>
      <c r="F9" s="4">
        <f t="shared" si="0"/>
        <v>1</v>
      </c>
      <c r="G9" s="4">
        <f t="shared" si="2"/>
        <v>4.5429910958904074</v>
      </c>
      <c r="H9" s="6">
        <f t="shared" si="3"/>
        <v>0</v>
      </c>
    </row>
    <row r="10" spans="1:9" x14ac:dyDescent="0.3">
      <c r="A10" s="12">
        <v>10027</v>
      </c>
      <c r="B10" s="37" t="s">
        <v>14</v>
      </c>
      <c r="C10" s="91">
        <f>SUM('NRU Proposal Calc'!J11:M11)</f>
        <v>63.892873972602743</v>
      </c>
      <c r="D10" s="80">
        <f t="shared" si="1"/>
        <v>3.3658714061096155</v>
      </c>
      <c r="E10" s="18">
        <f>'NRU Proposal Calc'!J11</f>
        <v>61.194000000000003</v>
      </c>
      <c r="F10" s="4">
        <f t="shared" si="0"/>
        <v>1</v>
      </c>
      <c r="G10" s="4">
        <f t="shared" si="2"/>
        <v>2.6988739726027404</v>
      </c>
      <c r="H10" s="6">
        <f t="shared" si="3"/>
        <v>0</v>
      </c>
    </row>
    <row r="11" spans="1:9" x14ac:dyDescent="0.3">
      <c r="A11" s="12">
        <v>10029</v>
      </c>
      <c r="B11" s="37" t="s">
        <v>15</v>
      </c>
      <c r="C11" s="91">
        <f>SUM('NRU Proposal Calc'!J12:M12)</f>
        <v>18.983053881278536</v>
      </c>
      <c r="D11" s="80">
        <f t="shared" si="1"/>
        <v>1.0000257350613395</v>
      </c>
      <c r="E11" s="18">
        <f>'NRU Proposal Calc'!J12</f>
        <v>17.616</v>
      </c>
      <c r="F11" s="4">
        <f t="shared" si="0"/>
        <v>1</v>
      </c>
      <c r="G11" s="4">
        <f t="shared" si="2"/>
        <v>1.3670538812785367</v>
      </c>
      <c r="H11" s="6">
        <f t="shared" si="3"/>
        <v>0</v>
      </c>
    </row>
    <row r="12" spans="1:9" x14ac:dyDescent="0.3">
      <c r="A12" s="12">
        <v>10044</v>
      </c>
      <c r="B12" s="37" t="s">
        <v>16</v>
      </c>
      <c r="C12" s="91">
        <f>SUM('NRU Proposal Calc'!J13:M13)</f>
        <v>21.146544577625573</v>
      </c>
      <c r="D12" s="80">
        <f t="shared" si="1"/>
        <v>1.113998249043747</v>
      </c>
      <c r="E12" s="18">
        <f>'NRU Proposal Calc'!J13</f>
        <v>20.309000000000001</v>
      </c>
      <c r="F12" s="4">
        <f t="shared" si="0"/>
        <v>1</v>
      </c>
      <c r="G12" s="4">
        <f t="shared" si="2"/>
        <v>0.83754457762557166</v>
      </c>
      <c r="H12" s="6">
        <f t="shared" si="3"/>
        <v>0</v>
      </c>
    </row>
    <row r="13" spans="1:9" x14ac:dyDescent="0.3">
      <c r="A13" s="12">
        <v>10046</v>
      </c>
      <c r="B13" s="37" t="s">
        <v>17</v>
      </c>
      <c r="C13" s="91">
        <f>SUM('NRU Proposal Calc'!J14:M14)</f>
        <v>89.841318207762555</v>
      </c>
      <c r="D13" s="80">
        <f t="shared" si="1"/>
        <v>4.7328333386970485</v>
      </c>
      <c r="E13" s="18">
        <f>'NRU Proposal Calc'!J14</f>
        <v>81.850999999999999</v>
      </c>
      <c r="F13" s="4">
        <f t="shared" si="0"/>
        <v>1</v>
      </c>
      <c r="G13" s="4">
        <f t="shared" si="2"/>
        <v>7.9903182077625559</v>
      </c>
      <c r="H13" s="6">
        <f t="shared" si="3"/>
        <v>0</v>
      </c>
    </row>
    <row r="14" spans="1:9" x14ac:dyDescent="0.3">
      <c r="A14" s="12">
        <v>10047</v>
      </c>
      <c r="B14" s="37" t="s">
        <v>18</v>
      </c>
      <c r="C14" s="91">
        <f>SUM('NRU Proposal Calc'!J15:M15)</f>
        <v>150.3551770547945</v>
      </c>
      <c r="D14" s="80">
        <f t="shared" si="1"/>
        <v>7.9206985027201435</v>
      </c>
      <c r="E14" s="18">
        <f>'NRU Proposal Calc'!J15</f>
        <v>156.673</v>
      </c>
      <c r="F14" s="4">
        <f t="shared" si="0"/>
        <v>0</v>
      </c>
      <c r="G14" s="4">
        <f t="shared" si="2"/>
        <v>0</v>
      </c>
      <c r="H14" s="6">
        <f t="shared" si="3"/>
        <v>0</v>
      </c>
    </row>
    <row r="15" spans="1:9" x14ac:dyDescent="0.3">
      <c r="A15" s="12">
        <v>10055</v>
      </c>
      <c r="B15" s="37" t="s">
        <v>19</v>
      </c>
      <c r="C15" s="91">
        <f>SUM('NRU Proposal Calc'!J16:M16)</f>
        <v>0.38418984018264846</v>
      </c>
      <c r="D15" s="80">
        <f t="shared" si="1"/>
        <v>2.0239089544525656E-2</v>
      </c>
      <c r="E15" s="18">
        <f>'NRU Proposal Calc'!J16</f>
        <v>0.39800000000000002</v>
      </c>
      <c r="F15" s="4">
        <f t="shared" si="0"/>
        <v>0</v>
      </c>
      <c r="G15" s="4">
        <f t="shared" si="2"/>
        <v>0</v>
      </c>
      <c r="H15" s="6">
        <f t="shared" si="3"/>
        <v>0</v>
      </c>
    </row>
    <row r="16" spans="1:9" x14ac:dyDescent="0.3">
      <c r="A16" s="12">
        <v>10057</v>
      </c>
      <c r="B16" s="37" t="s">
        <v>20</v>
      </c>
      <c r="C16" s="91">
        <f>SUM('NRU Proposal Calc'!J17:M17)</f>
        <v>19.975708219178077</v>
      </c>
      <c r="D16" s="80">
        <f t="shared" si="1"/>
        <v>1.0523186848747947</v>
      </c>
      <c r="E16" s="18">
        <f>'NRU Proposal Calc'!J17</f>
        <v>21.068999999999999</v>
      </c>
      <c r="F16" s="4">
        <f t="shared" si="0"/>
        <v>0</v>
      </c>
      <c r="G16" s="4">
        <f t="shared" si="2"/>
        <v>0</v>
      </c>
      <c r="H16" s="6">
        <f t="shared" si="3"/>
        <v>0</v>
      </c>
    </row>
    <row r="17" spans="1:8" x14ac:dyDescent="0.3">
      <c r="A17" s="12">
        <v>10059</v>
      </c>
      <c r="B17" s="37" t="s">
        <v>21</v>
      </c>
      <c r="C17" s="91">
        <f>SUM('NRU Proposal Calc'!J18:M18)</f>
        <v>7.5985666666666685</v>
      </c>
      <c r="D17" s="80">
        <f t="shared" si="1"/>
        <v>0.40029187420365364</v>
      </c>
      <c r="E17" s="18">
        <f>'NRU Proposal Calc'!J18</f>
        <v>7.6390000000000002</v>
      </c>
      <c r="F17" s="4">
        <f t="shared" si="0"/>
        <v>0</v>
      </c>
      <c r="G17" s="4">
        <f t="shared" si="2"/>
        <v>0</v>
      </c>
      <c r="H17" s="6">
        <f t="shared" si="3"/>
        <v>0</v>
      </c>
    </row>
    <row r="18" spans="1:8" x14ac:dyDescent="0.3">
      <c r="A18" s="12">
        <v>10061</v>
      </c>
      <c r="B18" s="37" t="s">
        <v>22</v>
      </c>
      <c r="C18" s="91">
        <f>SUM('NRU Proposal Calc'!J19:M19)</f>
        <v>9.0530011986301382</v>
      </c>
      <c r="D18" s="80">
        <f t="shared" si="1"/>
        <v>0.47691136709566895</v>
      </c>
      <c r="E18" s="18">
        <f>'NRU Proposal Calc'!J19</f>
        <v>8.7469999999999999</v>
      </c>
      <c r="F18" s="4">
        <f t="shared" si="0"/>
        <v>1</v>
      </c>
      <c r="G18" s="4">
        <f t="shared" si="2"/>
        <v>0.3060011986301383</v>
      </c>
      <c r="H18" s="6">
        <f t="shared" si="3"/>
        <v>0</v>
      </c>
    </row>
    <row r="19" spans="1:8" x14ac:dyDescent="0.3">
      <c r="A19" s="12">
        <v>10062</v>
      </c>
      <c r="B19" s="37" t="s">
        <v>23</v>
      </c>
      <c r="C19" s="91">
        <f>SUM('NRU Proposal Calc'!J20:M20)</f>
        <v>6.2927174657534248</v>
      </c>
      <c r="D19" s="80">
        <f t="shared" si="1"/>
        <v>0.331499844470734</v>
      </c>
      <c r="E19" s="18">
        <f>'NRU Proposal Calc'!J20</f>
        <v>5.32</v>
      </c>
      <c r="F19" s="4">
        <f t="shared" si="0"/>
        <v>1</v>
      </c>
      <c r="G19" s="4">
        <f t="shared" si="2"/>
        <v>0.97271746575342455</v>
      </c>
      <c r="H19" s="6">
        <f t="shared" si="3"/>
        <v>0</v>
      </c>
    </row>
    <row r="20" spans="1:8" x14ac:dyDescent="0.3">
      <c r="A20" s="12">
        <v>10064</v>
      </c>
      <c r="B20" s="37" t="s">
        <v>24</v>
      </c>
      <c r="C20" s="91">
        <f>SUM('NRU Proposal Calc'!J21:M21)</f>
        <v>13.773583219178082</v>
      </c>
      <c r="D20" s="80">
        <f t="shared" si="1"/>
        <v>0.72559124413439202</v>
      </c>
      <c r="E20" s="18">
        <f>'NRU Proposal Calc'!J21</f>
        <v>14.064</v>
      </c>
      <c r="F20" s="4">
        <f t="shared" si="0"/>
        <v>0</v>
      </c>
      <c r="G20" s="4">
        <f t="shared" si="2"/>
        <v>0</v>
      </c>
      <c r="H20" s="6">
        <f t="shared" si="3"/>
        <v>0</v>
      </c>
    </row>
    <row r="21" spans="1:8" x14ac:dyDescent="0.3">
      <c r="A21" s="12">
        <v>10065</v>
      </c>
      <c r="B21" s="37" t="s">
        <v>25</v>
      </c>
      <c r="C21" s="91">
        <f>SUM('NRU Proposal Calc'!J22:M22)</f>
        <v>3.7358395547945205</v>
      </c>
      <c r="D21" s="80">
        <f t="shared" si="1"/>
        <v>0.19680372400665583</v>
      </c>
      <c r="E21" s="18">
        <f>'NRU Proposal Calc'!J22</f>
        <v>2.3780000000000001</v>
      </c>
      <c r="F21" s="4">
        <f t="shared" si="0"/>
        <v>1</v>
      </c>
      <c r="G21" s="4">
        <f t="shared" si="2"/>
        <v>1.3578395547945203</v>
      </c>
      <c r="H21" s="6">
        <f t="shared" si="3"/>
        <v>0</v>
      </c>
    </row>
    <row r="22" spans="1:8" x14ac:dyDescent="0.3">
      <c r="A22" s="12">
        <v>10066</v>
      </c>
      <c r="B22" s="37" t="s">
        <v>26</v>
      </c>
      <c r="C22" s="91">
        <f>SUM('NRU Proposal Calc'!J23:M23)</f>
        <v>24.746006107305938</v>
      </c>
      <c r="D22" s="80">
        <f t="shared" si="1"/>
        <v>1.3036175897755127</v>
      </c>
      <c r="E22" s="18">
        <f>'NRU Proposal Calc'!J23</f>
        <v>24.370999999999999</v>
      </c>
      <c r="F22" s="4">
        <f t="shared" si="0"/>
        <v>1</v>
      </c>
      <c r="G22" s="4">
        <f t="shared" si="2"/>
        <v>0.3750061073059392</v>
      </c>
      <c r="H22" s="6">
        <f t="shared" si="3"/>
        <v>0</v>
      </c>
    </row>
    <row r="23" spans="1:8" x14ac:dyDescent="0.3">
      <c r="A23" s="12">
        <v>10067</v>
      </c>
      <c r="B23" s="37" t="s">
        <v>27</v>
      </c>
      <c r="C23" s="91">
        <f>SUM('NRU Proposal Calc'!J24:M24)</f>
        <v>16.247183276255708</v>
      </c>
      <c r="D23" s="80">
        <f t="shared" si="1"/>
        <v>0.8559002940268543</v>
      </c>
      <c r="E23" s="18">
        <f>'NRU Proposal Calc'!J24</f>
        <v>15.817</v>
      </c>
      <c r="F23" s="4">
        <f t="shared" si="0"/>
        <v>1</v>
      </c>
      <c r="G23" s="4">
        <f t="shared" si="2"/>
        <v>0.43018327625570763</v>
      </c>
      <c r="H23" s="6">
        <f t="shared" si="3"/>
        <v>0</v>
      </c>
    </row>
    <row r="24" spans="1:8" x14ac:dyDescent="0.3">
      <c r="A24" s="12">
        <v>10068</v>
      </c>
      <c r="B24" s="37" t="s">
        <v>28</v>
      </c>
      <c r="C24" s="91">
        <f>SUM('NRU Proposal Calc'!J25:M25)</f>
        <v>2.5076860730593613</v>
      </c>
      <c r="D24" s="80">
        <f t="shared" si="1"/>
        <v>0.13210469844303951</v>
      </c>
      <c r="E24" s="18">
        <f>'NRU Proposal Calc'!J25</f>
        <v>2.77</v>
      </c>
      <c r="F24" s="4">
        <f t="shared" si="0"/>
        <v>0</v>
      </c>
      <c r="G24" s="4">
        <f t="shared" si="2"/>
        <v>0</v>
      </c>
      <c r="H24" s="6">
        <f t="shared" si="3"/>
        <v>0</v>
      </c>
    </row>
    <row r="25" spans="1:8" x14ac:dyDescent="0.3">
      <c r="A25" s="12">
        <v>10070</v>
      </c>
      <c r="B25" s="37" t="s">
        <v>29</v>
      </c>
      <c r="C25" s="91">
        <f>SUM('NRU Proposal Calc'!J26:M26)</f>
        <v>0.36850496575342467</v>
      </c>
      <c r="D25" s="80">
        <f t="shared" si="1"/>
        <v>1.9412811634842299E-2</v>
      </c>
      <c r="E25" s="18">
        <f>'NRU Proposal Calc'!J26</f>
        <v>0.35899999999999999</v>
      </c>
      <c r="F25" s="4">
        <f t="shared" si="0"/>
        <v>1</v>
      </c>
      <c r="G25" s="4">
        <f t="shared" si="2"/>
        <v>9.5049657534246879E-3</v>
      </c>
      <c r="H25" s="6">
        <f t="shared" si="3"/>
        <v>0</v>
      </c>
    </row>
    <row r="26" spans="1:8" x14ac:dyDescent="0.3">
      <c r="A26" s="12">
        <v>10071</v>
      </c>
      <c r="B26" s="37" t="s">
        <v>30</v>
      </c>
      <c r="C26" s="91">
        <f>SUM('NRU Proposal Calc'!J27:M27)</f>
        <v>1.8623764840182646</v>
      </c>
      <c r="D26" s="80">
        <f t="shared" si="1"/>
        <v>9.8109841758816152E-2</v>
      </c>
      <c r="E26" s="18">
        <f>'NRU Proposal Calc'!J27</f>
        <v>1.9139999999999999</v>
      </c>
      <c r="F26" s="4">
        <f t="shared" si="0"/>
        <v>0</v>
      </c>
      <c r="G26" s="4">
        <f t="shared" si="2"/>
        <v>0</v>
      </c>
      <c r="H26" s="6">
        <f t="shared" si="3"/>
        <v>0</v>
      </c>
    </row>
    <row r="27" spans="1:8" x14ac:dyDescent="0.3">
      <c r="A27" s="12">
        <v>10072</v>
      </c>
      <c r="B27" s="37" t="s">
        <v>31</v>
      </c>
      <c r="C27" s="91">
        <f>SUM('NRU Proposal Calc'!J28:M28)</f>
        <v>24.111835502283107</v>
      </c>
      <c r="D27" s="80">
        <f t="shared" si="1"/>
        <v>1.270209533863724</v>
      </c>
      <c r="E27" s="18">
        <f>'NRU Proposal Calc'!J28</f>
        <v>23.981999999999999</v>
      </c>
      <c r="F27" s="4">
        <f t="shared" si="0"/>
        <v>1</v>
      </c>
      <c r="G27" s="4">
        <f t="shared" si="2"/>
        <v>0.12983550228310747</v>
      </c>
      <c r="H27" s="6">
        <f t="shared" si="3"/>
        <v>0</v>
      </c>
    </row>
    <row r="28" spans="1:8" x14ac:dyDescent="0.3">
      <c r="A28" s="12">
        <v>10074</v>
      </c>
      <c r="B28" s="37" t="s">
        <v>32</v>
      </c>
      <c r="C28" s="91">
        <f>SUM('NRU Proposal Calc'!J29:M29)</f>
        <v>27.168237100456619</v>
      </c>
      <c r="D28" s="80">
        <f t="shared" si="1"/>
        <v>1.4312205215568305</v>
      </c>
      <c r="E28" s="18">
        <f>'NRU Proposal Calc'!J29</f>
        <v>26.681999999999999</v>
      </c>
      <c r="F28" s="4">
        <f t="shared" si="0"/>
        <v>1</v>
      </c>
      <c r="G28" s="4">
        <f t="shared" si="2"/>
        <v>0.48623710045661994</v>
      </c>
      <c r="H28" s="6">
        <f t="shared" si="3"/>
        <v>0</v>
      </c>
    </row>
    <row r="29" spans="1:8" x14ac:dyDescent="0.3">
      <c r="A29" s="12">
        <v>10076</v>
      </c>
      <c r="B29" s="37" t="s">
        <v>33</v>
      </c>
      <c r="C29" s="91">
        <f>SUM('NRU Proposal Calc'!J30:M30)</f>
        <v>6.3369461187214604</v>
      </c>
      <c r="D29" s="80">
        <f t="shared" si="1"/>
        <v>0.33382980631310927</v>
      </c>
      <c r="E29" s="18">
        <f>'NRU Proposal Calc'!J30</f>
        <v>4.8170000000000002</v>
      </c>
      <c r="F29" s="4">
        <f t="shared" si="0"/>
        <v>1</v>
      </c>
      <c r="G29" s="4">
        <f t="shared" si="2"/>
        <v>1.5199461187214602</v>
      </c>
      <c r="H29" s="6">
        <f t="shared" si="3"/>
        <v>0</v>
      </c>
    </row>
    <row r="30" spans="1:8" x14ac:dyDescent="0.3">
      <c r="A30" s="12">
        <v>10078</v>
      </c>
      <c r="B30" s="37" t="s">
        <v>34</v>
      </c>
      <c r="C30" s="91">
        <f>SUM('NRU Proposal Calc'!J31:M31)</f>
        <v>3.7124555936073063</v>
      </c>
      <c r="D30" s="80">
        <f t="shared" si="1"/>
        <v>0.19557185883253059</v>
      </c>
      <c r="E30" s="18">
        <f>'NRU Proposal Calc'!J31</f>
        <v>3.718</v>
      </c>
      <c r="F30" s="4">
        <f t="shared" si="0"/>
        <v>0</v>
      </c>
      <c r="G30" s="4">
        <f t="shared" si="2"/>
        <v>0</v>
      </c>
      <c r="H30" s="6">
        <f t="shared" si="3"/>
        <v>0</v>
      </c>
    </row>
    <row r="31" spans="1:8" x14ac:dyDescent="0.3">
      <c r="A31" s="12">
        <v>10079</v>
      </c>
      <c r="B31" s="37" t="s">
        <v>35</v>
      </c>
      <c r="C31" s="91">
        <f>SUM('NRU Proposal Calc'!J32:M32)</f>
        <v>81.414016210045659</v>
      </c>
      <c r="D31" s="80">
        <f t="shared" si="1"/>
        <v>4.2888837546334369</v>
      </c>
      <c r="E31" s="18">
        <f>'NRU Proposal Calc'!J32</f>
        <v>88.179000000000002</v>
      </c>
      <c r="F31" s="4">
        <f t="shared" si="0"/>
        <v>0</v>
      </c>
      <c r="G31" s="4">
        <f t="shared" si="2"/>
        <v>0</v>
      </c>
      <c r="H31" s="6">
        <f t="shared" si="3"/>
        <v>0</v>
      </c>
    </row>
    <row r="32" spans="1:8" x14ac:dyDescent="0.3">
      <c r="A32" s="12">
        <v>10080</v>
      </c>
      <c r="B32" s="37" t="s">
        <v>36</v>
      </c>
      <c r="C32" s="91">
        <f>SUM('NRU Proposal Calc'!J33:M33)</f>
        <v>6.6036856164383568</v>
      </c>
      <c r="D32" s="80">
        <f t="shared" si="1"/>
        <v>0.34788162136576012</v>
      </c>
      <c r="E32" s="18">
        <f>'NRU Proposal Calc'!J33</f>
        <v>7.4370000000000003</v>
      </c>
      <c r="F32" s="4">
        <f t="shared" si="0"/>
        <v>0</v>
      </c>
      <c r="G32" s="4">
        <f t="shared" si="2"/>
        <v>0</v>
      </c>
      <c r="H32" s="6">
        <f t="shared" si="3"/>
        <v>0</v>
      </c>
    </row>
    <row r="33" spans="1:8" x14ac:dyDescent="0.3">
      <c r="A33" s="12">
        <v>10081</v>
      </c>
      <c r="B33" s="37" t="s">
        <v>37</v>
      </c>
      <c r="C33" s="91">
        <f>SUM('NRU Proposal Calc'!J34:M34)</f>
        <v>9.1186602739725995</v>
      </c>
      <c r="D33" s="80">
        <f t="shared" si="1"/>
        <v>0.48037028184634289</v>
      </c>
      <c r="E33" s="18">
        <f>'NRU Proposal Calc'!J34</f>
        <v>10.455</v>
      </c>
      <c r="F33" s="4">
        <f t="shared" si="0"/>
        <v>0</v>
      </c>
      <c r="G33" s="4">
        <f t="shared" si="2"/>
        <v>0</v>
      </c>
      <c r="H33" s="6">
        <f t="shared" si="3"/>
        <v>0</v>
      </c>
    </row>
    <row r="34" spans="1:8" x14ac:dyDescent="0.3">
      <c r="A34" s="12">
        <v>10082</v>
      </c>
      <c r="B34" s="37" t="s">
        <v>38</v>
      </c>
      <c r="C34" s="91">
        <f>SUM('NRU Proposal Calc'!J35:M35)</f>
        <v>9.5016095890410976E-2</v>
      </c>
      <c r="D34" s="80">
        <f t="shared" si="1"/>
        <v>5.0054402062871522E-3</v>
      </c>
      <c r="E34" s="18">
        <f>'NRU Proposal Calc'!J35</f>
        <v>0.11799999999999999</v>
      </c>
      <c r="F34" s="4">
        <f t="shared" si="0"/>
        <v>0</v>
      </c>
      <c r="G34" s="4">
        <f t="shared" si="2"/>
        <v>0</v>
      </c>
      <c r="H34" s="6">
        <f t="shared" si="3"/>
        <v>0</v>
      </c>
    </row>
    <row r="35" spans="1:8" x14ac:dyDescent="0.3">
      <c r="A35" s="12">
        <v>10083</v>
      </c>
      <c r="B35" s="37" t="s">
        <v>39</v>
      </c>
      <c r="C35" s="91">
        <f>SUM('NRU Proposal Calc'!J36:M36)</f>
        <v>8.5394482305936066</v>
      </c>
      <c r="D35" s="80">
        <f t="shared" si="1"/>
        <v>0.44985743849358273</v>
      </c>
      <c r="E35" s="18">
        <f>'NRU Proposal Calc'!J36</f>
        <v>8.3629999999999995</v>
      </c>
      <c r="F35" s="4">
        <f t="shared" si="0"/>
        <v>1</v>
      </c>
      <c r="G35" s="4">
        <f t="shared" si="2"/>
        <v>0.17644823059360704</v>
      </c>
      <c r="H35" s="6">
        <f t="shared" si="3"/>
        <v>0</v>
      </c>
    </row>
    <row r="36" spans="1:8" x14ac:dyDescent="0.3">
      <c r="A36" s="12">
        <v>10086</v>
      </c>
      <c r="B36" s="37" t="s">
        <v>40</v>
      </c>
      <c r="C36" s="91">
        <f>SUM('NRU Proposal Calc'!J37:M37)</f>
        <v>3.8474228310502281</v>
      </c>
      <c r="D36" s="80">
        <f t="shared" si="1"/>
        <v>0.20268192192760334</v>
      </c>
      <c r="E36" s="18">
        <f>'NRU Proposal Calc'!J37</f>
        <v>3.9449999999999998</v>
      </c>
      <c r="F36" s="4">
        <f t="shared" si="0"/>
        <v>0</v>
      </c>
      <c r="G36" s="4">
        <f t="shared" si="2"/>
        <v>0</v>
      </c>
      <c r="H36" s="6">
        <f t="shared" si="3"/>
        <v>0</v>
      </c>
    </row>
    <row r="37" spans="1:8" x14ac:dyDescent="0.3">
      <c r="A37" s="12">
        <v>10087</v>
      </c>
      <c r="B37" s="37" t="s">
        <v>41</v>
      </c>
      <c r="C37" s="91">
        <f>SUM('NRU Proposal Calc'!J38:M38)</f>
        <v>43.410819977168948</v>
      </c>
      <c r="D37" s="80">
        <f t="shared" si="1"/>
        <v>2.2868784669097719</v>
      </c>
      <c r="E37" s="18">
        <f>'NRU Proposal Calc'!J38</f>
        <v>85.48</v>
      </c>
      <c r="F37" s="4">
        <f t="shared" si="0"/>
        <v>0</v>
      </c>
      <c r="G37" s="4">
        <f t="shared" si="2"/>
        <v>0</v>
      </c>
      <c r="H37" s="6">
        <f t="shared" si="3"/>
        <v>0</v>
      </c>
    </row>
    <row r="38" spans="1:8" x14ac:dyDescent="0.3">
      <c r="A38" s="12">
        <v>10089</v>
      </c>
      <c r="B38" s="37" t="s">
        <v>42</v>
      </c>
      <c r="C38" s="91">
        <f>SUM('NRU Proposal Calc'!J39:M39)</f>
        <v>108.23847328767121</v>
      </c>
      <c r="D38" s="80">
        <f t="shared" si="1"/>
        <v>5.7019939725383297</v>
      </c>
      <c r="E38" s="18">
        <f>'NRU Proposal Calc'!J39</f>
        <v>104.21299999999999</v>
      </c>
      <c r="F38" s="4">
        <f t="shared" si="0"/>
        <v>1</v>
      </c>
      <c r="G38" s="4">
        <f t="shared" si="2"/>
        <v>4.0254732876712183</v>
      </c>
      <c r="H38" s="6">
        <f t="shared" si="3"/>
        <v>0</v>
      </c>
    </row>
    <row r="39" spans="1:8" x14ac:dyDescent="0.3">
      <c r="A39" s="12">
        <v>10091</v>
      </c>
      <c r="B39" s="37" t="s">
        <v>43</v>
      </c>
      <c r="C39" s="91">
        <f>SUM('NRU Proposal Calc'!J40:M40)</f>
        <v>9.1218541095890409</v>
      </c>
      <c r="D39" s="80">
        <f t="shared" si="1"/>
        <v>0.48053853284694437</v>
      </c>
      <c r="E39" s="18">
        <f>'NRU Proposal Calc'!J40</f>
        <v>9.4220000000000006</v>
      </c>
      <c r="F39" s="4">
        <f t="shared" si="0"/>
        <v>0</v>
      </c>
      <c r="G39" s="4">
        <f t="shared" si="2"/>
        <v>0</v>
      </c>
      <c r="H39" s="6">
        <f t="shared" si="3"/>
        <v>0</v>
      </c>
    </row>
    <row r="40" spans="1:8" x14ac:dyDescent="0.3">
      <c r="A40" s="12">
        <v>10094</v>
      </c>
      <c r="B40" s="37" t="s">
        <v>44</v>
      </c>
      <c r="C40" s="91">
        <f>SUM('NRU Proposal Calc'!J41:M41)</f>
        <v>3.0317642694063922</v>
      </c>
      <c r="D40" s="80">
        <f t="shared" si="1"/>
        <v>0.15971309521677621</v>
      </c>
      <c r="E40" s="18">
        <f>'NRU Proposal Calc'!J41</f>
        <v>3.0369999999999999</v>
      </c>
      <c r="F40" s="4">
        <f t="shared" si="0"/>
        <v>0</v>
      </c>
      <c r="G40" s="4">
        <f t="shared" si="2"/>
        <v>0</v>
      </c>
      <c r="H40" s="6">
        <f t="shared" si="3"/>
        <v>0</v>
      </c>
    </row>
    <row r="41" spans="1:8" x14ac:dyDescent="0.3">
      <c r="A41" s="12">
        <v>10095</v>
      </c>
      <c r="B41" s="37" t="s">
        <v>45</v>
      </c>
      <c r="C41" s="91">
        <f>SUM('NRU Proposal Calc'!J42:M42)</f>
        <v>3.7054196347031958</v>
      </c>
      <c r="D41" s="80">
        <f t="shared" si="1"/>
        <v>0.19520120508951597</v>
      </c>
      <c r="E41" s="18">
        <f>'NRU Proposal Calc'!J42</f>
        <v>3.6429999999999998</v>
      </c>
      <c r="F41" s="4">
        <f t="shared" si="0"/>
        <v>1</v>
      </c>
      <c r="G41" s="4">
        <f t="shared" si="2"/>
        <v>6.2419634703196003E-2</v>
      </c>
      <c r="H41" s="6">
        <f t="shared" si="3"/>
        <v>0</v>
      </c>
    </row>
    <row r="42" spans="1:8" x14ac:dyDescent="0.3">
      <c r="A42" s="12">
        <v>10097</v>
      </c>
      <c r="B42" s="37" t="s">
        <v>46</v>
      </c>
      <c r="C42" s="91">
        <f>SUM('NRU Proposal Calc'!J43:M43)</f>
        <v>1.9894253424657535</v>
      </c>
      <c r="D42" s="80">
        <f t="shared" si="1"/>
        <v>0.10480276529220799</v>
      </c>
      <c r="E42" s="18">
        <f>'NRU Proposal Calc'!J43</f>
        <v>2.0379999999999998</v>
      </c>
      <c r="F42" s="4">
        <f t="shared" si="0"/>
        <v>0</v>
      </c>
      <c r="G42" s="4">
        <f t="shared" si="2"/>
        <v>0</v>
      </c>
      <c r="H42" s="6">
        <f t="shared" si="3"/>
        <v>0</v>
      </c>
    </row>
    <row r="43" spans="1:8" x14ac:dyDescent="0.3">
      <c r="A43" s="12">
        <v>10101</v>
      </c>
      <c r="B43" s="37" t="s">
        <v>47</v>
      </c>
      <c r="C43" s="91">
        <f>SUM('NRU Proposal Calc'!J44:M44)</f>
        <v>77.663660844748861</v>
      </c>
      <c r="D43" s="80">
        <f t="shared" si="1"/>
        <v>4.0913153389097188</v>
      </c>
      <c r="E43" s="18">
        <f>'NRU Proposal Calc'!J44</f>
        <v>76.028000000000006</v>
      </c>
      <c r="F43" s="4">
        <f t="shared" si="0"/>
        <v>1</v>
      </c>
      <c r="G43" s="4">
        <f t="shared" si="2"/>
        <v>1.6356608447488554</v>
      </c>
      <c r="H43" s="6">
        <f t="shared" si="3"/>
        <v>0</v>
      </c>
    </row>
    <row r="44" spans="1:8" x14ac:dyDescent="0.3">
      <c r="A44" s="12">
        <v>10103</v>
      </c>
      <c r="B44" s="37" t="s">
        <v>48</v>
      </c>
      <c r="C44" s="91">
        <f>SUM('NRU Proposal Calc'!J45:M45)</f>
        <v>395.83397385844751</v>
      </c>
      <c r="D44" s="80">
        <f t="shared" si="1"/>
        <v>20.852501559848299</v>
      </c>
      <c r="E44" s="18">
        <f>'NRU Proposal Calc'!J45</f>
        <v>318.49400000000003</v>
      </c>
      <c r="F44" s="4">
        <f t="shared" si="0"/>
        <v>1</v>
      </c>
      <c r="G44" s="4">
        <f t="shared" si="2"/>
        <v>77.339973858447479</v>
      </c>
      <c r="H44" s="6">
        <f t="shared" si="3"/>
        <v>0</v>
      </c>
    </row>
    <row r="45" spans="1:8" x14ac:dyDescent="0.3">
      <c r="A45" s="12">
        <v>10105</v>
      </c>
      <c r="B45" s="37" t="s">
        <v>49</v>
      </c>
      <c r="C45" s="91">
        <f>SUM('NRU Proposal Calc'!J46:M46)</f>
        <v>83.237930365296805</v>
      </c>
      <c r="D45" s="80">
        <f t="shared" si="1"/>
        <v>4.3849674040399549</v>
      </c>
      <c r="E45" s="18">
        <f>'NRU Proposal Calc'!J46</f>
        <v>92.837999999999994</v>
      </c>
      <c r="F45" s="4">
        <f t="shared" si="0"/>
        <v>0</v>
      </c>
      <c r="G45" s="4">
        <f t="shared" si="2"/>
        <v>0</v>
      </c>
      <c r="H45" s="6">
        <f t="shared" si="3"/>
        <v>0</v>
      </c>
    </row>
    <row r="46" spans="1:8" x14ac:dyDescent="0.3">
      <c r="A46" s="12">
        <v>10106</v>
      </c>
      <c r="B46" s="37" t="s">
        <v>50</v>
      </c>
      <c r="C46" s="91">
        <f>SUM('NRU Proposal Calc'!J47:M47)</f>
        <v>23.794894520547945</v>
      </c>
      <c r="D46" s="80">
        <f t="shared" si="1"/>
        <v>1.2535131087145888</v>
      </c>
      <c r="E46" s="18">
        <f>'NRU Proposal Calc'!J47</f>
        <v>23.879000000000001</v>
      </c>
      <c r="F46" s="4">
        <f t="shared" si="0"/>
        <v>0</v>
      </c>
      <c r="G46" s="4">
        <f t="shared" si="2"/>
        <v>0</v>
      </c>
      <c r="H46" s="6">
        <f t="shared" si="3"/>
        <v>0</v>
      </c>
    </row>
    <row r="47" spans="1:8" x14ac:dyDescent="0.3">
      <c r="A47" s="12">
        <v>10109</v>
      </c>
      <c r="B47" s="37" t="s">
        <v>51</v>
      </c>
      <c r="C47" s="91">
        <f>SUM('NRU Proposal Calc'!J48:M48)</f>
        <v>13.110361643835615</v>
      </c>
      <c r="D47" s="80">
        <f t="shared" si="1"/>
        <v>0.69065278546813447</v>
      </c>
      <c r="E47" s="18">
        <f>'NRU Proposal Calc'!J48</f>
        <v>12.118</v>
      </c>
      <c r="F47" s="4">
        <f t="shared" si="0"/>
        <v>1</v>
      </c>
      <c r="G47" s="4">
        <f t="shared" si="2"/>
        <v>0.99236164383561487</v>
      </c>
      <c r="H47" s="6">
        <f t="shared" si="3"/>
        <v>0</v>
      </c>
    </row>
    <row r="48" spans="1:8" x14ac:dyDescent="0.3">
      <c r="A48" s="12">
        <v>10111</v>
      </c>
      <c r="B48" s="37" t="s">
        <v>52</v>
      </c>
      <c r="C48" s="91">
        <f>SUM('NRU Proposal Calc'!J49:M49)</f>
        <v>3.0337641552511418</v>
      </c>
      <c r="D48" s="80">
        <f t="shared" si="1"/>
        <v>0.15981844904047826</v>
      </c>
      <c r="E48" s="18">
        <f>'NRU Proposal Calc'!J49</f>
        <v>3.2349999999999999</v>
      </c>
      <c r="F48" s="4">
        <f t="shared" si="0"/>
        <v>0</v>
      </c>
      <c r="G48" s="4">
        <f t="shared" si="2"/>
        <v>0</v>
      </c>
      <c r="H48" s="6">
        <f t="shared" si="3"/>
        <v>0</v>
      </c>
    </row>
    <row r="49" spans="1:8" x14ac:dyDescent="0.3">
      <c r="A49" s="12">
        <v>10112</v>
      </c>
      <c r="B49" s="37" t="s">
        <v>53</v>
      </c>
      <c r="C49" s="91">
        <f>SUM('NRU Proposal Calc'!J50:M50)</f>
        <v>59.013584189497706</v>
      </c>
      <c r="D49" s="80">
        <f t="shared" si="1"/>
        <v>3.1088308170430126</v>
      </c>
      <c r="E49" s="18">
        <f>'NRU Proposal Calc'!J50</f>
        <v>58.25</v>
      </c>
      <c r="F49" s="4">
        <f t="shared" si="0"/>
        <v>1</v>
      </c>
      <c r="G49" s="4">
        <f t="shared" si="2"/>
        <v>0.76358418949770623</v>
      </c>
      <c r="H49" s="6">
        <f t="shared" si="3"/>
        <v>0</v>
      </c>
    </row>
    <row r="50" spans="1:8" x14ac:dyDescent="0.3">
      <c r="A50" s="12">
        <v>10113</v>
      </c>
      <c r="B50" s="37" t="s">
        <v>54</v>
      </c>
      <c r="C50" s="91">
        <f>SUM('NRU Proposal Calc'!J51:M51)</f>
        <v>40.133789554794525</v>
      </c>
      <c r="D50" s="80">
        <f t="shared" si="1"/>
        <v>2.1142447706958394</v>
      </c>
      <c r="E50" s="18">
        <f>'NRU Proposal Calc'!J51</f>
        <v>37.692999999999998</v>
      </c>
      <c r="F50" s="4">
        <f t="shared" si="0"/>
        <v>1</v>
      </c>
      <c r="G50" s="4">
        <f t="shared" si="2"/>
        <v>2.4407895547945273</v>
      </c>
      <c r="H50" s="6">
        <f t="shared" si="3"/>
        <v>0</v>
      </c>
    </row>
    <row r="51" spans="1:8" x14ac:dyDescent="0.3">
      <c r="A51" s="12">
        <v>10116</v>
      </c>
      <c r="B51" s="37" t="s">
        <v>55</v>
      </c>
      <c r="C51" s="91">
        <f>SUM('NRU Proposal Calc'!J52:M52)</f>
        <v>0.23240108447488583</v>
      </c>
      <c r="D51" s="80">
        <f t="shared" si="1"/>
        <v>1.2242870234923297E-2</v>
      </c>
      <c r="E51" s="18">
        <f>'NRU Proposal Calc'!J52</f>
        <v>0.22800000000000001</v>
      </c>
      <c r="F51" s="4">
        <f t="shared" si="0"/>
        <v>1</v>
      </c>
      <c r="G51" s="4">
        <f t="shared" si="2"/>
        <v>4.4010844748858247E-3</v>
      </c>
      <c r="H51" s="6">
        <f t="shared" si="3"/>
        <v>0</v>
      </c>
    </row>
    <row r="52" spans="1:8" x14ac:dyDescent="0.3">
      <c r="A52" s="12">
        <v>10118</v>
      </c>
      <c r="B52" s="37" t="s">
        <v>56</v>
      </c>
      <c r="C52" s="91">
        <f>SUM('NRU Proposal Calc'!J53:M53)</f>
        <v>47.036029509132419</v>
      </c>
      <c r="D52" s="80">
        <f t="shared" si="1"/>
        <v>2.4778542103083878</v>
      </c>
      <c r="E52" s="18">
        <f>'NRU Proposal Calc'!J53</f>
        <v>45.673999999999999</v>
      </c>
      <c r="F52" s="4">
        <f t="shared" si="0"/>
        <v>1</v>
      </c>
      <c r="G52" s="4">
        <f t="shared" si="2"/>
        <v>1.3620295091324195</v>
      </c>
      <c r="H52" s="6">
        <f t="shared" si="3"/>
        <v>0</v>
      </c>
    </row>
    <row r="53" spans="1:8" x14ac:dyDescent="0.3">
      <c r="A53" s="12">
        <v>10121</v>
      </c>
      <c r="B53" s="37" t="s">
        <v>57</v>
      </c>
      <c r="C53" s="91">
        <f>SUM('NRU Proposal Calc'!J54:M54)</f>
        <v>39.242356506849319</v>
      </c>
      <c r="D53" s="80">
        <f t="shared" si="1"/>
        <v>2.0672841502074495</v>
      </c>
      <c r="E53" s="18">
        <f>'NRU Proposal Calc'!J54</f>
        <v>40.875</v>
      </c>
      <c r="F53" s="4">
        <f t="shared" si="0"/>
        <v>0</v>
      </c>
      <c r="G53" s="4">
        <f t="shared" si="2"/>
        <v>0</v>
      </c>
      <c r="H53" s="6">
        <f t="shared" si="3"/>
        <v>0</v>
      </c>
    </row>
    <row r="54" spans="1:8" x14ac:dyDescent="0.3">
      <c r="A54" s="12">
        <v>10123</v>
      </c>
      <c r="B54" s="37" t="s">
        <v>58</v>
      </c>
      <c r="C54" s="91">
        <f>SUM('NRU Proposal Calc'!J55:M55)</f>
        <v>481.74911152968042</v>
      </c>
      <c r="D54" s="80">
        <f t="shared" si="1"/>
        <v>25.378504027096433</v>
      </c>
      <c r="E54" s="18">
        <f>'NRU Proposal Calc'!J55</f>
        <v>549.19899999999996</v>
      </c>
      <c r="F54" s="4">
        <f t="shared" si="0"/>
        <v>0</v>
      </c>
      <c r="G54" s="4">
        <f t="shared" si="2"/>
        <v>0</v>
      </c>
      <c r="H54" s="6">
        <f t="shared" si="3"/>
        <v>0</v>
      </c>
    </row>
    <row r="55" spans="1:8" x14ac:dyDescent="0.3">
      <c r="A55" s="12">
        <v>10136</v>
      </c>
      <c r="B55" s="37" t="s">
        <v>59</v>
      </c>
      <c r="C55" s="91">
        <f>SUM('NRU Proposal Calc'!J56:M56)</f>
        <v>18.343232305936066</v>
      </c>
      <c r="D55" s="80">
        <f t="shared" si="1"/>
        <v>0.96631998649256057</v>
      </c>
      <c r="E55" s="18">
        <f>'NRU Proposal Calc'!J56</f>
        <v>18.536999999999999</v>
      </c>
      <c r="F55" s="4">
        <f t="shared" si="0"/>
        <v>0</v>
      </c>
      <c r="G55" s="4">
        <f t="shared" si="2"/>
        <v>0</v>
      </c>
      <c r="H55" s="6">
        <f t="shared" si="3"/>
        <v>0</v>
      </c>
    </row>
    <row r="56" spans="1:8" x14ac:dyDescent="0.3">
      <c r="A56" s="12">
        <v>10142</v>
      </c>
      <c r="B56" s="37" t="s">
        <v>60</v>
      </c>
      <c r="C56" s="91">
        <f>SUM('NRU Proposal Calc'!J57:M57)</f>
        <v>2.9650908105022831</v>
      </c>
      <c r="D56" s="80">
        <f t="shared" si="1"/>
        <v>0.15620074282254842</v>
      </c>
      <c r="E56" s="18">
        <f>'NRU Proposal Calc'!J57</f>
        <v>2.6869999999999998</v>
      </c>
      <c r="F56" s="4">
        <f t="shared" si="0"/>
        <v>1</v>
      </c>
      <c r="G56" s="4">
        <f t="shared" si="2"/>
        <v>0.27809081050228324</v>
      </c>
      <c r="H56" s="6">
        <f t="shared" si="3"/>
        <v>0</v>
      </c>
    </row>
    <row r="57" spans="1:8" x14ac:dyDescent="0.3">
      <c r="A57" s="12">
        <v>10144</v>
      </c>
      <c r="B57" s="37" t="s">
        <v>61</v>
      </c>
      <c r="C57" s="91">
        <f>SUM('NRU Proposal Calc'!J58:M58)</f>
        <v>3.2988320776255713</v>
      </c>
      <c r="D57" s="80">
        <f t="shared" si="1"/>
        <v>0.17378220563999425</v>
      </c>
      <c r="E57" s="18">
        <f>'NRU Proposal Calc'!J58</f>
        <v>3.3679999999999999</v>
      </c>
      <c r="F57" s="4">
        <f t="shared" si="0"/>
        <v>0</v>
      </c>
      <c r="G57" s="4">
        <f t="shared" si="2"/>
        <v>0</v>
      </c>
      <c r="H57" s="6">
        <f t="shared" si="3"/>
        <v>0</v>
      </c>
    </row>
    <row r="58" spans="1:8" x14ac:dyDescent="0.3">
      <c r="A58" s="12">
        <v>10156</v>
      </c>
      <c r="B58" s="37" t="s">
        <v>62</v>
      </c>
      <c r="C58" s="91">
        <f>SUM('NRU Proposal Calc'!J59:M59)</f>
        <v>32.421834874429223</v>
      </c>
      <c r="D58" s="80">
        <f t="shared" si="1"/>
        <v>1.7079796251494779</v>
      </c>
      <c r="E58" s="18">
        <f>'NRU Proposal Calc'!J59</f>
        <v>32.238</v>
      </c>
      <c r="F58" s="4">
        <f t="shared" si="0"/>
        <v>1</v>
      </c>
      <c r="G58" s="4">
        <f t="shared" si="2"/>
        <v>0.18383487442922331</v>
      </c>
      <c r="H58" s="6">
        <f t="shared" si="3"/>
        <v>0</v>
      </c>
    </row>
    <row r="59" spans="1:8" x14ac:dyDescent="0.3">
      <c r="A59" s="12">
        <v>10157</v>
      </c>
      <c r="B59" s="37" t="s">
        <v>63</v>
      </c>
      <c r="C59" s="91">
        <f>SUM('NRU Proposal Calc'!J60:M60)</f>
        <v>50.414536130136995</v>
      </c>
      <c r="D59" s="80">
        <f t="shared" si="1"/>
        <v>2.6558336644157028</v>
      </c>
      <c r="E59" s="18">
        <f>'NRU Proposal Calc'!J60</f>
        <v>49.957999999999998</v>
      </c>
      <c r="F59" s="4">
        <f t="shared" si="0"/>
        <v>1</v>
      </c>
      <c r="G59" s="4">
        <f t="shared" si="2"/>
        <v>0.45653613013699612</v>
      </c>
      <c r="H59" s="6">
        <f t="shared" si="3"/>
        <v>0</v>
      </c>
    </row>
    <row r="60" spans="1:8" x14ac:dyDescent="0.3">
      <c r="A60" s="12">
        <v>10158</v>
      </c>
      <c r="B60" s="37" t="s">
        <v>64</v>
      </c>
      <c r="C60" s="91">
        <f>SUM('NRU Proposal Calc'!J61:M61)</f>
        <v>2.2678702054794524</v>
      </c>
      <c r="D60" s="80">
        <f t="shared" si="1"/>
        <v>0.11947121803699753</v>
      </c>
      <c r="E60" s="18">
        <f>'NRU Proposal Calc'!J61</f>
        <v>2.7909999999999999</v>
      </c>
      <c r="F60" s="4">
        <f t="shared" si="0"/>
        <v>0</v>
      </c>
      <c r="G60" s="4">
        <f t="shared" si="2"/>
        <v>0</v>
      </c>
      <c r="H60" s="6">
        <f t="shared" si="3"/>
        <v>0</v>
      </c>
    </row>
    <row r="61" spans="1:8" x14ac:dyDescent="0.3">
      <c r="A61" s="12">
        <v>10170</v>
      </c>
      <c r="B61" s="37" t="s">
        <v>65</v>
      </c>
      <c r="C61" s="91">
        <f>SUM('NRU Proposal Calc'!J62:M62)</f>
        <v>229.56555194063935</v>
      </c>
      <c r="D61" s="80">
        <f t="shared" si="1"/>
        <v>12.093494611560256</v>
      </c>
      <c r="E61" s="18">
        <f>'NRU Proposal Calc'!J62</f>
        <v>251.09700000000001</v>
      </c>
      <c r="F61" s="4">
        <f t="shared" si="0"/>
        <v>0</v>
      </c>
      <c r="G61" s="4">
        <f t="shared" si="2"/>
        <v>0</v>
      </c>
      <c r="H61" s="6">
        <f t="shared" si="3"/>
        <v>0</v>
      </c>
    </row>
    <row r="62" spans="1:8" x14ac:dyDescent="0.3">
      <c r="A62" s="12">
        <v>10172</v>
      </c>
      <c r="B62" s="37" t="s">
        <v>66</v>
      </c>
      <c r="C62" s="91">
        <f>SUM('NRU Proposal Calc'!J63:M63)</f>
        <v>5.2763498858447493</v>
      </c>
      <c r="D62" s="80">
        <f t="shared" si="1"/>
        <v>0.2779576829962267</v>
      </c>
      <c r="E62" s="18">
        <f>'NRU Proposal Calc'!J63</f>
        <v>6.1020000000000003</v>
      </c>
      <c r="F62" s="4">
        <f t="shared" si="0"/>
        <v>0</v>
      </c>
      <c r="G62" s="4">
        <f t="shared" si="2"/>
        <v>0</v>
      </c>
      <c r="H62" s="6">
        <f t="shared" si="3"/>
        <v>0</v>
      </c>
    </row>
    <row r="63" spans="1:8" x14ac:dyDescent="0.3">
      <c r="A63" s="12">
        <v>10173</v>
      </c>
      <c r="B63" s="37" t="s">
        <v>67</v>
      </c>
      <c r="C63" s="91">
        <f>SUM('NRU Proposal Calc'!J64:M64)</f>
        <v>36.346780308219181</v>
      </c>
      <c r="D63" s="80">
        <f t="shared" si="1"/>
        <v>1.9147454314864871</v>
      </c>
      <c r="E63" s="18">
        <f>'NRU Proposal Calc'!J64</f>
        <v>33.130000000000003</v>
      </c>
      <c r="F63" s="4">
        <f t="shared" si="0"/>
        <v>1</v>
      </c>
      <c r="G63" s="4">
        <f t="shared" si="2"/>
        <v>3.2167803082191782</v>
      </c>
      <c r="H63" s="6">
        <f t="shared" si="3"/>
        <v>0</v>
      </c>
    </row>
    <row r="64" spans="1:8" x14ac:dyDescent="0.3">
      <c r="A64" s="12">
        <v>10174</v>
      </c>
      <c r="B64" s="37" t="s">
        <v>68</v>
      </c>
      <c r="C64" s="91">
        <f>SUM('NRU Proposal Calc'!J65:M65)</f>
        <v>0.49262568493150671</v>
      </c>
      <c r="D64" s="80">
        <f t="shared" si="1"/>
        <v>2.5951481029592164E-2</v>
      </c>
      <c r="E64" s="18">
        <f>'NRU Proposal Calc'!J65</f>
        <v>0.50700000000000001</v>
      </c>
      <c r="F64" s="4">
        <f t="shared" si="0"/>
        <v>0</v>
      </c>
      <c r="G64" s="4">
        <f t="shared" si="2"/>
        <v>0</v>
      </c>
      <c r="H64" s="6">
        <f t="shared" si="3"/>
        <v>0</v>
      </c>
    </row>
    <row r="65" spans="1:8" x14ac:dyDescent="0.3">
      <c r="A65" s="12">
        <v>10177</v>
      </c>
      <c r="B65" s="37" t="s">
        <v>69</v>
      </c>
      <c r="C65" s="91">
        <f>SUM('NRU Proposal Calc'!J66:M66)</f>
        <v>8.2642351598173516</v>
      </c>
      <c r="D65" s="80">
        <f t="shared" si="1"/>
        <v>0.43535923630110301</v>
      </c>
      <c r="E65" s="18">
        <f>'NRU Proposal Calc'!J66</f>
        <v>11.664999999999999</v>
      </c>
      <c r="F65" s="4">
        <f t="shared" si="0"/>
        <v>0</v>
      </c>
      <c r="G65" s="4">
        <f t="shared" si="2"/>
        <v>0</v>
      </c>
      <c r="H65" s="6">
        <f t="shared" si="3"/>
        <v>0</v>
      </c>
    </row>
    <row r="66" spans="1:8" x14ac:dyDescent="0.3">
      <c r="A66" s="12">
        <v>10179</v>
      </c>
      <c r="B66" s="37" t="s">
        <v>70</v>
      </c>
      <c r="C66" s="91">
        <f>SUM('NRU Proposal Calc'!J67:M67)</f>
        <v>175.2472044520548</v>
      </c>
      <c r="D66" s="80">
        <f t="shared" si="1"/>
        <v>9.2320084821782888</v>
      </c>
      <c r="E66" s="18">
        <f>'NRU Proposal Calc'!J67</f>
        <v>166.822</v>
      </c>
      <c r="F66" s="4">
        <f t="shared" si="0"/>
        <v>1</v>
      </c>
      <c r="G66" s="4">
        <f t="shared" si="2"/>
        <v>8.4252044520547997</v>
      </c>
      <c r="H66" s="6">
        <f t="shared" si="3"/>
        <v>0</v>
      </c>
    </row>
    <row r="67" spans="1:8" x14ac:dyDescent="0.3">
      <c r="A67" s="12">
        <v>10183</v>
      </c>
      <c r="B67" s="37" t="s">
        <v>71</v>
      </c>
      <c r="C67" s="91">
        <f>SUM('NRU Proposal Calc'!J68:M68)</f>
        <v>122.0499953767123</v>
      </c>
      <c r="D67" s="80">
        <f t="shared" si="1"/>
        <v>6.4295838332525106</v>
      </c>
      <c r="E67" s="18">
        <f>'NRU Proposal Calc'!J68</f>
        <v>117.351</v>
      </c>
      <c r="F67" s="4">
        <f t="shared" si="0"/>
        <v>1</v>
      </c>
      <c r="G67" s="4">
        <f t="shared" si="2"/>
        <v>4.6989953767123041</v>
      </c>
      <c r="H67" s="6">
        <f t="shared" si="3"/>
        <v>0</v>
      </c>
    </row>
    <row r="68" spans="1:8" x14ac:dyDescent="0.3">
      <c r="A68" s="12">
        <v>10186</v>
      </c>
      <c r="B68" s="37" t="s">
        <v>72</v>
      </c>
      <c r="C68" s="91">
        <f>SUM('NRU Proposal Calc'!J69:M69)</f>
        <v>17.556053995433793</v>
      </c>
      <c r="D68" s="80">
        <f t="shared" si="1"/>
        <v>0.92485149709630321</v>
      </c>
      <c r="E68" s="18">
        <f>'NRU Proposal Calc'!J69</f>
        <v>21.317</v>
      </c>
      <c r="F68" s="4">
        <f t="shared" si="0"/>
        <v>0</v>
      </c>
      <c r="G68" s="4">
        <f t="shared" si="2"/>
        <v>0</v>
      </c>
      <c r="H68" s="6">
        <f t="shared" si="3"/>
        <v>0</v>
      </c>
    </row>
    <row r="69" spans="1:8" x14ac:dyDescent="0.3">
      <c r="A69" s="12">
        <v>10190</v>
      </c>
      <c r="B69" s="37" t="s">
        <v>73</v>
      </c>
      <c r="C69" s="91">
        <f>SUM('NRU Proposal Calc'!J70:M70)</f>
        <v>220.17349999999999</v>
      </c>
      <c r="D69" s="80">
        <f t="shared" si="1"/>
        <v>11.598722078941833</v>
      </c>
      <c r="E69" s="18">
        <f>'NRU Proposal Calc'!J70</f>
        <v>187.059</v>
      </c>
      <c r="F69" s="4">
        <f t="shared" si="0"/>
        <v>1</v>
      </c>
      <c r="G69" s="4">
        <f t="shared" si="2"/>
        <v>33.114499999999992</v>
      </c>
      <c r="H69" s="6">
        <f t="shared" si="3"/>
        <v>0</v>
      </c>
    </row>
    <row r="70" spans="1:8" x14ac:dyDescent="0.3">
      <c r="A70" s="12">
        <v>10191</v>
      </c>
      <c r="B70" s="37" t="s">
        <v>74</v>
      </c>
      <c r="C70" s="91">
        <f>SUM('NRU Proposal Calc'!J71:M71)</f>
        <v>129.29165650684931</v>
      </c>
      <c r="D70" s="80">
        <f t="shared" si="1"/>
        <v>6.8110739528097461</v>
      </c>
      <c r="E70" s="18">
        <f>'NRU Proposal Calc'!J71</f>
        <v>131.21700000000001</v>
      </c>
      <c r="F70" s="4">
        <f t="shared" ref="F70:F133" si="4">IF((C70-E70)&gt;0,1,0)</f>
        <v>0</v>
      </c>
      <c r="G70" s="4">
        <f t="shared" si="2"/>
        <v>0</v>
      </c>
      <c r="H70" s="6">
        <f t="shared" si="3"/>
        <v>0</v>
      </c>
    </row>
    <row r="71" spans="1:8" x14ac:dyDescent="0.3">
      <c r="A71" s="12">
        <v>10197</v>
      </c>
      <c r="B71" s="37" t="s">
        <v>75</v>
      </c>
      <c r="C71" s="91">
        <f>SUM('NRU Proposal Calc'!J72:M72)</f>
        <v>24.654820490867579</v>
      </c>
      <c r="D71" s="80">
        <f t="shared" ref="D71:D134" si="5">C71*C$2</f>
        <v>1.298813938915325</v>
      </c>
      <c r="E71" s="18">
        <f>'NRU Proposal Calc'!J72</f>
        <v>22.753</v>
      </c>
      <c r="F71" s="4">
        <f t="shared" si="4"/>
        <v>1</v>
      </c>
      <c r="G71" s="4">
        <f t="shared" ref="G71:G134" si="6">(C71-E71)*F71</f>
        <v>1.9018204908675784</v>
      </c>
      <c r="H71" s="6">
        <f t="shared" ref="H71:H134" si="7">IF(F71=1,G71*$C$3,0)</f>
        <v>0</v>
      </c>
    </row>
    <row r="72" spans="1:8" x14ac:dyDescent="0.3">
      <c r="A72" s="12">
        <v>10202</v>
      </c>
      <c r="B72" s="37" t="s">
        <v>76</v>
      </c>
      <c r="C72" s="91">
        <f>SUM('NRU Proposal Calc'!J73:M73)</f>
        <v>14.564679794520549</v>
      </c>
      <c r="D72" s="80">
        <f t="shared" si="5"/>
        <v>0.76726614740385879</v>
      </c>
      <c r="E72" s="18">
        <f>'NRU Proposal Calc'!J73</f>
        <v>13.099</v>
      </c>
      <c r="F72" s="4">
        <f t="shared" si="4"/>
        <v>1</v>
      </c>
      <c r="G72" s="4">
        <f t="shared" si="6"/>
        <v>1.4656797945205486</v>
      </c>
      <c r="H72" s="6">
        <f t="shared" si="7"/>
        <v>0</v>
      </c>
    </row>
    <row r="73" spans="1:8" x14ac:dyDescent="0.3">
      <c r="A73" s="12">
        <v>10203</v>
      </c>
      <c r="B73" s="37" t="s">
        <v>77</v>
      </c>
      <c r="C73" s="91">
        <f>SUM('NRU Proposal Calc'!J74:M74)</f>
        <v>6.3566619863013702</v>
      </c>
      <c r="D73" s="80">
        <f t="shared" si="5"/>
        <v>0.33486843661423354</v>
      </c>
      <c r="E73" s="18">
        <f>'NRU Proposal Calc'!J74</f>
        <v>6.2130000000000001</v>
      </c>
      <c r="F73" s="4">
        <f t="shared" si="4"/>
        <v>1</v>
      </c>
      <c r="G73" s="4">
        <f t="shared" si="6"/>
        <v>0.14366198630137017</v>
      </c>
      <c r="H73" s="6">
        <f t="shared" si="7"/>
        <v>0</v>
      </c>
    </row>
    <row r="74" spans="1:8" x14ac:dyDescent="0.3">
      <c r="A74" s="12">
        <v>10204</v>
      </c>
      <c r="B74" s="37" t="s">
        <v>78</v>
      </c>
      <c r="C74" s="91">
        <f>SUM('NRU Proposal Calc'!J75:M75)</f>
        <v>63.455067808219177</v>
      </c>
      <c r="D74" s="80">
        <f t="shared" si="5"/>
        <v>3.3428078129654248</v>
      </c>
      <c r="E74" s="18">
        <f>'NRU Proposal Calc'!J75</f>
        <v>79.555999999999997</v>
      </c>
      <c r="F74" s="4">
        <f t="shared" si="4"/>
        <v>0</v>
      </c>
      <c r="G74" s="4">
        <f t="shared" si="6"/>
        <v>0</v>
      </c>
      <c r="H74" s="6">
        <f t="shared" si="7"/>
        <v>0</v>
      </c>
    </row>
    <row r="75" spans="1:8" x14ac:dyDescent="0.3">
      <c r="A75" s="12">
        <v>10209</v>
      </c>
      <c r="B75" s="37" t="s">
        <v>79</v>
      </c>
      <c r="C75" s="91">
        <f>SUM('NRU Proposal Calc'!J76:M76)</f>
        <v>114.66424315068494</v>
      </c>
      <c r="D75" s="80">
        <f t="shared" si="5"/>
        <v>6.0405030064790006</v>
      </c>
      <c r="E75" s="18">
        <f>'NRU Proposal Calc'!J76</f>
        <v>104.89</v>
      </c>
      <c r="F75" s="4">
        <f t="shared" si="4"/>
        <v>1</v>
      </c>
      <c r="G75" s="4">
        <f t="shared" si="6"/>
        <v>9.7742431506849385</v>
      </c>
      <c r="H75" s="6">
        <f t="shared" si="7"/>
        <v>0</v>
      </c>
    </row>
    <row r="76" spans="1:8" x14ac:dyDescent="0.3">
      <c r="A76" s="12">
        <v>10230</v>
      </c>
      <c r="B76" s="37" t="s">
        <v>80</v>
      </c>
      <c r="C76" s="91">
        <f>SUM('NRU Proposal Calc'!J77:M77)</f>
        <v>10.78304937214612</v>
      </c>
      <c r="D76" s="80">
        <f t="shared" si="5"/>
        <v>0.568050164216089</v>
      </c>
      <c r="E76" s="18">
        <f>'NRU Proposal Calc'!J77</f>
        <v>9.702</v>
      </c>
      <c r="F76" s="4">
        <f t="shared" si="4"/>
        <v>1</v>
      </c>
      <c r="G76" s="4">
        <f t="shared" si="6"/>
        <v>1.0810493721461203</v>
      </c>
      <c r="H76" s="6">
        <f t="shared" si="7"/>
        <v>0</v>
      </c>
    </row>
    <row r="77" spans="1:8" x14ac:dyDescent="0.3">
      <c r="A77" s="12">
        <v>10231</v>
      </c>
      <c r="B77" s="37" t="s">
        <v>81</v>
      </c>
      <c r="C77" s="91">
        <f>SUM('NRU Proposal Calc'!J78:M78)</f>
        <v>45.695252910958899</v>
      </c>
      <c r="D77" s="80">
        <f t="shared" si="5"/>
        <v>2.4072222081275454</v>
      </c>
      <c r="E77" s="18">
        <f>'NRU Proposal Calc'!J78</f>
        <v>36.658999999999999</v>
      </c>
      <c r="F77" s="4">
        <f t="shared" si="4"/>
        <v>1</v>
      </c>
      <c r="G77" s="4">
        <f t="shared" si="6"/>
        <v>9.0362529109589005</v>
      </c>
      <c r="H77" s="6">
        <f t="shared" si="7"/>
        <v>0</v>
      </c>
    </row>
    <row r="78" spans="1:8" x14ac:dyDescent="0.3">
      <c r="A78" s="12">
        <v>10234</v>
      </c>
      <c r="B78" s="37" t="s">
        <v>82</v>
      </c>
      <c r="C78" s="91">
        <f>SUM('NRU Proposal Calc'!J79:M79)</f>
        <v>57.440129851598179</v>
      </c>
      <c r="D78" s="80">
        <f t="shared" si="5"/>
        <v>3.0259413704511111</v>
      </c>
      <c r="E78" s="18">
        <f>'NRU Proposal Calc'!J79</f>
        <v>50.999000000000002</v>
      </c>
      <c r="F78" s="4">
        <f t="shared" si="4"/>
        <v>1</v>
      </c>
      <c r="G78" s="4">
        <f t="shared" si="6"/>
        <v>6.441129851598177</v>
      </c>
      <c r="H78" s="6">
        <f t="shared" si="7"/>
        <v>0</v>
      </c>
    </row>
    <row r="79" spans="1:8" x14ac:dyDescent="0.3">
      <c r="A79" s="12">
        <v>10235</v>
      </c>
      <c r="B79" s="37" t="s">
        <v>83</v>
      </c>
      <c r="C79" s="91">
        <f>SUM('NRU Proposal Calc'!J80:M80)</f>
        <v>30.154643949771689</v>
      </c>
      <c r="D79" s="80">
        <f t="shared" si="5"/>
        <v>1.5885441915709504</v>
      </c>
      <c r="E79" s="18">
        <f>'NRU Proposal Calc'!J80</f>
        <v>33.113</v>
      </c>
      <c r="F79" s="4">
        <f t="shared" si="4"/>
        <v>0</v>
      </c>
      <c r="G79" s="4">
        <f t="shared" si="6"/>
        <v>0</v>
      </c>
      <c r="H79" s="6">
        <f t="shared" si="7"/>
        <v>0</v>
      </c>
    </row>
    <row r="80" spans="1:8" x14ac:dyDescent="0.3">
      <c r="A80" s="12">
        <v>10236</v>
      </c>
      <c r="B80" s="37" t="s">
        <v>84</v>
      </c>
      <c r="C80" s="91">
        <f>SUM('NRU Proposal Calc'!J81:M81)</f>
        <v>28.055985730593605</v>
      </c>
      <c r="D80" s="80">
        <f t="shared" si="5"/>
        <v>1.4779870472146424</v>
      </c>
      <c r="E80" s="18">
        <f>'NRU Proposal Calc'!J81</f>
        <v>29.103000000000002</v>
      </c>
      <c r="F80" s="4">
        <f t="shared" si="4"/>
        <v>0</v>
      </c>
      <c r="G80" s="4">
        <f t="shared" si="6"/>
        <v>0</v>
      </c>
      <c r="H80" s="6">
        <f t="shared" si="7"/>
        <v>0</v>
      </c>
    </row>
    <row r="81" spans="1:8" x14ac:dyDescent="0.3">
      <c r="A81" s="12">
        <v>10237</v>
      </c>
      <c r="B81" s="37" t="s">
        <v>85</v>
      </c>
      <c r="C81" s="91">
        <f>SUM('NRU Proposal Calc'!J82:M82)</f>
        <v>105.05029360730593</v>
      </c>
      <c r="D81" s="80">
        <f t="shared" si="5"/>
        <v>5.5340409261894887</v>
      </c>
      <c r="E81" s="18">
        <f>'NRU Proposal Calc'!J82</f>
        <v>113.732</v>
      </c>
      <c r="F81" s="4">
        <f t="shared" si="4"/>
        <v>0</v>
      </c>
      <c r="G81" s="4">
        <f t="shared" si="6"/>
        <v>0</v>
      </c>
      <c r="H81" s="6">
        <f t="shared" si="7"/>
        <v>0</v>
      </c>
    </row>
    <row r="82" spans="1:8" x14ac:dyDescent="0.3">
      <c r="A82" s="12">
        <v>10239</v>
      </c>
      <c r="B82" s="37" t="s">
        <v>86</v>
      </c>
      <c r="C82" s="91">
        <f>SUM('NRU Proposal Calc'!J83:M83)</f>
        <v>14.214480707762556</v>
      </c>
      <c r="D82" s="80">
        <f t="shared" si="5"/>
        <v>0.74881768798614867</v>
      </c>
      <c r="E82" s="18">
        <f>'NRU Proposal Calc'!J83</f>
        <v>14</v>
      </c>
      <c r="F82" s="4">
        <f t="shared" si="4"/>
        <v>1</v>
      </c>
      <c r="G82" s="4">
        <f t="shared" si="6"/>
        <v>0.21448070776255612</v>
      </c>
      <c r="H82" s="6">
        <f t="shared" si="7"/>
        <v>0</v>
      </c>
    </row>
    <row r="83" spans="1:8" x14ac:dyDescent="0.3">
      <c r="A83" s="12">
        <v>10242</v>
      </c>
      <c r="B83" s="37" t="s">
        <v>87</v>
      </c>
      <c r="C83" s="91">
        <f>SUM('NRU Proposal Calc'!J84:M84)</f>
        <v>9.7997369863013688</v>
      </c>
      <c r="D83" s="80">
        <f t="shared" si="5"/>
        <v>0.51624934767733899</v>
      </c>
      <c r="E83" s="18">
        <f>'NRU Proposal Calc'!J84</f>
        <v>9.5259999999999998</v>
      </c>
      <c r="F83" s="4">
        <f t="shared" si="4"/>
        <v>1</v>
      </c>
      <c r="G83" s="4">
        <f t="shared" si="6"/>
        <v>0.273736986301369</v>
      </c>
      <c r="H83" s="6">
        <f t="shared" si="7"/>
        <v>0</v>
      </c>
    </row>
    <row r="84" spans="1:8" x14ac:dyDescent="0.3">
      <c r="A84" s="12">
        <v>10244</v>
      </c>
      <c r="B84" s="37" t="s">
        <v>88</v>
      </c>
      <c r="C84" s="91">
        <f>SUM('NRU Proposal Calc'!J85:M85)</f>
        <v>92.807003881278519</v>
      </c>
      <c r="D84" s="80">
        <f t="shared" si="5"/>
        <v>4.8890654188547922</v>
      </c>
      <c r="E84" s="18">
        <f>'NRU Proposal Calc'!J85</f>
        <v>86.037999999999997</v>
      </c>
      <c r="F84" s="4">
        <f t="shared" si="4"/>
        <v>1</v>
      </c>
      <c r="G84" s="4">
        <f t="shared" si="6"/>
        <v>6.7690038812785218</v>
      </c>
      <c r="H84" s="6">
        <f t="shared" si="7"/>
        <v>0</v>
      </c>
    </row>
    <row r="85" spans="1:8" x14ac:dyDescent="0.3">
      <c r="A85" s="12">
        <v>10246</v>
      </c>
      <c r="B85" s="37" t="s">
        <v>89</v>
      </c>
      <c r="C85" s="91">
        <f>SUM('NRU Proposal Calc'!J86:M86)</f>
        <v>8.8431726027397257</v>
      </c>
      <c r="D85" s="80">
        <f t="shared" si="5"/>
        <v>0.4658576137241347</v>
      </c>
      <c r="E85" s="18">
        <f>'NRU Proposal Calc'!J86</f>
        <v>8.9870000000000001</v>
      </c>
      <c r="F85" s="4">
        <f t="shared" si="4"/>
        <v>0</v>
      </c>
      <c r="G85" s="4">
        <f t="shared" si="6"/>
        <v>0</v>
      </c>
      <c r="H85" s="6">
        <f t="shared" si="7"/>
        <v>0</v>
      </c>
    </row>
    <row r="86" spans="1:8" x14ac:dyDescent="0.3">
      <c r="A86" s="12">
        <v>10247</v>
      </c>
      <c r="B86" s="37" t="s">
        <v>90</v>
      </c>
      <c r="C86" s="91">
        <f>SUM('NRU Proposal Calc'!J87:M87)</f>
        <v>79.887532534246589</v>
      </c>
      <c r="D86" s="80">
        <f t="shared" si="5"/>
        <v>4.2084687187020693</v>
      </c>
      <c r="E86" s="18">
        <f>'NRU Proposal Calc'!J87</f>
        <v>79.929000000000002</v>
      </c>
      <c r="F86" s="4">
        <f t="shared" si="4"/>
        <v>0</v>
      </c>
      <c r="G86" s="4">
        <f t="shared" si="6"/>
        <v>0</v>
      </c>
      <c r="H86" s="6">
        <f t="shared" si="7"/>
        <v>0</v>
      </c>
    </row>
    <row r="87" spans="1:8" x14ac:dyDescent="0.3">
      <c r="A87" s="12">
        <v>10256</v>
      </c>
      <c r="B87" s="37" t="s">
        <v>91</v>
      </c>
      <c r="C87" s="91">
        <f>SUM('NRU Proposal Calc'!J88:M88)</f>
        <v>49.201209360730594</v>
      </c>
      <c r="D87" s="80">
        <f t="shared" si="5"/>
        <v>2.5919157088520897</v>
      </c>
      <c r="E87" s="18">
        <f>'NRU Proposal Calc'!J88</f>
        <v>46.746000000000002</v>
      </c>
      <c r="F87" s="4">
        <f t="shared" si="4"/>
        <v>1</v>
      </c>
      <c r="G87" s="4">
        <f t="shared" si="6"/>
        <v>2.455209360730592</v>
      </c>
      <c r="H87" s="6">
        <f t="shared" si="7"/>
        <v>0</v>
      </c>
    </row>
    <row r="88" spans="1:8" x14ac:dyDescent="0.3">
      <c r="A88" s="12">
        <v>10258</v>
      </c>
      <c r="B88" s="37" t="s">
        <v>92</v>
      </c>
      <c r="C88" s="91">
        <f>SUM('NRU Proposal Calc'!J89:M89)</f>
        <v>38.401158047945209</v>
      </c>
      <c r="D88" s="80">
        <f t="shared" si="5"/>
        <v>2.0229698837854553</v>
      </c>
      <c r="E88" s="18">
        <f>'NRU Proposal Calc'!J89</f>
        <v>37.951999999999998</v>
      </c>
      <c r="F88" s="4">
        <f t="shared" si="4"/>
        <v>1</v>
      </c>
      <c r="G88" s="4">
        <f t="shared" si="6"/>
        <v>0.44915804794521108</v>
      </c>
      <c r="H88" s="6">
        <f t="shared" si="7"/>
        <v>0</v>
      </c>
    </row>
    <row r="89" spans="1:8" x14ac:dyDescent="0.3">
      <c r="A89" s="12">
        <v>10259</v>
      </c>
      <c r="B89" s="37" t="s">
        <v>93</v>
      </c>
      <c r="C89" s="91">
        <f>SUM('NRU Proposal Calc'!J90:M90)</f>
        <v>28.562747488584478</v>
      </c>
      <c r="D89" s="80">
        <f t="shared" si="5"/>
        <v>1.504683215423678</v>
      </c>
      <c r="E89" s="18">
        <f>'NRU Proposal Calc'!J90</f>
        <v>26.984999999999999</v>
      </c>
      <c r="F89" s="4">
        <f t="shared" si="4"/>
        <v>1</v>
      </c>
      <c r="G89" s="4">
        <f t="shared" si="6"/>
        <v>1.5777474885844782</v>
      </c>
      <c r="H89" s="6">
        <f t="shared" si="7"/>
        <v>0</v>
      </c>
    </row>
    <row r="90" spans="1:8" x14ac:dyDescent="0.3">
      <c r="A90" s="12">
        <v>10260</v>
      </c>
      <c r="B90" s="37" t="s">
        <v>94</v>
      </c>
      <c r="C90" s="91">
        <f>SUM('NRU Proposal Calc'!J91:M91)</f>
        <v>26.539423915525113</v>
      </c>
      <c r="D90" s="80">
        <f t="shared" si="5"/>
        <v>1.3980946940998715</v>
      </c>
      <c r="E90" s="18">
        <f>'NRU Proposal Calc'!J91</f>
        <v>26.285</v>
      </c>
      <c r="F90" s="4">
        <f t="shared" si="4"/>
        <v>1</v>
      </c>
      <c r="G90" s="4">
        <f t="shared" si="6"/>
        <v>0.25442391552511268</v>
      </c>
      <c r="H90" s="6">
        <f t="shared" si="7"/>
        <v>0</v>
      </c>
    </row>
    <row r="91" spans="1:8" x14ac:dyDescent="0.3">
      <c r="A91" s="12">
        <v>10273</v>
      </c>
      <c r="B91" s="37" t="s">
        <v>95</v>
      </c>
      <c r="C91" s="91">
        <f>SUM('NRU Proposal Calc'!J92:M92)</f>
        <v>7.2359731164383563</v>
      </c>
      <c r="D91" s="80">
        <f t="shared" si="5"/>
        <v>0.38119047545805063</v>
      </c>
      <c r="E91" s="18">
        <f>'NRU Proposal Calc'!J92</f>
        <v>5.8810000000000002</v>
      </c>
      <c r="F91" s="4">
        <f t="shared" si="4"/>
        <v>1</v>
      </c>
      <c r="G91" s="4">
        <f t="shared" si="6"/>
        <v>1.3549731164383561</v>
      </c>
      <c r="H91" s="6">
        <f t="shared" si="7"/>
        <v>0</v>
      </c>
    </row>
    <row r="92" spans="1:8" x14ac:dyDescent="0.3">
      <c r="A92" s="12">
        <v>10278</v>
      </c>
      <c r="B92" s="37" t="s">
        <v>96</v>
      </c>
      <c r="C92" s="91">
        <f>SUM('NRU Proposal Calc'!J93:M93)</f>
        <v>37.50490781963471</v>
      </c>
      <c r="D92" s="80">
        <f t="shared" si="5"/>
        <v>1.9757554946270797</v>
      </c>
      <c r="E92" s="18">
        <f>'NRU Proposal Calc'!J93</f>
        <v>35.927999999999997</v>
      </c>
      <c r="F92" s="4">
        <f t="shared" si="4"/>
        <v>1</v>
      </c>
      <c r="G92" s="4">
        <f t="shared" si="6"/>
        <v>1.5769078196347124</v>
      </c>
      <c r="H92" s="6">
        <f t="shared" si="7"/>
        <v>0</v>
      </c>
    </row>
    <row r="93" spans="1:8" x14ac:dyDescent="0.3">
      <c r="A93" s="12">
        <v>10279</v>
      </c>
      <c r="B93" s="37" t="s">
        <v>97</v>
      </c>
      <c r="C93" s="91">
        <f>SUM('NRU Proposal Calc'!J94:M94)</f>
        <v>68.329790753424646</v>
      </c>
      <c r="D93" s="80">
        <f t="shared" si="5"/>
        <v>3.599607821382782</v>
      </c>
      <c r="E93" s="18">
        <f>'NRU Proposal Calc'!J94</f>
        <v>64.765000000000001</v>
      </c>
      <c r="F93" s="4">
        <f t="shared" si="4"/>
        <v>1</v>
      </c>
      <c r="G93" s="4">
        <f t="shared" si="6"/>
        <v>3.5647907534246457</v>
      </c>
      <c r="H93" s="6">
        <f t="shared" si="7"/>
        <v>0</v>
      </c>
    </row>
    <row r="94" spans="1:8" x14ac:dyDescent="0.3">
      <c r="A94" s="12">
        <v>10284</v>
      </c>
      <c r="B94" s="37" t="s">
        <v>98</v>
      </c>
      <c r="C94" s="91">
        <f>SUM('NRU Proposal Calc'!J95:M95)</f>
        <v>10.412478995433791</v>
      </c>
      <c r="D94" s="80">
        <f t="shared" si="5"/>
        <v>0.54852854689985853</v>
      </c>
      <c r="E94" s="18">
        <f>'NRU Proposal Calc'!J95</f>
        <v>10.157999999999999</v>
      </c>
      <c r="F94" s="4">
        <f t="shared" si="4"/>
        <v>1</v>
      </c>
      <c r="G94" s="4">
        <f t="shared" si="6"/>
        <v>0.25447899543379116</v>
      </c>
      <c r="H94" s="6">
        <f t="shared" si="7"/>
        <v>0</v>
      </c>
    </row>
    <row r="95" spans="1:8" x14ac:dyDescent="0.3">
      <c r="A95" s="12">
        <v>10285</v>
      </c>
      <c r="B95" s="37" t="s">
        <v>99</v>
      </c>
      <c r="C95" s="91">
        <f>SUM('NRU Proposal Calc'!J96:M96)</f>
        <v>7.0220052511415521</v>
      </c>
      <c r="D95" s="80">
        <f t="shared" si="5"/>
        <v>0.36991866571072818</v>
      </c>
      <c r="E95" s="18">
        <f>'NRU Proposal Calc'!J96</f>
        <v>6.5289999999999999</v>
      </c>
      <c r="F95" s="4">
        <f t="shared" si="4"/>
        <v>1</v>
      </c>
      <c r="G95" s="4">
        <f t="shared" si="6"/>
        <v>0.49300525114155214</v>
      </c>
      <c r="H95" s="6">
        <f t="shared" si="7"/>
        <v>0</v>
      </c>
    </row>
    <row r="96" spans="1:8" x14ac:dyDescent="0.3">
      <c r="A96" s="12">
        <v>10286</v>
      </c>
      <c r="B96" s="37" t="s">
        <v>100</v>
      </c>
      <c r="C96" s="91">
        <f>SUM('NRU Proposal Calc'!J97:M97)</f>
        <v>47.533264440639272</v>
      </c>
      <c r="D96" s="80">
        <f t="shared" si="5"/>
        <v>2.5040485060728175</v>
      </c>
      <c r="E96" s="18">
        <f>'NRU Proposal Calc'!J97</f>
        <v>45.911000000000001</v>
      </c>
      <c r="F96" s="4">
        <f t="shared" si="4"/>
        <v>1</v>
      </c>
      <c r="G96" s="4">
        <f t="shared" si="6"/>
        <v>1.6222644406392703</v>
      </c>
      <c r="H96" s="6">
        <f t="shared" si="7"/>
        <v>0</v>
      </c>
    </row>
    <row r="97" spans="1:8" x14ac:dyDescent="0.3">
      <c r="A97" s="12">
        <v>10288</v>
      </c>
      <c r="B97" s="37" t="s">
        <v>101</v>
      </c>
      <c r="C97" s="91">
        <f>SUM('NRU Proposal Calc'!J98:M98)</f>
        <v>26.136252682648404</v>
      </c>
      <c r="D97" s="80">
        <f t="shared" si="5"/>
        <v>1.3768556663314921</v>
      </c>
      <c r="E97" s="18">
        <f>'NRU Proposal Calc'!J98</f>
        <v>24.734000000000002</v>
      </c>
      <c r="F97" s="4">
        <f t="shared" si="4"/>
        <v>1</v>
      </c>
      <c r="G97" s="4">
        <f t="shared" si="6"/>
        <v>1.4022526826484025</v>
      </c>
      <c r="H97" s="6">
        <f t="shared" si="7"/>
        <v>0</v>
      </c>
    </row>
    <row r="98" spans="1:8" x14ac:dyDescent="0.3">
      <c r="A98" s="12">
        <v>10291</v>
      </c>
      <c r="B98" s="37" t="s">
        <v>102</v>
      </c>
      <c r="C98" s="91">
        <f>SUM('NRU Proposal Calc'!J99:M99)</f>
        <v>76.837270433789968</v>
      </c>
      <c r="D98" s="80">
        <f t="shared" si="5"/>
        <v>4.0477811592495199</v>
      </c>
      <c r="E98" s="18">
        <f>'NRU Proposal Calc'!J99</f>
        <v>79.182000000000002</v>
      </c>
      <c r="F98" s="4">
        <f t="shared" si="4"/>
        <v>0</v>
      </c>
      <c r="G98" s="4">
        <f t="shared" si="6"/>
        <v>0</v>
      </c>
      <c r="H98" s="6">
        <f t="shared" si="7"/>
        <v>0</v>
      </c>
    </row>
    <row r="99" spans="1:8" x14ac:dyDescent="0.3">
      <c r="A99" s="12">
        <v>10294</v>
      </c>
      <c r="B99" s="37" t="s">
        <v>103</v>
      </c>
      <c r="C99" s="91">
        <f>SUM('NRU Proposal Calc'!J100:M100)</f>
        <v>36.109265753424658</v>
      </c>
      <c r="D99" s="80">
        <f t="shared" si="5"/>
        <v>1.9022331840508726</v>
      </c>
      <c r="E99" s="18">
        <f>'NRU Proposal Calc'!J100</f>
        <v>36.326999999999998</v>
      </c>
      <c r="F99" s="4">
        <f t="shared" si="4"/>
        <v>0</v>
      </c>
      <c r="G99" s="4">
        <f t="shared" si="6"/>
        <v>0</v>
      </c>
      <c r="H99" s="6">
        <f t="shared" si="7"/>
        <v>0</v>
      </c>
    </row>
    <row r="100" spans="1:8" x14ac:dyDescent="0.3">
      <c r="A100" s="12">
        <v>10304</v>
      </c>
      <c r="B100" s="37" t="s">
        <v>104</v>
      </c>
      <c r="C100" s="91">
        <f>SUM('NRU Proposal Calc'!J101:M101)</f>
        <v>13.38260799086758</v>
      </c>
      <c r="D100" s="80">
        <f t="shared" si="5"/>
        <v>0.7049947008949724</v>
      </c>
      <c r="E100" s="18">
        <f>'NRU Proposal Calc'!J101</f>
        <v>14.068</v>
      </c>
      <c r="F100" s="4">
        <f t="shared" si="4"/>
        <v>0</v>
      </c>
      <c r="G100" s="4">
        <f t="shared" si="6"/>
        <v>0</v>
      </c>
      <c r="H100" s="6">
        <f t="shared" si="7"/>
        <v>0</v>
      </c>
    </row>
    <row r="101" spans="1:8" x14ac:dyDescent="0.3">
      <c r="A101" s="12">
        <v>10306</v>
      </c>
      <c r="B101" s="37" t="s">
        <v>105</v>
      </c>
      <c r="C101" s="91">
        <f>SUM('NRU Proposal Calc'!J102:M102)</f>
        <v>3.0000000000000001E-3</v>
      </c>
      <c r="D101" s="80">
        <f t="shared" si="5"/>
        <v>1.5803975608702002E-4</v>
      </c>
      <c r="E101" s="18">
        <f>'NRU Proposal Calc'!J102</f>
        <v>25.768999999999998</v>
      </c>
      <c r="F101" s="4">
        <f t="shared" si="4"/>
        <v>0</v>
      </c>
      <c r="G101" s="4">
        <f t="shared" si="6"/>
        <v>0</v>
      </c>
      <c r="H101" s="6">
        <f t="shared" si="7"/>
        <v>0</v>
      </c>
    </row>
    <row r="102" spans="1:8" x14ac:dyDescent="0.3">
      <c r="A102" s="12">
        <v>10307</v>
      </c>
      <c r="B102" s="37" t="s">
        <v>106</v>
      </c>
      <c r="C102" s="91">
        <f>SUM('NRU Proposal Calc'!J103:M103)</f>
        <v>68.589675</v>
      </c>
      <c r="D102" s="80">
        <f t="shared" si="5"/>
        <v>3.613298502362658</v>
      </c>
      <c r="E102" s="18">
        <f>'NRU Proposal Calc'!J103</f>
        <v>71.984999999999999</v>
      </c>
      <c r="F102" s="4">
        <f t="shared" si="4"/>
        <v>0</v>
      </c>
      <c r="G102" s="4">
        <f t="shared" si="6"/>
        <v>0</v>
      </c>
      <c r="H102" s="6">
        <f t="shared" si="7"/>
        <v>0</v>
      </c>
    </row>
    <row r="103" spans="1:8" x14ac:dyDescent="0.3">
      <c r="A103" s="12">
        <v>10326</v>
      </c>
      <c r="B103" s="37" t="s">
        <v>107</v>
      </c>
      <c r="C103" s="91">
        <f>SUM('NRU Proposal Calc'!J104:M104)</f>
        <v>27.848501027397258</v>
      </c>
      <c r="D103" s="80">
        <f t="shared" si="5"/>
        <v>1.4670567699196631</v>
      </c>
      <c r="E103" s="18">
        <f>'NRU Proposal Calc'!J104</f>
        <v>30.46</v>
      </c>
      <c r="F103" s="4">
        <f t="shared" si="4"/>
        <v>0</v>
      </c>
      <c r="G103" s="4">
        <f t="shared" si="6"/>
        <v>0</v>
      </c>
      <c r="H103" s="6">
        <f t="shared" si="7"/>
        <v>0</v>
      </c>
    </row>
    <row r="104" spans="1:8" x14ac:dyDescent="0.3">
      <c r="A104" s="12">
        <v>10331</v>
      </c>
      <c r="B104" s="37" t="s">
        <v>108</v>
      </c>
      <c r="C104" s="91">
        <f>SUM('NRU Proposal Calc'!J105:M105)</f>
        <v>35.484541210045663</v>
      </c>
      <c r="D104" s="80">
        <f t="shared" si="5"/>
        <v>1.8693227458984756</v>
      </c>
      <c r="E104" s="18">
        <f>'NRU Proposal Calc'!J105</f>
        <v>36.601999999999997</v>
      </c>
      <c r="F104" s="4">
        <f t="shared" si="4"/>
        <v>0</v>
      </c>
      <c r="G104" s="4">
        <f t="shared" si="6"/>
        <v>0</v>
      </c>
      <c r="H104" s="6">
        <f t="shared" si="7"/>
        <v>0</v>
      </c>
    </row>
    <row r="105" spans="1:8" x14ac:dyDescent="0.3">
      <c r="A105" s="12">
        <v>10333</v>
      </c>
      <c r="B105" s="37" t="s">
        <v>109</v>
      </c>
      <c r="C105" s="91">
        <f>SUM('NRU Proposal Calc'!J106:M106)</f>
        <v>19.373324543378999</v>
      </c>
      <c r="D105" s="80">
        <f t="shared" si="5"/>
        <v>1.0205851618100985</v>
      </c>
      <c r="E105" s="18">
        <f>'NRU Proposal Calc'!J106</f>
        <v>18.515000000000001</v>
      </c>
      <c r="F105" s="4">
        <f t="shared" si="4"/>
        <v>1</v>
      </c>
      <c r="G105" s="4">
        <f t="shared" si="6"/>
        <v>0.85832454337899833</v>
      </c>
      <c r="H105" s="6">
        <f t="shared" si="7"/>
        <v>0</v>
      </c>
    </row>
    <row r="106" spans="1:8" x14ac:dyDescent="0.3">
      <c r="A106" s="12">
        <v>10338</v>
      </c>
      <c r="B106" s="37" t="s">
        <v>110</v>
      </c>
      <c r="C106" s="91">
        <f>SUM('NRU Proposal Calc'!J107:M107)</f>
        <v>2.482651997716895</v>
      </c>
      <c r="D106" s="80">
        <f t="shared" si="5"/>
        <v>0.13078590538937701</v>
      </c>
      <c r="E106" s="18">
        <f>'NRU Proposal Calc'!J107</f>
        <v>2.3730000000000002</v>
      </c>
      <c r="F106" s="4">
        <f t="shared" si="4"/>
        <v>1</v>
      </c>
      <c r="G106" s="4">
        <f t="shared" si="6"/>
        <v>0.10965199771689482</v>
      </c>
      <c r="H106" s="6">
        <f t="shared" si="7"/>
        <v>0</v>
      </c>
    </row>
    <row r="107" spans="1:8" x14ac:dyDescent="0.3">
      <c r="A107" s="12">
        <v>10342</v>
      </c>
      <c r="B107" s="37" t="s">
        <v>111</v>
      </c>
      <c r="C107" s="91">
        <f>SUM('NRU Proposal Calc'!J108:M108)</f>
        <v>38.132675114155248</v>
      </c>
      <c r="D107" s="80">
        <f t="shared" si="5"/>
        <v>2.0088262246622244</v>
      </c>
      <c r="E107" s="18">
        <f>'NRU Proposal Calc'!J108</f>
        <v>38.691000000000003</v>
      </c>
      <c r="F107" s="4">
        <f t="shared" si="4"/>
        <v>0</v>
      </c>
      <c r="G107" s="4">
        <f t="shared" si="6"/>
        <v>0</v>
      </c>
      <c r="H107" s="6">
        <f t="shared" si="7"/>
        <v>0</v>
      </c>
    </row>
    <row r="108" spans="1:8" x14ac:dyDescent="0.3">
      <c r="A108" s="12">
        <v>10343</v>
      </c>
      <c r="B108" s="37" t="s">
        <v>112</v>
      </c>
      <c r="C108" s="91">
        <f>SUM('NRU Proposal Calc'!J109:M109)</f>
        <v>11.952629680365295</v>
      </c>
      <c r="D108" s="80">
        <f t="shared" si="5"/>
        <v>0.62966355976113575</v>
      </c>
      <c r="E108" s="18">
        <f>'NRU Proposal Calc'!J109</f>
        <v>31.388999999999999</v>
      </c>
      <c r="F108" s="4">
        <f t="shared" si="4"/>
        <v>0</v>
      </c>
      <c r="G108" s="4">
        <f t="shared" si="6"/>
        <v>0</v>
      </c>
      <c r="H108" s="6">
        <f t="shared" si="7"/>
        <v>0</v>
      </c>
    </row>
    <row r="109" spans="1:8" x14ac:dyDescent="0.3">
      <c r="A109" s="12">
        <v>10349</v>
      </c>
      <c r="B109" s="37" t="s">
        <v>113</v>
      </c>
      <c r="C109" s="91">
        <f>SUM('NRU Proposal Calc'!J110:M110)</f>
        <v>488.39778344748862</v>
      </c>
      <c r="D109" s="80">
        <f t="shared" si="5"/>
        <v>25.728755523160775</v>
      </c>
      <c r="E109" s="18">
        <f>'NRU Proposal Calc'!J110</f>
        <v>523.91099999999994</v>
      </c>
      <c r="F109" s="4">
        <f t="shared" si="4"/>
        <v>0</v>
      </c>
      <c r="G109" s="4">
        <f t="shared" si="6"/>
        <v>0</v>
      </c>
      <c r="H109" s="6">
        <f t="shared" si="7"/>
        <v>0</v>
      </c>
    </row>
    <row r="110" spans="1:8" x14ac:dyDescent="0.3">
      <c r="A110" s="12">
        <v>10352</v>
      </c>
      <c r="B110" s="37" t="s">
        <v>114</v>
      </c>
      <c r="C110" s="91">
        <f>SUM('NRU Proposal Calc'!J111:M111)</f>
        <v>16.355805593607307</v>
      </c>
      <c r="D110" s="80">
        <f t="shared" si="5"/>
        <v>0.86162250887347214</v>
      </c>
      <c r="E110" s="18">
        <f>'NRU Proposal Calc'!J111</f>
        <v>15.907</v>
      </c>
      <c r="F110" s="4">
        <f t="shared" si="4"/>
        <v>1</v>
      </c>
      <c r="G110" s="4">
        <f t="shared" si="6"/>
        <v>0.44880559360730743</v>
      </c>
      <c r="H110" s="6">
        <f t="shared" si="7"/>
        <v>0</v>
      </c>
    </row>
    <row r="111" spans="1:8" x14ac:dyDescent="0.3">
      <c r="A111" s="12">
        <v>10354</v>
      </c>
      <c r="B111" s="37" t="s">
        <v>115</v>
      </c>
      <c r="C111" s="91">
        <f>SUM('NRU Proposal Calc'!J112:M112)</f>
        <v>706.4743938356163</v>
      </c>
      <c r="D111" s="80">
        <f t="shared" si="5"/>
        <v>37.217013627835371</v>
      </c>
      <c r="E111" s="18">
        <f>'NRU Proposal Calc'!J112</f>
        <v>799.07</v>
      </c>
      <c r="F111" s="4">
        <f t="shared" si="4"/>
        <v>0</v>
      </c>
      <c r="G111" s="4">
        <f t="shared" si="6"/>
        <v>0</v>
      </c>
      <c r="H111" s="6">
        <f t="shared" si="7"/>
        <v>0</v>
      </c>
    </row>
    <row r="112" spans="1:8" x14ac:dyDescent="0.3">
      <c r="A112" s="12">
        <v>10360</v>
      </c>
      <c r="B112" s="37" t="s">
        <v>116</v>
      </c>
      <c r="C112" s="91">
        <f>SUM('NRU Proposal Calc'!J113:M113)</f>
        <v>6.9804527968036538</v>
      </c>
      <c r="D112" s="80">
        <f t="shared" si="5"/>
        <v>0.36772968579460202</v>
      </c>
      <c r="E112" s="18">
        <f>'NRU Proposal Calc'!J113</f>
        <v>6.7649999999999997</v>
      </c>
      <c r="F112" s="4">
        <f t="shared" si="4"/>
        <v>1</v>
      </c>
      <c r="G112" s="4">
        <f t="shared" si="6"/>
        <v>0.21545279680365415</v>
      </c>
      <c r="H112" s="6">
        <f t="shared" si="7"/>
        <v>0</v>
      </c>
    </row>
    <row r="113" spans="1:8" x14ac:dyDescent="0.3">
      <c r="A113" s="12">
        <v>10363</v>
      </c>
      <c r="B113" s="37" t="s">
        <v>117</v>
      </c>
      <c r="C113" s="91">
        <f>SUM('NRU Proposal Calc'!J114:M114)</f>
        <v>91.005119634703206</v>
      </c>
      <c r="D113" s="80">
        <f t="shared" si="5"/>
        <v>4.7941423032461898</v>
      </c>
      <c r="E113" s="18">
        <f>'NRU Proposal Calc'!J114</f>
        <v>100.706</v>
      </c>
      <c r="F113" s="4">
        <f t="shared" si="4"/>
        <v>0</v>
      </c>
      <c r="G113" s="4">
        <f t="shared" si="6"/>
        <v>0</v>
      </c>
      <c r="H113" s="6">
        <f t="shared" si="7"/>
        <v>0</v>
      </c>
    </row>
    <row r="114" spans="1:8" x14ac:dyDescent="0.3">
      <c r="A114" s="12">
        <v>10369</v>
      </c>
      <c r="B114" s="37" t="s">
        <v>118</v>
      </c>
      <c r="C114" s="91">
        <f>SUM('NRU Proposal Calc'!J115:M115)</f>
        <v>16.871385159817351</v>
      </c>
      <c r="D114" s="80">
        <f t="shared" si="5"/>
        <v>0.88878319850256771</v>
      </c>
      <c r="E114" s="18">
        <f>'NRU Proposal Calc'!J115</f>
        <v>16.431999999999999</v>
      </c>
      <c r="F114" s="4">
        <f t="shared" si="4"/>
        <v>1</v>
      </c>
      <c r="G114" s="4">
        <f t="shared" si="6"/>
        <v>0.43938515981735193</v>
      </c>
      <c r="H114" s="6">
        <f t="shared" si="7"/>
        <v>0</v>
      </c>
    </row>
    <row r="115" spans="1:8" x14ac:dyDescent="0.3">
      <c r="A115" s="12">
        <v>10370</v>
      </c>
      <c r="B115" s="37" t="s">
        <v>119</v>
      </c>
      <c r="C115" s="91">
        <f>SUM('NRU Proposal Calc'!J116:M116)</f>
        <v>408.32521563926946</v>
      </c>
      <c r="D115" s="80">
        <f t="shared" si="5"/>
        <v>21.51053916127</v>
      </c>
      <c r="E115" s="18">
        <f>'NRU Proposal Calc'!J116</f>
        <v>402.39</v>
      </c>
      <c r="F115" s="4">
        <f t="shared" si="4"/>
        <v>1</v>
      </c>
      <c r="G115" s="4">
        <f t="shared" si="6"/>
        <v>5.9352156392694724</v>
      </c>
      <c r="H115" s="6">
        <f t="shared" si="7"/>
        <v>0</v>
      </c>
    </row>
    <row r="116" spans="1:8" x14ac:dyDescent="0.3">
      <c r="A116" s="12">
        <v>10371</v>
      </c>
      <c r="B116" s="37" t="s">
        <v>120</v>
      </c>
      <c r="C116" s="91">
        <f>SUM('NRU Proposal Calc'!J117:M117)</f>
        <v>11.151794178082191</v>
      </c>
      <c r="D116" s="80">
        <f t="shared" si="5"/>
        <v>0.58747561061225306</v>
      </c>
      <c r="E116" s="18">
        <f>'NRU Proposal Calc'!J117</f>
        <v>11.032</v>
      </c>
      <c r="F116" s="4">
        <f t="shared" si="4"/>
        <v>1</v>
      </c>
      <c r="G116" s="4">
        <f t="shared" si="6"/>
        <v>0.11979417808219139</v>
      </c>
      <c r="H116" s="6">
        <f t="shared" si="7"/>
        <v>0</v>
      </c>
    </row>
    <row r="117" spans="1:8" x14ac:dyDescent="0.3">
      <c r="A117" s="12">
        <v>10376</v>
      </c>
      <c r="B117" s="37" t="s">
        <v>121</v>
      </c>
      <c r="C117" s="91">
        <f>SUM('NRU Proposal Calc'!J118:M118)</f>
        <v>55.395735844748863</v>
      </c>
      <c r="D117" s="80">
        <f t="shared" si="5"/>
        <v>2.9182428603883674</v>
      </c>
      <c r="E117" s="18">
        <f>'NRU Proposal Calc'!J118</f>
        <v>56.029000000000003</v>
      </c>
      <c r="F117" s="4">
        <f t="shared" si="4"/>
        <v>0</v>
      </c>
      <c r="G117" s="4">
        <f t="shared" si="6"/>
        <v>0</v>
      </c>
      <c r="H117" s="6">
        <f t="shared" si="7"/>
        <v>0</v>
      </c>
    </row>
    <row r="118" spans="1:8" x14ac:dyDescent="0.3">
      <c r="A118" s="12">
        <v>10378</v>
      </c>
      <c r="B118" s="37" t="s">
        <v>122</v>
      </c>
      <c r="C118" s="91">
        <f>SUM('NRU Proposal Calc'!J119:M119)</f>
        <v>2.0242332191780825</v>
      </c>
      <c r="D118" s="80">
        <f t="shared" si="5"/>
        <v>0.10663644140738249</v>
      </c>
      <c r="E118" s="18">
        <f>'NRU Proposal Calc'!J119</f>
        <v>2.0209999999999999</v>
      </c>
      <c r="F118" s="4">
        <f t="shared" si="4"/>
        <v>1</v>
      </c>
      <c r="G118" s="4">
        <f t="shared" si="6"/>
        <v>3.2332191780826136E-3</v>
      </c>
      <c r="H118" s="6">
        <f t="shared" si="7"/>
        <v>0</v>
      </c>
    </row>
    <row r="119" spans="1:8" x14ac:dyDescent="0.3">
      <c r="A119" s="12">
        <v>10379</v>
      </c>
      <c r="B119" s="37" t="s">
        <v>123</v>
      </c>
      <c r="C119" s="91">
        <f>SUM('NRU Proposal Calc'!J120:M120)</f>
        <v>4.5046874429223731</v>
      </c>
      <c r="D119" s="80">
        <f t="shared" si="5"/>
        <v>0.23730656824257124</v>
      </c>
      <c r="E119" s="18">
        <f>'NRU Proposal Calc'!J120</f>
        <v>4.8079999999999998</v>
      </c>
      <c r="F119" s="4">
        <f t="shared" si="4"/>
        <v>0</v>
      </c>
      <c r="G119" s="4">
        <f t="shared" si="6"/>
        <v>0</v>
      </c>
      <c r="H119" s="6">
        <f t="shared" si="7"/>
        <v>0</v>
      </c>
    </row>
    <row r="120" spans="1:8" x14ac:dyDescent="0.3">
      <c r="A120" s="12">
        <v>10388</v>
      </c>
      <c r="B120" s="37" t="s">
        <v>124</v>
      </c>
      <c r="C120" s="91">
        <f>SUM('NRU Proposal Calc'!J121:M121)</f>
        <v>173.8148911529681</v>
      </c>
      <c r="D120" s="80">
        <f t="shared" si="5"/>
        <v>9.1565543340356701</v>
      </c>
      <c r="E120" s="18">
        <f>'NRU Proposal Calc'!J121</f>
        <v>113.223</v>
      </c>
      <c r="F120" s="4">
        <f t="shared" si="4"/>
        <v>1</v>
      </c>
      <c r="G120" s="4">
        <f t="shared" si="6"/>
        <v>60.591891152968103</v>
      </c>
      <c r="H120" s="6">
        <f t="shared" si="7"/>
        <v>0</v>
      </c>
    </row>
    <row r="121" spans="1:8" x14ac:dyDescent="0.3">
      <c r="A121" s="12">
        <v>10391</v>
      </c>
      <c r="B121" s="37" t="s">
        <v>125</v>
      </c>
      <c r="C121" s="91">
        <f>SUM('NRU Proposal Calc'!J122:M122)</f>
        <v>31.653157191780821</v>
      </c>
      <c r="D121" s="80">
        <f t="shared" si="5"/>
        <v>1.6674857473243814</v>
      </c>
      <c r="E121" s="18">
        <f>'NRU Proposal Calc'!J122</f>
        <v>29.977</v>
      </c>
      <c r="F121" s="4">
        <f t="shared" si="4"/>
        <v>1</v>
      </c>
      <c r="G121" s="4">
        <f t="shared" si="6"/>
        <v>1.6761571917808205</v>
      </c>
      <c r="H121" s="6">
        <f t="shared" si="7"/>
        <v>0</v>
      </c>
    </row>
    <row r="122" spans="1:8" x14ac:dyDescent="0.3">
      <c r="A122" s="12">
        <v>10406</v>
      </c>
      <c r="B122" s="37" t="s">
        <v>126</v>
      </c>
      <c r="C122" s="91">
        <f>SUM('NRU Proposal Calc'!J123:M123)</f>
        <v>0.58792271689497722</v>
      </c>
      <c r="D122" s="80">
        <f t="shared" si="5"/>
        <v>3.0971720925366774E-2</v>
      </c>
      <c r="E122" s="18">
        <f>'NRU Proposal Calc'!J123</f>
        <v>0.45800000000000002</v>
      </c>
      <c r="F122" s="4">
        <f t="shared" si="4"/>
        <v>1</v>
      </c>
      <c r="G122" s="4">
        <f t="shared" si="6"/>
        <v>0.1299227168949772</v>
      </c>
      <c r="H122" s="6">
        <f t="shared" si="7"/>
        <v>0</v>
      </c>
    </row>
    <row r="123" spans="1:8" x14ac:dyDescent="0.3">
      <c r="A123" s="12">
        <v>10408</v>
      </c>
      <c r="B123" s="37" t="s">
        <v>127</v>
      </c>
      <c r="C123" s="91">
        <f>SUM('NRU Proposal Calc'!J124:M124)</f>
        <v>1.5837487442922376</v>
      </c>
      <c r="D123" s="80">
        <f t="shared" si="5"/>
        <v>8.3431755083689815E-2</v>
      </c>
      <c r="E123" s="18">
        <f>'NRU Proposal Calc'!J124</f>
        <v>1.5269999999999999</v>
      </c>
      <c r="F123" s="4">
        <f t="shared" si="4"/>
        <v>1</v>
      </c>
      <c r="G123" s="4">
        <f t="shared" si="6"/>
        <v>5.6748744292237641E-2</v>
      </c>
      <c r="H123" s="6">
        <f t="shared" si="7"/>
        <v>0</v>
      </c>
    </row>
    <row r="124" spans="1:8" x14ac:dyDescent="0.3">
      <c r="A124" s="12">
        <v>10409</v>
      </c>
      <c r="B124" s="37" t="s">
        <v>128</v>
      </c>
      <c r="C124" s="91">
        <f>SUM('NRU Proposal Calc'!J125:M125)</f>
        <v>22.953003652968036</v>
      </c>
      <c r="D124" s="80">
        <f t="shared" si="5"/>
        <v>1.2091623662598492</v>
      </c>
      <c r="E124" s="18">
        <f>'NRU Proposal Calc'!J125</f>
        <v>20.420999999999999</v>
      </c>
      <c r="F124" s="4">
        <f t="shared" si="4"/>
        <v>1</v>
      </c>
      <c r="G124" s="4">
        <f t="shared" si="6"/>
        <v>2.5320036529680365</v>
      </c>
      <c r="H124" s="6">
        <f t="shared" si="7"/>
        <v>0</v>
      </c>
    </row>
    <row r="125" spans="1:8" x14ac:dyDescent="0.3">
      <c r="A125" s="12">
        <v>10426</v>
      </c>
      <c r="B125" s="37" t="s">
        <v>129</v>
      </c>
      <c r="C125" s="91">
        <f>SUM('NRU Proposal Calc'!J126:M126)</f>
        <v>15.818367123287665</v>
      </c>
      <c r="D125" s="80">
        <f t="shared" si="5"/>
        <v>0.8333102939531063</v>
      </c>
      <c r="E125" s="18">
        <f>'NRU Proposal Calc'!J126</f>
        <v>36.539000000000001</v>
      </c>
      <c r="F125" s="4">
        <f t="shared" si="4"/>
        <v>0</v>
      </c>
      <c r="G125" s="4">
        <f t="shared" si="6"/>
        <v>0</v>
      </c>
      <c r="H125" s="6">
        <f t="shared" si="7"/>
        <v>0</v>
      </c>
    </row>
    <row r="126" spans="1:8" x14ac:dyDescent="0.3">
      <c r="A126" s="12">
        <v>10434</v>
      </c>
      <c r="B126" s="37" t="s">
        <v>130</v>
      </c>
      <c r="C126" s="91">
        <f>SUM('NRU Proposal Calc'!J127:M127)</f>
        <v>26.469575228310493</v>
      </c>
      <c r="D126" s="80">
        <f t="shared" si="5"/>
        <v>1.3944150709364058</v>
      </c>
      <c r="E126" s="18">
        <f>'NRU Proposal Calc'!J127</f>
        <v>27.157</v>
      </c>
      <c r="F126" s="4">
        <f t="shared" si="4"/>
        <v>0</v>
      </c>
      <c r="G126" s="4">
        <f t="shared" si="6"/>
        <v>0</v>
      </c>
      <c r="H126" s="6">
        <f t="shared" si="7"/>
        <v>0</v>
      </c>
    </row>
    <row r="127" spans="1:8" x14ac:dyDescent="0.3">
      <c r="A127" s="12">
        <v>10436</v>
      </c>
      <c r="B127" s="37" t="s">
        <v>131</v>
      </c>
      <c r="C127" s="91">
        <f>SUM('NRU Proposal Calc'!J128:M128)</f>
        <v>21.448066038812783</v>
      </c>
      <c r="D127" s="80">
        <f t="shared" si="5"/>
        <v>1.1298823751040898</v>
      </c>
      <c r="E127" s="18">
        <f>'NRU Proposal Calc'!J128</f>
        <v>19.152000000000001</v>
      </c>
      <c r="F127" s="4">
        <f t="shared" si="4"/>
        <v>1</v>
      </c>
      <c r="G127" s="4">
        <f t="shared" si="6"/>
        <v>2.296066038812782</v>
      </c>
      <c r="H127" s="6">
        <f t="shared" si="7"/>
        <v>0</v>
      </c>
    </row>
    <row r="128" spans="1:8" x14ac:dyDescent="0.3">
      <c r="A128" s="12">
        <v>10440</v>
      </c>
      <c r="B128" s="37" t="s">
        <v>132</v>
      </c>
      <c r="C128" s="91">
        <f>SUM('NRU Proposal Calc'!J129:M129)</f>
        <v>5.0994982876712323</v>
      </c>
      <c r="D128" s="80">
        <f t="shared" si="5"/>
        <v>0.26864115518324594</v>
      </c>
      <c r="E128" s="18">
        <f>'NRU Proposal Calc'!J129</f>
        <v>5.0049999999999999</v>
      </c>
      <c r="F128" s="4">
        <f t="shared" si="4"/>
        <v>1</v>
      </c>
      <c r="G128" s="4">
        <f t="shared" si="6"/>
        <v>9.4498287671232362E-2</v>
      </c>
      <c r="H128" s="6">
        <f t="shared" si="7"/>
        <v>0</v>
      </c>
    </row>
    <row r="129" spans="1:8" x14ac:dyDescent="0.3">
      <c r="A129" s="12">
        <v>10442</v>
      </c>
      <c r="B129" s="37" t="s">
        <v>133</v>
      </c>
      <c r="C129" s="91">
        <f>SUM('NRU Proposal Calc'!J130:M130)</f>
        <v>11.461771118721456</v>
      </c>
      <c r="D129" s="80">
        <f t="shared" si="5"/>
        <v>0.60380517064266315</v>
      </c>
      <c r="E129" s="18">
        <f>'NRU Proposal Calc'!J130</f>
        <v>13.396000000000001</v>
      </c>
      <c r="F129" s="4">
        <f t="shared" si="4"/>
        <v>0</v>
      </c>
      <c r="G129" s="4">
        <f t="shared" si="6"/>
        <v>0</v>
      </c>
      <c r="H129" s="6">
        <f t="shared" si="7"/>
        <v>0</v>
      </c>
    </row>
    <row r="130" spans="1:8" x14ac:dyDescent="0.3">
      <c r="A130" s="12">
        <v>10446</v>
      </c>
      <c r="B130" s="37" t="s">
        <v>134</v>
      </c>
      <c r="C130" s="91">
        <f>SUM('NRU Proposal Calc'!J131:M131)</f>
        <v>98.695892009132422</v>
      </c>
      <c r="D130" s="80">
        <f t="shared" si="5"/>
        <v>5.1992915666380517</v>
      </c>
      <c r="E130" s="18">
        <f>'NRU Proposal Calc'!J131</f>
        <v>95.771000000000001</v>
      </c>
      <c r="F130" s="4">
        <f t="shared" si="4"/>
        <v>1</v>
      </c>
      <c r="G130" s="4">
        <f t="shared" si="6"/>
        <v>2.9248920091324209</v>
      </c>
      <c r="H130" s="6">
        <f t="shared" si="7"/>
        <v>0</v>
      </c>
    </row>
    <row r="131" spans="1:8" x14ac:dyDescent="0.3">
      <c r="A131" s="12">
        <v>10448</v>
      </c>
      <c r="B131" s="37" t="s">
        <v>135</v>
      </c>
      <c r="C131" s="91">
        <f>SUM('NRU Proposal Calc'!J132:M132)</f>
        <v>8.2358578767123287</v>
      </c>
      <c r="D131" s="80">
        <f t="shared" si="5"/>
        <v>0.43386432333432634</v>
      </c>
      <c r="E131" s="18">
        <f>'NRU Proposal Calc'!J132</f>
        <v>8.4809999999999999</v>
      </c>
      <c r="F131" s="4">
        <f t="shared" si="4"/>
        <v>0</v>
      </c>
      <c r="G131" s="4">
        <f t="shared" si="6"/>
        <v>0</v>
      </c>
      <c r="H131" s="6">
        <f t="shared" si="7"/>
        <v>0</v>
      </c>
    </row>
    <row r="132" spans="1:8" x14ac:dyDescent="0.3">
      <c r="A132" s="12">
        <v>10451</v>
      </c>
      <c r="B132" s="37" t="s">
        <v>136</v>
      </c>
      <c r="C132" s="91">
        <f>SUM('NRU Proposal Calc'!J133:M133)</f>
        <v>28.970902796803649</v>
      </c>
      <c r="D132" s="80">
        <f t="shared" si="5"/>
        <v>1.5261848038758716</v>
      </c>
      <c r="E132" s="18">
        <f>'NRU Proposal Calc'!J133</f>
        <v>26.832999999999998</v>
      </c>
      <c r="F132" s="4">
        <f t="shared" si="4"/>
        <v>1</v>
      </c>
      <c r="G132" s="4">
        <f t="shared" si="6"/>
        <v>2.137902796803651</v>
      </c>
      <c r="H132" s="6">
        <f t="shared" si="7"/>
        <v>0</v>
      </c>
    </row>
    <row r="133" spans="1:8" x14ac:dyDescent="0.3">
      <c r="A133" s="12">
        <v>10482</v>
      </c>
      <c r="B133" s="37" t="s">
        <v>137</v>
      </c>
      <c r="C133" s="91">
        <f>SUM('NRU Proposal Calc'!J134:M134)</f>
        <v>2.8096676940639269</v>
      </c>
      <c r="D133" s="80">
        <f t="shared" si="5"/>
        <v>0.14801306568514766</v>
      </c>
      <c r="E133" s="18">
        <f>'NRU Proposal Calc'!J134</f>
        <v>4.1139999999999999</v>
      </c>
      <c r="F133" s="4">
        <f t="shared" si="4"/>
        <v>0</v>
      </c>
      <c r="G133" s="4">
        <f t="shared" si="6"/>
        <v>0</v>
      </c>
      <c r="H133" s="6">
        <f t="shared" si="7"/>
        <v>0</v>
      </c>
    </row>
    <row r="134" spans="1:8" x14ac:dyDescent="0.3">
      <c r="A134" s="12">
        <v>10502</v>
      </c>
      <c r="B134" s="37" t="s">
        <v>138</v>
      </c>
      <c r="C134" s="91">
        <f>SUM('NRU Proposal Calc'!J135:M135)</f>
        <v>18.776276541095889</v>
      </c>
      <c r="D134" s="80">
        <f t="shared" si="5"/>
        <v>0.98913272159241006</v>
      </c>
      <c r="E134" s="18">
        <f>'NRU Proposal Calc'!J135</f>
        <v>18.707000000000001</v>
      </c>
      <c r="F134" s="4">
        <f t="shared" ref="F134:F140" si="8">IF((C134-E134)&gt;0,1,0)</f>
        <v>1</v>
      </c>
      <c r="G134" s="4">
        <f t="shared" si="6"/>
        <v>6.9276541095888433E-2</v>
      </c>
      <c r="H134" s="6">
        <f t="shared" si="7"/>
        <v>0</v>
      </c>
    </row>
    <row r="135" spans="1:8" x14ac:dyDescent="0.3">
      <c r="A135" s="12">
        <v>13927</v>
      </c>
      <c r="B135" s="37" t="s">
        <v>139</v>
      </c>
      <c r="C135" s="91">
        <f>SUM('NRU Proposal Calc'!J136:M136)</f>
        <v>3.4731445205479456</v>
      </c>
      <c r="D135" s="80">
        <f t="shared" ref="D135:D140" si="9">C135*C$2</f>
        <v>0.18296497096078912</v>
      </c>
      <c r="E135" s="18">
        <f>'NRU Proposal Calc'!J136</f>
        <v>4.0730000000000004</v>
      </c>
      <c r="F135" s="4">
        <f t="shared" si="8"/>
        <v>0</v>
      </c>
      <c r="G135" s="4">
        <f t="shared" ref="G135:G140" si="10">(C135-E135)*F135</f>
        <v>0</v>
      </c>
      <c r="H135" s="6">
        <f t="shared" ref="H135:H140" si="11">IF(F135=1,G135*$C$3,0)</f>
        <v>0</v>
      </c>
    </row>
    <row r="136" spans="1:8" x14ac:dyDescent="0.3">
      <c r="A136" s="12">
        <v>10597</v>
      </c>
      <c r="B136" s="37" t="s">
        <v>140</v>
      </c>
      <c r="C136" s="91">
        <f>SUM('NRU Proposal Calc'!J137:M137)</f>
        <v>12.350948287671235</v>
      </c>
      <c r="D136" s="80">
        <f t="shared" si="9"/>
        <v>0.65064695160898645</v>
      </c>
      <c r="E136" s="18">
        <f>'NRU Proposal Calc'!J137</f>
        <v>12.936999999999999</v>
      </c>
      <c r="F136" s="4">
        <f t="shared" si="8"/>
        <v>0</v>
      </c>
      <c r="G136" s="4">
        <f t="shared" si="10"/>
        <v>0</v>
      </c>
      <c r="H136" s="6">
        <f t="shared" si="11"/>
        <v>0</v>
      </c>
    </row>
    <row r="137" spans="1:8" x14ac:dyDescent="0.3">
      <c r="A137" s="12">
        <v>10706</v>
      </c>
      <c r="B137" s="37" t="s">
        <v>141</v>
      </c>
      <c r="C137" s="91">
        <f>SUM('NRU Proposal Calc'!J138:M138)</f>
        <v>16.378003082191778</v>
      </c>
      <c r="D137" s="80">
        <f t="shared" si="9"/>
        <v>0.8627918707673502</v>
      </c>
      <c r="E137" s="18">
        <f>'NRU Proposal Calc'!J138</f>
        <v>17.277999999999999</v>
      </c>
      <c r="F137" s="4">
        <f t="shared" si="8"/>
        <v>0</v>
      </c>
      <c r="G137" s="4">
        <f t="shared" si="10"/>
        <v>0</v>
      </c>
      <c r="H137" s="6">
        <f t="shared" si="11"/>
        <v>0</v>
      </c>
    </row>
    <row r="138" spans="1:8" x14ac:dyDescent="0.3">
      <c r="A138" s="12">
        <v>11680</v>
      </c>
      <c r="B138" s="37" t="s">
        <v>142</v>
      </c>
      <c r="C138" s="91">
        <f>SUM('NRU Proposal Calc'!J139:M139)</f>
        <v>6.3755607876712332</v>
      </c>
      <c r="D138" s="80">
        <f t="shared" si="9"/>
        <v>0.33586402393384363</v>
      </c>
      <c r="E138" s="18">
        <f>'NRU Proposal Calc'!J139</f>
        <v>6.3289999999999997</v>
      </c>
      <c r="F138" s="4">
        <f t="shared" si="8"/>
        <v>1</v>
      </c>
      <c r="G138" s="4">
        <f t="shared" si="10"/>
        <v>4.6560787671233506E-2</v>
      </c>
      <c r="H138" s="6">
        <f t="shared" si="11"/>
        <v>0</v>
      </c>
    </row>
    <row r="139" spans="1:8" x14ac:dyDescent="0.3">
      <c r="A139" s="12">
        <v>12026</v>
      </c>
      <c r="B139" s="37" t="s">
        <v>143</v>
      </c>
      <c r="C139" s="91">
        <f>SUM('NRU Proposal Calc'!J140:M140)</f>
        <v>45.577719691780821</v>
      </c>
      <c r="D139" s="80">
        <f t="shared" si="9"/>
        <v>2.4010305676972035</v>
      </c>
      <c r="E139" s="18">
        <f>'NRU Proposal Calc'!J140</f>
        <v>45.173000000000002</v>
      </c>
      <c r="F139" s="4">
        <f t="shared" si="8"/>
        <v>1</v>
      </c>
      <c r="G139" s="4">
        <f t="shared" si="10"/>
        <v>0.40471969178081935</v>
      </c>
      <c r="H139" s="6">
        <f t="shared" si="11"/>
        <v>0</v>
      </c>
    </row>
    <row r="140" spans="1:8" ht="14.5" thickBot="1" x14ac:dyDescent="0.35">
      <c r="A140" s="13" t="s">
        <v>144</v>
      </c>
      <c r="B140" s="38" t="s">
        <v>0</v>
      </c>
      <c r="C140" s="92">
        <f>SUM('NRU Proposal Calc'!J141:M141)</f>
        <v>0</v>
      </c>
      <c r="D140" s="83">
        <f t="shared" si="9"/>
        <v>0</v>
      </c>
      <c r="E140" s="18">
        <f>'NRU Proposal Calc'!J141</f>
        <v>0</v>
      </c>
      <c r="F140" s="82">
        <f t="shared" si="8"/>
        <v>0</v>
      </c>
      <c r="G140" s="82">
        <f t="shared" si="10"/>
        <v>0</v>
      </c>
      <c r="H140" s="84">
        <f t="shared" si="11"/>
        <v>0</v>
      </c>
    </row>
  </sheetData>
  <mergeCells count="2">
    <mergeCell ref="A4:B4"/>
    <mergeCell ref="E4:H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Z140"/>
  <sheetViews>
    <sheetView zoomScale="110" zoomScaleNormal="110" workbookViewId="0">
      <pane xSplit="2" ySplit="2" topLeftCell="BO3" activePane="bottomRight" state="frozen"/>
      <selection activeCell="AT147" sqref="AT147"/>
      <selection pane="topRight" activeCell="AT147" sqref="AT147"/>
      <selection pane="bottomLeft" activeCell="AT147" sqref="AT147"/>
      <selection pane="bottomRight" activeCell="BV1" sqref="BV1:BY1"/>
    </sheetView>
  </sheetViews>
  <sheetFormatPr defaultColWidth="8.81640625" defaultRowHeight="14" x14ac:dyDescent="0.3"/>
  <cols>
    <col min="1" max="1" width="8.81640625" style="1" bestFit="1" customWidth="1"/>
    <col min="2" max="2" width="32.453125" style="1" bestFit="1" customWidth="1"/>
    <col min="3" max="6" width="13.453125" style="1" bestFit="1" customWidth="1"/>
    <col min="7" max="63" width="9.453125" style="1" customWidth="1"/>
    <col min="64" max="65" width="9.453125" style="24" customWidth="1"/>
    <col min="66" max="71" width="9.453125" style="1" customWidth="1"/>
    <col min="72" max="73" width="9.453125" style="24" customWidth="1"/>
    <col min="74" max="81" width="16.453125" style="1" customWidth="1"/>
    <col min="82" max="16384" width="8.81640625" style="1"/>
  </cols>
  <sheetData>
    <row r="1" spans="1:78" ht="14.9" customHeight="1" thickBot="1" x14ac:dyDescent="0.35">
      <c r="A1" s="461" t="s">
        <v>2</v>
      </c>
      <c r="B1" s="466"/>
      <c r="C1" s="451" t="s">
        <v>287</v>
      </c>
      <c r="D1" s="452"/>
      <c r="E1" s="452"/>
      <c r="F1" s="453"/>
      <c r="G1" s="467" t="s">
        <v>4</v>
      </c>
      <c r="H1" s="468"/>
      <c r="I1" s="468"/>
      <c r="J1" s="468"/>
      <c r="K1" s="468"/>
      <c r="L1" s="468"/>
      <c r="M1" s="468"/>
      <c r="N1" s="468"/>
      <c r="O1" s="468"/>
      <c r="P1" s="468"/>
      <c r="Q1" s="468"/>
      <c r="R1" s="468"/>
      <c r="S1" s="468"/>
      <c r="T1" s="468"/>
      <c r="U1" s="468"/>
      <c r="V1" s="467" t="s">
        <v>5</v>
      </c>
      <c r="W1" s="468"/>
      <c r="X1" s="468"/>
      <c r="Y1" s="468"/>
      <c r="Z1" s="468"/>
      <c r="AA1" s="468"/>
      <c r="AB1" s="468"/>
      <c r="AC1" s="468"/>
      <c r="AD1" s="468"/>
      <c r="AE1" s="468"/>
      <c r="AF1" s="468"/>
      <c r="AG1" s="468"/>
      <c r="AH1" s="468"/>
      <c r="AI1" s="470"/>
      <c r="AJ1" s="467" t="s">
        <v>165</v>
      </c>
      <c r="AK1" s="468"/>
      <c r="AL1" s="468"/>
      <c r="AM1" s="468"/>
      <c r="AN1" s="468"/>
      <c r="AO1" s="468"/>
      <c r="AP1" s="470"/>
      <c r="AQ1" s="467" t="s">
        <v>176</v>
      </c>
      <c r="AR1" s="468"/>
      <c r="AS1" s="468"/>
      <c r="AT1" s="468"/>
      <c r="AU1" s="468"/>
      <c r="AV1" s="468"/>
      <c r="AW1" s="470"/>
      <c r="AX1" s="467" t="s">
        <v>166</v>
      </c>
      <c r="AY1" s="468"/>
      <c r="AZ1" s="468"/>
      <c r="BA1" s="468"/>
      <c r="BB1" s="468"/>
      <c r="BC1" s="468"/>
      <c r="BD1" s="470"/>
      <c r="BE1" s="471" t="s">
        <v>153</v>
      </c>
      <c r="BF1" s="469" t="s">
        <v>167</v>
      </c>
      <c r="BG1" s="456"/>
      <c r="BH1" s="456"/>
      <c r="BI1" s="456"/>
      <c r="BJ1" s="456"/>
      <c r="BK1" s="456"/>
      <c r="BL1" s="456"/>
      <c r="BM1" s="457"/>
      <c r="BN1" s="469" t="s">
        <v>168</v>
      </c>
      <c r="BO1" s="456"/>
      <c r="BP1" s="456"/>
      <c r="BQ1" s="456"/>
      <c r="BR1" s="456"/>
      <c r="BS1" s="456"/>
      <c r="BT1" s="456"/>
      <c r="BU1" s="457"/>
      <c r="BV1" s="469" t="s">
        <v>181</v>
      </c>
      <c r="BW1" s="456"/>
      <c r="BX1" s="456"/>
      <c r="BY1" s="457"/>
    </row>
    <row r="2" spans="1:78" ht="15" customHeight="1" thickBot="1" x14ac:dyDescent="0.35">
      <c r="A2" s="8" t="s">
        <v>7</v>
      </c>
      <c r="B2" s="9" t="s">
        <v>8</v>
      </c>
      <c r="C2" s="194" t="s">
        <v>195</v>
      </c>
      <c r="D2" s="195" t="s">
        <v>196</v>
      </c>
      <c r="E2" s="195" t="s">
        <v>190</v>
      </c>
      <c r="F2" s="196" t="s">
        <v>191</v>
      </c>
      <c r="G2" s="14" t="s">
        <v>147</v>
      </c>
      <c r="H2" s="15" t="s">
        <v>156</v>
      </c>
      <c r="I2" s="10" t="s">
        <v>157</v>
      </c>
      <c r="J2" s="14" t="s">
        <v>158</v>
      </c>
      <c r="K2" s="10" t="s">
        <v>155</v>
      </c>
      <c r="L2" s="14" t="s">
        <v>6</v>
      </c>
      <c r="M2" s="10" t="s">
        <v>148</v>
      </c>
      <c r="N2" s="14" t="s">
        <v>149</v>
      </c>
      <c r="O2" s="10" t="s">
        <v>150</v>
      </c>
      <c r="P2" s="14" t="s">
        <v>159</v>
      </c>
      <c r="Q2" s="10" t="s">
        <v>160</v>
      </c>
      <c r="R2" s="14" t="s">
        <v>161</v>
      </c>
      <c r="S2" s="10" t="s">
        <v>162</v>
      </c>
      <c r="T2" s="10" t="s">
        <v>163</v>
      </c>
      <c r="U2" s="14" t="s">
        <v>164</v>
      </c>
      <c r="V2" s="17" t="s">
        <v>156</v>
      </c>
      <c r="W2" s="16" t="s">
        <v>157</v>
      </c>
      <c r="X2" s="14" t="s">
        <v>158</v>
      </c>
      <c r="Y2" s="16" t="s">
        <v>155</v>
      </c>
      <c r="Z2" s="14" t="s">
        <v>6</v>
      </c>
      <c r="AA2" s="16" t="s">
        <v>148</v>
      </c>
      <c r="AB2" s="14" t="s">
        <v>149</v>
      </c>
      <c r="AC2" s="16" t="s">
        <v>150</v>
      </c>
      <c r="AD2" s="14" t="s">
        <v>159</v>
      </c>
      <c r="AE2" s="16" t="s">
        <v>160</v>
      </c>
      <c r="AF2" s="14" t="s">
        <v>161</v>
      </c>
      <c r="AG2" s="16" t="s">
        <v>162</v>
      </c>
      <c r="AH2" s="16" t="s">
        <v>163</v>
      </c>
      <c r="AI2" s="11" t="s">
        <v>164</v>
      </c>
      <c r="AJ2" s="17" t="s">
        <v>156</v>
      </c>
      <c r="AK2" s="16" t="s">
        <v>157</v>
      </c>
      <c r="AL2" s="14" t="s">
        <v>158</v>
      </c>
      <c r="AM2" s="16" t="s">
        <v>155</v>
      </c>
      <c r="AN2" s="14" t="s">
        <v>6</v>
      </c>
      <c r="AO2" s="16" t="s">
        <v>148</v>
      </c>
      <c r="AP2" s="11" t="s">
        <v>149</v>
      </c>
      <c r="AQ2" s="17" t="s">
        <v>156</v>
      </c>
      <c r="AR2" s="16" t="s">
        <v>157</v>
      </c>
      <c r="AS2" s="16" t="s">
        <v>158</v>
      </c>
      <c r="AT2" s="34" t="s">
        <v>155</v>
      </c>
      <c r="AU2" s="16" t="s">
        <v>6</v>
      </c>
      <c r="AV2" s="34" t="s">
        <v>148</v>
      </c>
      <c r="AW2" s="35" t="s">
        <v>149</v>
      </c>
      <c r="AX2" s="17" t="s">
        <v>156</v>
      </c>
      <c r="AY2" s="16" t="s">
        <v>157</v>
      </c>
      <c r="AZ2" s="14" t="s">
        <v>158</v>
      </c>
      <c r="BA2" s="16" t="s">
        <v>155</v>
      </c>
      <c r="BB2" s="14" t="s">
        <v>6</v>
      </c>
      <c r="BC2" s="16" t="s">
        <v>148</v>
      </c>
      <c r="BD2" s="11" t="s">
        <v>149</v>
      </c>
      <c r="BE2" s="472"/>
      <c r="BF2" s="25" t="s">
        <v>169</v>
      </c>
      <c r="BG2" s="28" t="s">
        <v>170</v>
      </c>
      <c r="BH2" s="26" t="s">
        <v>171</v>
      </c>
      <c r="BI2" s="28" t="s">
        <v>172</v>
      </c>
      <c r="BJ2" s="26" t="s">
        <v>173</v>
      </c>
      <c r="BK2" s="28" t="s">
        <v>174</v>
      </c>
      <c r="BL2" s="26" t="s">
        <v>175</v>
      </c>
      <c r="BM2" s="29" t="s">
        <v>6</v>
      </c>
      <c r="BN2" s="33" t="s">
        <v>169</v>
      </c>
      <c r="BO2" s="26" t="s">
        <v>170</v>
      </c>
      <c r="BP2" s="28" t="s">
        <v>171</v>
      </c>
      <c r="BQ2" s="26" t="s">
        <v>172</v>
      </c>
      <c r="BR2" s="28" t="s">
        <v>173</v>
      </c>
      <c r="BS2" s="26" t="s">
        <v>174</v>
      </c>
      <c r="BT2" s="28" t="s">
        <v>175</v>
      </c>
      <c r="BU2" s="29" t="s">
        <v>6</v>
      </c>
      <c r="BV2" s="25" t="s">
        <v>179</v>
      </c>
      <c r="BW2" s="28" t="s">
        <v>178</v>
      </c>
      <c r="BX2" s="28" t="s">
        <v>180</v>
      </c>
      <c r="BY2" s="31" t="s">
        <v>182</v>
      </c>
      <c r="BZ2" s="1" t="s">
        <v>302</v>
      </c>
    </row>
    <row r="3" spans="1:78" x14ac:dyDescent="0.3">
      <c r="A3" s="12">
        <v>10005</v>
      </c>
      <c r="B3" s="37" t="s">
        <v>10</v>
      </c>
      <c r="C3" s="72">
        <v>0.55600000000000005</v>
      </c>
      <c r="D3" s="69">
        <v>0.52300000000000002</v>
      </c>
      <c r="E3" s="70">
        <v>0.55600000000000005</v>
      </c>
      <c r="F3" s="73">
        <v>0.54800000000000004</v>
      </c>
      <c r="G3" s="7">
        <v>0.53517759562841527</v>
      </c>
      <c r="H3" s="21">
        <v>0.65168036529680373</v>
      </c>
      <c r="I3" s="19">
        <v>0.65246917808219185</v>
      </c>
      <c r="J3" s="21">
        <v>0.68033344717668487</v>
      </c>
      <c r="K3" s="19">
        <v>0.68874006849315061</v>
      </c>
      <c r="L3" s="21">
        <v>0.68874006849315061</v>
      </c>
      <c r="M3" s="19">
        <v>0.68873995433789947</v>
      </c>
      <c r="N3" s="21">
        <v>0.68396618852459012</v>
      </c>
      <c r="O3" s="19">
        <v>0.68873961187214605</v>
      </c>
      <c r="P3" s="21">
        <v>0.68874006849315061</v>
      </c>
      <c r="Q3" s="19">
        <v>0.68874006849315061</v>
      </c>
      <c r="R3" s="21">
        <v>0.68396641621129317</v>
      </c>
      <c r="S3" s="19">
        <v>0.68873972602739719</v>
      </c>
      <c r="T3" s="19">
        <v>0.68873972602739719</v>
      </c>
      <c r="U3" s="21">
        <v>0.68873961187214605</v>
      </c>
      <c r="V3" s="18">
        <v>0</v>
      </c>
      <c r="W3" s="5">
        <v>0</v>
      </c>
      <c r="X3" s="4">
        <v>0</v>
      </c>
      <c r="Y3" s="5">
        <v>0</v>
      </c>
      <c r="Z3" s="4">
        <v>0</v>
      </c>
      <c r="AA3" s="5">
        <v>0</v>
      </c>
      <c r="AB3" s="4">
        <v>0</v>
      </c>
      <c r="AC3" s="5">
        <v>0</v>
      </c>
      <c r="AD3" s="4">
        <v>0</v>
      </c>
      <c r="AE3" s="5">
        <v>0</v>
      </c>
      <c r="AF3" s="4">
        <v>0</v>
      </c>
      <c r="AG3" s="5">
        <v>0</v>
      </c>
      <c r="AH3" s="5">
        <v>0</v>
      </c>
      <c r="AI3" s="6">
        <v>0</v>
      </c>
      <c r="AJ3" s="18">
        <v>0</v>
      </c>
      <c r="AK3" s="5">
        <v>0</v>
      </c>
      <c r="AL3" s="4">
        <v>0</v>
      </c>
      <c r="AM3" s="5">
        <v>0</v>
      </c>
      <c r="AN3" s="4">
        <v>0</v>
      </c>
      <c r="AO3" s="5">
        <v>0</v>
      </c>
      <c r="AP3" s="6">
        <v>0</v>
      </c>
      <c r="AQ3" s="18">
        <v>0</v>
      </c>
      <c r="AR3" s="5">
        <v>0</v>
      </c>
      <c r="AS3" s="5">
        <v>0</v>
      </c>
      <c r="AT3" s="4">
        <v>0</v>
      </c>
      <c r="AU3" s="5">
        <v>0</v>
      </c>
      <c r="AV3" s="4">
        <v>0</v>
      </c>
      <c r="AW3" s="36">
        <v>0</v>
      </c>
      <c r="AX3" s="18">
        <v>0</v>
      </c>
      <c r="AY3" s="5">
        <v>0</v>
      </c>
      <c r="AZ3" s="4">
        <v>0</v>
      </c>
      <c r="BA3" s="5">
        <v>0</v>
      </c>
      <c r="BB3" s="4">
        <v>0</v>
      </c>
      <c r="BC3" s="5">
        <v>0</v>
      </c>
      <c r="BD3" s="6">
        <v>0</v>
      </c>
      <c r="BE3" s="97">
        <v>0</v>
      </c>
      <c r="BF3" s="18">
        <v>0</v>
      </c>
      <c r="BG3" s="5">
        <v>1.2999999999999999E-2</v>
      </c>
      <c r="BH3" s="4">
        <v>0</v>
      </c>
      <c r="BI3" s="5">
        <v>1E-3</v>
      </c>
      <c r="BJ3" s="4">
        <v>0</v>
      </c>
      <c r="BK3" s="5">
        <v>5.0000000000000001E-4</v>
      </c>
      <c r="BL3" s="5">
        <v>5.0000000000000001E-4</v>
      </c>
      <c r="BM3" s="7">
        <v>2.5000000000000001E-4</v>
      </c>
      <c r="BN3" s="3">
        <v>0</v>
      </c>
      <c r="BO3" s="4">
        <v>0</v>
      </c>
      <c r="BP3" s="5">
        <v>0</v>
      </c>
      <c r="BQ3" s="4">
        <v>0</v>
      </c>
      <c r="BR3" s="5">
        <v>0</v>
      </c>
      <c r="BS3" s="1">
        <v>0</v>
      </c>
      <c r="BT3" s="49">
        <v>0</v>
      </c>
      <c r="BU3" s="30">
        <v>0</v>
      </c>
      <c r="BV3" s="18">
        <v>0</v>
      </c>
      <c r="BW3" s="5">
        <v>0</v>
      </c>
      <c r="BX3" s="5">
        <v>0</v>
      </c>
      <c r="BY3" s="6">
        <v>0</v>
      </c>
      <c r="BZ3" s="5">
        <v>0</v>
      </c>
    </row>
    <row r="4" spans="1:78" x14ac:dyDescent="0.3">
      <c r="A4" s="12">
        <v>10015</v>
      </c>
      <c r="B4" s="37" t="s">
        <v>11</v>
      </c>
      <c r="C4" s="72">
        <v>0.58199999999999996</v>
      </c>
      <c r="D4" s="69">
        <v>0.54700000000000004</v>
      </c>
      <c r="E4" s="70">
        <v>0.58199999999999996</v>
      </c>
      <c r="F4" s="73">
        <v>0.57299999999999995</v>
      </c>
      <c r="G4" s="7">
        <v>0.56955828779599271</v>
      </c>
      <c r="H4" s="21">
        <v>0.58334771689497711</v>
      </c>
      <c r="I4" s="19">
        <v>0.58334771689497711</v>
      </c>
      <c r="J4" s="21">
        <v>0.58232479508196733</v>
      </c>
      <c r="K4" s="19">
        <v>0.58334771689497711</v>
      </c>
      <c r="L4" s="21">
        <v>0.58334771689497711</v>
      </c>
      <c r="M4" s="19">
        <v>0.58334771689497711</v>
      </c>
      <c r="N4" s="21">
        <v>0.58232479508196733</v>
      </c>
      <c r="O4" s="19">
        <v>0.58334771689497711</v>
      </c>
      <c r="P4" s="21">
        <v>0.58334771689497711</v>
      </c>
      <c r="Q4" s="19">
        <v>0.58334771689497711</v>
      </c>
      <c r="R4" s="21">
        <v>0.58232479508196733</v>
      </c>
      <c r="S4" s="19">
        <v>0.58334771689497711</v>
      </c>
      <c r="T4" s="19">
        <v>0.58334771689497711</v>
      </c>
      <c r="U4" s="21">
        <v>0.58334771689497711</v>
      </c>
      <c r="V4" s="18">
        <v>0</v>
      </c>
      <c r="W4" s="5">
        <v>0</v>
      </c>
      <c r="X4" s="4">
        <v>0</v>
      </c>
      <c r="Y4" s="5">
        <v>0</v>
      </c>
      <c r="Z4" s="4">
        <v>0</v>
      </c>
      <c r="AA4" s="5">
        <v>0</v>
      </c>
      <c r="AB4" s="4">
        <v>0</v>
      </c>
      <c r="AC4" s="5">
        <v>0</v>
      </c>
      <c r="AD4" s="4">
        <v>0</v>
      </c>
      <c r="AE4" s="5">
        <v>0</v>
      </c>
      <c r="AF4" s="4">
        <v>0</v>
      </c>
      <c r="AG4" s="5">
        <v>0</v>
      </c>
      <c r="AH4" s="5">
        <v>0</v>
      </c>
      <c r="AI4" s="6">
        <v>0</v>
      </c>
      <c r="AJ4" s="18">
        <v>0</v>
      </c>
      <c r="AK4" s="5">
        <v>0</v>
      </c>
      <c r="AL4" s="4">
        <v>0</v>
      </c>
      <c r="AM4" s="5">
        <v>0</v>
      </c>
      <c r="AN4" s="4">
        <v>0</v>
      </c>
      <c r="AO4" s="5">
        <v>0</v>
      </c>
      <c r="AP4" s="6">
        <v>0</v>
      </c>
      <c r="AQ4" s="18">
        <v>0</v>
      </c>
      <c r="AR4" s="5">
        <v>0</v>
      </c>
      <c r="AS4" s="5">
        <v>0</v>
      </c>
      <c r="AT4" s="4">
        <v>0</v>
      </c>
      <c r="AU4" s="5">
        <v>0</v>
      </c>
      <c r="AV4" s="4">
        <v>0</v>
      </c>
      <c r="AW4" s="36">
        <v>0</v>
      </c>
      <c r="AX4" s="18">
        <v>0</v>
      </c>
      <c r="AY4" s="5">
        <v>0</v>
      </c>
      <c r="AZ4" s="4">
        <v>0</v>
      </c>
      <c r="BA4" s="5">
        <v>0</v>
      </c>
      <c r="BB4" s="4">
        <v>0</v>
      </c>
      <c r="BC4" s="5">
        <v>0</v>
      </c>
      <c r="BD4" s="6">
        <v>0</v>
      </c>
      <c r="BE4" s="97">
        <v>0</v>
      </c>
      <c r="BF4" s="18">
        <v>0</v>
      </c>
      <c r="BG4" s="5">
        <v>2.1000000000000001E-2</v>
      </c>
      <c r="BH4" s="4">
        <v>0</v>
      </c>
      <c r="BI4" s="5">
        <v>0</v>
      </c>
      <c r="BJ4" s="4">
        <v>1E-3</v>
      </c>
      <c r="BK4" s="5">
        <v>5.0000000000000001E-4</v>
      </c>
      <c r="BL4" s="5">
        <v>5.0000000000000001E-4</v>
      </c>
      <c r="BM4" s="7">
        <v>2.5000000000000001E-4</v>
      </c>
      <c r="BN4" s="3">
        <v>0</v>
      </c>
      <c r="BO4" s="4">
        <v>0</v>
      </c>
      <c r="BP4" s="5">
        <v>0</v>
      </c>
      <c r="BQ4" s="4">
        <v>0</v>
      </c>
      <c r="BR4" s="5">
        <v>0</v>
      </c>
      <c r="BS4" s="1">
        <v>0</v>
      </c>
      <c r="BT4" s="49">
        <v>0</v>
      </c>
      <c r="BU4" s="30">
        <v>0</v>
      </c>
      <c r="BV4" s="18">
        <v>0</v>
      </c>
      <c r="BW4" s="5">
        <v>0</v>
      </c>
      <c r="BX4" s="5">
        <v>0</v>
      </c>
      <c r="BY4" s="6">
        <v>0</v>
      </c>
      <c r="BZ4" s="5">
        <v>0</v>
      </c>
    </row>
    <row r="5" spans="1:78" x14ac:dyDescent="0.3">
      <c r="A5" s="12">
        <v>10024</v>
      </c>
      <c r="B5" s="37" t="s">
        <v>12</v>
      </c>
      <c r="C5" s="72">
        <v>204.28200000000001</v>
      </c>
      <c r="D5" s="69">
        <v>192.001</v>
      </c>
      <c r="E5" s="70">
        <v>203.92</v>
      </c>
      <c r="F5" s="73">
        <v>200.923</v>
      </c>
      <c r="G5" s="7">
        <v>194.98938843351547</v>
      </c>
      <c r="H5" s="21">
        <v>209.96722500000004</v>
      </c>
      <c r="I5" s="19">
        <v>209.98174771689503</v>
      </c>
      <c r="J5" s="21">
        <v>206.05147757285971</v>
      </c>
      <c r="K5" s="19">
        <v>206.8860819634703</v>
      </c>
      <c r="L5" s="21">
        <v>207.45154303652967</v>
      </c>
      <c r="M5" s="19">
        <v>208.16714726027399</v>
      </c>
      <c r="N5" s="21">
        <v>207.73219262295083</v>
      </c>
      <c r="O5" s="19">
        <v>208.40779589041097</v>
      </c>
      <c r="P5" s="21">
        <v>208.87934589041092</v>
      </c>
      <c r="Q5" s="19">
        <v>209.87657146118724</v>
      </c>
      <c r="R5" s="21">
        <v>210.12369091530053</v>
      </c>
      <c r="S5" s="19">
        <v>211.86777168949777</v>
      </c>
      <c r="T5" s="19">
        <v>212.78847682648401</v>
      </c>
      <c r="U5" s="21">
        <v>214.02114349315067</v>
      </c>
      <c r="V5" s="18">
        <v>0</v>
      </c>
      <c r="W5" s="5">
        <v>0</v>
      </c>
      <c r="X5" s="4">
        <v>0</v>
      </c>
      <c r="Y5" s="5">
        <v>0</v>
      </c>
      <c r="Z5" s="4">
        <v>0</v>
      </c>
      <c r="AA5" s="5">
        <v>0</v>
      </c>
      <c r="AB5" s="4">
        <v>0</v>
      </c>
      <c r="AC5" s="5">
        <v>0</v>
      </c>
      <c r="AD5" s="4">
        <v>0</v>
      </c>
      <c r="AE5" s="5">
        <v>0</v>
      </c>
      <c r="AF5" s="4">
        <v>0</v>
      </c>
      <c r="AG5" s="5">
        <v>0</v>
      </c>
      <c r="AH5" s="5">
        <v>0</v>
      </c>
      <c r="AI5" s="6">
        <v>0</v>
      </c>
      <c r="AJ5" s="18">
        <v>0.91883561643835621</v>
      </c>
      <c r="AK5" s="5">
        <v>0.91883561643835621</v>
      </c>
      <c r="AL5" s="4">
        <v>0.91814663023679421</v>
      </c>
      <c r="AM5" s="5">
        <v>0.91883561643835621</v>
      </c>
      <c r="AN5" s="4">
        <v>0.91883561643835621</v>
      </c>
      <c r="AO5" s="5">
        <v>0.91883561643835621</v>
      </c>
      <c r="AP5" s="6">
        <v>0.91814663023679421</v>
      </c>
      <c r="AQ5" s="18">
        <v>0</v>
      </c>
      <c r="AR5" s="5">
        <v>0</v>
      </c>
      <c r="AS5" s="5">
        <v>0</v>
      </c>
      <c r="AT5" s="4">
        <v>0</v>
      </c>
      <c r="AU5" s="5">
        <v>0</v>
      </c>
      <c r="AV5" s="4">
        <v>0</v>
      </c>
      <c r="AW5" s="36">
        <v>0</v>
      </c>
      <c r="AX5" s="18">
        <v>0</v>
      </c>
      <c r="AY5" s="5">
        <v>0</v>
      </c>
      <c r="AZ5" s="4">
        <v>0</v>
      </c>
      <c r="BA5" s="5">
        <v>0</v>
      </c>
      <c r="BB5" s="4">
        <v>0</v>
      </c>
      <c r="BC5" s="5">
        <v>0</v>
      </c>
      <c r="BD5" s="6">
        <v>0</v>
      </c>
      <c r="BE5" s="97">
        <v>0</v>
      </c>
      <c r="BF5" s="18">
        <v>5.8330000000000002</v>
      </c>
      <c r="BG5" s="5">
        <v>4.5190000000000001</v>
      </c>
      <c r="BH5" s="4">
        <v>5.3579999999999997</v>
      </c>
      <c r="BI5" s="5">
        <v>4.117</v>
      </c>
      <c r="BJ5" s="4">
        <v>1.9239999999999999</v>
      </c>
      <c r="BK5" s="5">
        <v>3.0205000000000002</v>
      </c>
      <c r="BL5" s="5">
        <v>3.0205000000000002</v>
      </c>
      <c r="BM5" s="7">
        <v>1.5102500000000001</v>
      </c>
      <c r="BN5" s="3">
        <v>2.2949999999999999</v>
      </c>
      <c r="BO5" s="4">
        <v>6.7000000000000004E-2</v>
      </c>
      <c r="BP5" s="5">
        <v>0.152</v>
      </c>
      <c r="BQ5" s="4">
        <v>0.31</v>
      </c>
      <c r="BR5" s="5">
        <v>2.7E-2</v>
      </c>
      <c r="BS5" s="1">
        <v>0.16850000000000001</v>
      </c>
      <c r="BT5" s="49">
        <v>0.16850000000000001</v>
      </c>
      <c r="BU5" s="30">
        <v>8.4250000000000005E-2</v>
      </c>
      <c r="BV5" s="18">
        <v>2.8510000000000004</v>
      </c>
      <c r="BW5" s="5">
        <v>3.0195000000000003</v>
      </c>
      <c r="BX5" s="5">
        <v>3.2722500000000001</v>
      </c>
      <c r="BY5" s="6">
        <v>0.42125000000000001</v>
      </c>
      <c r="BZ5" s="5">
        <v>0.75825000000000009</v>
      </c>
    </row>
    <row r="6" spans="1:78" x14ac:dyDescent="0.3">
      <c r="A6" s="12">
        <v>10025</v>
      </c>
      <c r="B6" s="37" t="s">
        <v>13</v>
      </c>
      <c r="C6" s="72">
        <v>60.548999999999999</v>
      </c>
      <c r="D6" s="69">
        <v>56.908999999999999</v>
      </c>
      <c r="E6" s="70">
        <v>60.548999999999999</v>
      </c>
      <c r="F6" s="73">
        <v>59.658999999999999</v>
      </c>
      <c r="G6" s="7">
        <v>66.827527322404379</v>
      </c>
      <c r="H6" s="21">
        <v>67.015578424657534</v>
      </c>
      <c r="I6" s="19">
        <v>67.884982191780807</v>
      </c>
      <c r="J6" s="21">
        <v>64.323952982695815</v>
      </c>
      <c r="K6" s="19">
        <v>64.537082534246579</v>
      </c>
      <c r="L6" s="21">
        <v>64.750918150684939</v>
      </c>
      <c r="M6" s="19">
        <v>64.960485958904115</v>
      </c>
      <c r="N6" s="21">
        <v>64.821169854280512</v>
      </c>
      <c r="O6" s="19">
        <v>65.0272712328767</v>
      </c>
      <c r="P6" s="21">
        <v>65.241957762557064</v>
      </c>
      <c r="Q6" s="19">
        <v>65.456541438356155</v>
      </c>
      <c r="R6" s="21">
        <v>65.434252959927136</v>
      </c>
      <c r="S6" s="19">
        <v>65.711969977168962</v>
      </c>
      <c r="T6" s="19">
        <v>65.678374885844747</v>
      </c>
      <c r="U6" s="21">
        <v>65.870059246575352</v>
      </c>
      <c r="V6" s="18">
        <v>0</v>
      </c>
      <c r="W6" s="5">
        <v>0</v>
      </c>
      <c r="X6" s="4">
        <v>0</v>
      </c>
      <c r="Y6" s="5">
        <v>0</v>
      </c>
      <c r="Z6" s="4">
        <v>0</v>
      </c>
      <c r="AA6" s="5">
        <v>0</v>
      </c>
      <c r="AB6" s="4">
        <v>0</v>
      </c>
      <c r="AC6" s="5">
        <v>0</v>
      </c>
      <c r="AD6" s="4">
        <v>0</v>
      </c>
      <c r="AE6" s="5">
        <v>0</v>
      </c>
      <c r="AF6" s="4">
        <v>0</v>
      </c>
      <c r="AG6" s="5">
        <v>0</v>
      </c>
      <c r="AH6" s="5">
        <v>0</v>
      </c>
      <c r="AI6" s="6">
        <v>0</v>
      </c>
      <c r="AJ6" s="18">
        <v>0</v>
      </c>
      <c r="AK6" s="5">
        <v>0</v>
      </c>
      <c r="AL6" s="4">
        <v>0</v>
      </c>
      <c r="AM6" s="5">
        <v>0</v>
      </c>
      <c r="AN6" s="4">
        <v>0</v>
      </c>
      <c r="AO6" s="5">
        <v>0</v>
      </c>
      <c r="AP6" s="6">
        <v>0</v>
      </c>
      <c r="AQ6" s="18">
        <v>0</v>
      </c>
      <c r="AR6" s="5">
        <v>0</v>
      </c>
      <c r="AS6" s="5">
        <v>0</v>
      </c>
      <c r="AT6" s="4">
        <v>0</v>
      </c>
      <c r="AU6" s="5">
        <v>0</v>
      </c>
      <c r="AV6" s="4">
        <v>0</v>
      </c>
      <c r="AW6" s="36">
        <v>0</v>
      </c>
      <c r="AX6" s="18">
        <v>0</v>
      </c>
      <c r="AY6" s="5">
        <v>0</v>
      </c>
      <c r="AZ6" s="4">
        <v>0</v>
      </c>
      <c r="BA6" s="5">
        <v>0</v>
      </c>
      <c r="BB6" s="4">
        <v>0</v>
      </c>
      <c r="BC6" s="5">
        <v>0</v>
      </c>
      <c r="BD6" s="6">
        <v>0</v>
      </c>
      <c r="BE6" s="97">
        <v>0</v>
      </c>
      <c r="BF6" s="18">
        <v>0.70799999999999996</v>
      </c>
      <c r="BG6" s="5">
        <v>0.80300000000000005</v>
      </c>
      <c r="BH6" s="4">
        <v>0.497</v>
      </c>
      <c r="BI6" s="5">
        <v>1.895</v>
      </c>
      <c r="BJ6" s="4">
        <v>0.876</v>
      </c>
      <c r="BK6" s="5">
        <v>1.3855</v>
      </c>
      <c r="BL6" s="5">
        <v>1.3855</v>
      </c>
      <c r="BM6" s="7">
        <v>0.69274999999999998</v>
      </c>
      <c r="BN6" s="3">
        <v>1.4999999999999999E-2</v>
      </c>
      <c r="BO6" s="4">
        <v>8.0000000000000002E-3</v>
      </c>
      <c r="BP6" s="5">
        <v>3.9E-2</v>
      </c>
      <c r="BQ6" s="4">
        <v>0.48399999999999999</v>
      </c>
      <c r="BR6" s="5">
        <v>4.8000000000000001E-2</v>
      </c>
      <c r="BS6" s="1">
        <v>0.26600000000000001</v>
      </c>
      <c r="BT6" s="49">
        <v>0.26600000000000001</v>
      </c>
      <c r="BU6" s="30">
        <v>0.13300000000000001</v>
      </c>
      <c r="BV6" s="18">
        <v>0.59400000000000008</v>
      </c>
      <c r="BW6" s="5">
        <v>0.8600000000000001</v>
      </c>
      <c r="BX6" s="5">
        <v>1.2590000000000001</v>
      </c>
      <c r="BY6" s="6">
        <v>0.66500000000000004</v>
      </c>
      <c r="BZ6" s="5">
        <v>1.1970000000000001</v>
      </c>
    </row>
    <row r="7" spans="1:78" x14ac:dyDescent="0.3">
      <c r="A7" s="12">
        <v>10027</v>
      </c>
      <c r="B7" s="37" t="s">
        <v>14</v>
      </c>
      <c r="C7" s="72">
        <v>62.106999999999999</v>
      </c>
      <c r="D7" s="69">
        <v>58.372999999999998</v>
      </c>
      <c r="E7" s="70">
        <v>62.106999999999999</v>
      </c>
      <c r="F7" s="73">
        <v>61.194000000000003</v>
      </c>
      <c r="G7" s="7">
        <v>59.346197632058285</v>
      </c>
      <c r="H7" s="21">
        <v>66.270392808219157</v>
      </c>
      <c r="I7" s="19">
        <v>66.585747945205483</v>
      </c>
      <c r="J7" s="21">
        <v>67.791479963570126</v>
      </c>
      <c r="K7" s="19">
        <v>68.216457534246587</v>
      </c>
      <c r="L7" s="21">
        <v>68.531814726027406</v>
      </c>
      <c r="M7" s="19">
        <v>68.847171803652969</v>
      </c>
      <c r="N7" s="21">
        <v>69.049455487249546</v>
      </c>
      <c r="O7" s="19">
        <v>69.477880479452054</v>
      </c>
      <c r="P7" s="21">
        <v>69.793235388127854</v>
      </c>
      <c r="Q7" s="19">
        <v>70.108592351598176</v>
      </c>
      <c r="R7" s="21">
        <v>70.307430441712199</v>
      </c>
      <c r="S7" s="19">
        <v>70.73930194063928</v>
      </c>
      <c r="T7" s="19">
        <v>71.054656164383559</v>
      </c>
      <c r="U7" s="21">
        <v>71.370012328767132</v>
      </c>
      <c r="V7" s="18">
        <v>0</v>
      </c>
      <c r="W7" s="5">
        <v>0</v>
      </c>
      <c r="X7" s="4">
        <v>0</v>
      </c>
      <c r="Y7" s="5">
        <v>0</v>
      </c>
      <c r="Z7" s="4">
        <v>0</v>
      </c>
      <c r="AA7" s="5">
        <v>0</v>
      </c>
      <c r="AB7" s="4">
        <v>0</v>
      </c>
      <c r="AC7" s="5">
        <v>0</v>
      </c>
      <c r="AD7" s="4">
        <v>0</v>
      </c>
      <c r="AE7" s="5">
        <v>0</v>
      </c>
      <c r="AF7" s="4">
        <v>0</v>
      </c>
      <c r="AG7" s="5">
        <v>0</v>
      </c>
      <c r="AH7" s="5">
        <v>0</v>
      </c>
      <c r="AI7" s="6">
        <v>0</v>
      </c>
      <c r="AJ7" s="18">
        <v>0</v>
      </c>
      <c r="AK7" s="5">
        <v>0</v>
      </c>
      <c r="AL7" s="4">
        <v>0</v>
      </c>
      <c r="AM7" s="5">
        <v>0</v>
      </c>
      <c r="AN7" s="4">
        <v>0</v>
      </c>
      <c r="AO7" s="5">
        <v>0</v>
      </c>
      <c r="AP7" s="6">
        <v>0</v>
      </c>
      <c r="AQ7" s="18">
        <v>0</v>
      </c>
      <c r="AR7" s="5">
        <v>0</v>
      </c>
      <c r="AS7" s="5">
        <v>0</v>
      </c>
      <c r="AT7" s="4">
        <v>0</v>
      </c>
      <c r="AU7" s="5">
        <v>0</v>
      </c>
      <c r="AV7" s="4">
        <v>0</v>
      </c>
      <c r="AW7" s="36">
        <v>0</v>
      </c>
      <c r="AX7" s="18">
        <v>0</v>
      </c>
      <c r="AY7" s="5">
        <v>0</v>
      </c>
      <c r="AZ7" s="4">
        <v>0</v>
      </c>
      <c r="BA7" s="5">
        <v>0</v>
      </c>
      <c r="BB7" s="4">
        <v>0</v>
      </c>
      <c r="BC7" s="5">
        <v>0</v>
      </c>
      <c r="BD7" s="6">
        <v>0</v>
      </c>
      <c r="BE7" s="97">
        <v>0</v>
      </c>
      <c r="BF7" s="18">
        <v>0.66500000000000004</v>
      </c>
      <c r="BG7" s="5">
        <v>1.0189999999999999</v>
      </c>
      <c r="BH7" s="4">
        <v>0.81200000000000006</v>
      </c>
      <c r="BI7" s="5">
        <v>0.97499999999999998</v>
      </c>
      <c r="BJ7" s="4">
        <v>0.58599999999999997</v>
      </c>
      <c r="BK7" s="5">
        <v>0.78049999999999997</v>
      </c>
      <c r="BL7" s="5">
        <v>0.78049999999999997</v>
      </c>
      <c r="BM7" s="7">
        <v>0.39024999999999999</v>
      </c>
      <c r="BN7" s="3">
        <v>6.0000000000000001E-3</v>
      </c>
      <c r="BO7" s="4">
        <v>0</v>
      </c>
      <c r="BP7" s="5">
        <v>0</v>
      </c>
      <c r="BQ7" s="4">
        <v>0</v>
      </c>
      <c r="BR7" s="5">
        <v>0</v>
      </c>
      <c r="BS7" s="1">
        <v>0</v>
      </c>
      <c r="BT7" s="49">
        <v>0</v>
      </c>
      <c r="BU7" s="30">
        <v>0</v>
      </c>
      <c r="BV7" s="18">
        <v>6.0000000000000001E-3</v>
      </c>
      <c r="BW7" s="5">
        <v>6.0000000000000001E-3</v>
      </c>
      <c r="BX7" s="5">
        <v>6.0000000000000001E-3</v>
      </c>
      <c r="BY7" s="6">
        <v>0</v>
      </c>
      <c r="BZ7" s="5">
        <v>0</v>
      </c>
    </row>
    <row r="8" spans="1:78" x14ac:dyDescent="0.3">
      <c r="A8" s="12">
        <v>10029</v>
      </c>
      <c r="B8" s="37" t="s">
        <v>15</v>
      </c>
      <c r="C8" s="72">
        <v>17.879000000000001</v>
      </c>
      <c r="D8" s="69">
        <v>16.803999999999998</v>
      </c>
      <c r="E8" s="70">
        <v>17.879000000000001</v>
      </c>
      <c r="F8" s="73">
        <v>17.616</v>
      </c>
      <c r="G8" s="7">
        <v>18.873633879781419</v>
      </c>
      <c r="H8" s="21">
        <v>20.350107762557077</v>
      </c>
      <c r="I8" s="19">
        <v>20.350107762557077</v>
      </c>
      <c r="J8" s="21">
        <v>21.678668374316942</v>
      </c>
      <c r="K8" s="19">
        <v>21.673903196347037</v>
      </c>
      <c r="L8" s="21">
        <v>21.673903082191789</v>
      </c>
      <c r="M8" s="19">
        <v>21.673903310502286</v>
      </c>
      <c r="N8" s="21">
        <v>21.678668715847</v>
      </c>
      <c r="O8" s="19">
        <v>21.673903310502283</v>
      </c>
      <c r="P8" s="21">
        <v>21.673903082191782</v>
      </c>
      <c r="Q8" s="19">
        <v>21.673903196347037</v>
      </c>
      <c r="R8" s="21">
        <v>21.678668260473593</v>
      </c>
      <c r="S8" s="19">
        <v>21.673903538812787</v>
      </c>
      <c r="T8" s="19">
        <v>21.673903538812787</v>
      </c>
      <c r="U8" s="21">
        <v>21.673903310502283</v>
      </c>
      <c r="V8" s="18">
        <v>0</v>
      </c>
      <c r="W8" s="5">
        <v>0</v>
      </c>
      <c r="X8" s="4">
        <v>0</v>
      </c>
      <c r="Y8" s="5">
        <v>0</v>
      </c>
      <c r="Z8" s="4">
        <v>0</v>
      </c>
      <c r="AA8" s="5">
        <v>0</v>
      </c>
      <c r="AB8" s="4">
        <v>0</v>
      </c>
      <c r="AC8" s="5">
        <v>0</v>
      </c>
      <c r="AD8" s="4">
        <v>0</v>
      </c>
      <c r="AE8" s="5">
        <v>0</v>
      </c>
      <c r="AF8" s="4">
        <v>0</v>
      </c>
      <c r="AG8" s="5">
        <v>0</v>
      </c>
      <c r="AH8" s="5">
        <v>0</v>
      </c>
      <c r="AI8" s="6">
        <v>0</v>
      </c>
      <c r="AJ8" s="18">
        <v>0</v>
      </c>
      <c r="AK8" s="5">
        <v>0</v>
      </c>
      <c r="AL8" s="4">
        <v>0</v>
      </c>
      <c r="AM8" s="5">
        <v>0</v>
      </c>
      <c r="AN8" s="4">
        <v>0</v>
      </c>
      <c r="AO8" s="5">
        <v>0</v>
      </c>
      <c r="AP8" s="6">
        <v>0</v>
      </c>
      <c r="AQ8" s="18">
        <v>0</v>
      </c>
      <c r="AR8" s="5">
        <v>0</v>
      </c>
      <c r="AS8" s="5">
        <v>0</v>
      </c>
      <c r="AT8" s="4">
        <v>0</v>
      </c>
      <c r="AU8" s="5">
        <v>0</v>
      </c>
      <c r="AV8" s="4">
        <v>0</v>
      </c>
      <c r="AW8" s="36">
        <v>0</v>
      </c>
      <c r="AX8" s="18">
        <v>0</v>
      </c>
      <c r="AY8" s="5">
        <v>0</v>
      </c>
      <c r="AZ8" s="4">
        <v>0</v>
      </c>
      <c r="BA8" s="5">
        <v>0</v>
      </c>
      <c r="BB8" s="4">
        <v>0</v>
      </c>
      <c r="BC8" s="5">
        <v>0</v>
      </c>
      <c r="BD8" s="6">
        <v>0</v>
      </c>
      <c r="BE8" s="97">
        <v>0</v>
      </c>
      <c r="BF8" s="18">
        <v>0.28399999999999997</v>
      </c>
      <c r="BG8" s="5">
        <v>0.23200000000000001</v>
      </c>
      <c r="BH8" s="4">
        <v>0.11600000000000001</v>
      </c>
      <c r="BI8" s="5">
        <v>0.17799999999999999</v>
      </c>
      <c r="BJ8" s="4">
        <v>0.153</v>
      </c>
      <c r="BK8" s="5">
        <v>0.16549999999999998</v>
      </c>
      <c r="BL8" s="5">
        <v>0.16549999999999998</v>
      </c>
      <c r="BM8" s="7">
        <v>8.274999999999999E-2</v>
      </c>
      <c r="BN8" s="3">
        <v>0</v>
      </c>
      <c r="BO8" s="4">
        <v>0</v>
      </c>
      <c r="BP8" s="5">
        <v>0</v>
      </c>
      <c r="BQ8" s="4">
        <v>0</v>
      </c>
      <c r="BR8" s="5">
        <v>0</v>
      </c>
      <c r="BS8" s="1">
        <v>0</v>
      </c>
      <c r="BT8" s="49">
        <v>0</v>
      </c>
      <c r="BU8" s="30">
        <v>0</v>
      </c>
      <c r="BV8" s="18">
        <v>0</v>
      </c>
      <c r="BW8" s="5">
        <v>0</v>
      </c>
      <c r="BX8" s="5">
        <v>0</v>
      </c>
      <c r="BY8" s="6">
        <v>0</v>
      </c>
      <c r="BZ8" s="5">
        <v>0</v>
      </c>
    </row>
    <row r="9" spans="1:78" x14ac:dyDescent="0.3">
      <c r="A9" s="12">
        <v>10044</v>
      </c>
      <c r="B9" s="37" t="s">
        <v>16</v>
      </c>
      <c r="C9" s="72">
        <v>20.611999999999998</v>
      </c>
      <c r="D9" s="69">
        <v>19.373000000000001</v>
      </c>
      <c r="E9" s="70">
        <v>20.611999999999998</v>
      </c>
      <c r="F9" s="73">
        <v>20.309000000000001</v>
      </c>
      <c r="G9" s="7">
        <v>20.221311475409838</v>
      </c>
      <c r="H9" s="21">
        <v>21.85749646118721</v>
      </c>
      <c r="I9" s="19">
        <v>21.984089155251144</v>
      </c>
      <c r="J9" s="21">
        <v>23.850768214936252</v>
      </c>
      <c r="K9" s="19">
        <v>24.049530022831053</v>
      </c>
      <c r="L9" s="21">
        <v>24.209420091324201</v>
      </c>
      <c r="M9" s="19">
        <v>24.324356621004561</v>
      </c>
      <c r="N9" s="21">
        <v>24.439982240437157</v>
      </c>
      <c r="O9" s="19">
        <v>24.544341210045662</v>
      </c>
      <c r="P9" s="21">
        <v>24.64928436073059</v>
      </c>
      <c r="Q9" s="19">
        <v>24.754709132420086</v>
      </c>
      <c r="R9" s="21">
        <v>24.860727003642989</v>
      </c>
      <c r="S9" s="19">
        <v>24.967006392694064</v>
      </c>
      <c r="T9" s="19">
        <v>25.073881506849311</v>
      </c>
      <c r="U9" s="21">
        <v>25.181242465753432</v>
      </c>
      <c r="V9" s="18">
        <v>0</v>
      </c>
      <c r="W9" s="5">
        <v>0</v>
      </c>
      <c r="X9" s="4">
        <v>0</v>
      </c>
      <c r="Y9" s="5">
        <v>0</v>
      </c>
      <c r="Z9" s="4">
        <v>0</v>
      </c>
      <c r="AA9" s="5">
        <v>0</v>
      </c>
      <c r="AB9" s="4">
        <v>0</v>
      </c>
      <c r="AC9" s="5">
        <v>0</v>
      </c>
      <c r="AD9" s="4">
        <v>0</v>
      </c>
      <c r="AE9" s="5">
        <v>0</v>
      </c>
      <c r="AF9" s="4">
        <v>0</v>
      </c>
      <c r="AG9" s="5">
        <v>0</v>
      </c>
      <c r="AH9" s="5">
        <v>0</v>
      </c>
      <c r="AI9" s="6">
        <v>0</v>
      </c>
      <c r="AJ9" s="18">
        <v>0</v>
      </c>
      <c r="AK9" s="5">
        <v>0</v>
      </c>
      <c r="AL9" s="4">
        <v>0</v>
      </c>
      <c r="AM9" s="5">
        <v>0</v>
      </c>
      <c r="AN9" s="4">
        <v>0</v>
      </c>
      <c r="AO9" s="5">
        <v>0</v>
      </c>
      <c r="AP9" s="6">
        <v>0</v>
      </c>
      <c r="AQ9" s="18">
        <v>0</v>
      </c>
      <c r="AR9" s="5">
        <v>0</v>
      </c>
      <c r="AS9" s="5">
        <v>0</v>
      </c>
      <c r="AT9" s="4">
        <v>0</v>
      </c>
      <c r="AU9" s="5">
        <v>0</v>
      </c>
      <c r="AV9" s="4">
        <v>0</v>
      </c>
      <c r="AW9" s="36">
        <v>0</v>
      </c>
      <c r="AX9" s="18">
        <v>0</v>
      </c>
      <c r="AY9" s="5">
        <v>0</v>
      </c>
      <c r="AZ9" s="4">
        <v>0</v>
      </c>
      <c r="BA9" s="5">
        <v>0</v>
      </c>
      <c r="BB9" s="4">
        <v>0</v>
      </c>
      <c r="BC9" s="5">
        <v>0</v>
      </c>
      <c r="BD9" s="6">
        <v>0</v>
      </c>
      <c r="BE9" s="97">
        <v>0</v>
      </c>
      <c r="BF9" s="18">
        <v>0.17399999999999999</v>
      </c>
      <c r="BG9" s="5">
        <v>0.221</v>
      </c>
      <c r="BH9" s="4">
        <v>0.28799999999999998</v>
      </c>
      <c r="BI9" s="5">
        <v>9.8000000000000004E-2</v>
      </c>
      <c r="BJ9" s="4">
        <v>0.39100000000000001</v>
      </c>
      <c r="BK9" s="5">
        <v>0.2445</v>
      </c>
      <c r="BL9" s="5">
        <v>0.2445</v>
      </c>
      <c r="BM9" s="7">
        <v>0.12225</v>
      </c>
      <c r="BN9" s="3">
        <v>0</v>
      </c>
      <c r="BO9" s="4">
        <v>0</v>
      </c>
      <c r="BP9" s="5">
        <v>0</v>
      </c>
      <c r="BQ9" s="4">
        <v>0</v>
      </c>
      <c r="BR9" s="5">
        <v>0</v>
      </c>
      <c r="BS9" s="1">
        <v>0</v>
      </c>
      <c r="BT9" s="49">
        <v>0</v>
      </c>
      <c r="BU9" s="30">
        <v>0</v>
      </c>
      <c r="BV9" s="18">
        <v>0</v>
      </c>
      <c r="BW9" s="5">
        <v>0</v>
      </c>
      <c r="BX9" s="5">
        <v>0</v>
      </c>
      <c r="BY9" s="6">
        <v>0</v>
      </c>
      <c r="BZ9" s="5">
        <v>0</v>
      </c>
    </row>
    <row r="10" spans="1:78" x14ac:dyDescent="0.3">
      <c r="A10" s="12">
        <v>10046</v>
      </c>
      <c r="B10" s="37" t="s">
        <v>17</v>
      </c>
      <c r="C10" s="72">
        <v>83.072000000000003</v>
      </c>
      <c r="D10" s="69">
        <v>78.078000000000003</v>
      </c>
      <c r="E10" s="70">
        <v>83.072000000000003</v>
      </c>
      <c r="F10" s="73">
        <v>81.850999999999999</v>
      </c>
      <c r="G10" s="7">
        <v>79.316598360655732</v>
      </c>
      <c r="H10" s="21">
        <v>95.83247534246577</v>
      </c>
      <c r="I10" s="19">
        <v>97.423636415525124</v>
      </c>
      <c r="J10" s="21">
        <v>96.872901070127512</v>
      </c>
      <c r="K10" s="19">
        <v>98.180318493150693</v>
      </c>
      <c r="L10" s="21">
        <v>99.402372031963466</v>
      </c>
      <c r="M10" s="19">
        <v>100.624425</v>
      </c>
      <c r="N10" s="21">
        <v>101.74775170765028</v>
      </c>
      <c r="O10" s="19">
        <v>103.06852579908674</v>
      </c>
      <c r="P10" s="21">
        <v>104.29057579908675</v>
      </c>
      <c r="Q10" s="19">
        <v>105.51262819634704</v>
      </c>
      <c r="R10" s="21">
        <v>106.62260223132968</v>
      </c>
      <c r="S10" s="19">
        <v>107.95673276255711</v>
      </c>
      <c r="T10" s="19">
        <v>109.17878356164383</v>
      </c>
      <c r="U10" s="21">
        <v>110.40083333333332</v>
      </c>
      <c r="V10" s="18">
        <v>0</v>
      </c>
      <c r="W10" s="5">
        <v>0</v>
      </c>
      <c r="X10" s="4">
        <v>0</v>
      </c>
      <c r="Y10" s="5">
        <v>0</v>
      </c>
      <c r="Z10" s="4">
        <v>0</v>
      </c>
      <c r="AA10" s="5">
        <v>0</v>
      </c>
      <c r="AB10" s="4">
        <v>0</v>
      </c>
      <c r="AC10" s="5">
        <v>0</v>
      </c>
      <c r="AD10" s="4">
        <v>0</v>
      </c>
      <c r="AE10" s="5">
        <v>0</v>
      </c>
      <c r="AF10" s="4">
        <v>0</v>
      </c>
      <c r="AG10" s="5">
        <v>0</v>
      </c>
      <c r="AH10" s="5">
        <v>0</v>
      </c>
      <c r="AI10" s="6">
        <v>0</v>
      </c>
      <c r="AJ10" s="18">
        <v>0</v>
      </c>
      <c r="AK10" s="5">
        <v>0</v>
      </c>
      <c r="AL10" s="4">
        <v>0</v>
      </c>
      <c r="AM10" s="5">
        <v>0</v>
      </c>
      <c r="AN10" s="4">
        <v>0</v>
      </c>
      <c r="AO10" s="5">
        <v>0</v>
      </c>
      <c r="AP10" s="6">
        <v>0</v>
      </c>
      <c r="AQ10" s="18">
        <v>0</v>
      </c>
      <c r="AR10" s="5">
        <v>0</v>
      </c>
      <c r="AS10" s="5">
        <v>0</v>
      </c>
      <c r="AT10" s="4">
        <v>0</v>
      </c>
      <c r="AU10" s="5">
        <v>0</v>
      </c>
      <c r="AV10" s="4">
        <v>0</v>
      </c>
      <c r="AW10" s="36">
        <v>0</v>
      </c>
      <c r="AX10" s="18">
        <v>0</v>
      </c>
      <c r="AY10" s="5">
        <v>0</v>
      </c>
      <c r="AZ10" s="4">
        <v>0</v>
      </c>
      <c r="BA10" s="5">
        <v>0</v>
      </c>
      <c r="BB10" s="4">
        <v>0</v>
      </c>
      <c r="BC10" s="5">
        <v>0</v>
      </c>
      <c r="BD10" s="6">
        <v>0</v>
      </c>
      <c r="BE10" s="97">
        <v>0</v>
      </c>
      <c r="BF10" s="18">
        <v>0.629</v>
      </c>
      <c r="BG10" s="5">
        <v>0.75900000000000001</v>
      </c>
      <c r="BH10" s="4">
        <v>0.89900000000000002</v>
      </c>
      <c r="BI10" s="5">
        <v>0.745</v>
      </c>
      <c r="BJ10" s="4">
        <v>0.72799999999999998</v>
      </c>
      <c r="BK10" s="5">
        <v>0.73649999999999993</v>
      </c>
      <c r="BL10" s="5">
        <v>0.73649999999999993</v>
      </c>
      <c r="BM10" s="7">
        <v>0.36824999999999997</v>
      </c>
      <c r="BN10" s="3">
        <v>1.2E-2</v>
      </c>
      <c r="BO10" s="4">
        <v>5.0999999999999997E-2</v>
      </c>
      <c r="BP10" s="5">
        <v>0</v>
      </c>
      <c r="BQ10" s="4">
        <v>8.5000000000000006E-2</v>
      </c>
      <c r="BR10" s="5">
        <v>0.14499999999999999</v>
      </c>
      <c r="BS10" s="1">
        <v>0.11499999999999999</v>
      </c>
      <c r="BT10" s="49">
        <v>0.11499999999999999</v>
      </c>
      <c r="BU10" s="30">
        <v>5.7499999999999996E-2</v>
      </c>
      <c r="BV10" s="18">
        <v>0.29300000000000004</v>
      </c>
      <c r="BW10" s="5">
        <v>0.40800000000000003</v>
      </c>
      <c r="BX10" s="5">
        <v>0.58050000000000002</v>
      </c>
      <c r="BY10" s="6">
        <v>0.28749999999999998</v>
      </c>
      <c r="BZ10" s="5">
        <v>0.51749999999999996</v>
      </c>
    </row>
    <row r="11" spans="1:78" x14ac:dyDescent="0.3">
      <c r="A11" s="12">
        <v>10047</v>
      </c>
      <c r="B11" s="37" t="s">
        <v>18</v>
      </c>
      <c r="C11" s="72">
        <v>159.01</v>
      </c>
      <c r="D11" s="69">
        <v>149.44999999999999</v>
      </c>
      <c r="E11" s="70">
        <v>159.01</v>
      </c>
      <c r="F11" s="73">
        <v>156.673</v>
      </c>
      <c r="G11" s="7">
        <v>153.99533242258653</v>
      </c>
      <c r="H11" s="21">
        <v>150.00256015981734</v>
      </c>
      <c r="I11" s="19">
        <v>150.24467705479449</v>
      </c>
      <c r="J11" s="21">
        <v>152.3125109289617</v>
      </c>
      <c r="K11" s="19">
        <v>152.46512716894975</v>
      </c>
      <c r="L11" s="21">
        <v>152.61783732876714</v>
      </c>
      <c r="M11" s="19">
        <v>152.77070182648407</v>
      </c>
      <c r="N11" s="21">
        <v>152.92366142987248</v>
      </c>
      <c r="O11" s="19">
        <v>153.07689132420091</v>
      </c>
      <c r="P11" s="21">
        <v>153.23021175799087</v>
      </c>
      <c r="Q11" s="19">
        <v>153.3836886986301</v>
      </c>
      <c r="R11" s="21">
        <v>153.53725808287791</v>
      </c>
      <c r="S11" s="19">
        <v>153.69110273972603</v>
      </c>
      <c r="T11" s="19">
        <v>153.84503847031968</v>
      </c>
      <c r="U11" s="21">
        <v>153.99912819634704</v>
      </c>
      <c r="V11" s="18">
        <v>0</v>
      </c>
      <c r="W11" s="5">
        <v>0</v>
      </c>
      <c r="X11" s="4">
        <v>0</v>
      </c>
      <c r="Y11" s="5">
        <v>0</v>
      </c>
      <c r="Z11" s="4">
        <v>0</v>
      </c>
      <c r="AA11" s="5">
        <v>0</v>
      </c>
      <c r="AB11" s="4">
        <v>0</v>
      </c>
      <c r="AC11" s="5">
        <v>0</v>
      </c>
      <c r="AD11" s="4">
        <v>0</v>
      </c>
      <c r="AE11" s="5">
        <v>0</v>
      </c>
      <c r="AF11" s="4">
        <v>0</v>
      </c>
      <c r="AG11" s="5">
        <v>0</v>
      </c>
      <c r="AH11" s="5">
        <v>0</v>
      </c>
      <c r="AI11" s="6">
        <v>0</v>
      </c>
      <c r="AJ11" s="18">
        <v>0</v>
      </c>
      <c r="AK11" s="5">
        <v>0</v>
      </c>
      <c r="AL11" s="4">
        <v>0</v>
      </c>
      <c r="AM11" s="5">
        <v>0</v>
      </c>
      <c r="AN11" s="4">
        <v>0</v>
      </c>
      <c r="AO11" s="5">
        <v>0</v>
      </c>
      <c r="AP11" s="6">
        <v>0</v>
      </c>
      <c r="AQ11" s="18">
        <v>0</v>
      </c>
      <c r="AR11" s="5">
        <v>0</v>
      </c>
      <c r="AS11" s="5">
        <v>0</v>
      </c>
      <c r="AT11" s="4">
        <v>0</v>
      </c>
      <c r="AU11" s="5">
        <v>0</v>
      </c>
      <c r="AV11" s="4">
        <v>0</v>
      </c>
      <c r="AW11" s="36">
        <v>0</v>
      </c>
      <c r="AX11" s="18">
        <v>0</v>
      </c>
      <c r="AY11" s="5">
        <v>0</v>
      </c>
      <c r="AZ11" s="4">
        <v>0</v>
      </c>
      <c r="BA11" s="5">
        <v>0</v>
      </c>
      <c r="BB11" s="4">
        <v>0</v>
      </c>
      <c r="BC11" s="5">
        <v>0</v>
      </c>
      <c r="BD11" s="6">
        <v>0</v>
      </c>
      <c r="BE11" s="97">
        <v>0</v>
      </c>
      <c r="BF11" s="18">
        <v>1.7589999999999999</v>
      </c>
      <c r="BG11" s="5">
        <v>1.3460000000000001</v>
      </c>
      <c r="BH11" s="4">
        <v>1.3919999999999999</v>
      </c>
      <c r="BI11" s="5">
        <v>1.9019999999999999</v>
      </c>
      <c r="BJ11" s="4">
        <v>0.84899999999999998</v>
      </c>
      <c r="BK11" s="5">
        <v>1.3754999999999999</v>
      </c>
      <c r="BL11" s="5">
        <v>1.3754999999999999</v>
      </c>
      <c r="BM11" s="7">
        <v>0.68774999999999997</v>
      </c>
      <c r="BN11" s="3">
        <v>0</v>
      </c>
      <c r="BO11" s="4">
        <v>0</v>
      </c>
      <c r="BP11" s="5">
        <v>2E-3</v>
      </c>
      <c r="BQ11" s="4">
        <v>7.6999999999999999E-2</v>
      </c>
      <c r="BR11" s="5">
        <v>6.9000000000000006E-2</v>
      </c>
      <c r="BS11" s="1">
        <v>7.2999999999999995E-2</v>
      </c>
      <c r="BT11" s="49">
        <v>7.2999999999999995E-2</v>
      </c>
      <c r="BU11" s="30">
        <v>3.6499999999999998E-2</v>
      </c>
      <c r="BV11" s="18">
        <v>0.14800000000000002</v>
      </c>
      <c r="BW11" s="5">
        <v>0.22100000000000003</v>
      </c>
      <c r="BX11" s="5">
        <v>0.33050000000000002</v>
      </c>
      <c r="BY11" s="6">
        <v>0.1825</v>
      </c>
      <c r="BZ11" s="5">
        <v>0.32850000000000001</v>
      </c>
    </row>
    <row r="12" spans="1:78" x14ac:dyDescent="0.3">
      <c r="A12" s="12">
        <v>10055</v>
      </c>
      <c r="B12" s="37" t="s">
        <v>19</v>
      </c>
      <c r="C12" s="72">
        <v>0.40400000000000003</v>
      </c>
      <c r="D12" s="69">
        <v>0.38</v>
      </c>
      <c r="E12" s="70">
        <v>0.40400000000000003</v>
      </c>
      <c r="F12" s="73">
        <v>0.39800000000000002</v>
      </c>
      <c r="G12" s="7">
        <v>0.38353825136612024</v>
      </c>
      <c r="H12" s="21">
        <v>0.38418984018264846</v>
      </c>
      <c r="I12" s="19">
        <v>0.38418984018264846</v>
      </c>
      <c r="J12" s="21">
        <v>0.39058378870673965</v>
      </c>
      <c r="K12" s="19">
        <v>0.39026484018264845</v>
      </c>
      <c r="L12" s="21">
        <v>0.3902648401826484</v>
      </c>
      <c r="M12" s="19">
        <v>0.39026484018264834</v>
      </c>
      <c r="N12" s="21">
        <v>0.39058367486338808</v>
      </c>
      <c r="O12" s="19">
        <v>0.39026484018264851</v>
      </c>
      <c r="P12" s="21">
        <v>0.39026495433789965</v>
      </c>
      <c r="Q12" s="19">
        <v>0.39026484018264845</v>
      </c>
      <c r="R12" s="21">
        <v>0.39058367486338791</v>
      </c>
      <c r="S12" s="19">
        <v>0.39026495433789959</v>
      </c>
      <c r="T12" s="19">
        <v>0.39026484018264845</v>
      </c>
      <c r="U12" s="21">
        <v>0.39026484018264851</v>
      </c>
      <c r="V12" s="18">
        <v>0</v>
      </c>
      <c r="W12" s="5">
        <v>0</v>
      </c>
      <c r="X12" s="4">
        <v>0</v>
      </c>
      <c r="Y12" s="5">
        <v>0</v>
      </c>
      <c r="Z12" s="4">
        <v>0</v>
      </c>
      <c r="AA12" s="5">
        <v>0</v>
      </c>
      <c r="AB12" s="4">
        <v>0</v>
      </c>
      <c r="AC12" s="5">
        <v>0</v>
      </c>
      <c r="AD12" s="4">
        <v>0</v>
      </c>
      <c r="AE12" s="5">
        <v>0</v>
      </c>
      <c r="AF12" s="4">
        <v>0</v>
      </c>
      <c r="AG12" s="5">
        <v>0</v>
      </c>
      <c r="AH12" s="5">
        <v>0</v>
      </c>
      <c r="AI12" s="6">
        <v>0</v>
      </c>
      <c r="AJ12" s="18">
        <v>0</v>
      </c>
      <c r="AK12" s="5">
        <v>0</v>
      </c>
      <c r="AL12" s="4">
        <v>0</v>
      </c>
      <c r="AM12" s="5">
        <v>0</v>
      </c>
      <c r="AN12" s="4">
        <v>0</v>
      </c>
      <c r="AO12" s="5">
        <v>0</v>
      </c>
      <c r="AP12" s="6">
        <v>0</v>
      </c>
      <c r="AQ12" s="18">
        <v>0</v>
      </c>
      <c r="AR12" s="5">
        <v>0</v>
      </c>
      <c r="AS12" s="5">
        <v>0</v>
      </c>
      <c r="AT12" s="4">
        <v>0</v>
      </c>
      <c r="AU12" s="5">
        <v>0</v>
      </c>
      <c r="AV12" s="4">
        <v>0</v>
      </c>
      <c r="AW12" s="36">
        <v>0</v>
      </c>
      <c r="AX12" s="18">
        <v>0</v>
      </c>
      <c r="AY12" s="5">
        <v>0</v>
      </c>
      <c r="AZ12" s="4">
        <v>0</v>
      </c>
      <c r="BA12" s="5">
        <v>0</v>
      </c>
      <c r="BB12" s="4">
        <v>0</v>
      </c>
      <c r="BC12" s="5">
        <v>0</v>
      </c>
      <c r="BD12" s="6">
        <v>0</v>
      </c>
      <c r="BE12" s="97">
        <v>0</v>
      </c>
      <c r="BF12" s="18">
        <v>1E-3</v>
      </c>
      <c r="BG12" s="5">
        <v>7.0000000000000001E-3</v>
      </c>
      <c r="BH12" s="4">
        <v>2E-3</v>
      </c>
      <c r="BI12" s="5">
        <v>2E-3</v>
      </c>
      <c r="BJ12" s="4">
        <v>0</v>
      </c>
      <c r="BK12" s="5">
        <v>1E-3</v>
      </c>
      <c r="BL12" s="5">
        <v>1E-3</v>
      </c>
      <c r="BM12" s="7">
        <v>5.0000000000000001E-4</v>
      </c>
      <c r="BN12" s="3">
        <v>0</v>
      </c>
      <c r="BO12" s="4">
        <v>0</v>
      </c>
      <c r="BP12" s="5">
        <v>0</v>
      </c>
      <c r="BQ12" s="4">
        <v>0</v>
      </c>
      <c r="BR12" s="5">
        <v>0</v>
      </c>
      <c r="BS12" s="1">
        <v>0</v>
      </c>
      <c r="BT12" s="49">
        <v>0</v>
      </c>
      <c r="BU12" s="30">
        <v>0</v>
      </c>
      <c r="BV12" s="18">
        <v>0</v>
      </c>
      <c r="BW12" s="5">
        <v>0</v>
      </c>
      <c r="BX12" s="5">
        <v>0</v>
      </c>
      <c r="BY12" s="6">
        <v>0</v>
      </c>
      <c r="BZ12" s="5">
        <v>0</v>
      </c>
    </row>
    <row r="13" spans="1:78" x14ac:dyDescent="0.3">
      <c r="A13" s="12">
        <v>10057</v>
      </c>
      <c r="B13" s="37" t="s">
        <v>20</v>
      </c>
      <c r="C13" s="72">
        <v>21.382999999999999</v>
      </c>
      <c r="D13" s="69">
        <v>20.097000000000001</v>
      </c>
      <c r="E13" s="70">
        <v>21.382999999999999</v>
      </c>
      <c r="F13" s="73">
        <v>21.068999999999999</v>
      </c>
      <c r="G13" s="7">
        <v>20.323428961748633</v>
      </c>
      <c r="H13" s="21">
        <v>20.133813242009129</v>
      </c>
      <c r="I13" s="19">
        <v>20.133813242009129</v>
      </c>
      <c r="J13" s="21">
        <v>20.152092440801457</v>
      </c>
      <c r="K13" s="19">
        <v>20.148157305936074</v>
      </c>
      <c r="L13" s="21">
        <v>20.148157420091323</v>
      </c>
      <c r="M13" s="19">
        <v>20.148157420091323</v>
      </c>
      <c r="N13" s="21">
        <v>20.15209255464481</v>
      </c>
      <c r="O13" s="19">
        <v>20.148157420091323</v>
      </c>
      <c r="P13" s="21">
        <v>20.148157305936074</v>
      </c>
      <c r="Q13" s="19">
        <v>20.148157305936074</v>
      </c>
      <c r="R13" s="21">
        <v>20.15209255464481</v>
      </c>
      <c r="S13" s="19">
        <v>20.148157420091323</v>
      </c>
      <c r="T13" s="19">
        <v>20.148157420091323</v>
      </c>
      <c r="U13" s="21">
        <v>20.148157420091323</v>
      </c>
      <c r="V13" s="18">
        <v>0</v>
      </c>
      <c r="W13" s="5">
        <v>0</v>
      </c>
      <c r="X13" s="4">
        <v>0</v>
      </c>
      <c r="Y13" s="5">
        <v>0</v>
      </c>
      <c r="Z13" s="4">
        <v>0</v>
      </c>
      <c r="AA13" s="5">
        <v>0</v>
      </c>
      <c r="AB13" s="4">
        <v>0</v>
      </c>
      <c r="AC13" s="5">
        <v>0</v>
      </c>
      <c r="AD13" s="4">
        <v>0</v>
      </c>
      <c r="AE13" s="5">
        <v>0</v>
      </c>
      <c r="AF13" s="4">
        <v>0</v>
      </c>
      <c r="AG13" s="5">
        <v>0</v>
      </c>
      <c r="AH13" s="5">
        <v>0</v>
      </c>
      <c r="AI13" s="6">
        <v>0</v>
      </c>
      <c r="AJ13" s="18">
        <v>0.15799086757990868</v>
      </c>
      <c r="AK13" s="5">
        <v>0.15810502283105024</v>
      </c>
      <c r="AL13" s="4">
        <v>0.15812841530054644</v>
      </c>
      <c r="AM13" s="5">
        <v>0.15821917808219177</v>
      </c>
      <c r="AN13" s="4">
        <v>0.15821917808219177</v>
      </c>
      <c r="AO13" s="5">
        <v>0.15821917808219177</v>
      </c>
      <c r="AP13" s="6">
        <v>0.15812841530054644</v>
      </c>
      <c r="AQ13" s="18">
        <v>0</v>
      </c>
      <c r="AR13" s="5">
        <v>0</v>
      </c>
      <c r="AS13" s="5">
        <v>0</v>
      </c>
      <c r="AT13" s="4">
        <v>0</v>
      </c>
      <c r="AU13" s="5">
        <v>0</v>
      </c>
      <c r="AV13" s="4">
        <v>0</v>
      </c>
      <c r="AW13" s="36">
        <v>0</v>
      </c>
      <c r="AX13" s="18">
        <v>0</v>
      </c>
      <c r="AY13" s="5">
        <v>0</v>
      </c>
      <c r="AZ13" s="4">
        <v>0</v>
      </c>
      <c r="BA13" s="5">
        <v>0</v>
      </c>
      <c r="BB13" s="4">
        <v>0</v>
      </c>
      <c r="BC13" s="5">
        <v>0</v>
      </c>
      <c r="BD13" s="6">
        <v>0</v>
      </c>
      <c r="BE13" s="97">
        <v>0</v>
      </c>
      <c r="BF13" s="18">
        <v>0.157</v>
      </c>
      <c r="BG13" s="5">
        <v>0.254</v>
      </c>
      <c r="BH13" s="4">
        <v>0.13900000000000001</v>
      </c>
      <c r="BI13" s="5">
        <v>0.14000000000000001</v>
      </c>
      <c r="BJ13" s="4">
        <v>5.8000000000000003E-2</v>
      </c>
      <c r="BK13" s="5">
        <v>9.9000000000000005E-2</v>
      </c>
      <c r="BL13" s="5">
        <v>9.9000000000000005E-2</v>
      </c>
      <c r="BM13" s="7">
        <v>4.9500000000000002E-2</v>
      </c>
      <c r="BN13" s="3">
        <v>0</v>
      </c>
      <c r="BO13" s="4">
        <v>0</v>
      </c>
      <c r="BP13" s="5">
        <v>0</v>
      </c>
      <c r="BQ13" s="4">
        <v>0</v>
      </c>
      <c r="BR13" s="5">
        <v>0</v>
      </c>
      <c r="BS13" s="1">
        <v>0</v>
      </c>
      <c r="BT13" s="49">
        <v>0</v>
      </c>
      <c r="BU13" s="30">
        <v>0</v>
      </c>
      <c r="BV13" s="18">
        <v>0</v>
      </c>
      <c r="BW13" s="5">
        <v>0</v>
      </c>
      <c r="BX13" s="5">
        <v>0</v>
      </c>
      <c r="BY13" s="6">
        <v>0</v>
      </c>
      <c r="BZ13" s="5">
        <v>0</v>
      </c>
    </row>
    <row r="14" spans="1:78" x14ac:dyDescent="0.3">
      <c r="A14" s="12">
        <v>10059</v>
      </c>
      <c r="B14" s="37" t="s">
        <v>21</v>
      </c>
      <c r="C14" s="72">
        <v>7.7530000000000001</v>
      </c>
      <c r="D14" s="69">
        <v>7.2869999999999999</v>
      </c>
      <c r="E14" s="70">
        <v>7.7530000000000001</v>
      </c>
      <c r="F14" s="73">
        <v>7.6390000000000002</v>
      </c>
      <c r="G14" s="7">
        <v>7.7835837887067392</v>
      </c>
      <c r="H14" s="21">
        <v>7.5985666666666667</v>
      </c>
      <c r="I14" s="19">
        <v>7.5985666666666685</v>
      </c>
      <c r="J14" s="21">
        <v>7.604351206739528</v>
      </c>
      <c r="K14" s="19">
        <v>7.5985666666666667</v>
      </c>
      <c r="L14" s="21">
        <v>7.5985666666666667</v>
      </c>
      <c r="M14" s="19">
        <v>7.5985667808219182</v>
      </c>
      <c r="N14" s="21">
        <v>7.6043514344262304</v>
      </c>
      <c r="O14" s="19">
        <v>7.5985666666666667</v>
      </c>
      <c r="P14" s="21">
        <v>7.5985665525114152</v>
      </c>
      <c r="Q14" s="19">
        <v>7.5985666666666667</v>
      </c>
      <c r="R14" s="21">
        <v>7.6043515482695803</v>
      </c>
      <c r="S14" s="19">
        <v>7.5985666666666667</v>
      </c>
      <c r="T14" s="19">
        <v>7.5985666666666685</v>
      </c>
      <c r="U14" s="21">
        <v>7.5985666666666667</v>
      </c>
      <c r="V14" s="18">
        <v>0</v>
      </c>
      <c r="W14" s="5">
        <v>0</v>
      </c>
      <c r="X14" s="4">
        <v>0</v>
      </c>
      <c r="Y14" s="5">
        <v>0</v>
      </c>
      <c r="Z14" s="4">
        <v>0</v>
      </c>
      <c r="AA14" s="5">
        <v>0</v>
      </c>
      <c r="AB14" s="4">
        <v>0</v>
      </c>
      <c r="AC14" s="5">
        <v>0</v>
      </c>
      <c r="AD14" s="4">
        <v>0</v>
      </c>
      <c r="AE14" s="5">
        <v>0</v>
      </c>
      <c r="AF14" s="4">
        <v>0</v>
      </c>
      <c r="AG14" s="5">
        <v>0</v>
      </c>
      <c r="AH14" s="5">
        <v>0</v>
      </c>
      <c r="AI14" s="6">
        <v>0</v>
      </c>
      <c r="AJ14" s="18">
        <v>0</v>
      </c>
      <c r="AK14" s="5">
        <v>0</v>
      </c>
      <c r="AL14" s="4">
        <v>0</v>
      </c>
      <c r="AM14" s="5">
        <v>0</v>
      </c>
      <c r="AN14" s="4">
        <v>0</v>
      </c>
      <c r="AO14" s="5">
        <v>0</v>
      </c>
      <c r="AP14" s="6">
        <v>0</v>
      </c>
      <c r="AQ14" s="18">
        <v>0</v>
      </c>
      <c r="AR14" s="5">
        <v>0</v>
      </c>
      <c r="AS14" s="5">
        <v>0</v>
      </c>
      <c r="AT14" s="4">
        <v>0</v>
      </c>
      <c r="AU14" s="5">
        <v>0</v>
      </c>
      <c r="AV14" s="4">
        <v>0</v>
      </c>
      <c r="AW14" s="36">
        <v>0</v>
      </c>
      <c r="AX14" s="18">
        <v>0</v>
      </c>
      <c r="AY14" s="5">
        <v>0</v>
      </c>
      <c r="AZ14" s="4">
        <v>0</v>
      </c>
      <c r="BA14" s="5">
        <v>0</v>
      </c>
      <c r="BB14" s="4">
        <v>0</v>
      </c>
      <c r="BC14" s="5">
        <v>0</v>
      </c>
      <c r="BD14" s="6">
        <v>0</v>
      </c>
      <c r="BE14" s="97">
        <v>0</v>
      </c>
      <c r="BF14" s="18">
        <v>8.2000000000000003E-2</v>
      </c>
      <c r="BG14" s="5">
        <v>7.4999999999999997E-2</v>
      </c>
      <c r="BH14" s="4">
        <v>4.2999999999999997E-2</v>
      </c>
      <c r="BI14" s="5">
        <v>5.7000000000000002E-2</v>
      </c>
      <c r="BJ14" s="4">
        <v>3.6999999999999998E-2</v>
      </c>
      <c r="BK14" s="5">
        <v>4.7E-2</v>
      </c>
      <c r="BL14" s="5">
        <v>4.7E-2</v>
      </c>
      <c r="BM14" s="7">
        <v>2.35E-2</v>
      </c>
      <c r="BN14" s="3">
        <v>0</v>
      </c>
      <c r="BO14" s="4">
        <v>0</v>
      </c>
      <c r="BP14" s="5">
        <v>0</v>
      </c>
      <c r="BQ14" s="4">
        <v>0</v>
      </c>
      <c r="BR14" s="5">
        <v>0</v>
      </c>
      <c r="BS14" s="1">
        <v>0</v>
      </c>
      <c r="BT14" s="49">
        <v>0</v>
      </c>
      <c r="BU14" s="30">
        <v>0</v>
      </c>
      <c r="BV14" s="18">
        <v>0</v>
      </c>
      <c r="BW14" s="5">
        <v>0</v>
      </c>
      <c r="BX14" s="5">
        <v>0</v>
      </c>
      <c r="BY14" s="6">
        <v>0</v>
      </c>
      <c r="BZ14" s="5">
        <v>0</v>
      </c>
    </row>
    <row r="15" spans="1:78" x14ac:dyDescent="0.3">
      <c r="A15" s="12">
        <v>10061</v>
      </c>
      <c r="B15" s="37" t="s">
        <v>22</v>
      </c>
      <c r="C15" s="72">
        <v>8.8770000000000007</v>
      </c>
      <c r="D15" s="69">
        <v>8.343</v>
      </c>
      <c r="E15" s="70">
        <v>8.8770000000000007</v>
      </c>
      <c r="F15" s="73">
        <v>8.7469999999999999</v>
      </c>
      <c r="G15" s="7">
        <v>9.0203779599271403</v>
      </c>
      <c r="H15" s="21">
        <v>9.2946922374429217</v>
      </c>
      <c r="I15" s="19">
        <v>9.3590023972602747</v>
      </c>
      <c r="J15" s="21">
        <v>9.7142209699453552</v>
      </c>
      <c r="K15" s="19">
        <v>9.8023144977168979</v>
      </c>
      <c r="L15" s="21">
        <v>9.8356963470319645</v>
      </c>
      <c r="M15" s="19">
        <v>9.8633260273972603</v>
      </c>
      <c r="N15" s="21">
        <v>9.8772880236794176</v>
      </c>
      <c r="O15" s="19">
        <v>9.9132957762557083</v>
      </c>
      <c r="P15" s="21">
        <v>9.924345205479451</v>
      </c>
      <c r="Q15" s="19">
        <v>9.9447847031963477</v>
      </c>
      <c r="R15" s="21">
        <v>9.9568678278688552</v>
      </c>
      <c r="S15" s="19">
        <v>9.9907372146118725</v>
      </c>
      <c r="T15" s="19">
        <v>10.000777968036532</v>
      </c>
      <c r="U15" s="21">
        <v>10.019653424657537</v>
      </c>
      <c r="V15" s="18">
        <v>0</v>
      </c>
      <c r="W15" s="5">
        <v>0</v>
      </c>
      <c r="X15" s="4">
        <v>0</v>
      </c>
      <c r="Y15" s="5">
        <v>0</v>
      </c>
      <c r="Z15" s="4">
        <v>0</v>
      </c>
      <c r="AA15" s="5">
        <v>0</v>
      </c>
      <c r="AB15" s="4">
        <v>0</v>
      </c>
      <c r="AC15" s="5">
        <v>0</v>
      </c>
      <c r="AD15" s="4">
        <v>0</v>
      </c>
      <c r="AE15" s="5">
        <v>0</v>
      </c>
      <c r="AF15" s="4">
        <v>0</v>
      </c>
      <c r="AG15" s="5">
        <v>0</v>
      </c>
      <c r="AH15" s="5">
        <v>0</v>
      </c>
      <c r="AI15" s="6">
        <v>0</v>
      </c>
      <c r="AJ15" s="18">
        <v>0</v>
      </c>
      <c r="AK15" s="5">
        <v>0</v>
      </c>
      <c r="AL15" s="4">
        <v>0</v>
      </c>
      <c r="AM15" s="5">
        <v>0</v>
      </c>
      <c r="AN15" s="4">
        <v>0</v>
      </c>
      <c r="AO15" s="5">
        <v>0</v>
      </c>
      <c r="AP15" s="6">
        <v>0</v>
      </c>
      <c r="AQ15" s="18">
        <v>0</v>
      </c>
      <c r="AR15" s="5">
        <v>0</v>
      </c>
      <c r="AS15" s="5">
        <v>0</v>
      </c>
      <c r="AT15" s="4">
        <v>0</v>
      </c>
      <c r="AU15" s="5">
        <v>0</v>
      </c>
      <c r="AV15" s="4">
        <v>0</v>
      </c>
      <c r="AW15" s="36">
        <v>0</v>
      </c>
      <c r="AX15" s="18">
        <v>0</v>
      </c>
      <c r="AY15" s="5">
        <v>0</v>
      </c>
      <c r="AZ15" s="4">
        <v>0</v>
      </c>
      <c r="BA15" s="5">
        <v>0</v>
      </c>
      <c r="BB15" s="4">
        <v>0</v>
      </c>
      <c r="BC15" s="5">
        <v>0</v>
      </c>
      <c r="BD15" s="6">
        <v>0</v>
      </c>
      <c r="BE15" s="97">
        <v>0</v>
      </c>
      <c r="BF15" s="18">
        <v>0.106</v>
      </c>
      <c r="BG15" s="5">
        <v>0.09</v>
      </c>
      <c r="BH15" s="4">
        <v>0.17399999999999999</v>
      </c>
      <c r="BI15" s="5">
        <v>0.16300000000000001</v>
      </c>
      <c r="BJ15" s="4">
        <v>5.0000000000000001E-3</v>
      </c>
      <c r="BK15" s="5">
        <v>8.4000000000000005E-2</v>
      </c>
      <c r="BL15" s="5">
        <v>8.4000000000000005E-2</v>
      </c>
      <c r="BM15" s="7">
        <v>4.2000000000000003E-2</v>
      </c>
      <c r="BN15" s="3">
        <v>0</v>
      </c>
      <c r="BO15" s="4">
        <v>0</v>
      </c>
      <c r="BP15" s="5">
        <v>0</v>
      </c>
      <c r="BQ15" s="4">
        <v>0</v>
      </c>
      <c r="BR15" s="5">
        <v>0</v>
      </c>
      <c r="BS15" s="1">
        <v>0</v>
      </c>
      <c r="BT15" s="49">
        <v>0</v>
      </c>
      <c r="BU15" s="30">
        <v>0</v>
      </c>
      <c r="BV15" s="18">
        <v>0</v>
      </c>
      <c r="BW15" s="5">
        <v>0</v>
      </c>
      <c r="BX15" s="5">
        <v>0</v>
      </c>
      <c r="BY15" s="6">
        <v>0</v>
      </c>
      <c r="BZ15" s="5">
        <v>0</v>
      </c>
    </row>
    <row r="16" spans="1:78" x14ac:dyDescent="0.3">
      <c r="A16" s="12">
        <v>10062</v>
      </c>
      <c r="B16" s="37" t="s">
        <v>23</v>
      </c>
      <c r="C16" s="72">
        <v>5.399</v>
      </c>
      <c r="D16" s="69">
        <v>5.0739999999999998</v>
      </c>
      <c r="E16" s="70">
        <v>5.399</v>
      </c>
      <c r="F16" s="73">
        <v>5.32</v>
      </c>
      <c r="G16" s="7">
        <v>7.9005009107468123</v>
      </c>
      <c r="H16" s="21">
        <v>9.0514864155251136</v>
      </c>
      <c r="I16" s="19">
        <v>9.1465993150684941</v>
      </c>
      <c r="J16" s="21">
        <v>9.0036844262295084</v>
      </c>
      <c r="K16" s="19">
        <v>9.0897801369863025</v>
      </c>
      <c r="L16" s="21">
        <v>9.1789768264840195</v>
      </c>
      <c r="M16" s="19">
        <v>9.2665723744292237</v>
      </c>
      <c r="N16" s="21">
        <v>9.3565399590163967</v>
      </c>
      <c r="O16" s="19">
        <v>9.4382049086758002</v>
      </c>
      <c r="P16" s="21">
        <v>9.5223644977168966</v>
      </c>
      <c r="Q16" s="19">
        <v>9.6055581050228334</v>
      </c>
      <c r="R16" s="21">
        <v>9.690343010018216</v>
      </c>
      <c r="S16" s="19">
        <v>9.7694745433789958</v>
      </c>
      <c r="T16" s="19">
        <v>9.8506263698630132</v>
      </c>
      <c r="U16" s="21">
        <v>9.9310243150684947</v>
      </c>
      <c r="V16" s="18">
        <v>0</v>
      </c>
      <c r="W16" s="5">
        <v>0</v>
      </c>
      <c r="X16" s="4">
        <v>0</v>
      </c>
      <c r="Y16" s="5">
        <v>0</v>
      </c>
      <c r="Z16" s="4">
        <v>0</v>
      </c>
      <c r="AA16" s="5">
        <v>0</v>
      </c>
      <c r="AB16" s="4">
        <v>0</v>
      </c>
      <c r="AC16" s="5">
        <v>0</v>
      </c>
      <c r="AD16" s="4">
        <v>0</v>
      </c>
      <c r="AE16" s="5">
        <v>0</v>
      </c>
      <c r="AF16" s="4">
        <v>0</v>
      </c>
      <c r="AG16" s="5">
        <v>0</v>
      </c>
      <c r="AH16" s="5">
        <v>0</v>
      </c>
      <c r="AI16" s="6">
        <v>0</v>
      </c>
      <c r="AJ16" s="18">
        <v>1.8812785388127853</v>
      </c>
      <c r="AK16" s="5">
        <v>1.8811643835616438</v>
      </c>
      <c r="AL16" s="4">
        <v>1.8780737704918034</v>
      </c>
      <c r="AM16" s="5">
        <v>1.8812785388127853</v>
      </c>
      <c r="AN16" s="4">
        <v>1.8812785388127853</v>
      </c>
      <c r="AO16" s="5">
        <v>1.8812785388127853</v>
      </c>
      <c r="AP16" s="6">
        <v>1.8780737704918034</v>
      </c>
      <c r="AQ16" s="18">
        <v>0</v>
      </c>
      <c r="AR16" s="5">
        <v>0</v>
      </c>
      <c r="AS16" s="5">
        <v>0</v>
      </c>
      <c r="AT16" s="4">
        <v>0</v>
      </c>
      <c r="AU16" s="5">
        <v>0</v>
      </c>
      <c r="AV16" s="4">
        <v>0</v>
      </c>
      <c r="AW16" s="36">
        <v>0</v>
      </c>
      <c r="AX16" s="18">
        <v>0</v>
      </c>
      <c r="AY16" s="5">
        <v>0</v>
      </c>
      <c r="AZ16" s="4">
        <v>0</v>
      </c>
      <c r="BA16" s="5">
        <v>0</v>
      </c>
      <c r="BB16" s="4">
        <v>0</v>
      </c>
      <c r="BC16" s="5">
        <v>0</v>
      </c>
      <c r="BD16" s="6">
        <v>0</v>
      </c>
      <c r="BE16" s="97">
        <v>0</v>
      </c>
      <c r="BF16" s="18">
        <v>0.03</v>
      </c>
      <c r="BG16" s="5">
        <v>3.1E-2</v>
      </c>
      <c r="BH16" s="4">
        <v>6.5000000000000002E-2</v>
      </c>
      <c r="BI16" s="5">
        <v>4.3999999999999997E-2</v>
      </c>
      <c r="BJ16" s="4">
        <v>6.0999999999999999E-2</v>
      </c>
      <c r="BK16" s="5">
        <v>5.2500000000000005E-2</v>
      </c>
      <c r="BL16" s="5">
        <v>5.2500000000000005E-2</v>
      </c>
      <c r="BM16" s="7">
        <v>2.6250000000000002E-2</v>
      </c>
      <c r="BN16" s="3">
        <v>0</v>
      </c>
      <c r="BO16" s="4">
        <v>0</v>
      </c>
      <c r="BP16" s="5">
        <v>0</v>
      </c>
      <c r="BQ16" s="4">
        <v>0</v>
      </c>
      <c r="BR16" s="5">
        <v>0</v>
      </c>
      <c r="BS16" s="1">
        <v>0</v>
      </c>
      <c r="BT16" s="49">
        <v>0</v>
      </c>
      <c r="BU16" s="30">
        <v>0</v>
      </c>
      <c r="BV16" s="18">
        <v>0</v>
      </c>
      <c r="BW16" s="5">
        <v>0</v>
      </c>
      <c r="BX16" s="5">
        <v>0</v>
      </c>
      <c r="BY16" s="6">
        <v>0</v>
      </c>
      <c r="BZ16" s="5">
        <v>0</v>
      </c>
    </row>
    <row r="17" spans="1:78" x14ac:dyDescent="0.3">
      <c r="A17" s="12">
        <v>10064</v>
      </c>
      <c r="B17" s="37" t="s">
        <v>24</v>
      </c>
      <c r="C17" s="72">
        <v>14.273999999999999</v>
      </c>
      <c r="D17" s="69">
        <v>13.416</v>
      </c>
      <c r="E17" s="70">
        <v>14.273999999999999</v>
      </c>
      <c r="F17" s="73">
        <v>14.064</v>
      </c>
      <c r="G17" s="7">
        <v>13.630806010928962</v>
      </c>
      <c r="H17" s="21">
        <v>13.746377397260275</v>
      </c>
      <c r="I17" s="19">
        <v>13.773583219178082</v>
      </c>
      <c r="J17" s="21">
        <v>16.594419968123859</v>
      </c>
      <c r="K17" s="19">
        <v>17.511301141552515</v>
      </c>
      <c r="L17" s="21">
        <v>18.528970205479453</v>
      </c>
      <c r="M17" s="19">
        <v>19.20023002283105</v>
      </c>
      <c r="N17" s="21">
        <v>19.72485541894353</v>
      </c>
      <c r="O17" s="19">
        <v>19.882815753424662</v>
      </c>
      <c r="P17" s="21">
        <v>19.910446232876708</v>
      </c>
      <c r="Q17" s="19">
        <v>19.938117351598176</v>
      </c>
      <c r="R17" s="21">
        <v>19.972620787795989</v>
      </c>
      <c r="S17" s="19">
        <v>19.993627853881282</v>
      </c>
      <c r="T17" s="19">
        <v>20.021455593607307</v>
      </c>
      <c r="U17" s="21">
        <v>20.04935878995434</v>
      </c>
      <c r="V17" s="18">
        <v>0</v>
      </c>
      <c r="W17" s="5">
        <v>0</v>
      </c>
      <c r="X17" s="4">
        <v>0</v>
      </c>
      <c r="Y17" s="5">
        <v>0</v>
      </c>
      <c r="Z17" s="4">
        <v>0</v>
      </c>
      <c r="AA17" s="5">
        <v>0</v>
      </c>
      <c r="AB17" s="4">
        <v>0</v>
      </c>
      <c r="AC17" s="5">
        <v>0</v>
      </c>
      <c r="AD17" s="4">
        <v>0</v>
      </c>
      <c r="AE17" s="5">
        <v>0</v>
      </c>
      <c r="AF17" s="4">
        <v>0</v>
      </c>
      <c r="AG17" s="5">
        <v>0</v>
      </c>
      <c r="AH17" s="5">
        <v>0</v>
      </c>
      <c r="AI17" s="6">
        <v>0</v>
      </c>
      <c r="AJ17" s="18">
        <v>0</v>
      </c>
      <c r="AK17" s="5">
        <v>0</v>
      </c>
      <c r="AL17" s="4">
        <v>0</v>
      </c>
      <c r="AM17" s="5">
        <v>0</v>
      </c>
      <c r="AN17" s="4">
        <v>0</v>
      </c>
      <c r="AO17" s="5">
        <v>0</v>
      </c>
      <c r="AP17" s="6">
        <v>0</v>
      </c>
      <c r="AQ17" s="18">
        <v>0</v>
      </c>
      <c r="AR17" s="5">
        <v>0</v>
      </c>
      <c r="AS17" s="5">
        <v>0</v>
      </c>
      <c r="AT17" s="4">
        <v>0</v>
      </c>
      <c r="AU17" s="5">
        <v>0</v>
      </c>
      <c r="AV17" s="4">
        <v>0</v>
      </c>
      <c r="AW17" s="36">
        <v>0</v>
      </c>
      <c r="AX17" s="18">
        <v>0</v>
      </c>
      <c r="AY17" s="5">
        <v>0</v>
      </c>
      <c r="AZ17" s="4">
        <v>0</v>
      </c>
      <c r="BA17" s="5">
        <v>0</v>
      </c>
      <c r="BB17" s="4">
        <v>0</v>
      </c>
      <c r="BC17" s="5">
        <v>0</v>
      </c>
      <c r="BD17" s="6">
        <v>0</v>
      </c>
      <c r="BE17" s="97">
        <v>0</v>
      </c>
      <c r="BF17" s="18">
        <v>0.10199999999999999</v>
      </c>
      <c r="BG17" s="5">
        <v>0.223</v>
      </c>
      <c r="BH17" s="4">
        <v>0.126</v>
      </c>
      <c r="BI17" s="5">
        <v>0.16400000000000001</v>
      </c>
      <c r="BJ17" s="4">
        <v>0.11899999999999999</v>
      </c>
      <c r="BK17" s="5">
        <v>0.14150000000000001</v>
      </c>
      <c r="BL17" s="5">
        <v>0.14150000000000001</v>
      </c>
      <c r="BM17" s="7">
        <v>7.0750000000000007E-2</v>
      </c>
      <c r="BN17" s="3">
        <v>0</v>
      </c>
      <c r="BO17" s="4">
        <v>0</v>
      </c>
      <c r="BP17" s="5">
        <v>0</v>
      </c>
      <c r="BQ17" s="4">
        <v>0</v>
      </c>
      <c r="BR17" s="5">
        <v>0</v>
      </c>
      <c r="BS17" s="1">
        <v>0</v>
      </c>
      <c r="BT17" s="49">
        <v>0</v>
      </c>
      <c r="BU17" s="30">
        <v>0</v>
      </c>
      <c r="BV17" s="18">
        <v>0</v>
      </c>
      <c r="BW17" s="5">
        <v>0</v>
      </c>
      <c r="BX17" s="5">
        <v>0</v>
      </c>
      <c r="BY17" s="6">
        <v>0</v>
      </c>
      <c r="BZ17" s="5">
        <v>0</v>
      </c>
    </row>
    <row r="18" spans="1:78" x14ac:dyDescent="0.3">
      <c r="A18" s="12">
        <v>10065</v>
      </c>
      <c r="B18" s="37" t="s">
        <v>25</v>
      </c>
      <c r="C18" s="72">
        <v>2.4129999999999998</v>
      </c>
      <c r="D18" s="69">
        <v>2.2679999999999998</v>
      </c>
      <c r="E18" s="70">
        <v>2.4129999999999998</v>
      </c>
      <c r="F18" s="73">
        <v>2.3780000000000001</v>
      </c>
      <c r="G18" s="7">
        <v>2.1938752276867031</v>
      </c>
      <c r="H18" s="21">
        <v>4.8646537671232872</v>
      </c>
      <c r="I18" s="19">
        <v>5.0936791095890408</v>
      </c>
      <c r="J18" s="21">
        <v>4.5082946265938073</v>
      </c>
      <c r="K18" s="19">
        <v>4.5274749999999999</v>
      </c>
      <c r="L18" s="21">
        <v>4.5480019406392698</v>
      </c>
      <c r="M18" s="19">
        <v>4.566171575342465</v>
      </c>
      <c r="N18" s="21">
        <v>4.5841680327868861</v>
      </c>
      <c r="O18" s="19">
        <v>4.6027933789954343</v>
      </c>
      <c r="P18" s="21">
        <v>4.6214160958904111</v>
      </c>
      <c r="Q18" s="19">
        <v>4.6399421232876712</v>
      </c>
      <c r="R18" s="21">
        <v>4.6581681466302367</v>
      </c>
      <c r="S18" s="19">
        <v>4.6770010273972602</v>
      </c>
      <c r="T18" s="19">
        <v>4.6958393835616441</v>
      </c>
      <c r="U18" s="21">
        <v>4.7145793378995444</v>
      </c>
      <c r="V18" s="18">
        <v>0</v>
      </c>
      <c r="W18" s="5">
        <v>0</v>
      </c>
      <c r="X18" s="4">
        <v>0</v>
      </c>
      <c r="Y18" s="5">
        <v>0</v>
      </c>
      <c r="Z18" s="4">
        <v>0</v>
      </c>
      <c r="AA18" s="5">
        <v>0</v>
      </c>
      <c r="AB18" s="4">
        <v>0</v>
      </c>
      <c r="AC18" s="5">
        <v>0</v>
      </c>
      <c r="AD18" s="4">
        <v>0</v>
      </c>
      <c r="AE18" s="5">
        <v>0</v>
      </c>
      <c r="AF18" s="4">
        <v>0</v>
      </c>
      <c r="AG18" s="5">
        <v>0</v>
      </c>
      <c r="AH18" s="5">
        <v>0</v>
      </c>
      <c r="AI18" s="6">
        <v>0</v>
      </c>
      <c r="AJ18" s="18">
        <v>0</v>
      </c>
      <c r="AK18" s="5">
        <v>0</v>
      </c>
      <c r="AL18" s="4">
        <v>0</v>
      </c>
      <c r="AM18" s="5">
        <v>0</v>
      </c>
      <c r="AN18" s="4">
        <v>0</v>
      </c>
      <c r="AO18" s="5">
        <v>0</v>
      </c>
      <c r="AP18" s="6">
        <v>0</v>
      </c>
      <c r="AQ18" s="18">
        <v>0</v>
      </c>
      <c r="AR18" s="5">
        <v>0</v>
      </c>
      <c r="AS18" s="5">
        <v>0</v>
      </c>
      <c r="AT18" s="4">
        <v>0</v>
      </c>
      <c r="AU18" s="5">
        <v>0</v>
      </c>
      <c r="AV18" s="4">
        <v>0</v>
      </c>
      <c r="AW18" s="36">
        <v>0</v>
      </c>
      <c r="AX18" s="18">
        <v>0</v>
      </c>
      <c r="AY18" s="5">
        <v>0</v>
      </c>
      <c r="AZ18" s="4">
        <v>0</v>
      </c>
      <c r="BA18" s="5">
        <v>0</v>
      </c>
      <c r="BB18" s="4">
        <v>0</v>
      </c>
      <c r="BC18" s="5">
        <v>0</v>
      </c>
      <c r="BD18" s="6">
        <v>0</v>
      </c>
      <c r="BE18" s="97">
        <v>0</v>
      </c>
      <c r="BF18" s="18">
        <v>0.04</v>
      </c>
      <c r="BG18" s="5">
        <v>5.5E-2</v>
      </c>
      <c r="BH18" s="4">
        <v>1.0999999999999999E-2</v>
      </c>
      <c r="BI18" s="5">
        <v>2.5999999999999999E-2</v>
      </c>
      <c r="BJ18" s="4">
        <v>2.1000000000000001E-2</v>
      </c>
      <c r="BK18" s="5">
        <v>2.35E-2</v>
      </c>
      <c r="BL18" s="5">
        <v>2.35E-2</v>
      </c>
      <c r="BM18" s="7">
        <v>1.175E-2</v>
      </c>
      <c r="BN18" s="3">
        <v>0</v>
      </c>
      <c r="BO18" s="4">
        <v>0</v>
      </c>
      <c r="BP18" s="5">
        <v>0</v>
      </c>
      <c r="BQ18" s="4">
        <v>0</v>
      </c>
      <c r="BR18" s="5">
        <v>0</v>
      </c>
      <c r="BS18" s="1">
        <v>0</v>
      </c>
      <c r="BT18" s="49">
        <v>0</v>
      </c>
      <c r="BU18" s="30">
        <v>0</v>
      </c>
      <c r="BV18" s="18">
        <v>0</v>
      </c>
      <c r="BW18" s="5">
        <v>0</v>
      </c>
      <c r="BX18" s="5">
        <v>0</v>
      </c>
      <c r="BY18" s="6">
        <v>0</v>
      </c>
      <c r="BZ18" s="5">
        <v>0</v>
      </c>
    </row>
    <row r="19" spans="1:78" x14ac:dyDescent="0.3">
      <c r="A19" s="12">
        <v>10066</v>
      </c>
      <c r="B19" s="37" t="s">
        <v>26</v>
      </c>
      <c r="C19" s="72">
        <v>24.734999999999999</v>
      </c>
      <c r="D19" s="69">
        <v>23.248000000000001</v>
      </c>
      <c r="E19" s="70">
        <v>24.734999999999999</v>
      </c>
      <c r="F19" s="73">
        <v>24.370999999999999</v>
      </c>
      <c r="G19" s="7">
        <v>31.331284153005466</v>
      </c>
      <c r="H19" s="21">
        <v>31.788989954337897</v>
      </c>
      <c r="I19" s="19">
        <v>32.169395776255712</v>
      </c>
      <c r="J19" s="21">
        <v>32.284641165755929</v>
      </c>
      <c r="K19" s="19">
        <v>32.42957796803654</v>
      </c>
      <c r="L19" s="21">
        <v>32.418179223744282</v>
      </c>
      <c r="M19" s="19">
        <v>32.409771118721466</v>
      </c>
      <c r="N19" s="21">
        <v>32.420972677595621</v>
      </c>
      <c r="O19" s="19">
        <v>32.398442009132417</v>
      </c>
      <c r="P19" s="21">
        <v>32.399938470319633</v>
      </c>
      <c r="Q19" s="19">
        <v>32.394667922374424</v>
      </c>
      <c r="R19" s="21">
        <v>32.409390938069215</v>
      </c>
      <c r="S19" s="19">
        <v>32.389109360730586</v>
      </c>
      <c r="T19" s="19">
        <v>32.38974954337899</v>
      </c>
      <c r="U19" s="21">
        <v>32.391388698630138</v>
      </c>
      <c r="V19" s="18">
        <v>0</v>
      </c>
      <c r="W19" s="5">
        <v>0</v>
      </c>
      <c r="X19" s="4">
        <v>0</v>
      </c>
      <c r="Y19" s="5">
        <v>0</v>
      </c>
      <c r="Z19" s="4">
        <v>0</v>
      </c>
      <c r="AA19" s="5">
        <v>0</v>
      </c>
      <c r="AB19" s="4">
        <v>0</v>
      </c>
      <c r="AC19" s="5">
        <v>0</v>
      </c>
      <c r="AD19" s="4">
        <v>0</v>
      </c>
      <c r="AE19" s="5">
        <v>0</v>
      </c>
      <c r="AF19" s="4">
        <v>0</v>
      </c>
      <c r="AG19" s="5">
        <v>0</v>
      </c>
      <c r="AH19" s="5">
        <v>0</v>
      </c>
      <c r="AI19" s="6">
        <v>0</v>
      </c>
      <c r="AJ19" s="18">
        <v>7.1143835616438356</v>
      </c>
      <c r="AK19" s="5">
        <v>7.1143835616438356</v>
      </c>
      <c r="AL19" s="4">
        <v>7.1094034608378873</v>
      </c>
      <c r="AM19" s="5">
        <v>7.1143835616438356</v>
      </c>
      <c r="AN19" s="4">
        <v>7.1143835616438356</v>
      </c>
      <c r="AO19" s="5">
        <v>7.1143835616438356</v>
      </c>
      <c r="AP19" s="6">
        <v>7.1094034608378873</v>
      </c>
      <c r="AQ19" s="18">
        <v>0</v>
      </c>
      <c r="AR19" s="5">
        <v>0</v>
      </c>
      <c r="AS19" s="5">
        <v>0</v>
      </c>
      <c r="AT19" s="4">
        <v>0</v>
      </c>
      <c r="AU19" s="5">
        <v>0</v>
      </c>
      <c r="AV19" s="4">
        <v>0</v>
      </c>
      <c r="AW19" s="36">
        <v>0</v>
      </c>
      <c r="AX19" s="18">
        <v>0</v>
      </c>
      <c r="AY19" s="5">
        <v>0</v>
      </c>
      <c r="AZ19" s="4">
        <v>0</v>
      </c>
      <c r="BA19" s="5">
        <v>0</v>
      </c>
      <c r="BB19" s="4">
        <v>0</v>
      </c>
      <c r="BC19" s="5">
        <v>0</v>
      </c>
      <c r="BD19" s="6">
        <v>0</v>
      </c>
      <c r="BE19" s="97">
        <v>0</v>
      </c>
      <c r="BF19" s="18">
        <v>0.29199999999999998</v>
      </c>
      <c r="BG19" s="5">
        <v>0.39200000000000002</v>
      </c>
      <c r="BH19" s="4">
        <v>0.26600000000000001</v>
      </c>
      <c r="BI19" s="5">
        <v>0.217</v>
      </c>
      <c r="BJ19" s="4">
        <v>0.78900000000000003</v>
      </c>
      <c r="BK19" s="5">
        <v>0.503</v>
      </c>
      <c r="BL19" s="5">
        <v>0.503</v>
      </c>
      <c r="BM19" s="7">
        <v>0.2515</v>
      </c>
      <c r="BN19" s="3">
        <v>0</v>
      </c>
      <c r="BO19" s="4">
        <v>0</v>
      </c>
      <c r="BP19" s="5">
        <v>0</v>
      </c>
      <c r="BQ19" s="4">
        <v>0</v>
      </c>
      <c r="BR19" s="5">
        <v>4.3999999999999997E-2</v>
      </c>
      <c r="BS19" s="1">
        <v>2.1999999999999999E-2</v>
      </c>
      <c r="BT19" s="49">
        <v>2.1999999999999999E-2</v>
      </c>
      <c r="BU19" s="30">
        <v>1.0999999999999999E-2</v>
      </c>
      <c r="BV19" s="18">
        <v>4.3999999999999997E-2</v>
      </c>
      <c r="BW19" s="5">
        <v>6.6000000000000003E-2</v>
      </c>
      <c r="BX19" s="5">
        <v>9.8999999999999991E-2</v>
      </c>
      <c r="BY19" s="6">
        <v>5.4999999999999993E-2</v>
      </c>
      <c r="BZ19" s="5">
        <v>9.9000000000000005E-2</v>
      </c>
    </row>
    <row r="20" spans="1:78" x14ac:dyDescent="0.3">
      <c r="A20" s="12">
        <v>10067</v>
      </c>
      <c r="B20" s="37" t="s">
        <v>27</v>
      </c>
      <c r="C20" s="72">
        <v>16.053000000000001</v>
      </c>
      <c r="D20" s="69">
        <v>15.087999999999999</v>
      </c>
      <c r="E20" s="70">
        <v>16.053000000000001</v>
      </c>
      <c r="F20" s="73">
        <v>15.817</v>
      </c>
      <c r="G20" s="7">
        <v>15.68556466302368</v>
      </c>
      <c r="H20" s="21">
        <v>16.531800114155249</v>
      </c>
      <c r="I20" s="19">
        <v>16.669366552511416</v>
      </c>
      <c r="J20" s="21">
        <v>17.447649931693991</v>
      </c>
      <c r="K20" s="19">
        <v>17.910987671232874</v>
      </c>
      <c r="L20" s="21">
        <v>18.341014497716895</v>
      </c>
      <c r="M20" s="19">
        <v>18.693991095890414</v>
      </c>
      <c r="N20" s="21">
        <v>18.986194444444443</v>
      </c>
      <c r="O20" s="19">
        <v>19.132240639269408</v>
      </c>
      <c r="P20" s="21">
        <v>19.265078538812787</v>
      </c>
      <c r="Q20" s="19">
        <v>19.39791598173516</v>
      </c>
      <c r="R20" s="21">
        <v>19.525305441712206</v>
      </c>
      <c r="S20" s="19">
        <v>19.663591438356168</v>
      </c>
      <c r="T20" s="19">
        <v>19.796428767123285</v>
      </c>
      <c r="U20" s="21">
        <v>19.929267009132417</v>
      </c>
      <c r="V20" s="18">
        <v>0</v>
      </c>
      <c r="W20" s="5">
        <v>0</v>
      </c>
      <c r="X20" s="4">
        <v>0</v>
      </c>
      <c r="Y20" s="5">
        <v>0</v>
      </c>
      <c r="Z20" s="4">
        <v>0</v>
      </c>
      <c r="AA20" s="5">
        <v>0</v>
      </c>
      <c r="AB20" s="4">
        <v>0</v>
      </c>
      <c r="AC20" s="5">
        <v>0</v>
      </c>
      <c r="AD20" s="4">
        <v>0</v>
      </c>
      <c r="AE20" s="5">
        <v>0</v>
      </c>
      <c r="AF20" s="4">
        <v>0</v>
      </c>
      <c r="AG20" s="5">
        <v>0</v>
      </c>
      <c r="AH20" s="5">
        <v>0</v>
      </c>
      <c r="AI20" s="6">
        <v>0</v>
      </c>
      <c r="AJ20" s="18">
        <v>0</v>
      </c>
      <c r="AK20" s="5">
        <v>0</v>
      </c>
      <c r="AL20" s="4">
        <v>0</v>
      </c>
      <c r="AM20" s="5">
        <v>0</v>
      </c>
      <c r="AN20" s="4">
        <v>0</v>
      </c>
      <c r="AO20" s="5">
        <v>0</v>
      </c>
      <c r="AP20" s="6">
        <v>0</v>
      </c>
      <c r="AQ20" s="18">
        <v>0</v>
      </c>
      <c r="AR20" s="5">
        <v>0</v>
      </c>
      <c r="AS20" s="5">
        <v>0</v>
      </c>
      <c r="AT20" s="4">
        <v>0</v>
      </c>
      <c r="AU20" s="5">
        <v>0</v>
      </c>
      <c r="AV20" s="4">
        <v>0</v>
      </c>
      <c r="AW20" s="36">
        <v>0</v>
      </c>
      <c r="AX20" s="18">
        <v>0</v>
      </c>
      <c r="AY20" s="5">
        <v>0</v>
      </c>
      <c r="AZ20" s="4">
        <v>0</v>
      </c>
      <c r="BA20" s="5">
        <v>0</v>
      </c>
      <c r="BB20" s="4">
        <v>0</v>
      </c>
      <c r="BC20" s="5">
        <v>0</v>
      </c>
      <c r="BD20" s="6">
        <v>0</v>
      </c>
      <c r="BE20" s="97">
        <v>0</v>
      </c>
      <c r="BF20" s="18">
        <v>0.108</v>
      </c>
      <c r="BG20" s="5">
        <v>0.18</v>
      </c>
      <c r="BH20" s="4">
        <v>0.17799999999999999</v>
      </c>
      <c r="BI20" s="5">
        <v>0.13</v>
      </c>
      <c r="BJ20" s="4">
        <v>0.17499999999999999</v>
      </c>
      <c r="BK20" s="5">
        <v>0.1525</v>
      </c>
      <c r="BL20" s="5">
        <v>0.1525</v>
      </c>
      <c r="BM20" s="7">
        <v>7.6249999999999998E-2</v>
      </c>
      <c r="BN20" s="3">
        <v>0</v>
      </c>
      <c r="BO20" s="4">
        <v>8.0000000000000002E-3</v>
      </c>
      <c r="BP20" s="5">
        <v>0</v>
      </c>
      <c r="BQ20" s="4">
        <v>0</v>
      </c>
      <c r="BR20" s="5">
        <v>0</v>
      </c>
      <c r="BS20" s="1">
        <v>0</v>
      </c>
      <c r="BT20" s="49">
        <v>0</v>
      </c>
      <c r="BU20" s="30">
        <v>0</v>
      </c>
      <c r="BV20" s="18">
        <v>8.0000000000000002E-3</v>
      </c>
      <c r="BW20" s="5">
        <v>8.0000000000000002E-3</v>
      </c>
      <c r="BX20" s="5">
        <v>8.0000000000000002E-3</v>
      </c>
      <c r="BY20" s="6">
        <v>0</v>
      </c>
      <c r="BZ20" s="5">
        <v>0</v>
      </c>
    </row>
    <row r="21" spans="1:78" x14ac:dyDescent="0.3">
      <c r="A21" s="12">
        <v>10068</v>
      </c>
      <c r="B21" s="37" t="s">
        <v>28</v>
      </c>
      <c r="C21" s="72">
        <v>2.8109999999999999</v>
      </c>
      <c r="D21" s="69">
        <v>2.6419999999999999</v>
      </c>
      <c r="E21" s="70">
        <v>2.8109999999999999</v>
      </c>
      <c r="F21" s="73">
        <v>2.77</v>
      </c>
      <c r="G21" s="7">
        <v>2.6401411657559199</v>
      </c>
      <c r="H21" s="21">
        <v>2.5076860730593613</v>
      </c>
      <c r="I21" s="19">
        <v>2.5076860730593613</v>
      </c>
      <c r="J21" s="21">
        <v>2.5219427367941716</v>
      </c>
      <c r="K21" s="19">
        <v>2.5203815068493154</v>
      </c>
      <c r="L21" s="21">
        <v>2.5203815068493154</v>
      </c>
      <c r="M21" s="19">
        <v>2.5203815068493154</v>
      </c>
      <c r="N21" s="21">
        <v>2.5219427367941716</v>
      </c>
      <c r="O21" s="19">
        <v>2.5203815068493154</v>
      </c>
      <c r="P21" s="21">
        <v>2.5203815068493154</v>
      </c>
      <c r="Q21" s="19">
        <v>2.5203815068493154</v>
      </c>
      <c r="R21" s="21">
        <v>2.5219427367941716</v>
      </c>
      <c r="S21" s="19">
        <v>2.5203815068493154</v>
      </c>
      <c r="T21" s="19">
        <v>2.5203815068493154</v>
      </c>
      <c r="U21" s="21">
        <v>2.5203815068493154</v>
      </c>
      <c r="V21" s="18">
        <v>0</v>
      </c>
      <c r="W21" s="5">
        <v>0</v>
      </c>
      <c r="X21" s="4">
        <v>0</v>
      </c>
      <c r="Y21" s="5">
        <v>0</v>
      </c>
      <c r="Z21" s="4">
        <v>0</v>
      </c>
      <c r="AA21" s="5">
        <v>0</v>
      </c>
      <c r="AB21" s="4">
        <v>0</v>
      </c>
      <c r="AC21" s="5">
        <v>0</v>
      </c>
      <c r="AD21" s="4">
        <v>0</v>
      </c>
      <c r="AE21" s="5">
        <v>0</v>
      </c>
      <c r="AF21" s="4">
        <v>0</v>
      </c>
      <c r="AG21" s="5">
        <v>0</v>
      </c>
      <c r="AH21" s="5">
        <v>0</v>
      </c>
      <c r="AI21" s="6">
        <v>0</v>
      </c>
      <c r="AJ21" s="18">
        <v>0</v>
      </c>
      <c r="AK21" s="5">
        <v>0</v>
      </c>
      <c r="AL21" s="4">
        <v>0</v>
      </c>
      <c r="AM21" s="5">
        <v>0</v>
      </c>
      <c r="AN21" s="4">
        <v>0</v>
      </c>
      <c r="AO21" s="5">
        <v>0</v>
      </c>
      <c r="AP21" s="6">
        <v>0</v>
      </c>
      <c r="AQ21" s="18">
        <v>0</v>
      </c>
      <c r="AR21" s="5">
        <v>0</v>
      </c>
      <c r="AS21" s="5">
        <v>0</v>
      </c>
      <c r="AT21" s="4">
        <v>0</v>
      </c>
      <c r="AU21" s="5">
        <v>0</v>
      </c>
      <c r="AV21" s="4">
        <v>0</v>
      </c>
      <c r="AW21" s="36">
        <v>0</v>
      </c>
      <c r="AX21" s="18">
        <v>0</v>
      </c>
      <c r="AY21" s="5">
        <v>0</v>
      </c>
      <c r="AZ21" s="4">
        <v>0</v>
      </c>
      <c r="BA21" s="5">
        <v>0</v>
      </c>
      <c r="BB21" s="4">
        <v>0</v>
      </c>
      <c r="BC21" s="5">
        <v>0</v>
      </c>
      <c r="BD21" s="6">
        <v>0</v>
      </c>
      <c r="BE21" s="97">
        <v>0</v>
      </c>
      <c r="BF21" s="18">
        <v>8.4000000000000005E-2</v>
      </c>
      <c r="BG21" s="5">
        <v>0.01</v>
      </c>
      <c r="BH21" s="4">
        <v>2.1999999999999999E-2</v>
      </c>
      <c r="BI21" s="5">
        <v>3.2000000000000001E-2</v>
      </c>
      <c r="BJ21" s="4">
        <v>3.3000000000000002E-2</v>
      </c>
      <c r="BK21" s="5">
        <v>3.2500000000000001E-2</v>
      </c>
      <c r="BL21" s="5">
        <v>3.2500000000000001E-2</v>
      </c>
      <c r="BM21" s="7">
        <v>1.6250000000000001E-2</v>
      </c>
      <c r="BN21" s="3">
        <v>0</v>
      </c>
      <c r="BO21" s="4">
        <v>0</v>
      </c>
      <c r="BP21" s="5">
        <v>0</v>
      </c>
      <c r="BQ21" s="4">
        <v>0</v>
      </c>
      <c r="BR21" s="5">
        <v>0</v>
      </c>
      <c r="BS21" s="1">
        <v>0</v>
      </c>
      <c r="BT21" s="49">
        <v>0</v>
      </c>
      <c r="BU21" s="30">
        <v>0</v>
      </c>
      <c r="BV21" s="18">
        <v>0</v>
      </c>
      <c r="BW21" s="5">
        <v>0</v>
      </c>
      <c r="BX21" s="5">
        <v>0</v>
      </c>
      <c r="BY21" s="6">
        <v>0</v>
      </c>
      <c r="BZ21" s="5">
        <v>0</v>
      </c>
    </row>
    <row r="22" spans="1:78" x14ac:dyDescent="0.3">
      <c r="A22" s="12">
        <v>10070</v>
      </c>
      <c r="B22" s="37" t="s">
        <v>29</v>
      </c>
      <c r="C22" s="72">
        <v>0.36399999999999999</v>
      </c>
      <c r="D22" s="69">
        <v>0.34200000000000003</v>
      </c>
      <c r="E22" s="70">
        <v>0.36399999999999999</v>
      </c>
      <c r="F22" s="73">
        <v>0.35899999999999999</v>
      </c>
      <c r="G22" s="7">
        <v>0.35166211293260474</v>
      </c>
      <c r="H22" s="21">
        <v>0.37763253424657528</v>
      </c>
      <c r="I22" s="19">
        <v>0.37800993150684936</v>
      </c>
      <c r="J22" s="21">
        <v>0.38866336520947176</v>
      </c>
      <c r="K22" s="19">
        <v>0.38887214611872145</v>
      </c>
      <c r="L22" s="21">
        <v>0.38925376712328758</v>
      </c>
      <c r="M22" s="19">
        <v>0.38963538812785392</v>
      </c>
      <c r="N22" s="21">
        <v>0.39019114298724955</v>
      </c>
      <c r="O22" s="19">
        <v>0.39040068493150698</v>
      </c>
      <c r="P22" s="21">
        <v>0.3907835616438356</v>
      </c>
      <c r="Q22" s="19">
        <v>0.39116735159817351</v>
      </c>
      <c r="R22" s="21">
        <v>0.391725068306011</v>
      </c>
      <c r="S22" s="19">
        <v>0.39193538812785395</v>
      </c>
      <c r="T22" s="19">
        <v>0.39231997716894979</v>
      </c>
      <c r="U22" s="21">
        <v>0.39270490867579905</v>
      </c>
      <c r="V22" s="18">
        <v>0</v>
      </c>
      <c r="W22" s="5">
        <v>0</v>
      </c>
      <c r="X22" s="4">
        <v>0</v>
      </c>
      <c r="Y22" s="5">
        <v>0</v>
      </c>
      <c r="Z22" s="4">
        <v>0</v>
      </c>
      <c r="AA22" s="5">
        <v>0</v>
      </c>
      <c r="AB22" s="4">
        <v>0</v>
      </c>
      <c r="AC22" s="5">
        <v>0</v>
      </c>
      <c r="AD22" s="4">
        <v>0</v>
      </c>
      <c r="AE22" s="5">
        <v>0</v>
      </c>
      <c r="AF22" s="4">
        <v>0</v>
      </c>
      <c r="AG22" s="5">
        <v>0</v>
      </c>
      <c r="AH22" s="5">
        <v>0</v>
      </c>
      <c r="AI22" s="6">
        <v>0</v>
      </c>
      <c r="AJ22" s="18">
        <v>0</v>
      </c>
      <c r="AK22" s="5">
        <v>0</v>
      </c>
      <c r="AL22" s="4">
        <v>0</v>
      </c>
      <c r="AM22" s="5">
        <v>0</v>
      </c>
      <c r="AN22" s="4">
        <v>0</v>
      </c>
      <c r="AO22" s="5">
        <v>0</v>
      </c>
      <c r="AP22" s="6">
        <v>0</v>
      </c>
      <c r="AQ22" s="18">
        <v>0</v>
      </c>
      <c r="AR22" s="5">
        <v>0</v>
      </c>
      <c r="AS22" s="5">
        <v>0</v>
      </c>
      <c r="AT22" s="4">
        <v>0</v>
      </c>
      <c r="AU22" s="5">
        <v>0</v>
      </c>
      <c r="AV22" s="4">
        <v>0</v>
      </c>
      <c r="AW22" s="36">
        <v>0</v>
      </c>
      <c r="AX22" s="18">
        <v>0</v>
      </c>
      <c r="AY22" s="5">
        <v>0</v>
      </c>
      <c r="AZ22" s="4">
        <v>0</v>
      </c>
      <c r="BA22" s="5">
        <v>0</v>
      </c>
      <c r="BB22" s="4">
        <v>0</v>
      </c>
      <c r="BC22" s="5">
        <v>0</v>
      </c>
      <c r="BD22" s="6">
        <v>0</v>
      </c>
      <c r="BE22" s="97">
        <v>0</v>
      </c>
      <c r="BF22" s="18">
        <v>3.0000000000000001E-3</v>
      </c>
      <c r="BG22" s="5">
        <v>8.9999999999999993E-3</v>
      </c>
      <c r="BH22" s="4">
        <v>2E-3</v>
      </c>
      <c r="BI22" s="5">
        <v>3.0000000000000001E-3</v>
      </c>
      <c r="BJ22" s="4">
        <v>2E-3</v>
      </c>
      <c r="BK22" s="5">
        <v>2.5000000000000001E-3</v>
      </c>
      <c r="BL22" s="5">
        <v>2.5000000000000001E-3</v>
      </c>
      <c r="BM22" s="7">
        <v>1.25E-3</v>
      </c>
      <c r="BN22" s="3">
        <v>0</v>
      </c>
      <c r="BO22" s="4">
        <v>0</v>
      </c>
      <c r="BP22" s="5">
        <v>0</v>
      </c>
      <c r="BQ22" s="4">
        <v>0</v>
      </c>
      <c r="BR22" s="5">
        <v>0</v>
      </c>
      <c r="BS22" s="1">
        <v>0</v>
      </c>
      <c r="BT22" s="49">
        <v>0</v>
      </c>
      <c r="BU22" s="30">
        <v>0</v>
      </c>
      <c r="BV22" s="18">
        <v>0</v>
      </c>
      <c r="BW22" s="5">
        <v>0</v>
      </c>
      <c r="BX22" s="5">
        <v>0</v>
      </c>
      <c r="BY22" s="6">
        <v>0</v>
      </c>
      <c r="BZ22" s="5">
        <v>0</v>
      </c>
    </row>
    <row r="23" spans="1:78" x14ac:dyDescent="0.3">
      <c r="A23" s="12">
        <v>10071</v>
      </c>
      <c r="B23" s="37" t="s">
        <v>30</v>
      </c>
      <c r="C23" s="72">
        <v>1.9430000000000001</v>
      </c>
      <c r="D23" s="69">
        <v>1.8260000000000001</v>
      </c>
      <c r="E23" s="70">
        <v>1.9430000000000001</v>
      </c>
      <c r="F23" s="73">
        <v>1.9139999999999999</v>
      </c>
      <c r="G23" s="7">
        <v>1.8999316939890711</v>
      </c>
      <c r="H23" s="21">
        <v>1.8623763698630136</v>
      </c>
      <c r="I23" s="19">
        <v>1.8623764840182646</v>
      </c>
      <c r="J23" s="21">
        <v>1.8647240437158468</v>
      </c>
      <c r="K23" s="19">
        <v>1.8637158675799086</v>
      </c>
      <c r="L23" s="21">
        <v>1.8637157534246578</v>
      </c>
      <c r="M23" s="19">
        <v>1.8637157534246578</v>
      </c>
      <c r="N23" s="21">
        <v>1.8647239298724954</v>
      </c>
      <c r="O23" s="19">
        <v>1.8637156392694063</v>
      </c>
      <c r="P23" s="21">
        <v>1.8637157534246576</v>
      </c>
      <c r="Q23" s="19">
        <v>1.8637158675799086</v>
      </c>
      <c r="R23" s="21">
        <v>1.8647241575591986</v>
      </c>
      <c r="S23" s="19">
        <v>1.8637155251141553</v>
      </c>
      <c r="T23" s="19">
        <v>1.8637156392694063</v>
      </c>
      <c r="U23" s="21">
        <v>1.8637156392694063</v>
      </c>
      <c r="V23" s="18">
        <v>0</v>
      </c>
      <c r="W23" s="5">
        <v>0</v>
      </c>
      <c r="X23" s="4">
        <v>0</v>
      </c>
      <c r="Y23" s="5">
        <v>0</v>
      </c>
      <c r="Z23" s="4">
        <v>0</v>
      </c>
      <c r="AA23" s="5">
        <v>0</v>
      </c>
      <c r="AB23" s="4">
        <v>0</v>
      </c>
      <c r="AC23" s="5">
        <v>0</v>
      </c>
      <c r="AD23" s="4">
        <v>0</v>
      </c>
      <c r="AE23" s="5">
        <v>0</v>
      </c>
      <c r="AF23" s="4">
        <v>0</v>
      </c>
      <c r="AG23" s="5">
        <v>0</v>
      </c>
      <c r="AH23" s="5">
        <v>0</v>
      </c>
      <c r="AI23" s="6">
        <v>0</v>
      </c>
      <c r="AJ23" s="18">
        <v>0</v>
      </c>
      <c r="AK23" s="5">
        <v>0</v>
      </c>
      <c r="AL23" s="4">
        <v>0</v>
      </c>
      <c r="AM23" s="5">
        <v>0</v>
      </c>
      <c r="AN23" s="4">
        <v>0</v>
      </c>
      <c r="AO23" s="5">
        <v>0</v>
      </c>
      <c r="AP23" s="6">
        <v>0</v>
      </c>
      <c r="AQ23" s="18">
        <v>0</v>
      </c>
      <c r="AR23" s="5">
        <v>0</v>
      </c>
      <c r="AS23" s="5">
        <v>0</v>
      </c>
      <c r="AT23" s="4">
        <v>0</v>
      </c>
      <c r="AU23" s="5">
        <v>0</v>
      </c>
      <c r="AV23" s="4">
        <v>0</v>
      </c>
      <c r="AW23" s="36">
        <v>0</v>
      </c>
      <c r="AX23" s="18">
        <v>0</v>
      </c>
      <c r="AY23" s="5">
        <v>0</v>
      </c>
      <c r="AZ23" s="4">
        <v>0</v>
      </c>
      <c r="BA23" s="5">
        <v>0</v>
      </c>
      <c r="BB23" s="4">
        <v>0</v>
      </c>
      <c r="BC23" s="5">
        <v>0</v>
      </c>
      <c r="BD23" s="6">
        <v>0</v>
      </c>
      <c r="BE23" s="97">
        <v>0</v>
      </c>
      <c r="BF23" s="18">
        <v>4.0000000000000001E-3</v>
      </c>
      <c r="BG23" s="5">
        <v>0</v>
      </c>
      <c r="BH23" s="4">
        <v>4.0000000000000001E-3</v>
      </c>
      <c r="BI23" s="5">
        <v>3.1E-2</v>
      </c>
      <c r="BJ23" s="4">
        <v>7.0000000000000001E-3</v>
      </c>
      <c r="BK23" s="5">
        <v>1.9E-2</v>
      </c>
      <c r="BL23" s="5">
        <v>1.9E-2</v>
      </c>
      <c r="BM23" s="7">
        <v>9.4999999999999998E-3</v>
      </c>
      <c r="BN23" s="3">
        <v>0</v>
      </c>
      <c r="BO23" s="4">
        <v>0</v>
      </c>
      <c r="BP23" s="5">
        <v>0</v>
      </c>
      <c r="BQ23" s="4">
        <v>0</v>
      </c>
      <c r="BR23" s="5">
        <v>0</v>
      </c>
      <c r="BS23" s="1">
        <v>0</v>
      </c>
      <c r="BT23" s="49">
        <v>0</v>
      </c>
      <c r="BU23" s="30">
        <v>0</v>
      </c>
      <c r="BV23" s="18">
        <v>0</v>
      </c>
      <c r="BW23" s="5">
        <v>0</v>
      </c>
      <c r="BX23" s="5">
        <v>0</v>
      </c>
      <c r="BY23" s="6">
        <v>0</v>
      </c>
      <c r="BZ23" s="5">
        <v>0</v>
      </c>
    </row>
    <row r="24" spans="1:78" x14ac:dyDescent="0.3">
      <c r="A24" s="12">
        <v>10072</v>
      </c>
      <c r="B24" s="37" t="s">
        <v>31</v>
      </c>
      <c r="C24" s="72">
        <v>24.34</v>
      </c>
      <c r="D24" s="69">
        <v>22.876999999999999</v>
      </c>
      <c r="E24" s="70">
        <v>24.34</v>
      </c>
      <c r="F24" s="73">
        <v>23.981999999999999</v>
      </c>
      <c r="G24" s="7">
        <v>23.755806010928961</v>
      </c>
      <c r="H24" s="21">
        <v>24.002126255707761</v>
      </c>
      <c r="I24" s="19">
        <v>24.074671004566213</v>
      </c>
      <c r="J24" s="21">
        <v>25.509486111111109</v>
      </c>
      <c r="K24" s="19">
        <v>25.697093835616442</v>
      </c>
      <c r="L24" s="21">
        <v>25.817794178082199</v>
      </c>
      <c r="M24" s="19">
        <v>25.929829109589043</v>
      </c>
      <c r="N24" s="21">
        <v>25.986927254098362</v>
      </c>
      <c r="O24" s="19">
        <v>26.149993835616439</v>
      </c>
      <c r="P24" s="21">
        <v>26.249800570776255</v>
      </c>
      <c r="Q24" s="19">
        <v>26.310773744292234</v>
      </c>
      <c r="R24" s="21">
        <v>26.35646994535519</v>
      </c>
      <c r="S24" s="19">
        <v>26.483855936073059</v>
      </c>
      <c r="T24" s="19">
        <v>26.544359589041097</v>
      </c>
      <c r="U24" s="21">
        <v>26.588381392694057</v>
      </c>
      <c r="V24" s="18">
        <v>0</v>
      </c>
      <c r="W24" s="5">
        <v>0</v>
      </c>
      <c r="X24" s="4">
        <v>0</v>
      </c>
      <c r="Y24" s="5">
        <v>0</v>
      </c>
      <c r="Z24" s="4">
        <v>0</v>
      </c>
      <c r="AA24" s="5">
        <v>0</v>
      </c>
      <c r="AB24" s="4">
        <v>0</v>
      </c>
      <c r="AC24" s="5">
        <v>0</v>
      </c>
      <c r="AD24" s="4">
        <v>0</v>
      </c>
      <c r="AE24" s="5">
        <v>0</v>
      </c>
      <c r="AF24" s="4">
        <v>0</v>
      </c>
      <c r="AG24" s="5">
        <v>0</v>
      </c>
      <c r="AH24" s="5">
        <v>0</v>
      </c>
      <c r="AI24" s="6">
        <v>0</v>
      </c>
      <c r="AJ24" s="18">
        <v>0</v>
      </c>
      <c r="AK24" s="5">
        <v>0</v>
      </c>
      <c r="AL24" s="4">
        <v>0</v>
      </c>
      <c r="AM24" s="5">
        <v>0</v>
      </c>
      <c r="AN24" s="4">
        <v>0</v>
      </c>
      <c r="AO24" s="5">
        <v>0</v>
      </c>
      <c r="AP24" s="6">
        <v>0</v>
      </c>
      <c r="AQ24" s="18">
        <v>0</v>
      </c>
      <c r="AR24" s="5">
        <v>0</v>
      </c>
      <c r="AS24" s="5">
        <v>0</v>
      </c>
      <c r="AT24" s="4">
        <v>0</v>
      </c>
      <c r="AU24" s="5">
        <v>0</v>
      </c>
      <c r="AV24" s="4">
        <v>0</v>
      </c>
      <c r="AW24" s="36">
        <v>0</v>
      </c>
      <c r="AX24" s="18">
        <v>0</v>
      </c>
      <c r="AY24" s="5">
        <v>0</v>
      </c>
      <c r="AZ24" s="4">
        <v>0</v>
      </c>
      <c r="BA24" s="5">
        <v>0</v>
      </c>
      <c r="BB24" s="4">
        <v>0</v>
      </c>
      <c r="BC24" s="5">
        <v>0</v>
      </c>
      <c r="BD24" s="6">
        <v>0</v>
      </c>
      <c r="BE24" s="97">
        <v>0</v>
      </c>
      <c r="BF24" s="18">
        <v>0.17</v>
      </c>
      <c r="BG24" s="5">
        <v>0.193</v>
      </c>
      <c r="BH24" s="4">
        <v>0.41299999999999998</v>
      </c>
      <c r="BI24" s="5">
        <v>0.33600000000000002</v>
      </c>
      <c r="BJ24" s="4">
        <v>0.13900000000000001</v>
      </c>
      <c r="BK24" s="5">
        <v>0.23749999999999999</v>
      </c>
      <c r="BL24" s="5">
        <v>0.23749999999999999</v>
      </c>
      <c r="BM24" s="7">
        <v>0.11874999999999999</v>
      </c>
      <c r="BN24" s="3">
        <v>0</v>
      </c>
      <c r="BO24" s="4">
        <v>5.0000000000000001E-3</v>
      </c>
      <c r="BP24" s="5">
        <v>0.159</v>
      </c>
      <c r="BQ24" s="4">
        <v>0</v>
      </c>
      <c r="BR24" s="5">
        <v>2E-3</v>
      </c>
      <c r="BS24" s="1">
        <v>1E-3</v>
      </c>
      <c r="BT24" s="49">
        <v>1E-3</v>
      </c>
      <c r="BU24" s="30">
        <v>5.0000000000000001E-4</v>
      </c>
      <c r="BV24" s="18">
        <v>0.16600000000000001</v>
      </c>
      <c r="BW24" s="5">
        <v>0.16700000000000001</v>
      </c>
      <c r="BX24" s="5">
        <v>0.16850000000000001</v>
      </c>
      <c r="BY24" s="6">
        <v>2.5000000000000001E-3</v>
      </c>
      <c r="BZ24" s="5">
        <v>4.5000000000000005E-3</v>
      </c>
    </row>
    <row r="25" spans="1:78" x14ac:dyDescent="0.3">
      <c r="A25" s="12">
        <v>10074</v>
      </c>
      <c r="B25" s="37" t="s">
        <v>32</v>
      </c>
      <c r="C25" s="72">
        <v>27.08</v>
      </c>
      <c r="D25" s="69">
        <v>25.452000000000002</v>
      </c>
      <c r="E25" s="70">
        <v>27.08</v>
      </c>
      <c r="F25" s="73">
        <v>26.681999999999999</v>
      </c>
      <c r="G25" s="7">
        <v>27.864071038251367</v>
      </c>
      <c r="H25" s="21">
        <v>30.282504566210044</v>
      </c>
      <c r="I25" s="19">
        <v>30.437412557077625</v>
      </c>
      <c r="J25" s="21">
        <v>32.272634448998176</v>
      </c>
      <c r="K25" s="19">
        <v>32.519363127853886</v>
      </c>
      <c r="L25" s="21">
        <v>32.763257990867579</v>
      </c>
      <c r="M25" s="19">
        <v>33.001390753424658</v>
      </c>
      <c r="N25" s="21">
        <v>33.226850182149356</v>
      </c>
      <c r="O25" s="19">
        <v>33.454126598173517</v>
      </c>
      <c r="P25" s="21">
        <v>33.682793264840186</v>
      </c>
      <c r="Q25" s="19">
        <v>33.913009474885847</v>
      </c>
      <c r="R25" s="21">
        <v>34.144655851548272</v>
      </c>
      <c r="S25" s="19">
        <v>34.37815993150685</v>
      </c>
      <c r="T25" s="19">
        <v>34.613107420091318</v>
      </c>
      <c r="U25" s="21">
        <v>34.849634703196351</v>
      </c>
      <c r="V25" s="18">
        <v>0</v>
      </c>
      <c r="W25" s="5">
        <v>0</v>
      </c>
      <c r="X25" s="4">
        <v>0</v>
      </c>
      <c r="Y25" s="5">
        <v>0</v>
      </c>
      <c r="Z25" s="4">
        <v>0</v>
      </c>
      <c r="AA25" s="5">
        <v>0</v>
      </c>
      <c r="AB25" s="4">
        <v>0</v>
      </c>
      <c r="AC25" s="5">
        <v>0</v>
      </c>
      <c r="AD25" s="4">
        <v>0</v>
      </c>
      <c r="AE25" s="5">
        <v>0</v>
      </c>
      <c r="AF25" s="4">
        <v>0</v>
      </c>
      <c r="AG25" s="5">
        <v>0</v>
      </c>
      <c r="AH25" s="5">
        <v>0</v>
      </c>
      <c r="AI25" s="6">
        <v>0</v>
      </c>
      <c r="AJ25" s="18">
        <v>2.9415525114155252</v>
      </c>
      <c r="AK25" s="5">
        <v>2.9414383561643835</v>
      </c>
      <c r="AL25" s="4">
        <v>2.9433060109289619</v>
      </c>
      <c r="AM25" s="5">
        <v>2.9400684931506849</v>
      </c>
      <c r="AN25" s="4">
        <v>2.9329908675799086</v>
      </c>
      <c r="AO25" s="5">
        <v>2.9329908675799086</v>
      </c>
      <c r="AP25" s="6">
        <v>2.9291894353369763</v>
      </c>
      <c r="AQ25" s="18">
        <v>0</v>
      </c>
      <c r="AR25" s="5">
        <v>0</v>
      </c>
      <c r="AS25" s="5">
        <v>0</v>
      </c>
      <c r="AT25" s="4">
        <v>0</v>
      </c>
      <c r="AU25" s="5">
        <v>0</v>
      </c>
      <c r="AV25" s="4">
        <v>0</v>
      </c>
      <c r="AW25" s="36">
        <v>0</v>
      </c>
      <c r="AX25" s="18">
        <v>0</v>
      </c>
      <c r="AY25" s="5">
        <v>0</v>
      </c>
      <c r="AZ25" s="4">
        <v>0</v>
      </c>
      <c r="BA25" s="5">
        <v>0</v>
      </c>
      <c r="BB25" s="4">
        <v>0</v>
      </c>
      <c r="BC25" s="5">
        <v>0</v>
      </c>
      <c r="BD25" s="6">
        <v>0</v>
      </c>
      <c r="BE25" s="97">
        <v>0</v>
      </c>
      <c r="BF25" s="18">
        <v>0.223</v>
      </c>
      <c r="BG25" s="5">
        <v>0.28499999999999998</v>
      </c>
      <c r="BH25" s="4">
        <v>0.3</v>
      </c>
      <c r="BI25" s="5">
        <v>0.41099999999999998</v>
      </c>
      <c r="BJ25" s="4">
        <v>0.25600000000000001</v>
      </c>
      <c r="BK25" s="5">
        <v>0.33350000000000002</v>
      </c>
      <c r="BL25" s="5">
        <v>0.33350000000000002</v>
      </c>
      <c r="BM25" s="7">
        <v>0.16675000000000001</v>
      </c>
      <c r="BN25" s="3">
        <v>0</v>
      </c>
      <c r="BO25" s="4">
        <v>1E-3</v>
      </c>
      <c r="BP25" s="5">
        <v>0</v>
      </c>
      <c r="BQ25" s="4">
        <v>7.6999999999999999E-2</v>
      </c>
      <c r="BR25" s="5">
        <v>2.8000000000000001E-2</v>
      </c>
      <c r="BS25" s="1">
        <v>5.2500000000000005E-2</v>
      </c>
      <c r="BT25" s="49">
        <v>5.2500000000000005E-2</v>
      </c>
      <c r="BU25" s="30">
        <v>2.6250000000000002E-2</v>
      </c>
      <c r="BV25" s="18">
        <v>0.106</v>
      </c>
      <c r="BW25" s="5">
        <v>0.1585</v>
      </c>
      <c r="BX25" s="5">
        <v>0.23725000000000002</v>
      </c>
      <c r="BY25" s="6">
        <v>0.13125000000000001</v>
      </c>
      <c r="BZ25" s="5">
        <v>0.23625000000000002</v>
      </c>
    </row>
    <row r="26" spans="1:78" x14ac:dyDescent="0.3">
      <c r="A26" s="12">
        <v>10076</v>
      </c>
      <c r="B26" s="37" t="s">
        <v>33</v>
      </c>
      <c r="C26" s="72">
        <v>4.8890000000000002</v>
      </c>
      <c r="D26" s="69">
        <v>4.5949999999999998</v>
      </c>
      <c r="E26" s="70">
        <v>4.8890000000000002</v>
      </c>
      <c r="F26" s="73">
        <v>4.8170000000000002</v>
      </c>
      <c r="G26" s="7">
        <v>6.0128642987249545</v>
      </c>
      <c r="H26" s="21">
        <v>7.8152300228310514</v>
      </c>
      <c r="I26" s="19">
        <v>7.8478922374429212</v>
      </c>
      <c r="J26" s="21">
        <v>8.0361657559198552</v>
      </c>
      <c r="K26" s="19">
        <v>8.1316265981735167</v>
      </c>
      <c r="L26" s="21">
        <v>8.2207832191780845</v>
      </c>
      <c r="M26" s="19">
        <v>8.3099396118721458</v>
      </c>
      <c r="N26" s="21">
        <v>8.3918181921675785</v>
      </c>
      <c r="O26" s="19">
        <v>8.4882531963470313</v>
      </c>
      <c r="P26" s="21">
        <v>8.5774099315068479</v>
      </c>
      <c r="Q26" s="19">
        <v>8.6665664383561616</v>
      </c>
      <c r="R26" s="21">
        <v>8.747470059198541</v>
      </c>
      <c r="S26" s="19">
        <v>8.8448797945205477</v>
      </c>
      <c r="T26" s="19">
        <v>8.9340359589041096</v>
      </c>
      <c r="U26" s="21">
        <v>9.0231929223744274</v>
      </c>
      <c r="V26" s="18">
        <v>0</v>
      </c>
      <c r="W26" s="5">
        <v>0</v>
      </c>
      <c r="X26" s="4">
        <v>0</v>
      </c>
      <c r="Y26" s="5">
        <v>0</v>
      </c>
      <c r="Z26" s="4">
        <v>0</v>
      </c>
      <c r="AA26" s="5">
        <v>0</v>
      </c>
      <c r="AB26" s="4">
        <v>0</v>
      </c>
      <c r="AC26" s="5">
        <v>0</v>
      </c>
      <c r="AD26" s="4">
        <v>0</v>
      </c>
      <c r="AE26" s="5">
        <v>0</v>
      </c>
      <c r="AF26" s="4">
        <v>0</v>
      </c>
      <c r="AG26" s="5">
        <v>0</v>
      </c>
      <c r="AH26" s="5">
        <v>0</v>
      </c>
      <c r="AI26" s="6">
        <v>0</v>
      </c>
      <c r="AJ26" s="18">
        <v>0</v>
      </c>
      <c r="AK26" s="5">
        <v>0</v>
      </c>
      <c r="AL26" s="4">
        <v>0</v>
      </c>
      <c r="AM26" s="5">
        <v>0</v>
      </c>
      <c r="AN26" s="4">
        <v>0</v>
      </c>
      <c r="AO26" s="5">
        <v>0</v>
      </c>
      <c r="AP26" s="6">
        <v>0</v>
      </c>
      <c r="AQ26" s="18">
        <v>0</v>
      </c>
      <c r="AR26" s="5">
        <v>0</v>
      </c>
      <c r="AS26" s="5">
        <v>0</v>
      </c>
      <c r="AT26" s="4">
        <v>0</v>
      </c>
      <c r="AU26" s="5">
        <v>0</v>
      </c>
      <c r="AV26" s="4">
        <v>0</v>
      </c>
      <c r="AW26" s="36">
        <v>0</v>
      </c>
      <c r="AX26" s="18">
        <v>0</v>
      </c>
      <c r="AY26" s="5">
        <v>0</v>
      </c>
      <c r="AZ26" s="4">
        <v>0</v>
      </c>
      <c r="BA26" s="5">
        <v>0</v>
      </c>
      <c r="BB26" s="4">
        <v>0</v>
      </c>
      <c r="BC26" s="5">
        <v>0</v>
      </c>
      <c r="BD26" s="6">
        <v>0</v>
      </c>
      <c r="BE26" s="97">
        <v>0</v>
      </c>
      <c r="BF26" s="18">
        <v>1.7000000000000001E-2</v>
      </c>
      <c r="BG26" s="5">
        <v>6.9000000000000006E-2</v>
      </c>
      <c r="BH26" s="4">
        <v>0.223</v>
      </c>
      <c r="BI26" s="5">
        <v>0.06</v>
      </c>
      <c r="BJ26" s="4">
        <v>2.1000000000000001E-2</v>
      </c>
      <c r="BK26" s="5">
        <v>4.0500000000000001E-2</v>
      </c>
      <c r="BL26" s="5">
        <v>4.0500000000000001E-2</v>
      </c>
      <c r="BM26" s="7">
        <v>2.0250000000000001E-2</v>
      </c>
      <c r="BN26" s="3">
        <v>0</v>
      </c>
      <c r="BO26" s="4">
        <v>0</v>
      </c>
      <c r="BP26" s="5">
        <v>0</v>
      </c>
      <c r="BQ26" s="4">
        <v>6.0000000000000001E-3</v>
      </c>
      <c r="BR26" s="5">
        <v>0</v>
      </c>
      <c r="BS26" s="1">
        <v>3.0000000000000001E-3</v>
      </c>
      <c r="BT26" s="49">
        <v>3.0000000000000001E-3</v>
      </c>
      <c r="BU26" s="30">
        <v>1.5E-3</v>
      </c>
      <c r="BV26" s="18">
        <v>6.0000000000000001E-3</v>
      </c>
      <c r="BW26" s="5">
        <v>9.0000000000000011E-3</v>
      </c>
      <c r="BX26" s="5">
        <v>1.35E-2</v>
      </c>
      <c r="BY26" s="6">
        <v>7.4999999999999997E-3</v>
      </c>
      <c r="BZ26" s="5">
        <v>1.35E-2</v>
      </c>
    </row>
    <row r="27" spans="1:78" x14ac:dyDescent="0.3">
      <c r="A27" s="12">
        <v>10078</v>
      </c>
      <c r="B27" s="37" t="s">
        <v>34</v>
      </c>
      <c r="C27" s="72">
        <v>3.7729999999999997</v>
      </c>
      <c r="D27" s="69">
        <v>3.5459999999999998</v>
      </c>
      <c r="E27" s="70">
        <v>3.7729999999999997</v>
      </c>
      <c r="F27" s="73">
        <v>3.718</v>
      </c>
      <c r="G27" s="7">
        <v>3.5218579234972678</v>
      </c>
      <c r="H27" s="21">
        <v>3.6635889269406396</v>
      </c>
      <c r="I27" s="19">
        <v>3.7119555936073061</v>
      </c>
      <c r="J27" s="21">
        <v>4.3496237477231334</v>
      </c>
      <c r="K27" s="19">
        <v>4.8087506849315078</v>
      </c>
      <c r="L27" s="21">
        <v>5.1221864155251149</v>
      </c>
      <c r="M27" s="19">
        <v>5.1414197488584463</v>
      </c>
      <c r="N27" s="21">
        <v>5.1474408014571953</v>
      </c>
      <c r="O27" s="19">
        <v>5.1644345890410976</v>
      </c>
      <c r="P27" s="21">
        <v>5.1763035388127845</v>
      </c>
      <c r="Q27" s="19">
        <v>5.1910648401826478</v>
      </c>
      <c r="R27" s="21">
        <v>5.2017577413479055</v>
      </c>
      <c r="S27" s="19">
        <v>5.2255979452054797</v>
      </c>
      <c r="T27" s="19">
        <v>5.2441823059360724</v>
      </c>
      <c r="U27" s="21">
        <v>5.2628752283105023</v>
      </c>
      <c r="V27" s="18">
        <v>0</v>
      </c>
      <c r="W27" s="5">
        <v>0</v>
      </c>
      <c r="X27" s="4">
        <v>0</v>
      </c>
      <c r="Y27" s="5">
        <v>0</v>
      </c>
      <c r="Z27" s="4">
        <v>0</v>
      </c>
      <c r="AA27" s="5">
        <v>0</v>
      </c>
      <c r="AB27" s="4">
        <v>0</v>
      </c>
      <c r="AC27" s="5">
        <v>0</v>
      </c>
      <c r="AD27" s="4">
        <v>0</v>
      </c>
      <c r="AE27" s="5">
        <v>0</v>
      </c>
      <c r="AF27" s="4">
        <v>0</v>
      </c>
      <c r="AG27" s="5">
        <v>0</v>
      </c>
      <c r="AH27" s="5">
        <v>0</v>
      </c>
      <c r="AI27" s="6">
        <v>0</v>
      </c>
      <c r="AJ27" s="18">
        <v>0</v>
      </c>
      <c r="AK27" s="5">
        <v>0</v>
      </c>
      <c r="AL27" s="4">
        <v>0</v>
      </c>
      <c r="AM27" s="5">
        <v>0</v>
      </c>
      <c r="AN27" s="4">
        <v>0</v>
      </c>
      <c r="AO27" s="5">
        <v>0</v>
      </c>
      <c r="AP27" s="6">
        <v>0</v>
      </c>
      <c r="AQ27" s="18">
        <v>0</v>
      </c>
      <c r="AR27" s="5">
        <v>0</v>
      </c>
      <c r="AS27" s="5">
        <v>0</v>
      </c>
      <c r="AT27" s="4">
        <v>0</v>
      </c>
      <c r="AU27" s="5">
        <v>0</v>
      </c>
      <c r="AV27" s="4">
        <v>0</v>
      </c>
      <c r="AW27" s="36">
        <v>0</v>
      </c>
      <c r="AX27" s="18">
        <v>0</v>
      </c>
      <c r="AY27" s="5">
        <v>0</v>
      </c>
      <c r="AZ27" s="4">
        <v>0</v>
      </c>
      <c r="BA27" s="5">
        <v>0</v>
      </c>
      <c r="BB27" s="4">
        <v>0</v>
      </c>
      <c r="BC27" s="5">
        <v>0</v>
      </c>
      <c r="BD27" s="6">
        <v>0</v>
      </c>
      <c r="BE27" s="97">
        <v>0</v>
      </c>
      <c r="BF27" s="18">
        <v>1.9E-2</v>
      </c>
      <c r="BG27" s="5">
        <v>7.1999999999999995E-2</v>
      </c>
      <c r="BH27" s="4">
        <v>1.6E-2</v>
      </c>
      <c r="BI27" s="5">
        <v>1.6E-2</v>
      </c>
      <c r="BJ27" s="4">
        <v>1.2999999999999999E-2</v>
      </c>
      <c r="BK27" s="5">
        <v>1.4499999999999999E-2</v>
      </c>
      <c r="BL27" s="5">
        <v>1.4499999999999999E-2</v>
      </c>
      <c r="BM27" s="7">
        <v>7.2499999999999995E-3</v>
      </c>
      <c r="BN27" s="3">
        <v>1E-3</v>
      </c>
      <c r="BO27" s="4">
        <v>0</v>
      </c>
      <c r="BP27" s="5">
        <v>0</v>
      </c>
      <c r="BQ27" s="4">
        <v>0</v>
      </c>
      <c r="BR27" s="5">
        <v>0</v>
      </c>
      <c r="BS27" s="1">
        <v>0</v>
      </c>
      <c r="BT27" s="49">
        <v>0</v>
      </c>
      <c r="BU27" s="30">
        <v>0</v>
      </c>
      <c r="BV27" s="18">
        <v>1E-3</v>
      </c>
      <c r="BW27" s="5">
        <v>1E-3</v>
      </c>
      <c r="BX27" s="5">
        <v>1E-3</v>
      </c>
      <c r="BY27" s="6">
        <v>0</v>
      </c>
      <c r="BZ27" s="5">
        <v>0</v>
      </c>
    </row>
    <row r="28" spans="1:78" x14ac:dyDescent="0.3">
      <c r="A28" s="12">
        <v>10079</v>
      </c>
      <c r="B28" s="37" t="s">
        <v>35</v>
      </c>
      <c r="C28" s="72">
        <v>89.494</v>
      </c>
      <c r="D28" s="69">
        <v>84.114000000000004</v>
      </c>
      <c r="E28" s="70">
        <v>89.494</v>
      </c>
      <c r="F28" s="73">
        <v>88.179000000000002</v>
      </c>
      <c r="G28" s="7">
        <v>83.527550091074687</v>
      </c>
      <c r="H28" s="21">
        <v>84.145779223744285</v>
      </c>
      <c r="I28" s="19">
        <v>84.355454566210042</v>
      </c>
      <c r="J28" s="21">
        <v>84.71608367486337</v>
      </c>
      <c r="K28" s="19">
        <v>85.516523744292243</v>
      </c>
      <c r="L28" s="21">
        <v>86.11755296803652</v>
      </c>
      <c r="M28" s="19">
        <v>86.667851255707774</v>
      </c>
      <c r="N28" s="21">
        <v>87.012528119307845</v>
      </c>
      <c r="O28" s="19">
        <v>87.838978881278535</v>
      </c>
      <c r="P28" s="21">
        <v>88.459903767123294</v>
      </c>
      <c r="Q28" s="19">
        <v>89.030270547945207</v>
      </c>
      <c r="R28" s="21">
        <v>89.38870355191257</v>
      </c>
      <c r="S28" s="19">
        <v>90.24210547945205</v>
      </c>
      <c r="T28" s="19">
        <v>90.883672374429196</v>
      </c>
      <c r="U28" s="21">
        <v>91.474871917808215</v>
      </c>
      <c r="V28" s="18">
        <v>0</v>
      </c>
      <c r="W28" s="5">
        <v>0</v>
      </c>
      <c r="X28" s="4">
        <v>0</v>
      </c>
      <c r="Y28" s="5">
        <v>0</v>
      </c>
      <c r="Z28" s="4">
        <v>0</v>
      </c>
      <c r="AA28" s="5">
        <v>0</v>
      </c>
      <c r="AB28" s="4">
        <v>0</v>
      </c>
      <c r="AC28" s="5">
        <v>0</v>
      </c>
      <c r="AD28" s="4">
        <v>0</v>
      </c>
      <c r="AE28" s="5">
        <v>0</v>
      </c>
      <c r="AF28" s="4">
        <v>0</v>
      </c>
      <c r="AG28" s="5">
        <v>0</v>
      </c>
      <c r="AH28" s="5">
        <v>0</v>
      </c>
      <c r="AI28" s="6">
        <v>0</v>
      </c>
      <c r="AJ28" s="18">
        <v>2.9415525114155252</v>
      </c>
      <c r="AK28" s="5">
        <v>2.9414383561643835</v>
      </c>
      <c r="AL28" s="4">
        <v>2.9433060109289619</v>
      </c>
      <c r="AM28" s="5">
        <v>2.9400684931506849</v>
      </c>
      <c r="AN28" s="4">
        <v>2.9329908675799086</v>
      </c>
      <c r="AO28" s="5">
        <v>2.9329908675799086</v>
      </c>
      <c r="AP28" s="6">
        <v>2.9291894353369763</v>
      </c>
      <c r="AQ28" s="18">
        <v>0</v>
      </c>
      <c r="AR28" s="5">
        <v>0</v>
      </c>
      <c r="AS28" s="5">
        <v>0</v>
      </c>
      <c r="AT28" s="4">
        <v>0</v>
      </c>
      <c r="AU28" s="5">
        <v>0</v>
      </c>
      <c r="AV28" s="4">
        <v>0</v>
      </c>
      <c r="AW28" s="36">
        <v>0</v>
      </c>
      <c r="AX28" s="18">
        <v>4.0688356164383563</v>
      </c>
      <c r="AY28" s="5">
        <v>4.0152968036529684</v>
      </c>
      <c r="AZ28" s="4">
        <v>3.7731102003642989</v>
      </c>
      <c r="BA28" s="5">
        <v>3.5050228310502285</v>
      </c>
      <c r="BB28" s="4">
        <v>3.2533105022831048</v>
      </c>
      <c r="BC28" s="5">
        <v>3.0190639269406394</v>
      </c>
      <c r="BD28" s="6">
        <v>2.7947404371584699</v>
      </c>
      <c r="BE28" s="97">
        <v>0</v>
      </c>
      <c r="BF28" s="18">
        <v>0.34599999999999997</v>
      </c>
      <c r="BG28" s="5">
        <v>0.63200000000000001</v>
      </c>
      <c r="BH28" s="4">
        <v>0.66900000000000004</v>
      </c>
      <c r="BI28" s="5">
        <v>1.0349999999999999</v>
      </c>
      <c r="BJ28" s="4">
        <v>0.61599999999999999</v>
      </c>
      <c r="BK28" s="5">
        <v>0.8254999999999999</v>
      </c>
      <c r="BL28" s="5">
        <v>0.8254999999999999</v>
      </c>
      <c r="BM28" s="7">
        <v>0.41274999999999995</v>
      </c>
      <c r="BN28" s="3">
        <v>0</v>
      </c>
      <c r="BO28" s="4">
        <v>0</v>
      </c>
      <c r="BP28" s="5">
        <v>0</v>
      </c>
      <c r="BQ28" s="4">
        <v>0</v>
      </c>
      <c r="BR28" s="5">
        <v>0</v>
      </c>
      <c r="BS28" s="1">
        <v>0</v>
      </c>
      <c r="BT28" s="49">
        <v>0</v>
      </c>
      <c r="BU28" s="30">
        <v>0</v>
      </c>
      <c r="BV28" s="18">
        <v>0</v>
      </c>
      <c r="BW28" s="5">
        <v>0</v>
      </c>
      <c r="BX28" s="5">
        <v>0</v>
      </c>
      <c r="BY28" s="6">
        <v>0</v>
      </c>
      <c r="BZ28" s="5">
        <v>0</v>
      </c>
    </row>
    <row r="29" spans="1:78" x14ac:dyDescent="0.3">
      <c r="A29" s="12">
        <v>10080</v>
      </c>
      <c r="B29" s="37" t="s">
        <v>36</v>
      </c>
      <c r="C29" s="72">
        <v>7.548</v>
      </c>
      <c r="D29" s="69">
        <v>7.0940000000000003</v>
      </c>
      <c r="E29" s="70">
        <v>7.548</v>
      </c>
      <c r="F29" s="73">
        <v>7.4370000000000003</v>
      </c>
      <c r="G29" s="7">
        <v>7.1070127504553735</v>
      </c>
      <c r="H29" s="21">
        <v>6.600450114155251</v>
      </c>
      <c r="I29" s="19">
        <v>6.6036856164383568</v>
      </c>
      <c r="J29" s="21">
        <v>6.6084173497267749</v>
      </c>
      <c r="K29" s="19">
        <v>6.6098776255707739</v>
      </c>
      <c r="L29" s="21">
        <v>6.6128449771689501</v>
      </c>
      <c r="M29" s="19">
        <v>6.6157315068493148</v>
      </c>
      <c r="N29" s="21">
        <v>6.620101434426231</v>
      </c>
      <c r="O29" s="19">
        <v>6.6212817351598172</v>
      </c>
      <c r="P29" s="21">
        <v>6.6239530821917798</v>
      </c>
      <c r="Q29" s="19">
        <v>6.6265591324200894</v>
      </c>
      <c r="R29" s="21">
        <v>6.6306333105646624</v>
      </c>
      <c r="S29" s="19">
        <v>6.6315880136986305</v>
      </c>
      <c r="T29" s="19">
        <v>6.6340167808219173</v>
      </c>
      <c r="U29" s="21">
        <v>6.6363920091324191</v>
      </c>
      <c r="V29" s="18">
        <v>0</v>
      </c>
      <c r="W29" s="5">
        <v>0</v>
      </c>
      <c r="X29" s="4">
        <v>0</v>
      </c>
      <c r="Y29" s="5">
        <v>0</v>
      </c>
      <c r="Z29" s="4">
        <v>0</v>
      </c>
      <c r="AA29" s="5">
        <v>0</v>
      </c>
      <c r="AB29" s="4">
        <v>0</v>
      </c>
      <c r="AC29" s="5">
        <v>0</v>
      </c>
      <c r="AD29" s="4">
        <v>0</v>
      </c>
      <c r="AE29" s="5">
        <v>0</v>
      </c>
      <c r="AF29" s="4">
        <v>0</v>
      </c>
      <c r="AG29" s="5">
        <v>0</v>
      </c>
      <c r="AH29" s="5">
        <v>0</v>
      </c>
      <c r="AI29" s="6">
        <v>0</v>
      </c>
      <c r="AJ29" s="18">
        <v>0</v>
      </c>
      <c r="AK29" s="5">
        <v>0</v>
      </c>
      <c r="AL29" s="4">
        <v>0</v>
      </c>
      <c r="AM29" s="5">
        <v>0</v>
      </c>
      <c r="AN29" s="4">
        <v>0</v>
      </c>
      <c r="AO29" s="5">
        <v>0</v>
      </c>
      <c r="AP29" s="6">
        <v>0</v>
      </c>
      <c r="AQ29" s="18">
        <v>0</v>
      </c>
      <c r="AR29" s="5">
        <v>0</v>
      </c>
      <c r="AS29" s="5">
        <v>0</v>
      </c>
      <c r="AT29" s="4">
        <v>0</v>
      </c>
      <c r="AU29" s="5">
        <v>0</v>
      </c>
      <c r="AV29" s="4">
        <v>0</v>
      </c>
      <c r="AW29" s="36">
        <v>0</v>
      </c>
      <c r="AX29" s="18">
        <v>0</v>
      </c>
      <c r="AY29" s="5">
        <v>0</v>
      </c>
      <c r="AZ29" s="4">
        <v>0</v>
      </c>
      <c r="BA29" s="5">
        <v>0</v>
      </c>
      <c r="BB29" s="4">
        <v>0</v>
      </c>
      <c r="BC29" s="5">
        <v>0</v>
      </c>
      <c r="BD29" s="6">
        <v>0</v>
      </c>
      <c r="BE29" s="97">
        <v>0</v>
      </c>
      <c r="BF29" s="18">
        <v>4.2000000000000003E-2</v>
      </c>
      <c r="BG29" s="5">
        <v>5.7000000000000002E-2</v>
      </c>
      <c r="BH29" s="4">
        <v>3.3000000000000002E-2</v>
      </c>
      <c r="BI29" s="5">
        <v>5.7000000000000002E-2</v>
      </c>
      <c r="BJ29" s="4">
        <v>5.1999999999999998E-2</v>
      </c>
      <c r="BK29" s="5">
        <v>5.4500000000000007E-2</v>
      </c>
      <c r="BL29" s="5">
        <v>5.4500000000000007E-2</v>
      </c>
      <c r="BM29" s="7">
        <v>2.7250000000000003E-2</v>
      </c>
      <c r="BN29" s="3">
        <v>0</v>
      </c>
      <c r="BO29" s="4">
        <v>0</v>
      </c>
      <c r="BP29" s="5">
        <v>0</v>
      </c>
      <c r="BQ29" s="4">
        <v>0</v>
      </c>
      <c r="BR29" s="5">
        <v>0</v>
      </c>
      <c r="BS29" s="1">
        <v>0</v>
      </c>
      <c r="BT29" s="49">
        <v>0</v>
      </c>
      <c r="BU29" s="30">
        <v>0</v>
      </c>
      <c r="BV29" s="18">
        <v>0</v>
      </c>
      <c r="BW29" s="5">
        <v>0</v>
      </c>
      <c r="BX29" s="5">
        <v>0</v>
      </c>
      <c r="BY29" s="6">
        <v>0</v>
      </c>
      <c r="BZ29" s="5">
        <v>0</v>
      </c>
    </row>
    <row r="30" spans="1:78" x14ac:dyDescent="0.3">
      <c r="A30" s="12">
        <v>10081</v>
      </c>
      <c r="B30" s="37" t="s">
        <v>37</v>
      </c>
      <c r="C30" s="72">
        <v>10.611000000000001</v>
      </c>
      <c r="D30" s="69">
        <v>9.9730000000000008</v>
      </c>
      <c r="E30" s="70">
        <v>10.611000000000001</v>
      </c>
      <c r="F30" s="73">
        <v>10.455</v>
      </c>
      <c r="G30" s="7">
        <v>12.452527322404372</v>
      </c>
      <c r="H30" s="21">
        <v>12.051348515981733</v>
      </c>
      <c r="I30" s="19">
        <v>12.051348630136983</v>
      </c>
      <c r="J30" s="21">
        <v>12.056370673952642</v>
      </c>
      <c r="K30" s="19">
        <v>12.051348744292238</v>
      </c>
      <c r="L30" s="21">
        <v>12.051348630136985</v>
      </c>
      <c r="M30" s="19">
        <v>12.051348630136985</v>
      </c>
      <c r="N30" s="21">
        <v>12.056370787795988</v>
      </c>
      <c r="O30" s="19">
        <v>12.051348630136985</v>
      </c>
      <c r="P30" s="21">
        <v>12.051348630136987</v>
      </c>
      <c r="Q30" s="19">
        <v>12.051348744292238</v>
      </c>
      <c r="R30" s="21">
        <v>12.056370787795991</v>
      </c>
      <c r="S30" s="19">
        <v>12.051348515981733</v>
      </c>
      <c r="T30" s="19">
        <v>12.051348630136983</v>
      </c>
      <c r="U30" s="21">
        <v>12.051348630136985</v>
      </c>
      <c r="V30" s="18">
        <v>0</v>
      </c>
      <c r="W30" s="5">
        <v>0</v>
      </c>
      <c r="X30" s="4">
        <v>0</v>
      </c>
      <c r="Y30" s="5">
        <v>0</v>
      </c>
      <c r="Z30" s="4">
        <v>0</v>
      </c>
      <c r="AA30" s="5">
        <v>0</v>
      </c>
      <c r="AB30" s="4">
        <v>0</v>
      </c>
      <c r="AC30" s="5">
        <v>0</v>
      </c>
      <c r="AD30" s="4">
        <v>0</v>
      </c>
      <c r="AE30" s="5">
        <v>0</v>
      </c>
      <c r="AF30" s="4">
        <v>0</v>
      </c>
      <c r="AG30" s="5">
        <v>0</v>
      </c>
      <c r="AH30" s="5">
        <v>0</v>
      </c>
      <c r="AI30" s="6">
        <v>0</v>
      </c>
      <c r="AJ30" s="18">
        <v>2.9415525114155252</v>
      </c>
      <c r="AK30" s="5">
        <v>2.9414383561643835</v>
      </c>
      <c r="AL30" s="4">
        <v>2.9433060109289619</v>
      </c>
      <c r="AM30" s="5">
        <v>2.9400684931506849</v>
      </c>
      <c r="AN30" s="4">
        <v>2.9329908675799086</v>
      </c>
      <c r="AO30" s="5">
        <v>2.9329908675799086</v>
      </c>
      <c r="AP30" s="6">
        <v>2.9291894353369763</v>
      </c>
      <c r="AQ30" s="18">
        <v>0</v>
      </c>
      <c r="AR30" s="5">
        <v>0</v>
      </c>
      <c r="AS30" s="5">
        <v>0</v>
      </c>
      <c r="AT30" s="4">
        <v>0</v>
      </c>
      <c r="AU30" s="5">
        <v>0</v>
      </c>
      <c r="AV30" s="4">
        <v>0</v>
      </c>
      <c r="AW30" s="36">
        <v>0</v>
      </c>
      <c r="AX30" s="18">
        <v>0</v>
      </c>
      <c r="AY30" s="5">
        <v>0</v>
      </c>
      <c r="AZ30" s="4">
        <v>0</v>
      </c>
      <c r="BA30" s="5">
        <v>0</v>
      </c>
      <c r="BB30" s="4">
        <v>0</v>
      </c>
      <c r="BC30" s="5">
        <v>0</v>
      </c>
      <c r="BD30" s="6">
        <v>0</v>
      </c>
      <c r="BE30" s="97">
        <v>0</v>
      </c>
      <c r="BF30" s="18">
        <v>9.7000000000000003E-2</v>
      </c>
      <c r="BG30" s="5">
        <v>0.10100000000000001</v>
      </c>
      <c r="BH30" s="4">
        <v>0.13200000000000001</v>
      </c>
      <c r="BI30" s="5">
        <v>0.122</v>
      </c>
      <c r="BJ30" s="4">
        <v>0.1</v>
      </c>
      <c r="BK30" s="5">
        <v>0.11100000000000002</v>
      </c>
      <c r="BL30" s="5">
        <v>0.11100000000000002</v>
      </c>
      <c r="BM30" s="7">
        <v>5.5500000000000008E-2</v>
      </c>
      <c r="BN30" s="3">
        <v>0</v>
      </c>
      <c r="BO30" s="4">
        <v>1E-3</v>
      </c>
      <c r="BP30" s="5">
        <v>0</v>
      </c>
      <c r="BQ30" s="4">
        <v>1E-3</v>
      </c>
      <c r="BR30" s="5">
        <v>0.01</v>
      </c>
      <c r="BS30" s="1">
        <v>5.4999999999999997E-3</v>
      </c>
      <c r="BT30" s="49">
        <v>5.4999999999999997E-3</v>
      </c>
      <c r="BU30" s="30">
        <v>2.7499999999999998E-3</v>
      </c>
      <c r="BV30" s="18">
        <v>1.2E-2</v>
      </c>
      <c r="BW30" s="5">
        <v>1.7500000000000002E-2</v>
      </c>
      <c r="BX30" s="5">
        <v>2.5749999999999999E-2</v>
      </c>
      <c r="BY30" s="6">
        <v>1.3749999999999998E-2</v>
      </c>
      <c r="BZ30" s="5">
        <v>2.4750000000000001E-2</v>
      </c>
    </row>
    <row r="31" spans="1:78" x14ac:dyDescent="0.3">
      <c r="A31" s="12">
        <v>10082</v>
      </c>
      <c r="B31" s="37" t="s">
        <v>38</v>
      </c>
      <c r="C31" s="72">
        <v>0.12</v>
      </c>
      <c r="D31" s="69">
        <v>0.113</v>
      </c>
      <c r="E31" s="70">
        <v>0.12</v>
      </c>
      <c r="F31" s="73">
        <v>0.11799999999999999</v>
      </c>
      <c r="G31" s="7">
        <v>0.10393897996357013</v>
      </c>
      <c r="H31" s="21">
        <v>9.5015981735159835E-2</v>
      </c>
      <c r="I31" s="19">
        <v>9.5016095890410976E-2</v>
      </c>
      <c r="J31" s="21">
        <v>9.9498292349726777E-2</v>
      </c>
      <c r="K31" s="19">
        <v>9.9409360730593629E-2</v>
      </c>
      <c r="L31" s="21">
        <v>9.9409589041095897E-2</v>
      </c>
      <c r="M31" s="19">
        <v>9.9409703196347038E-2</v>
      </c>
      <c r="N31" s="21">
        <v>9.9498633879781403E-2</v>
      </c>
      <c r="O31" s="19">
        <v>9.9409589041095883E-2</v>
      </c>
      <c r="P31" s="21">
        <v>9.9409360730593629E-2</v>
      </c>
      <c r="Q31" s="19">
        <v>9.9409360730593629E-2</v>
      </c>
      <c r="R31" s="21">
        <v>9.9498633879781445E-2</v>
      </c>
      <c r="S31" s="19">
        <v>9.9409589041095883E-2</v>
      </c>
      <c r="T31" s="19">
        <v>9.9409703196347024E-2</v>
      </c>
      <c r="U31" s="21">
        <v>9.9409589041095883E-2</v>
      </c>
      <c r="V31" s="18">
        <v>0</v>
      </c>
      <c r="W31" s="5">
        <v>0</v>
      </c>
      <c r="X31" s="4">
        <v>0</v>
      </c>
      <c r="Y31" s="5">
        <v>0</v>
      </c>
      <c r="Z31" s="4">
        <v>0</v>
      </c>
      <c r="AA31" s="5">
        <v>0</v>
      </c>
      <c r="AB31" s="4">
        <v>0</v>
      </c>
      <c r="AC31" s="5">
        <v>0</v>
      </c>
      <c r="AD31" s="4">
        <v>0</v>
      </c>
      <c r="AE31" s="5">
        <v>0</v>
      </c>
      <c r="AF31" s="4">
        <v>0</v>
      </c>
      <c r="AG31" s="5">
        <v>0</v>
      </c>
      <c r="AH31" s="5">
        <v>0</v>
      </c>
      <c r="AI31" s="6">
        <v>0</v>
      </c>
      <c r="AJ31" s="18">
        <v>0</v>
      </c>
      <c r="AK31" s="5">
        <v>0</v>
      </c>
      <c r="AL31" s="4">
        <v>0</v>
      </c>
      <c r="AM31" s="5">
        <v>0</v>
      </c>
      <c r="AN31" s="4">
        <v>0</v>
      </c>
      <c r="AO31" s="5">
        <v>0</v>
      </c>
      <c r="AP31" s="6">
        <v>0</v>
      </c>
      <c r="AQ31" s="18">
        <v>0</v>
      </c>
      <c r="AR31" s="5">
        <v>0</v>
      </c>
      <c r="AS31" s="5">
        <v>0</v>
      </c>
      <c r="AT31" s="4">
        <v>0</v>
      </c>
      <c r="AU31" s="5">
        <v>0</v>
      </c>
      <c r="AV31" s="4">
        <v>0</v>
      </c>
      <c r="AW31" s="36">
        <v>0</v>
      </c>
      <c r="AX31" s="18">
        <v>0</v>
      </c>
      <c r="AY31" s="5">
        <v>0</v>
      </c>
      <c r="AZ31" s="4">
        <v>0</v>
      </c>
      <c r="BA31" s="5">
        <v>0</v>
      </c>
      <c r="BB31" s="4">
        <v>0</v>
      </c>
      <c r="BC31" s="5">
        <v>0</v>
      </c>
      <c r="BD31" s="6">
        <v>0</v>
      </c>
      <c r="BE31" s="97">
        <v>0</v>
      </c>
      <c r="BF31" s="18">
        <v>1E-3</v>
      </c>
      <c r="BG31" s="5">
        <v>6.0000000000000001E-3</v>
      </c>
      <c r="BH31" s="4">
        <v>0</v>
      </c>
      <c r="BI31" s="5">
        <v>0</v>
      </c>
      <c r="BJ31" s="4">
        <v>0</v>
      </c>
      <c r="BK31" s="5">
        <v>0</v>
      </c>
      <c r="BL31" s="5">
        <v>0</v>
      </c>
      <c r="BM31" s="7">
        <v>0</v>
      </c>
      <c r="BN31" s="3">
        <v>0</v>
      </c>
      <c r="BO31" s="4">
        <v>0</v>
      </c>
      <c r="BP31" s="5">
        <v>0</v>
      </c>
      <c r="BQ31" s="4">
        <v>0</v>
      </c>
      <c r="BR31" s="5">
        <v>0</v>
      </c>
      <c r="BS31" s="1">
        <v>0</v>
      </c>
      <c r="BT31" s="49">
        <v>0</v>
      </c>
      <c r="BU31" s="30">
        <v>0</v>
      </c>
      <c r="BV31" s="18">
        <v>0</v>
      </c>
      <c r="BW31" s="5">
        <v>0</v>
      </c>
      <c r="BX31" s="5">
        <v>0</v>
      </c>
      <c r="BY31" s="6">
        <v>0</v>
      </c>
      <c r="BZ31" s="5">
        <v>0</v>
      </c>
    </row>
    <row r="32" spans="1:78" x14ac:dyDescent="0.3">
      <c r="A32" s="12">
        <v>10083</v>
      </c>
      <c r="B32" s="37" t="s">
        <v>39</v>
      </c>
      <c r="C32" s="72">
        <v>8.4879999999999995</v>
      </c>
      <c r="D32" s="69">
        <v>7.9779999999999998</v>
      </c>
      <c r="E32" s="70">
        <v>8.4879999999999995</v>
      </c>
      <c r="F32" s="73">
        <v>8.3629999999999995</v>
      </c>
      <c r="G32" s="7">
        <v>8.2510245901639347</v>
      </c>
      <c r="H32" s="21">
        <v>8.622161187214612</v>
      </c>
      <c r="I32" s="19">
        <v>8.6678964611872154</v>
      </c>
      <c r="J32" s="21">
        <v>8.6991457194899837</v>
      </c>
      <c r="K32" s="19">
        <v>8.7420457762557078</v>
      </c>
      <c r="L32" s="21">
        <v>8.7868046803652931</v>
      </c>
      <c r="M32" s="19">
        <v>8.8315632420091337</v>
      </c>
      <c r="N32" s="21">
        <v>8.8776912568306017</v>
      </c>
      <c r="O32" s="19">
        <v>8.9210805936073054</v>
      </c>
      <c r="P32" s="21">
        <v>8.9658401826484031</v>
      </c>
      <c r="Q32" s="19">
        <v>9.010598858447489</v>
      </c>
      <c r="R32" s="21">
        <v>9.0562373633879787</v>
      </c>
      <c r="S32" s="19">
        <v>9.1001162100456625</v>
      </c>
      <c r="T32" s="19">
        <v>9.1448750000000008</v>
      </c>
      <c r="U32" s="21">
        <v>9.1896336757990849</v>
      </c>
      <c r="V32" s="18">
        <v>0</v>
      </c>
      <c r="W32" s="5">
        <v>0</v>
      </c>
      <c r="X32" s="4">
        <v>0</v>
      </c>
      <c r="Y32" s="5">
        <v>0</v>
      </c>
      <c r="Z32" s="4">
        <v>0</v>
      </c>
      <c r="AA32" s="5">
        <v>0</v>
      </c>
      <c r="AB32" s="4">
        <v>0</v>
      </c>
      <c r="AC32" s="5">
        <v>0</v>
      </c>
      <c r="AD32" s="4">
        <v>0</v>
      </c>
      <c r="AE32" s="5">
        <v>0</v>
      </c>
      <c r="AF32" s="4">
        <v>0</v>
      </c>
      <c r="AG32" s="5">
        <v>0</v>
      </c>
      <c r="AH32" s="5">
        <v>0</v>
      </c>
      <c r="AI32" s="6">
        <v>0</v>
      </c>
      <c r="AJ32" s="18">
        <v>0</v>
      </c>
      <c r="AK32" s="5">
        <v>0</v>
      </c>
      <c r="AL32" s="4">
        <v>0</v>
      </c>
      <c r="AM32" s="5">
        <v>0</v>
      </c>
      <c r="AN32" s="4">
        <v>0</v>
      </c>
      <c r="AO32" s="5">
        <v>0</v>
      </c>
      <c r="AP32" s="6">
        <v>0</v>
      </c>
      <c r="AQ32" s="18">
        <v>0</v>
      </c>
      <c r="AR32" s="5">
        <v>0</v>
      </c>
      <c r="AS32" s="5">
        <v>0</v>
      </c>
      <c r="AT32" s="4">
        <v>0</v>
      </c>
      <c r="AU32" s="5">
        <v>0</v>
      </c>
      <c r="AV32" s="4">
        <v>0</v>
      </c>
      <c r="AW32" s="36">
        <v>0</v>
      </c>
      <c r="AX32" s="18">
        <v>0</v>
      </c>
      <c r="AY32" s="5">
        <v>0</v>
      </c>
      <c r="AZ32" s="4">
        <v>0</v>
      </c>
      <c r="BA32" s="5">
        <v>0</v>
      </c>
      <c r="BB32" s="4">
        <v>0</v>
      </c>
      <c r="BC32" s="5">
        <v>0</v>
      </c>
      <c r="BD32" s="6">
        <v>0</v>
      </c>
      <c r="BE32" s="97">
        <v>0</v>
      </c>
      <c r="BF32" s="18">
        <v>6.3E-2</v>
      </c>
      <c r="BG32" s="5">
        <v>6.5000000000000002E-2</v>
      </c>
      <c r="BH32" s="4">
        <v>0.122</v>
      </c>
      <c r="BI32" s="5">
        <v>6.2E-2</v>
      </c>
      <c r="BJ32" s="4">
        <v>2.1000000000000001E-2</v>
      </c>
      <c r="BK32" s="5">
        <v>4.1500000000000002E-2</v>
      </c>
      <c r="BL32" s="5">
        <v>4.1500000000000002E-2</v>
      </c>
      <c r="BM32" s="7">
        <v>2.0750000000000001E-2</v>
      </c>
      <c r="BN32" s="3">
        <v>2E-3</v>
      </c>
      <c r="BO32" s="4">
        <v>0</v>
      </c>
      <c r="BP32" s="5">
        <v>7.0000000000000001E-3</v>
      </c>
      <c r="BQ32" s="4">
        <v>2.5999999999999999E-2</v>
      </c>
      <c r="BR32" s="5">
        <v>0</v>
      </c>
      <c r="BS32" s="1">
        <v>1.3000000000000001E-2</v>
      </c>
      <c r="BT32" s="49">
        <v>1.3000000000000001E-2</v>
      </c>
      <c r="BU32" s="30">
        <v>6.5000000000000006E-3</v>
      </c>
      <c r="BV32" s="18">
        <v>3.5000000000000003E-2</v>
      </c>
      <c r="BW32" s="5">
        <v>4.8000000000000001E-2</v>
      </c>
      <c r="BX32" s="5">
        <v>6.7500000000000004E-2</v>
      </c>
      <c r="BY32" s="6">
        <v>3.2500000000000001E-2</v>
      </c>
      <c r="BZ32" s="5">
        <v>5.8499999999999996E-2</v>
      </c>
    </row>
    <row r="33" spans="1:78" x14ac:dyDescent="0.3">
      <c r="A33" s="12">
        <v>10086</v>
      </c>
      <c r="B33" s="37" t="s">
        <v>40</v>
      </c>
      <c r="C33" s="72">
        <v>4.0039999999999996</v>
      </c>
      <c r="D33" s="69">
        <v>3.7629999999999999</v>
      </c>
      <c r="E33" s="70">
        <v>4.0039999999999996</v>
      </c>
      <c r="F33" s="73">
        <v>3.9449999999999998</v>
      </c>
      <c r="G33" s="7">
        <v>3.8730646630236794</v>
      </c>
      <c r="H33" s="21">
        <v>3.8397457762557079</v>
      </c>
      <c r="I33" s="19">
        <v>3.8474228310502281</v>
      </c>
      <c r="J33" s="21">
        <v>3.8690182149362475</v>
      </c>
      <c r="K33" s="19">
        <v>3.874246575342466</v>
      </c>
      <c r="L33" s="21">
        <v>3.881995890410959</v>
      </c>
      <c r="M33" s="19">
        <v>3.8897600456620998</v>
      </c>
      <c r="N33" s="21">
        <v>3.9000601092896172</v>
      </c>
      <c r="O33" s="19">
        <v>3.9053276255707754</v>
      </c>
      <c r="P33" s="21">
        <v>3.9131425799086759</v>
      </c>
      <c r="Q33" s="19">
        <v>3.9209688356164389</v>
      </c>
      <c r="R33" s="21">
        <v>3.9313563296903462</v>
      </c>
      <c r="S33" s="19">
        <v>3.936670205479452</v>
      </c>
      <c r="T33" s="19">
        <v>3.9445415525114158</v>
      </c>
      <c r="U33" s="21">
        <v>3.952433675799087</v>
      </c>
      <c r="V33" s="18">
        <v>0</v>
      </c>
      <c r="W33" s="5">
        <v>0</v>
      </c>
      <c r="X33" s="4">
        <v>0</v>
      </c>
      <c r="Y33" s="5">
        <v>0</v>
      </c>
      <c r="Z33" s="4">
        <v>0</v>
      </c>
      <c r="AA33" s="5">
        <v>0</v>
      </c>
      <c r="AB33" s="4">
        <v>0</v>
      </c>
      <c r="AC33" s="5">
        <v>0</v>
      </c>
      <c r="AD33" s="4">
        <v>0</v>
      </c>
      <c r="AE33" s="5">
        <v>0</v>
      </c>
      <c r="AF33" s="4">
        <v>0</v>
      </c>
      <c r="AG33" s="5">
        <v>0</v>
      </c>
      <c r="AH33" s="5">
        <v>0</v>
      </c>
      <c r="AI33" s="6">
        <v>0</v>
      </c>
      <c r="AJ33" s="18">
        <v>0</v>
      </c>
      <c r="AK33" s="5">
        <v>0</v>
      </c>
      <c r="AL33" s="4">
        <v>0</v>
      </c>
      <c r="AM33" s="5">
        <v>0</v>
      </c>
      <c r="AN33" s="4">
        <v>0</v>
      </c>
      <c r="AO33" s="5">
        <v>0</v>
      </c>
      <c r="AP33" s="6">
        <v>0</v>
      </c>
      <c r="AQ33" s="18">
        <v>0</v>
      </c>
      <c r="AR33" s="5">
        <v>0</v>
      </c>
      <c r="AS33" s="5">
        <v>0</v>
      </c>
      <c r="AT33" s="4">
        <v>0</v>
      </c>
      <c r="AU33" s="5">
        <v>0</v>
      </c>
      <c r="AV33" s="4">
        <v>0</v>
      </c>
      <c r="AW33" s="36">
        <v>0</v>
      </c>
      <c r="AX33" s="18">
        <v>0</v>
      </c>
      <c r="AY33" s="5">
        <v>0</v>
      </c>
      <c r="AZ33" s="4">
        <v>0</v>
      </c>
      <c r="BA33" s="5">
        <v>0</v>
      </c>
      <c r="BB33" s="4">
        <v>0</v>
      </c>
      <c r="BC33" s="5">
        <v>0</v>
      </c>
      <c r="BD33" s="6">
        <v>0</v>
      </c>
      <c r="BE33" s="97">
        <v>0</v>
      </c>
      <c r="BF33" s="18">
        <v>1.7999999999999999E-2</v>
      </c>
      <c r="BG33" s="5">
        <v>5.3999999999999999E-2</v>
      </c>
      <c r="BH33" s="4">
        <v>3.2000000000000001E-2</v>
      </c>
      <c r="BI33" s="5">
        <v>3.2000000000000001E-2</v>
      </c>
      <c r="BJ33" s="4">
        <v>6.0999999999999999E-2</v>
      </c>
      <c r="BK33" s="5">
        <v>4.65E-2</v>
      </c>
      <c r="BL33" s="5">
        <v>4.65E-2</v>
      </c>
      <c r="BM33" s="7">
        <v>2.325E-2</v>
      </c>
      <c r="BN33" s="3">
        <v>0</v>
      </c>
      <c r="BO33" s="4">
        <v>0</v>
      </c>
      <c r="BP33" s="5">
        <v>0</v>
      </c>
      <c r="BQ33" s="4">
        <v>0</v>
      </c>
      <c r="BR33" s="5">
        <v>0</v>
      </c>
      <c r="BS33" s="1">
        <v>0</v>
      </c>
      <c r="BT33" s="49">
        <v>0</v>
      </c>
      <c r="BU33" s="30">
        <v>0</v>
      </c>
      <c r="BV33" s="18">
        <v>0</v>
      </c>
      <c r="BW33" s="5">
        <v>0</v>
      </c>
      <c r="BX33" s="5">
        <v>0</v>
      </c>
      <c r="BY33" s="6">
        <v>0</v>
      </c>
      <c r="BZ33" s="5">
        <v>0</v>
      </c>
    </row>
    <row r="34" spans="1:78" x14ac:dyDescent="0.3">
      <c r="A34" s="12">
        <v>10087</v>
      </c>
      <c r="B34" s="37" t="s">
        <v>41</v>
      </c>
      <c r="C34" s="72">
        <v>86.754999999999995</v>
      </c>
      <c r="D34" s="69">
        <v>81.539000000000001</v>
      </c>
      <c r="E34" s="70">
        <v>86.754999999999995</v>
      </c>
      <c r="F34" s="73">
        <v>85.48</v>
      </c>
      <c r="G34" s="7">
        <v>83.115551001821487</v>
      </c>
      <c r="H34" s="21">
        <v>43.410819977168948</v>
      </c>
      <c r="I34" s="19">
        <v>43.410819977168948</v>
      </c>
      <c r="J34" s="21">
        <v>46.791394808743163</v>
      </c>
      <c r="K34" s="19">
        <v>46.760746689497715</v>
      </c>
      <c r="L34" s="21">
        <v>46.760746689497715</v>
      </c>
      <c r="M34" s="19">
        <v>46.760746689497715</v>
      </c>
      <c r="N34" s="21">
        <v>46.791394808743163</v>
      </c>
      <c r="O34" s="19">
        <v>46.760746689497715</v>
      </c>
      <c r="P34" s="21">
        <v>46.760746689497715</v>
      </c>
      <c r="Q34" s="19">
        <v>46.760746689497715</v>
      </c>
      <c r="R34" s="21">
        <v>46.791394808743163</v>
      </c>
      <c r="S34" s="19">
        <v>46.760746689497715</v>
      </c>
      <c r="T34" s="19">
        <v>46.760746689497715</v>
      </c>
      <c r="U34" s="21">
        <v>46.760746689497715</v>
      </c>
      <c r="V34" s="18">
        <v>0</v>
      </c>
      <c r="W34" s="5">
        <v>0</v>
      </c>
      <c r="X34" s="4">
        <v>0</v>
      </c>
      <c r="Y34" s="5">
        <v>0</v>
      </c>
      <c r="Z34" s="4">
        <v>0</v>
      </c>
      <c r="AA34" s="5">
        <v>0</v>
      </c>
      <c r="AB34" s="4">
        <v>0</v>
      </c>
      <c r="AC34" s="5">
        <v>0</v>
      </c>
      <c r="AD34" s="4">
        <v>0</v>
      </c>
      <c r="AE34" s="5">
        <v>0</v>
      </c>
      <c r="AF34" s="4">
        <v>0</v>
      </c>
      <c r="AG34" s="5">
        <v>0</v>
      </c>
      <c r="AH34" s="5">
        <v>0</v>
      </c>
      <c r="AI34" s="6">
        <v>0</v>
      </c>
      <c r="AJ34" s="18">
        <v>0</v>
      </c>
      <c r="AK34" s="5">
        <v>0</v>
      </c>
      <c r="AL34" s="4">
        <v>0</v>
      </c>
      <c r="AM34" s="5">
        <v>0</v>
      </c>
      <c r="AN34" s="4">
        <v>0</v>
      </c>
      <c r="AO34" s="5">
        <v>0</v>
      </c>
      <c r="AP34" s="6">
        <v>0</v>
      </c>
      <c r="AQ34" s="18">
        <v>0</v>
      </c>
      <c r="AR34" s="5">
        <v>0</v>
      </c>
      <c r="AS34" s="5">
        <v>0</v>
      </c>
      <c r="AT34" s="4">
        <v>0</v>
      </c>
      <c r="AU34" s="5">
        <v>0</v>
      </c>
      <c r="AV34" s="4">
        <v>0</v>
      </c>
      <c r="AW34" s="36">
        <v>0</v>
      </c>
      <c r="AX34" s="18">
        <v>0</v>
      </c>
      <c r="AY34" s="5">
        <v>0</v>
      </c>
      <c r="AZ34" s="4">
        <v>0</v>
      </c>
      <c r="BA34" s="5">
        <v>0</v>
      </c>
      <c r="BB34" s="4">
        <v>0</v>
      </c>
      <c r="BC34" s="5">
        <v>0</v>
      </c>
      <c r="BD34" s="6">
        <v>0</v>
      </c>
      <c r="BE34" s="97">
        <v>0</v>
      </c>
      <c r="BF34" s="18">
        <v>0.625</v>
      </c>
      <c r="BG34" s="5">
        <v>0.68300000000000005</v>
      </c>
      <c r="BH34" s="4">
        <v>0.498</v>
      </c>
      <c r="BI34" s="5">
        <v>0.34100000000000003</v>
      </c>
      <c r="BJ34" s="4">
        <v>0.14699999999999999</v>
      </c>
      <c r="BK34" s="5">
        <v>0.24399999999999999</v>
      </c>
      <c r="BL34" s="5">
        <v>0.24399999999999999</v>
      </c>
      <c r="BM34" s="7">
        <v>0.122</v>
      </c>
      <c r="BN34" s="3">
        <v>0</v>
      </c>
      <c r="BO34" s="4">
        <v>0</v>
      </c>
      <c r="BP34" s="5">
        <v>0</v>
      </c>
      <c r="BQ34" s="4">
        <v>0</v>
      </c>
      <c r="BR34" s="5">
        <v>0</v>
      </c>
      <c r="BS34" s="1">
        <v>0</v>
      </c>
      <c r="BT34" s="49">
        <v>0</v>
      </c>
      <c r="BU34" s="30">
        <v>0</v>
      </c>
      <c r="BV34" s="18">
        <v>0</v>
      </c>
      <c r="BW34" s="5">
        <v>0</v>
      </c>
      <c r="BX34" s="5">
        <v>0</v>
      </c>
      <c r="BY34" s="6">
        <v>0</v>
      </c>
      <c r="BZ34" s="5">
        <v>0</v>
      </c>
    </row>
    <row r="35" spans="1:78" x14ac:dyDescent="0.3">
      <c r="A35" s="12">
        <v>10089</v>
      </c>
      <c r="B35" s="37" t="s">
        <v>42</v>
      </c>
      <c r="C35" s="72">
        <v>105.40600000000001</v>
      </c>
      <c r="D35" s="69">
        <v>99.069000000000003</v>
      </c>
      <c r="E35" s="70">
        <v>105.768</v>
      </c>
      <c r="F35" s="73">
        <v>104.21299999999999</v>
      </c>
      <c r="G35" s="7">
        <v>100.55965391621129</v>
      </c>
      <c r="H35" s="21">
        <v>109.60315684931507</v>
      </c>
      <c r="I35" s="19">
        <v>110.42244657534245</v>
      </c>
      <c r="J35" s="21">
        <v>111.45169660746814</v>
      </c>
      <c r="K35" s="19">
        <v>112.29521541095892</v>
      </c>
      <c r="L35" s="21">
        <v>112.65610970319635</v>
      </c>
      <c r="M35" s="19">
        <v>112.80832134703198</v>
      </c>
      <c r="N35" s="21">
        <v>112.54475034153006</v>
      </c>
      <c r="O35" s="19">
        <v>112.93477865296801</v>
      </c>
      <c r="P35" s="21">
        <v>113.28765890410959</v>
      </c>
      <c r="Q35" s="19">
        <v>113.82073767123289</v>
      </c>
      <c r="R35" s="21">
        <v>114.07657786885248</v>
      </c>
      <c r="S35" s="19">
        <v>115.02729897260272</v>
      </c>
      <c r="T35" s="19">
        <v>115.79730616438354</v>
      </c>
      <c r="U35" s="21">
        <v>116.68985273972602</v>
      </c>
      <c r="V35" s="18">
        <v>0</v>
      </c>
      <c r="W35" s="5">
        <v>0</v>
      </c>
      <c r="X35" s="4">
        <v>0</v>
      </c>
      <c r="Y35" s="5">
        <v>0</v>
      </c>
      <c r="Z35" s="4">
        <v>0</v>
      </c>
      <c r="AA35" s="5">
        <v>0</v>
      </c>
      <c r="AB35" s="4">
        <v>0</v>
      </c>
      <c r="AC35" s="5">
        <v>0</v>
      </c>
      <c r="AD35" s="4">
        <v>0</v>
      </c>
      <c r="AE35" s="5">
        <v>0</v>
      </c>
      <c r="AF35" s="4">
        <v>0</v>
      </c>
      <c r="AG35" s="5">
        <v>0</v>
      </c>
      <c r="AH35" s="5">
        <v>0</v>
      </c>
      <c r="AI35" s="6">
        <v>0</v>
      </c>
      <c r="AJ35" s="18">
        <v>0</v>
      </c>
      <c r="AK35" s="5">
        <v>0</v>
      </c>
      <c r="AL35" s="4">
        <v>0</v>
      </c>
      <c r="AM35" s="5">
        <v>0</v>
      </c>
      <c r="AN35" s="4">
        <v>0</v>
      </c>
      <c r="AO35" s="5">
        <v>0</v>
      </c>
      <c r="AP35" s="6">
        <v>0</v>
      </c>
      <c r="AQ35" s="18">
        <v>0</v>
      </c>
      <c r="AR35" s="5">
        <v>0</v>
      </c>
      <c r="AS35" s="5">
        <v>0</v>
      </c>
      <c r="AT35" s="4">
        <v>0</v>
      </c>
      <c r="AU35" s="5">
        <v>0</v>
      </c>
      <c r="AV35" s="4">
        <v>0</v>
      </c>
      <c r="AW35" s="36">
        <v>0</v>
      </c>
      <c r="AX35" s="18">
        <v>0.58230593607305936</v>
      </c>
      <c r="AY35" s="5">
        <v>0.58230593607305936</v>
      </c>
      <c r="AZ35" s="4">
        <v>0.58185336976320579</v>
      </c>
      <c r="BA35" s="5">
        <v>0.58230593607305936</v>
      </c>
      <c r="BB35" s="4">
        <v>0.58230593607305936</v>
      </c>
      <c r="BC35" s="5">
        <v>0.58230593607305936</v>
      </c>
      <c r="BD35" s="6">
        <v>0.58185336976320579</v>
      </c>
      <c r="BE35" s="97">
        <v>0</v>
      </c>
      <c r="BF35" s="18">
        <v>1.2310000000000001</v>
      </c>
      <c r="BG35" s="5">
        <v>1.339</v>
      </c>
      <c r="BH35" s="4">
        <v>0.98199999999999998</v>
      </c>
      <c r="BI35" s="5">
        <v>2.9369999999999998</v>
      </c>
      <c r="BJ35" s="4">
        <v>0.84499999999999997</v>
      </c>
      <c r="BK35" s="5">
        <v>1.891</v>
      </c>
      <c r="BL35" s="5">
        <v>1.891</v>
      </c>
      <c r="BM35" s="7">
        <v>0.94550000000000001</v>
      </c>
      <c r="BN35" s="3">
        <v>2.8000000000000001E-2</v>
      </c>
      <c r="BO35" s="4">
        <v>0</v>
      </c>
      <c r="BP35" s="5">
        <v>0</v>
      </c>
      <c r="BQ35" s="4">
        <v>1.2090000000000001</v>
      </c>
      <c r="BR35" s="5">
        <v>0</v>
      </c>
      <c r="BS35" s="1">
        <v>0.60450000000000004</v>
      </c>
      <c r="BT35" s="49">
        <v>0.60450000000000004</v>
      </c>
      <c r="BU35" s="30">
        <v>0.30225000000000002</v>
      </c>
      <c r="BV35" s="18">
        <v>1.2370000000000001</v>
      </c>
      <c r="BW35" s="5">
        <v>1.8415000000000001</v>
      </c>
      <c r="BX35" s="5">
        <v>2.7482500000000001</v>
      </c>
      <c r="BY35" s="6">
        <v>1.51125</v>
      </c>
      <c r="BZ35" s="5">
        <v>2.7202500000000001</v>
      </c>
    </row>
    <row r="36" spans="1:78" x14ac:dyDescent="0.3">
      <c r="A36" s="12">
        <v>10091</v>
      </c>
      <c r="B36" s="37" t="s">
        <v>43</v>
      </c>
      <c r="C36" s="72">
        <v>9.5630000000000006</v>
      </c>
      <c r="D36" s="69">
        <v>8.9879999999999995</v>
      </c>
      <c r="E36" s="70">
        <v>9.5630000000000006</v>
      </c>
      <c r="F36" s="73">
        <v>9.4220000000000006</v>
      </c>
      <c r="G36" s="7">
        <v>9.0743397085610198</v>
      </c>
      <c r="H36" s="21">
        <v>9.3032897260273959</v>
      </c>
      <c r="I36" s="19">
        <v>9.11535410958904</v>
      </c>
      <c r="J36" s="21">
        <v>9.0350359744990865</v>
      </c>
      <c r="K36" s="19">
        <v>9.0293606164383533</v>
      </c>
      <c r="L36" s="21">
        <v>9.0293606164383533</v>
      </c>
      <c r="M36" s="19">
        <v>9.0293606164383533</v>
      </c>
      <c r="N36" s="21">
        <v>9.0350359744990865</v>
      </c>
      <c r="O36" s="19">
        <v>9.0293606164383533</v>
      </c>
      <c r="P36" s="21">
        <v>9.0293606164383533</v>
      </c>
      <c r="Q36" s="19">
        <v>9.0293606164383533</v>
      </c>
      <c r="R36" s="21">
        <v>9.0350359744990865</v>
      </c>
      <c r="S36" s="19">
        <v>9.0293606164383533</v>
      </c>
      <c r="T36" s="19">
        <v>9.0293606164383533</v>
      </c>
      <c r="U36" s="21">
        <v>9.0293606164383533</v>
      </c>
      <c r="V36" s="18">
        <v>0</v>
      </c>
      <c r="W36" s="5">
        <v>0</v>
      </c>
      <c r="X36" s="4">
        <v>0</v>
      </c>
      <c r="Y36" s="5">
        <v>0</v>
      </c>
      <c r="Z36" s="4">
        <v>0</v>
      </c>
      <c r="AA36" s="5">
        <v>0</v>
      </c>
      <c r="AB36" s="4">
        <v>0</v>
      </c>
      <c r="AC36" s="5">
        <v>0</v>
      </c>
      <c r="AD36" s="4">
        <v>0</v>
      </c>
      <c r="AE36" s="5">
        <v>0</v>
      </c>
      <c r="AF36" s="4">
        <v>0</v>
      </c>
      <c r="AG36" s="5">
        <v>0</v>
      </c>
      <c r="AH36" s="5">
        <v>0</v>
      </c>
      <c r="AI36" s="6">
        <v>0</v>
      </c>
      <c r="AJ36" s="18">
        <v>0</v>
      </c>
      <c r="AK36" s="5">
        <v>0</v>
      </c>
      <c r="AL36" s="4">
        <v>0</v>
      </c>
      <c r="AM36" s="5">
        <v>0</v>
      </c>
      <c r="AN36" s="4">
        <v>0</v>
      </c>
      <c r="AO36" s="5">
        <v>0</v>
      </c>
      <c r="AP36" s="6">
        <v>0</v>
      </c>
      <c r="AQ36" s="18">
        <v>0</v>
      </c>
      <c r="AR36" s="5">
        <v>0</v>
      </c>
      <c r="AS36" s="5">
        <v>0</v>
      </c>
      <c r="AT36" s="4">
        <v>0</v>
      </c>
      <c r="AU36" s="5">
        <v>0</v>
      </c>
      <c r="AV36" s="4">
        <v>0</v>
      </c>
      <c r="AW36" s="36">
        <v>0</v>
      </c>
      <c r="AX36" s="18">
        <v>0</v>
      </c>
      <c r="AY36" s="5">
        <v>0</v>
      </c>
      <c r="AZ36" s="4">
        <v>0</v>
      </c>
      <c r="BA36" s="5">
        <v>0</v>
      </c>
      <c r="BB36" s="4">
        <v>0</v>
      </c>
      <c r="BC36" s="5">
        <v>0</v>
      </c>
      <c r="BD36" s="6">
        <v>0</v>
      </c>
      <c r="BE36" s="97">
        <v>0</v>
      </c>
      <c r="BF36" s="18">
        <v>0.127</v>
      </c>
      <c r="BG36" s="5">
        <v>1.6E-2</v>
      </c>
      <c r="BH36" s="4">
        <v>4.2999999999999997E-2</v>
      </c>
      <c r="BI36" s="5">
        <v>8.7999999999999995E-2</v>
      </c>
      <c r="BJ36" s="4">
        <v>0.09</v>
      </c>
      <c r="BK36" s="5">
        <v>8.8999999999999996E-2</v>
      </c>
      <c r="BL36" s="5">
        <v>8.8999999999999996E-2</v>
      </c>
      <c r="BM36" s="7">
        <v>4.4499999999999998E-2</v>
      </c>
      <c r="BN36" s="3">
        <v>1.2999999999999999E-2</v>
      </c>
      <c r="BO36" s="4">
        <v>0</v>
      </c>
      <c r="BP36" s="5">
        <v>0</v>
      </c>
      <c r="BQ36" s="4">
        <v>0</v>
      </c>
      <c r="BR36" s="5">
        <v>0</v>
      </c>
      <c r="BS36" s="1">
        <v>0</v>
      </c>
      <c r="BT36" s="49">
        <v>0</v>
      </c>
      <c r="BU36" s="30">
        <v>0</v>
      </c>
      <c r="BV36" s="18">
        <v>1.2999999999999999E-2</v>
      </c>
      <c r="BW36" s="5">
        <v>1.2999999999999999E-2</v>
      </c>
      <c r="BX36" s="5">
        <v>1.2999999999999999E-2</v>
      </c>
      <c r="BY36" s="6">
        <v>0</v>
      </c>
      <c r="BZ36" s="5">
        <v>0</v>
      </c>
    </row>
    <row r="37" spans="1:78" x14ac:dyDescent="0.3">
      <c r="A37" s="12">
        <v>10094</v>
      </c>
      <c r="B37" s="37" t="s">
        <v>44</v>
      </c>
      <c r="C37" s="72">
        <v>3.0820000000000003</v>
      </c>
      <c r="D37" s="69">
        <v>2.8969999999999998</v>
      </c>
      <c r="E37" s="70">
        <v>3.0820000000000003</v>
      </c>
      <c r="F37" s="73">
        <v>3.0369999999999999</v>
      </c>
      <c r="G37" s="7">
        <v>2.668829690346084</v>
      </c>
      <c r="H37" s="21">
        <v>3.14409303652968</v>
      </c>
      <c r="I37" s="19">
        <v>3.14409303652968</v>
      </c>
      <c r="J37" s="21">
        <v>3.1454042577413488</v>
      </c>
      <c r="K37" s="19">
        <v>3.1440931506849323</v>
      </c>
      <c r="L37" s="21">
        <v>3.1440931506849323</v>
      </c>
      <c r="M37" s="19">
        <v>3.1440931506849323</v>
      </c>
      <c r="N37" s="21">
        <v>3.1454042577413488</v>
      </c>
      <c r="O37" s="19">
        <v>3.1440931506849323</v>
      </c>
      <c r="P37" s="21">
        <v>3.1440931506849323</v>
      </c>
      <c r="Q37" s="19">
        <v>3.1440931506849323</v>
      </c>
      <c r="R37" s="21">
        <v>3.1454042577413488</v>
      </c>
      <c r="S37" s="19">
        <v>3.1440931506849323</v>
      </c>
      <c r="T37" s="19">
        <v>3.1440931506849323</v>
      </c>
      <c r="U37" s="21">
        <v>3.1440931506849323</v>
      </c>
      <c r="V37" s="18">
        <v>0</v>
      </c>
      <c r="W37" s="5">
        <v>0</v>
      </c>
      <c r="X37" s="4">
        <v>0</v>
      </c>
      <c r="Y37" s="5">
        <v>0</v>
      </c>
      <c r="Z37" s="4">
        <v>0</v>
      </c>
      <c r="AA37" s="5">
        <v>0</v>
      </c>
      <c r="AB37" s="4">
        <v>0</v>
      </c>
      <c r="AC37" s="5">
        <v>0</v>
      </c>
      <c r="AD37" s="4">
        <v>0</v>
      </c>
      <c r="AE37" s="5">
        <v>0</v>
      </c>
      <c r="AF37" s="4">
        <v>0</v>
      </c>
      <c r="AG37" s="5">
        <v>0</v>
      </c>
      <c r="AH37" s="5">
        <v>0</v>
      </c>
      <c r="AI37" s="6">
        <v>0</v>
      </c>
      <c r="AJ37" s="18">
        <v>0.11244292237442922</v>
      </c>
      <c r="AK37" s="5">
        <v>0.11232876712328767</v>
      </c>
      <c r="AL37" s="4">
        <v>0.11259107468123862</v>
      </c>
      <c r="AM37" s="5">
        <v>0.11255707762557078</v>
      </c>
      <c r="AN37" s="4">
        <v>0.11267123287671232</v>
      </c>
      <c r="AO37" s="5">
        <v>0.11255707762557078</v>
      </c>
      <c r="AP37" s="6">
        <v>0.11247723132969034</v>
      </c>
      <c r="AQ37" s="18">
        <v>0</v>
      </c>
      <c r="AR37" s="5">
        <v>0</v>
      </c>
      <c r="AS37" s="5">
        <v>0</v>
      </c>
      <c r="AT37" s="4">
        <v>0</v>
      </c>
      <c r="AU37" s="5">
        <v>0</v>
      </c>
      <c r="AV37" s="4">
        <v>0</v>
      </c>
      <c r="AW37" s="36">
        <v>0</v>
      </c>
      <c r="AX37" s="18">
        <v>0</v>
      </c>
      <c r="AY37" s="5">
        <v>0</v>
      </c>
      <c r="AZ37" s="4">
        <v>0</v>
      </c>
      <c r="BA37" s="5">
        <v>0</v>
      </c>
      <c r="BB37" s="4">
        <v>0</v>
      </c>
      <c r="BC37" s="5">
        <v>0</v>
      </c>
      <c r="BD37" s="6">
        <v>0</v>
      </c>
      <c r="BE37" s="97">
        <v>0</v>
      </c>
      <c r="BF37" s="18">
        <v>8.9999999999999993E-3</v>
      </c>
      <c r="BG37" s="5">
        <v>8.0000000000000002E-3</v>
      </c>
      <c r="BH37" s="4">
        <v>0.02</v>
      </c>
      <c r="BI37" s="5">
        <v>4.7E-2</v>
      </c>
      <c r="BJ37" s="4">
        <v>2.1000000000000001E-2</v>
      </c>
      <c r="BK37" s="5">
        <v>3.4000000000000002E-2</v>
      </c>
      <c r="BL37" s="5">
        <v>3.4000000000000002E-2</v>
      </c>
      <c r="BM37" s="7">
        <v>1.7000000000000001E-2</v>
      </c>
      <c r="BN37" s="3">
        <v>0</v>
      </c>
      <c r="BO37" s="4">
        <v>0</v>
      </c>
      <c r="BP37" s="5">
        <v>0</v>
      </c>
      <c r="BQ37" s="4">
        <v>0</v>
      </c>
      <c r="BR37" s="5">
        <v>0</v>
      </c>
      <c r="BS37" s="1">
        <v>0</v>
      </c>
      <c r="BT37" s="49">
        <v>0</v>
      </c>
      <c r="BU37" s="30">
        <v>0</v>
      </c>
      <c r="BV37" s="18">
        <v>0</v>
      </c>
      <c r="BW37" s="5">
        <v>0</v>
      </c>
      <c r="BX37" s="5">
        <v>0</v>
      </c>
      <c r="BY37" s="6">
        <v>0</v>
      </c>
      <c r="BZ37" s="5">
        <v>0</v>
      </c>
    </row>
    <row r="38" spans="1:78" x14ac:dyDescent="0.3">
      <c r="A38" s="12">
        <v>10095</v>
      </c>
      <c r="B38" s="37" t="s">
        <v>45</v>
      </c>
      <c r="C38" s="72">
        <v>3.6970000000000001</v>
      </c>
      <c r="D38" s="69">
        <v>3.4750000000000001</v>
      </c>
      <c r="E38" s="70">
        <v>3.6970000000000001</v>
      </c>
      <c r="F38" s="73">
        <v>3.6429999999999998</v>
      </c>
      <c r="G38" s="7">
        <v>3.3887750455373404</v>
      </c>
      <c r="H38" s="21">
        <v>3.7641941780821919</v>
      </c>
      <c r="I38" s="19">
        <v>3.7678392694063922</v>
      </c>
      <c r="J38" s="21">
        <v>3.8290628415300545</v>
      </c>
      <c r="K38" s="19">
        <v>3.827859589041096</v>
      </c>
      <c r="L38" s="21">
        <v>3.8137460045662102</v>
      </c>
      <c r="M38" s="19">
        <v>3.7785378995433798</v>
      </c>
      <c r="N38" s="21">
        <v>3.7627748178506382</v>
      </c>
      <c r="O38" s="19">
        <v>3.7242694063926942</v>
      </c>
      <c r="P38" s="21">
        <v>3.7001644977168944</v>
      </c>
      <c r="Q38" s="19">
        <v>3.6835632420091318</v>
      </c>
      <c r="R38" s="21">
        <v>3.6750473588342443</v>
      </c>
      <c r="S38" s="19">
        <v>3.6614205479452053</v>
      </c>
      <c r="T38" s="19">
        <v>3.6553133561643838</v>
      </c>
      <c r="U38" s="21">
        <v>3.6515397260273974</v>
      </c>
      <c r="V38" s="18">
        <v>0</v>
      </c>
      <c r="W38" s="5">
        <v>0</v>
      </c>
      <c r="X38" s="4">
        <v>0</v>
      </c>
      <c r="Y38" s="5">
        <v>0</v>
      </c>
      <c r="Z38" s="4">
        <v>0</v>
      </c>
      <c r="AA38" s="5">
        <v>0</v>
      </c>
      <c r="AB38" s="4">
        <v>0</v>
      </c>
      <c r="AC38" s="5">
        <v>0</v>
      </c>
      <c r="AD38" s="4">
        <v>0</v>
      </c>
      <c r="AE38" s="5">
        <v>0</v>
      </c>
      <c r="AF38" s="4">
        <v>0</v>
      </c>
      <c r="AG38" s="5">
        <v>0</v>
      </c>
      <c r="AH38" s="5">
        <v>0</v>
      </c>
      <c r="AI38" s="6">
        <v>0</v>
      </c>
      <c r="AJ38" s="18">
        <v>0</v>
      </c>
      <c r="AK38" s="5">
        <v>0</v>
      </c>
      <c r="AL38" s="4">
        <v>0</v>
      </c>
      <c r="AM38" s="5">
        <v>0</v>
      </c>
      <c r="AN38" s="4">
        <v>0</v>
      </c>
      <c r="AO38" s="5">
        <v>0</v>
      </c>
      <c r="AP38" s="6">
        <v>0</v>
      </c>
      <c r="AQ38" s="18">
        <v>0</v>
      </c>
      <c r="AR38" s="5">
        <v>0</v>
      </c>
      <c r="AS38" s="5">
        <v>0</v>
      </c>
      <c r="AT38" s="4">
        <v>0</v>
      </c>
      <c r="AU38" s="5">
        <v>0</v>
      </c>
      <c r="AV38" s="4">
        <v>0</v>
      </c>
      <c r="AW38" s="36">
        <v>0</v>
      </c>
      <c r="AX38" s="18">
        <v>0</v>
      </c>
      <c r="AY38" s="5">
        <v>0</v>
      </c>
      <c r="AZ38" s="4">
        <v>0</v>
      </c>
      <c r="BA38" s="5">
        <v>0</v>
      </c>
      <c r="BB38" s="4">
        <v>0</v>
      </c>
      <c r="BC38" s="5">
        <v>0</v>
      </c>
      <c r="BD38" s="6">
        <v>0</v>
      </c>
      <c r="BE38" s="97">
        <v>0</v>
      </c>
      <c r="BF38" s="18">
        <v>0.107</v>
      </c>
      <c r="BG38" s="5">
        <v>2.4E-2</v>
      </c>
      <c r="BH38" s="4">
        <v>3.2000000000000001E-2</v>
      </c>
      <c r="BI38" s="5">
        <v>4.3999999999999997E-2</v>
      </c>
      <c r="BJ38" s="4">
        <v>4.3999999999999997E-2</v>
      </c>
      <c r="BK38" s="5">
        <v>4.3999999999999997E-2</v>
      </c>
      <c r="BL38" s="5">
        <v>4.3999999999999997E-2</v>
      </c>
      <c r="BM38" s="7">
        <v>2.1999999999999999E-2</v>
      </c>
      <c r="BN38" s="3">
        <v>0</v>
      </c>
      <c r="BO38" s="4">
        <v>0</v>
      </c>
      <c r="BP38" s="5">
        <v>0</v>
      </c>
      <c r="BQ38" s="4">
        <v>0</v>
      </c>
      <c r="BR38" s="5">
        <v>0</v>
      </c>
      <c r="BS38" s="1">
        <v>0</v>
      </c>
      <c r="BT38" s="49">
        <v>0</v>
      </c>
      <c r="BU38" s="30">
        <v>0</v>
      </c>
      <c r="BV38" s="18">
        <v>0</v>
      </c>
      <c r="BW38" s="5">
        <v>0</v>
      </c>
      <c r="BX38" s="5">
        <v>0</v>
      </c>
      <c r="BY38" s="6">
        <v>0</v>
      </c>
      <c r="BZ38" s="5">
        <v>0</v>
      </c>
    </row>
    <row r="39" spans="1:78" x14ac:dyDescent="0.3">
      <c r="A39" s="12">
        <v>10097</v>
      </c>
      <c r="B39" s="37" t="s">
        <v>46</v>
      </c>
      <c r="C39" s="72">
        <v>2.0680000000000001</v>
      </c>
      <c r="D39" s="69">
        <v>1.944</v>
      </c>
      <c r="E39" s="70">
        <v>2.0680000000000001</v>
      </c>
      <c r="F39" s="73">
        <v>2.0379999999999998</v>
      </c>
      <c r="G39" s="7">
        <v>2.0072859744990894</v>
      </c>
      <c r="H39" s="21">
        <v>1.9854570776255707</v>
      </c>
      <c r="I39" s="19">
        <v>1.9894253424657535</v>
      </c>
      <c r="J39" s="21">
        <v>1.9971737249544621</v>
      </c>
      <c r="K39" s="19">
        <v>1.9995107305936068</v>
      </c>
      <c r="L39" s="21">
        <v>2.0035089041095886</v>
      </c>
      <c r="M39" s="19">
        <v>2.0075174657534247</v>
      </c>
      <c r="N39" s="21">
        <v>2.0131991120218573</v>
      </c>
      <c r="O39" s="19">
        <v>2.0155565068493151</v>
      </c>
      <c r="P39" s="21">
        <v>2.0195829908675793</v>
      </c>
      <c r="Q39" s="19">
        <v>2.0236226027397262</v>
      </c>
      <c r="R39" s="21">
        <v>2.0293508652094721</v>
      </c>
      <c r="S39" s="19">
        <v>2.0317264840182645</v>
      </c>
      <c r="T39" s="19">
        <v>2.0357893835616436</v>
      </c>
      <c r="U39" s="21">
        <v>2.0398628995433792</v>
      </c>
      <c r="V39" s="18">
        <v>0</v>
      </c>
      <c r="W39" s="5">
        <v>0</v>
      </c>
      <c r="X39" s="4">
        <v>0</v>
      </c>
      <c r="Y39" s="5">
        <v>0</v>
      </c>
      <c r="Z39" s="4">
        <v>0</v>
      </c>
      <c r="AA39" s="5">
        <v>0</v>
      </c>
      <c r="AB39" s="4">
        <v>0</v>
      </c>
      <c r="AC39" s="5">
        <v>0</v>
      </c>
      <c r="AD39" s="4">
        <v>0</v>
      </c>
      <c r="AE39" s="5">
        <v>0</v>
      </c>
      <c r="AF39" s="4">
        <v>0</v>
      </c>
      <c r="AG39" s="5">
        <v>0</v>
      </c>
      <c r="AH39" s="5">
        <v>0</v>
      </c>
      <c r="AI39" s="6">
        <v>0</v>
      </c>
      <c r="AJ39" s="18">
        <v>0</v>
      </c>
      <c r="AK39" s="5">
        <v>0</v>
      </c>
      <c r="AL39" s="4">
        <v>0</v>
      </c>
      <c r="AM39" s="5">
        <v>0</v>
      </c>
      <c r="AN39" s="4">
        <v>0</v>
      </c>
      <c r="AO39" s="5">
        <v>0</v>
      </c>
      <c r="AP39" s="6">
        <v>0</v>
      </c>
      <c r="AQ39" s="18">
        <v>0</v>
      </c>
      <c r="AR39" s="5">
        <v>0</v>
      </c>
      <c r="AS39" s="5">
        <v>0</v>
      </c>
      <c r="AT39" s="4">
        <v>0</v>
      </c>
      <c r="AU39" s="5">
        <v>0</v>
      </c>
      <c r="AV39" s="4">
        <v>0</v>
      </c>
      <c r="AW39" s="36">
        <v>0</v>
      </c>
      <c r="AX39" s="18">
        <v>0</v>
      </c>
      <c r="AY39" s="5">
        <v>0</v>
      </c>
      <c r="AZ39" s="4">
        <v>0</v>
      </c>
      <c r="BA39" s="5">
        <v>0</v>
      </c>
      <c r="BB39" s="4">
        <v>0</v>
      </c>
      <c r="BC39" s="5">
        <v>0</v>
      </c>
      <c r="BD39" s="6">
        <v>0</v>
      </c>
      <c r="BE39" s="97">
        <v>0</v>
      </c>
      <c r="BF39" s="18">
        <v>1.4999999999999999E-2</v>
      </c>
      <c r="BG39" s="5">
        <v>1.4999999999999999E-2</v>
      </c>
      <c r="BH39" s="4">
        <v>6.0000000000000001E-3</v>
      </c>
      <c r="BI39" s="5">
        <v>8.0000000000000002E-3</v>
      </c>
      <c r="BJ39" s="4">
        <v>1.4999999999999999E-2</v>
      </c>
      <c r="BK39" s="5">
        <v>1.15E-2</v>
      </c>
      <c r="BL39" s="5">
        <v>1.15E-2</v>
      </c>
      <c r="BM39" s="7">
        <v>5.7499999999999999E-3</v>
      </c>
      <c r="BN39" s="3">
        <v>0</v>
      </c>
      <c r="BO39" s="4">
        <v>0</v>
      </c>
      <c r="BP39" s="5">
        <v>0</v>
      </c>
      <c r="BQ39" s="4">
        <v>0</v>
      </c>
      <c r="BR39" s="5">
        <v>0</v>
      </c>
      <c r="BS39" s="1">
        <v>0</v>
      </c>
      <c r="BT39" s="49">
        <v>0</v>
      </c>
      <c r="BU39" s="30">
        <v>0</v>
      </c>
      <c r="BV39" s="18">
        <v>0</v>
      </c>
      <c r="BW39" s="5">
        <v>0</v>
      </c>
      <c r="BX39" s="5">
        <v>0</v>
      </c>
      <c r="BY39" s="6">
        <v>0</v>
      </c>
      <c r="BZ39" s="5">
        <v>0</v>
      </c>
    </row>
    <row r="40" spans="1:78" x14ac:dyDescent="0.3">
      <c r="A40" s="12">
        <v>10101</v>
      </c>
      <c r="B40" s="37" t="s">
        <v>47</v>
      </c>
      <c r="C40" s="72">
        <v>77.162000000000006</v>
      </c>
      <c r="D40" s="69">
        <v>72.522999999999996</v>
      </c>
      <c r="E40" s="70">
        <v>77.162000000000006</v>
      </c>
      <c r="F40" s="73">
        <v>76.028000000000006</v>
      </c>
      <c r="G40" s="7">
        <v>78.449908925318766</v>
      </c>
      <c r="H40" s="21">
        <v>76.769821689497704</v>
      </c>
      <c r="I40" s="19">
        <v>76.769821689497704</v>
      </c>
      <c r="J40" s="21">
        <v>77.478388661202189</v>
      </c>
      <c r="K40" s="19">
        <v>77.472323059360718</v>
      </c>
      <c r="L40" s="21">
        <v>77.4708593607306</v>
      </c>
      <c r="M40" s="19">
        <v>77.471999999999994</v>
      </c>
      <c r="N40" s="21">
        <v>77.475691484517313</v>
      </c>
      <c r="O40" s="19">
        <v>77.474989269406407</v>
      </c>
      <c r="P40" s="21">
        <v>77.47537020547945</v>
      </c>
      <c r="Q40" s="19">
        <v>77.477071803652933</v>
      </c>
      <c r="R40" s="21">
        <v>77.473337887067402</v>
      </c>
      <c r="S40" s="19">
        <v>77.457792808219196</v>
      </c>
      <c r="T40" s="19">
        <v>77.441653310502318</v>
      </c>
      <c r="U40" s="21">
        <v>77.427406278538797</v>
      </c>
      <c r="V40" s="18">
        <v>0</v>
      </c>
      <c r="W40" s="5">
        <v>0</v>
      </c>
      <c r="X40" s="4">
        <v>0</v>
      </c>
      <c r="Y40" s="5">
        <v>0</v>
      </c>
      <c r="Z40" s="4">
        <v>0</v>
      </c>
      <c r="AA40" s="5">
        <v>0</v>
      </c>
      <c r="AB40" s="4">
        <v>0</v>
      </c>
      <c r="AC40" s="5">
        <v>0</v>
      </c>
      <c r="AD40" s="4">
        <v>0</v>
      </c>
      <c r="AE40" s="5">
        <v>0</v>
      </c>
      <c r="AF40" s="4">
        <v>0</v>
      </c>
      <c r="AG40" s="5">
        <v>0</v>
      </c>
      <c r="AH40" s="5">
        <v>0</v>
      </c>
      <c r="AI40" s="6">
        <v>0</v>
      </c>
      <c r="AJ40" s="18">
        <v>0</v>
      </c>
      <c r="AK40" s="5">
        <v>0</v>
      </c>
      <c r="AL40" s="4">
        <v>0</v>
      </c>
      <c r="AM40" s="5">
        <v>0</v>
      </c>
      <c r="AN40" s="4">
        <v>0</v>
      </c>
      <c r="AO40" s="5">
        <v>0</v>
      </c>
      <c r="AP40" s="6">
        <v>0</v>
      </c>
      <c r="AQ40" s="18">
        <v>0</v>
      </c>
      <c r="AR40" s="5">
        <v>0</v>
      </c>
      <c r="AS40" s="5">
        <v>0</v>
      </c>
      <c r="AT40" s="4">
        <v>0</v>
      </c>
      <c r="AU40" s="5">
        <v>0</v>
      </c>
      <c r="AV40" s="4">
        <v>0</v>
      </c>
      <c r="AW40" s="36">
        <v>0</v>
      </c>
      <c r="AX40" s="18">
        <v>0.67317351598173514</v>
      </c>
      <c r="AY40" s="5">
        <v>0.67317351598173514</v>
      </c>
      <c r="AZ40" s="4">
        <v>0.67270036429872493</v>
      </c>
      <c r="BA40" s="5">
        <v>0.67317351598173514</v>
      </c>
      <c r="BB40" s="4">
        <v>0.67317351598173514</v>
      </c>
      <c r="BC40" s="5">
        <v>0.67317351598173514</v>
      </c>
      <c r="BD40" s="6">
        <v>0.67270036429872493</v>
      </c>
      <c r="BE40" s="97">
        <v>0</v>
      </c>
      <c r="BF40" s="18">
        <v>1.1859999999999999</v>
      </c>
      <c r="BG40" s="5">
        <v>1.2250000000000001</v>
      </c>
      <c r="BH40" s="4">
        <v>1.482</v>
      </c>
      <c r="BI40" s="5">
        <v>1.1579999999999999</v>
      </c>
      <c r="BJ40" s="4">
        <v>0.74199999999999999</v>
      </c>
      <c r="BK40" s="5">
        <v>0.95</v>
      </c>
      <c r="BL40" s="5">
        <v>0.95</v>
      </c>
      <c r="BM40" s="7">
        <v>0.47499999999999998</v>
      </c>
      <c r="BN40" s="3">
        <v>0.55300000000000005</v>
      </c>
      <c r="BO40" s="4">
        <v>0.71799999999999997</v>
      </c>
      <c r="BP40" s="5">
        <v>0.34200000000000003</v>
      </c>
      <c r="BQ40" s="4">
        <v>0.49</v>
      </c>
      <c r="BR40" s="5">
        <v>0.121</v>
      </c>
      <c r="BS40" s="1">
        <v>0.30549999999999999</v>
      </c>
      <c r="BT40" s="49">
        <v>0.30549999999999999</v>
      </c>
      <c r="BU40" s="30">
        <v>0.15275</v>
      </c>
      <c r="BV40" s="18">
        <v>2.2239999999999998</v>
      </c>
      <c r="BW40" s="5">
        <v>2.5294999999999996</v>
      </c>
      <c r="BX40" s="5">
        <v>2.9877499999999997</v>
      </c>
      <c r="BY40" s="6">
        <v>0.76374999999999993</v>
      </c>
      <c r="BZ40" s="5">
        <v>1.3747500000000001</v>
      </c>
    </row>
    <row r="41" spans="1:78" x14ac:dyDescent="0.3">
      <c r="A41" s="12">
        <v>10103</v>
      </c>
      <c r="B41" s="37" t="s">
        <v>48</v>
      </c>
      <c r="C41" s="72">
        <v>323.245</v>
      </c>
      <c r="D41" s="69">
        <v>303.81200000000001</v>
      </c>
      <c r="E41" s="70">
        <v>323.245</v>
      </c>
      <c r="F41" s="73">
        <v>318.49400000000003</v>
      </c>
      <c r="G41" s="7">
        <v>520.59604701730416</v>
      </c>
      <c r="H41" s="21">
        <v>532.22456130137004</v>
      </c>
      <c r="I41" s="19">
        <v>534.31346369863013</v>
      </c>
      <c r="J41" s="21">
        <v>549.75281432149382</v>
      </c>
      <c r="K41" s="19">
        <v>557.43405799086747</v>
      </c>
      <c r="L41" s="21">
        <v>565.05243664383545</v>
      </c>
      <c r="M41" s="19">
        <v>572.34113550228335</v>
      </c>
      <c r="N41" s="21">
        <v>579.54334278233159</v>
      </c>
      <c r="O41" s="19">
        <v>586.4078020547945</v>
      </c>
      <c r="P41" s="21">
        <v>593.52070159817345</v>
      </c>
      <c r="Q41" s="19">
        <v>600.6023226027396</v>
      </c>
      <c r="R41" s="21">
        <v>608.00611577868858</v>
      </c>
      <c r="S41" s="19">
        <v>610.01350993150686</v>
      </c>
      <c r="T41" s="19">
        <v>610.01350993150686</v>
      </c>
      <c r="U41" s="21">
        <v>610.01350993150686</v>
      </c>
      <c r="V41" s="18">
        <v>0</v>
      </c>
      <c r="W41" s="5">
        <v>0</v>
      </c>
      <c r="X41" s="4">
        <v>0</v>
      </c>
      <c r="Y41" s="5">
        <v>0</v>
      </c>
      <c r="Z41" s="4">
        <v>0</v>
      </c>
      <c r="AA41" s="5">
        <v>0</v>
      </c>
      <c r="AB41" s="4">
        <v>0</v>
      </c>
      <c r="AC41" s="5">
        <v>0</v>
      </c>
      <c r="AD41" s="4">
        <v>0</v>
      </c>
      <c r="AE41" s="5">
        <v>0</v>
      </c>
      <c r="AF41" s="4">
        <v>0</v>
      </c>
      <c r="AG41" s="5">
        <v>0</v>
      </c>
      <c r="AH41" s="5">
        <v>0</v>
      </c>
      <c r="AI41" s="6">
        <v>0</v>
      </c>
      <c r="AJ41" s="18">
        <v>225.94851598173517</v>
      </c>
      <c r="AK41" s="5">
        <v>225.94851598173517</v>
      </c>
      <c r="AL41" s="4">
        <v>225.98929872495447</v>
      </c>
      <c r="AM41" s="5">
        <v>225.94851598173517</v>
      </c>
      <c r="AN41" s="4">
        <v>225.94851598173517</v>
      </c>
      <c r="AO41" s="5">
        <v>225.94851598173517</v>
      </c>
      <c r="AP41" s="6">
        <v>225.98929872495447</v>
      </c>
      <c r="AQ41" s="18">
        <v>0</v>
      </c>
      <c r="AR41" s="5">
        <v>0</v>
      </c>
      <c r="AS41" s="5">
        <v>0</v>
      </c>
      <c r="AT41" s="4">
        <v>0</v>
      </c>
      <c r="AU41" s="5">
        <v>0</v>
      </c>
      <c r="AV41" s="4">
        <v>0</v>
      </c>
      <c r="AW41" s="36">
        <v>0</v>
      </c>
      <c r="AX41" s="18">
        <v>0</v>
      </c>
      <c r="AY41" s="5">
        <v>0</v>
      </c>
      <c r="AZ41" s="4">
        <v>0</v>
      </c>
      <c r="BA41" s="5">
        <v>0</v>
      </c>
      <c r="BB41" s="4">
        <v>0</v>
      </c>
      <c r="BC41" s="5">
        <v>0</v>
      </c>
      <c r="BD41" s="6">
        <v>0</v>
      </c>
      <c r="BE41" s="97">
        <v>123</v>
      </c>
      <c r="BF41" s="18">
        <v>9.4770000000000003</v>
      </c>
      <c r="BG41" s="5">
        <v>9.7870000000000008</v>
      </c>
      <c r="BH41" s="4">
        <v>16.677</v>
      </c>
      <c r="BI41" s="5">
        <v>11.967000000000001</v>
      </c>
      <c r="BJ41" s="4">
        <v>9.0619999999999994</v>
      </c>
      <c r="BK41" s="5">
        <v>10.5145</v>
      </c>
      <c r="BL41" s="5">
        <v>10.5145</v>
      </c>
      <c r="BM41" s="7">
        <v>5.25725</v>
      </c>
      <c r="BN41" s="3">
        <v>5.8280000000000003</v>
      </c>
      <c r="BO41" s="4">
        <v>5.7229999999999999</v>
      </c>
      <c r="BP41" s="5">
        <v>9.9120000000000008</v>
      </c>
      <c r="BQ41" s="4">
        <v>8.92</v>
      </c>
      <c r="BR41" s="5">
        <v>4.6440000000000001</v>
      </c>
      <c r="BS41" s="1">
        <v>6.7819999999999991</v>
      </c>
      <c r="BT41" s="49">
        <v>6.7819999999999991</v>
      </c>
      <c r="BU41" s="30">
        <v>3.3909999999999996</v>
      </c>
      <c r="BV41" s="18">
        <v>35.027000000000001</v>
      </c>
      <c r="BW41" s="5">
        <v>41.808999999999997</v>
      </c>
      <c r="BX41" s="5">
        <v>51.981999999999992</v>
      </c>
      <c r="BY41" s="6">
        <v>16.954999999999998</v>
      </c>
      <c r="BZ41" s="5">
        <v>30.518999999999998</v>
      </c>
    </row>
    <row r="42" spans="1:78" x14ac:dyDescent="0.3">
      <c r="A42" s="12">
        <v>10105</v>
      </c>
      <c r="B42" s="37" t="s">
        <v>49</v>
      </c>
      <c r="C42" s="72">
        <v>94.222999999999999</v>
      </c>
      <c r="D42" s="69">
        <v>88.558000000000007</v>
      </c>
      <c r="E42" s="70">
        <v>94.222999999999999</v>
      </c>
      <c r="F42" s="73">
        <v>92.837999999999994</v>
      </c>
      <c r="G42" s="7">
        <v>91.151338683970863</v>
      </c>
      <c r="H42" s="21">
        <v>82.883396118721436</v>
      </c>
      <c r="I42" s="19">
        <v>83.237930365296805</v>
      </c>
      <c r="J42" s="21">
        <v>83.880555441712175</v>
      </c>
      <c r="K42" s="19">
        <v>82.63165936073058</v>
      </c>
      <c r="L42" s="21">
        <v>83.360103310502282</v>
      </c>
      <c r="M42" s="19">
        <v>83.107573858447523</v>
      </c>
      <c r="N42" s="21">
        <v>81.900357809653912</v>
      </c>
      <c r="O42" s="19">
        <v>82.595442579908678</v>
      </c>
      <c r="P42" s="21">
        <v>82.346120890410944</v>
      </c>
      <c r="Q42" s="19">
        <v>81.136087671232886</v>
      </c>
      <c r="R42" s="21">
        <v>81.862475409836065</v>
      </c>
      <c r="S42" s="19">
        <v>81.601562785388126</v>
      </c>
      <c r="T42" s="19">
        <v>80.406180251141549</v>
      </c>
      <c r="U42" s="21">
        <v>81.102770890410923</v>
      </c>
      <c r="V42" s="18">
        <v>0</v>
      </c>
      <c r="W42" s="5">
        <v>0</v>
      </c>
      <c r="X42" s="4">
        <v>0</v>
      </c>
      <c r="Y42" s="5">
        <v>0</v>
      </c>
      <c r="Z42" s="4">
        <v>0</v>
      </c>
      <c r="AA42" s="5">
        <v>0</v>
      </c>
      <c r="AB42" s="4">
        <v>0</v>
      </c>
      <c r="AC42" s="5">
        <v>0</v>
      </c>
      <c r="AD42" s="4">
        <v>0</v>
      </c>
      <c r="AE42" s="5">
        <v>0</v>
      </c>
      <c r="AF42" s="4">
        <v>0</v>
      </c>
      <c r="AG42" s="5">
        <v>0</v>
      </c>
      <c r="AH42" s="5">
        <v>0</v>
      </c>
      <c r="AI42" s="6">
        <v>0</v>
      </c>
      <c r="AJ42" s="18">
        <v>0</v>
      </c>
      <c r="AK42" s="5">
        <v>0</v>
      </c>
      <c r="AL42" s="4">
        <v>0</v>
      </c>
      <c r="AM42" s="5">
        <v>0</v>
      </c>
      <c r="AN42" s="4">
        <v>0</v>
      </c>
      <c r="AO42" s="5">
        <v>0</v>
      </c>
      <c r="AP42" s="6">
        <v>0</v>
      </c>
      <c r="AQ42" s="18">
        <v>0</v>
      </c>
      <c r="AR42" s="5">
        <v>0</v>
      </c>
      <c r="AS42" s="5">
        <v>0</v>
      </c>
      <c r="AT42" s="4">
        <v>0</v>
      </c>
      <c r="AU42" s="5">
        <v>0</v>
      </c>
      <c r="AV42" s="4">
        <v>0</v>
      </c>
      <c r="AW42" s="36">
        <v>0</v>
      </c>
      <c r="AX42" s="18">
        <v>0</v>
      </c>
      <c r="AY42" s="5">
        <v>0</v>
      </c>
      <c r="AZ42" s="4">
        <v>0</v>
      </c>
      <c r="BA42" s="5">
        <v>0</v>
      </c>
      <c r="BB42" s="4">
        <v>0</v>
      </c>
      <c r="BC42" s="5">
        <v>0</v>
      </c>
      <c r="BD42" s="6">
        <v>0</v>
      </c>
      <c r="BE42" s="97">
        <v>0</v>
      </c>
      <c r="BF42" s="18">
        <v>1.198</v>
      </c>
      <c r="BG42" s="5">
        <v>0.90700000000000003</v>
      </c>
      <c r="BH42" s="4">
        <v>1.2969999999999999</v>
      </c>
      <c r="BI42" s="5">
        <v>0.219</v>
      </c>
      <c r="BJ42" s="4">
        <v>0.36699999999999999</v>
      </c>
      <c r="BK42" s="5">
        <v>0.29299999999999998</v>
      </c>
      <c r="BL42" s="5">
        <v>0.29299999999999998</v>
      </c>
      <c r="BM42" s="7">
        <v>0.14649999999999999</v>
      </c>
      <c r="BN42" s="3">
        <v>0</v>
      </c>
      <c r="BO42" s="4">
        <v>0</v>
      </c>
      <c r="BP42" s="5">
        <v>0</v>
      </c>
      <c r="BQ42" s="4">
        <v>0</v>
      </c>
      <c r="BR42" s="5">
        <v>0</v>
      </c>
      <c r="BS42" s="1">
        <v>0</v>
      </c>
      <c r="BT42" s="49">
        <v>0</v>
      </c>
      <c r="BU42" s="30">
        <v>0</v>
      </c>
      <c r="BV42" s="18">
        <v>0</v>
      </c>
      <c r="BW42" s="5">
        <v>0</v>
      </c>
      <c r="BX42" s="5">
        <v>0</v>
      </c>
      <c r="BY42" s="6">
        <v>0</v>
      </c>
      <c r="BZ42" s="5">
        <v>0</v>
      </c>
    </row>
    <row r="43" spans="1:78" x14ac:dyDescent="0.3">
      <c r="A43" s="12">
        <v>10106</v>
      </c>
      <c r="B43" s="37" t="s">
        <v>50</v>
      </c>
      <c r="C43" s="72">
        <v>24.234999999999999</v>
      </c>
      <c r="D43" s="69">
        <v>22.777999999999999</v>
      </c>
      <c r="E43" s="70">
        <v>24.234999999999999</v>
      </c>
      <c r="F43" s="73">
        <v>23.879000000000001</v>
      </c>
      <c r="G43" s="7">
        <v>22.353938979963569</v>
      </c>
      <c r="H43" s="21">
        <v>23.686606735159817</v>
      </c>
      <c r="I43" s="19">
        <v>23.794894520547945</v>
      </c>
      <c r="J43" s="21">
        <v>24.129889685792349</v>
      </c>
      <c r="K43" s="19">
        <v>24.23520901826484</v>
      </c>
      <c r="L43" s="21">
        <v>24.343495890410953</v>
      </c>
      <c r="M43" s="19">
        <v>24.451783675799081</v>
      </c>
      <c r="N43" s="21">
        <v>24.561852459016393</v>
      </c>
      <c r="O43" s="19">
        <v>24.668357420091322</v>
      </c>
      <c r="P43" s="21">
        <v>24.776642579908682</v>
      </c>
      <c r="Q43" s="19">
        <v>24.884935159817353</v>
      </c>
      <c r="R43" s="21">
        <v>24.993821721311473</v>
      </c>
      <c r="S43" s="19">
        <v>25.101514041095889</v>
      </c>
      <c r="T43" s="19">
        <v>25.209803767123294</v>
      </c>
      <c r="U43" s="21">
        <v>25.318090753424659</v>
      </c>
      <c r="V43" s="18">
        <v>0</v>
      </c>
      <c r="W43" s="5">
        <v>0</v>
      </c>
      <c r="X43" s="4">
        <v>0</v>
      </c>
      <c r="Y43" s="5">
        <v>0</v>
      </c>
      <c r="Z43" s="4">
        <v>0</v>
      </c>
      <c r="AA43" s="5">
        <v>0</v>
      </c>
      <c r="AB43" s="4">
        <v>0</v>
      </c>
      <c r="AC43" s="5">
        <v>0</v>
      </c>
      <c r="AD43" s="4">
        <v>0</v>
      </c>
      <c r="AE43" s="5">
        <v>0</v>
      </c>
      <c r="AF43" s="4">
        <v>0</v>
      </c>
      <c r="AG43" s="5">
        <v>0</v>
      </c>
      <c r="AH43" s="5">
        <v>0</v>
      </c>
      <c r="AI43" s="6">
        <v>0</v>
      </c>
      <c r="AJ43" s="18">
        <v>0</v>
      </c>
      <c r="AK43" s="5">
        <v>0</v>
      </c>
      <c r="AL43" s="4">
        <v>0</v>
      </c>
      <c r="AM43" s="5">
        <v>0</v>
      </c>
      <c r="AN43" s="4">
        <v>0</v>
      </c>
      <c r="AO43" s="5">
        <v>0</v>
      </c>
      <c r="AP43" s="6">
        <v>0</v>
      </c>
      <c r="AQ43" s="18">
        <v>0</v>
      </c>
      <c r="AR43" s="5">
        <v>0</v>
      </c>
      <c r="AS43" s="5">
        <v>0</v>
      </c>
      <c r="AT43" s="4">
        <v>0</v>
      </c>
      <c r="AU43" s="5">
        <v>0</v>
      </c>
      <c r="AV43" s="4">
        <v>0</v>
      </c>
      <c r="AW43" s="36">
        <v>0</v>
      </c>
      <c r="AX43" s="18">
        <v>0</v>
      </c>
      <c r="AY43" s="5">
        <v>0</v>
      </c>
      <c r="AZ43" s="4">
        <v>0</v>
      </c>
      <c r="BA43" s="5">
        <v>0</v>
      </c>
      <c r="BB43" s="4">
        <v>0</v>
      </c>
      <c r="BC43" s="5">
        <v>0</v>
      </c>
      <c r="BD43" s="6">
        <v>0</v>
      </c>
      <c r="BE43" s="97">
        <v>0</v>
      </c>
      <c r="BF43" s="18">
        <v>0.221</v>
      </c>
      <c r="BG43" s="5">
        <v>0.17399999999999999</v>
      </c>
      <c r="BH43" s="4">
        <v>0.24099999999999999</v>
      </c>
      <c r="BI43" s="5">
        <v>0.18</v>
      </c>
      <c r="BJ43" s="4">
        <v>0.187</v>
      </c>
      <c r="BK43" s="5">
        <v>0.1835</v>
      </c>
      <c r="BL43" s="5">
        <v>0.1835</v>
      </c>
      <c r="BM43" s="7">
        <v>9.1749999999999998E-2</v>
      </c>
      <c r="BN43" s="3">
        <v>0</v>
      </c>
      <c r="BO43" s="4">
        <v>0</v>
      </c>
      <c r="BP43" s="5">
        <v>0</v>
      </c>
      <c r="BQ43" s="4">
        <v>0</v>
      </c>
      <c r="BR43" s="5">
        <v>0</v>
      </c>
      <c r="BS43" s="1">
        <v>0</v>
      </c>
      <c r="BT43" s="49">
        <v>0</v>
      </c>
      <c r="BU43" s="30">
        <v>0</v>
      </c>
      <c r="BV43" s="18">
        <v>0</v>
      </c>
      <c r="BW43" s="5">
        <v>0</v>
      </c>
      <c r="BX43" s="5">
        <v>0</v>
      </c>
      <c r="BY43" s="6">
        <v>0</v>
      </c>
      <c r="BZ43" s="5">
        <v>0</v>
      </c>
    </row>
    <row r="44" spans="1:78" x14ac:dyDescent="0.3">
      <c r="A44" s="12">
        <v>10109</v>
      </c>
      <c r="B44" s="37" t="s">
        <v>51</v>
      </c>
      <c r="C44" s="72">
        <v>12.298999999999999</v>
      </c>
      <c r="D44" s="69">
        <v>11.56</v>
      </c>
      <c r="E44" s="70">
        <v>12.298999999999999</v>
      </c>
      <c r="F44" s="73">
        <v>12.118</v>
      </c>
      <c r="G44" s="7">
        <v>12.785291438979964</v>
      </c>
      <c r="H44" s="21">
        <v>13.993861529680364</v>
      </c>
      <c r="I44" s="19">
        <v>14.048723287671232</v>
      </c>
      <c r="J44" s="21">
        <v>14.833936247723136</v>
      </c>
      <c r="K44" s="19">
        <v>15.006450684931506</v>
      </c>
      <c r="L44" s="21">
        <v>15.160304566210048</v>
      </c>
      <c r="M44" s="19">
        <v>15.305881050228312</v>
      </c>
      <c r="N44" s="21">
        <v>15.404909949908925</v>
      </c>
      <c r="O44" s="19">
        <v>15.544380593607306</v>
      </c>
      <c r="P44" s="21">
        <v>15.681274657534248</v>
      </c>
      <c r="Q44" s="19">
        <v>15.850230707762554</v>
      </c>
      <c r="R44" s="21">
        <v>15.92884403460838</v>
      </c>
      <c r="S44" s="19">
        <v>16.123072602739725</v>
      </c>
      <c r="T44" s="19">
        <v>16.310543949771688</v>
      </c>
      <c r="U44" s="21">
        <v>16.495997602739727</v>
      </c>
      <c r="V44" s="18">
        <v>0</v>
      </c>
      <c r="W44" s="5">
        <v>0</v>
      </c>
      <c r="X44" s="4">
        <v>0</v>
      </c>
      <c r="Y44" s="5">
        <v>0</v>
      </c>
      <c r="Z44" s="4">
        <v>0</v>
      </c>
      <c r="AA44" s="5">
        <v>0</v>
      </c>
      <c r="AB44" s="4">
        <v>0</v>
      </c>
      <c r="AC44" s="5">
        <v>0</v>
      </c>
      <c r="AD44" s="4">
        <v>0</v>
      </c>
      <c r="AE44" s="5">
        <v>0</v>
      </c>
      <c r="AF44" s="4">
        <v>0</v>
      </c>
      <c r="AG44" s="5">
        <v>0</v>
      </c>
      <c r="AH44" s="5">
        <v>0</v>
      </c>
      <c r="AI44" s="6">
        <v>0</v>
      </c>
      <c r="AJ44" s="18">
        <v>0</v>
      </c>
      <c r="AK44" s="5">
        <v>0</v>
      </c>
      <c r="AL44" s="4">
        <v>0</v>
      </c>
      <c r="AM44" s="5">
        <v>0</v>
      </c>
      <c r="AN44" s="4">
        <v>0</v>
      </c>
      <c r="AO44" s="5">
        <v>0</v>
      </c>
      <c r="AP44" s="6">
        <v>0</v>
      </c>
      <c r="AQ44" s="18">
        <v>0</v>
      </c>
      <c r="AR44" s="5">
        <v>0</v>
      </c>
      <c r="AS44" s="5">
        <v>0</v>
      </c>
      <c r="AT44" s="4">
        <v>0</v>
      </c>
      <c r="AU44" s="5">
        <v>0</v>
      </c>
      <c r="AV44" s="4">
        <v>0</v>
      </c>
      <c r="AW44" s="36">
        <v>0</v>
      </c>
      <c r="AX44" s="18">
        <v>0</v>
      </c>
      <c r="AY44" s="5">
        <v>0</v>
      </c>
      <c r="AZ44" s="4">
        <v>0</v>
      </c>
      <c r="BA44" s="5">
        <v>0</v>
      </c>
      <c r="BB44" s="4">
        <v>0</v>
      </c>
      <c r="BC44" s="5">
        <v>0</v>
      </c>
      <c r="BD44" s="6">
        <v>0</v>
      </c>
      <c r="BE44" s="97">
        <v>0</v>
      </c>
      <c r="BF44" s="18">
        <v>0.255</v>
      </c>
      <c r="BG44" s="5">
        <v>0.126</v>
      </c>
      <c r="BH44" s="4">
        <v>0.222</v>
      </c>
      <c r="BI44" s="5">
        <v>0.36199999999999999</v>
      </c>
      <c r="BJ44" s="4">
        <v>0.02</v>
      </c>
      <c r="BK44" s="5">
        <v>0.191</v>
      </c>
      <c r="BL44" s="5">
        <v>0.191</v>
      </c>
      <c r="BM44" s="7">
        <v>9.5500000000000002E-2</v>
      </c>
      <c r="BN44" s="3">
        <v>0</v>
      </c>
      <c r="BO44" s="4">
        <v>0</v>
      </c>
      <c r="BP44" s="5">
        <v>0</v>
      </c>
      <c r="BQ44" s="4">
        <v>3.5999999999999997E-2</v>
      </c>
      <c r="BR44" s="5">
        <v>0</v>
      </c>
      <c r="BS44" s="1">
        <v>1.7999999999999999E-2</v>
      </c>
      <c r="BT44" s="49">
        <v>1.7999999999999999E-2</v>
      </c>
      <c r="BU44" s="30">
        <v>8.9999999999999993E-3</v>
      </c>
      <c r="BV44" s="18">
        <v>3.5999999999999997E-2</v>
      </c>
      <c r="BW44" s="5">
        <v>5.3999999999999992E-2</v>
      </c>
      <c r="BX44" s="5">
        <v>8.0999999999999989E-2</v>
      </c>
      <c r="BY44" s="6">
        <v>4.4999999999999998E-2</v>
      </c>
      <c r="BZ44" s="5">
        <v>8.0999999999999989E-2</v>
      </c>
    </row>
    <row r="45" spans="1:78" x14ac:dyDescent="0.3">
      <c r="A45" s="12">
        <v>10111</v>
      </c>
      <c r="B45" s="37" t="s">
        <v>52</v>
      </c>
      <c r="C45" s="72">
        <v>3.2829999999999999</v>
      </c>
      <c r="D45" s="69">
        <v>3.0859999999999999</v>
      </c>
      <c r="E45" s="70">
        <v>3.2829999999999999</v>
      </c>
      <c r="F45" s="73">
        <v>3.2349999999999999</v>
      </c>
      <c r="G45" s="7">
        <v>3.1322859744990894</v>
      </c>
      <c r="H45" s="21">
        <v>3.0353416666666662</v>
      </c>
      <c r="I45" s="19">
        <v>3.0337641552511418</v>
      </c>
      <c r="J45" s="21">
        <v>3.1368855874316943</v>
      </c>
      <c r="K45" s="19">
        <v>3.1402703196347037</v>
      </c>
      <c r="L45" s="21">
        <v>3.1344867579908673</v>
      </c>
      <c r="M45" s="19">
        <v>3.1254070776255705</v>
      </c>
      <c r="N45" s="21">
        <v>3.1078312841530056</v>
      </c>
      <c r="O45" s="19">
        <v>3.1066005707762563</v>
      </c>
      <c r="P45" s="21">
        <v>3.09741803652968</v>
      </c>
      <c r="Q45" s="19">
        <v>3.0907006849315066</v>
      </c>
      <c r="R45" s="21">
        <v>3.07851024590164</v>
      </c>
      <c r="S45" s="19">
        <v>3.0790970319634705</v>
      </c>
      <c r="T45" s="19">
        <v>3.0737684931506855</v>
      </c>
      <c r="U45" s="21">
        <v>3.0678017123287669</v>
      </c>
      <c r="V45" s="18">
        <v>0</v>
      </c>
      <c r="W45" s="5">
        <v>0</v>
      </c>
      <c r="X45" s="4">
        <v>0</v>
      </c>
      <c r="Y45" s="5">
        <v>0</v>
      </c>
      <c r="Z45" s="4">
        <v>0</v>
      </c>
      <c r="AA45" s="5">
        <v>0</v>
      </c>
      <c r="AB45" s="4">
        <v>0</v>
      </c>
      <c r="AC45" s="5">
        <v>0</v>
      </c>
      <c r="AD45" s="4">
        <v>0</v>
      </c>
      <c r="AE45" s="5">
        <v>0</v>
      </c>
      <c r="AF45" s="4">
        <v>0</v>
      </c>
      <c r="AG45" s="5">
        <v>0</v>
      </c>
      <c r="AH45" s="5">
        <v>0</v>
      </c>
      <c r="AI45" s="6">
        <v>0</v>
      </c>
      <c r="AJ45" s="18">
        <v>0</v>
      </c>
      <c r="AK45" s="5">
        <v>0</v>
      </c>
      <c r="AL45" s="4">
        <v>0</v>
      </c>
      <c r="AM45" s="5">
        <v>0</v>
      </c>
      <c r="AN45" s="4">
        <v>0</v>
      </c>
      <c r="AO45" s="5">
        <v>0</v>
      </c>
      <c r="AP45" s="6">
        <v>0</v>
      </c>
      <c r="AQ45" s="18">
        <v>0</v>
      </c>
      <c r="AR45" s="5">
        <v>0</v>
      </c>
      <c r="AS45" s="5">
        <v>0</v>
      </c>
      <c r="AT45" s="4">
        <v>0</v>
      </c>
      <c r="AU45" s="5">
        <v>0</v>
      </c>
      <c r="AV45" s="4">
        <v>0</v>
      </c>
      <c r="AW45" s="36">
        <v>0</v>
      </c>
      <c r="AX45" s="18">
        <v>0</v>
      </c>
      <c r="AY45" s="5">
        <v>0</v>
      </c>
      <c r="AZ45" s="4">
        <v>0</v>
      </c>
      <c r="BA45" s="5">
        <v>0</v>
      </c>
      <c r="BB45" s="4">
        <v>0</v>
      </c>
      <c r="BC45" s="5">
        <v>0</v>
      </c>
      <c r="BD45" s="6">
        <v>0</v>
      </c>
      <c r="BE45" s="97">
        <v>0</v>
      </c>
      <c r="BF45" s="18">
        <v>2.4E-2</v>
      </c>
      <c r="BG45" s="5">
        <v>3.7999999999999999E-2</v>
      </c>
      <c r="BH45" s="4">
        <v>2.1000000000000001E-2</v>
      </c>
      <c r="BI45" s="5">
        <v>2.3E-2</v>
      </c>
      <c r="BJ45" s="4">
        <v>8.9999999999999993E-3</v>
      </c>
      <c r="BK45" s="5">
        <v>1.6E-2</v>
      </c>
      <c r="BL45" s="5">
        <v>1.6E-2</v>
      </c>
      <c r="BM45" s="7">
        <v>8.0000000000000002E-3</v>
      </c>
      <c r="BN45" s="3">
        <v>0</v>
      </c>
      <c r="BO45" s="4">
        <v>0</v>
      </c>
      <c r="BP45" s="5">
        <v>0</v>
      </c>
      <c r="BQ45" s="4">
        <v>0</v>
      </c>
      <c r="BR45" s="5">
        <v>0</v>
      </c>
      <c r="BS45" s="1">
        <v>0</v>
      </c>
      <c r="BT45" s="49">
        <v>0</v>
      </c>
      <c r="BU45" s="30">
        <v>0</v>
      </c>
      <c r="BV45" s="18">
        <v>0</v>
      </c>
      <c r="BW45" s="5">
        <v>0</v>
      </c>
      <c r="BX45" s="5">
        <v>0</v>
      </c>
      <c r="BY45" s="6">
        <v>0</v>
      </c>
      <c r="BZ45" s="5">
        <v>0</v>
      </c>
    </row>
    <row r="46" spans="1:78" x14ac:dyDescent="0.3">
      <c r="A46" s="12">
        <v>10112</v>
      </c>
      <c r="B46" s="37" t="s">
        <v>53</v>
      </c>
      <c r="C46" s="72">
        <v>59.119</v>
      </c>
      <c r="D46" s="69">
        <v>55.564999999999998</v>
      </c>
      <c r="E46" s="70">
        <v>59.119</v>
      </c>
      <c r="F46" s="73">
        <v>58.25</v>
      </c>
      <c r="G46" s="7">
        <v>54.756602914389802</v>
      </c>
      <c r="H46" s="21">
        <v>58.381404452054795</v>
      </c>
      <c r="I46" s="19">
        <v>58.825668378995424</v>
      </c>
      <c r="J46" s="21">
        <v>58.861961293260471</v>
      </c>
      <c r="K46" s="19">
        <v>59.244835159817363</v>
      </c>
      <c r="L46" s="21">
        <v>59.618507534246568</v>
      </c>
      <c r="M46" s="19">
        <v>59.993440981735155</v>
      </c>
      <c r="N46" s="21">
        <v>60.356280282331511</v>
      </c>
      <c r="O46" s="19">
        <v>60.747121461187213</v>
      </c>
      <c r="P46" s="21">
        <v>61.125885273972607</v>
      </c>
      <c r="Q46" s="19">
        <v>61.505906735159819</v>
      </c>
      <c r="R46" s="21">
        <v>61.870895377959918</v>
      </c>
      <c r="S46" s="19">
        <v>62.269814840182633</v>
      </c>
      <c r="T46" s="19">
        <v>62.653707305936074</v>
      </c>
      <c r="U46" s="21">
        <v>63.038884589041089</v>
      </c>
      <c r="V46" s="18">
        <v>0</v>
      </c>
      <c r="W46" s="5">
        <v>0</v>
      </c>
      <c r="X46" s="4">
        <v>0</v>
      </c>
      <c r="Y46" s="5">
        <v>0</v>
      </c>
      <c r="Z46" s="4">
        <v>0</v>
      </c>
      <c r="AA46" s="5">
        <v>0</v>
      </c>
      <c r="AB46" s="4">
        <v>0</v>
      </c>
      <c r="AC46" s="5">
        <v>0</v>
      </c>
      <c r="AD46" s="4">
        <v>0</v>
      </c>
      <c r="AE46" s="5">
        <v>0</v>
      </c>
      <c r="AF46" s="4">
        <v>0</v>
      </c>
      <c r="AG46" s="5">
        <v>0</v>
      </c>
      <c r="AH46" s="5">
        <v>0</v>
      </c>
      <c r="AI46" s="6">
        <v>0</v>
      </c>
      <c r="AJ46" s="18">
        <v>0</v>
      </c>
      <c r="AK46" s="5">
        <v>0</v>
      </c>
      <c r="AL46" s="4">
        <v>0</v>
      </c>
      <c r="AM46" s="5">
        <v>0</v>
      </c>
      <c r="AN46" s="4">
        <v>0</v>
      </c>
      <c r="AO46" s="5">
        <v>0</v>
      </c>
      <c r="AP46" s="6">
        <v>0</v>
      </c>
      <c r="AQ46" s="18">
        <v>0</v>
      </c>
      <c r="AR46" s="5">
        <v>0</v>
      </c>
      <c r="AS46" s="5">
        <v>0</v>
      </c>
      <c r="AT46" s="4">
        <v>0</v>
      </c>
      <c r="AU46" s="5">
        <v>0</v>
      </c>
      <c r="AV46" s="4">
        <v>0</v>
      </c>
      <c r="AW46" s="36">
        <v>0</v>
      </c>
      <c r="AX46" s="18">
        <v>0</v>
      </c>
      <c r="AY46" s="5">
        <v>0</v>
      </c>
      <c r="AZ46" s="4">
        <v>0</v>
      </c>
      <c r="BA46" s="5">
        <v>0</v>
      </c>
      <c r="BB46" s="4">
        <v>0</v>
      </c>
      <c r="BC46" s="5">
        <v>0</v>
      </c>
      <c r="BD46" s="6">
        <v>0</v>
      </c>
      <c r="BE46" s="97">
        <v>0</v>
      </c>
      <c r="BF46" s="18">
        <v>1.714</v>
      </c>
      <c r="BG46" s="5">
        <v>0.45900000000000002</v>
      </c>
      <c r="BH46" s="4">
        <v>0.9</v>
      </c>
      <c r="BI46" s="5">
        <v>0.55300000000000005</v>
      </c>
      <c r="BJ46" s="4">
        <v>0.52200000000000002</v>
      </c>
      <c r="BK46" s="5">
        <v>0.53750000000000009</v>
      </c>
      <c r="BL46" s="5">
        <v>0.53750000000000009</v>
      </c>
      <c r="BM46" s="7">
        <v>0.26875000000000004</v>
      </c>
      <c r="BN46" s="3">
        <v>0.85599999999999998</v>
      </c>
      <c r="BO46" s="4">
        <v>0</v>
      </c>
      <c r="BP46" s="5">
        <v>3.6999999999999998E-2</v>
      </c>
      <c r="BQ46" s="4">
        <v>3.9E-2</v>
      </c>
      <c r="BR46" s="5">
        <v>0</v>
      </c>
      <c r="BS46" s="1">
        <v>1.95E-2</v>
      </c>
      <c r="BT46" s="49">
        <v>1.95E-2</v>
      </c>
      <c r="BU46" s="30">
        <v>9.75E-3</v>
      </c>
      <c r="BV46" s="18">
        <v>0.93200000000000005</v>
      </c>
      <c r="BW46" s="5">
        <v>0.95150000000000001</v>
      </c>
      <c r="BX46" s="5">
        <v>0.98075000000000001</v>
      </c>
      <c r="BY46" s="6">
        <v>4.8750000000000002E-2</v>
      </c>
      <c r="BZ46" s="5">
        <v>8.7749999999999995E-2</v>
      </c>
    </row>
    <row r="47" spans="1:78" x14ac:dyDescent="0.3">
      <c r="A47" s="12">
        <v>10113</v>
      </c>
      <c r="B47" s="37" t="s">
        <v>54</v>
      </c>
      <c r="C47" s="72">
        <v>38.255000000000003</v>
      </c>
      <c r="D47" s="69">
        <v>35.954999999999998</v>
      </c>
      <c r="E47" s="70">
        <v>38.255000000000003</v>
      </c>
      <c r="F47" s="73">
        <v>37.692999999999998</v>
      </c>
      <c r="G47" s="7">
        <v>35.932035519125684</v>
      </c>
      <c r="H47" s="21">
        <v>42.207025456621004</v>
      </c>
      <c r="I47" s="19">
        <v>42.523579109589051</v>
      </c>
      <c r="J47" s="21">
        <v>43.527465619307833</v>
      </c>
      <c r="K47" s="19">
        <v>44.037019063926941</v>
      </c>
      <c r="L47" s="21">
        <v>44.472739954337897</v>
      </c>
      <c r="M47" s="19">
        <v>44.922585045662096</v>
      </c>
      <c r="N47" s="21">
        <v>45.295133538251363</v>
      </c>
      <c r="O47" s="19">
        <v>45.858670662100465</v>
      </c>
      <c r="P47" s="21">
        <v>46.34567420091323</v>
      </c>
      <c r="Q47" s="19">
        <v>46.822701027397251</v>
      </c>
      <c r="R47" s="21">
        <v>47.215132627504566</v>
      </c>
      <c r="S47" s="19">
        <v>47.810986872146117</v>
      </c>
      <c r="T47" s="19">
        <v>48.31111232876713</v>
      </c>
      <c r="U47" s="21">
        <v>48.847227054794523</v>
      </c>
      <c r="V47" s="18">
        <v>0</v>
      </c>
      <c r="W47" s="5">
        <v>0</v>
      </c>
      <c r="X47" s="4">
        <v>0</v>
      </c>
      <c r="Y47" s="5">
        <v>0</v>
      </c>
      <c r="Z47" s="4">
        <v>0</v>
      </c>
      <c r="AA47" s="5">
        <v>0</v>
      </c>
      <c r="AB47" s="4">
        <v>0</v>
      </c>
      <c r="AC47" s="5">
        <v>0</v>
      </c>
      <c r="AD47" s="4">
        <v>0</v>
      </c>
      <c r="AE47" s="5">
        <v>0</v>
      </c>
      <c r="AF47" s="4">
        <v>0</v>
      </c>
      <c r="AG47" s="5">
        <v>0</v>
      </c>
      <c r="AH47" s="5">
        <v>0</v>
      </c>
      <c r="AI47" s="6">
        <v>0</v>
      </c>
      <c r="AJ47" s="18">
        <v>0</v>
      </c>
      <c r="AK47" s="5">
        <v>0</v>
      </c>
      <c r="AL47" s="4">
        <v>0</v>
      </c>
      <c r="AM47" s="5">
        <v>0</v>
      </c>
      <c r="AN47" s="4">
        <v>0</v>
      </c>
      <c r="AO47" s="5">
        <v>0</v>
      </c>
      <c r="AP47" s="6">
        <v>0</v>
      </c>
      <c r="AQ47" s="18">
        <v>0</v>
      </c>
      <c r="AR47" s="5">
        <v>0</v>
      </c>
      <c r="AS47" s="5">
        <v>0</v>
      </c>
      <c r="AT47" s="4">
        <v>0</v>
      </c>
      <c r="AU47" s="5">
        <v>0</v>
      </c>
      <c r="AV47" s="4">
        <v>0</v>
      </c>
      <c r="AW47" s="36">
        <v>0</v>
      </c>
      <c r="AX47" s="18">
        <v>1.2312785388127854</v>
      </c>
      <c r="AY47" s="5">
        <v>0.3057077625570776</v>
      </c>
      <c r="AZ47" s="4">
        <v>0</v>
      </c>
      <c r="BA47" s="5">
        <v>0</v>
      </c>
      <c r="BB47" s="4">
        <v>0</v>
      </c>
      <c r="BC47" s="5">
        <v>0</v>
      </c>
      <c r="BD47" s="6">
        <v>0</v>
      </c>
      <c r="BE47" s="97">
        <v>0</v>
      </c>
      <c r="BF47" s="18">
        <v>1.5509999999999999</v>
      </c>
      <c r="BG47" s="5">
        <v>2.1949999999999998</v>
      </c>
      <c r="BH47" s="4">
        <v>1.641</v>
      </c>
      <c r="BI47" s="5">
        <v>2.3530000000000002</v>
      </c>
      <c r="BJ47" s="4">
        <v>0.311</v>
      </c>
      <c r="BK47" s="5">
        <v>1.3320000000000001</v>
      </c>
      <c r="BL47" s="5">
        <v>1.3320000000000001</v>
      </c>
      <c r="BM47" s="7">
        <v>0.66600000000000004</v>
      </c>
      <c r="BN47" s="3">
        <v>0</v>
      </c>
      <c r="BO47" s="4">
        <v>0</v>
      </c>
      <c r="BP47" s="5">
        <v>0</v>
      </c>
      <c r="BQ47" s="4">
        <v>2E-3</v>
      </c>
      <c r="BR47" s="5">
        <v>3.2000000000000001E-2</v>
      </c>
      <c r="BS47" s="1">
        <v>1.7000000000000001E-2</v>
      </c>
      <c r="BT47" s="49">
        <v>1.7000000000000001E-2</v>
      </c>
      <c r="BU47" s="30">
        <v>8.5000000000000006E-3</v>
      </c>
      <c r="BV47" s="18">
        <v>3.4000000000000002E-2</v>
      </c>
      <c r="BW47" s="5">
        <v>5.1000000000000004E-2</v>
      </c>
      <c r="BX47" s="5">
        <v>7.6500000000000012E-2</v>
      </c>
      <c r="BY47" s="6">
        <v>4.2500000000000003E-2</v>
      </c>
      <c r="BZ47" s="5">
        <v>7.6500000000000012E-2</v>
      </c>
    </row>
    <row r="48" spans="1:78" x14ac:dyDescent="0.3">
      <c r="A48" s="12">
        <v>10116</v>
      </c>
      <c r="B48" s="37" t="s">
        <v>55</v>
      </c>
      <c r="C48" s="72">
        <v>0.23100000000000001</v>
      </c>
      <c r="D48" s="69">
        <v>0.217</v>
      </c>
      <c r="E48" s="70">
        <v>0.23100000000000001</v>
      </c>
      <c r="F48" s="73">
        <v>0.22800000000000001</v>
      </c>
      <c r="G48" s="7">
        <v>0.21357012750455373</v>
      </c>
      <c r="H48" s="21">
        <v>0.23030216894977168</v>
      </c>
      <c r="I48" s="19">
        <v>0.23030216894977168</v>
      </c>
      <c r="J48" s="21">
        <v>0.23257206284153004</v>
      </c>
      <c r="K48" s="19">
        <v>0.23247865296803652</v>
      </c>
      <c r="L48" s="21">
        <v>0.23247865296803652</v>
      </c>
      <c r="M48" s="19">
        <v>0.23247865296803652</v>
      </c>
      <c r="N48" s="21">
        <v>0.23257206284153004</v>
      </c>
      <c r="O48" s="19">
        <v>0.23247865296803652</v>
      </c>
      <c r="P48" s="21">
        <v>0.23247865296803652</v>
      </c>
      <c r="Q48" s="19">
        <v>0.23247865296803652</v>
      </c>
      <c r="R48" s="21">
        <v>0.23257206284153004</v>
      </c>
      <c r="S48" s="19">
        <v>0.23247865296803652</v>
      </c>
      <c r="T48" s="19">
        <v>0.23247865296803652</v>
      </c>
      <c r="U48" s="21">
        <v>0.23247865296803652</v>
      </c>
      <c r="V48" s="18">
        <v>0</v>
      </c>
      <c r="W48" s="5">
        <v>0</v>
      </c>
      <c r="X48" s="4">
        <v>0</v>
      </c>
      <c r="Y48" s="5">
        <v>0</v>
      </c>
      <c r="Z48" s="4">
        <v>0</v>
      </c>
      <c r="AA48" s="5">
        <v>0</v>
      </c>
      <c r="AB48" s="4">
        <v>0</v>
      </c>
      <c r="AC48" s="5">
        <v>0</v>
      </c>
      <c r="AD48" s="4">
        <v>0</v>
      </c>
      <c r="AE48" s="5">
        <v>0</v>
      </c>
      <c r="AF48" s="4">
        <v>0</v>
      </c>
      <c r="AG48" s="5">
        <v>0</v>
      </c>
      <c r="AH48" s="5">
        <v>0</v>
      </c>
      <c r="AI48" s="6">
        <v>0</v>
      </c>
      <c r="AJ48" s="18">
        <v>0</v>
      </c>
      <c r="AK48" s="5">
        <v>0</v>
      </c>
      <c r="AL48" s="4">
        <v>0</v>
      </c>
      <c r="AM48" s="5">
        <v>0</v>
      </c>
      <c r="AN48" s="4">
        <v>0</v>
      </c>
      <c r="AO48" s="5">
        <v>0</v>
      </c>
      <c r="AP48" s="6">
        <v>0</v>
      </c>
      <c r="AQ48" s="18">
        <v>0</v>
      </c>
      <c r="AR48" s="5">
        <v>0</v>
      </c>
      <c r="AS48" s="5">
        <v>0</v>
      </c>
      <c r="AT48" s="4">
        <v>0</v>
      </c>
      <c r="AU48" s="5">
        <v>0</v>
      </c>
      <c r="AV48" s="4">
        <v>0</v>
      </c>
      <c r="AW48" s="36">
        <v>0</v>
      </c>
      <c r="AX48" s="18">
        <v>0</v>
      </c>
      <c r="AY48" s="5">
        <v>0</v>
      </c>
      <c r="AZ48" s="4">
        <v>0</v>
      </c>
      <c r="BA48" s="5">
        <v>0</v>
      </c>
      <c r="BB48" s="4">
        <v>0</v>
      </c>
      <c r="BC48" s="5">
        <v>0</v>
      </c>
      <c r="BD48" s="6">
        <v>0</v>
      </c>
      <c r="BE48" s="97">
        <v>0</v>
      </c>
      <c r="BF48" s="18">
        <v>5.0000000000000001E-3</v>
      </c>
      <c r="BG48" s="5">
        <v>3.0000000000000001E-3</v>
      </c>
      <c r="BH48" s="4">
        <v>6.0000000000000001E-3</v>
      </c>
      <c r="BI48" s="5">
        <v>5.0000000000000001E-3</v>
      </c>
      <c r="BJ48" s="4">
        <v>0</v>
      </c>
      <c r="BK48" s="5">
        <v>2.5000000000000001E-3</v>
      </c>
      <c r="BL48" s="5">
        <v>2.5000000000000001E-3</v>
      </c>
      <c r="BM48" s="7">
        <v>1.25E-3</v>
      </c>
      <c r="BN48" s="3">
        <v>3.0000000000000001E-3</v>
      </c>
      <c r="BO48" s="4">
        <v>0</v>
      </c>
      <c r="BP48" s="5">
        <v>2E-3</v>
      </c>
      <c r="BQ48" s="4">
        <v>1E-3</v>
      </c>
      <c r="BR48" s="5">
        <v>0</v>
      </c>
      <c r="BS48" s="1">
        <v>5.0000000000000001E-4</v>
      </c>
      <c r="BT48" s="49">
        <v>5.0000000000000001E-4</v>
      </c>
      <c r="BU48" s="30">
        <v>2.5000000000000001E-4</v>
      </c>
      <c r="BV48" s="18">
        <v>6.0000000000000001E-3</v>
      </c>
      <c r="BW48" s="5">
        <v>6.5000000000000006E-3</v>
      </c>
      <c r="BX48" s="5">
        <v>7.2500000000000012E-3</v>
      </c>
      <c r="BY48" s="6">
        <v>1.25E-3</v>
      </c>
      <c r="BZ48" s="5">
        <v>2.2500000000000003E-3</v>
      </c>
    </row>
    <row r="49" spans="1:78" x14ac:dyDescent="0.3">
      <c r="A49" s="12">
        <v>10118</v>
      </c>
      <c r="B49" s="37" t="s">
        <v>56</v>
      </c>
      <c r="C49" s="72">
        <v>46.354999999999997</v>
      </c>
      <c r="D49" s="69">
        <v>43.567999999999998</v>
      </c>
      <c r="E49" s="70">
        <v>46.354999999999997</v>
      </c>
      <c r="F49" s="73">
        <v>45.673999999999999</v>
      </c>
      <c r="G49" s="7">
        <v>48.469945355191257</v>
      </c>
      <c r="H49" s="21">
        <v>49.837659132420086</v>
      </c>
      <c r="I49" s="19">
        <v>50.211344406392691</v>
      </c>
      <c r="J49" s="21">
        <v>51.580177937158467</v>
      </c>
      <c r="K49" s="19">
        <v>51.968296689497713</v>
      </c>
      <c r="L49" s="21">
        <v>52.350274315068482</v>
      </c>
      <c r="M49" s="19">
        <v>52.735666324200928</v>
      </c>
      <c r="N49" s="21">
        <v>53.113953096539163</v>
      </c>
      <c r="O49" s="19">
        <v>53.514157648401834</v>
      </c>
      <c r="P49" s="21">
        <v>53.907980251141559</v>
      </c>
      <c r="Q49" s="19">
        <v>54.305275456621004</v>
      </c>
      <c r="R49" s="21">
        <v>54.694690118397098</v>
      </c>
      <c r="S49" s="19">
        <v>55.106949885844763</v>
      </c>
      <c r="T49" s="19">
        <v>55.513317808219178</v>
      </c>
      <c r="U49" s="21">
        <v>55.921761643835609</v>
      </c>
      <c r="V49" s="18">
        <v>0</v>
      </c>
      <c r="W49" s="5">
        <v>0</v>
      </c>
      <c r="X49" s="4">
        <v>0</v>
      </c>
      <c r="Y49" s="5">
        <v>0</v>
      </c>
      <c r="Z49" s="4">
        <v>0</v>
      </c>
      <c r="AA49" s="5">
        <v>0</v>
      </c>
      <c r="AB49" s="4">
        <v>0</v>
      </c>
      <c r="AC49" s="5">
        <v>0</v>
      </c>
      <c r="AD49" s="4">
        <v>0</v>
      </c>
      <c r="AE49" s="5">
        <v>0</v>
      </c>
      <c r="AF49" s="4">
        <v>0</v>
      </c>
      <c r="AG49" s="5">
        <v>0</v>
      </c>
      <c r="AH49" s="5">
        <v>0</v>
      </c>
      <c r="AI49" s="6">
        <v>0</v>
      </c>
      <c r="AJ49" s="18">
        <v>2.362785388127854</v>
      </c>
      <c r="AK49" s="5">
        <v>2.362785388127854</v>
      </c>
      <c r="AL49" s="4">
        <v>2.3630464480874318</v>
      </c>
      <c r="AM49" s="5">
        <v>2.362785388127854</v>
      </c>
      <c r="AN49" s="4">
        <v>2.362785388127854</v>
      </c>
      <c r="AO49" s="5">
        <v>2.362785388127854</v>
      </c>
      <c r="AP49" s="6">
        <v>2.3630464480874318</v>
      </c>
      <c r="AQ49" s="18">
        <v>0</v>
      </c>
      <c r="AR49" s="5">
        <v>0</v>
      </c>
      <c r="AS49" s="5">
        <v>0</v>
      </c>
      <c r="AT49" s="4">
        <v>0</v>
      </c>
      <c r="AU49" s="5">
        <v>0</v>
      </c>
      <c r="AV49" s="4">
        <v>0</v>
      </c>
      <c r="AW49" s="36">
        <v>0</v>
      </c>
      <c r="AX49" s="18">
        <v>0</v>
      </c>
      <c r="AY49" s="5">
        <v>0</v>
      </c>
      <c r="AZ49" s="4">
        <v>0</v>
      </c>
      <c r="BA49" s="5">
        <v>0</v>
      </c>
      <c r="BB49" s="4">
        <v>0</v>
      </c>
      <c r="BC49" s="5">
        <v>0</v>
      </c>
      <c r="BD49" s="6">
        <v>0</v>
      </c>
      <c r="BE49" s="97">
        <v>0</v>
      </c>
      <c r="BF49" s="18">
        <v>0.47499999999999998</v>
      </c>
      <c r="BG49" s="5">
        <v>0.78100000000000003</v>
      </c>
      <c r="BH49" s="4">
        <v>0.52800000000000002</v>
      </c>
      <c r="BI49" s="5">
        <v>0.53700000000000003</v>
      </c>
      <c r="BJ49" s="4">
        <v>0.31</v>
      </c>
      <c r="BK49" s="5">
        <v>0.42349999999999993</v>
      </c>
      <c r="BL49" s="5">
        <v>0.42349999999999993</v>
      </c>
      <c r="BM49" s="7">
        <v>0.21174999999999997</v>
      </c>
      <c r="BN49" s="3">
        <v>0</v>
      </c>
      <c r="BO49" s="4">
        <v>0.05</v>
      </c>
      <c r="BP49" s="5">
        <v>1.2E-2</v>
      </c>
      <c r="BQ49" s="4">
        <v>0.11</v>
      </c>
      <c r="BR49" s="5">
        <v>0.215</v>
      </c>
      <c r="BS49" s="1">
        <v>0.16250000000000001</v>
      </c>
      <c r="BT49" s="49">
        <v>0.16250000000000001</v>
      </c>
      <c r="BU49" s="30">
        <v>8.1250000000000003E-2</v>
      </c>
      <c r="BV49" s="18">
        <v>0.38700000000000001</v>
      </c>
      <c r="BW49" s="5">
        <v>0.54949999999999999</v>
      </c>
      <c r="BX49" s="5">
        <v>0.79325000000000001</v>
      </c>
      <c r="BY49" s="6">
        <v>0.40625</v>
      </c>
      <c r="BZ49" s="5">
        <v>0.73124999999999996</v>
      </c>
    </row>
    <row r="50" spans="1:78" x14ac:dyDescent="0.3">
      <c r="A50" s="12">
        <v>10121</v>
      </c>
      <c r="B50" s="37" t="s">
        <v>57</v>
      </c>
      <c r="C50" s="72">
        <v>41.484999999999999</v>
      </c>
      <c r="D50" s="69">
        <v>38.991</v>
      </c>
      <c r="E50" s="70">
        <v>41.484999999999999</v>
      </c>
      <c r="F50" s="73">
        <v>40.875</v>
      </c>
      <c r="G50" s="7">
        <v>40.519011839708561</v>
      </c>
      <c r="H50" s="21">
        <v>39.242356506849319</v>
      </c>
      <c r="I50" s="19">
        <v>39.242356506849319</v>
      </c>
      <c r="J50" s="21">
        <v>39.493897882513657</v>
      </c>
      <c r="K50" s="19">
        <v>39.470374543379002</v>
      </c>
      <c r="L50" s="21">
        <v>39.470374657534258</v>
      </c>
      <c r="M50" s="19">
        <v>39.470374771689499</v>
      </c>
      <c r="N50" s="21">
        <v>39.493898224043718</v>
      </c>
      <c r="O50" s="19">
        <v>39.470374657534236</v>
      </c>
      <c r="P50" s="21">
        <v>39.470374657534251</v>
      </c>
      <c r="Q50" s="19">
        <v>39.470374543379002</v>
      </c>
      <c r="R50" s="21">
        <v>39.493897996357013</v>
      </c>
      <c r="S50" s="19">
        <v>39.470374771689499</v>
      </c>
      <c r="T50" s="19">
        <v>39.470374771689499</v>
      </c>
      <c r="U50" s="21">
        <v>39.470374657534236</v>
      </c>
      <c r="V50" s="18">
        <v>0</v>
      </c>
      <c r="W50" s="5">
        <v>0</v>
      </c>
      <c r="X50" s="4">
        <v>0</v>
      </c>
      <c r="Y50" s="5">
        <v>0</v>
      </c>
      <c r="Z50" s="4">
        <v>0</v>
      </c>
      <c r="AA50" s="5">
        <v>0</v>
      </c>
      <c r="AB50" s="4">
        <v>0</v>
      </c>
      <c r="AC50" s="5">
        <v>0</v>
      </c>
      <c r="AD50" s="4">
        <v>0</v>
      </c>
      <c r="AE50" s="5">
        <v>0</v>
      </c>
      <c r="AF50" s="4">
        <v>0</v>
      </c>
      <c r="AG50" s="5">
        <v>0</v>
      </c>
      <c r="AH50" s="5">
        <v>0</v>
      </c>
      <c r="AI50" s="6">
        <v>0</v>
      </c>
      <c r="AJ50" s="18">
        <v>0</v>
      </c>
      <c r="AK50" s="5">
        <v>0</v>
      </c>
      <c r="AL50" s="4">
        <v>0</v>
      </c>
      <c r="AM50" s="5">
        <v>0</v>
      </c>
      <c r="AN50" s="4">
        <v>0</v>
      </c>
      <c r="AO50" s="5">
        <v>0</v>
      </c>
      <c r="AP50" s="6">
        <v>0</v>
      </c>
      <c r="AQ50" s="18">
        <v>0</v>
      </c>
      <c r="AR50" s="5">
        <v>0</v>
      </c>
      <c r="AS50" s="5">
        <v>0</v>
      </c>
      <c r="AT50" s="4">
        <v>0</v>
      </c>
      <c r="AU50" s="5">
        <v>0</v>
      </c>
      <c r="AV50" s="4">
        <v>0</v>
      </c>
      <c r="AW50" s="36">
        <v>0</v>
      </c>
      <c r="AX50" s="18">
        <v>0</v>
      </c>
      <c r="AY50" s="5">
        <v>0</v>
      </c>
      <c r="AZ50" s="4">
        <v>0</v>
      </c>
      <c r="BA50" s="5">
        <v>0</v>
      </c>
      <c r="BB50" s="4">
        <v>0</v>
      </c>
      <c r="BC50" s="5">
        <v>0</v>
      </c>
      <c r="BD50" s="6">
        <v>0</v>
      </c>
      <c r="BE50" s="97">
        <v>0</v>
      </c>
      <c r="BF50" s="18">
        <v>0.36299999999999999</v>
      </c>
      <c r="BG50" s="5">
        <v>0.28100000000000003</v>
      </c>
      <c r="BH50" s="4">
        <v>0.25800000000000001</v>
      </c>
      <c r="BI50" s="5">
        <v>0.30399999999999999</v>
      </c>
      <c r="BJ50" s="4">
        <v>0.253</v>
      </c>
      <c r="BK50" s="5">
        <v>0.27849999999999997</v>
      </c>
      <c r="BL50" s="5">
        <v>0.27849999999999997</v>
      </c>
      <c r="BM50" s="7">
        <v>0.13924999999999998</v>
      </c>
      <c r="BN50" s="3">
        <v>0</v>
      </c>
      <c r="BO50" s="4">
        <v>0</v>
      </c>
      <c r="BP50" s="5">
        <v>0</v>
      </c>
      <c r="BQ50" s="4">
        <v>0</v>
      </c>
      <c r="BR50" s="5">
        <v>0</v>
      </c>
      <c r="BS50" s="1">
        <v>0</v>
      </c>
      <c r="BT50" s="49">
        <v>0</v>
      </c>
      <c r="BU50" s="30">
        <v>0</v>
      </c>
      <c r="BV50" s="18">
        <v>0</v>
      </c>
      <c r="BW50" s="5">
        <v>0</v>
      </c>
      <c r="BX50" s="5">
        <v>0</v>
      </c>
      <c r="BY50" s="6">
        <v>0</v>
      </c>
      <c r="BZ50" s="5">
        <v>0</v>
      </c>
    </row>
    <row r="51" spans="1:78" x14ac:dyDescent="0.3">
      <c r="A51" s="12">
        <v>10123</v>
      </c>
      <c r="B51" s="37" t="s">
        <v>58</v>
      </c>
      <c r="C51" s="72">
        <v>557.39200000000005</v>
      </c>
      <c r="D51" s="69">
        <v>523.88199999999995</v>
      </c>
      <c r="E51" s="70">
        <v>557.39200000000005</v>
      </c>
      <c r="F51" s="73">
        <v>549.19899999999996</v>
      </c>
      <c r="G51" s="7">
        <v>587.76427618397076</v>
      </c>
      <c r="H51" s="21">
        <v>495.40207636986304</v>
      </c>
      <c r="I51" s="19">
        <v>518.68483869863019</v>
      </c>
      <c r="J51" s="21">
        <v>573.93327402094724</v>
      </c>
      <c r="K51" s="19">
        <v>591.97406187214608</v>
      </c>
      <c r="L51" s="21">
        <v>598.14777785388151</v>
      </c>
      <c r="M51" s="19">
        <v>608.99873721461199</v>
      </c>
      <c r="N51" s="21">
        <v>624.7792439663026</v>
      </c>
      <c r="O51" s="19">
        <v>638.06914634703196</v>
      </c>
      <c r="P51" s="21">
        <v>637.60913253424644</v>
      </c>
      <c r="Q51" s="19">
        <v>637.18514954337888</v>
      </c>
      <c r="R51" s="21">
        <v>636.51351548269577</v>
      </c>
      <c r="S51" s="19">
        <v>630.0319743150684</v>
      </c>
      <c r="T51" s="19">
        <v>633.20389942922361</v>
      </c>
      <c r="U51" s="21">
        <v>633.20388881278529</v>
      </c>
      <c r="V51" s="18">
        <v>26</v>
      </c>
      <c r="W51" s="5">
        <v>26</v>
      </c>
      <c r="X51" s="4">
        <v>26</v>
      </c>
      <c r="Y51" s="5">
        <v>26</v>
      </c>
      <c r="Z51" s="4">
        <v>26</v>
      </c>
      <c r="AA51" s="5">
        <v>26</v>
      </c>
      <c r="AB51" s="4">
        <v>26</v>
      </c>
      <c r="AC51" s="5">
        <v>26</v>
      </c>
      <c r="AD51" s="4">
        <v>26</v>
      </c>
      <c r="AE51" s="5">
        <v>26</v>
      </c>
      <c r="AF51" s="4">
        <v>25.928961748633881</v>
      </c>
      <c r="AG51" s="5">
        <v>26</v>
      </c>
      <c r="AH51" s="5">
        <v>26</v>
      </c>
      <c r="AI51" s="6">
        <v>26</v>
      </c>
      <c r="AJ51" s="18">
        <v>15.720091324200913</v>
      </c>
      <c r="AK51" s="5">
        <v>15.719977168949772</v>
      </c>
      <c r="AL51" s="4">
        <v>15.74408014571949</v>
      </c>
      <c r="AM51" s="5">
        <v>15.722716894977168</v>
      </c>
      <c r="AN51" s="4">
        <v>15.721004566210045</v>
      </c>
      <c r="AO51" s="5">
        <v>15.718493150684932</v>
      </c>
      <c r="AP51" s="6">
        <v>15.738615664845174</v>
      </c>
      <c r="AQ51" s="18">
        <v>0</v>
      </c>
      <c r="AR51" s="5">
        <v>0</v>
      </c>
      <c r="AS51" s="5">
        <v>0</v>
      </c>
      <c r="AT51" s="4">
        <v>0</v>
      </c>
      <c r="AU51" s="5">
        <v>0</v>
      </c>
      <c r="AV51" s="4">
        <v>0</v>
      </c>
      <c r="AW51" s="36">
        <v>0</v>
      </c>
      <c r="AX51" s="18">
        <v>0</v>
      </c>
      <c r="AY51" s="5">
        <v>0</v>
      </c>
      <c r="AZ51" s="4">
        <v>0</v>
      </c>
      <c r="BA51" s="5">
        <v>0</v>
      </c>
      <c r="BB51" s="4">
        <v>0</v>
      </c>
      <c r="BC51" s="5">
        <v>0</v>
      </c>
      <c r="BD51" s="6">
        <v>0</v>
      </c>
      <c r="BE51" s="97">
        <v>0</v>
      </c>
      <c r="BF51" s="18">
        <v>14.878</v>
      </c>
      <c r="BG51" s="5">
        <v>14.301</v>
      </c>
      <c r="BH51" s="4">
        <v>15.311</v>
      </c>
      <c r="BI51" s="5">
        <v>7.383</v>
      </c>
      <c r="BJ51" s="4">
        <v>5.1100000000000003</v>
      </c>
      <c r="BK51" s="5">
        <v>6.2465000000000002</v>
      </c>
      <c r="BL51" s="5">
        <v>6.2465000000000002</v>
      </c>
      <c r="BM51" s="7">
        <v>3.1232500000000001</v>
      </c>
      <c r="BN51" s="3">
        <v>2.8490000000000002</v>
      </c>
      <c r="BO51" s="4">
        <v>1.196</v>
      </c>
      <c r="BP51" s="5">
        <v>3.6920000000000002</v>
      </c>
      <c r="BQ51" s="4">
        <v>1.1299999999999999</v>
      </c>
      <c r="BR51" s="5">
        <v>9.0999999999999998E-2</v>
      </c>
      <c r="BS51" s="1">
        <v>0.61050000000000004</v>
      </c>
      <c r="BT51" s="49">
        <v>0.61050000000000004</v>
      </c>
      <c r="BU51" s="30">
        <v>0.30525000000000002</v>
      </c>
      <c r="BV51" s="18">
        <v>8.9580000000000002</v>
      </c>
      <c r="BW51" s="5">
        <v>9.5685000000000002</v>
      </c>
      <c r="BX51" s="5">
        <v>10.484249999999999</v>
      </c>
      <c r="BY51" s="6">
        <v>1.5262500000000001</v>
      </c>
      <c r="BZ51" s="5">
        <v>2.7472500000000002</v>
      </c>
    </row>
    <row r="52" spans="1:78" x14ac:dyDescent="0.3">
      <c r="A52" s="12">
        <v>10136</v>
      </c>
      <c r="B52" s="37" t="s">
        <v>59</v>
      </c>
      <c r="C52" s="72">
        <v>18.814</v>
      </c>
      <c r="D52" s="69">
        <v>17.683</v>
      </c>
      <c r="E52" s="70">
        <v>18.814</v>
      </c>
      <c r="F52" s="73">
        <v>18.536999999999999</v>
      </c>
      <c r="G52" s="7">
        <v>18.376366120218581</v>
      </c>
      <c r="H52" s="21">
        <v>18.29599223744292</v>
      </c>
      <c r="I52" s="19">
        <v>18.341732305936066</v>
      </c>
      <c r="J52" s="21">
        <v>18.395646061020042</v>
      </c>
      <c r="K52" s="19">
        <v>18.43355547945205</v>
      </c>
      <c r="L52" s="21">
        <v>18.47963904109589</v>
      </c>
      <c r="M52" s="19">
        <v>18.525840867579905</v>
      </c>
      <c r="N52" s="21">
        <v>18.580291780510017</v>
      </c>
      <c r="O52" s="19">
        <v>18.618584360730587</v>
      </c>
      <c r="P52" s="21">
        <v>18.665132534246581</v>
      </c>
      <c r="Q52" s="19">
        <v>18.71179280821918</v>
      </c>
      <c r="R52" s="21">
        <v>18.766797131147541</v>
      </c>
      <c r="S52" s="19">
        <v>18.80546678082192</v>
      </c>
      <c r="T52" s="19">
        <v>18.852485844748855</v>
      </c>
      <c r="U52" s="21">
        <v>18.899616210045664</v>
      </c>
      <c r="V52" s="18">
        <v>0</v>
      </c>
      <c r="W52" s="5">
        <v>0</v>
      </c>
      <c r="X52" s="4">
        <v>0</v>
      </c>
      <c r="Y52" s="5">
        <v>0</v>
      </c>
      <c r="Z52" s="4">
        <v>0</v>
      </c>
      <c r="AA52" s="5">
        <v>0</v>
      </c>
      <c r="AB52" s="4">
        <v>0</v>
      </c>
      <c r="AC52" s="5">
        <v>0</v>
      </c>
      <c r="AD52" s="4">
        <v>0</v>
      </c>
      <c r="AE52" s="5">
        <v>0</v>
      </c>
      <c r="AF52" s="4">
        <v>0</v>
      </c>
      <c r="AG52" s="5">
        <v>0</v>
      </c>
      <c r="AH52" s="5">
        <v>0</v>
      </c>
      <c r="AI52" s="6">
        <v>0</v>
      </c>
      <c r="AJ52" s="18">
        <v>0</v>
      </c>
      <c r="AK52" s="5">
        <v>0</v>
      </c>
      <c r="AL52" s="4">
        <v>0</v>
      </c>
      <c r="AM52" s="5">
        <v>0</v>
      </c>
      <c r="AN52" s="4">
        <v>0</v>
      </c>
      <c r="AO52" s="5">
        <v>0</v>
      </c>
      <c r="AP52" s="6">
        <v>0</v>
      </c>
      <c r="AQ52" s="18">
        <v>0</v>
      </c>
      <c r="AR52" s="5">
        <v>0</v>
      </c>
      <c r="AS52" s="5">
        <v>0</v>
      </c>
      <c r="AT52" s="4">
        <v>0</v>
      </c>
      <c r="AU52" s="5">
        <v>0</v>
      </c>
      <c r="AV52" s="4">
        <v>0</v>
      </c>
      <c r="AW52" s="36">
        <v>0</v>
      </c>
      <c r="AX52" s="18">
        <v>0</v>
      </c>
      <c r="AY52" s="5">
        <v>0</v>
      </c>
      <c r="AZ52" s="4">
        <v>0</v>
      </c>
      <c r="BA52" s="5">
        <v>0</v>
      </c>
      <c r="BB52" s="4">
        <v>0</v>
      </c>
      <c r="BC52" s="5">
        <v>0</v>
      </c>
      <c r="BD52" s="6">
        <v>0</v>
      </c>
      <c r="BE52" s="97">
        <v>0</v>
      </c>
      <c r="BF52" s="18">
        <v>0.25700000000000001</v>
      </c>
      <c r="BG52" s="5">
        <v>0.32700000000000001</v>
      </c>
      <c r="BH52" s="4">
        <v>0.13800000000000001</v>
      </c>
      <c r="BI52" s="5">
        <v>0.14599999999999999</v>
      </c>
      <c r="BJ52" s="4">
        <v>4.9000000000000002E-2</v>
      </c>
      <c r="BK52" s="5">
        <v>9.7500000000000003E-2</v>
      </c>
      <c r="BL52" s="5">
        <v>9.7500000000000003E-2</v>
      </c>
      <c r="BM52" s="7">
        <v>4.8750000000000002E-2</v>
      </c>
      <c r="BN52" s="3">
        <v>0</v>
      </c>
      <c r="BO52" s="4">
        <v>0</v>
      </c>
      <c r="BP52" s="5">
        <v>0</v>
      </c>
      <c r="BQ52" s="4">
        <v>2E-3</v>
      </c>
      <c r="BR52" s="5">
        <v>0</v>
      </c>
      <c r="BS52" s="1">
        <v>1E-3</v>
      </c>
      <c r="BT52" s="49">
        <v>1E-3</v>
      </c>
      <c r="BU52" s="30">
        <v>5.0000000000000001E-4</v>
      </c>
      <c r="BV52" s="18">
        <v>2E-3</v>
      </c>
      <c r="BW52" s="5">
        <v>3.0000000000000001E-3</v>
      </c>
      <c r="BX52" s="5">
        <v>4.5000000000000005E-3</v>
      </c>
      <c r="BY52" s="6">
        <v>2.5000000000000001E-3</v>
      </c>
      <c r="BZ52" s="5">
        <v>4.5000000000000005E-3</v>
      </c>
    </row>
    <row r="53" spans="1:78" x14ac:dyDescent="0.3">
      <c r="A53" s="12">
        <v>10142</v>
      </c>
      <c r="B53" s="37" t="s">
        <v>60</v>
      </c>
      <c r="C53" s="72">
        <v>2.7269999999999999</v>
      </c>
      <c r="D53" s="69">
        <v>2.5630000000000002</v>
      </c>
      <c r="E53" s="70">
        <v>2.7269999999999999</v>
      </c>
      <c r="F53" s="73">
        <v>2.6869999999999998</v>
      </c>
      <c r="G53" s="7">
        <v>2.8051001821493626</v>
      </c>
      <c r="H53" s="21">
        <v>3.2374206621004564</v>
      </c>
      <c r="I53" s="19">
        <v>3.2431816210045668</v>
      </c>
      <c r="J53" s="21">
        <v>3.3141868169398907</v>
      </c>
      <c r="K53" s="19">
        <v>3.346915296803652</v>
      </c>
      <c r="L53" s="21">
        <v>3.3767108447488585</v>
      </c>
      <c r="M53" s="19">
        <v>3.4066136986301379</v>
      </c>
      <c r="N53" s="21">
        <v>3.4333076047358833</v>
      </c>
      <c r="O53" s="19">
        <v>3.4667413242009131</v>
      </c>
      <c r="P53" s="21">
        <v>3.4969664383561638</v>
      </c>
      <c r="Q53" s="19">
        <v>3.5273002283105019</v>
      </c>
      <c r="R53" s="21">
        <v>3.5541431010928957</v>
      </c>
      <c r="S53" s="19">
        <v>3.5882917808219181</v>
      </c>
      <c r="T53" s="19">
        <v>3.6189512557077621</v>
      </c>
      <c r="U53" s="21">
        <v>3.6497196347031959</v>
      </c>
      <c r="V53" s="18">
        <v>0</v>
      </c>
      <c r="W53" s="5">
        <v>0</v>
      </c>
      <c r="X53" s="4">
        <v>0</v>
      </c>
      <c r="Y53" s="5">
        <v>0</v>
      </c>
      <c r="Z53" s="4">
        <v>0</v>
      </c>
      <c r="AA53" s="5">
        <v>0</v>
      </c>
      <c r="AB53" s="4">
        <v>0</v>
      </c>
      <c r="AC53" s="5">
        <v>0</v>
      </c>
      <c r="AD53" s="4">
        <v>0</v>
      </c>
      <c r="AE53" s="5">
        <v>0</v>
      </c>
      <c r="AF53" s="4">
        <v>0</v>
      </c>
      <c r="AG53" s="5">
        <v>0</v>
      </c>
      <c r="AH53" s="5">
        <v>0</v>
      </c>
      <c r="AI53" s="6">
        <v>0</v>
      </c>
      <c r="AJ53" s="18">
        <v>0</v>
      </c>
      <c r="AK53" s="5">
        <v>0</v>
      </c>
      <c r="AL53" s="4">
        <v>0</v>
      </c>
      <c r="AM53" s="5">
        <v>0</v>
      </c>
      <c r="AN53" s="4">
        <v>0</v>
      </c>
      <c r="AO53" s="5">
        <v>0</v>
      </c>
      <c r="AP53" s="6">
        <v>0</v>
      </c>
      <c r="AQ53" s="18">
        <v>0</v>
      </c>
      <c r="AR53" s="5">
        <v>0</v>
      </c>
      <c r="AS53" s="5">
        <v>0</v>
      </c>
      <c r="AT53" s="4">
        <v>0</v>
      </c>
      <c r="AU53" s="5">
        <v>0</v>
      </c>
      <c r="AV53" s="4">
        <v>0</v>
      </c>
      <c r="AW53" s="36">
        <v>0</v>
      </c>
      <c r="AX53" s="18">
        <v>0</v>
      </c>
      <c r="AY53" s="5">
        <v>0</v>
      </c>
      <c r="AZ53" s="4">
        <v>0</v>
      </c>
      <c r="BA53" s="5">
        <v>0</v>
      </c>
      <c r="BB53" s="4">
        <v>0</v>
      </c>
      <c r="BC53" s="5">
        <v>0</v>
      </c>
      <c r="BD53" s="6">
        <v>0</v>
      </c>
      <c r="BE53" s="97">
        <v>0</v>
      </c>
      <c r="BF53" s="18">
        <v>1.7999999999999999E-2</v>
      </c>
      <c r="BG53" s="5">
        <v>0.02</v>
      </c>
      <c r="BH53" s="4">
        <v>1.7000000000000001E-2</v>
      </c>
      <c r="BI53" s="5">
        <v>3.2000000000000001E-2</v>
      </c>
      <c r="BJ53" s="4">
        <v>2.1999999999999999E-2</v>
      </c>
      <c r="BK53" s="5">
        <v>2.7000000000000003E-2</v>
      </c>
      <c r="BL53" s="5">
        <v>2.7000000000000003E-2</v>
      </c>
      <c r="BM53" s="7">
        <v>1.3500000000000002E-2</v>
      </c>
      <c r="BN53" s="3">
        <v>0</v>
      </c>
      <c r="BO53" s="4">
        <v>0</v>
      </c>
      <c r="BP53" s="5">
        <v>0</v>
      </c>
      <c r="BQ53" s="4">
        <v>0</v>
      </c>
      <c r="BR53" s="5">
        <v>0</v>
      </c>
      <c r="BS53" s="1">
        <v>0</v>
      </c>
      <c r="BT53" s="49">
        <v>0</v>
      </c>
      <c r="BU53" s="30">
        <v>0</v>
      </c>
      <c r="BV53" s="18">
        <v>0</v>
      </c>
      <c r="BW53" s="5">
        <v>0</v>
      </c>
      <c r="BX53" s="5">
        <v>0</v>
      </c>
      <c r="BY53" s="6">
        <v>0</v>
      </c>
      <c r="BZ53" s="5">
        <v>0</v>
      </c>
    </row>
    <row r="54" spans="1:78" x14ac:dyDescent="0.3">
      <c r="A54" s="12">
        <v>10144</v>
      </c>
      <c r="B54" s="37" t="s">
        <v>61</v>
      </c>
      <c r="C54" s="72">
        <v>3.4180000000000001</v>
      </c>
      <c r="D54" s="69">
        <v>3.2130000000000001</v>
      </c>
      <c r="E54" s="70">
        <v>3.4180000000000001</v>
      </c>
      <c r="F54" s="73">
        <v>3.3679999999999999</v>
      </c>
      <c r="G54" s="7">
        <v>3.3960610200364298</v>
      </c>
      <c r="H54" s="21">
        <v>3.2947020547945209</v>
      </c>
      <c r="I54" s="19">
        <v>3.2988320776255713</v>
      </c>
      <c r="J54" s="21">
        <v>3.2567276867030972</v>
      </c>
      <c r="K54" s="19">
        <v>3.2579191780821923</v>
      </c>
      <c r="L54" s="21">
        <v>3.2579189497716898</v>
      </c>
      <c r="M54" s="19">
        <v>3.2579189497716898</v>
      </c>
      <c r="N54" s="21">
        <v>3.2582715163934428</v>
      </c>
      <c r="O54" s="19">
        <v>3.2579192922374429</v>
      </c>
      <c r="P54" s="21">
        <v>3.2579190639269409</v>
      </c>
      <c r="Q54" s="19">
        <v>3.2579191780821923</v>
      </c>
      <c r="R54" s="21">
        <v>3.2582710610200372</v>
      </c>
      <c r="S54" s="19">
        <v>3.2579192922374434</v>
      </c>
      <c r="T54" s="19">
        <v>3.257919406392694</v>
      </c>
      <c r="U54" s="21">
        <v>3.2579192922374429</v>
      </c>
      <c r="V54" s="18">
        <v>0</v>
      </c>
      <c r="W54" s="5">
        <v>0</v>
      </c>
      <c r="X54" s="4">
        <v>0</v>
      </c>
      <c r="Y54" s="5">
        <v>0</v>
      </c>
      <c r="Z54" s="4">
        <v>0</v>
      </c>
      <c r="AA54" s="5">
        <v>0</v>
      </c>
      <c r="AB54" s="4">
        <v>0</v>
      </c>
      <c r="AC54" s="5">
        <v>0</v>
      </c>
      <c r="AD54" s="4">
        <v>0</v>
      </c>
      <c r="AE54" s="5">
        <v>0</v>
      </c>
      <c r="AF54" s="4">
        <v>0</v>
      </c>
      <c r="AG54" s="5">
        <v>0</v>
      </c>
      <c r="AH54" s="5">
        <v>0</v>
      </c>
      <c r="AI54" s="6">
        <v>0</v>
      </c>
      <c r="AJ54" s="18">
        <v>0</v>
      </c>
      <c r="AK54" s="5">
        <v>0</v>
      </c>
      <c r="AL54" s="4">
        <v>0</v>
      </c>
      <c r="AM54" s="5">
        <v>0</v>
      </c>
      <c r="AN54" s="4">
        <v>0</v>
      </c>
      <c r="AO54" s="5">
        <v>0</v>
      </c>
      <c r="AP54" s="6">
        <v>0</v>
      </c>
      <c r="AQ54" s="18">
        <v>0</v>
      </c>
      <c r="AR54" s="5">
        <v>0</v>
      </c>
      <c r="AS54" s="5">
        <v>0</v>
      </c>
      <c r="AT54" s="4">
        <v>0</v>
      </c>
      <c r="AU54" s="5">
        <v>0</v>
      </c>
      <c r="AV54" s="4">
        <v>0</v>
      </c>
      <c r="AW54" s="36">
        <v>0</v>
      </c>
      <c r="AX54" s="18">
        <v>0</v>
      </c>
      <c r="AY54" s="5">
        <v>0</v>
      </c>
      <c r="AZ54" s="4">
        <v>0</v>
      </c>
      <c r="BA54" s="5">
        <v>0</v>
      </c>
      <c r="BB54" s="4">
        <v>0</v>
      </c>
      <c r="BC54" s="5">
        <v>0</v>
      </c>
      <c r="BD54" s="6">
        <v>0</v>
      </c>
      <c r="BE54" s="97">
        <v>0</v>
      </c>
      <c r="BF54" s="18">
        <v>7.2999999999999995E-2</v>
      </c>
      <c r="BG54" s="5">
        <v>1.0999999999999999E-2</v>
      </c>
      <c r="BH54" s="4">
        <v>3.1E-2</v>
      </c>
      <c r="BI54" s="5">
        <v>8.0000000000000002E-3</v>
      </c>
      <c r="BJ54" s="4">
        <v>1.4999999999999999E-2</v>
      </c>
      <c r="BK54" s="5">
        <v>1.15E-2</v>
      </c>
      <c r="BL54" s="5">
        <v>1.15E-2</v>
      </c>
      <c r="BM54" s="7">
        <v>5.7499999999999999E-3</v>
      </c>
      <c r="BN54" s="3">
        <v>0</v>
      </c>
      <c r="BO54" s="4">
        <v>0</v>
      </c>
      <c r="BP54" s="5">
        <v>0</v>
      </c>
      <c r="BQ54" s="4">
        <v>0</v>
      </c>
      <c r="BR54" s="5">
        <v>0</v>
      </c>
      <c r="BS54" s="1">
        <v>0</v>
      </c>
      <c r="BT54" s="49">
        <v>0</v>
      </c>
      <c r="BU54" s="30">
        <v>0</v>
      </c>
      <c r="BV54" s="18">
        <v>0</v>
      </c>
      <c r="BW54" s="5">
        <v>0</v>
      </c>
      <c r="BX54" s="5">
        <v>0</v>
      </c>
      <c r="BY54" s="6">
        <v>0</v>
      </c>
      <c r="BZ54" s="5">
        <v>0</v>
      </c>
    </row>
    <row r="55" spans="1:78" x14ac:dyDescent="0.3">
      <c r="A55" s="12">
        <v>10156</v>
      </c>
      <c r="B55" s="37" t="s">
        <v>62</v>
      </c>
      <c r="C55" s="72">
        <v>32.719000000000001</v>
      </c>
      <c r="D55" s="69">
        <v>30.751999999999999</v>
      </c>
      <c r="E55" s="70">
        <v>32.719000000000001</v>
      </c>
      <c r="F55" s="73">
        <v>32.238</v>
      </c>
      <c r="G55" s="7">
        <v>31.696721311475411</v>
      </c>
      <c r="H55" s="21">
        <v>32.497068949771695</v>
      </c>
      <c r="I55" s="19">
        <v>32.599669748858453</v>
      </c>
      <c r="J55" s="21">
        <v>32.879447973588341</v>
      </c>
      <c r="K55" s="19">
        <v>33.005621689497715</v>
      </c>
      <c r="L55" s="21">
        <v>33.132264726027394</v>
      </c>
      <c r="M55" s="19">
        <v>33.260880365296799</v>
      </c>
      <c r="N55" s="21">
        <v>33.39103859289618</v>
      </c>
      <c r="O55" s="19">
        <v>33.523218493150672</v>
      </c>
      <c r="P55" s="21">
        <v>33.653717579908665</v>
      </c>
      <c r="Q55" s="19">
        <v>33.78493310502283</v>
      </c>
      <c r="R55" s="21">
        <v>33.913465846994534</v>
      </c>
      <c r="S55" s="19">
        <v>34.05119977168949</v>
      </c>
      <c r="T55" s="19">
        <v>34.187879680365285</v>
      </c>
      <c r="U55" s="21">
        <v>34.319148630136986</v>
      </c>
      <c r="V55" s="18">
        <v>0</v>
      </c>
      <c r="W55" s="5">
        <v>0</v>
      </c>
      <c r="X55" s="4">
        <v>0</v>
      </c>
      <c r="Y55" s="5">
        <v>0</v>
      </c>
      <c r="Z55" s="4">
        <v>0</v>
      </c>
      <c r="AA55" s="5">
        <v>0</v>
      </c>
      <c r="AB55" s="4">
        <v>0</v>
      </c>
      <c r="AC55" s="5">
        <v>0</v>
      </c>
      <c r="AD55" s="4">
        <v>0</v>
      </c>
      <c r="AE55" s="5">
        <v>0</v>
      </c>
      <c r="AF55" s="4">
        <v>0</v>
      </c>
      <c r="AG55" s="5">
        <v>0</v>
      </c>
      <c r="AH55" s="5">
        <v>0</v>
      </c>
      <c r="AI55" s="6">
        <v>0</v>
      </c>
      <c r="AJ55" s="18">
        <v>0</v>
      </c>
      <c r="AK55" s="5">
        <v>0</v>
      </c>
      <c r="AL55" s="4">
        <v>0</v>
      </c>
      <c r="AM55" s="5">
        <v>0</v>
      </c>
      <c r="AN55" s="4">
        <v>0</v>
      </c>
      <c r="AO55" s="5">
        <v>0</v>
      </c>
      <c r="AP55" s="6">
        <v>0</v>
      </c>
      <c r="AQ55" s="18">
        <v>0</v>
      </c>
      <c r="AR55" s="5">
        <v>0</v>
      </c>
      <c r="AS55" s="5">
        <v>0</v>
      </c>
      <c r="AT55" s="4">
        <v>0</v>
      </c>
      <c r="AU55" s="5">
        <v>0</v>
      </c>
      <c r="AV55" s="4">
        <v>0</v>
      </c>
      <c r="AW55" s="36">
        <v>0</v>
      </c>
      <c r="AX55" s="18">
        <v>0</v>
      </c>
      <c r="AY55" s="5">
        <v>0</v>
      </c>
      <c r="AZ55" s="4">
        <v>0</v>
      </c>
      <c r="BA55" s="5">
        <v>0</v>
      </c>
      <c r="BB55" s="4">
        <v>0</v>
      </c>
      <c r="BC55" s="5">
        <v>0</v>
      </c>
      <c r="BD55" s="6">
        <v>0</v>
      </c>
      <c r="BE55" s="97">
        <v>0</v>
      </c>
      <c r="BF55" s="18">
        <v>0.13200000000000001</v>
      </c>
      <c r="BG55" s="5">
        <v>0.30199999999999999</v>
      </c>
      <c r="BH55" s="4">
        <v>0.20200000000000001</v>
      </c>
      <c r="BI55" s="5">
        <v>0.30299999999999999</v>
      </c>
      <c r="BJ55" s="4">
        <v>0.27900000000000003</v>
      </c>
      <c r="BK55" s="5">
        <v>0.29100000000000004</v>
      </c>
      <c r="BL55" s="5">
        <v>0.29100000000000004</v>
      </c>
      <c r="BM55" s="7">
        <v>0.14550000000000002</v>
      </c>
      <c r="BN55" s="3">
        <v>0</v>
      </c>
      <c r="BO55" s="4">
        <v>0</v>
      </c>
      <c r="BP55" s="5">
        <v>0</v>
      </c>
      <c r="BQ55" s="4">
        <v>0</v>
      </c>
      <c r="BR55" s="5">
        <v>4.0000000000000001E-3</v>
      </c>
      <c r="BS55" s="1">
        <v>2E-3</v>
      </c>
      <c r="BT55" s="49">
        <v>2E-3</v>
      </c>
      <c r="BU55" s="30">
        <v>1E-3</v>
      </c>
      <c r="BV55" s="18">
        <v>4.0000000000000001E-3</v>
      </c>
      <c r="BW55" s="5">
        <v>6.0000000000000001E-3</v>
      </c>
      <c r="BX55" s="5">
        <v>9.0000000000000011E-3</v>
      </c>
      <c r="BY55" s="6">
        <v>5.0000000000000001E-3</v>
      </c>
      <c r="BZ55" s="5">
        <v>9.0000000000000011E-3</v>
      </c>
    </row>
    <row r="56" spans="1:78" x14ac:dyDescent="0.3">
      <c r="A56" s="12">
        <v>10157</v>
      </c>
      <c r="B56" s="37" t="s">
        <v>63</v>
      </c>
      <c r="C56" s="72">
        <v>50.703000000000003</v>
      </c>
      <c r="D56" s="69">
        <v>47.655000000000001</v>
      </c>
      <c r="E56" s="70">
        <v>50.703000000000003</v>
      </c>
      <c r="F56" s="73">
        <v>49.957999999999998</v>
      </c>
      <c r="G56" s="7">
        <v>88.703675318761356</v>
      </c>
      <c r="H56" s="21">
        <v>91.12365993150685</v>
      </c>
      <c r="I56" s="19">
        <v>91.300539155251158</v>
      </c>
      <c r="J56" s="21">
        <v>91.743976320582874</v>
      </c>
      <c r="K56" s="19">
        <v>92.804218721461183</v>
      </c>
      <c r="L56" s="21">
        <v>93.852165867579913</v>
      </c>
      <c r="M56" s="19">
        <v>95.322108447488588</v>
      </c>
      <c r="N56" s="21">
        <v>95.908288706739526</v>
      </c>
      <c r="O56" s="19">
        <v>95.90731335616438</v>
      </c>
      <c r="P56" s="21">
        <v>96.129699429223749</v>
      </c>
      <c r="Q56" s="19">
        <v>96.605965525114172</v>
      </c>
      <c r="R56" s="21">
        <v>96.840950933515487</v>
      </c>
      <c r="S56" s="19">
        <v>97.720276369863001</v>
      </c>
      <c r="T56" s="19">
        <v>98.949982762557084</v>
      </c>
      <c r="U56" s="21">
        <v>100.00153116438352</v>
      </c>
      <c r="V56" s="18">
        <v>38.466880136986298</v>
      </c>
      <c r="W56" s="5">
        <v>38.466880136986305</v>
      </c>
      <c r="X56" s="4">
        <v>34.427107468123864</v>
      </c>
      <c r="Y56" s="5">
        <v>34.418708789954344</v>
      </c>
      <c r="Z56" s="4">
        <v>34.418708675799081</v>
      </c>
      <c r="AA56" s="5">
        <v>34.418708675799081</v>
      </c>
      <c r="AB56" s="4">
        <v>34.427107354280501</v>
      </c>
      <c r="AC56" s="5">
        <v>34.418708789954337</v>
      </c>
      <c r="AD56" s="4">
        <v>34.418708904109593</v>
      </c>
      <c r="AE56" s="5">
        <v>34.418708789954344</v>
      </c>
      <c r="AF56" s="4">
        <v>34.427107126593803</v>
      </c>
      <c r="AG56" s="5">
        <v>34.418708789954337</v>
      </c>
      <c r="AH56" s="5">
        <v>34.418708789954337</v>
      </c>
      <c r="AI56" s="6">
        <v>34.418708789954337</v>
      </c>
      <c r="AJ56" s="18">
        <v>2.5490867579908674</v>
      </c>
      <c r="AK56" s="5">
        <v>2.5490867579908674</v>
      </c>
      <c r="AL56" s="4">
        <v>2.550318761384335</v>
      </c>
      <c r="AM56" s="5">
        <v>2.5490867579908674</v>
      </c>
      <c r="AN56" s="4">
        <v>2.5490867579908674</v>
      </c>
      <c r="AO56" s="5">
        <v>2.5490867579908674</v>
      </c>
      <c r="AP56" s="6">
        <v>2.550318761384335</v>
      </c>
      <c r="AQ56" s="18">
        <v>0</v>
      </c>
      <c r="AR56" s="5">
        <v>0</v>
      </c>
      <c r="AS56" s="5">
        <v>0</v>
      </c>
      <c r="AT56" s="4">
        <v>0</v>
      </c>
      <c r="AU56" s="5">
        <v>0</v>
      </c>
      <c r="AV56" s="4">
        <v>0</v>
      </c>
      <c r="AW56" s="36">
        <v>0</v>
      </c>
      <c r="AX56" s="18">
        <v>0</v>
      </c>
      <c r="AY56" s="5">
        <v>0</v>
      </c>
      <c r="AZ56" s="4">
        <v>0</v>
      </c>
      <c r="BA56" s="5">
        <v>0</v>
      </c>
      <c r="BB56" s="4">
        <v>0</v>
      </c>
      <c r="BC56" s="5">
        <v>0</v>
      </c>
      <c r="BD56" s="6">
        <v>0</v>
      </c>
      <c r="BE56" s="97">
        <v>0</v>
      </c>
      <c r="BF56" s="18">
        <v>0.51600000000000001</v>
      </c>
      <c r="BG56" s="5">
        <v>0.749</v>
      </c>
      <c r="BH56" s="4">
        <v>0.627</v>
      </c>
      <c r="BI56" s="5">
        <v>0.94699999999999995</v>
      </c>
      <c r="BJ56" s="4">
        <v>0.36599999999999999</v>
      </c>
      <c r="BK56" s="5">
        <v>0.65649999999999997</v>
      </c>
      <c r="BL56" s="5">
        <v>0.65649999999999997</v>
      </c>
      <c r="BM56" s="7">
        <v>0.32824999999999999</v>
      </c>
      <c r="BN56" s="3">
        <v>2.1000000000000001E-2</v>
      </c>
      <c r="BO56" s="4">
        <v>3.0000000000000001E-3</v>
      </c>
      <c r="BP56" s="5">
        <v>0.159</v>
      </c>
      <c r="BQ56" s="4">
        <v>0.13600000000000001</v>
      </c>
      <c r="BR56" s="5">
        <v>0.13300000000000001</v>
      </c>
      <c r="BS56" s="1">
        <v>0.13450000000000001</v>
      </c>
      <c r="BT56" s="49">
        <v>0.13450000000000001</v>
      </c>
      <c r="BU56" s="30">
        <v>6.7250000000000004E-2</v>
      </c>
      <c r="BV56" s="18">
        <v>0.45200000000000001</v>
      </c>
      <c r="BW56" s="5">
        <v>0.58650000000000002</v>
      </c>
      <c r="BX56" s="5">
        <v>0.78825000000000012</v>
      </c>
      <c r="BY56" s="6">
        <v>0.33625000000000005</v>
      </c>
      <c r="BZ56" s="5">
        <v>0.60525000000000007</v>
      </c>
    </row>
    <row r="57" spans="1:78" x14ac:dyDescent="0.3">
      <c r="A57" s="12">
        <v>10158</v>
      </c>
      <c r="B57" s="37" t="s">
        <v>64</v>
      </c>
      <c r="C57" s="72">
        <v>2.8330000000000002</v>
      </c>
      <c r="D57" s="69">
        <v>2.6629999999999998</v>
      </c>
      <c r="E57" s="70">
        <v>2.8330000000000002</v>
      </c>
      <c r="F57" s="73">
        <v>2.7909999999999999</v>
      </c>
      <c r="G57" s="7">
        <v>2.7881375227686704</v>
      </c>
      <c r="H57" s="21">
        <v>2.2678702054794524</v>
      </c>
      <c r="I57" s="19">
        <v>2.2678702054794524</v>
      </c>
      <c r="J57" s="21">
        <v>2.2689941939890703</v>
      </c>
      <c r="K57" s="19">
        <v>2.2678698630136989</v>
      </c>
      <c r="L57" s="21">
        <v>2.2678698630136989</v>
      </c>
      <c r="M57" s="19">
        <v>2.2678698630136989</v>
      </c>
      <c r="N57" s="21">
        <v>2.2689944216757745</v>
      </c>
      <c r="O57" s="19">
        <v>2.2678700913242005</v>
      </c>
      <c r="P57" s="21">
        <v>2.2678698630136984</v>
      </c>
      <c r="Q57" s="19">
        <v>2.2678698630136989</v>
      </c>
      <c r="R57" s="21">
        <v>2.2689940801457191</v>
      </c>
      <c r="S57" s="19">
        <v>2.2678702054794524</v>
      </c>
      <c r="T57" s="19">
        <v>2.2678702054794524</v>
      </c>
      <c r="U57" s="21">
        <v>2.2678700913242005</v>
      </c>
      <c r="V57" s="18">
        <v>0</v>
      </c>
      <c r="W57" s="5">
        <v>0</v>
      </c>
      <c r="X57" s="4">
        <v>0</v>
      </c>
      <c r="Y57" s="5">
        <v>0</v>
      </c>
      <c r="Z57" s="4">
        <v>0</v>
      </c>
      <c r="AA57" s="5">
        <v>0</v>
      </c>
      <c r="AB57" s="4">
        <v>0</v>
      </c>
      <c r="AC57" s="5">
        <v>0</v>
      </c>
      <c r="AD57" s="4">
        <v>0</v>
      </c>
      <c r="AE57" s="5">
        <v>0</v>
      </c>
      <c r="AF57" s="4">
        <v>0</v>
      </c>
      <c r="AG57" s="5">
        <v>0</v>
      </c>
      <c r="AH57" s="5">
        <v>0</v>
      </c>
      <c r="AI57" s="6">
        <v>0</v>
      </c>
      <c r="AJ57" s="18">
        <v>0</v>
      </c>
      <c r="AK57" s="5">
        <v>0</v>
      </c>
      <c r="AL57" s="4">
        <v>0</v>
      </c>
      <c r="AM57" s="5">
        <v>0</v>
      </c>
      <c r="AN57" s="4">
        <v>0</v>
      </c>
      <c r="AO57" s="5">
        <v>0</v>
      </c>
      <c r="AP57" s="6">
        <v>0</v>
      </c>
      <c r="AQ57" s="18">
        <v>0</v>
      </c>
      <c r="AR57" s="5">
        <v>0</v>
      </c>
      <c r="AS57" s="5">
        <v>0</v>
      </c>
      <c r="AT57" s="4">
        <v>0</v>
      </c>
      <c r="AU57" s="5">
        <v>0</v>
      </c>
      <c r="AV57" s="4">
        <v>0</v>
      </c>
      <c r="AW57" s="36">
        <v>0</v>
      </c>
      <c r="AX57" s="18">
        <v>0</v>
      </c>
      <c r="AY57" s="5">
        <v>0</v>
      </c>
      <c r="AZ57" s="4">
        <v>0</v>
      </c>
      <c r="BA57" s="5">
        <v>0</v>
      </c>
      <c r="BB57" s="4">
        <v>0</v>
      </c>
      <c r="BC57" s="5">
        <v>0</v>
      </c>
      <c r="BD57" s="6">
        <v>0</v>
      </c>
      <c r="BE57" s="97">
        <v>0</v>
      </c>
      <c r="BF57" s="18">
        <v>0</v>
      </c>
      <c r="BG57" s="5">
        <v>5.2999999999999999E-2</v>
      </c>
      <c r="BH57" s="4">
        <v>1.7999999999999999E-2</v>
      </c>
      <c r="BI57" s="5">
        <v>0</v>
      </c>
      <c r="BJ57" s="4">
        <v>2.1999999999999999E-2</v>
      </c>
      <c r="BK57" s="5">
        <v>1.0999999999999999E-2</v>
      </c>
      <c r="BL57" s="5">
        <v>1.0999999999999999E-2</v>
      </c>
      <c r="BM57" s="7">
        <v>5.4999999999999997E-3</v>
      </c>
      <c r="BN57" s="3">
        <v>0</v>
      </c>
      <c r="BO57" s="4">
        <v>0</v>
      </c>
      <c r="BP57" s="5">
        <v>0</v>
      </c>
      <c r="BQ57" s="4">
        <v>0</v>
      </c>
      <c r="BR57" s="5">
        <v>0</v>
      </c>
      <c r="BS57" s="1">
        <v>0</v>
      </c>
      <c r="BT57" s="49">
        <v>0</v>
      </c>
      <c r="BU57" s="30">
        <v>0</v>
      </c>
      <c r="BV57" s="18">
        <v>0</v>
      </c>
      <c r="BW57" s="5">
        <v>0</v>
      </c>
      <c r="BX57" s="5">
        <v>0</v>
      </c>
      <c r="BY57" s="6">
        <v>0</v>
      </c>
      <c r="BZ57" s="5">
        <v>0</v>
      </c>
    </row>
    <row r="58" spans="1:78" x14ac:dyDescent="0.3">
      <c r="A58" s="12">
        <v>10170</v>
      </c>
      <c r="B58" s="37" t="s">
        <v>65</v>
      </c>
      <c r="C58" s="72">
        <v>254.84299999999999</v>
      </c>
      <c r="D58" s="69">
        <v>239.52199999999999</v>
      </c>
      <c r="E58" s="70">
        <v>254.84299999999999</v>
      </c>
      <c r="F58" s="73">
        <v>251.09700000000001</v>
      </c>
      <c r="G58" s="7">
        <v>284.61488706739527</v>
      </c>
      <c r="H58" s="21">
        <v>270.37101084474887</v>
      </c>
      <c r="I58" s="19">
        <v>271.47466381278548</v>
      </c>
      <c r="J58" s="21">
        <v>273.74328244535519</v>
      </c>
      <c r="K58" s="19">
        <v>276.92646643835621</v>
      </c>
      <c r="L58" s="21">
        <v>278.81523550228309</v>
      </c>
      <c r="M58" s="19">
        <v>280.06847351598174</v>
      </c>
      <c r="N58" s="21">
        <v>280.19142770947178</v>
      </c>
      <c r="O58" s="19">
        <v>281.14223025114148</v>
      </c>
      <c r="P58" s="21">
        <v>281.55158047945207</v>
      </c>
      <c r="Q58" s="19">
        <v>282.13873424657538</v>
      </c>
      <c r="R58" s="21">
        <v>281.62994603825138</v>
      </c>
      <c r="S58" s="19">
        <v>282.82511689497716</v>
      </c>
      <c r="T58" s="19">
        <v>283.97068025114163</v>
      </c>
      <c r="U58" s="21">
        <v>285.24009885844754</v>
      </c>
      <c r="V58" s="18">
        <v>1</v>
      </c>
      <c r="W58" s="5">
        <v>1</v>
      </c>
      <c r="X58" s="4">
        <v>1</v>
      </c>
      <c r="Y58" s="5">
        <v>1</v>
      </c>
      <c r="Z58" s="4">
        <v>1</v>
      </c>
      <c r="AA58" s="5">
        <v>1</v>
      </c>
      <c r="AB58" s="4">
        <v>1</v>
      </c>
      <c r="AC58" s="5">
        <v>1</v>
      </c>
      <c r="AD58" s="4">
        <v>1</v>
      </c>
      <c r="AE58" s="5">
        <v>1</v>
      </c>
      <c r="AF58" s="4">
        <v>1</v>
      </c>
      <c r="AG58" s="5">
        <v>1</v>
      </c>
      <c r="AH58" s="5">
        <v>1</v>
      </c>
      <c r="AI58" s="6">
        <v>1</v>
      </c>
      <c r="AJ58" s="18">
        <v>42.389611872146119</v>
      </c>
      <c r="AK58" s="5">
        <v>42.389611872146119</v>
      </c>
      <c r="AL58" s="4">
        <v>42.381375227686704</v>
      </c>
      <c r="AM58" s="5">
        <v>42.391780821917806</v>
      </c>
      <c r="AN58" s="4">
        <v>42.390068493150686</v>
      </c>
      <c r="AO58" s="5">
        <v>42.387214611872146</v>
      </c>
      <c r="AP58" s="6">
        <v>42.376821493624774</v>
      </c>
      <c r="AQ58" s="18">
        <v>0</v>
      </c>
      <c r="AR58" s="5">
        <v>0</v>
      </c>
      <c r="AS58" s="5">
        <v>0</v>
      </c>
      <c r="AT58" s="4">
        <v>0</v>
      </c>
      <c r="AU58" s="5">
        <v>0</v>
      </c>
      <c r="AV58" s="4">
        <v>0</v>
      </c>
      <c r="AW58" s="36">
        <v>0</v>
      </c>
      <c r="AX58" s="18">
        <v>0</v>
      </c>
      <c r="AY58" s="5">
        <v>0</v>
      </c>
      <c r="AZ58" s="4">
        <v>0</v>
      </c>
      <c r="BA58" s="5">
        <v>0</v>
      </c>
      <c r="BB58" s="4">
        <v>0</v>
      </c>
      <c r="BC58" s="5">
        <v>0</v>
      </c>
      <c r="BD58" s="6">
        <v>0</v>
      </c>
      <c r="BE58" s="97">
        <v>0</v>
      </c>
      <c r="BF58" s="18">
        <v>4.3479999999999999</v>
      </c>
      <c r="BG58" s="5">
        <v>2.6920000000000002</v>
      </c>
      <c r="BH58" s="4">
        <v>1.974</v>
      </c>
      <c r="BI58" s="5">
        <v>2.2709999999999999</v>
      </c>
      <c r="BJ58" s="4">
        <v>2.488</v>
      </c>
      <c r="BK58" s="5">
        <v>2.3795000000000002</v>
      </c>
      <c r="BL58" s="5">
        <v>2.3795000000000002</v>
      </c>
      <c r="BM58" s="7">
        <v>1.1897500000000001</v>
      </c>
      <c r="BN58" s="3">
        <v>2.298</v>
      </c>
      <c r="BO58" s="4">
        <v>0.33900000000000002</v>
      </c>
      <c r="BP58" s="5">
        <v>0</v>
      </c>
      <c r="BQ58" s="4">
        <v>0</v>
      </c>
      <c r="BR58" s="5">
        <v>0.216</v>
      </c>
      <c r="BS58" s="1">
        <v>0.10800000000000001</v>
      </c>
      <c r="BT58" s="49">
        <v>0.10800000000000001</v>
      </c>
      <c r="BU58" s="30">
        <v>5.4000000000000006E-2</v>
      </c>
      <c r="BV58" s="18">
        <v>2.8530000000000002</v>
      </c>
      <c r="BW58" s="5">
        <v>2.9610000000000003</v>
      </c>
      <c r="BX58" s="5">
        <v>3.1230000000000002</v>
      </c>
      <c r="BY58" s="6">
        <v>0.27</v>
      </c>
      <c r="BZ58" s="5">
        <v>0.48599999999999999</v>
      </c>
    </row>
    <row r="59" spans="1:78" x14ac:dyDescent="0.3">
      <c r="A59" s="12">
        <v>10172</v>
      </c>
      <c r="B59" s="37" t="s">
        <v>66</v>
      </c>
      <c r="C59" s="72">
        <v>6.1929999999999996</v>
      </c>
      <c r="D59" s="69">
        <v>5.8209999999999997</v>
      </c>
      <c r="E59" s="70">
        <v>6.1929999999999996</v>
      </c>
      <c r="F59" s="73">
        <v>6.1020000000000003</v>
      </c>
      <c r="G59" s="7">
        <v>5.5696721311475406</v>
      </c>
      <c r="H59" s="21">
        <v>5.2626767123287674</v>
      </c>
      <c r="I59" s="19">
        <v>5.2763498858447493</v>
      </c>
      <c r="J59" s="21">
        <v>5.2728183060109304</v>
      </c>
      <c r="K59" s="19">
        <v>5.3017061643835612</v>
      </c>
      <c r="L59" s="21">
        <v>5.3907414383561658</v>
      </c>
      <c r="M59" s="19">
        <v>5.6548695205479458</v>
      </c>
      <c r="N59" s="21">
        <v>6.6511622267759583</v>
      </c>
      <c r="O59" s="19">
        <v>7.492259703196348</v>
      </c>
      <c r="P59" s="21">
        <v>7.5061745433789966</v>
      </c>
      <c r="Q59" s="19">
        <v>7.5201246575342484</v>
      </c>
      <c r="R59" s="21">
        <v>7.519349043715847</v>
      </c>
      <c r="S59" s="19">
        <v>7.548129680365296</v>
      </c>
      <c r="T59" s="19">
        <v>7.5621845890410953</v>
      </c>
      <c r="U59" s="21">
        <v>7.5762746575342463</v>
      </c>
      <c r="V59" s="18">
        <v>0</v>
      </c>
      <c r="W59" s="5">
        <v>0</v>
      </c>
      <c r="X59" s="4">
        <v>0</v>
      </c>
      <c r="Y59" s="5">
        <v>0</v>
      </c>
      <c r="Z59" s="4">
        <v>0</v>
      </c>
      <c r="AA59" s="5">
        <v>0</v>
      </c>
      <c r="AB59" s="4">
        <v>0</v>
      </c>
      <c r="AC59" s="5">
        <v>0</v>
      </c>
      <c r="AD59" s="4">
        <v>0</v>
      </c>
      <c r="AE59" s="5">
        <v>0</v>
      </c>
      <c r="AF59" s="4">
        <v>0</v>
      </c>
      <c r="AG59" s="5">
        <v>0</v>
      </c>
      <c r="AH59" s="5">
        <v>0</v>
      </c>
      <c r="AI59" s="6">
        <v>0</v>
      </c>
      <c r="AJ59" s="18">
        <v>0</v>
      </c>
      <c r="AK59" s="5">
        <v>0</v>
      </c>
      <c r="AL59" s="4">
        <v>0</v>
      </c>
      <c r="AM59" s="5">
        <v>0</v>
      </c>
      <c r="AN59" s="4">
        <v>0</v>
      </c>
      <c r="AO59" s="5">
        <v>0</v>
      </c>
      <c r="AP59" s="6">
        <v>0</v>
      </c>
      <c r="AQ59" s="18">
        <v>0</v>
      </c>
      <c r="AR59" s="5">
        <v>0</v>
      </c>
      <c r="AS59" s="5">
        <v>0</v>
      </c>
      <c r="AT59" s="4">
        <v>0</v>
      </c>
      <c r="AU59" s="5">
        <v>0</v>
      </c>
      <c r="AV59" s="4">
        <v>0</v>
      </c>
      <c r="AW59" s="36">
        <v>0</v>
      </c>
      <c r="AX59" s="18">
        <v>0</v>
      </c>
      <c r="AY59" s="5">
        <v>0</v>
      </c>
      <c r="AZ59" s="4">
        <v>0</v>
      </c>
      <c r="BA59" s="5">
        <v>0</v>
      </c>
      <c r="BB59" s="4">
        <v>0</v>
      </c>
      <c r="BC59" s="5">
        <v>0</v>
      </c>
      <c r="BD59" s="6">
        <v>0</v>
      </c>
      <c r="BE59" s="97">
        <v>0</v>
      </c>
      <c r="BF59" s="18">
        <v>3.5000000000000003E-2</v>
      </c>
      <c r="BG59" s="5">
        <v>4.1000000000000002E-2</v>
      </c>
      <c r="BH59" s="4">
        <v>0.13600000000000001</v>
      </c>
      <c r="BI59" s="5">
        <v>4.7E-2</v>
      </c>
      <c r="BJ59" s="4">
        <v>0</v>
      </c>
      <c r="BK59" s="5">
        <v>2.35E-2</v>
      </c>
      <c r="BL59" s="5">
        <v>2.35E-2</v>
      </c>
      <c r="BM59" s="7">
        <v>1.175E-2</v>
      </c>
      <c r="BN59" s="3">
        <v>0</v>
      </c>
      <c r="BO59" s="4">
        <v>0</v>
      </c>
      <c r="BP59" s="5">
        <v>0</v>
      </c>
      <c r="BQ59" s="4">
        <v>0</v>
      </c>
      <c r="BR59" s="5">
        <v>0</v>
      </c>
      <c r="BS59" s="1">
        <v>0</v>
      </c>
      <c r="BT59" s="49">
        <v>0</v>
      </c>
      <c r="BU59" s="30">
        <v>0</v>
      </c>
      <c r="BV59" s="18">
        <v>0</v>
      </c>
      <c r="BW59" s="5">
        <v>0</v>
      </c>
      <c r="BX59" s="5">
        <v>0</v>
      </c>
      <c r="BY59" s="6">
        <v>0</v>
      </c>
      <c r="BZ59" s="5">
        <v>0</v>
      </c>
    </row>
    <row r="60" spans="1:78" x14ac:dyDescent="0.3">
      <c r="A60" s="12">
        <v>10173</v>
      </c>
      <c r="B60" s="37" t="s">
        <v>67</v>
      </c>
      <c r="C60" s="72">
        <v>33.624000000000002</v>
      </c>
      <c r="D60" s="69">
        <v>31.603000000000002</v>
      </c>
      <c r="E60" s="70">
        <v>33.624000000000002</v>
      </c>
      <c r="F60" s="73">
        <v>33.130000000000003</v>
      </c>
      <c r="G60" s="7">
        <v>35.309653916211296</v>
      </c>
      <c r="H60" s="21">
        <v>41.057146689497714</v>
      </c>
      <c r="I60" s="19">
        <v>41.657167922374434</v>
      </c>
      <c r="J60" s="21">
        <v>42.212566484517296</v>
      </c>
      <c r="K60" s="19">
        <v>42.85722066210046</v>
      </c>
      <c r="L60" s="21">
        <v>43.457240296803647</v>
      </c>
      <c r="M60" s="19">
        <v>44.057269178082201</v>
      </c>
      <c r="N60" s="21">
        <v>44.606109517304191</v>
      </c>
      <c r="O60" s="19">
        <v>45.257319634703201</v>
      </c>
      <c r="P60" s="21">
        <v>45.85734383561644</v>
      </c>
      <c r="Q60" s="19">
        <v>46.457372260273971</v>
      </c>
      <c r="R60" s="21">
        <v>46.999657103825129</v>
      </c>
      <c r="S60" s="19">
        <v>47.657422031963478</v>
      </c>
      <c r="T60" s="19">
        <v>48.257446917808224</v>
      </c>
      <c r="U60" s="21">
        <v>48.857471689497714</v>
      </c>
      <c r="V60" s="18">
        <v>0</v>
      </c>
      <c r="W60" s="5">
        <v>0</v>
      </c>
      <c r="X60" s="4">
        <v>0</v>
      </c>
      <c r="Y60" s="5">
        <v>0</v>
      </c>
      <c r="Z60" s="4">
        <v>0</v>
      </c>
      <c r="AA60" s="5">
        <v>0</v>
      </c>
      <c r="AB60" s="4">
        <v>0</v>
      </c>
      <c r="AC60" s="5">
        <v>0</v>
      </c>
      <c r="AD60" s="4">
        <v>0</v>
      </c>
      <c r="AE60" s="5">
        <v>0</v>
      </c>
      <c r="AF60" s="4">
        <v>0</v>
      </c>
      <c r="AG60" s="5">
        <v>0</v>
      </c>
      <c r="AH60" s="5">
        <v>0</v>
      </c>
      <c r="AI60" s="6">
        <v>0</v>
      </c>
      <c r="AJ60" s="18">
        <v>1.127054794520548</v>
      </c>
      <c r="AK60" s="5">
        <v>1.127054794520548</v>
      </c>
      <c r="AL60" s="4">
        <v>1.1244307832422586</v>
      </c>
      <c r="AM60" s="5">
        <v>1.127054794520548</v>
      </c>
      <c r="AN60" s="4">
        <v>1.127054794520548</v>
      </c>
      <c r="AO60" s="5">
        <v>1.127054794520548</v>
      </c>
      <c r="AP60" s="6">
        <v>1.1244307832422586</v>
      </c>
      <c r="AQ60" s="18">
        <v>0.96655251141552512</v>
      </c>
      <c r="AR60" s="5">
        <v>0.96655251141552512</v>
      </c>
      <c r="AS60" s="5">
        <v>0.96573315118397085</v>
      </c>
      <c r="AT60" s="4">
        <v>0.96655251141552512</v>
      </c>
      <c r="AU60" s="5">
        <v>0.96655251141552512</v>
      </c>
      <c r="AV60" s="4">
        <v>0.96655251141552512</v>
      </c>
      <c r="AW60" s="36">
        <v>0.96573315118397085</v>
      </c>
      <c r="AX60" s="18">
        <v>0</v>
      </c>
      <c r="AY60" s="5">
        <v>0</v>
      </c>
      <c r="AZ60" s="4">
        <v>0</v>
      </c>
      <c r="BA60" s="5">
        <v>0</v>
      </c>
      <c r="BB60" s="4">
        <v>0</v>
      </c>
      <c r="BC60" s="5">
        <v>0</v>
      </c>
      <c r="BD60" s="6">
        <v>0</v>
      </c>
      <c r="BE60" s="97">
        <v>0</v>
      </c>
      <c r="BF60" s="18">
        <v>0.248</v>
      </c>
      <c r="BG60" s="5">
        <v>0.36899999999999999</v>
      </c>
      <c r="BH60" s="4">
        <v>0.316</v>
      </c>
      <c r="BI60" s="5">
        <v>0.313</v>
      </c>
      <c r="BJ60" s="4">
        <v>0.245</v>
      </c>
      <c r="BK60" s="5">
        <v>0.27900000000000003</v>
      </c>
      <c r="BL60" s="5">
        <v>0.27900000000000003</v>
      </c>
      <c r="BM60" s="7">
        <v>0.13950000000000001</v>
      </c>
      <c r="BN60" s="3">
        <v>0</v>
      </c>
      <c r="BO60" s="4">
        <v>0</v>
      </c>
      <c r="BP60" s="5">
        <v>0</v>
      </c>
      <c r="BQ60" s="4">
        <v>0</v>
      </c>
      <c r="BR60" s="5">
        <v>0</v>
      </c>
      <c r="BS60" s="1">
        <v>0</v>
      </c>
      <c r="BT60" s="49">
        <v>0</v>
      </c>
      <c r="BU60" s="30">
        <v>0</v>
      </c>
      <c r="BV60" s="18">
        <v>0</v>
      </c>
      <c r="BW60" s="5">
        <v>0</v>
      </c>
      <c r="BX60" s="5">
        <v>0</v>
      </c>
      <c r="BY60" s="6">
        <v>0</v>
      </c>
      <c r="BZ60" s="5">
        <v>0</v>
      </c>
    </row>
    <row r="61" spans="1:78" x14ac:dyDescent="0.3">
      <c r="A61" s="12">
        <v>10174</v>
      </c>
      <c r="B61" s="37" t="s">
        <v>68</v>
      </c>
      <c r="C61" s="72">
        <v>0.51500000000000001</v>
      </c>
      <c r="D61" s="69">
        <v>0.48399999999999999</v>
      </c>
      <c r="E61" s="70">
        <v>0.51500000000000001</v>
      </c>
      <c r="F61" s="73">
        <v>0.50700000000000001</v>
      </c>
      <c r="G61" s="7">
        <v>0.5047814207650273</v>
      </c>
      <c r="H61" s="21">
        <v>0.49262568493150671</v>
      </c>
      <c r="I61" s="19">
        <v>0.49262568493150671</v>
      </c>
      <c r="J61" s="21">
        <v>0.49577071948998191</v>
      </c>
      <c r="K61" s="19">
        <v>0.49574691780821933</v>
      </c>
      <c r="L61" s="21">
        <v>0.49600787671232871</v>
      </c>
      <c r="M61" s="19">
        <v>0.49626906392694076</v>
      </c>
      <c r="N61" s="21">
        <v>0.49681215846994542</v>
      </c>
      <c r="O61" s="19">
        <v>0.49679178082191777</v>
      </c>
      <c r="P61" s="21">
        <v>0.49705273972602737</v>
      </c>
      <c r="Q61" s="19">
        <v>0.49731392694063919</v>
      </c>
      <c r="R61" s="21">
        <v>0.49785416666666665</v>
      </c>
      <c r="S61" s="19">
        <v>0.4978358447488585</v>
      </c>
      <c r="T61" s="19">
        <v>0.49809760273972592</v>
      </c>
      <c r="U61" s="21">
        <v>0.49835833333333329</v>
      </c>
      <c r="V61" s="18">
        <v>0</v>
      </c>
      <c r="W61" s="5">
        <v>0</v>
      </c>
      <c r="X61" s="4">
        <v>0</v>
      </c>
      <c r="Y61" s="5">
        <v>0</v>
      </c>
      <c r="Z61" s="4">
        <v>0</v>
      </c>
      <c r="AA61" s="5">
        <v>0</v>
      </c>
      <c r="AB61" s="4">
        <v>0</v>
      </c>
      <c r="AC61" s="5">
        <v>0</v>
      </c>
      <c r="AD61" s="4">
        <v>0</v>
      </c>
      <c r="AE61" s="5">
        <v>0</v>
      </c>
      <c r="AF61" s="4">
        <v>0</v>
      </c>
      <c r="AG61" s="5">
        <v>0</v>
      </c>
      <c r="AH61" s="5">
        <v>0</v>
      </c>
      <c r="AI61" s="6">
        <v>0</v>
      </c>
      <c r="AJ61" s="18">
        <v>0</v>
      </c>
      <c r="AK61" s="5">
        <v>0</v>
      </c>
      <c r="AL61" s="4">
        <v>0</v>
      </c>
      <c r="AM61" s="5">
        <v>0</v>
      </c>
      <c r="AN61" s="4">
        <v>0</v>
      </c>
      <c r="AO61" s="5">
        <v>0</v>
      </c>
      <c r="AP61" s="6">
        <v>0</v>
      </c>
      <c r="AQ61" s="18">
        <v>0</v>
      </c>
      <c r="AR61" s="5">
        <v>0</v>
      </c>
      <c r="AS61" s="5">
        <v>0</v>
      </c>
      <c r="AT61" s="4">
        <v>0</v>
      </c>
      <c r="AU61" s="5">
        <v>0</v>
      </c>
      <c r="AV61" s="4">
        <v>0</v>
      </c>
      <c r="AW61" s="36">
        <v>0</v>
      </c>
      <c r="AX61" s="18">
        <v>0</v>
      </c>
      <c r="AY61" s="5">
        <v>0</v>
      </c>
      <c r="AZ61" s="4">
        <v>0</v>
      </c>
      <c r="BA61" s="5">
        <v>0</v>
      </c>
      <c r="BB61" s="4">
        <v>0</v>
      </c>
      <c r="BC61" s="5">
        <v>0</v>
      </c>
      <c r="BD61" s="6">
        <v>0</v>
      </c>
      <c r="BE61" s="97">
        <v>0</v>
      </c>
      <c r="BF61" s="18">
        <v>2E-3</v>
      </c>
      <c r="BG61" s="5">
        <v>2E-3</v>
      </c>
      <c r="BH61" s="4">
        <v>3.0000000000000001E-3</v>
      </c>
      <c r="BI61" s="5">
        <v>1.2E-2</v>
      </c>
      <c r="BJ61" s="4">
        <v>6.0000000000000001E-3</v>
      </c>
      <c r="BK61" s="5">
        <v>9.0000000000000011E-3</v>
      </c>
      <c r="BL61" s="5">
        <v>9.0000000000000011E-3</v>
      </c>
      <c r="BM61" s="7">
        <v>4.5000000000000005E-3</v>
      </c>
      <c r="BN61" s="3">
        <v>0</v>
      </c>
      <c r="BO61" s="4">
        <v>0</v>
      </c>
      <c r="BP61" s="5">
        <v>0</v>
      </c>
      <c r="BQ61" s="4">
        <v>0</v>
      </c>
      <c r="BR61" s="5">
        <v>0</v>
      </c>
      <c r="BS61" s="1">
        <v>0</v>
      </c>
      <c r="BT61" s="49">
        <v>0</v>
      </c>
      <c r="BU61" s="30">
        <v>0</v>
      </c>
      <c r="BV61" s="18">
        <v>0</v>
      </c>
      <c r="BW61" s="5">
        <v>0</v>
      </c>
      <c r="BX61" s="5">
        <v>0</v>
      </c>
      <c r="BY61" s="6">
        <v>0</v>
      </c>
      <c r="BZ61" s="5">
        <v>0</v>
      </c>
    </row>
    <row r="62" spans="1:78" x14ac:dyDescent="0.3">
      <c r="A62" s="12">
        <v>10177</v>
      </c>
      <c r="B62" s="37" t="s">
        <v>69</v>
      </c>
      <c r="C62" s="72">
        <v>11.839</v>
      </c>
      <c r="D62" s="69">
        <v>11.127000000000001</v>
      </c>
      <c r="E62" s="70">
        <v>11.839</v>
      </c>
      <c r="F62" s="73">
        <v>11.664999999999999</v>
      </c>
      <c r="G62" s="7">
        <v>12.462545537340619</v>
      </c>
      <c r="H62" s="21">
        <v>8.2477428082191775</v>
      </c>
      <c r="I62" s="19">
        <v>8.2642351598173516</v>
      </c>
      <c r="J62" s="21">
        <v>8.6571076958105646</v>
      </c>
      <c r="K62" s="19">
        <v>10.083128310502284</v>
      </c>
      <c r="L62" s="21">
        <v>11.104924657534244</v>
      </c>
      <c r="M62" s="19">
        <v>11.354088127853881</v>
      </c>
      <c r="N62" s="21">
        <v>11.416753642987251</v>
      </c>
      <c r="O62" s="19">
        <v>11.440864726027398</v>
      </c>
      <c r="P62" s="21">
        <v>11.484642009132418</v>
      </c>
      <c r="Q62" s="19">
        <v>11.528594292237441</v>
      </c>
      <c r="R62" s="21">
        <v>11.592522882513663</v>
      </c>
      <c r="S62" s="19">
        <v>11.61716894977169</v>
      </c>
      <c r="T62" s="19">
        <v>11.661789497716896</v>
      </c>
      <c r="U62" s="21">
        <v>11.70665068493151</v>
      </c>
      <c r="V62" s="18">
        <v>0</v>
      </c>
      <c r="W62" s="5">
        <v>0</v>
      </c>
      <c r="X62" s="4">
        <v>0</v>
      </c>
      <c r="Y62" s="5">
        <v>0</v>
      </c>
      <c r="Z62" s="4">
        <v>0</v>
      </c>
      <c r="AA62" s="5">
        <v>0</v>
      </c>
      <c r="AB62" s="4">
        <v>0</v>
      </c>
      <c r="AC62" s="5">
        <v>0</v>
      </c>
      <c r="AD62" s="4">
        <v>0</v>
      </c>
      <c r="AE62" s="5">
        <v>0</v>
      </c>
      <c r="AF62" s="4">
        <v>0</v>
      </c>
      <c r="AG62" s="5">
        <v>0</v>
      </c>
      <c r="AH62" s="5">
        <v>0</v>
      </c>
      <c r="AI62" s="6">
        <v>0</v>
      </c>
      <c r="AJ62" s="18">
        <v>0</v>
      </c>
      <c r="AK62" s="5">
        <v>0</v>
      </c>
      <c r="AL62" s="4">
        <v>0</v>
      </c>
      <c r="AM62" s="5">
        <v>0</v>
      </c>
      <c r="AN62" s="4">
        <v>0</v>
      </c>
      <c r="AO62" s="5">
        <v>0</v>
      </c>
      <c r="AP62" s="6">
        <v>0</v>
      </c>
      <c r="AQ62" s="18">
        <v>0</v>
      </c>
      <c r="AR62" s="5">
        <v>0</v>
      </c>
      <c r="AS62" s="5">
        <v>0</v>
      </c>
      <c r="AT62" s="4">
        <v>0</v>
      </c>
      <c r="AU62" s="5">
        <v>0</v>
      </c>
      <c r="AV62" s="4">
        <v>0</v>
      </c>
      <c r="AW62" s="36">
        <v>0</v>
      </c>
      <c r="AX62" s="18">
        <v>0</v>
      </c>
      <c r="AY62" s="5">
        <v>0</v>
      </c>
      <c r="AZ62" s="4">
        <v>0</v>
      </c>
      <c r="BA62" s="5">
        <v>0</v>
      </c>
      <c r="BB62" s="4">
        <v>0</v>
      </c>
      <c r="BC62" s="5">
        <v>0</v>
      </c>
      <c r="BD62" s="6">
        <v>0</v>
      </c>
      <c r="BE62" s="97">
        <v>0</v>
      </c>
      <c r="BF62" s="18">
        <v>3.1E-2</v>
      </c>
      <c r="BG62" s="5">
        <v>0.03</v>
      </c>
      <c r="BH62" s="4">
        <v>1.7999999999999999E-2</v>
      </c>
      <c r="BI62" s="5">
        <v>1.4E-2</v>
      </c>
      <c r="BJ62" s="4">
        <v>7.8E-2</v>
      </c>
      <c r="BK62" s="5">
        <v>4.5999999999999999E-2</v>
      </c>
      <c r="BL62" s="5">
        <v>4.5999999999999999E-2</v>
      </c>
      <c r="BM62" s="7">
        <v>2.3E-2</v>
      </c>
      <c r="BN62" s="3">
        <v>0</v>
      </c>
      <c r="BO62" s="4">
        <v>0</v>
      </c>
      <c r="BP62" s="5">
        <v>0</v>
      </c>
      <c r="BQ62" s="4">
        <v>0</v>
      </c>
      <c r="BR62" s="5">
        <v>0</v>
      </c>
      <c r="BS62" s="1">
        <v>0</v>
      </c>
      <c r="BT62" s="49">
        <v>0</v>
      </c>
      <c r="BU62" s="30">
        <v>0</v>
      </c>
      <c r="BV62" s="18">
        <v>0</v>
      </c>
      <c r="BW62" s="5">
        <v>0</v>
      </c>
      <c r="BX62" s="5">
        <v>0</v>
      </c>
      <c r="BY62" s="6">
        <v>0</v>
      </c>
      <c r="BZ62" s="5">
        <v>0</v>
      </c>
    </row>
    <row r="63" spans="1:78" x14ac:dyDescent="0.3">
      <c r="A63" s="12">
        <v>10179</v>
      </c>
      <c r="B63" s="37" t="s">
        <v>70</v>
      </c>
      <c r="C63" s="72">
        <v>169.31100000000001</v>
      </c>
      <c r="D63" s="69">
        <v>159.13200000000001</v>
      </c>
      <c r="E63" s="70">
        <v>169.31100000000001</v>
      </c>
      <c r="F63" s="73">
        <v>166.822</v>
      </c>
      <c r="G63" s="7">
        <v>164.98121584699453</v>
      </c>
      <c r="H63" s="21">
        <v>188.11982111872149</v>
      </c>
      <c r="I63" s="19">
        <v>190.18913264840182</v>
      </c>
      <c r="J63" s="21">
        <v>199.80618454007288</v>
      </c>
      <c r="K63" s="19">
        <v>202.66363858447485</v>
      </c>
      <c r="L63" s="21">
        <v>205.56384783105023</v>
      </c>
      <c r="M63" s="19">
        <v>208.50578938356165</v>
      </c>
      <c r="N63" s="21">
        <v>211.49171470856106</v>
      </c>
      <c r="O63" s="19">
        <v>214.51700011415528</v>
      </c>
      <c r="P63" s="21">
        <v>217.58748105022835</v>
      </c>
      <c r="Q63" s="19">
        <v>220.70206027397259</v>
      </c>
      <c r="R63" s="21">
        <v>223.86318271857925</v>
      </c>
      <c r="S63" s="19">
        <v>227.06600034246577</v>
      </c>
      <c r="T63" s="19">
        <v>230.31660456621006</v>
      </c>
      <c r="U63" s="21">
        <v>233.61381073059366</v>
      </c>
      <c r="V63" s="18">
        <v>0</v>
      </c>
      <c r="W63" s="5">
        <v>0</v>
      </c>
      <c r="X63" s="4">
        <v>0</v>
      </c>
      <c r="Y63" s="5">
        <v>0</v>
      </c>
      <c r="Z63" s="4">
        <v>0</v>
      </c>
      <c r="AA63" s="5">
        <v>0</v>
      </c>
      <c r="AB63" s="4">
        <v>0</v>
      </c>
      <c r="AC63" s="5">
        <v>0</v>
      </c>
      <c r="AD63" s="4">
        <v>0</v>
      </c>
      <c r="AE63" s="5">
        <v>0</v>
      </c>
      <c r="AF63" s="4">
        <v>0</v>
      </c>
      <c r="AG63" s="5">
        <v>0</v>
      </c>
      <c r="AH63" s="5">
        <v>0</v>
      </c>
      <c r="AI63" s="6">
        <v>0</v>
      </c>
      <c r="AJ63" s="18">
        <v>0</v>
      </c>
      <c r="AK63" s="5">
        <v>0</v>
      </c>
      <c r="AL63" s="4">
        <v>0</v>
      </c>
      <c r="AM63" s="5">
        <v>0</v>
      </c>
      <c r="AN63" s="4">
        <v>0</v>
      </c>
      <c r="AO63" s="5">
        <v>0</v>
      </c>
      <c r="AP63" s="6">
        <v>0</v>
      </c>
      <c r="AQ63" s="18">
        <v>9.4042237442922367</v>
      </c>
      <c r="AR63" s="5">
        <v>9.4042237442922367</v>
      </c>
      <c r="AS63" s="5">
        <v>7</v>
      </c>
      <c r="AT63" s="4">
        <v>7</v>
      </c>
      <c r="AU63" s="5">
        <v>0</v>
      </c>
      <c r="AV63" s="4">
        <v>0</v>
      </c>
      <c r="AW63" s="36">
        <v>0</v>
      </c>
      <c r="AX63" s="18">
        <v>3.5765981735159817</v>
      </c>
      <c r="AY63" s="5">
        <v>3.5765981735159817</v>
      </c>
      <c r="AZ63" s="4">
        <v>3.5758196721311477</v>
      </c>
      <c r="BA63" s="5">
        <v>3.5765981735159817</v>
      </c>
      <c r="BB63" s="4">
        <v>3.5765981735159817</v>
      </c>
      <c r="BC63" s="5">
        <v>3.5765981735159817</v>
      </c>
      <c r="BD63" s="6">
        <v>3.5758196721311477</v>
      </c>
      <c r="BE63" s="97">
        <v>0</v>
      </c>
      <c r="BF63" s="18">
        <v>2.2679999999999998</v>
      </c>
      <c r="BG63" s="5">
        <v>2.536</v>
      </c>
      <c r="BH63" s="4">
        <v>2.427</v>
      </c>
      <c r="BI63" s="5">
        <v>2.262</v>
      </c>
      <c r="BJ63" s="4">
        <v>1.6719999999999999</v>
      </c>
      <c r="BK63" s="5">
        <v>1.9670000000000001</v>
      </c>
      <c r="BL63" s="5">
        <v>1.9670000000000001</v>
      </c>
      <c r="BM63" s="7">
        <v>0.98350000000000004</v>
      </c>
      <c r="BN63" s="3">
        <v>0.57299999999999995</v>
      </c>
      <c r="BO63" s="4">
        <v>0.66700000000000004</v>
      </c>
      <c r="BP63" s="5">
        <v>0.88700000000000001</v>
      </c>
      <c r="BQ63" s="4">
        <v>0.50700000000000001</v>
      </c>
      <c r="BR63" s="5">
        <v>0</v>
      </c>
      <c r="BS63" s="1">
        <v>0.2535</v>
      </c>
      <c r="BT63" s="49">
        <v>0.2535</v>
      </c>
      <c r="BU63" s="30">
        <v>0.12675</v>
      </c>
      <c r="BV63" s="18">
        <v>2.6339999999999999</v>
      </c>
      <c r="BW63" s="5">
        <v>2.8874999999999997</v>
      </c>
      <c r="BX63" s="5">
        <v>3.2677499999999995</v>
      </c>
      <c r="BY63" s="6">
        <v>0.63375000000000004</v>
      </c>
      <c r="BZ63" s="5">
        <v>1.1407500000000002</v>
      </c>
    </row>
    <row r="64" spans="1:78" x14ac:dyDescent="0.3">
      <c r="A64" s="12">
        <v>10183</v>
      </c>
      <c r="B64" s="37" t="s">
        <v>71</v>
      </c>
      <c r="C64" s="72">
        <v>119.102</v>
      </c>
      <c r="D64" s="69">
        <v>111.94199999999999</v>
      </c>
      <c r="E64" s="70">
        <v>119.102</v>
      </c>
      <c r="F64" s="73">
        <v>117.351</v>
      </c>
      <c r="G64" s="7">
        <v>117.37429792805101</v>
      </c>
      <c r="H64" s="21">
        <v>124.26901678082193</v>
      </c>
      <c r="I64" s="19">
        <v>124.76126015981733</v>
      </c>
      <c r="J64" s="21">
        <v>147.28643454007286</v>
      </c>
      <c r="K64" s="19">
        <v>149.47700981735159</v>
      </c>
      <c r="L64" s="21">
        <v>150.52994577625572</v>
      </c>
      <c r="M64" s="19">
        <v>151.74353824200915</v>
      </c>
      <c r="N64" s="21">
        <v>152.71834858834239</v>
      </c>
      <c r="O64" s="19">
        <v>154.09733767123282</v>
      </c>
      <c r="P64" s="21">
        <v>155.33642853881275</v>
      </c>
      <c r="Q64" s="19">
        <v>156.57684075342465</v>
      </c>
      <c r="R64" s="21">
        <v>157.48236407103823</v>
      </c>
      <c r="S64" s="19">
        <v>159.04602728310508</v>
      </c>
      <c r="T64" s="19">
        <v>160.30296050228313</v>
      </c>
      <c r="U64" s="21">
        <v>161.5530367579909</v>
      </c>
      <c r="V64" s="18">
        <v>0</v>
      </c>
      <c r="W64" s="5">
        <v>0</v>
      </c>
      <c r="X64" s="4">
        <v>0</v>
      </c>
      <c r="Y64" s="5">
        <v>0</v>
      </c>
      <c r="Z64" s="4">
        <v>0</v>
      </c>
      <c r="AA64" s="5">
        <v>0</v>
      </c>
      <c r="AB64" s="4">
        <v>0</v>
      </c>
      <c r="AC64" s="5">
        <v>0</v>
      </c>
      <c r="AD64" s="4">
        <v>0</v>
      </c>
      <c r="AE64" s="5">
        <v>0</v>
      </c>
      <c r="AF64" s="4">
        <v>0</v>
      </c>
      <c r="AG64" s="5">
        <v>0</v>
      </c>
      <c r="AH64" s="5">
        <v>0</v>
      </c>
      <c r="AI64" s="6">
        <v>0</v>
      </c>
      <c r="AJ64" s="18">
        <v>0.68926940639269407</v>
      </c>
      <c r="AK64" s="5">
        <v>0.68926940639269407</v>
      </c>
      <c r="AL64" s="4">
        <v>0.688752276867031</v>
      </c>
      <c r="AM64" s="5">
        <v>0.68926940639269407</v>
      </c>
      <c r="AN64" s="4">
        <v>0.68926940639269407</v>
      </c>
      <c r="AO64" s="5">
        <v>0.68926940639269407</v>
      </c>
      <c r="AP64" s="6">
        <v>0.688752276867031</v>
      </c>
      <c r="AQ64" s="18">
        <v>0</v>
      </c>
      <c r="AR64" s="5">
        <v>0</v>
      </c>
      <c r="AS64" s="5">
        <v>0</v>
      </c>
      <c r="AT64" s="4">
        <v>0</v>
      </c>
      <c r="AU64" s="5">
        <v>0</v>
      </c>
      <c r="AV64" s="4">
        <v>0</v>
      </c>
      <c r="AW64" s="36">
        <v>0</v>
      </c>
      <c r="AX64" s="18">
        <v>0</v>
      </c>
      <c r="AY64" s="5">
        <v>0</v>
      </c>
      <c r="AZ64" s="4">
        <v>0</v>
      </c>
      <c r="BA64" s="5">
        <v>0</v>
      </c>
      <c r="BB64" s="4">
        <v>0</v>
      </c>
      <c r="BC64" s="5">
        <v>0</v>
      </c>
      <c r="BD64" s="6">
        <v>0</v>
      </c>
      <c r="BE64" s="97">
        <v>0</v>
      </c>
      <c r="BF64" s="18">
        <v>1.984</v>
      </c>
      <c r="BG64" s="5">
        <v>2.1</v>
      </c>
      <c r="BH64" s="4">
        <v>1.53</v>
      </c>
      <c r="BI64" s="5">
        <v>0.92400000000000004</v>
      </c>
      <c r="BJ64" s="4">
        <v>1.8180000000000001</v>
      </c>
      <c r="BK64" s="5">
        <v>1.371</v>
      </c>
      <c r="BL64" s="5">
        <v>1.371</v>
      </c>
      <c r="BM64" s="7">
        <v>0.6855</v>
      </c>
      <c r="BN64" s="3">
        <v>0.81399999999999995</v>
      </c>
      <c r="BO64" s="4">
        <v>0.79700000000000004</v>
      </c>
      <c r="BP64" s="5">
        <v>0.121</v>
      </c>
      <c r="BQ64" s="4">
        <v>-9.6000000000000002E-2</v>
      </c>
      <c r="BR64" s="5">
        <v>0.72599999999999998</v>
      </c>
      <c r="BS64" s="1">
        <v>0.315</v>
      </c>
      <c r="BT64" s="49">
        <v>0.315</v>
      </c>
      <c r="BU64" s="30">
        <v>0.1575</v>
      </c>
      <c r="BV64" s="18">
        <v>2.3620000000000001</v>
      </c>
      <c r="BW64" s="5">
        <v>2.677</v>
      </c>
      <c r="BX64" s="5">
        <v>3.1495000000000002</v>
      </c>
      <c r="BY64" s="6">
        <v>0.78749999999999998</v>
      </c>
      <c r="BZ64" s="5">
        <v>1.4175</v>
      </c>
    </row>
    <row r="65" spans="1:78" x14ac:dyDescent="0.3">
      <c r="A65" s="12">
        <v>10186</v>
      </c>
      <c r="B65" s="37" t="s">
        <v>72</v>
      </c>
      <c r="C65" s="72">
        <v>21.635000000000002</v>
      </c>
      <c r="D65" s="69">
        <v>20.334</v>
      </c>
      <c r="E65" s="70">
        <v>21.635000000000002</v>
      </c>
      <c r="F65" s="73">
        <v>21.317</v>
      </c>
      <c r="G65" s="7">
        <v>20.937841530054644</v>
      </c>
      <c r="H65" s="21">
        <v>20.75053584474885</v>
      </c>
      <c r="I65" s="19">
        <v>20.870014041095892</v>
      </c>
      <c r="J65" s="21">
        <v>20.965288592896172</v>
      </c>
      <c r="K65" s="19">
        <v>21.009666324200918</v>
      </c>
      <c r="L65" s="21">
        <v>21.062154223744297</v>
      </c>
      <c r="M65" s="19">
        <v>21.114807305936072</v>
      </c>
      <c r="N65" s="21">
        <v>21.175709927140254</v>
      </c>
      <c r="O65" s="19">
        <v>21.220525684931509</v>
      </c>
      <c r="P65" s="21">
        <v>21.273575570776256</v>
      </c>
      <c r="Q65" s="19">
        <v>21.326746004566214</v>
      </c>
      <c r="R65" s="21">
        <v>21.388266165755923</v>
      </c>
      <c r="S65" s="19">
        <v>21.433523858447494</v>
      </c>
      <c r="T65" s="19">
        <v>21.487107648401825</v>
      </c>
      <c r="U65" s="21">
        <v>21.540835502283109</v>
      </c>
      <c r="V65" s="18">
        <v>0</v>
      </c>
      <c r="W65" s="5">
        <v>0</v>
      </c>
      <c r="X65" s="4">
        <v>0</v>
      </c>
      <c r="Y65" s="5">
        <v>0</v>
      </c>
      <c r="Z65" s="4">
        <v>0</v>
      </c>
      <c r="AA65" s="5">
        <v>0</v>
      </c>
      <c r="AB65" s="4">
        <v>0</v>
      </c>
      <c r="AC65" s="5">
        <v>0</v>
      </c>
      <c r="AD65" s="4">
        <v>0</v>
      </c>
      <c r="AE65" s="5">
        <v>0</v>
      </c>
      <c r="AF65" s="4">
        <v>0</v>
      </c>
      <c r="AG65" s="5">
        <v>0</v>
      </c>
      <c r="AH65" s="5">
        <v>0</v>
      </c>
      <c r="AI65" s="6">
        <v>0</v>
      </c>
      <c r="AJ65" s="18">
        <v>3.3162100456621006</v>
      </c>
      <c r="AK65" s="5">
        <v>3.3162100456621006</v>
      </c>
      <c r="AL65" s="4">
        <v>3.3181921675774135</v>
      </c>
      <c r="AM65" s="5">
        <v>3.3162100456621006</v>
      </c>
      <c r="AN65" s="4">
        <v>3.3162100456621006</v>
      </c>
      <c r="AO65" s="5">
        <v>3.3162100456621006</v>
      </c>
      <c r="AP65" s="6">
        <v>3.3181921675774135</v>
      </c>
      <c r="AQ65" s="18">
        <v>0</v>
      </c>
      <c r="AR65" s="5">
        <v>0</v>
      </c>
      <c r="AS65" s="5">
        <v>0</v>
      </c>
      <c r="AT65" s="4">
        <v>0</v>
      </c>
      <c r="AU65" s="5">
        <v>0</v>
      </c>
      <c r="AV65" s="4">
        <v>0</v>
      </c>
      <c r="AW65" s="36">
        <v>0</v>
      </c>
      <c r="AX65" s="18">
        <v>0</v>
      </c>
      <c r="AY65" s="5">
        <v>0</v>
      </c>
      <c r="AZ65" s="4">
        <v>0</v>
      </c>
      <c r="BA65" s="5">
        <v>0</v>
      </c>
      <c r="BB65" s="4">
        <v>0</v>
      </c>
      <c r="BC65" s="5">
        <v>0</v>
      </c>
      <c r="BD65" s="6">
        <v>0</v>
      </c>
      <c r="BE65" s="97">
        <v>0</v>
      </c>
      <c r="BF65" s="18">
        <v>0.189</v>
      </c>
      <c r="BG65" s="5">
        <v>0.312</v>
      </c>
      <c r="BH65" s="4">
        <v>0.24199999999999999</v>
      </c>
      <c r="BI65" s="5">
        <v>0.192</v>
      </c>
      <c r="BJ65" s="4">
        <v>0.219</v>
      </c>
      <c r="BK65" s="5">
        <v>0.20550000000000002</v>
      </c>
      <c r="BL65" s="5">
        <v>0.20550000000000002</v>
      </c>
      <c r="BM65" s="7">
        <v>0.10275000000000001</v>
      </c>
      <c r="BN65" s="3">
        <v>0</v>
      </c>
      <c r="BO65" s="4">
        <v>0</v>
      </c>
      <c r="BP65" s="5">
        <v>0</v>
      </c>
      <c r="BQ65" s="4">
        <v>3.0000000000000001E-3</v>
      </c>
      <c r="BR65" s="5">
        <v>0</v>
      </c>
      <c r="BS65" s="1">
        <v>1.5E-3</v>
      </c>
      <c r="BT65" s="49">
        <v>1.5E-3</v>
      </c>
      <c r="BU65" s="30">
        <v>7.5000000000000002E-4</v>
      </c>
      <c r="BV65" s="18">
        <v>3.0000000000000001E-3</v>
      </c>
      <c r="BW65" s="5">
        <v>4.5000000000000005E-3</v>
      </c>
      <c r="BX65" s="5">
        <v>6.7499999999999999E-3</v>
      </c>
      <c r="BY65" s="6">
        <v>3.7499999999999999E-3</v>
      </c>
      <c r="BZ65" s="5">
        <v>6.7499999999999999E-3</v>
      </c>
    </row>
    <row r="66" spans="1:78" x14ac:dyDescent="0.3">
      <c r="A66" s="12">
        <v>10190</v>
      </c>
      <c r="B66" s="37" t="s">
        <v>73</v>
      </c>
      <c r="C66" s="117">
        <v>187.059</v>
      </c>
      <c r="D66" s="118">
        <v>187.059</v>
      </c>
      <c r="E66" s="118">
        <v>187.059</v>
      </c>
      <c r="F66" s="119">
        <v>187.059</v>
      </c>
      <c r="G66" s="7">
        <v>5.5159380692167579</v>
      </c>
      <c r="H66" s="120">
        <v>673.17</v>
      </c>
      <c r="I66" s="121">
        <v>747.54</v>
      </c>
      <c r="J66" s="120">
        <v>807.77</v>
      </c>
      <c r="K66" s="121">
        <v>846.41</v>
      </c>
      <c r="L66" s="120">
        <v>875.48</v>
      </c>
      <c r="M66" s="121">
        <v>901.38</v>
      </c>
      <c r="N66" s="120">
        <v>927.02</v>
      </c>
      <c r="O66" s="121">
        <v>948.06</v>
      </c>
      <c r="P66" s="122">
        <v>966.67</v>
      </c>
      <c r="Q66" s="121">
        <v>978.87</v>
      </c>
      <c r="R66" s="121">
        <v>978.87</v>
      </c>
      <c r="S66" s="121">
        <v>978.87</v>
      </c>
      <c r="T66" s="121">
        <v>978.87</v>
      </c>
      <c r="U66" s="120">
        <v>978.87</v>
      </c>
      <c r="V66" s="123">
        <v>225.04</v>
      </c>
      <c r="W66" s="124">
        <v>233.21</v>
      </c>
      <c r="X66" s="122">
        <v>253.23000000000002</v>
      </c>
      <c r="Y66" s="124">
        <v>287.35000000000002</v>
      </c>
      <c r="Z66" s="124">
        <v>305.45000000000005</v>
      </c>
      <c r="AA66" s="124">
        <v>324.14999999999998</v>
      </c>
      <c r="AB66" s="124">
        <v>337.38</v>
      </c>
      <c r="AC66" s="124">
        <v>345.23</v>
      </c>
      <c r="AD66" s="124">
        <v>352.69</v>
      </c>
      <c r="AE66" s="124">
        <v>360.14</v>
      </c>
      <c r="AF66" s="124">
        <v>360.14</v>
      </c>
      <c r="AG66" s="124">
        <v>360.14</v>
      </c>
      <c r="AH66" s="124">
        <v>360.14</v>
      </c>
      <c r="AI66" s="125">
        <v>360.14</v>
      </c>
      <c r="AJ66" s="123">
        <v>264.45999999999998</v>
      </c>
      <c r="AK66" s="124">
        <v>264.45999999999998</v>
      </c>
      <c r="AL66" s="124">
        <v>264.45999999999998</v>
      </c>
      <c r="AM66" s="124">
        <v>264.45999999999998</v>
      </c>
      <c r="AN66" s="124">
        <v>261.07</v>
      </c>
      <c r="AO66" s="124">
        <v>261.07</v>
      </c>
      <c r="AP66" s="125">
        <v>261.07</v>
      </c>
      <c r="AQ66" s="18">
        <v>0</v>
      </c>
      <c r="AR66" s="5">
        <v>0</v>
      </c>
      <c r="AS66" s="5">
        <v>0</v>
      </c>
      <c r="AT66" s="4">
        <v>0</v>
      </c>
      <c r="AU66" s="5">
        <v>0</v>
      </c>
      <c r="AV66" s="4">
        <v>0</v>
      </c>
      <c r="AW66" s="36">
        <v>0</v>
      </c>
      <c r="AX66" s="18">
        <v>0</v>
      </c>
      <c r="AY66" s="5">
        <v>0</v>
      </c>
      <c r="AZ66" s="4">
        <v>0</v>
      </c>
      <c r="BA66" s="5">
        <v>0</v>
      </c>
      <c r="BB66" s="4">
        <v>0</v>
      </c>
      <c r="BC66" s="5">
        <v>0</v>
      </c>
      <c r="BD66" s="6">
        <v>0</v>
      </c>
      <c r="BE66" s="97">
        <v>3.4</v>
      </c>
      <c r="BF66" s="18">
        <v>0.129</v>
      </c>
      <c r="BG66" s="5">
        <v>0.26</v>
      </c>
      <c r="BH66" s="4">
        <v>4.2999999999999997E-2</v>
      </c>
      <c r="BI66" s="5">
        <v>5.7000000000000002E-2</v>
      </c>
      <c r="BJ66" s="4">
        <v>2.5999999999999999E-2</v>
      </c>
      <c r="BK66" s="5">
        <v>4.1500000000000002E-2</v>
      </c>
      <c r="BL66" s="5">
        <v>4.1500000000000002E-2</v>
      </c>
      <c r="BM66" s="7">
        <v>2.0750000000000001E-2</v>
      </c>
      <c r="BN66" s="3">
        <v>1.7999999999999999E-2</v>
      </c>
      <c r="BO66" s="4">
        <v>0</v>
      </c>
      <c r="BP66" s="5">
        <v>0</v>
      </c>
      <c r="BQ66" s="4">
        <v>0</v>
      </c>
      <c r="BR66" s="5">
        <v>0</v>
      </c>
      <c r="BS66" s="1">
        <v>0</v>
      </c>
      <c r="BT66" s="49">
        <v>0</v>
      </c>
      <c r="BU66" s="30">
        <v>0</v>
      </c>
      <c r="BV66" s="18">
        <v>1.7999999999999999E-2</v>
      </c>
      <c r="BW66" s="5">
        <v>1.7999999999999999E-2</v>
      </c>
      <c r="BX66" s="5">
        <v>1.7999999999999999E-2</v>
      </c>
      <c r="BY66" s="6">
        <v>0</v>
      </c>
      <c r="BZ66" s="5">
        <v>0</v>
      </c>
    </row>
    <row r="67" spans="1:78" x14ac:dyDescent="0.3">
      <c r="A67" s="12">
        <v>10191</v>
      </c>
      <c r="B67" s="37" t="s">
        <v>74</v>
      </c>
      <c r="C67" s="72">
        <v>133.17400000000001</v>
      </c>
      <c r="D67" s="69">
        <v>125.16800000000001</v>
      </c>
      <c r="E67" s="70">
        <v>133.17400000000001</v>
      </c>
      <c r="F67" s="73">
        <v>131.21700000000001</v>
      </c>
      <c r="G67" s="7">
        <v>138.12954121129326</v>
      </c>
      <c r="H67" s="21">
        <v>129.19994566210045</v>
      </c>
      <c r="I67" s="19">
        <v>129.16990650684932</v>
      </c>
      <c r="J67" s="21">
        <v>130.34140107012755</v>
      </c>
      <c r="K67" s="19">
        <v>129.90102990867575</v>
      </c>
      <c r="L67" s="21">
        <v>129.48979657534247</v>
      </c>
      <c r="M67" s="19">
        <v>128.99486837899545</v>
      </c>
      <c r="N67" s="21">
        <v>128.55179530965393</v>
      </c>
      <c r="O67" s="19">
        <v>128.21469315068492</v>
      </c>
      <c r="P67" s="21">
        <v>127.88381666666666</v>
      </c>
      <c r="Q67" s="19">
        <v>127.37246712328766</v>
      </c>
      <c r="R67" s="21">
        <v>126.92639959016392</v>
      </c>
      <c r="S67" s="19">
        <v>126.62223196347033</v>
      </c>
      <c r="T67" s="19">
        <v>126.37473984018261</v>
      </c>
      <c r="U67" s="21">
        <v>126.09428070776258</v>
      </c>
      <c r="V67" s="18">
        <v>0</v>
      </c>
      <c r="W67" s="5">
        <v>0</v>
      </c>
      <c r="X67" s="4">
        <v>0</v>
      </c>
      <c r="Y67" s="5">
        <v>0</v>
      </c>
      <c r="Z67" s="4">
        <v>0</v>
      </c>
      <c r="AA67" s="5">
        <v>0</v>
      </c>
      <c r="AB67" s="4">
        <v>0</v>
      </c>
      <c r="AC67" s="5">
        <v>0</v>
      </c>
      <c r="AD67" s="4">
        <v>0</v>
      </c>
      <c r="AE67" s="5">
        <v>0</v>
      </c>
      <c r="AF67" s="4">
        <v>0</v>
      </c>
      <c r="AG67" s="5">
        <v>0</v>
      </c>
      <c r="AH67" s="5">
        <v>0</v>
      </c>
      <c r="AI67" s="6">
        <v>0</v>
      </c>
      <c r="AJ67" s="18">
        <v>0</v>
      </c>
      <c r="AK67" s="5">
        <v>0</v>
      </c>
      <c r="AL67" s="4">
        <v>0</v>
      </c>
      <c r="AM67" s="5">
        <v>0</v>
      </c>
      <c r="AN67" s="4">
        <v>0</v>
      </c>
      <c r="AO67" s="5">
        <v>0</v>
      </c>
      <c r="AP67" s="6">
        <v>0</v>
      </c>
      <c r="AQ67" s="18">
        <v>0</v>
      </c>
      <c r="AR67" s="5">
        <v>0</v>
      </c>
      <c r="AS67" s="5">
        <v>0</v>
      </c>
      <c r="AT67" s="4">
        <v>0</v>
      </c>
      <c r="AU67" s="5">
        <v>0</v>
      </c>
      <c r="AV67" s="4">
        <v>0</v>
      </c>
      <c r="AW67" s="36">
        <v>0</v>
      </c>
      <c r="AX67" s="18">
        <v>0</v>
      </c>
      <c r="AY67" s="5">
        <v>0</v>
      </c>
      <c r="AZ67" s="4">
        <v>0</v>
      </c>
      <c r="BA67" s="5">
        <v>0</v>
      </c>
      <c r="BB67" s="4">
        <v>0</v>
      </c>
      <c r="BC67" s="5">
        <v>0</v>
      </c>
      <c r="BD67" s="6">
        <v>0</v>
      </c>
      <c r="BE67" s="97">
        <v>0</v>
      </c>
      <c r="BF67" s="18">
        <v>1.57</v>
      </c>
      <c r="BG67" s="5">
        <v>1.879</v>
      </c>
      <c r="BH67" s="4">
        <v>1.2470000000000001</v>
      </c>
      <c r="BI67" s="5">
        <v>1.151</v>
      </c>
      <c r="BJ67" s="4">
        <v>1.4730000000000001</v>
      </c>
      <c r="BK67" s="5">
        <v>1.3120000000000001</v>
      </c>
      <c r="BL67" s="5">
        <v>1.3120000000000001</v>
      </c>
      <c r="BM67" s="7">
        <v>0.65600000000000003</v>
      </c>
      <c r="BN67" s="3">
        <v>0</v>
      </c>
      <c r="BO67" s="4">
        <v>1E-3</v>
      </c>
      <c r="BP67" s="5">
        <v>4.0000000000000001E-3</v>
      </c>
      <c r="BQ67" s="4">
        <v>1E-3</v>
      </c>
      <c r="BR67" s="5">
        <v>0.158</v>
      </c>
      <c r="BS67" s="1">
        <v>7.9500000000000001E-2</v>
      </c>
      <c r="BT67" s="49">
        <v>7.9500000000000001E-2</v>
      </c>
      <c r="BU67" s="30">
        <v>3.9750000000000001E-2</v>
      </c>
      <c r="BV67" s="18">
        <v>0.16400000000000001</v>
      </c>
      <c r="BW67" s="5">
        <v>0.24349999999999999</v>
      </c>
      <c r="BX67" s="5">
        <v>0.36275000000000002</v>
      </c>
      <c r="BY67" s="6">
        <v>0.19875000000000001</v>
      </c>
      <c r="BZ67" s="5">
        <v>0.35775000000000001</v>
      </c>
    </row>
    <row r="68" spans="1:78" x14ac:dyDescent="0.3">
      <c r="A68" s="12">
        <v>10197</v>
      </c>
      <c r="B68" s="37" t="s">
        <v>75</v>
      </c>
      <c r="C68" s="72">
        <v>23.091999999999999</v>
      </c>
      <c r="D68" s="69">
        <v>21.704000000000001</v>
      </c>
      <c r="E68" s="70">
        <v>23.091999999999999</v>
      </c>
      <c r="F68" s="73">
        <v>22.753</v>
      </c>
      <c r="G68" s="7">
        <v>25.08617941712204</v>
      </c>
      <c r="H68" s="21">
        <v>26.579110502283104</v>
      </c>
      <c r="I68" s="19">
        <v>26.556640981735153</v>
      </c>
      <c r="J68" s="21">
        <v>56.280920537340634</v>
      </c>
      <c r="K68" s="19">
        <v>87.801873401826484</v>
      </c>
      <c r="L68" s="21">
        <v>90.635456164383569</v>
      </c>
      <c r="M68" s="19">
        <v>114.64400536529681</v>
      </c>
      <c r="N68" s="21">
        <v>146.03704394353369</v>
      </c>
      <c r="O68" s="19">
        <v>146.46041506849315</v>
      </c>
      <c r="P68" s="21">
        <v>146.92170684931509</v>
      </c>
      <c r="Q68" s="19">
        <v>145.69220993150685</v>
      </c>
      <c r="R68" s="21">
        <v>147.50288695355192</v>
      </c>
      <c r="S68" s="19">
        <v>147.08514566210044</v>
      </c>
      <c r="T68" s="19">
        <v>145.82051335616438</v>
      </c>
      <c r="U68" s="21">
        <v>147.83065593607304</v>
      </c>
      <c r="V68" s="18">
        <v>0</v>
      </c>
      <c r="W68" s="5">
        <v>0</v>
      </c>
      <c r="X68" s="4">
        <v>28.048950933515485</v>
      </c>
      <c r="Y68" s="5">
        <v>59.325422602739728</v>
      </c>
      <c r="Z68" s="4">
        <v>62.215962100456622</v>
      </c>
      <c r="AA68" s="5">
        <v>85.61815719178081</v>
      </c>
      <c r="AB68" s="4">
        <v>116.20204781420765</v>
      </c>
      <c r="AC68" s="5">
        <v>116.59678847031964</v>
      </c>
      <c r="AD68" s="4">
        <v>116.92491438356163</v>
      </c>
      <c r="AE68" s="5">
        <v>115.75833595890408</v>
      </c>
      <c r="AF68" s="4">
        <v>117.5407608151184</v>
      </c>
      <c r="AG68" s="5">
        <v>117.08450502283105</v>
      </c>
      <c r="AH68" s="5">
        <v>115.75833595890408</v>
      </c>
      <c r="AI68" s="6">
        <v>117.69571415525112</v>
      </c>
      <c r="AJ68" s="18">
        <v>0</v>
      </c>
      <c r="AK68" s="5">
        <v>0</v>
      </c>
      <c r="AL68" s="4">
        <v>0</v>
      </c>
      <c r="AM68" s="5">
        <v>0</v>
      </c>
      <c r="AN68" s="4">
        <v>0</v>
      </c>
      <c r="AO68" s="5">
        <v>0</v>
      </c>
      <c r="AP68" s="6">
        <v>0</v>
      </c>
      <c r="AQ68" s="18">
        <v>0</v>
      </c>
      <c r="AR68" s="5">
        <v>0</v>
      </c>
      <c r="AS68" s="5">
        <v>0</v>
      </c>
      <c r="AT68" s="4">
        <v>0</v>
      </c>
      <c r="AU68" s="5">
        <v>0</v>
      </c>
      <c r="AV68" s="4">
        <v>0</v>
      </c>
      <c r="AW68" s="36">
        <v>0</v>
      </c>
      <c r="AX68" s="18">
        <v>0</v>
      </c>
      <c r="AY68" s="5">
        <v>0</v>
      </c>
      <c r="AZ68" s="4">
        <v>0</v>
      </c>
      <c r="BA68" s="5">
        <v>0</v>
      </c>
      <c r="BB68" s="4">
        <v>0</v>
      </c>
      <c r="BC68" s="5">
        <v>0</v>
      </c>
      <c r="BD68" s="6">
        <v>0</v>
      </c>
      <c r="BE68" s="97">
        <v>0</v>
      </c>
      <c r="BF68" s="18">
        <v>0.49</v>
      </c>
      <c r="BG68" s="5">
        <v>0.30199999999999999</v>
      </c>
      <c r="BH68" s="4">
        <v>0.46100000000000002</v>
      </c>
      <c r="BI68" s="5">
        <v>0.495</v>
      </c>
      <c r="BJ68" s="4">
        <v>0.222</v>
      </c>
      <c r="BK68" s="5">
        <v>0.35849999999999999</v>
      </c>
      <c r="BL68" s="5">
        <v>0.35849999999999999</v>
      </c>
      <c r="BM68" s="7">
        <v>0.17924999999999999</v>
      </c>
      <c r="BN68" s="3">
        <v>0</v>
      </c>
      <c r="BO68" s="4">
        <v>0</v>
      </c>
      <c r="BP68" s="5">
        <v>0</v>
      </c>
      <c r="BQ68" s="4">
        <v>0</v>
      </c>
      <c r="BR68" s="5">
        <v>0</v>
      </c>
      <c r="BS68" s="1">
        <v>0</v>
      </c>
      <c r="BT68" s="49">
        <v>0</v>
      </c>
      <c r="BU68" s="30">
        <v>0</v>
      </c>
      <c r="BV68" s="18">
        <v>0</v>
      </c>
      <c r="BW68" s="5">
        <v>0</v>
      </c>
      <c r="BX68" s="5">
        <v>0</v>
      </c>
      <c r="BY68" s="6">
        <v>0</v>
      </c>
      <c r="BZ68" s="5">
        <v>0</v>
      </c>
    </row>
    <row r="69" spans="1:78" x14ac:dyDescent="0.3">
      <c r="A69" s="12">
        <v>10202</v>
      </c>
      <c r="B69" s="37" t="s">
        <v>76</v>
      </c>
      <c r="C69" s="72">
        <v>13.294</v>
      </c>
      <c r="D69" s="69">
        <v>12.494999999999999</v>
      </c>
      <c r="E69" s="70">
        <v>13.294</v>
      </c>
      <c r="F69" s="73">
        <v>13.099</v>
      </c>
      <c r="G69" s="7">
        <v>13.176798724954462</v>
      </c>
      <c r="H69" s="21">
        <v>15.236777283105022</v>
      </c>
      <c r="I69" s="19">
        <v>15.434859589041096</v>
      </c>
      <c r="J69" s="21">
        <v>15.487704121129324</v>
      </c>
      <c r="K69" s="19">
        <v>15.607067579908673</v>
      </c>
      <c r="L69" s="21">
        <v>15.726232762557075</v>
      </c>
      <c r="M69" s="19">
        <v>15.846155707762559</v>
      </c>
      <c r="N69" s="21">
        <v>15.965778688524592</v>
      </c>
      <c r="O69" s="19">
        <v>16.05668641552511</v>
      </c>
      <c r="P69" s="21">
        <v>16.146925114155248</v>
      </c>
      <c r="Q69" s="19">
        <v>16.237558447488585</v>
      </c>
      <c r="R69" s="21">
        <v>16.327404940801458</v>
      </c>
      <c r="S69" s="19">
        <v>16.42002785388128</v>
      </c>
      <c r="T69" s="19">
        <v>16.511863242009134</v>
      </c>
      <c r="U69" s="21">
        <v>16.604108333333333</v>
      </c>
      <c r="V69" s="18">
        <v>0</v>
      </c>
      <c r="W69" s="5">
        <v>0</v>
      </c>
      <c r="X69" s="4">
        <v>0</v>
      </c>
      <c r="Y69" s="5">
        <v>0</v>
      </c>
      <c r="Z69" s="4">
        <v>0</v>
      </c>
      <c r="AA69" s="5">
        <v>0</v>
      </c>
      <c r="AB69" s="4">
        <v>0</v>
      </c>
      <c r="AC69" s="5">
        <v>0</v>
      </c>
      <c r="AD69" s="4">
        <v>0</v>
      </c>
      <c r="AE69" s="5">
        <v>0</v>
      </c>
      <c r="AF69" s="4">
        <v>0</v>
      </c>
      <c r="AG69" s="5">
        <v>0</v>
      </c>
      <c r="AH69" s="5">
        <v>0</v>
      </c>
      <c r="AI69" s="6">
        <v>0</v>
      </c>
      <c r="AJ69" s="18">
        <v>0</v>
      </c>
      <c r="AK69" s="5">
        <v>0</v>
      </c>
      <c r="AL69" s="4">
        <v>0</v>
      </c>
      <c r="AM69" s="5">
        <v>0</v>
      </c>
      <c r="AN69" s="4">
        <v>0</v>
      </c>
      <c r="AO69" s="5">
        <v>0</v>
      </c>
      <c r="AP69" s="6">
        <v>0</v>
      </c>
      <c r="AQ69" s="18">
        <v>0</v>
      </c>
      <c r="AR69" s="5">
        <v>0</v>
      </c>
      <c r="AS69" s="5">
        <v>0</v>
      </c>
      <c r="AT69" s="4">
        <v>0</v>
      </c>
      <c r="AU69" s="5">
        <v>0</v>
      </c>
      <c r="AV69" s="4">
        <v>0</v>
      </c>
      <c r="AW69" s="36">
        <v>0</v>
      </c>
      <c r="AX69" s="18">
        <v>0</v>
      </c>
      <c r="AY69" s="5">
        <v>0</v>
      </c>
      <c r="AZ69" s="4">
        <v>0</v>
      </c>
      <c r="BA69" s="5">
        <v>0</v>
      </c>
      <c r="BB69" s="4">
        <v>0</v>
      </c>
      <c r="BC69" s="5">
        <v>0</v>
      </c>
      <c r="BD69" s="6">
        <v>0</v>
      </c>
      <c r="BE69" s="97">
        <v>0</v>
      </c>
      <c r="BF69" s="18">
        <v>0.25</v>
      </c>
      <c r="BG69" s="5">
        <v>0.11799999999999999</v>
      </c>
      <c r="BH69" s="4">
        <v>0.193</v>
      </c>
      <c r="BI69" s="5">
        <v>0.48699999999999999</v>
      </c>
      <c r="BJ69" s="4">
        <v>0.14499999999999999</v>
      </c>
      <c r="BK69" s="5">
        <v>0.316</v>
      </c>
      <c r="BL69" s="5">
        <v>0.316</v>
      </c>
      <c r="BM69" s="7">
        <v>0.158</v>
      </c>
      <c r="BN69" s="3">
        <v>0</v>
      </c>
      <c r="BO69" s="4">
        <v>0</v>
      </c>
      <c r="BP69" s="5">
        <v>0</v>
      </c>
      <c r="BQ69" s="4">
        <v>0.35699999999999998</v>
      </c>
      <c r="BR69" s="5">
        <v>0.04</v>
      </c>
      <c r="BS69" s="1">
        <v>0.19850000000000001</v>
      </c>
      <c r="BT69" s="49">
        <v>0.19850000000000001</v>
      </c>
      <c r="BU69" s="30">
        <v>9.9250000000000005E-2</v>
      </c>
      <c r="BV69" s="18">
        <v>0.39699999999999996</v>
      </c>
      <c r="BW69" s="5">
        <v>0.59549999999999992</v>
      </c>
      <c r="BX69" s="5">
        <v>0.89324999999999988</v>
      </c>
      <c r="BY69" s="6">
        <v>0.49625000000000002</v>
      </c>
      <c r="BZ69" s="5">
        <v>0.89324999999999999</v>
      </c>
    </row>
    <row r="70" spans="1:78" x14ac:dyDescent="0.3">
      <c r="A70" s="12">
        <v>10203</v>
      </c>
      <c r="B70" s="37" t="s">
        <v>77</v>
      </c>
      <c r="C70" s="72">
        <v>6.306</v>
      </c>
      <c r="D70" s="69">
        <v>5.9269999999999996</v>
      </c>
      <c r="E70" s="70">
        <v>6.306</v>
      </c>
      <c r="F70" s="73">
        <v>6.2130000000000001</v>
      </c>
      <c r="G70" s="7">
        <v>6.1221539162112935</v>
      </c>
      <c r="H70" s="21">
        <v>6.4730981735159823</v>
      </c>
      <c r="I70" s="19">
        <v>6.5003239726027413</v>
      </c>
      <c r="J70" s="21">
        <v>6.728880236794172</v>
      </c>
      <c r="K70" s="19">
        <v>6.7746842465753438</v>
      </c>
      <c r="L70" s="21">
        <v>6.8021924657534241</v>
      </c>
      <c r="M70" s="19">
        <v>6.8298422374429242</v>
      </c>
      <c r="N70" s="21">
        <v>6.8389003870673948</v>
      </c>
      <c r="O70" s="19">
        <v>6.8855732876712326</v>
      </c>
      <c r="P70" s="21">
        <v>6.9136551369863009</v>
      </c>
      <c r="Q70" s="19">
        <v>6.9418823059360735</v>
      </c>
      <c r="R70" s="21">
        <v>6.9512111794171219</v>
      </c>
      <c r="S70" s="19">
        <v>6.9987761415525105</v>
      </c>
      <c r="T70" s="19">
        <v>7.0274456621004546</v>
      </c>
      <c r="U70" s="21">
        <v>7.0562636986301381</v>
      </c>
      <c r="V70" s="18">
        <v>0</v>
      </c>
      <c r="W70" s="5">
        <v>0</v>
      </c>
      <c r="X70" s="4">
        <v>0</v>
      </c>
      <c r="Y70" s="5">
        <v>0</v>
      </c>
      <c r="Z70" s="4">
        <v>0</v>
      </c>
      <c r="AA70" s="5">
        <v>0</v>
      </c>
      <c r="AB70" s="4">
        <v>0</v>
      </c>
      <c r="AC70" s="5">
        <v>0</v>
      </c>
      <c r="AD70" s="4">
        <v>0</v>
      </c>
      <c r="AE70" s="5">
        <v>0</v>
      </c>
      <c r="AF70" s="4">
        <v>0</v>
      </c>
      <c r="AG70" s="5">
        <v>0</v>
      </c>
      <c r="AH70" s="5">
        <v>0</v>
      </c>
      <c r="AI70" s="6">
        <v>0</v>
      </c>
      <c r="AJ70" s="18">
        <v>0</v>
      </c>
      <c r="AK70" s="5">
        <v>0</v>
      </c>
      <c r="AL70" s="4">
        <v>0</v>
      </c>
      <c r="AM70" s="5">
        <v>0</v>
      </c>
      <c r="AN70" s="4">
        <v>0</v>
      </c>
      <c r="AO70" s="5">
        <v>0</v>
      </c>
      <c r="AP70" s="6">
        <v>0</v>
      </c>
      <c r="AQ70" s="18">
        <v>0</v>
      </c>
      <c r="AR70" s="5">
        <v>0</v>
      </c>
      <c r="AS70" s="5">
        <v>0</v>
      </c>
      <c r="AT70" s="4">
        <v>0</v>
      </c>
      <c r="AU70" s="5">
        <v>0</v>
      </c>
      <c r="AV70" s="4">
        <v>0</v>
      </c>
      <c r="AW70" s="36">
        <v>0</v>
      </c>
      <c r="AX70" s="18">
        <v>0</v>
      </c>
      <c r="AY70" s="5">
        <v>0</v>
      </c>
      <c r="AZ70" s="4">
        <v>0</v>
      </c>
      <c r="BA70" s="5">
        <v>0</v>
      </c>
      <c r="BB70" s="4">
        <v>0</v>
      </c>
      <c r="BC70" s="5">
        <v>0</v>
      </c>
      <c r="BD70" s="6">
        <v>0</v>
      </c>
      <c r="BE70" s="97">
        <v>0</v>
      </c>
      <c r="BF70" s="18">
        <v>5.1999999999999998E-2</v>
      </c>
      <c r="BG70" s="5">
        <v>3.9E-2</v>
      </c>
      <c r="BH70" s="4">
        <v>5.0999999999999997E-2</v>
      </c>
      <c r="BI70" s="5">
        <v>7.6999999999999999E-2</v>
      </c>
      <c r="BJ70" s="4">
        <v>1.7000000000000001E-2</v>
      </c>
      <c r="BK70" s="5">
        <v>4.7E-2</v>
      </c>
      <c r="BL70" s="5">
        <v>4.7E-2</v>
      </c>
      <c r="BM70" s="7">
        <v>2.35E-2</v>
      </c>
      <c r="BN70" s="3">
        <v>0</v>
      </c>
      <c r="BO70" s="4">
        <v>0</v>
      </c>
      <c r="BP70" s="5">
        <v>0</v>
      </c>
      <c r="BQ70" s="4">
        <v>0</v>
      </c>
      <c r="BR70" s="5">
        <v>0</v>
      </c>
      <c r="BS70" s="1">
        <v>0</v>
      </c>
      <c r="BT70" s="49">
        <v>0</v>
      </c>
      <c r="BU70" s="30">
        <v>0</v>
      </c>
      <c r="BV70" s="18">
        <v>0</v>
      </c>
      <c r="BW70" s="5">
        <v>0</v>
      </c>
      <c r="BX70" s="5">
        <v>0</v>
      </c>
      <c r="BY70" s="6">
        <v>0</v>
      </c>
      <c r="BZ70" s="5">
        <v>0</v>
      </c>
    </row>
    <row r="71" spans="1:78" x14ac:dyDescent="0.3">
      <c r="A71" s="12">
        <v>10204</v>
      </c>
      <c r="B71" s="37" t="s">
        <v>78</v>
      </c>
      <c r="C71" s="72">
        <v>80.742999999999995</v>
      </c>
      <c r="D71" s="69">
        <v>75.888999999999996</v>
      </c>
      <c r="E71" s="70">
        <v>80.742999999999995</v>
      </c>
      <c r="F71" s="73">
        <v>79.555999999999997</v>
      </c>
      <c r="G71" s="7">
        <v>81.451609403460836</v>
      </c>
      <c r="H71" s="21">
        <v>80.339667922374431</v>
      </c>
      <c r="I71" s="19">
        <v>80.383963926940638</v>
      </c>
      <c r="J71" s="21">
        <v>100.23025876593807</v>
      </c>
      <c r="K71" s="19">
        <v>101.58794121004567</v>
      </c>
      <c r="L71" s="21">
        <v>102.46811894977169</v>
      </c>
      <c r="M71" s="19">
        <v>103.3710560502283</v>
      </c>
      <c r="N71" s="21">
        <v>104.10779200819672</v>
      </c>
      <c r="O71" s="19">
        <v>105.14809817351599</v>
      </c>
      <c r="P71" s="21">
        <v>105.78668652968037</v>
      </c>
      <c r="Q71" s="19">
        <v>106.40901586757991</v>
      </c>
      <c r="R71" s="21">
        <v>106.60620582877961</v>
      </c>
      <c r="S71" s="19">
        <v>107.48315011415525</v>
      </c>
      <c r="T71" s="19">
        <v>108.26845936073062</v>
      </c>
      <c r="U71" s="21">
        <v>109.0706079908676</v>
      </c>
      <c r="V71" s="18">
        <v>0</v>
      </c>
      <c r="W71" s="5">
        <v>0</v>
      </c>
      <c r="X71" s="4">
        <v>0</v>
      </c>
      <c r="Y71" s="5">
        <v>0</v>
      </c>
      <c r="Z71" s="4">
        <v>0</v>
      </c>
      <c r="AA71" s="5">
        <v>0</v>
      </c>
      <c r="AB71" s="4">
        <v>0</v>
      </c>
      <c r="AC71" s="5">
        <v>0</v>
      </c>
      <c r="AD71" s="4">
        <v>0</v>
      </c>
      <c r="AE71" s="5">
        <v>0</v>
      </c>
      <c r="AF71" s="4">
        <v>0</v>
      </c>
      <c r="AG71" s="5">
        <v>0</v>
      </c>
      <c r="AH71" s="5">
        <v>0</v>
      </c>
      <c r="AI71" s="6">
        <v>0</v>
      </c>
      <c r="AJ71" s="18">
        <v>17.322031963470319</v>
      </c>
      <c r="AK71" s="5">
        <v>17.322146118721463</v>
      </c>
      <c r="AL71" s="4">
        <v>17.34995446265938</v>
      </c>
      <c r="AM71" s="5">
        <v>17.322031963470319</v>
      </c>
      <c r="AN71" s="4">
        <v>17.322146118721463</v>
      </c>
      <c r="AO71" s="5">
        <v>17.322146118721463</v>
      </c>
      <c r="AP71" s="6">
        <v>17.350068306010929</v>
      </c>
      <c r="AQ71" s="18">
        <v>0</v>
      </c>
      <c r="AR71" s="5">
        <v>0</v>
      </c>
      <c r="AS71" s="5">
        <v>0</v>
      </c>
      <c r="AT71" s="4">
        <v>0</v>
      </c>
      <c r="AU71" s="5">
        <v>0</v>
      </c>
      <c r="AV71" s="4">
        <v>0</v>
      </c>
      <c r="AW71" s="36">
        <v>0</v>
      </c>
      <c r="AX71" s="18">
        <v>0.51792237442922373</v>
      </c>
      <c r="AY71" s="5">
        <v>0.51792237442922373</v>
      </c>
      <c r="AZ71" s="4">
        <v>0.5179872495446266</v>
      </c>
      <c r="BA71" s="5">
        <v>0.51792237442922373</v>
      </c>
      <c r="BB71" s="4">
        <v>0.51792237442922373</v>
      </c>
      <c r="BC71" s="5">
        <v>0.51792237442922373</v>
      </c>
      <c r="BD71" s="6">
        <v>0.5179872495446266</v>
      </c>
      <c r="BE71" s="97">
        <v>0</v>
      </c>
      <c r="BF71" s="18">
        <v>1.419</v>
      </c>
      <c r="BG71" s="5">
        <v>1.2709999999999999</v>
      </c>
      <c r="BH71" s="4">
        <v>1.115</v>
      </c>
      <c r="BI71" s="5">
        <v>1.1459999999999999</v>
      </c>
      <c r="BJ71" s="4">
        <v>0.621</v>
      </c>
      <c r="BK71" s="5">
        <v>0.88349999999999995</v>
      </c>
      <c r="BL71" s="5">
        <v>0.88349999999999995</v>
      </c>
      <c r="BM71" s="7">
        <v>0.44174999999999998</v>
      </c>
      <c r="BN71" s="3">
        <v>0</v>
      </c>
      <c r="BO71" s="4">
        <v>0</v>
      </c>
      <c r="BP71" s="5">
        <v>0.44900000000000001</v>
      </c>
      <c r="BQ71" s="4">
        <v>0.20799999999999999</v>
      </c>
      <c r="BR71" s="5">
        <v>1.7000000000000001E-2</v>
      </c>
      <c r="BS71" s="1">
        <v>0.1125</v>
      </c>
      <c r="BT71" s="49">
        <v>0.1125</v>
      </c>
      <c r="BU71" s="30">
        <v>5.6250000000000001E-2</v>
      </c>
      <c r="BV71" s="18">
        <v>0.67400000000000004</v>
      </c>
      <c r="BW71" s="5">
        <v>0.78650000000000009</v>
      </c>
      <c r="BX71" s="5">
        <v>0.95525000000000015</v>
      </c>
      <c r="BY71" s="6">
        <v>0.28125</v>
      </c>
      <c r="BZ71" s="5">
        <v>0.50624999999999998</v>
      </c>
    </row>
    <row r="72" spans="1:78" x14ac:dyDescent="0.3">
      <c r="A72" s="12">
        <v>10209</v>
      </c>
      <c r="B72" s="37" t="s">
        <v>79</v>
      </c>
      <c r="C72" s="72">
        <v>106.455</v>
      </c>
      <c r="D72" s="69">
        <v>100.05500000000001</v>
      </c>
      <c r="E72" s="70">
        <v>106.455</v>
      </c>
      <c r="F72" s="73">
        <v>104.89</v>
      </c>
      <c r="G72" s="7">
        <v>106.51081511839709</v>
      </c>
      <c r="H72" s="21">
        <v>122.99698938356165</v>
      </c>
      <c r="I72" s="19">
        <v>124.17198630136987</v>
      </c>
      <c r="J72" s="21">
        <v>127.89154337431694</v>
      </c>
      <c r="K72" s="19">
        <v>128.88323573059361</v>
      </c>
      <c r="L72" s="21">
        <v>129.90265285388125</v>
      </c>
      <c r="M72" s="19">
        <v>130.92971472602738</v>
      </c>
      <c r="N72" s="21">
        <v>131.98450990437161</v>
      </c>
      <c r="O72" s="19">
        <v>133.00698219178082</v>
      </c>
      <c r="P72" s="21">
        <v>134.05729417808217</v>
      </c>
      <c r="Q72" s="19">
        <v>135.11553493150686</v>
      </c>
      <c r="R72" s="21">
        <v>136.2016088342441</v>
      </c>
      <c r="S72" s="19">
        <v>137.25579863013701</v>
      </c>
      <c r="T72" s="19">
        <v>138.33799406392694</v>
      </c>
      <c r="U72" s="21">
        <v>139.42832545662102</v>
      </c>
      <c r="V72" s="18">
        <v>0</v>
      </c>
      <c r="W72" s="5">
        <v>0</v>
      </c>
      <c r="X72" s="4">
        <v>0</v>
      </c>
      <c r="Y72" s="5">
        <v>0</v>
      </c>
      <c r="Z72" s="4">
        <v>0</v>
      </c>
      <c r="AA72" s="5">
        <v>0</v>
      </c>
      <c r="AB72" s="4">
        <v>0</v>
      </c>
      <c r="AC72" s="5">
        <v>0</v>
      </c>
      <c r="AD72" s="4">
        <v>0</v>
      </c>
      <c r="AE72" s="5">
        <v>0</v>
      </c>
      <c r="AF72" s="4">
        <v>0</v>
      </c>
      <c r="AG72" s="5">
        <v>0</v>
      </c>
      <c r="AH72" s="5">
        <v>0</v>
      </c>
      <c r="AI72" s="6">
        <v>0</v>
      </c>
      <c r="AJ72" s="18">
        <v>0</v>
      </c>
      <c r="AK72" s="5">
        <v>0</v>
      </c>
      <c r="AL72" s="4">
        <v>0</v>
      </c>
      <c r="AM72" s="5">
        <v>0</v>
      </c>
      <c r="AN72" s="4">
        <v>0</v>
      </c>
      <c r="AO72" s="5">
        <v>0</v>
      </c>
      <c r="AP72" s="6">
        <v>0</v>
      </c>
      <c r="AQ72" s="18">
        <v>0</v>
      </c>
      <c r="AR72" s="5">
        <v>0</v>
      </c>
      <c r="AS72" s="5">
        <v>0</v>
      </c>
      <c r="AT72" s="4">
        <v>0</v>
      </c>
      <c r="AU72" s="5">
        <v>0</v>
      </c>
      <c r="AV72" s="4">
        <v>0</v>
      </c>
      <c r="AW72" s="36">
        <v>0</v>
      </c>
      <c r="AX72" s="18">
        <v>0</v>
      </c>
      <c r="AY72" s="5">
        <v>0</v>
      </c>
      <c r="AZ72" s="4">
        <v>0</v>
      </c>
      <c r="BA72" s="5">
        <v>0</v>
      </c>
      <c r="BB72" s="4">
        <v>0</v>
      </c>
      <c r="BC72" s="5">
        <v>0</v>
      </c>
      <c r="BD72" s="6">
        <v>0</v>
      </c>
      <c r="BE72" s="97">
        <v>0</v>
      </c>
      <c r="BF72" s="18">
        <v>1.4850000000000001</v>
      </c>
      <c r="BG72" s="5">
        <v>1.4430000000000001</v>
      </c>
      <c r="BH72" s="4">
        <v>1.1639999999999999</v>
      </c>
      <c r="BI72" s="5">
        <v>0.96899999999999997</v>
      </c>
      <c r="BJ72" s="4">
        <v>0.91800000000000004</v>
      </c>
      <c r="BK72" s="5">
        <v>0.94350000000000001</v>
      </c>
      <c r="BL72" s="5">
        <v>0.94350000000000001</v>
      </c>
      <c r="BM72" s="7">
        <v>0.47175</v>
      </c>
      <c r="BN72" s="3">
        <v>0.10199999999999999</v>
      </c>
      <c r="BO72" s="4">
        <v>0.124</v>
      </c>
      <c r="BP72" s="5">
        <v>0</v>
      </c>
      <c r="BQ72" s="4">
        <v>2.7E-2</v>
      </c>
      <c r="BR72" s="5">
        <v>0</v>
      </c>
      <c r="BS72" s="1">
        <v>1.3500000000000002E-2</v>
      </c>
      <c r="BT72" s="49">
        <v>1.3500000000000002E-2</v>
      </c>
      <c r="BU72" s="30">
        <v>6.7500000000000008E-3</v>
      </c>
      <c r="BV72" s="18">
        <v>0.253</v>
      </c>
      <c r="BW72" s="5">
        <v>0.26650000000000001</v>
      </c>
      <c r="BX72" s="5">
        <v>0.28675</v>
      </c>
      <c r="BY72" s="6">
        <v>3.3750000000000002E-2</v>
      </c>
      <c r="BZ72" s="5">
        <v>6.0749999999999998E-2</v>
      </c>
    </row>
    <row r="73" spans="1:78" x14ac:dyDescent="0.3">
      <c r="A73" s="12">
        <v>10230</v>
      </c>
      <c r="B73" s="37" t="s">
        <v>80</v>
      </c>
      <c r="C73" s="72">
        <v>9.8469999999999995</v>
      </c>
      <c r="D73" s="69">
        <v>9.2550000000000008</v>
      </c>
      <c r="E73" s="70">
        <v>9.8469999999999995</v>
      </c>
      <c r="F73" s="73">
        <v>9.702</v>
      </c>
      <c r="G73" s="7">
        <v>11.054872495446267</v>
      </c>
      <c r="H73" s="21">
        <v>12.738437671232877</v>
      </c>
      <c r="I73" s="19">
        <v>12.802464041095893</v>
      </c>
      <c r="J73" s="21">
        <v>13.318651297814208</v>
      </c>
      <c r="K73" s="19">
        <v>13.450892808219177</v>
      </c>
      <c r="L73" s="21">
        <v>13.584813698630139</v>
      </c>
      <c r="M73" s="19">
        <v>13.709691894977167</v>
      </c>
      <c r="N73" s="21">
        <v>13.844973588342441</v>
      </c>
      <c r="O73" s="19">
        <v>13.979870205479454</v>
      </c>
      <c r="P73" s="21">
        <v>14.115682305936071</v>
      </c>
      <c r="Q73" s="19">
        <v>14.254929680365297</v>
      </c>
      <c r="R73" s="21">
        <v>14.395699112021857</v>
      </c>
      <c r="S73" s="19">
        <v>14.547244977168951</v>
      </c>
      <c r="T73" s="19">
        <v>14.691286187214613</v>
      </c>
      <c r="U73" s="21">
        <v>14.824547945205483</v>
      </c>
      <c r="V73" s="18">
        <v>0</v>
      </c>
      <c r="W73" s="5">
        <v>0</v>
      </c>
      <c r="X73" s="4">
        <v>0</v>
      </c>
      <c r="Y73" s="5">
        <v>0</v>
      </c>
      <c r="Z73" s="4">
        <v>0</v>
      </c>
      <c r="AA73" s="5">
        <v>0</v>
      </c>
      <c r="AB73" s="4">
        <v>0</v>
      </c>
      <c r="AC73" s="5">
        <v>0</v>
      </c>
      <c r="AD73" s="4">
        <v>0</v>
      </c>
      <c r="AE73" s="5">
        <v>0</v>
      </c>
      <c r="AF73" s="4">
        <v>0</v>
      </c>
      <c r="AG73" s="5">
        <v>0</v>
      </c>
      <c r="AH73" s="5">
        <v>0</v>
      </c>
      <c r="AI73" s="6">
        <v>0</v>
      </c>
      <c r="AJ73" s="18">
        <v>0.98036529680365292</v>
      </c>
      <c r="AK73" s="5">
        <v>0.98036529680365292</v>
      </c>
      <c r="AL73" s="4">
        <v>0.98110200364298727</v>
      </c>
      <c r="AM73" s="5">
        <v>0.98002283105022836</v>
      </c>
      <c r="AN73" s="4">
        <v>0.97796803652968034</v>
      </c>
      <c r="AO73" s="5">
        <v>0.97796803652968034</v>
      </c>
      <c r="AP73" s="6">
        <v>0.97654826958105645</v>
      </c>
      <c r="AQ73" s="18">
        <v>0</v>
      </c>
      <c r="AR73" s="5">
        <v>0</v>
      </c>
      <c r="AS73" s="5">
        <v>0</v>
      </c>
      <c r="AT73" s="4">
        <v>0</v>
      </c>
      <c r="AU73" s="5">
        <v>0</v>
      </c>
      <c r="AV73" s="4">
        <v>0</v>
      </c>
      <c r="AW73" s="36">
        <v>0</v>
      </c>
      <c r="AX73" s="18">
        <v>0</v>
      </c>
      <c r="AY73" s="5">
        <v>0</v>
      </c>
      <c r="AZ73" s="4">
        <v>0</v>
      </c>
      <c r="BA73" s="5">
        <v>0</v>
      </c>
      <c r="BB73" s="4">
        <v>0</v>
      </c>
      <c r="BC73" s="5">
        <v>0</v>
      </c>
      <c r="BD73" s="6">
        <v>0</v>
      </c>
      <c r="BE73" s="97">
        <v>0</v>
      </c>
      <c r="BF73" s="18">
        <v>7.4999999999999997E-2</v>
      </c>
      <c r="BG73" s="5">
        <v>7.5999999999999998E-2</v>
      </c>
      <c r="BH73" s="4">
        <v>5.1999999999999998E-2</v>
      </c>
      <c r="BI73" s="5">
        <v>6.6000000000000003E-2</v>
      </c>
      <c r="BJ73" s="4">
        <v>8.1000000000000003E-2</v>
      </c>
      <c r="BK73" s="5">
        <v>7.350000000000001E-2</v>
      </c>
      <c r="BL73" s="5">
        <v>7.350000000000001E-2</v>
      </c>
      <c r="BM73" s="7">
        <v>3.6750000000000005E-2</v>
      </c>
      <c r="BN73" s="3">
        <v>0</v>
      </c>
      <c r="BO73" s="4">
        <v>0</v>
      </c>
      <c r="BP73" s="5">
        <v>0</v>
      </c>
      <c r="BQ73" s="4">
        <v>0</v>
      </c>
      <c r="BR73" s="5">
        <v>2.8000000000000001E-2</v>
      </c>
      <c r="BS73" s="1">
        <v>1.4000000000000002E-2</v>
      </c>
      <c r="BT73" s="49">
        <v>1.4000000000000002E-2</v>
      </c>
      <c r="BU73" s="30">
        <v>7.000000000000001E-3</v>
      </c>
      <c r="BV73" s="18">
        <v>2.8000000000000001E-2</v>
      </c>
      <c r="BW73" s="5">
        <v>4.2000000000000003E-2</v>
      </c>
      <c r="BX73" s="5">
        <v>6.3000000000000014E-2</v>
      </c>
      <c r="BY73" s="6">
        <v>3.5000000000000003E-2</v>
      </c>
      <c r="BZ73" s="5">
        <v>6.3E-2</v>
      </c>
    </row>
    <row r="74" spans="1:78" x14ac:dyDescent="0.3">
      <c r="A74" s="12">
        <v>10231</v>
      </c>
      <c r="B74" s="37" t="s">
        <v>81</v>
      </c>
      <c r="C74" s="72">
        <v>37.206000000000003</v>
      </c>
      <c r="D74" s="69">
        <v>34.969000000000001</v>
      </c>
      <c r="E74" s="70">
        <v>37.206000000000003</v>
      </c>
      <c r="F74" s="73">
        <v>36.658999999999999</v>
      </c>
      <c r="G74" s="7">
        <v>41.420903199908921</v>
      </c>
      <c r="H74" s="21">
        <v>58.041344748858442</v>
      </c>
      <c r="I74" s="19">
        <v>59.129227283105017</v>
      </c>
      <c r="J74" s="21">
        <v>61.299072176684888</v>
      </c>
      <c r="K74" s="19">
        <v>62.221253995433798</v>
      </c>
      <c r="L74" s="21">
        <v>63.017220091324198</v>
      </c>
      <c r="M74" s="19">
        <v>63.79886073059361</v>
      </c>
      <c r="N74" s="21">
        <v>64.450946493624784</v>
      </c>
      <c r="O74" s="19">
        <v>65.405825570776258</v>
      </c>
      <c r="P74" s="21">
        <v>66.177770433789945</v>
      </c>
      <c r="Q74" s="19">
        <v>66.957817009132427</v>
      </c>
      <c r="R74" s="21">
        <v>67.572831284152997</v>
      </c>
      <c r="S74" s="19">
        <v>68.536686529680367</v>
      </c>
      <c r="T74" s="19">
        <v>69.426722260273991</v>
      </c>
      <c r="U74" s="21">
        <v>70.052493036529683</v>
      </c>
      <c r="V74" s="18">
        <v>0</v>
      </c>
      <c r="W74" s="5">
        <v>0</v>
      </c>
      <c r="X74" s="4">
        <v>0</v>
      </c>
      <c r="Y74" s="5">
        <v>0</v>
      </c>
      <c r="Z74" s="4">
        <v>0</v>
      </c>
      <c r="AA74" s="5">
        <v>0</v>
      </c>
      <c r="AB74" s="4">
        <v>0</v>
      </c>
      <c r="AC74" s="5">
        <v>0</v>
      </c>
      <c r="AD74" s="4">
        <v>0</v>
      </c>
      <c r="AE74" s="5">
        <v>0</v>
      </c>
      <c r="AF74" s="4">
        <v>0</v>
      </c>
      <c r="AG74" s="5">
        <v>0</v>
      </c>
      <c r="AH74" s="5">
        <v>0</v>
      </c>
      <c r="AI74" s="6">
        <v>0</v>
      </c>
      <c r="AJ74" s="18">
        <v>4.4187214611872143</v>
      </c>
      <c r="AK74" s="5">
        <v>4.4187214611872143</v>
      </c>
      <c r="AL74" s="4">
        <v>4.4189435336976324</v>
      </c>
      <c r="AM74" s="5">
        <v>4.4187214611872143</v>
      </c>
      <c r="AN74" s="4">
        <v>4.4187214611872143</v>
      </c>
      <c r="AO74" s="5">
        <v>4.4187214611872143</v>
      </c>
      <c r="AP74" s="6">
        <v>4.4189435336976324</v>
      </c>
      <c r="AQ74" s="18">
        <v>0</v>
      </c>
      <c r="AR74" s="5">
        <v>0</v>
      </c>
      <c r="AS74" s="5">
        <v>0</v>
      </c>
      <c r="AT74" s="4">
        <v>0</v>
      </c>
      <c r="AU74" s="5">
        <v>0</v>
      </c>
      <c r="AV74" s="4">
        <v>0</v>
      </c>
      <c r="AW74" s="36">
        <v>0</v>
      </c>
      <c r="AX74" s="18">
        <v>0</v>
      </c>
      <c r="AY74" s="5">
        <v>0</v>
      </c>
      <c r="AZ74" s="4">
        <v>0</v>
      </c>
      <c r="BA74" s="5">
        <v>0</v>
      </c>
      <c r="BB74" s="4">
        <v>0</v>
      </c>
      <c r="BC74" s="5">
        <v>0</v>
      </c>
      <c r="BD74" s="6">
        <v>0</v>
      </c>
      <c r="BE74" s="97">
        <v>0</v>
      </c>
      <c r="BF74" s="18">
        <v>0.23499999999999999</v>
      </c>
      <c r="BG74" s="5">
        <v>0.36799999999999999</v>
      </c>
      <c r="BH74" s="4">
        <v>0.38400000000000001</v>
      </c>
      <c r="BI74" s="5">
        <v>0.28699999999999998</v>
      </c>
      <c r="BJ74" s="4">
        <v>0.34300000000000003</v>
      </c>
      <c r="BK74" s="5">
        <v>0.315</v>
      </c>
      <c r="BL74" s="5">
        <v>0.315</v>
      </c>
      <c r="BM74" s="7">
        <v>0.1575</v>
      </c>
      <c r="BN74" s="3">
        <v>0</v>
      </c>
      <c r="BO74" s="4">
        <v>0</v>
      </c>
      <c r="BP74" s="5">
        <v>0</v>
      </c>
      <c r="BQ74" s="4">
        <v>1.4E-2</v>
      </c>
      <c r="BR74" s="5">
        <v>0</v>
      </c>
      <c r="BS74" s="1">
        <v>7.000000000000001E-3</v>
      </c>
      <c r="BT74" s="49">
        <v>7.000000000000001E-3</v>
      </c>
      <c r="BU74" s="30">
        <v>3.5000000000000005E-3</v>
      </c>
      <c r="BV74" s="18">
        <v>1.4E-2</v>
      </c>
      <c r="BW74" s="5">
        <v>2.1000000000000001E-2</v>
      </c>
      <c r="BX74" s="5">
        <v>3.1500000000000007E-2</v>
      </c>
      <c r="BY74" s="6">
        <v>1.7500000000000002E-2</v>
      </c>
      <c r="BZ74" s="5">
        <v>3.15E-2</v>
      </c>
    </row>
    <row r="75" spans="1:78" x14ac:dyDescent="0.3">
      <c r="A75" s="12">
        <v>10234</v>
      </c>
      <c r="B75" s="37" t="s">
        <v>82</v>
      </c>
      <c r="C75" s="72">
        <v>51.76</v>
      </c>
      <c r="D75" s="69">
        <v>48.648000000000003</v>
      </c>
      <c r="E75" s="70">
        <v>51.76</v>
      </c>
      <c r="F75" s="73">
        <v>50.999000000000002</v>
      </c>
      <c r="G75" s="7">
        <v>50.318875227686704</v>
      </c>
      <c r="H75" s="21">
        <v>62.03204098173515</v>
      </c>
      <c r="I75" s="19">
        <v>63.607759703196358</v>
      </c>
      <c r="J75" s="21">
        <v>70.899441256830599</v>
      </c>
      <c r="K75" s="19">
        <v>73.044842009132424</v>
      </c>
      <c r="L75" s="21">
        <v>75.079248858447471</v>
      </c>
      <c r="M75" s="19">
        <v>77.135920091324238</v>
      </c>
      <c r="N75" s="21">
        <v>79.0608153460838</v>
      </c>
      <c r="O75" s="19">
        <v>81.316845319634695</v>
      </c>
      <c r="P75" s="21">
        <v>83.441488812785394</v>
      </c>
      <c r="Q75" s="19">
        <v>85.589194292237451</v>
      </c>
      <c r="R75" s="21">
        <v>87.583775273224049</v>
      </c>
      <c r="S75" s="19">
        <v>89.954579908675811</v>
      </c>
      <c r="T75" s="19">
        <v>92.172672146118728</v>
      </c>
      <c r="U75" s="21">
        <v>94.414639726027403</v>
      </c>
      <c r="V75" s="18">
        <v>0</v>
      </c>
      <c r="W75" s="5">
        <v>0</v>
      </c>
      <c r="X75" s="4">
        <v>0</v>
      </c>
      <c r="Y75" s="5">
        <v>0</v>
      </c>
      <c r="Z75" s="4">
        <v>0</v>
      </c>
      <c r="AA75" s="5">
        <v>0</v>
      </c>
      <c r="AB75" s="4">
        <v>0</v>
      </c>
      <c r="AC75" s="5">
        <v>0</v>
      </c>
      <c r="AD75" s="4">
        <v>0</v>
      </c>
      <c r="AE75" s="5">
        <v>0</v>
      </c>
      <c r="AF75" s="4">
        <v>0</v>
      </c>
      <c r="AG75" s="5">
        <v>0</v>
      </c>
      <c r="AH75" s="5">
        <v>0</v>
      </c>
      <c r="AI75" s="6">
        <v>0</v>
      </c>
      <c r="AJ75" s="18">
        <v>0</v>
      </c>
      <c r="AK75" s="5">
        <v>0</v>
      </c>
      <c r="AL75" s="4">
        <v>0</v>
      </c>
      <c r="AM75" s="5">
        <v>0</v>
      </c>
      <c r="AN75" s="4">
        <v>0</v>
      </c>
      <c r="AO75" s="5">
        <v>0</v>
      </c>
      <c r="AP75" s="6">
        <v>0</v>
      </c>
      <c r="AQ75" s="18">
        <v>0</v>
      </c>
      <c r="AR75" s="5">
        <v>0</v>
      </c>
      <c r="AS75" s="5">
        <v>0</v>
      </c>
      <c r="AT75" s="4">
        <v>0</v>
      </c>
      <c r="AU75" s="5">
        <v>0</v>
      </c>
      <c r="AV75" s="4">
        <v>0</v>
      </c>
      <c r="AW75" s="36">
        <v>0</v>
      </c>
      <c r="AX75" s="18">
        <v>0</v>
      </c>
      <c r="AY75" s="5">
        <v>0</v>
      </c>
      <c r="AZ75" s="4">
        <v>0</v>
      </c>
      <c r="BA75" s="5">
        <v>0</v>
      </c>
      <c r="BB75" s="4">
        <v>0</v>
      </c>
      <c r="BC75" s="5">
        <v>0</v>
      </c>
      <c r="BD75" s="6">
        <v>0</v>
      </c>
      <c r="BE75" s="97">
        <v>0</v>
      </c>
      <c r="BF75" s="18">
        <v>0.69399999999999995</v>
      </c>
      <c r="BG75" s="5">
        <v>0.80900000000000005</v>
      </c>
      <c r="BH75" s="4">
        <v>0.52800000000000002</v>
      </c>
      <c r="BI75" s="5">
        <v>0.442</v>
      </c>
      <c r="BJ75" s="4">
        <v>0.41699999999999998</v>
      </c>
      <c r="BK75" s="5">
        <v>0.42949999999999999</v>
      </c>
      <c r="BL75" s="5">
        <v>0.42949999999999999</v>
      </c>
      <c r="BM75" s="7">
        <v>0.21475</v>
      </c>
      <c r="BN75" s="3">
        <v>0.125</v>
      </c>
      <c r="BO75" s="4">
        <v>4.4999999999999998E-2</v>
      </c>
      <c r="BP75" s="5">
        <v>3.0000000000000001E-3</v>
      </c>
      <c r="BQ75" s="4">
        <v>5.0999999999999997E-2</v>
      </c>
      <c r="BR75" s="5">
        <v>1.6E-2</v>
      </c>
      <c r="BS75" s="1">
        <v>3.3500000000000002E-2</v>
      </c>
      <c r="BT75" s="49">
        <v>3.3500000000000002E-2</v>
      </c>
      <c r="BU75" s="30">
        <v>1.6750000000000001E-2</v>
      </c>
      <c r="BV75" s="18">
        <v>0.24</v>
      </c>
      <c r="BW75" s="5">
        <v>0.27349999999999997</v>
      </c>
      <c r="BX75" s="5">
        <v>0.32374999999999993</v>
      </c>
      <c r="BY75" s="6">
        <v>8.3750000000000005E-2</v>
      </c>
      <c r="BZ75" s="5">
        <v>0.15075</v>
      </c>
    </row>
    <row r="76" spans="1:78" x14ac:dyDescent="0.3">
      <c r="A76" s="12">
        <v>10235</v>
      </c>
      <c r="B76" s="37" t="s">
        <v>83</v>
      </c>
      <c r="C76" s="72">
        <v>33.606999999999999</v>
      </c>
      <c r="D76" s="69">
        <v>31.587</v>
      </c>
      <c r="E76" s="70">
        <v>33.606999999999999</v>
      </c>
      <c r="F76" s="73">
        <v>33.113</v>
      </c>
      <c r="G76" s="7">
        <v>31.502049180327869</v>
      </c>
      <c r="H76" s="21">
        <v>30.094400913242008</v>
      </c>
      <c r="I76" s="19">
        <v>30.154643949771689</v>
      </c>
      <c r="J76" s="21">
        <v>30.236434881602911</v>
      </c>
      <c r="K76" s="19">
        <v>30.275495205479451</v>
      </c>
      <c r="L76" s="21">
        <v>30.336101484018265</v>
      </c>
      <c r="M76" s="19">
        <v>30.396829452054792</v>
      </c>
      <c r="N76" s="21">
        <v>30.479276183970857</v>
      </c>
      <c r="O76" s="19">
        <v>30.518650570776259</v>
      </c>
      <c r="P76" s="21">
        <v>30.579743607305929</v>
      </c>
      <c r="Q76" s="19">
        <v>30.640958675799087</v>
      </c>
      <c r="R76" s="21">
        <v>30.724067736794172</v>
      </c>
      <c r="S76" s="19">
        <v>30.763757876712319</v>
      </c>
      <c r="T76" s="19">
        <v>30.825342579908675</v>
      </c>
      <c r="U76" s="21">
        <v>30.887049543378996</v>
      </c>
      <c r="V76" s="18">
        <v>0</v>
      </c>
      <c r="W76" s="5">
        <v>0</v>
      </c>
      <c r="X76" s="4">
        <v>0</v>
      </c>
      <c r="Y76" s="5">
        <v>0</v>
      </c>
      <c r="Z76" s="4">
        <v>0</v>
      </c>
      <c r="AA76" s="5">
        <v>0</v>
      </c>
      <c r="AB76" s="4">
        <v>0</v>
      </c>
      <c r="AC76" s="5">
        <v>0</v>
      </c>
      <c r="AD76" s="4">
        <v>0</v>
      </c>
      <c r="AE76" s="5">
        <v>0</v>
      </c>
      <c r="AF76" s="4">
        <v>0</v>
      </c>
      <c r="AG76" s="5">
        <v>0</v>
      </c>
      <c r="AH76" s="5">
        <v>0</v>
      </c>
      <c r="AI76" s="6">
        <v>0</v>
      </c>
      <c r="AJ76" s="18">
        <v>0</v>
      </c>
      <c r="AK76" s="5">
        <v>0</v>
      </c>
      <c r="AL76" s="4">
        <v>0</v>
      </c>
      <c r="AM76" s="5">
        <v>0</v>
      </c>
      <c r="AN76" s="4">
        <v>0</v>
      </c>
      <c r="AO76" s="5">
        <v>0</v>
      </c>
      <c r="AP76" s="6">
        <v>0</v>
      </c>
      <c r="AQ76" s="18">
        <v>0</v>
      </c>
      <c r="AR76" s="5">
        <v>0</v>
      </c>
      <c r="AS76" s="5">
        <v>0</v>
      </c>
      <c r="AT76" s="4">
        <v>0</v>
      </c>
      <c r="AU76" s="5">
        <v>0</v>
      </c>
      <c r="AV76" s="4">
        <v>0</v>
      </c>
      <c r="AW76" s="36">
        <v>0</v>
      </c>
      <c r="AX76" s="18">
        <v>0</v>
      </c>
      <c r="AY76" s="5">
        <v>0</v>
      </c>
      <c r="AZ76" s="4">
        <v>0</v>
      </c>
      <c r="BA76" s="5">
        <v>0</v>
      </c>
      <c r="BB76" s="4">
        <v>0</v>
      </c>
      <c r="BC76" s="5">
        <v>0</v>
      </c>
      <c r="BD76" s="6">
        <v>0</v>
      </c>
      <c r="BE76" s="97">
        <v>0</v>
      </c>
      <c r="BF76" s="18">
        <v>0.36</v>
      </c>
      <c r="BG76" s="5">
        <v>0.32200000000000001</v>
      </c>
      <c r="BH76" s="4">
        <v>0.38700000000000001</v>
      </c>
      <c r="BI76" s="5">
        <v>0.16300000000000001</v>
      </c>
      <c r="BJ76" s="4">
        <v>0.3</v>
      </c>
      <c r="BK76" s="5">
        <v>0.23149999999999998</v>
      </c>
      <c r="BL76" s="5">
        <v>0.23149999999999998</v>
      </c>
      <c r="BM76" s="7">
        <v>0.11574999999999999</v>
      </c>
      <c r="BN76" s="3">
        <v>0</v>
      </c>
      <c r="BO76" s="4">
        <v>0</v>
      </c>
      <c r="BP76" s="5">
        <v>0</v>
      </c>
      <c r="BQ76" s="4">
        <v>0</v>
      </c>
      <c r="BR76" s="5">
        <v>0</v>
      </c>
      <c r="BS76" s="1">
        <v>0</v>
      </c>
      <c r="BT76" s="49">
        <v>0</v>
      </c>
      <c r="BU76" s="30">
        <v>0</v>
      </c>
      <c r="BV76" s="18">
        <v>0</v>
      </c>
      <c r="BW76" s="5">
        <v>0</v>
      </c>
      <c r="BX76" s="5">
        <v>0</v>
      </c>
      <c r="BY76" s="6">
        <v>0</v>
      </c>
      <c r="BZ76" s="5">
        <v>0</v>
      </c>
    </row>
    <row r="77" spans="1:78" x14ac:dyDescent="0.3">
      <c r="A77" s="12">
        <v>10236</v>
      </c>
      <c r="B77" s="37" t="s">
        <v>84</v>
      </c>
      <c r="C77" s="72">
        <v>29.536999999999999</v>
      </c>
      <c r="D77" s="69">
        <v>27.760999999999999</v>
      </c>
      <c r="E77" s="70">
        <v>29.536999999999999</v>
      </c>
      <c r="F77" s="73">
        <v>29.103000000000002</v>
      </c>
      <c r="G77" s="7">
        <v>28.115551001821494</v>
      </c>
      <c r="H77" s="21">
        <v>28.188405821917808</v>
      </c>
      <c r="I77" s="19">
        <v>28.188405821917804</v>
      </c>
      <c r="J77" s="21">
        <v>28.205313752276869</v>
      </c>
      <c r="K77" s="19">
        <v>28.188405593607307</v>
      </c>
      <c r="L77" s="21">
        <v>28.188405707762559</v>
      </c>
      <c r="M77" s="19">
        <v>28.188405821917808</v>
      </c>
      <c r="N77" s="21">
        <v>28.205313866120214</v>
      </c>
      <c r="O77" s="19">
        <v>28.188405593607303</v>
      </c>
      <c r="P77" s="21">
        <v>28.188405593607307</v>
      </c>
      <c r="Q77" s="19">
        <v>28.188405593607307</v>
      </c>
      <c r="R77" s="21">
        <v>28.20531397996357</v>
      </c>
      <c r="S77" s="19">
        <v>28.188405821917808</v>
      </c>
      <c r="T77" s="19">
        <v>28.188405821917804</v>
      </c>
      <c r="U77" s="21">
        <v>28.188405593607303</v>
      </c>
      <c r="V77" s="18">
        <v>0</v>
      </c>
      <c r="W77" s="5">
        <v>0</v>
      </c>
      <c r="X77" s="4">
        <v>0</v>
      </c>
      <c r="Y77" s="5">
        <v>0</v>
      </c>
      <c r="Z77" s="4">
        <v>0</v>
      </c>
      <c r="AA77" s="5">
        <v>0</v>
      </c>
      <c r="AB77" s="4">
        <v>0</v>
      </c>
      <c r="AC77" s="5">
        <v>0</v>
      </c>
      <c r="AD77" s="4">
        <v>0</v>
      </c>
      <c r="AE77" s="5">
        <v>0</v>
      </c>
      <c r="AF77" s="4">
        <v>0</v>
      </c>
      <c r="AG77" s="5">
        <v>0</v>
      </c>
      <c r="AH77" s="5">
        <v>0</v>
      </c>
      <c r="AI77" s="6">
        <v>0</v>
      </c>
      <c r="AJ77" s="18">
        <v>0</v>
      </c>
      <c r="AK77" s="5">
        <v>0</v>
      </c>
      <c r="AL77" s="4">
        <v>0</v>
      </c>
      <c r="AM77" s="5">
        <v>0</v>
      </c>
      <c r="AN77" s="4">
        <v>0</v>
      </c>
      <c r="AO77" s="5">
        <v>0</v>
      </c>
      <c r="AP77" s="6">
        <v>0</v>
      </c>
      <c r="AQ77" s="18">
        <v>0.13242009132420091</v>
      </c>
      <c r="AR77" s="5">
        <v>0.13242009132420091</v>
      </c>
      <c r="AS77" s="5">
        <v>0.13228597449908924</v>
      </c>
      <c r="AT77" s="4">
        <v>0.13242009132420091</v>
      </c>
      <c r="AU77" s="5">
        <v>0.13242009132420091</v>
      </c>
      <c r="AV77" s="4">
        <v>0.13242009132420091</v>
      </c>
      <c r="AW77" s="36">
        <v>0.13228597449908924</v>
      </c>
      <c r="AX77" s="18">
        <v>0</v>
      </c>
      <c r="AY77" s="5">
        <v>0</v>
      </c>
      <c r="AZ77" s="4">
        <v>0</v>
      </c>
      <c r="BA77" s="5">
        <v>0</v>
      </c>
      <c r="BB77" s="4">
        <v>0</v>
      </c>
      <c r="BC77" s="5">
        <v>0</v>
      </c>
      <c r="BD77" s="6">
        <v>0</v>
      </c>
      <c r="BE77" s="97">
        <v>0</v>
      </c>
      <c r="BF77" s="18">
        <v>0.25</v>
      </c>
      <c r="BG77" s="5">
        <v>0.252</v>
      </c>
      <c r="BH77" s="4">
        <v>0.189</v>
      </c>
      <c r="BI77" s="5">
        <v>0.14899999999999999</v>
      </c>
      <c r="BJ77" s="4">
        <v>7.2999999999999995E-2</v>
      </c>
      <c r="BK77" s="5">
        <v>0.11099999999999999</v>
      </c>
      <c r="BL77" s="5">
        <v>0.11099999999999999</v>
      </c>
      <c r="BM77" s="7">
        <v>5.5499999999999994E-2</v>
      </c>
      <c r="BN77" s="3">
        <v>0</v>
      </c>
      <c r="BO77" s="4">
        <v>0</v>
      </c>
      <c r="BP77" s="5">
        <v>0</v>
      </c>
      <c r="BQ77" s="4">
        <v>0</v>
      </c>
      <c r="BR77" s="5">
        <v>0</v>
      </c>
      <c r="BS77" s="1">
        <v>0</v>
      </c>
      <c r="BT77" s="49">
        <v>0</v>
      </c>
      <c r="BU77" s="30">
        <v>0</v>
      </c>
      <c r="BV77" s="18">
        <v>0</v>
      </c>
      <c r="BW77" s="5">
        <v>0</v>
      </c>
      <c r="BX77" s="5">
        <v>0</v>
      </c>
      <c r="BY77" s="6">
        <v>0</v>
      </c>
      <c r="BZ77" s="5">
        <v>0</v>
      </c>
    </row>
    <row r="78" spans="1:78" x14ac:dyDescent="0.3">
      <c r="A78" s="12">
        <v>10237</v>
      </c>
      <c r="B78" s="37" t="s">
        <v>85</v>
      </c>
      <c r="C78" s="72">
        <v>115.429</v>
      </c>
      <c r="D78" s="69">
        <v>108.49</v>
      </c>
      <c r="E78" s="70">
        <v>115.429</v>
      </c>
      <c r="F78" s="73">
        <v>113.732</v>
      </c>
      <c r="G78" s="7">
        <v>110.87093442622948</v>
      </c>
      <c r="H78" s="21">
        <v>106.11691552511418</v>
      </c>
      <c r="I78" s="19">
        <v>106.11690547945204</v>
      </c>
      <c r="J78" s="21">
        <v>117.64698724954465</v>
      </c>
      <c r="K78" s="19">
        <v>118.64759429223746</v>
      </c>
      <c r="L78" s="21">
        <v>119.5379712328767</v>
      </c>
      <c r="M78" s="19">
        <v>120.42296826484016</v>
      </c>
      <c r="N78" s="21">
        <v>121.31454098360651</v>
      </c>
      <c r="O78" s="19">
        <v>122.08314018264839</v>
      </c>
      <c r="P78" s="21">
        <v>122.69397671232878</v>
      </c>
      <c r="Q78" s="19">
        <v>123.30741061643835</v>
      </c>
      <c r="R78" s="21">
        <v>123.9239541211293</v>
      </c>
      <c r="S78" s="19">
        <v>124.54386883561646</v>
      </c>
      <c r="T78" s="19">
        <v>125.16658630136988</v>
      </c>
      <c r="U78" s="21">
        <v>125.79256301369865</v>
      </c>
      <c r="V78" s="18">
        <v>0</v>
      </c>
      <c r="W78" s="5">
        <v>0</v>
      </c>
      <c r="X78" s="4">
        <v>0</v>
      </c>
      <c r="Y78" s="5">
        <v>0</v>
      </c>
      <c r="Z78" s="4">
        <v>0</v>
      </c>
      <c r="AA78" s="5">
        <v>0</v>
      </c>
      <c r="AB78" s="4">
        <v>0</v>
      </c>
      <c r="AC78" s="5">
        <v>0</v>
      </c>
      <c r="AD78" s="4">
        <v>0</v>
      </c>
      <c r="AE78" s="5">
        <v>0</v>
      </c>
      <c r="AF78" s="4">
        <v>0</v>
      </c>
      <c r="AG78" s="5">
        <v>0</v>
      </c>
      <c r="AH78" s="5">
        <v>0</v>
      </c>
      <c r="AI78" s="6">
        <v>0</v>
      </c>
      <c r="AJ78" s="18">
        <v>1.1896118721461186</v>
      </c>
      <c r="AK78" s="5">
        <v>1.1896118721461186</v>
      </c>
      <c r="AL78" s="4">
        <v>1.1892076502732241</v>
      </c>
      <c r="AM78" s="5">
        <v>1.1896118721461186</v>
      </c>
      <c r="AN78" s="4">
        <v>1.1896118721461186</v>
      </c>
      <c r="AO78" s="5">
        <v>1.1896118721461186</v>
      </c>
      <c r="AP78" s="6">
        <v>1.1892076502732241</v>
      </c>
      <c r="AQ78" s="18">
        <v>0</v>
      </c>
      <c r="AR78" s="5">
        <v>0</v>
      </c>
      <c r="AS78" s="5">
        <v>0</v>
      </c>
      <c r="AT78" s="4">
        <v>0</v>
      </c>
      <c r="AU78" s="5">
        <v>0</v>
      </c>
      <c r="AV78" s="4">
        <v>0</v>
      </c>
      <c r="AW78" s="36">
        <v>0</v>
      </c>
      <c r="AX78" s="18">
        <v>0</v>
      </c>
      <c r="AY78" s="5">
        <v>0</v>
      </c>
      <c r="AZ78" s="4">
        <v>0</v>
      </c>
      <c r="BA78" s="5">
        <v>0</v>
      </c>
      <c r="BB78" s="4">
        <v>0</v>
      </c>
      <c r="BC78" s="5">
        <v>0</v>
      </c>
      <c r="BD78" s="6">
        <v>0</v>
      </c>
      <c r="BE78" s="97">
        <v>0</v>
      </c>
      <c r="BF78" s="18">
        <v>1.056</v>
      </c>
      <c r="BG78" s="5">
        <v>1.032</v>
      </c>
      <c r="BH78" s="4">
        <v>1.1419999999999999</v>
      </c>
      <c r="BI78" s="5">
        <v>0.97399999999999998</v>
      </c>
      <c r="BJ78" s="4">
        <v>1.3009999999999999</v>
      </c>
      <c r="BK78" s="5">
        <v>1.1375</v>
      </c>
      <c r="BL78" s="5">
        <v>1.1375</v>
      </c>
      <c r="BM78" s="7">
        <v>0.56874999999999998</v>
      </c>
      <c r="BN78" s="3">
        <v>0</v>
      </c>
      <c r="BO78" s="4">
        <v>0</v>
      </c>
      <c r="BP78" s="5">
        <v>0</v>
      </c>
      <c r="BQ78" s="4">
        <v>7.2999999999999995E-2</v>
      </c>
      <c r="BR78" s="5">
        <v>9.0999999999999998E-2</v>
      </c>
      <c r="BS78" s="1">
        <v>8.199999999999999E-2</v>
      </c>
      <c r="BT78" s="49">
        <v>8.199999999999999E-2</v>
      </c>
      <c r="BU78" s="30">
        <v>4.0999999999999995E-2</v>
      </c>
      <c r="BV78" s="18">
        <v>0.16399999999999998</v>
      </c>
      <c r="BW78" s="5">
        <v>0.24599999999999997</v>
      </c>
      <c r="BX78" s="5">
        <v>0.36899999999999994</v>
      </c>
      <c r="BY78" s="6">
        <v>0.20499999999999996</v>
      </c>
      <c r="BZ78" s="5">
        <v>0.36899999999999999</v>
      </c>
    </row>
    <row r="79" spans="1:78" x14ac:dyDescent="0.3">
      <c r="A79" s="12">
        <v>10239</v>
      </c>
      <c r="B79" s="37" t="s">
        <v>86</v>
      </c>
      <c r="C79" s="72">
        <v>14.209</v>
      </c>
      <c r="D79" s="69">
        <v>13.355</v>
      </c>
      <c r="E79" s="70">
        <v>14.209</v>
      </c>
      <c r="F79" s="73">
        <v>14</v>
      </c>
      <c r="G79" s="7">
        <v>13.490778688524591</v>
      </c>
      <c r="H79" s="21">
        <v>14.356587214611872</v>
      </c>
      <c r="I79" s="19">
        <v>14.428961415525112</v>
      </c>
      <c r="J79" s="21">
        <v>15.089182946265938</v>
      </c>
      <c r="K79" s="19">
        <v>15.165326369863013</v>
      </c>
      <c r="L79" s="21">
        <v>15.241766324200915</v>
      </c>
      <c r="M79" s="19">
        <v>15.318588356164387</v>
      </c>
      <c r="N79" s="21">
        <v>15.395712887067397</v>
      </c>
      <c r="O79" s="19">
        <v>15.442351255707759</v>
      </c>
      <c r="P79" s="21">
        <v>15.489046461187213</v>
      </c>
      <c r="Q79" s="19">
        <v>15.535882077625573</v>
      </c>
      <c r="R79" s="21">
        <v>15.582774817850639</v>
      </c>
      <c r="S79" s="19">
        <v>15.629974657534248</v>
      </c>
      <c r="T79" s="19">
        <v>15.677233219178081</v>
      </c>
      <c r="U79" s="21">
        <v>15.724633105022834</v>
      </c>
      <c r="V79" s="18">
        <v>0</v>
      </c>
      <c r="W79" s="5">
        <v>0</v>
      </c>
      <c r="X79" s="4">
        <v>0</v>
      </c>
      <c r="Y79" s="5">
        <v>0</v>
      </c>
      <c r="Z79" s="4">
        <v>0</v>
      </c>
      <c r="AA79" s="5">
        <v>0</v>
      </c>
      <c r="AB79" s="4">
        <v>0</v>
      </c>
      <c r="AC79" s="5">
        <v>0</v>
      </c>
      <c r="AD79" s="4">
        <v>0</v>
      </c>
      <c r="AE79" s="5">
        <v>0</v>
      </c>
      <c r="AF79" s="4">
        <v>0</v>
      </c>
      <c r="AG79" s="5">
        <v>0</v>
      </c>
      <c r="AH79" s="5">
        <v>0</v>
      </c>
      <c r="AI79" s="6">
        <v>0</v>
      </c>
      <c r="AJ79" s="18">
        <v>0</v>
      </c>
      <c r="AK79" s="5">
        <v>0</v>
      </c>
      <c r="AL79" s="4">
        <v>0</v>
      </c>
      <c r="AM79" s="5">
        <v>0</v>
      </c>
      <c r="AN79" s="4">
        <v>0</v>
      </c>
      <c r="AO79" s="5">
        <v>0</v>
      </c>
      <c r="AP79" s="6">
        <v>0</v>
      </c>
      <c r="AQ79" s="18">
        <v>0</v>
      </c>
      <c r="AR79" s="5">
        <v>0</v>
      </c>
      <c r="AS79" s="5">
        <v>0</v>
      </c>
      <c r="AT79" s="4">
        <v>0</v>
      </c>
      <c r="AU79" s="5">
        <v>0</v>
      </c>
      <c r="AV79" s="4">
        <v>0</v>
      </c>
      <c r="AW79" s="36">
        <v>0</v>
      </c>
      <c r="AX79" s="18">
        <v>0</v>
      </c>
      <c r="AY79" s="5">
        <v>0</v>
      </c>
      <c r="AZ79" s="4">
        <v>0</v>
      </c>
      <c r="BA79" s="5">
        <v>0</v>
      </c>
      <c r="BB79" s="4">
        <v>0</v>
      </c>
      <c r="BC79" s="5">
        <v>0</v>
      </c>
      <c r="BD79" s="6">
        <v>0</v>
      </c>
      <c r="BE79" s="97">
        <v>0</v>
      </c>
      <c r="BF79" s="18">
        <v>0.13</v>
      </c>
      <c r="BG79" s="5">
        <v>0.16400000000000001</v>
      </c>
      <c r="BH79" s="4">
        <v>5.3999999999999999E-2</v>
      </c>
      <c r="BI79" s="5">
        <v>4.2999999999999997E-2</v>
      </c>
      <c r="BJ79" s="4">
        <v>2.4E-2</v>
      </c>
      <c r="BK79" s="5">
        <v>3.3500000000000002E-2</v>
      </c>
      <c r="BL79" s="5">
        <v>3.3500000000000002E-2</v>
      </c>
      <c r="BM79" s="7">
        <v>1.6750000000000001E-2</v>
      </c>
      <c r="BN79" s="3">
        <v>0</v>
      </c>
      <c r="BO79" s="4">
        <v>0</v>
      </c>
      <c r="BP79" s="5">
        <v>0</v>
      </c>
      <c r="BQ79" s="4">
        <v>0</v>
      </c>
      <c r="BR79" s="5">
        <v>0</v>
      </c>
      <c r="BS79" s="1">
        <v>0</v>
      </c>
      <c r="BT79" s="49">
        <v>0</v>
      </c>
      <c r="BU79" s="30">
        <v>0</v>
      </c>
      <c r="BV79" s="18">
        <v>0</v>
      </c>
      <c r="BW79" s="5">
        <v>0</v>
      </c>
      <c r="BX79" s="5">
        <v>0</v>
      </c>
      <c r="BY79" s="6">
        <v>0</v>
      </c>
      <c r="BZ79" s="5">
        <v>0</v>
      </c>
    </row>
    <row r="80" spans="1:78" x14ac:dyDescent="0.3">
      <c r="A80" s="12">
        <v>10242</v>
      </c>
      <c r="B80" s="37" t="s">
        <v>87</v>
      </c>
      <c r="C80" s="72">
        <v>9.6679999999999993</v>
      </c>
      <c r="D80" s="69">
        <v>9.0869999999999997</v>
      </c>
      <c r="E80" s="70">
        <v>9.6679999999999993</v>
      </c>
      <c r="F80" s="73">
        <v>9.5259999999999998</v>
      </c>
      <c r="G80" s="7">
        <v>9.7440801457194901</v>
      </c>
      <c r="H80" s="21">
        <v>10.013723858447488</v>
      </c>
      <c r="I80" s="19">
        <v>10.073473972602738</v>
      </c>
      <c r="J80" s="21">
        <v>11.303140824225865</v>
      </c>
      <c r="K80" s="19">
        <v>11.468447945205479</v>
      </c>
      <c r="L80" s="21">
        <v>11.615218607305934</v>
      </c>
      <c r="M80" s="19">
        <v>11.761989041095887</v>
      </c>
      <c r="N80" s="21">
        <v>11.888618738615666</v>
      </c>
      <c r="O80" s="19">
        <v>12.055530479452054</v>
      </c>
      <c r="P80" s="21">
        <v>12.20230114155251</v>
      </c>
      <c r="Q80" s="19">
        <v>12.349071347031966</v>
      </c>
      <c r="R80" s="21">
        <v>12.474097108378869</v>
      </c>
      <c r="S80" s="19">
        <v>12.642612214611869</v>
      </c>
      <c r="T80" s="19">
        <v>12.789382648401826</v>
      </c>
      <c r="U80" s="21">
        <v>12.936153881278541</v>
      </c>
      <c r="V80" s="18">
        <v>0</v>
      </c>
      <c r="W80" s="5">
        <v>0</v>
      </c>
      <c r="X80" s="4">
        <v>0</v>
      </c>
      <c r="Y80" s="5">
        <v>0</v>
      </c>
      <c r="Z80" s="4">
        <v>0</v>
      </c>
      <c r="AA80" s="5">
        <v>0</v>
      </c>
      <c r="AB80" s="4">
        <v>0</v>
      </c>
      <c r="AC80" s="5">
        <v>0</v>
      </c>
      <c r="AD80" s="4">
        <v>0</v>
      </c>
      <c r="AE80" s="5">
        <v>0</v>
      </c>
      <c r="AF80" s="4">
        <v>0</v>
      </c>
      <c r="AG80" s="5">
        <v>0</v>
      </c>
      <c r="AH80" s="5">
        <v>0</v>
      </c>
      <c r="AI80" s="6">
        <v>0</v>
      </c>
      <c r="AJ80" s="18">
        <v>0</v>
      </c>
      <c r="AK80" s="5">
        <v>0</v>
      </c>
      <c r="AL80" s="4">
        <v>0</v>
      </c>
      <c r="AM80" s="5">
        <v>0</v>
      </c>
      <c r="AN80" s="4">
        <v>0</v>
      </c>
      <c r="AO80" s="5">
        <v>0</v>
      </c>
      <c r="AP80" s="6">
        <v>0</v>
      </c>
      <c r="AQ80" s="18">
        <v>0</v>
      </c>
      <c r="AR80" s="5">
        <v>0</v>
      </c>
      <c r="AS80" s="5">
        <v>0</v>
      </c>
      <c r="AT80" s="4">
        <v>0</v>
      </c>
      <c r="AU80" s="5">
        <v>0</v>
      </c>
      <c r="AV80" s="4">
        <v>0</v>
      </c>
      <c r="AW80" s="36">
        <v>0</v>
      </c>
      <c r="AX80" s="18">
        <v>0</v>
      </c>
      <c r="AY80" s="5">
        <v>0</v>
      </c>
      <c r="AZ80" s="4">
        <v>0</v>
      </c>
      <c r="BA80" s="5">
        <v>0</v>
      </c>
      <c r="BB80" s="4">
        <v>0</v>
      </c>
      <c r="BC80" s="5">
        <v>0</v>
      </c>
      <c r="BD80" s="6">
        <v>0</v>
      </c>
      <c r="BE80" s="97">
        <v>0</v>
      </c>
      <c r="BF80" s="18">
        <v>0.121</v>
      </c>
      <c r="BG80" s="5">
        <v>4.9000000000000002E-2</v>
      </c>
      <c r="BH80" s="4">
        <v>4.9000000000000002E-2</v>
      </c>
      <c r="BI80" s="5">
        <v>0.105</v>
      </c>
      <c r="BJ80" s="4">
        <v>6.5000000000000002E-2</v>
      </c>
      <c r="BK80" s="5">
        <v>8.4999999999999992E-2</v>
      </c>
      <c r="BL80" s="5">
        <v>8.4999999999999992E-2</v>
      </c>
      <c r="BM80" s="7">
        <v>4.2499999999999996E-2</v>
      </c>
      <c r="BN80" s="3">
        <v>0</v>
      </c>
      <c r="BO80" s="4">
        <v>0</v>
      </c>
      <c r="BP80" s="5">
        <v>0</v>
      </c>
      <c r="BQ80" s="4">
        <v>0</v>
      </c>
      <c r="BR80" s="5">
        <v>0</v>
      </c>
      <c r="BS80" s="1">
        <v>0</v>
      </c>
      <c r="BT80" s="49">
        <v>0</v>
      </c>
      <c r="BU80" s="30">
        <v>0</v>
      </c>
      <c r="BV80" s="18">
        <v>0</v>
      </c>
      <c r="BW80" s="5">
        <v>0</v>
      </c>
      <c r="BX80" s="5">
        <v>0</v>
      </c>
      <c r="BY80" s="6">
        <v>0</v>
      </c>
      <c r="BZ80" s="5">
        <v>0</v>
      </c>
    </row>
    <row r="81" spans="1:78" x14ac:dyDescent="0.3">
      <c r="A81" s="12">
        <v>10244</v>
      </c>
      <c r="B81" s="37" t="s">
        <v>88</v>
      </c>
      <c r="C81" s="72">
        <v>87.320999999999998</v>
      </c>
      <c r="D81" s="69">
        <v>82.070999999999998</v>
      </c>
      <c r="E81" s="70">
        <v>87.320999999999998</v>
      </c>
      <c r="F81" s="73">
        <v>86.037999999999997</v>
      </c>
      <c r="G81" s="7">
        <v>84.541211293260474</v>
      </c>
      <c r="H81" s="21">
        <v>99.916129223744278</v>
      </c>
      <c r="I81" s="19">
        <v>101.25024748858445</v>
      </c>
      <c r="J81" s="21">
        <v>101.73999373861568</v>
      </c>
      <c r="K81" s="19">
        <v>103.1294506849315</v>
      </c>
      <c r="L81" s="21">
        <v>104.46356575342466</v>
      </c>
      <c r="M81" s="19">
        <v>105.79769075342466</v>
      </c>
      <c r="N81" s="21">
        <v>107.06188308287797</v>
      </c>
      <c r="O81" s="19">
        <v>108.46592111872145</v>
      </c>
      <c r="P81" s="21">
        <v>109.80004714611871</v>
      </c>
      <c r="Q81" s="19">
        <v>111.1341603881279</v>
      </c>
      <c r="R81" s="21">
        <v>112.38378346994539</v>
      </c>
      <c r="S81" s="19">
        <v>113.80240251141554</v>
      </c>
      <c r="T81" s="19">
        <v>115.13653230593607</v>
      </c>
      <c r="U81" s="21">
        <v>116.47064303652967</v>
      </c>
      <c r="V81" s="18">
        <v>0</v>
      </c>
      <c r="W81" s="5">
        <v>0</v>
      </c>
      <c r="X81" s="4">
        <v>0</v>
      </c>
      <c r="Y81" s="5">
        <v>0</v>
      </c>
      <c r="Z81" s="4">
        <v>0</v>
      </c>
      <c r="AA81" s="5">
        <v>0</v>
      </c>
      <c r="AB81" s="4">
        <v>0</v>
      </c>
      <c r="AC81" s="5">
        <v>0</v>
      </c>
      <c r="AD81" s="4">
        <v>0</v>
      </c>
      <c r="AE81" s="5">
        <v>0</v>
      </c>
      <c r="AF81" s="4">
        <v>0</v>
      </c>
      <c r="AG81" s="5">
        <v>0</v>
      </c>
      <c r="AH81" s="5">
        <v>0</v>
      </c>
      <c r="AI81" s="6">
        <v>0</v>
      </c>
      <c r="AJ81" s="18">
        <v>1.0299086757990867</v>
      </c>
      <c r="AK81" s="5">
        <v>1.0300228310502284</v>
      </c>
      <c r="AL81" s="4">
        <v>1.0288023679417122</v>
      </c>
      <c r="AM81" s="5">
        <v>1.0297945205479453</v>
      </c>
      <c r="AN81" s="4">
        <v>1.0297945205479453</v>
      </c>
      <c r="AO81" s="5">
        <v>1.0297945205479453</v>
      </c>
      <c r="AP81" s="6">
        <v>1.0289162112932604</v>
      </c>
      <c r="AQ81" s="18">
        <v>0.74771689497716898</v>
      </c>
      <c r="AR81" s="5">
        <v>0.74771689497716898</v>
      </c>
      <c r="AS81" s="5">
        <v>0.74669854280510017</v>
      </c>
      <c r="AT81" s="4">
        <v>0.74771689497716898</v>
      </c>
      <c r="AU81" s="5">
        <v>0.74771689497716898</v>
      </c>
      <c r="AV81" s="4">
        <v>0.74771689497716898</v>
      </c>
      <c r="AW81" s="36">
        <v>0.74669854280510017</v>
      </c>
      <c r="AX81" s="18">
        <v>2.5729452054794519</v>
      </c>
      <c r="AY81" s="5">
        <v>2.5729452054794519</v>
      </c>
      <c r="AZ81" s="4">
        <v>2.5766165755919856</v>
      </c>
      <c r="BA81" s="5">
        <v>2.5729452054794519</v>
      </c>
      <c r="BB81" s="4">
        <v>2.5729452054794519</v>
      </c>
      <c r="BC81" s="5">
        <v>2.5729452054794519</v>
      </c>
      <c r="BD81" s="6">
        <v>2.5766165755919856</v>
      </c>
      <c r="BE81" s="97">
        <v>0</v>
      </c>
      <c r="BF81" s="18">
        <v>0.79100000000000004</v>
      </c>
      <c r="BG81" s="5">
        <v>1.2370000000000001</v>
      </c>
      <c r="BH81" s="4">
        <v>1.3140000000000001</v>
      </c>
      <c r="BI81" s="5">
        <v>0.25</v>
      </c>
      <c r="BJ81" s="4">
        <v>0.81299999999999994</v>
      </c>
      <c r="BK81" s="5">
        <v>0.53149999999999997</v>
      </c>
      <c r="BL81" s="5">
        <v>0.53149999999999997</v>
      </c>
      <c r="BM81" s="7">
        <v>0.26574999999999999</v>
      </c>
      <c r="BN81" s="3">
        <v>0</v>
      </c>
      <c r="BO81" s="4">
        <v>0</v>
      </c>
      <c r="BP81" s="5">
        <v>0</v>
      </c>
      <c r="BQ81" s="4">
        <v>6.9000000000000006E-2</v>
      </c>
      <c r="BR81" s="5">
        <v>0</v>
      </c>
      <c r="BS81" s="1">
        <v>3.4499999999999996E-2</v>
      </c>
      <c r="BT81" s="49">
        <v>3.4499999999999996E-2</v>
      </c>
      <c r="BU81" s="30">
        <v>1.7249999999999998E-2</v>
      </c>
      <c r="BV81" s="18">
        <v>6.9000000000000006E-2</v>
      </c>
      <c r="BW81" s="5">
        <v>0.10350000000000001</v>
      </c>
      <c r="BX81" s="5">
        <v>0.15525</v>
      </c>
      <c r="BY81" s="6">
        <v>8.6249999999999993E-2</v>
      </c>
      <c r="BZ81" s="5">
        <v>0.15525</v>
      </c>
    </row>
    <row r="82" spans="1:78" x14ac:dyDescent="0.3">
      <c r="A82" s="12">
        <v>10246</v>
      </c>
      <c r="B82" s="37" t="s">
        <v>89</v>
      </c>
      <c r="C82" s="72">
        <v>9.1210000000000004</v>
      </c>
      <c r="D82" s="69">
        <v>8.5730000000000004</v>
      </c>
      <c r="E82" s="70">
        <v>9.1210000000000004</v>
      </c>
      <c r="F82" s="73">
        <v>8.9870000000000001</v>
      </c>
      <c r="G82" s="7">
        <v>9.1317167577413478</v>
      </c>
      <c r="H82" s="21">
        <v>9.3484480593607309</v>
      </c>
      <c r="I82" s="19">
        <v>9.3850675799086751</v>
      </c>
      <c r="J82" s="21">
        <v>10.369152550091073</v>
      </c>
      <c r="K82" s="19">
        <v>10.403553767123286</v>
      </c>
      <c r="L82" s="21">
        <v>10.443866780821915</v>
      </c>
      <c r="M82" s="19">
        <v>10.484178652968037</v>
      </c>
      <c r="N82" s="21">
        <v>10.52996049635701</v>
      </c>
      <c r="O82" s="19">
        <v>10.564802853881279</v>
      </c>
      <c r="P82" s="21">
        <v>10.605114497716896</v>
      </c>
      <c r="Q82" s="19">
        <v>10.645427054794519</v>
      </c>
      <c r="R82" s="21">
        <v>10.690767987249545</v>
      </c>
      <c r="S82" s="19">
        <v>10.726051484018262</v>
      </c>
      <c r="T82" s="19">
        <v>10.766363470319636</v>
      </c>
      <c r="U82" s="21">
        <v>10.806675684931506</v>
      </c>
      <c r="V82" s="18">
        <v>0</v>
      </c>
      <c r="W82" s="5">
        <v>0</v>
      </c>
      <c r="X82" s="4">
        <v>0</v>
      </c>
      <c r="Y82" s="5">
        <v>0</v>
      </c>
      <c r="Z82" s="4">
        <v>0</v>
      </c>
      <c r="AA82" s="5">
        <v>0</v>
      </c>
      <c r="AB82" s="4">
        <v>0</v>
      </c>
      <c r="AC82" s="5">
        <v>0</v>
      </c>
      <c r="AD82" s="4">
        <v>0</v>
      </c>
      <c r="AE82" s="5">
        <v>0</v>
      </c>
      <c r="AF82" s="4">
        <v>0</v>
      </c>
      <c r="AG82" s="5">
        <v>0</v>
      </c>
      <c r="AH82" s="5">
        <v>0</v>
      </c>
      <c r="AI82" s="6">
        <v>0</v>
      </c>
      <c r="AJ82" s="18">
        <v>0.54189497716894974</v>
      </c>
      <c r="AK82" s="5">
        <v>0.54189497716894974</v>
      </c>
      <c r="AL82" s="4">
        <v>0.54041438979963574</v>
      </c>
      <c r="AM82" s="5">
        <v>0.54189497716894974</v>
      </c>
      <c r="AN82" s="4">
        <v>0.54189497716894974</v>
      </c>
      <c r="AO82" s="5">
        <v>0.54189497716894974</v>
      </c>
      <c r="AP82" s="6">
        <v>0.54041438979963574</v>
      </c>
      <c r="AQ82" s="18">
        <v>0</v>
      </c>
      <c r="AR82" s="5">
        <v>0</v>
      </c>
      <c r="AS82" s="5">
        <v>0</v>
      </c>
      <c r="AT82" s="4">
        <v>0</v>
      </c>
      <c r="AU82" s="5">
        <v>0</v>
      </c>
      <c r="AV82" s="4">
        <v>0</v>
      </c>
      <c r="AW82" s="36">
        <v>0</v>
      </c>
      <c r="AX82" s="18">
        <v>0</v>
      </c>
      <c r="AY82" s="5">
        <v>0</v>
      </c>
      <c r="AZ82" s="4">
        <v>0</v>
      </c>
      <c r="BA82" s="5">
        <v>0</v>
      </c>
      <c r="BB82" s="4">
        <v>0</v>
      </c>
      <c r="BC82" s="5">
        <v>0</v>
      </c>
      <c r="BD82" s="6">
        <v>0</v>
      </c>
      <c r="BE82" s="97">
        <v>0</v>
      </c>
      <c r="BF82" s="18">
        <v>5.0999999999999997E-2</v>
      </c>
      <c r="BG82" s="5">
        <v>9.4E-2</v>
      </c>
      <c r="BH82" s="4">
        <v>8.8999999999999996E-2</v>
      </c>
      <c r="BI82" s="5">
        <v>7.2999999999999995E-2</v>
      </c>
      <c r="BJ82" s="4">
        <v>3.1E-2</v>
      </c>
      <c r="BK82" s="5">
        <v>5.2000000000000005E-2</v>
      </c>
      <c r="BL82" s="5">
        <v>5.2000000000000005E-2</v>
      </c>
      <c r="BM82" s="7">
        <v>2.6000000000000002E-2</v>
      </c>
      <c r="BN82" s="3">
        <v>0</v>
      </c>
      <c r="BO82" s="4">
        <v>0</v>
      </c>
      <c r="BP82" s="5">
        <v>0</v>
      </c>
      <c r="BQ82" s="4">
        <v>0</v>
      </c>
      <c r="BR82" s="5">
        <v>0</v>
      </c>
      <c r="BS82" s="1">
        <v>0</v>
      </c>
      <c r="BT82" s="49">
        <v>0</v>
      </c>
      <c r="BU82" s="30">
        <v>0</v>
      </c>
      <c r="BV82" s="18">
        <v>0</v>
      </c>
      <c r="BW82" s="5">
        <v>0</v>
      </c>
      <c r="BX82" s="5">
        <v>0</v>
      </c>
      <c r="BY82" s="6">
        <v>0</v>
      </c>
      <c r="BZ82" s="5">
        <v>0</v>
      </c>
    </row>
    <row r="83" spans="1:78" x14ac:dyDescent="0.3">
      <c r="A83" s="12">
        <v>10247</v>
      </c>
      <c r="B83" s="37" t="s">
        <v>90</v>
      </c>
      <c r="C83" s="72">
        <v>81.120999999999995</v>
      </c>
      <c r="D83" s="69">
        <v>76.244</v>
      </c>
      <c r="E83" s="70">
        <v>81.120999999999995</v>
      </c>
      <c r="F83" s="73">
        <v>79.929000000000002</v>
      </c>
      <c r="G83" s="7">
        <v>80.094148451730419</v>
      </c>
      <c r="H83" s="21">
        <v>79.865636986301354</v>
      </c>
      <c r="I83" s="19">
        <v>80.287311073059371</v>
      </c>
      <c r="J83" s="21">
        <v>80.609891279599282</v>
      </c>
      <c r="K83" s="19">
        <v>81.094880022831049</v>
      </c>
      <c r="L83" s="21">
        <v>81.482082762557084</v>
      </c>
      <c r="M83" s="19">
        <v>81.859013698630136</v>
      </c>
      <c r="N83" s="21">
        <v>82.135086407103813</v>
      </c>
      <c r="O83" s="19">
        <v>82.584147146118724</v>
      </c>
      <c r="P83" s="21">
        <v>82.933291324200908</v>
      </c>
      <c r="Q83" s="19">
        <v>83.274067579908689</v>
      </c>
      <c r="R83" s="21">
        <v>83.511969489981794</v>
      </c>
      <c r="S83" s="19">
        <v>83.932039726027398</v>
      </c>
      <c r="T83" s="19">
        <v>84.249943036529672</v>
      </c>
      <c r="U83" s="21">
        <v>84.560888470319625</v>
      </c>
      <c r="V83" s="18">
        <v>0</v>
      </c>
      <c r="W83" s="5">
        <v>0</v>
      </c>
      <c r="X83" s="4">
        <v>0</v>
      </c>
      <c r="Y83" s="5">
        <v>0</v>
      </c>
      <c r="Z83" s="4">
        <v>0</v>
      </c>
      <c r="AA83" s="5">
        <v>0</v>
      </c>
      <c r="AB83" s="4">
        <v>0</v>
      </c>
      <c r="AC83" s="5">
        <v>0</v>
      </c>
      <c r="AD83" s="4">
        <v>0</v>
      </c>
      <c r="AE83" s="5">
        <v>0</v>
      </c>
      <c r="AF83" s="4">
        <v>0</v>
      </c>
      <c r="AG83" s="5">
        <v>0</v>
      </c>
      <c r="AH83" s="5">
        <v>0</v>
      </c>
      <c r="AI83" s="6">
        <v>0</v>
      </c>
      <c r="AJ83" s="18">
        <v>0.65627853881278542</v>
      </c>
      <c r="AK83" s="5">
        <v>0.65627853881278542</v>
      </c>
      <c r="AL83" s="4">
        <v>0.65585154826958103</v>
      </c>
      <c r="AM83" s="5">
        <v>0.65627853881278542</v>
      </c>
      <c r="AN83" s="4">
        <v>0.65627853881278542</v>
      </c>
      <c r="AO83" s="5">
        <v>0.65627853881278542</v>
      </c>
      <c r="AP83" s="6">
        <v>0.65585154826958103</v>
      </c>
      <c r="AQ83" s="18">
        <v>0</v>
      </c>
      <c r="AR83" s="5">
        <v>0</v>
      </c>
      <c r="AS83" s="5">
        <v>0</v>
      </c>
      <c r="AT83" s="4">
        <v>0</v>
      </c>
      <c r="AU83" s="5">
        <v>0</v>
      </c>
      <c r="AV83" s="4">
        <v>0</v>
      </c>
      <c r="AW83" s="36">
        <v>0</v>
      </c>
      <c r="AX83" s="18">
        <v>1.7284246575342466</v>
      </c>
      <c r="AY83" s="5">
        <v>1.7284246575342466</v>
      </c>
      <c r="AZ83" s="4">
        <v>1.7278005464480874</v>
      </c>
      <c r="BA83" s="5">
        <v>1.7284246575342466</v>
      </c>
      <c r="BB83" s="4">
        <v>1.7284246575342466</v>
      </c>
      <c r="BC83" s="5">
        <v>1.7284246575342466</v>
      </c>
      <c r="BD83" s="6">
        <v>1.7278005464480874</v>
      </c>
      <c r="BE83" s="97">
        <v>0</v>
      </c>
      <c r="BF83" s="18">
        <v>1.446</v>
      </c>
      <c r="BG83" s="5">
        <v>1.109</v>
      </c>
      <c r="BH83" s="4">
        <v>0.441</v>
      </c>
      <c r="BI83" s="5">
        <v>0.54600000000000004</v>
      </c>
      <c r="BJ83" s="4">
        <v>0.33900000000000002</v>
      </c>
      <c r="BK83" s="5">
        <v>0.4425</v>
      </c>
      <c r="BL83" s="5">
        <v>0.4425</v>
      </c>
      <c r="BM83" s="7">
        <v>0.22125</v>
      </c>
      <c r="BN83" s="3">
        <v>0.20200000000000001</v>
      </c>
      <c r="BO83" s="4">
        <v>0.04</v>
      </c>
      <c r="BP83" s="5">
        <v>0.11799999999999999</v>
      </c>
      <c r="BQ83" s="4">
        <v>0.10199999999999999</v>
      </c>
      <c r="BR83" s="5">
        <v>0</v>
      </c>
      <c r="BS83" s="1">
        <v>5.1000000000000004E-2</v>
      </c>
      <c r="BT83" s="49">
        <v>5.1000000000000004E-2</v>
      </c>
      <c r="BU83" s="30">
        <v>2.5500000000000002E-2</v>
      </c>
      <c r="BV83" s="18">
        <v>0.46199999999999997</v>
      </c>
      <c r="BW83" s="5">
        <v>0.51300000000000001</v>
      </c>
      <c r="BX83" s="5">
        <v>0.58950000000000002</v>
      </c>
      <c r="BY83" s="6">
        <v>0.1275</v>
      </c>
      <c r="BZ83" s="5">
        <v>0.22949999999999998</v>
      </c>
    </row>
    <row r="84" spans="1:78" x14ac:dyDescent="0.3">
      <c r="A84" s="12">
        <v>10256</v>
      </c>
      <c r="B84" s="37" t="s">
        <v>91</v>
      </c>
      <c r="C84" s="72">
        <v>47.442999999999998</v>
      </c>
      <c r="D84" s="69">
        <v>44.591000000000001</v>
      </c>
      <c r="E84" s="70">
        <v>47.442999999999998</v>
      </c>
      <c r="F84" s="73">
        <v>46.746000000000002</v>
      </c>
      <c r="G84" s="7">
        <v>46.004326047358838</v>
      </c>
      <c r="H84" s="21">
        <v>51.622084589041101</v>
      </c>
      <c r="I84" s="19">
        <v>52.178222374429225</v>
      </c>
      <c r="J84" s="21">
        <v>58.118010587431684</v>
      </c>
      <c r="K84" s="19">
        <v>59.571964155251159</v>
      </c>
      <c r="L84" s="21">
        <v>60.529902397260265</v>
      </c>
      <c r="M84" s="19">
        <v>61.462381849315065</v>
      </c>
      <c r="N84" s="21">
        <v>61.923351548269579</v>
      </c>
      <c r="O84" s="19">
        <v>63.256144977168944</v>
      </c>
      <c r="P84" s="21">
        <v>64.119766894977175</v>
      </c>
      <c r="Q84" s="19">
        <v>64.962644292237442</v>
      </c>
      <c r="R84" s="21">
        <v>65.329048269581051</v>
      </c>
      <c r="S84" s="19">
        <v>66.589991095890397</v>
      </c>
      <c r="T84" s="19">
        <v>67.376207534246575</v>
      </c>
      <c r="U84" s="21">
        <v>68.145198059360709</v>
      </c>
      <c r="V84" s="18">
        <v>0</v>
      </c>
      <c r="W84" s="5">
        <v>0</v>
      </c>
      <c r="X84" s="4">
        <v>0</v>
      </c>
      <c r="Y84" s="5">
        <v>0</v>
      </c>
      <c r="Z84" s="4">
        <v>0</v>
      </c>
      <c r="AA84" s="5">
        <v>0</v>
      </c>
      <c r="AB84" s="4">
        <v>0</v>
      </c>
      <c r="AC84" s="5">
        <v>0</v>
      </c>
      <c r="AD84" s="4">
        <v>0</v>
      </c>
      <c r="AE84" s="5">
        <v>0</v>
      </c>
      <c r="AF84" s="4">
        <v>0</v>
      </c>
      <c r="AG84" s="5">
        <v>0</v>
      </c>
      <c r="AH84" s="5">
        <v>0</v>
      </c>
      <c r="AI84" s="6">
        <v>0</v>
      </c>
      <c r="AJ84" s="18">
        <v>0</v>
      </c>
      <c r="AK84" s="5">
        <v>0</v>
      </c>
      <c r="AL84" s="4">
        <v>0</v>
      </c>
      <c r="AM84" s="5">
        <v>0</v>
      </c>
      <c r="AN84" s="4">
        <v>0</v>
      </c>
      <c r="AO84" s="5">
        <v>0</v>
      </c>
      <c r="AP84" s="6">
        <v>0</v>
      </c>
      <c r="AQ84" s="18">
        <v>0.52180365296803655</v>
      </c>
      <c r="AR84" s="5">
        <v>0.52180365296803655</v>
      </c>
      <c r="AS84" s="5">
        <v>0.52174408014571949</v>
      </c>
      <c r="AT84" s="4">
        <v>0.52180365296803655</v>
      </c>
      <c r="AU84" s="5">
        <v>0.52180365296803655</v>
      </c>
      <c r="AV84" s="4">
        <v>0.52180365296803655</v>
      </c>
      <c r="AW84" s="36">
        <v>0.52174408014571949</v>
      </c>
      <c r="AX84" s="18">
        <v>0</v>
      </c>
      <c r="AY84" s="5">
        <v>0</v>
      </c>
      <c r="AZ84" s="4">
        <v>0</v>
      </c>
      <c r="BA84" s="5">
        <v>0</v>
      </c>
      <c r="BB84" s="4">
        <v>0</v>
      </c>
      <c r="BC84" s="5">
        <v>0</v>
      </c>
      <c r="BD84" s="6">
        <v>0</v>
      </c>
      <c r="BE84" s="97">
        <v>0</v>
      </c>
      <c r="BF84" s="18">
        <v>0.35699999999999998</v>
      </c>
      <c r="BG84" s="5">
        <v>0.40799999999999997</v>
      </c>
      <c r="BH84" s="4">
        <v>0.44700000000000001</v>
      </c>
      <c r="BI84" s="5">
        <v>0.41799999999999998</v>
      </c>
      <c r="BJ84" s="4">
        <v>0.23699999999999999</v>
      </c>
      <c r="BK84" s="5">
        <v>0.32750000000000001</v>
      </c>
      <c r="BL84" s="5">
        <v>0.32750000000000001</v>
      </c>
      <c r="BM84" s="7">
        <v>0.16375000000000001</v>
      </c>
      <c r="BN84" s="3">
        <v>0</v>
      </c>
      <c r="BO84" s="4">
        <v>0</v>
      </c>
      <c r="BP84" s="5">
        <v>0</v>
      </c>
      <c r="BQ84" s="4">
        <v>0</v>
      </c>
      <c r="BR84" s="5">
        <v>0</v>
      </c>
      <c r="BS84" s="1">
        <v>0</v>
      </c>
      <c r="BT84" s="49">
        <v>0</v>
      </c>
      <c r="BU84" s="30">
        <v>0</v>
      </c>
      <c r="BV84" s="18">
        <v>0</v>
      </c>
      <c r="BW84" s="5">
        <v>0</v>
      </c>
      <c r="BX84" s="5">
        <v>0</v>
      </c>
      <c r="BY84" s="6">
        <v>0</v>
      </c>
      <c r="BZ84" s="5">
        <v>0</v>
      </c>
    </row>
    <row r="85" spans="1:78" x14ac:dyDescent="0.3">
      <c r="A85" s="12">
        <v>10258</v>
      </c>
      <c r="B85" s="37" t="s">
        <v>92</v>
      </c>
      <c r="C85" s="72">
        <v>38.518000000000001</v>
      </c>
      <c r="D85" s="69">
        <v>36.201999999999998</v>
      </c>
      <c r="E85" s="70">
        <v>38.518000000000001</v>
      </c>
      <c r="F85" s="73">
        <v>37.951999999999998</v>
      </c>
      <c r="G85" s="7">
        <v>44.891848816029146</v>
      </c>
      <c r="H85" s="21">
        <v>48.244700342465755</v>
      </c>
      <c r="I85" s="19">
        <v>48.501571803652986</v>
      </c>
      <c r="J85" s="21">
        <v>50.956154257741353</v>
      </c>
      <c r="K85" s="19">
        <v>51.210906963470322</v>
      </c>
      <c r="L85" s="21">
        <v>51.466942237442943</v>
      </c>
      <c r="M85" s="19">
        <v>51.724255479452054</v>
      </c>
      <c r="N85" s="21">
        <v>51.98285985883426</v>
      </c>
      <c r="O85" s="19">
        <v>52.242749429223743</v>
      </c>
      <c r="P85" s="21">
        <v>52.503939383561651</v>
      </c>
      <c r="Q85" s="19">
        <v>52.766439840182656</v>
      </c>
      <c r="R85" s="21">
        <v>53.030257172131137</v>
      </c>
      <c r="S85" s="19">
        <v>53.295385502283096</v>
      </c>
      <c r="T85" s="19">
        <v>53.56184486301369</v>
      </c>
      <c r="U85" s="21">
        <v>53.829633561643824</v>
      </c>
      <c r="V85" s="18">
        <v>0</v>
      </c>
      <c r="W85" s="5">
        <v>0</v>
      </c>
      <c r="X85" s="4">
        <v>0</v>
      </c>
      <c r="Y85" s="5">
        <v>0</v>
      </c>
      <c r="Z85" s="4">
        <v>0</v>
      </c>
      <c r="AA85" s="5">
        <v>0</v>
      </c>
      <c r="AB85" s="4">
        <v>0</v>
      </c>
      <c r="AC85" s="5">
        <v>0</v>
      </c>
      <c r="AD85" s="4">
        <v>0</v>
      </c>
      <c r="AE85" s="5">
        <v>0</v>
      </c>
      <c r="AF85" s="4">
        <v>0</v>
      </c>
      <c r="AG85" s="5">
        <v>0</v>
      </c>
      <c r="AH85" s="5">
        <v>0</v>
      </c>
      <c r="AI85" s="6">
        <v>0</v>
      </c>
      <c r="AJ85" s="18">
        <v>9.7512557077625566</v>
      </c>
      <c r="AK85" s="5">
        <v>9.7512557077625566</v>
      </c>
      <c r="AL85" s="4">
        <v>9.7452185792349724</v>
      </c>
      <c r="AM85" s="5">
        <v>9.7512557077625566</v>
      </c>
      <c r="AN85" s="4">
        <v>9.9681506849315067</v>
      </c>
      <c r="AO85" s="5">
        <v>9.9681506849315067</v>
      </c>
      <c r="AP85" s="6">
        <v>9.9619763205828775</v>
      </c>
      <c r="AQ85" s="18">
        <v>0</v>
      </c>
      <c r="AR85" s="5">
        <v>0</v>
      </c>
      <c r="AS85" s="5">
        <v>0</v>
      </c>
      <c r="AT85" s="4">
        <v>0</v>
      </c>
      <c r="AU85" s="5">
        <v>0</v>
      </c>
      <c r="AV85" s="4">
        <v>0</v>
      </c>
      <c r="AW85" s="36">
        <v>0</v>
      </c>
      <c r="AX85" s="18">
        <v>0</v>
      </c>
      <c r="AY85" s="5">
        <v>0</v>
      </c>
      <c r="AZ85" s="4">
        <v>0</v>
      </c>
      <c r="BA85" s="5">
        <v>0</v>
      </c>
      <c r="BB85" s="4">
        <v>0</v>
      </c>
      <c r="BC85" s="5">
        <v>0</v>
      </c>
      <c r="BD85" s="6">
        <v>0</v>
      </c>
      <c r="BE85" s="97">
        <v>0</v>
      </c>
      <c r="BF85" s="18">
        <v>0.371</v>
      </c>
      <c r="BG85" s="5">
        <v>0.36199999999999999</v>
      </c>
      <c r="BH85" s="4">
        <v>0.27</v>
      </c>
      <c r="BI85" s="5">
        <v>0.50600000000000001</v>
      </c>
      <c r="BJ85" s="4">
        <v>0.52300000000000002</v>
      </c>
      <c r="BK85" s="5">
        <v>0.51449999999999996</v>
      </c>
      <c r="BL85" s="5">
        <v>0.51449999999999996</v>
      </c>
      <c r="BM85" s="7">
        <v>0.25724999999999998</v>
      </c>
      <c r="BN85" s="3">
        <v>0.01</v>
      </c>
      <c r="BO85" s="4">
        <v>0</v>
      </c>
      <c r="BP85" s="5">
        <v>0</v>
      </c>
      <c r="BQ85" s="4">
        <v>0</v>
      </c>
      <c r="BR85" s="5">
        <v>0.06</v>
      </c>
      <c r="BS85" s="1">
        <v>0.03</v>
      </c>
      <c r="BT85" s="49">
        <v>0.03</v>
      </c>
      <c r="BU85" s="30">
        <v>1.4999999999999999E-2</v>
      </c>
      <c r="BV85" s="18">
        <v>6.9999999999999993E-2</v>
      </c>
      <c r="BW85" s="5">
        <v>9.9999999999999992E-2</v>
      </c>
      <c r="BX85" s="5">
        <v>0.14500000000000002</v>
      </c>
      <c r="BY85" s="6">
        <v>7.4999999999999997E-2</v>
      </c>
      <c r="BZ85" s="5">
        <v>0.13500000000000001</v>
      </c>
    </row>
    <row r="86" spans="1:78" x14ac:dyDescent="0.3">
      <c r="A86" s="12">
        <v>10259</v>
      </c>
      <c r="B86" s="37" t="s">
        <v>93</v>
      </c>
      <c r="C86" s="72">
        <v>27.388000000000002</v>
      </c>
      <c r="D86" s="69">
        <v>25.741</v>
      </c>
      <c r="E86" s="70">
        <v>27.388000000000002</v>
      </c>
      <c r="F86" s="73">
        <v>26.984999999999999</v>
      </c>
      <c r="G86" s="7">
        <v>25.6974043715847</v>
      </c>
      <c r="H86" s="21">
        <v>29.748515410958905</v>
      </c>
      <c r="I86" s="19">
        <v>30.140494977168959</v>
      </c>
      <c r="J86" s="21">
        <v>33.47039287340619</v>
      </c>
      <c r="K86" s="19">
        <v>33.872032648401834</v>
      </c>
      <c r="L86" s="21">
        <v>34.278500570776266</v>
      </c>
      <c r="M86" s="19">
        <v>36.677996689497711</v>
      </c>
      <c r="N86" s="21">
        <v>36.934743055555565</v>
      </c>
      <c r="O86" s="19">
        <v>37.193281963470312</v>
      </c>
      <c r="P86" s="21">
        <v>37.45363869863013</v>
      </c>
      <c r="Q86" s="19">
        <v>37.715811301369854</v>
      </c>
      <c r="R86" s="21">
        <v>37.979821835154823</v>
      </c>
      <c r="S86" s="19">
        <v>38.245679109589041</v>
      </c>
      <c r="T86" s="19">
        <v>38.513401141552514</v>
      </c>
      <c r="U86" s="21">
        <v>38.782994406392689</v>
      </c>
      <c r="V86" s="18">
        <v>0</v>
      </c>
      <c r="W86" s="5">
        <v>0</v>
      </c>
      <c r="X86" s="4">
        <v>0</v>
      </c>
      <c r="Y86" s="5">
        <v>0</v>
      </c>
      <c r="Z86" s="4">
        <v>0</v>
      </c>
      <c r="AA86" s="5">
        <v>0</v>
      </c>
      <c r="AB86" s="4">
        <v>0</v>
      </c>
      <c r="AC86" s="5">
        <v>0</v>
      </c>
      <c r="AD86" s="4">
        <v>0</v>
      </c>
      <c r="AE86" s="5">
        <v>0</v>
      </c>
      <c r="AF86" s="4">
        <v>0</v>
      </c>
      <c r="AG86" s="5">
        <v>0</v>
      </c>
      <c r="AH86" s="5">
        <v>0</v>
      </c>
      <c r="AI86" s="6">
        <v>0</v>
      </c>
      <c r="AJ86" s="18">
        <v>0</v>
      </c>
      <c r="AK86" s="5">
        <v>0</v>
      </c>
      <c r="AL86" s="4">
        <v>0</v>
      </c>
      <c r="AM86" s="5">
        <v>0</v>
      </c>
      <c r="AN86" s="4">
        <v>0</v>
      </c>
      <c r="AO86" s="5">
        <v>0</v>
      </c>
      <c r="AP86" s="6">
        <v>0</v>
      </c>
      <c r="AQ86" s="18">
        <v>0</v>
      </c>
      <c r="AR86" s="5">
        <v>0</v>
      </c>
      <c r="AS86" s="5">
        <v>0</v>
      </c>
      <c r="AT86" s="4">
        <v>0</v>
      </c>
      <c r="AU86" s="5">
        <v>0</v>
      </c>
      <c r="AV86" s="4">
        <v>0</v>
      </c>
      <c r="AW86" s="36">
        <v>0</v>
      </c>
      <c r="AX86" s="18">
        <v>0</v>
      </c>
      <c r="AY86" s="5">
        <v>0</v>
      </c>
      <c r="AZ86" s="4">
        <v>0</v>
      </c>
      <c r="BA86" s="5">
        <v>0</v>
      </c>
      <c r="BB86" s="4">
        <v>0</v>
      </c>
      <c r="BC86" s="5">
        <v>0</v>
      </c>
      <c r="BD86" s="6">
        <v>0</v>
      </c>
      <c r="BE86" s="97">
        <v>0</v>
      </c>
      <c r="BF86" s="18">
        <v>0.17899999999999999</v>
      </c>
      <c r="BG86" s="5">
        <v>0.14499999999999999</v>
      </c>
      <c r="BH86" s="4">
        <v>0.308</v>
      </c>
      <c r="BI86" s="5">
        <v>0.22500000000000001</v>
      </c>
      <c r="BJ86" s="4">
        <v>0.17499999999999999</v>
      </c>
      <c r="BK86" s="5">
        <v>0.2</v>
      </c>
      <c r="BL86" s="5">
        <v>0.2</v>
      </c>
      <c r="BM86" s="7">
        <v>0.1</v>
      </c>
      <c r="BN86" s="3">
        <v>0</v>
      </c>
      <c r="BO86" s="4">
        <v>0</v>
      </c>
      <c r="BP86" s="5">
        <v>0</v>
      </c>
      <c r="BQ86" s="4">
        <v>0</v>
      </c>
      <c r="BR86" s="5">
        <v>0</v>
      </c>
      <c r="BS86" s="1">
        <v>0</v>
      </c>
      <c r="BT86" s="49">
        <v>0</v>
      </c>
      <c r="BU86" s="30">
        <v>0</v>
      </c>
      <c r="BV86" s="18">
        <v>0</v>
      </c>
      <c r="BW86" s="5">
        <v>0</v>
      </c>
      <c r="BX86" s="5">
        <v>0</v>
      </c>
      <c r="BY86" s="6">
        <v>0</v>
      </c>
      <c r="BZ86" s="5">
        <v>0</v>
      </c>
    </row>
    <row r="87" spans="1:78" x14ac:dyDescent="0.3">
      <c r="A87" s="12">
        <v>10260</v>
      </c>
      <c r="B87" s="37" t="s">
        <v>94</v>
      </c>
      <c r="C87" s="72">
        <v>26.677</v>
      </c>
      <c r="D87" s="69">
        <v>25.073</v>
      </c>
      <c r="E87" s="70">
        <v>26.677</v>
      </c>
      <c r="F87" s="73">
        <v>26.285</v>
      </c>
      <c r="G87" s="7">
        <v>25.430897085610201</v>
      </c>
      <c r="H87" s="21">
        <v>26.679056392694068</v>
      </c>
      <c r="I87" s="19">
        <v>26.793847831050225</v>
      </c>
      <c r="J87" s="21">
        <v>27.046295081967216</v>
      </c>
      <c r="K87" s="19">
        <v>27.1764350456621</v>
      </c>
      <c r="L87" s="21">
        <v>27.303574315068492</v>
      </c>
      <c r="M87" s="19">
        <v>27.430712785388131</v>
      </c>
      <c r="N87" s="21">
        <v>27.553462317850638</v>
      </c>
      <c r="O87" s="19">
        <v>27.684991324200912</v>
      </c>
      <c r="P87" s="21">
        <v>27.812130707762567</v>
      </c>
      <c r="Q87" s="19">
        <v>27.9392700913242</v>
      </c>
      <c r="R87" s="21">
        <v>28.060629439890707</v>
      </c>
      <c r="S87" s="19">
        <v>28.193548972602741</v>
      </c>
      <c r="T87" s="19">
        <v>28.320687214611873</v>
      </c>
      <c r="U87" s="21">
        <v>28.447827168949768</v>
      </c>
      <c r="V87" s="18">
        <v>0</v>
      </c>
      <c r="W87" s="5">
        <v>0</v>
      </c>
      <c r="X87" s="4">
        <v>0</v>
      </c>
      <c r="Y87" s="5">
        <v>0</v>
      </c>
      <c r="Z87" s="4">
        <v>0</v>
      </c>
      <c r="AA87" s="5">
        <v>0</v>
      </c>
      <c r="AB87" s="4">
        <v>0</v>
      </c>
      <c r="AC87" s="5">
        <v>0</v>
      </c>
      <c r="AD87" s="4">
        <v>0</v>
      </c>
      <c r="AE87" s="5">
        <v>0</v>
      </c>
      <c r="AF87" s="4">
        <v>0</v>
      </c>
      <c r="AG87" s="5">
        <v>0</v>
      </c>
      <c r="AH87" s="5">
        <v>0</v>
      </c>
      <c r="AI87" s="6">
        <v>0</v>
      </c>
      <c r="AJ87" s="18">
        <v>0</v>
      </c>
      <c r="AK87" s="5">
        <v>0</v>
      </c>
      <c r="AL87" s="4">
        <v>0</v>
      </c>
      <c r="AM87" s="5">
        <v>0</v>
      </c>
      <c r="AN87" s="4">
        <v>0</v>
      </c>
      <c r="AO87" s="5">
        <v>0</v>
      </c>
      <c r="AP87" s="6">
        <v>0</v>
      </c>
      <c r="AQ87" s="18">
        <v>0</v>
      </c>
      <c r="AR87" s="5">
        <v>0</v>
      </c>
      <c r="AS87" s="5">
        <v>0</v>
      </c>
      <c r="AT87" s="4">
        <v>0</v>
      </c>
      <c r="AU87" s="5">
        <v>0</v>
      </c>
      <c r="AV87" s="4">
        <v>0</v>
      </c>
      <c r="AW87" s="36">
        <v>0</v>
      </c>
      <c r="AX87" s="18">
        <v>0</v>
      </c>
      <c r="AY87" s="5">
        <v>0</v>
      </c>
      <c r="AZ87" s="4">
        <v>0</v>
      </c>
      <c r="BA87" s="5">
        <v>0</v>
      </c>
      <c r="BB87" s="4">
        <v>0</v>
      </c>
      <c r="BC87" s="5">
        <v>0</v>
      </c>
      <c r="BD87" s="6">
        <v>0</v>
      </c>
      <c r="BE87" s="97">
        <v>0</v>
      </c>
      <c r="BF87" s="18">
        <v>0.246</v>
      </c>
      <c r="BG87" s="5">
        <v>0.25800000000000001</v>
      </c>
      <c r="BH87" s="4">
        <v>0.379</v>
      </c>
      <c r="BI87" s="5">
        <v>0.35399999999999998</v>
      </c>
      <c r="BJ87" s="4">
        <v>0.28999999999999998</v>
      </c>
      <c r="BK87" s="5">
        <v>0.32199999999999995</v>
      </c>
      <c r="BL87" s="5">
        <v>0.32199999999999995</v>
      </c>
      <c r="BM87" s="7">
        <v>0.16099999999999998</v>
      </c>
      <c r="BN87" s="3">
        <v>0</v>
      </c>
      <c r="BO87" s="4">
        <v>0</v>
      </c>
      <c r="BP87" s="5">
        <v>0</v>
      </c>
      <c r="BQ87" s="4">
        <v>0</v>
      </c>
      <c r="BR87" s="5">
        <v>0</v>
      </c>
      <c r="BS87" s="1">
        <v>0</v>
      </c>
      <c r="BT87" s="49">
        <v>0</v>
      </c>
      <c r="BU87" s="30">
        <v>0</v>
      </c>
      <c r="BV87" s="18">
        <v>0</v>
      </c>
      <c r="BW87" s="5">
        <v>0</v>
      </c>
      <c r="BX87" s="5">
        <v>0</v>
      </c>
      <c r="BY87" s="6">
        <v>0</v>
      </c>
      <c r="BZ87" s="5">
        <v>0</v>
      </c>
    </row>
    <row r="88" spans="1:78" x14ac:dyDescent="0.3">
      <c r="A88" s="12">
        <v>10273</v>
      </c>
      <c r="B88" s="37" t="s">
        <v>95</v>
      </c>
      <c r="C88" s="72">
        <v>5.9690000000000003</v>
      </c>
      <c r="D88" s="69">
        <v>5.61</v>
      </c>
      <c r="E88" s="70">
        <v>5.9690000000000003</v>
      </c>
      <c r="F88" s="73">
        <v>5.8810000000000002</v>
      </c>
      <c r="G88" s="7">
        <v>6.0002276867030968</v>
      </c>
      <c r="H88" s="21">
        <v>8.2516535388127856</v>
      </c>
      <c r="I88" s="19">
        <v>8.5909462328767123</v>
      </c>
      <c r="J88" s="21">
        <v>8.0852246129326026</v>
      </c>
      <c r="K88" s="19">
        <v>8.1819651826484012</v>
      </c>
      <c r="L88" s="21">
        <v>8.194042465753423</v>
      </c>
      <c r="M88" s="19">
        <v>8.2061196347031942</v>
      </c>
      <c r="N88" s="21">
        <v>8.2129098360655757</v>
      </c>
      <c r="O88" s="19">
        <v>8.230274200913243</v>
      </c>
      <c r="P88" s="21">
        <v>8.2423510273972589</v>
      </c>
      <c r="Q88" s="19">
        <v>8.2544280821917795</v>
      </c>
      <c r="R88" s="21">
        <v>8.2610868624772316</v>
      </c>
      <c r="S88" s="19">
        <v>8.278582305936073</v>
      </c>
      <c r="T88" s="19">
        <v>8.2906598173515977</v>
      </c>
      <c r="U88" s="21">
        <v>8.3027367579908677</v>
      </c>
      <c r="V88" s="18">
        <v>0</v>
      </c>
      <c r="W88" s="5">
        <v>0</v>
      </c>
      <c r="X88" s="4">
        <v>0</v>
      </c>
      <c r="Y88" s="5">
        <v>0</v>
      </c>
      <c r="Z88" s="4">
        <v>0</v>
      </c>
      <c r="AA88" s="5">
        <v>0</v>
      </c>
      <c r="AB88" s="4">
        <v>0</v>
      </c>
      <c r="AC88" s="5">
        <v>0</v>
      </c>
      <c r="AD88" s="4">
        <v>0</v>
      </c>
      <c r="AE88" s="5">
        <v>0</v>
      </c>
      <c r="AF88" s="4">
        <v>0</v>
      </c>
      <c r="AG88" s="5">
        <v>0</v>
      </c>
      <c r="AH88" s="5">
        <v>0</v>
      </c>
      <c r="AI88" s="6">
        <v>0</v>
      </c>
      <c r="AJ88" s="18">
        <v>0</v>
      </c>
      <c r="AK88" s="5">
        <v>0</v>
      </c>
      <c r="AL88" s="4">
        <v>0</v>
      </c>
      <c r="AM88" s="5">
        <v>0</v>
      </c>
      <c r="AN88" s="4">
        <v>0</v>
      </c>
      <c r="AO88" s="5">
        <v>0</v>
      </c>
      <c r="AP88" s="6">
        <v>0</v>
      </c>
      <c r="AQ88" s="18">
        <v>0</v>
      </c>
      <c r="AR88" s="5">
        <v>0</v>
      </c>
      <c r="AS88" s="5">
        <v>0</v>
      </c>
      <c r="AT88" s="4">
        <v>0</v>
      </c>
      <c r="AU88" s="5">
        <v>0</v>
      </c>
      <c r="AV88" s="4">
        <v>0</v>
      </c>
      <c r="AW88" s="36">
        <v>0</v>
      </c>
      <c r="AX88" s="18">
        <v>0</v>
      </c>
      <c r="AY88" s="5">
        <v>0</v>
      </c>
      <c r="AZ88" s="4">
        <v>0</v>
      </c>
      <c r="BA88" s="5">
        <v>0</v>
      </c>
      <c r="BB88" s="4">
        <v>0</v>
      </c>
      <c r="BC88" s="5">
        <v>0</v>
      </c>
      <c r="BD88" s="6">
        <v>0</v>
      </c>
      <c r="BE88" s="97">
        <v>0</v>
      </c>
      <c r="BF88" s="18">
        <v>9.0999999999999998E-2</v>
      </c>
      <c r="BG88" s="5">
        <v>8.1000000000000003E-2</v>
      </c>
      <c r="BH88" s="4">
        <v>4.4999999999999998E-2</v>
      </c>
      <c r="BI88" s="5">
        <v>1.6E-2</v>
      </c>
      <c r="BJ88" s="4">
        <v>0.01</v>
      </c>
      <c r="BK88" s="5">
        <v>1.3000000000000001E-2</v>
      </c>
      <c r="BL88" s="5">
        <v>1.3000000000000001E-2</v>
      </c>
      <c r="BM88" s="7">
        <v>6.5000000000000006E-3</v>
      </c>
      <c r="BN88" s="3">
        <v>0</v>
      </c>
      <c r="BO88" s="4">
        <v>0</v>
      </c>
      <c r="BP88" s="5">
        <v>0</v>
      </c>
      <c r="BQ88" s="4">
        <v>0</v>
      </c>
      <c r="BR88" s="5">
        <v>0</v>
      </c>
      <c r="BS88" s="1">
        <v>0</v>
      </c>
      <c r="BT88" s="49">
        <v>0</v>
      </c>
      <c r="BU88" s="30">
        <v>0</v>
      </c>
      <c r="BV88" s="18">
        <v>0</v>
      </c>
      <c r="BW88" s="5">
        <v>0</v>
      </c>
      <c r="BX88" s="5">
        <v>0</v>
      </c>
      <c r="BY88" s="6">
        <v>0</v>
      </c>
      <c r="BZ88" s="5">
        <v>0</v>
      </c>
    </row>
    <row r="89" spans="1:78" x14ac:dyDescent="0.3">
      <c r="A89" s="12">
        <v>10278</v>
      </c>
      <c r="B89" s="37" t="s">
        <v>96</v>
      </c>
      <c r="C89" s="72">
        <v>36.463999999999999</v>
      </c>
      <c r="D89" s="69">
        <v>34.271999999999998</v>
      </c>
      <c r="E89" s="70">
        <v>36.463999999999999</v>
      </c>
      <c r="F89" s="73">
        <v>35.927999999999997</v>
      </c>
      <c r="G89" s="7">
        <v>39.229394353369763</v>
      </c>
      <c r="H89" s="21">
        <v>39.989389041095876</v>
      </c>
      <c r="I89" s="19">
        <v>40.538996004566215</v>
      </c>
      <c r="J89" s="21">
        <v>41.060892190346088</v>
      </c>
      <c r="K89" s="19">
        <v>41.638206963470303</v>
      </c>
      <c r="L89" s="21">
        <v>42.18781301369863</v>
      </c>
      <c r="M89" s="19">
        <v>42.737419063926943</v>
      </c>
      <c r="N89" s="21">
        <v>43.253310792349723</v>
      </c>
      <c r="O89" s="19">
        <v>43.836631963470325</v>
      </c>
      <c r="P89" s="21">
        <v>44.38623801369863</v>
      </c>
      <c r="Q89" s="19">
        <v>44.935844063926936</v>
      </c>
      <c r="R89" s="21">
        <v>45.445727117486349</v>
      </c>
      <c r="S89" s="19">
        <v>46.035055479452062</v>
      </c>
      <c r="T89" s="19">
        <v>46.584662100456612</v>
      </c>
      <c r="U89" s="21">
        <v>47.134267922374434</v>
      </c>
      <c r="V89" s="18">
        <v>0</v>
      </c>
      <c r="W89" s="5">
        <v>0</v>
      </c>
      <c r="X89" s="4">
        <v>0</v>
      </c>
      <c r="Y89" s="5">
        <v>0</v>
      </c>
      <c r="Z89" s="4">
        <v>0</v>
      </c>
      <c r="AA89" s="5">
        <v>0</v>
      </c>
      <c r="AB89" s="4">
        <v>0</v>
      </c>
      <c r="AC89" s="5">
        <v>0</v>
      </c>
      <c r="AD89" s="4">
        <v>0</v>
      </c>
      <c r="AE89" s="5">
        <v>0</v>
      </c>
      <c r="AF89" s="4">
        <v>0</v>
      </c>
      <c r="AG89" s="5">
        <v>0</v>
      </c>
      <c r="AH89" s="5">
        <v>0</v>
      </c>
      <c r="AI89" s="6">
        <v>0</v>
      </c>
      <c r="AJ89" s="18">
        <v>1.5296803652968036</v>
      </c>
      <c r="AK89" s="5">
        <v>1.5296803652968036</v>
      </c>
      <c r="AL89" s="4">
        <v>1.5273224043715847</v>
      </c>
      <c r="AM89" s="5">
        <v>1.5296803652968036</v>
      </c>
      <c r="AN89" s="4">
        <v>1.5296803652968036</v>
      </c>
      <c r="AO89" s="5">
        <v>1.5296803652968036</v>
      </c>
      <c r="AP89" s="6">
        <v>1.5273224043715847</v>
      </c>
      <c r="AQ89" s="18">
        <v>0</v>
      </c>
      <c r="AR89" s="5">
        <v>0</v>
      </c>
      <c r="AS89" s="5">
        <v>0</v>
      </c>
      <c r="AT89" s="4">
        <v>0</v>
      </c>
      <c r="AU89" s="5">
        <v>0</v>
      </c>
      <c r="AV89" s="4">
        <v>0</v>
      </c>
      <c r="AW89" s="36">
        <v>0</v>
      </c>
      <c r="AX89" s="18">
        <v>0</v>
      </c>
      <c r="AY89" s="5">
        <v>0</v>
      </c>
      <c r="AZ89" s="4">
        <v>0</v>
      </c>
      <c r="BA89" s="5">
        <v>0</v>
      </c>
      <c r="BB89" s="4">
        <v>0</v>
      </c>
      <c r="BC89" s="5">
        <v>0</v>
      </c>
      <c r="BD89" s="6">
        <v>0</v>
      </c>
      <c r="BE89" s="97">
        <v>0</v>
      </c>
      <c r="BF89" s="18">
        <v>0.41799999999999998</v>
      </c>
      <c r="BG89" s="5">
        <v>0.30299999999999999</v>
      </c>
      <c r="BH89" s="4">
        <v>0.35099999999999998</v>
      </c>
      <c r="BI89" s="5">
        <v>0.156</v>
      </c>
      <c r="BJ89" s="4">
        <v>0.44</v>
      </c>
      <c r="BK89" s="5">
        <v>0.29799999999999999</v>
      </c>
      <c r="BL89" s="5">
        <v>0.29799999999999999</v>
      </c>
      <c r="BM89" s="7">
        <v>0.14899999999999999</v>
      </c>
      <c r="BN89" s="3">
        <v>6.8000000000000005E-2</v>
      </c>
      <c r="BO89" s="4">
        <v>0</v>
      </c>
      <c r="BP89" s="5">
        <v>0</v>
      </c>
      <c r="BQ89" s="4">
        <v>1E-3</v>
      </c>
      <c r="BR89" s="5">
        <v>2E-3</v>
      </c>
      <c r="BS89" s="1">
        <v>1.5E-3</v>
      </c>
      <c r="BT89" s="49">
        <v>1.5E-3</v>
      </c>
      <c r="BU89" s="30">
        <v>7.5000000000000002E-4</v>
      </c>
      <c r="BV89" s="18">
        <v>7.1000000000000008E-2</v>
      </c>
      <c r="BW89" s="5">
        <v>7.2500000000000009E-2</v>
      </c>
      <c r="BX89" s="5">
        <v>7.4750000000000011E-2</v>
      </c>
      <c r="BY89" s="6">
        <v>3.7499999999999999E-3</v>
      </c>
      <c r="BZ89" s="5">
        <v>6.7499999999999999E-3</v>
      </c>
    </row>
    <row r="90" spans="1:78" x14ac:dyDescent="0.3">
      <c r="A90" s="12">
        <v>10279</v>
      </c>
      <c r="B90" s="37" t="s">
        <v>97</v>
      </c>
      <c r="C90" s="72">
        <v>65.730999999999995</v>
      </c>
      <c r="D90" s="69">
        <v>61.779000000000003</v>
      </c>
      <c r="E90" s="70">
        <v>65.730999999999995</v>
      </c>
      <c r="F90" s="73">
        <v>64.765000000000001</v>
      </c>
      <c r="G90" s="7">
        <v>65.270719489981786</v>
      </c>
      <c r="H90" s="21">
        <v>137.6997885844749</v>
      </c>
      <c r="I90" s="19">
        <v>163.57611347031963</v>
      </c>
      <c r="J90" s="21">
        <v>159.86907445355195</v>
      </c>
      <c r="K90" s="19">
        <v>184.8089255707763</v>
      </c>
      <c r="L90" s="21">
        <v>206.0403159817352</v>
      </c>
      <c r="M90" s="19">
        <v>225.94328630136988</v>
      </c>
      <c r="N90" s="21">
        <v>247.57012044626595</v>
      </c>
      <c r="O90" s="19">
        <v>270.3873388127854</v>
      </c>
      <c r="P90" s="21">
        <v>293.21181666666672</v>
      </c>
      <c r="Q90" s="19">
        <v>298.96735513698627</v>
      </c>
      <c r="R90" s="21">
        <v>298.1507161885246</v>
      </c>
      <c r="S90" s="19">
        <v>298.96788436073058</v>
      </c>
      <c r="T90" s="19">
        <v>290.10991666666672</v>
      </c>
      <c r="U90" s="21">
        <v>284.72146232876719</v>
      </c>
      <c r="V90" s="18">
        <v>63.149925570776269</v>
      </c>
      <c r="W90" s="5">
        <v>87.570579908675796</v>
      </c>
      <c r="X90" s="4">
        <v>77.837290132695202</v>
      </c>
      <c r="Y90" s="5">
        <v>102.81177561409827</v>
      </c>
      <c r="Z90" s="4">
        <v>168.85338230593609</v>
      </c>
      <c r="AA90" s="5">
        <v>200.82833915525111</v>
      </c>
      <c r="AB90" s="4">
        <v>232.01043294626592</v>
      </c>
      <c r="AC90" s="5">
        <v>262.28073630136987</v>
      </c>
      <c r="AD90" s="4">
        <v>271.91046974885842</v>
      </c>
      <c r="AE90" s="5">
        <v>274.64743025114154</v>
      </c>
      <c r="AF90" s="4">
        <v>280.62399840619315</v>
      </c>
      <c r="AG90" s="5">
        <v>286.7169392694064</v>
      </c>
      <c r="AH90" s="5">
        <v>292.79327705479454</v>
      </c>
      <c r="AI90" s="6">
        <v>297.06519497716903</v>
      </c>
      <c r="AJ90" s="18">
        <v>4.404452054794521</v>
      </c>
      <c r="AK90" s="5">
        <v>4.404452054794521</v>
      </c>
      <c r="AL90" s="4">
        <v>4.4050546448087431</v>
      </c>
      <c r="AM90" s="5">
        <v>4.404452054794521</v>
      </c>
      <c r="AN90" s="4">
        <v>4.404452054794521</v>
      </c>
      <c r="AO90" s="5">
        <v>4.404452054794521</v>
      </c>
      <c r="AP90" s="6">
        <v>4.4050546448087431</v>
      </c>
      <c r="AQ90" s="18">
        <v>0</v>
      </c>
      <c r="AR90" s="5">
        <v>0</v>
      </c>
      <c r="AS90" s="5">
        <v>0</v>
      </c>
      <c r="AT90" s="4">
        <v>0</v>
      </c>
      <c r="AU90" s="5">
        <v>0</v>
      </c>
      <c r="AV90" s="4">
        <v>0</v>
      </c>
      <c r="AW90" s="36">
        <v>0</v>
      </c>
      <c r="AX90" s="18">
        <v>0</v>
      </c>
      <c r="AY90" s="5">
        <v>0</v>
      </c>
      <c r="AZ90" s="4">
        <v>0</v>
      </c>
      <c r="BA90" s="5">
        <v>0</v>
      </c>
      <c r="BB90" s="4">
        <v>0</v>
      </c>
      <c r="BC90" s="5">
        <v>0</v>
      </c>
      <c r="BD90" s="6">
        <v>0</v>
      </c>
      <c r="BE90" s="97">
        <v>0</v>
      </c>
      <c r="BF90" s="18">
        <v>0.56000000000000005</v>
      </c>
      <c r="BG90" s="5">
        <v>0.60299999999999998</v>
      </c>
      <c r="BH90" s="4">
        <v>0.56499999999999995</v>
      </c>
      <c r="BI90" s="5">
        <v>0.41099999999999998</v>
      </c>
      <c r="BJ90" s="4">
        <v>0.19600000000000001</v>
      </c>
      <c r="BK90" s="5">
        <v>0.30349999999999999</v>
      </c>
      <c r="BL90" s="5">
        <v>0.30349999999999999</v>
      </c>
      <c r="BM90" s="7">
        <v>0.15175</v>
      </c>
      <c r="BN90" s="3">
        <v>1E-3</v>
      </c>
      <c r="BO90" s="4">
        <v>0</v>
      </c>
      <c r="BP90" s="5">
        <v>0.108</v>
      </c>
      <c r="BQ90" s="4">
        <v>0.123</v>
      </c>
      <c r="BR90" s="5">
        <v>0</v>
      </c>
      <c r="BS90" s="1">
        <v>6.1499999999999999E-2</v>
      </c>
      <c r="BT90" s="49">
        <v>6.1499999999999999E-2</v>
      </c>
      <c r="BU90" s="30">
        <v>3.075E-2</v>
      </c>
      <c r="BV90" s="18">
        <v>0.23199999999999998</v>
      </c>
      <c r="BW90" s="5">
        <v>0.29349999999999998</v>
      </c>
      <c r="BX90" s="5">
        <v>0.38574999999999998</v>
      </c>
      <c r="BY90" s="6">
        <v>0.15375</v>
      </c>
      <c r="BZ90" s="5">
        <v>0.27675</v>
      </c>
    </row>
    <row r="91" spans="1:78" x14ac:dyDescent="0.3">
      <c r="A91" s="12">
        <v>10284</v>
      </c>
      <c r="B91" s="37" t="s">
        <v>98</v>
      </c>
      <c r="C91" s="72">
        <v>10.31</v>
      </c>
      <c r="D91" s="69">
        <v>9.69</v>
      </c>
      <c r="E91" s="70">
        <v>10.31</v>
      </c>
      <c r="F91" s="73">
        <v>10.157999999999999</v>
      </c>
      <c r="G91" s="7">
        <v>9.7841530054644803</v>
      </c>
      <c r="H91" s="21">
        <v>10.614960616438356</v>
      </c>
      <c r="I91" s="19">
        <v>10.666957990867582</v>
      </c>
      <c r="J91" s="21">
        <v>10.849461520947175</v>
      </c>
      <c r="K91" s="19">
        <v>10.997114041095891</v>
      </c>
      <c r="L91" s="21">
        <v>11.107962671232878</v>
      </c>
      <c r="M91" s="19">
        <v>11.21587214611872</v>
      </c>
      <c r="N91" s="21">
        <v>11.286100295992712</v>
      </c>
      <c r="O91" s="19">
        <v>11.423466438356163</v>
      </c>
      <c r="P91" s="21">
        <v>11.523420433789953</v>
      </c>
      <c r="Q91" s="19">
        <v>11.620978652968038</v>
      </c>
      <c r="R91" s="21">
        <v>11.680279257741351</v>
      </c>
      <c r="S91" s="19">
        <v>11.809345890410958</v>
      </c>
      <c r="T91" s="19">
        <v>11.900357420091327</v>
      </c>
      <c r="U91" s="21">
        <v>11.989376255707763</v>
      </c>
      <c r="V91" s="18">
        <v>0</v>
      </c>
      <c r="W91" s="5">
        <v>0</v>
      </c>
      <c r="X91" s="4">
        <v>0</v>
      </c>
      <c r="Y91" s="5">
        <v>0</v>
      </c>
      <c r="Z91" s="4">
        <v>0</v>
      </c>
      <c r="AA91" s="5">
        <v>0</v>
      </c>
      <c r="AB91" s="4">
        <v>0</v>
      </c>
      <c r="AC91" s="5">
        <v>0</v>
      </c>
      <c r="AD91" s="4">
        <v>0</v>
      </c>
      <c r="AE91" s="5">
        <v>0</v>
      </c>
      <c r="AF91" s="4">
        <v>0</v>
      </c>
      <c r="AG91" s="5">
        <v>0</v>
      </c>
      <c r="AH91" s="5">
        <v>0</v>
      </c>
      <c r="AI91" s="6">
        <v>0</v>
      </c>
      <c r="AJ91" s="18">
        <v>0</v>
      </c>
      <c r="AK91" s="5">
        <v>0</v>
      </c>
      <c r="AL91" s="4">
        <v>0</v>
      </c>
      <c r="AM91" s="5">
        <v>0</v>
      </c>
      <c r="AN91" s="4">
        <v>0</v>
      </c>
      <c r="AO91" s="5">
        <v>0</v>
      </c>
      <c r="AP91" s="6">
        <v>0</v>
      </c>
      <c r="AQ91" s="18">
        <v>0</v>
      </c>
      <c r="AR91" s="5">
        <v>0</v>
      </c>
      <c r="AS91" s="5">
        <v>0</v>
      </c>
      <c r="AT91" s="4">
        <v>0</v>
      </c>
      <c r="AU91" s="5">
        <v>0</v>
      </c>
      <c r="AV91" s="4">
        <v>0</v>
      </c>
      <c r="AW91" s="36">
        <v>0</v>
      </c>
      <c r="AX91" s="18">
        <v>0</v>
      </c>
      <c r="AY91" s="5">
        <v>0</v>
      </c>
      <c r="AZ91" s="4">
        <v>0</v>
      </c>
      <c r="BA91" s="5">
        <v>0</v>
      </c>
      <c r="BB91" s="4">
        <v>0</v>
      </c>
      <c r="BC91" s="5">
        <v>0</v>
      </c>
      <c r="BD91" s="6">
        <v>0</v>
      </c>
      <c r="BE91" s="97">
        <v>0</v>
      </c>
      <c r="BF91" s="18">
        <v>5.6000000000000001E-2</v>
      </c>
      <c r="BG91" s="5">
        <v>0.08</v>
      </c>
      <c r="BH91" s="4">
        <v>0.115</v>
      </c>
      <c r="BI91" s="5">
        <v>4.2000000000000003E-2</v>
      </c>
      <c r="BJ91" s="4">
        <v>5.0999999999999997E-2</v>
      </c>
      <c r="BK91" s="5">
        <v>4.65E-2</v>
      </c>
      <c r="BL91" s="5">
        <v>4.65E-2</v>
      </c>
      <c r="BM91" s="7">
        <v>2.325E-2</v>
      </c>
      <c r="BN91" s="3">
        <v>0</v>
      </c>
      <c r="BO91" s="4">
        <v>0</v>
      </c>
      <c r="BP91" s="5">
        <v>0</v>
      </c>
      <c r="BQ91" s="4">
        <v>0</v>
      </c>
      <c r="BR91" s="5">
        <v>0</v>
      </c>
      <c r="BS91" s="1">
        <v>0</v>
      </c>
      <c r="BT91" s="49">
        <v>0</v>
      </c>
      <c r="BU91" s="30">
        <v>0</v>
      </c>
      <c r="BV91" s="18">
        <v>0</v>
      </c>
      <c r="BW91" s="5">
        <v>0</v>
      </c>
      <c r="BX91" s="5">
        <v>0</v>
      </c>
      <c r="BY91" s="6">
        <v>0</v>
      </c>
      <c r="BZ91" s="5">
        <v>0</v>
      </c>
    </row>
    <row r="92" spans="1:78" x14ac:dyDescent="0.3">
      <c r="A92" s="12">
        <v>10285</v>
      </c>
      <c r="B92" s="37" t="s">
        <v>99</v>
      </c>
      <c r="C92" s="72">
        <v>6.6260000000000003</v>
      </c>
      <c r="D92" s="69">
        <v>6.2279999999999998</v>
      </c>
      <c r="E92" s="70">
        <v>6.6260000000000003</v>
      </c>
      <c r="F92" s="73">
        <v>6.5289999999999999</v>
      </c>
      <c r="G92" s="7">
        <v>6.756489071038251</v>
      </c>
      <c r="H92" s="21">
        <v>7.4751002283105006</v>
      </c>
      <c r="I92" s="19">
        <v>7.5150105022831033</v>
      </c>
      <c r="J92" s="21">
        <v>7.7827455601092881</v>
      </c>
      <c r="K92" s="19">
        <v>7.8202502283105035</v>
      </c>
      <c r="L92" s="21">
        <v>7.8610378995433781</v>
      </c>
      <c r="M92" s="19">
        <v>7.9018260273972603</v>
      </c>
      <c r="N92" s="21">
        <v>7.9454525273224057</v>
      </c>
      <c r="O92" s="19">
        <v>7.983402054794519</v>
      </c>
      <c r="P92" s="21">
        <v>8.0241899543378992</v>
      </c>
      <c r="Q92" s="19">
        <v>8.0649781963470328</v>
      </c>
      <c r="R92" s="21">
        <v>8.1081586976320583</v>
      </c>
      <c r="S92" s="19">
        <v>8.1465543378995431</v>
      </c>
      <c r="T92" s="19">
        <v>8.1873423515981738</v>
      </c>
      <c r="U92" s="21">
        <v>8.2281304794520533</v>
      </c>
      <c r="V92" s="18">
        <v>0</v>
      </c>
      <c r="W92" s="5">
        <v>0</v>
      </c>
      <c r="X92" s="4">
        <v>0</v>
      </c>
      <c r="Y92" s="5">
        <v>0</v>
      </c>
      <c r="Z92" s="4">
        <v>0</v>
      </c>
      <c r="AA92" s="5">
        <v>0</v>
      </c>
      <c r="AB92" s="4">
        <v>0</v>
      </c>
      <c r="AC92" s="5">
        <v>0</v>
      </c>
      <c r="AD92" s="4">
        <v>0</v>
      </c>
      <c r="AE92" s="5">
        <v>0</v>
      </c>
      <c r="AF92" s="4">
        <v>0</v>
      </c>
      <c r="AG92" s="5">
        <v>0</v>
      </c>
      <c r="AH92" s="5">
        <v>0</v>
      </c>
      <c r="AI92" s="6">
        <v>0</v>
      </c>
      <c r="AJ92" s="18">
        <v>0</v>
      </c>
      <c r="AK92" s="5">
        <v>0</v>
      </c>
      <c r="AL92" s="4">
        <v>0</v>
      </c>
      <c r="AM92" s="5">
        <v>0</v>
      </c>
      <c r="AN92" s="4">
        <v>0</v>
      </c>
      <c r="AO92" s="5">
        <v>0</v>
      </c>
      <c r="AP92" s="6">
        <v>0</v>
      </c>
      <c r="AQ92" s="18">
        <v>0</v>
      </c>
      <c r="AR92" s="5">
        <v>0</v>
      </c>
      <c r="AS92" s="5">
        <v>0</v>
      </c>
      <c r="AT92" s="4">
        <v>0</v>
      </c>
      <c r="AU92" s="5">
        <v>0</v>
      </c>
      <c r="AV92" s="4">
        <v>0</v>
      </c>
      <c r="AW92" s="36">
        <v>0</v>
      </c>
      <c r="AX92" s="18">
        <v>0</v>
      </c>
      <c r="AY92" s="5">
        <v>0</v>
      </c>
      <c r="AZ92" s="4">
        <v>0</v>
      </c>
      <c r="BA92" s="5">
        <v>0</v>
      </c>
      <c r="BB92" s="4">
        <v>0</v>
      </c>
      <c r="BC92" s="5">
        <v>0</v>
      </c>
      <c r="BD92" s="6">
        <v>0</v>
      </c>
      <c r="BE92" s="97">
        <v>0</v>
      </c>
      <c r="BF92" s="18">
        <v>5.8000000000000003E-2</v>
      </c>
      <c r="BG92" s="5">
        <v>0</v>
      </c>
      <c r="BH92" s="4">
        <v>3.5000000000000003E-2</v>
      </c>
      <c r="BI92" s="5">
        <v>7.5999999999999998E-2</v>
      </c>
      <c r="BJ92" s="4">
        <v>3.7999999999999999E-2</v>
      </c>
      <c r="BK92" s="5">
        <v>5.6999999999999995E-2</v>
      </c>
      <c r="BL92" s="5">
        <v>5.6999999999999995E-2</v>
      </c>
      <c r="BM92" s="7">
        <v>2.8499999999999998E-2</v>
      </c>
      <c r="BN92" s="3">
        <v>0</v>
      </c>
      <c r="BO92" s="4">
        <v>0</v>
      </c>
      <c r="BP92" s="5">
        <v>0</v>
      </c>
      <c r="BQ92" s="4">
        <v>0</v>
      </c>
      <c r="BR92" s="5">
        <v>0</v>
      </c>
      <c r="BS92" s="1">
        <v>0</v>
      </c>
      <c r="BT92" s="49">
        <v>0</v>
      </c>
      <c r="BU92" s="30">
        <v>0</v>
      </c>
      <c r="BV92" s="18">
        <v>0</v>
      </c>
      <c r="BW92" s="5">
        <v>0</v>
      </c>
      <c r="BX92" s="5">
        <v>0</v>
      </c>
      <c r="BY92" s="6">
        <v>0</v>
      </c>
      <c r="BZ92" s="5">
        <v>0</v>
      </c>
    </row>
    <row r="93" spans="1:78" x14ac:dyDescent="0.3">
      <c r="A93" s="12">
        <v>10286</v>
      </c>
      <c r="B93" s="37" t="s">
        <v>100</v>
      </c>
      <c r="C93" s="72">
        <v>46.595999999999997</v>
      </c>
      <c r="D93" s="69">
        <v>43.795000000000002</v>
      </c>
      <c r="E93" s="70">
        <v>46.595999999999997</v>
      </c>
      <c r="F93" s="73">
        <v>45.911000000000001</v>
      </c>
      <c r="G93" s="7">
        <v>71.599776639344242</v>
      </c>
      <c r="H93" s="21">
        <v>72.974781621004567</v>
      </c>
      <c r="I93" s="19">
        <v>72.803236643835618</v>
      </c>
      <c r="J93" s="21">
        <v>74.478174066484513</v>
      </c>
      <c r="K93" s="19">
        <v>74.755065182648408</v>
      </c>
      <c r="L93" s="21">
        <v>74.903617694063954</v>
      </c>
      <c r="M93" s="19">
        <v>75.060619748858443</v>
      </c>
      <c r="N93" s="21">
        <v>75.109498178506371</v>
      </c>
      <c r="O93" s="19">
        <v>75.437905821917809</v>
      </c>
      <c r="P93" s="21">
        <v>75.654490410958886</v>
      </c>
      <c r="Q93" s="19">
        <v>75.891799429223752</v>
      </c>
      <c r="R93" s="21">
        <v>76.000193533697654</v>
      </c>
      <c r="S93" s="19">
        <v>76.387527739726025</v>
      </c>
      <c r="T93" s="19">
        <v>76.639694520547948</v>
      </c>
      <c r="U93" s="21">
        <v>76.866232990867573</v>
      </c>
      <c r="V93" s="18">
        <v>0</v>
      </c>
      <c r="W93" s="5">
        <v>0</v>
      </c>
      <c r="X93" s="4">
        <v>0</v>
      </c>
      <c r="Y93" s="5">
        <v>0</v>
      </c>
      <c r="Z93" s="4">
        <v>0</v>
      </c>
      <c r="AA93" s="5">
        <v>0</v>
      </c>
      <c r="AB93" s="4">
        <v>0</v>
      </c>
      <c r="AC93" s="5">
        <v>0</v>
      </c>
      <c r="AD93" s="4">
        <v>0</v>
      </c>
      <c r="AE93" s="5">
        <v>0</v>
      </c>
      <c r="AF93" s="4">
        <v>0</v>
      </c>
      <c r="AG93" s="5">
        <v>0</v>
      </c>
      <c r="AH93" s="5">
        <v>0</v>
      </c>
      <c r="AI93" s="6">
        <v>0</v>
      </c>
      <c r="AJ93" s="18">
        <v>24.13082191780822</v>
      </c>
      <c r="AK93" s="5">
        <v>24.130707762557076</v>
      </c>
      <c r="AL93" s="4">
        <v>24.141848816029142</v>
      </c>
      <c r="AM93" s="5">
        <v>24.19269406392694</v>
      </c>
      <c r="AN93" s="4">
        <v>24.141780821917809</v>
      </c>
      <c r="AO93" s="5">
        <v>24.103310502283104</v>
      </c>
      <c r="AP93" s="6">
        <v>24.090391621129324</v>
      </c>
      <c r="AQ93" s="18">
        <v>0</v>
      </c>
      <c r="AR93" s="5">
        <v>0</v>
      </c>
      <c r="AS93" s="5">
        <v>0</v>
      </c>
      <c r="AT93" s="4">
        <v>0</v>
      </c>
      <c r="AU93" s="5">
        <v>0</v>
      </c>
      <c r="AV93" s="4">
        <v>0</v>
      </c>
      <c r="AW93" s="36">
        <v>0</v>
      </c>
      <c r="AX93" s="18">
        <v>0</v>
      </c>
      <c r="AY93" s="5">
        <v>0</v>
      </c>
      <c r="AZ93" s="4">
        <v>0</v>
      </c>
      <c r="BA93" s="5">
        <v>0</v>
      </c>
      <c r="BB93" s="4">
        <v>0</v>
      </c>
      <c r="BC93" s="5">
        <v>0</v>
      </c>
      <c r="BD93" s="6">
        <v>0</v>
      </c>
      <c r="BE93" s="97">
        <v>0</v>
      </c>
      <c r="BF93" s="18">
        <v>0.64300000000000002</v>
      </c>
      <c r="BG93" s="5">
        <v>0.40600000000000003</v>
      </c>
      <c r="BH93" s="4">
        <v>0.54100000000000004</v>
      </c>
      <c r="BI93" s="5">
        <v>0.83</v>
      </c>
      <c r="BJ93" s="4">
        <v>0.44800000000000001</v>
      </c>
      <c r="BK93" s="5">
        <v>0.63900000000000001</v>
      </c>
      <c r="BL93" s="5">
        <v>0.63900000000000001</v>
      </c>
      <c r="BM93" s="7">
        <v>0.31950000000000001</v>
      </c>
      <c r="BN93" s="3">
        <v>0</v>
      </c>
      <c r="BO93" s="4">
        <v>0</v>
      </c>
      <c r="BP93" s="5">
        <v>0</v>
      </c>
      <c r="BQ93" s="4">
        <v>0.249</v>
      </c>
      <c r="BR93" s="5">
        <v>7.2999999999999995E-2</v>
      </c>
      <c r="BS93" s="1">
        <v>0.161</v>
      </c>
      <c r="BT93" s="49">
        <v>0.161</v>
      </c>
      <c r="BU93" s="30">
        <v>8.0500000000000002E-2</v>
      </c>
      <c r="BV93" s="18">
        <v>0.32200000000000001</v>
      </c>
      <c r="BW93" s="5">
        <v>0.48299999999999998</v>
      </c>
      <c r="BX93" s="5">
        <v>0.72450000000000003</v>
      </c>
      <c r="BY93" s="6">
        <v>0.40250000000000002</v>
      </c>
      <c r="BZ93" s="5">
        <v>0.72450000000000003</v>
      </c>
    </row>
    <row r="94" spans="1:78" x14ac:dyDescent="0.3">
      <c r="A94" s="12">
        <v>10288</v>
      </c>
      <c r="B94" s="37" t="s">
        <v>101</v>
      </c>
      <c r="C94" s="72">
        <v>25.103000000000002</v>
      </c>
      <c r="D94" s="69">
        <v>23.594000000000001</v>
      </c>
      <c r="E94" s="70">
        <v>25.103000000000002</v>
      </c>
      <c r="F94" s="73">
        <v>24.734000000000002</v>
      </c>
      <c r="G94" s="7">
        <v>24.683970856102004</v>
      </c>
      <c r="H94" s="21">
        <v>27.470709703196345</v>
      </c>
      <c r="I94" s="19">
        <v>27.538715410958904</v>
      </c>
      <c r="J94" s="21">
        <v>24.678206511839708</v>
      </c>
      <c r="K94" s="19">
        <v>24.720797602739729</v>
      </c>
      <c r="L94" s="21">
        <v>24.781544634703199</v>
      </c>
      <c r="M94" s="19">
        <v>24.842295091324203</v>
      </c>
      <c r="N94" s="21">
        <v>24.921377618397081</v>
      </c>
      <c r="O94" s="19">
        <v>24.963790981735162</v>
      </c>
      <c r="P94" s="21">
        <v>25.024538698630145</v>
      </c>
      <c r="Q94" s="19">
        <v>25.085286415525118</v>
      </c>
      <c r="R94" s="21">
        <v>25.164547472677594</v>
      </c>
      <c r="S94" s="19">
        <v>25.206781164383564</v>
      </c>
      <c r="T94" s="19">
        <v>25.267528196347033</v>
      </c>
      <c r="U94" s="21">
        <v>25.328278424657533</v>
      </c>
      <c r="V94" s="18">
        <v>0</v>
      </c>
      <c r="W94" s="5">
        <v>0</v>
      </c>
      <c r="X94" s="4">
        <v>0</v>
      </c>
      <c r="Y94" s="5">
        <v>0</v>
      </c>
      <c r="Z94" s="4">
        <v>0</v>
      </c>
      <c r="AA94" s="5">
        <v>0</v>
      </c>
      <c r="AB94" s="4">
        <v>0</v>
      </c>
      <c r="AC94" s="5">
        <v>0</v>
      </c>
      <c r="AD94" s="4">
        <v>0</v>
      </c>
      <c r="AE94" s="5">
        <v>0</v>
      </c>
      <c r="AF94" s="4">
        <v>0</v>
      </c>
      <c r="AG94" s="5">
        <v>0</v>
      </c>
      <c r="AH94" s="5">
        <v>0</v>
      </c>
      <c r="AI94" s="6">
        <v>0</v>
      </c>
      <c r="AJ94" s="18">
        <v>6.6210045662100453E-2</v>
      </c>
      <c r="AK94" s="5">
        <v>6.6210045662100453E-2</v>
      </c>
      <c r="AL94" s="4">
        <v>6.6142987249544621E-2</v>
      </c>
      <c r="AM94" s="5">
        <v>6.6210045662100453E-2</v>
      </c>
      <c r="AN94" s="4">
        <v>6.6210045662100453E-2</v>
      </c>
      <c r="AO94" s="5">
        <v>6.6210045662100453E-2</v>
      </c>
      <c r="AP94" s="6">
        <v>6.6142987249544621E-2</v>
      </c>
      <c r="AQ94" s="18">
        <v>0</v>
      </c>
      <c r="AR94" s="5">
        <v>0</v>
      </c>
      <c r="AS94" s="5">
        <v>0</v>
      </c>
      <c r="AT94" s="4">
        <v>0</v>
      </c>
      <c r="AU94" s="5">
        <v>0</v>
      </c>
      <c r="AV94" s="4">
        <v>0</v>
      </c>
      <c r="AW94" s="36">
        <v>0</v>
      </c>
      <c r="AX94" s="18">
        <v>0</v>
      </c>
      <c r="AY94" s="5">
        <v>0</v>
      </c>
      <c r="AZ94" s="4">
        <v>0</v>
      </c>
      <c r="BA94" s="5">
        <v>0</v>
      </c>
      <c r="BB94" s="4">
        <v>0</v>
      </c>
      <c r="BC94" s="5">
        <v>0</v>
      </c>
      <c r="BD94" s="6">
        <v>0</v>
      </c>
      <c r="BE94" s="97">
        <v>0</v>
      </c>
      <c r="BF94" s="18">
        <v>0.309</v>
      </c>
      <c r="BG94" s="5">
        <v>0.35599999999999998</v>
      </c>
      <c r="BH94" s="4">
        <v>0.123</v>
      </c>
      <c r="BI94" s="5">
        <v>0.19400000000000001</v>
      </c>
      <c r="BJ94" s="4">
        <v>0.14299999999999999</v>
      </c>
      <c r="BK94" s="5">
        <v>0.16849999999999998</v>
      </c>
      <c r="BL94" s="5">
        <v>0.16849999999999998</v>
      </c>
      <c r="BM94" s="7">
        <v>8.4249999999999992E-2</v>
      </c>
      <c r="BN94" s="3">
        <v>1.4999999999999999E-2</v>
      </c>
      <c r="BO94" s="4">
        <v>0</v>
      </c>
      <c r="BP94" s="5">
        <v>0</v>
      </c>
      <c r="BQ94" s="4">
        <v>3.4000000000000002E-2</v>
      </c>
      <c r="BR94" s="5">
        <v>0</v>
      </c>
      <c r="BS94" s="1">
        <v>1.7000000000000001E-2</v>
      </c>
      <c r="BT94" s="49">
        <v>1.7000000000000001E-2</v>
      </c>
      <c r="BU94" s="30">
        <v>8.5000000000000006E-3</v>
      </c>
      <c r="BV94" s="18">
        <v>4.9000000000000002E-2</v>
      </c>
      <c r="BW94" s="5">
        <v>6.6000000000000003E-2</v>
      </c>
      <c r="BX94" s="5">
        <v>9.1499999999999998E-2</v>
      </c>
      <c r="BY94" s="6">
        <v>4.2500000000000003E-2</v>
      </c>
      <c r="BZ94" s="5">
        <v>7.6500000000000012E-2</v>
      </c>
    </row>
    <row r="95" spans="1:78" x14ac:dyDescent="0.3">
      <c r="A95" s="12">
        <v>10291</v>
      </c>
      <c r="B95" s="37" t="s">
        <v>102</v>
      </c>
      <c r="C95" s="72">
        <v>80.363</v>
      </c>
      <c r="D95" s="69">
        <v>75.531999999999996</v>
      </c>
      <c r="E95" s="70">
        <v>80.363</v>
      </c>
      <c r="F95" s="73">
        <v>79.182000000000002</v>
      </c>
      <c r="G95" s="7">
        <v>75.763091985428048</v>
      </c>
      <c r="H95" s="21">
        <v>76.731935616438378</v>
      </c>
      <c r="I95" s="19">
        <v>76.837270433789968</v>
      </c>
      <c r="J95" s="21">
        <v>78.183680441712212</v>
      </c>
      <c r="K95" s="19">
        <v>78.386055365296812</v>
      </c>
      <c r="L95" s="21">
        <v>78.514309817351602</v>
      </c>
      <c r="M95" s="19">
        <v>78.58224977168949</v>
      </c>
      <c r="N95" s="21">
        <v>78.474705487249565</v>
      </c>
      <c r="O95" s="19">
        <v>78.45979840182649</v>
      </c>
      <c r="P95" s="21">
        <v>78.522723630136994</v>
      </c>
      <c r="Q95" s="19">
        <v>78.71622226027398</v>
      </c>
      <c r="R95" s="21">
        <v>78.417252732240428</v>
      </c>
      <c r="S95" s="19">
        <v>78.566950684931498</v>
      </c>
      <c r="T95" s="19">
        <v>78.827257305936058</v>
      </c>
      <c r="U95" s="21">
        <v>79.063534817351609</v>
      </c>
      <c r="V95" s="18">
        <v>0</v>
      </c>
      <c r="W95" s="5">
        <v>0</v>
      </c>
      <c r="X95" s="4">
        <v>0</v>
      </c>
      <c r="Y95" s="5">
        <v>0</v>
      </c>
      <c r="Z95" s="4">
        <v>0</v>
      </c>
      <c r="AA95" s="5">
        <v>0</v>
      </c>
      <c r="AB95" s="4">
        <v>0</v>
      </c>
      <c r="AC95" s="5">
        <v>0</v>
      </c>
      <c r="AD95" s="4">
        <v>0</v>
      </c>
      <c r="AE95" s="5">
        <v>0</v>
      </c>
      <c r="AF95" s="4">
        <v>0</v>
      </c>
      <c r="AG95" s="5">
        <v>0</v>
      </c>
      <c r="AH95" s="5">
        <v>0</v>
      </c>
      <c r="AI95" s="6">
        <v>0</v>
      </c>
      <c r="AJ95" s="18">
        <v>0</v>
      </c>
      <c r="AK95" s="5">
        <v>0</v>
      </c>
      <c r="AL95" s="4">
        <v>0</v>
      </c>
      <c r="AM95" s="5">
        <v>0</v>
      </c>
      <c r="AN95" s="4">
        <v>0</v>
      </c>
      <c r="AO95" s="5">
        <v>0</v>
      </c>
      <c r="AP95" s="6">
        <v>0</v>
      </c>
      <c r="AQ95" s="18">
        <v>0</v>
      </c>
      <c r="AR95" s="5">
        <v>0</v>
      </c>
      <c r="AS95" s="5">
        <v>0</v>
      </c>
      <c r="AT95" s="4">
        <v>0</v>
      </c>
      <c r="AU95" s="5">
        <v>0</v>
      </c>
      <c r="AV95" s="4">
        <v>0</v>
      </c>
      <c r="AW95" s="36">
        <v>0</v>
      </c>
      <c r="AX95" s="18">
        <v>0</v>
      </c>
      <c r="AY95" s="5">
        <v>0</v>
      </c>
      <c r="AZ95" s="4">
        <v>0</v>
      </c>
      <c r="BA95" s="5">
        <v>0</v>
      </c>
      <c r="BB95" s="4">
        <v>0</v>
      </c>
      <c r="BC95" s="5">
        <v>0</v>
      </c>
      <c r="BD95" s="6">
        <v>0</v>
      </c>
      <c r="BE95" s="97">
        <v>0</v>
      </c>
      <c r="BF95" s="18">
        <v>0.98499999999999999</v>
      </c>
      <c r="BG95" s="5">
        <v>0.9</v>
      </c>
      <c r="BH95" s="4">
        <v>0.80900000000000005</v>
      </c>
      <c r="BI95" s="5">
        <v>0.81</v>
      </c>
      <c r="BJ95" s="4">
        <v>0.67700000000000005</v>
      </c>
      <c r="BK95" s="5">
        <v>0.74350000000000005</v>
      </c>
      <c r="BL95" s="5">
        <v>0.74350000000000005</v>
      </c>
      <c r="BM95" s="7">
        <v>0.37175000000000002</v>
      </c>
      <c r="BN95" s="3">
        <v>0</v>
      </c>
      <c r="BO95" s="4">
        <v>0</v>
      </c>
      <c r="BP95" s="5">
        <v>0</v>
      </c>
      <c r="BQ95" s="4">
        <v>0</v>
      </c>
      <c r="BR95" s="5">
        <v>0</v>
      </c>
      <c r="BS95" s="1">
        <v>0</v>
      </c>
      <c r="BT95" s="49">
        <v>0</v>
      </c>
      <c r="BU95" s="30">
        <v>0</v>
      </c>
      <c r="BV95" s="18">
        <v>0</v>
      </c>
      <c r="BW95" s="5">
        <v>0</v>
      </c>
      <c r="BX95" s="5">
        <v>0</v>
      </c>
      <c r="BY95" s="6">
        <v>0</v>
      </c>
      <c r="BZ95" s="5">
        <v>0</v>
      </c>
    </row>
    <row r="96" spans="1:78" x14ac:dyDescent="0.3">
      <c r="A96" s="12">
        <v>10294</v>
      </c>
      <c r="B96" s="37" t="s">
        <v>103</v>
      </c>
      <c r="C96" s="72">
        <v>36.869</v>
      </c>
      <c r="D96" s="69">
        <v>34.652000000000001</v>
      </c>
      <c r="E96" s="70">
        <v>36.869</v>
      </c>
      <c r="F96" s="73">
        <v>36.326999999999998</v>
      </c>
      <c r="G96" s="7">
        <v>34.992764230418949</v>
      </c>
      <c r="H96" s="21">
        <v>36.003354908675789</v>
      </c>
      <c r="I96" s="19">
        <v>36.041515753424662</v>
      </c>
      <c r="J96" s="21">
        <v>36.787377846083785</v>
      </c>
      <c r="K96" s="19">
        <v>36.972433333333335</v>
      </c>
      <c r="L96" s="21">
        <v>37.158246461187218</v>
      </c>
      <c r="M96" s="19">
        <v>37.344989954337898</v>
      </c>
      <c r="N96" s="21">
        <v>37.532501479963557</v>
      </c>
      <c r="O96" s="19">
        <v>37.721281849315062</v>
      </c>
      <c r="P96" s="21">
        <v>37.910840068493151</v>
      </c>
      <c r="Q96" s="19">
        <v>38.101346575342468</v>
      </c>
      <c r="R96" s="21">
        <v>38.292638661202183</v>
      </c>
      <c r="S96" s="19">
        <v>38.485220091324202</v>
      </c>
      <c r="T96" s="19">
        <v>38.67859771689497</v>
      </c>
      <c r="U96" s="21">
        <v>38.872943036529684</v>
      </c>
      <c r="V96" s="18">
        <v>0</v>
      </c>
      <c r="W96" s="5">
        <v>0</v>
      </c>
      <c r="X96" s="4">
        <v>0</v>
      </c>
      <c r="Y96" s="5">
        <v>0</v>
      </c>
      <c r="Z96" s="4">
        <v>0</v>
      </c>
      <c r="AA96" s="5">
        <v>0</v>
      </c>
      <c r="AB96" s="4">
        <v>0</v>
      </c>
      <c r="AC96" s="5">
        <v>0</v>
      </c>
      <c r="AD96" s="4">
        <v>0</v>
      </c>
      <c r="AE96" s="5">
        <v>0</v>
      </c>
      <c r="AF96" s="4">
        <v>0</v>
      </c>
      <c r="AG96" s="5">
        <v>0</v>
      </c>
      <c r="AH96" s="5">
        <v>0</v>
      </c>
      <c r="AI96" s="6">
        <v>0</v>
      </c>
      <c r="AJ96" s="18">
        <v>0</v>
      </c>
      <c r="AK96" s="5">
        <v>0</v>
      </c>
      <c r="AL96" s="4">
        <v>0</v>
      </c>
      <c r="AM96" s="5">
        <v>0</v>
      </c>
      <c r="AN96" s="4">
        <v>0</v>
      </c>
      <c r="AO96" s="5">
        <v>0</v>
      </c>
      <c r="AP96" s="6">
        <v>0</v>
      </c>
      <c r="AQ96" s="18">
        <v>0</v>
      </c>
      <c r="AR96" s="5">
        <v>0</v>
      </c>
      <c r="AS96" s="5">
        <v>0</v>
      </c>
      <c r="AT96" s="4">
        <v>0</v>
      </c>
      <c r="AU96" s="5">
        <v>0</v>
      </c>
      <c r="AV96" s="4">
        <v>0</v>
      </c>
      <c r="AW96" s="36">
        <v>0</v>
      </c>
      <c r="AX96" s="18">
        <v>0</v>
      </c>
      <c r="AY96" s="5">
        <v>0</v>
      </c>
      <c r="AZ96" s="4">
        <v>0</v>
      </c>
      <c r="BA96" s="5">
        <v>0</v>
      </c>
      <c r="BB96" s="4">
        <v>0</v>
      </c>
      <c r="BC96" s="5">
        <v>0</v>
      </c>
      <c r="BD96" s="6">
        <v>0</v>
      </c>
      <c r="BE96" s="97">
        <v>0</v>
      </c>
      <c r="BF96" s="18">
        <v>0.22500000000000001</v>
      </c>
      <c r="BG96" s="5">
        <v>0.30499999999999999</v>
      </c>
      <c r="BH96" s="4">
        <v>0.44900000000000001</v>
      </c>
      <c r="BI96" s="5">
        <v>0.27800000000000002</v>
      </c>
      <c r="BJ96" s="4">
        <v>0.17599999999999999</v>
      </c>
      <c r="BK96" s="5">
        <v>0.22700000000000001</v>
      </c>
      <c r="BL96" s="5">
        <v>0.22700000000000001</v>
      </c>
      <c r="BM96" s="7">
        <v>0.1135</v>
      </c>
      <c r="BN96" s="3">
        <v>2.7E-2</v>
      </c>
      <c r="BO96" s="4">
        <v>2.4E-2</v>
      </c>
      <c r="BP96" s="5">
        <v>1.0999999999999999E-2</v>
      </c>
      <c r="BQ96" s="4">
        <v>4.9000000000000002E-2</v>
      </c>
      <c r="BR96" s="5">
        <v>0</v>
      </c>
      <c r="BS96" s="1">
        <v>2.4500000000000001E-2</v>
      </c>
      <c r="BT96" s="49">
        <v>2.4500000000000001E-2</v>
      </c>
      <c r="BU96" s="30">
        <v>1.225E-2</v>
      </c>
      <c r="BV96" s="18">
        <v>0.111</v>
      </c>
      <c r="BW96" s="5">
        <v>0.13550000000000001</v>
      </c>
      <c r="BX96" s="5">
        <v>0.17225000000000001</v>
      </c>
      <c r="BY96" s="6">
        <v>6.1249999999999999E-2</v>
      </c>
      <c r="BZ96" s="5">
        <v>0.11025</v>
      </c>
    </row>
    <row r="97" spans="1:78" x14ac:dyDescent="0.3">
      <c r="A97" s="12">
        <v>10304</v>
      </c>
      <c r="B97" s="37" t="s">
        <v>104</v>
      </c>
      <c r="C97" s="72">
        <v>14.278</v>
      </c>
      <c r="D97" s="69">
        <v>13.42</v>
      </c>
      <c r="E97" s="70">
        <v>14.278</v>
      </c>
      <c r="F97" s="73">
        <v>14.068</v>
      </c>
      <c r="G97" s="7">
        <v>13.932718579234972</v>
      </c>
      <c r="H97" s="21">
        <v>13.350003424657533</v>
      </c>
      <c r="I97" s="19">
        <v>13.38260799086758</v>
      </c>
      <c r="J97" s="21">
        <v>13.414028916211292</v>
      </c>
      <c r="K97" s="19">
        <v>13.445050799086754</v>
      </c>
      <c r="L97" s="21">
        <v>13.474989954337898</v>
      </c>
      <c r="M97" s="19">
        <v>13.504134817351597</v>
      </c>
      <c r="N97" s="21">
        <v>13.531959244080147</v>
      </c>
      <c r="O97" s="19">
        <v>13.560202968036529</v>
      </c>
      <c r="P97" s="21">
        <v>13.587199315068492</v>
      </c>
      <c r="Q97" s="19">
        <v>13.613548287671232</v>
      </c>
      <c r="R97" s="21">
        <v>13.63842122040073</v>
      </c>
      <c r="S97" s="19">
        <v>13.66442317351598</v>
      </c>
      <c r="T97" s="19">
        <v>13.689003196347031</v>
      </c>
      <c r="U97" s="21">
        <v>13.713046347031966</v>
      </c>
      <c r="V97" s="18">
        <v>0</v>
      </c>
      <c r="W97" s="5">
        <v>0</v>
      </c>
      <c r="X97" s="4">
        <v>0</v>
      </c>
      <c r="Y97" s="5">
        <v>0</v>
      </c>
      <c r="Z97" s="4">
        <v>0</v>
      </c>
      <c r="AA97" s="5">
        <v>0</v>
      </c>
      <c r="AB97" s="4">
        <v>0</v>
      </c>
      <c r="AC97" s="5">
        <v>0</v>
      </c>
      <c r="AD97" s="4">
        <v>0</v>
      </c>
      <c r="AE97" s="5">
        <v>0</v>
      </c>
      <c r="AF97" s="4">
        <v>0</v>
      </c>
      <c r="AG97" s="5">
        <v>0</v>
      </c>
      <c r="AH97" s="5">
        <v>0</v>
      </c>
      <c r="AI97" s="6">
        <v>0</v>
      </c>
      <c r="AJ97" s="18">
        <v>0</v>
      </c>
      <c r="AK97" s="5">
        <v>0</v>
      </c>
      <c r="AL97" s="4">
        <v>0</v>
      </c>
      <c r="AM97" s="5">
        <v>0</v>
      </c>
      <c r="AN97" s="4">
        <v>0</v>
      </c>
      <c r="AO97" s="5">
        <v>0</v>
      </c>
      <c r="AP97" s="6">
        <v>0</v>
      </c>
      <c r="AQ97" s="18">
        <v>0</v>
      </c>
      <c r="AR97" s="5">
        <v>0</v>
      </c>
      <c r="AS97" s="5">
        <v>0</v>
      </c>
      <c r="AT97" s="4">
        <v>0</v>
      </c>
      <c r="AU97" s="5">
        <v>0</v>
      </c>
      <c r="AV97" s="4">
        <v>0</v>
      </c>
      <c r="AW97" s="36">
        <v>0</v>
      </c>
      <c r="AX97" s="18">
        <v>0</v>
      </c>
      <c r="AY97" s="5">
        <v>0</v>
      </c>
      <c r="AZ97" s="4">
        <v>0</v>
      </c>
      <c r="BA97" s="5">
        <v>0</v>
      </c>
      <c r="BB97" s="4">
        <v>0</v>
      </c>
      <c r="BC97" s="5">
        <v>0</v>
      </c>
      <c r="BD97" s="6">
        <v>0</v>
      </c>
      <c r="BE97" s="97">
        <v>0</v>
      </c>
      <c r="BF97" s="18">
        <v>0.188</v>
      </c>
      <c r="BG97" s="5">
        <v>8.5000000000000006E-2</v>
      </c>
      <c r="BH97" s="4">
        <v>0.128</v>
      </c>
      <c r="BI97" s="5">
        <v>0.109</v>
      </c>
      <c r="BJ97" s="4">
        <v>8.3000000000000004E-2</v>
      </c>
      <c r="BK97" s="5">
        <v>9.6000000000000002E-2</v>
      </c>
      <c r="BL97" s="5">
        <v>9.6000000000000002E-2</v>
      </c>
      <c r="BM97" s="7">
        <v>4.8000000000000001E-2</v>
      </c>
      <c r="BN97" s="3">
        <v>0</v>
      </c>
      <c r="BO97" s="4">
        <v>0</v>
      </c>
      <c r="BP97" s="5">
        <v>0</v>
      </c>
      <c r="BQ97" s="4">
        <v>0</v>
      </c>
      <c r="BR97" s="5">
        <v>0</v>
      </c>
      <c r="BS97" s="1">
        <v>0</v>
      </c>
      <c r="BT97" s="49">
        <v>0</v>
      </c>
      <c r="BU97" s="30">
        <v>0</v>
      </c>
      <c r="BV97" s="18">
        <v>0</v>
      </c>
      <c r="BW97" s="5">
        <v>0</v>
      </c>
      <c r="BX97" s="5">
        <v>0</v>
      </c>
      <c r="BY97" s="6">
        <v>0</v>
      </c>
      <c r="BZ97" s="5">
        <v>0</v>
      </c>
    </row>
    <row r="98" spans="1:78" x14ac:dyDescent="0.3">
      <c r="A98" s="12">
        <v>10306</v>
      </c>
      <c r="B98" s="37" t="s">
        <v>105</v>
      </c>
      <c r="C98" s="72">
        <v>26.152999999999999</v>
      </c>
      <c r="D98" s="69">
        <v>24.581</v>
      </c>
      <c r="E98" s="70">
        <v>26.152999999999999</v>
      </c>
      <c r="F98" s="73">
        <v>25.768999999999998</v>
      </c>
      <c r="G98" s="71">
        <v>114.64785701275046</v>
      </c>
      <c r="H98" s="21">
        <v>33.999125570776258</v>
      </c>
      <c r="I98" s="19">
        <v>34.332959817351608</v>
      </c>
      <c r="J98" s="21">
        <v>137.50770081967212</v>
      </c>
      <c r="K98" s="19">
        <v>137.84829920091323</v>
      </c>
      <c r="L98" s="21">
        <v>138.18213550228313</v>
      </c>
      <c r="M98" s="19">
        <v>138.51596449771691</v>
      </c>
      <c r="N98" s="21">
        <v>138.83938490437157</v>
      </c>
      <c r="O98" s="19">
        <v>139.18362819634706</v>
      </c>
      <c r="P98" s="21">
        <v>139.51746472602741</v>
      </c>
      <c r="Q98" s="19">
        <v>139.85129840182645</v>
      </c>
      <c r="R98" s="21">
        <v>140.17106978597448</v>
      </c>
      <c r="S98" s="19">
        <v>140.51896529680366</v>
      </c>
      <c r="T98" s="19">
        <v>140.852797716895</v>
      </c>
      <c r="U98" s="21">
        <v>141.18662865296804</v>
      </c>
      <c r="V98" s="18">
        <v>0</v>
      </c>
      <c r="W98" s="5">
        <v>0</v>
      </c>
      <c r="X98" s="4">
        <v>81.793000000000006</v>
      </c>
      <c r="Y98" s="5">
        <v>82.078999999999994</v>
      </c>
      <c r="Z98" s="4">
        <v>0</v>
      </c>
      <c r="AA98" s="5">
        <v>0</v>
      </c>
      <c r="AB98" s="4">
        <v>0</v>
      </c>
      <c r="AC98" s="5">
        <v>0</v>
      </c>
      <c r="AD98" s="4">
        <v>0</v>
      </c>
      <c r="AE98" s="5">
        <v>0</v>
      </c>
      <c r="AF98" s="4">
        <v>0</v>
      </c>
      <c r="AG98" s="5">
        <v>0</v>
      </c>
      <c r="AH98" s="5">
        <v>0</v>
      </c>
      <c r="AI98" s="6">
        <v>0</v>
      </c>
      <c r="AJ98" s="18">
        <v>30.00079908675799</v>
      </c>
      <c r="AK98" s="5">
        <v>29.999771689497717</v>
      </c>
      <c r="AL98" s="4">
        <v>29.945924408014573</v>
      </c>
      <c r="AM98" s="5">
        <v>29.999771689497717</v>
      </c>
      <c r="AN98" s="4">
        <v>29.999771689497717</v>
      </c>
      <c r="AO98" s="5">
        <v>29.999771689497717</v>
      </c>
      <c r="AP98" s="6">
        <v>29.945924408014573</v>
      </c>
      <c r="AQ98" s="185">
        <v>57.46</v>
      </c>
      <c r="AR98" s="186">
        <v>57.46</v>
      </c>
      <c r="AS98" s="5">
        <v>0</v>
      </c>
      <c r="AT98" s="4">
        <v>0</v>
      </c>
      <c r="AU98" s="5">
        <v>0</v>
      </c>
      <c r="AV98" s="4">
        <v>0</v>
      </c>
      <c r="AW98" s="36">
        <v>0</v>
      </c>
      <c r="AX98" s="18">
        <v>0</v>
      </c>
      <c r="AY98" s="5">
        <v>0</v>
      </c>
      <c r="AZ98" s="4">
        <v>0</v>
      </c>
      <c r="BA98" s="5">
        <v>0</v>
      </c>
      <c r="BB98" s="4">
        <v>0</v>
      </c>
      <c r="BC98" s="5">
        <v>0</v>
      </c>
      <c r="BD98" s="6">
        <v>0</v>
      </c>
      <c r="BE98" s="97">
        <v>0</v>
      </c>
      <c r="BF98" s="18">
        <v>0.72699999999999998</v>
      </c>
      <c r="BG98" s="5">
        <v>0.22500000000000001</v>
      </c>
      <c r="BH98" s="4">
        <v>0.252</v>
      </c>
      <c r="BI98" s="5">
        <v>9.5000000000000001E-2</v>
      </c>
      <c r="BJ98" s="4">
        <v>0.20699999999999999</v>
      </c>
      <c r="BK98" s="5">
        <v>0.151</v>
      </c>
      <c r="BL98" s="5">
        <v>0.151</v>
      </c>
      <c r="BM98" s="7">
        <v>7.5499999999999998E-2</v>
      </c>
      <c r="BN98" s="3">
        <v>0</v>
      </c>
      <c r="BO98" s="4">
        <v>0</v>
      </c>
      <c r="BP98" s="5">
        <v>0</v>
      </c>
      <c r="BQ98" s="4">
        <v>0</v>
      </c>
      <c r="BR98" s="5">
        <v>4.0000000000000001E-3</v>
      </c>
      <c r="BS98" s="1">
        <v>2E-3</v>
      </c>
      <c r="BT98" s="49">
        <v>2E-3</v>
      </c>
      <c r="BU98" s="30">
        <v>1E-3</v>
      </c>
      <c r="BV98" s="18">
        <v>4.0000000000000001E-3</v>
      </c>
      <c r="BW98" s="5">
        <v>6.0000000000000001E-3</v>
      </c>
      <c r="BX98" s="5">
        <v>9.0000000000000011E-3</v>
      </c>
      <c r="BY98" s="6">
        <v>5.0000000000000001E-3</v>
      </c>
      <c r="BZ98" s="5">
        <v>9.0000000000000011E-3</v>
      </c>
    </row>
    <row r="99" spans="1:78" x14ac:dyDescent="0.3">
      <c r="A99" s="12">
        <v>10307</v>
      </c>
      <c r="B99" s="37" t="s">
        <v>106</v>
      </c>
      <c r="C99" s="72">
        <v>73.058999999999997</v>
      </c>
      <c r="D99" s="69">
        <v>68.667000000000002</v>
      </c>
      <c r="E99" s="70">
        <v>73.058999999999997</v>
      </c>
      <c r="F99" s="73">
        <v>71.984999999999999</v>
      </c>
      <c r="G99" s="7">
        <v>69.999316939890704</v>
      </c>
      <c r="H99" s="21">
        <v>68.212698287671245</v>
      </c>
      <c r="I99" s="19">
        <v>68.283675000000002</v>
      </c>
      <c r="J99" s="21">
        <v>68.664861452641162</v>
      </c>
      <c r="K99" s="19">
        <v>68.701318150684941</v>
      </c>
      <c r="L99" s="21">
        <v>68.766761643835622</v>
      </c>
      <c r="M99" s="19">
        <v>68.83047134703196</v>
      </c>
      <c r="N99" s="21">
        <v>68.922647996357014</v>
      </c>
      <c r="O99" s="19">
        <v>68.953034246575342</v>
      </c>
      <c r="P99" s="21">
        <v>69.012045776255718</v>
      </c>
      <c r="Q99" s="19">
        <v>69.069643721461205</v>
      </c>
      <c r="R99" s="21">
        <v>69.155366689435354</v>
      </c>
      <c r="S99" s="19">
        <v>69.180852625570793</v>
      </c>
      <c r="T99" s="19">
        <v>69.234585273972613</v>
      </c>
      <c r="U99" s="21">
        <v>69.287140753424652</v>
      </c>
      <c r="V99" s="18">
        <v>0</v>
      </c>
      <c r="W99" s="5">
        <v>0</v>
      </c>
      <c r="X99" s="4">
        <v>0</v>
      </c>
      <c r="Y99" s="5">
        <v>0</v>
      </c>
      <c r="Z99" s="4">
        <v>0</v>
      </c>
      <c r="AA99" s="5">
        <v>0</v>
      </c>
      <c r="AB99" s="4">
        <v>0</v>
      </c>
      <c r="AC99" s="5">
        <v>0</v>
      </c>
      <c r="AD99" s="4">
        <v>0</v>
      </c>
      <c r="AE99" s="5">
        <v>0</v>
      </c>
      <c r="AF99" s="4">
        <v>0</v>
      </c>
      <c r="AG99" s="5">
        <v>0</v>
      </c>
      <c r="AH99" s="5">
        <v>0</v>
      </c>
      <c r="AI99" s="6">
        <v>0</v>
      </c>
      <c r="AJ99" s="18">
        <v>0</v>
      </c>
      <c r="AK99" s="5">
        <v>0</v>
      </c>
      <c r="AL99" s="4">
        <v>0</v>
      </c>
      <c r="AM99" s="5">
        <v>0</v>
      </c>
      <c r="AN99" s="4">
        <v>0</v>
      </c>
      <c r="AO99" s="5">
        <v>0</v>
      </c>
      <c r="AP99" s="6">
        <v>0</v>
      </c>
      <c r="AQ99" s="18">
        <v>0</v>
      </c>
      <c r="AR99" s="5">
        <v>0</v>
      </c>
      <c r="AS99" s="5">
        <v>0</v>
      </c>
      <c r="AT99" s="4">
        <v>0</v>
      </c>
      <c r="AU99" s="5">
        <v>0</v>
      </c>
      <c r="AV99" s="4">
        <v>0</v>
      </c>
      <c r="AW99" s="36">
        <v>0</v>
      </c>
      <c r="AX99" s="18">
        <v>0</v>
      </c>
      <c r="AY99" s="5">
        <v>0</v>
      </c>
      <c r="AZ99" s="4">
        <v>0</v>
      </c>
      <c r="BA99" s="5">
        <v>0</v>
      </c>
      <c r="BB99" s="4">
        <v>4.9997716894977167</v>
      </c>
      <c r="BC99" s="5">
        <v>4.9997716894977167</v>
      </c>
      <c r="BD99" s="6">
        <v>4.9861111111111107</v>
      </c>
      <c r="BE99" s="97">
        <v>0</v>
      </c>
      <c r="BF99" s="18">
        <v>1.331</v>
      </c>
      <c r="BG99" s="5">
        <v>0.89700000000000002</v>
      </c>
      <c r="BH99" s="4">
        <v>0.66800000000000004</v>
      </c>
      <c r="BI99" s="5">
        <v>0.88200000000000001</v>
      </c>
      <c r="BJ99" s="4">
        <v>0.34599999999999997</v>
      </c>
      <c r="BK99" s="5">
        <v>0.61399999999999999</v>
      </c>
      <c r="BL99" s="5">
        <v>0.61399999999999999</v>
      </c>
      <c r="BM99" s="7">
        <v>0.307</v>
      </c>
      <c r="BN99" s="3">
        <v>0.39100000000000001</v>
      </c>
      <c r="BO99" s="4">
        <v>0.14499999999999999</v>
      </c>
      <c r="BP99" s="5">
        <v>1.6E-2</v>
      </c>
      <c r="BQ99" s="4">
        <v>3.1E-2</v>
      </c>
      <c r="BR99" s="5">
        <v>8.9999999999999993E-3</v>
      </c>
      <c r="BS99" s="1">
        <v>0.02</v>
      </c>
      <c r="BT99" s="49">
        <v>0.02</v>
      </c>
      <c r="BU99" s="30">
        <v>0.01</v>
      </c>
      <c r="BV99" s="18">
        <v>0.59200000000000008</v>
      </c>
      <c r="BW99" s="5">
        <v>0.6120000000000001</v>
      </c>
      <c r="BX99" s="5">
        <v>0.64200000000000013</v>
      </c>
      <c r="BY99" s="6">
        <v>0.05</v>
      </c>
      <c r="BZ99" s="5">
        <v>0.09</v>
      </c>
    </row>
    <row r="100" spans="1:78" x14ac:dyDescent="0.3">
      <c r="A100" s="12">
        <v>10326</v>
      </c>
      <c r="B100" s="37" t="s">
        <v>107</v>
      </c>
      <c r="C100" s="72">
        <v>30.914000000000001</v>
      </c>
      <c r="D100" s="69">
        <v>29.055</v>
      </c>
      <c r="E100" s="70">
        <v>30.914000000000001</v>
      </c>
      <c r="F100" s="73">
        <v>30.46</v>
      </c>
      <c r="G100" s="7">
        <v>31.451958105646629</v>
      </c>
      <c r="H100" s="21">
        <v>27.854522146118718</v>
      </c>
      <c r="I100" s="19">
        <v>27.848501027397258</v>
      </c>
      <c r="J100" s="21">
        <v>34.292384562841526</v>
      </c>
      <c r="K100" s="19">
        <v>35.804622146118724</v>
      </c>
      <c r="L100" s="21">
        <v>36.516467123287676</v>
      </c>
      <c r="M100" s="19">
        <v>37.855741780821916</v>
      </c>
      <c r="N100" s="21">
        <v>37.859249089253183</v>
      </c>
      <c r="O100" s="19">
        <v>37.855742579908672</v>
      </c>
      <c r="P100" s="21">
        <v>37.855742009132413</v>
      </c>
      <c r="Q100" s="19">
        <v>37.855741894977179</v>
      </c>
      <c r="R100" s="21">
        <v>37.859248292349733</v>
      </c>
      <c r="S100" s="19">
        <v>37.855742123287669</v>
      </c>
      <c r="T100" s="19">
        <v>37.855742579908672</v>
      </c>
      <c r="U100" s="21">
        <v>37.855742579908672</v>
      </c>
      <c r="V100" s="18">
        <v>0</v>
      </c>
      <c r="W100" s="5">
        <v>0</v>
      </c>
      <c r="X100" s="4">
        <v>0</v>
      </c>
      <c r="Y100" s="5">
        <v>0</v>
      </c>
      <c r="Z100" s="4">
        <v>0</v>
      </c>
      <c r="AA100" s="5">
        <v>0</v>
      </c>
      <c r="AB100" s="4">
        <v>0</v>
      </c>
      <c r="AC100" s="5">
        <v>0</v>
      </c>
      <c r="AD100" s="4">
        <v>0</v>
      </c>
      <c r="AE100" s="5">
        <v>0</v>
      </c>
      <c r="AF100" s="4">
        <v>0</v>
      </c>
      <c r="AG100" s="5">
        <v>0</v>
      </c>
      <c r="AH100" s="5">
        <v>0</v>
      </c>
      <c r="AI100" s="6">
        <v>0</v>
      </c>
      <c r="AJ100" s="18">
        <v>0</v>
      </c>
      <c r="AK100" s="5">
        <v>0</v>
      </c>
      <c r="AL100" s="4">
        <v>0</v>
      </c>
      <c r="AM100" s="5">
        <v>0</v>
      </c>
      <c r="AN100" s="4">
        <v>0</v>
      </c>
      <c r="AO100" s="5">
        <v>0</v>
      </c>
      <c r="AP100" s="6">
        <v>0</v>
      </c>
      <c r="AQ100" s="18">
        <v>0</v>
      </c>
      <c r="AR100" s="5">
        <v>0</v>
      </c>
      <c r="AS100" s="5">
        <v>0</v>
      </c>
      <c r="AT100" s="4">
        <v>0</v>
      </c>
      <c r="AU100" s="5">
        <v>0</v>
      </c>
      <c r="AV100" s="4">
        <v>0</v>
      </c>
      <c r="AW100" s="36">
        <v>0</v>
      </c>
      <c r="AX100" s="18">
        <v>0</v>
      </c>
      <c r="AY100" s="5">
        <v>0</v>
      </c>
      <c r="AZ100" s="4">
        <v>0</v>
      </c>
      <c r="BA100" s="5">
        <v>0</v>
      </c>
      <c r="BB100" s="4">
        <v>0</v>
      </c>
      <c r="BC100" s="5">
        <v>0</v>
      </c>
      <c r="BD100" s="6">
        <v>0</v>
      </c>
      <c r="BE100" s="97">
        <v>0</v>
      </c>
      <c r="BF100" s="18">
        <v>0.39200000000000002</v>
      </c>
      <c r="BG100" s="5">
        <v>0.122</v>
      </c>
      <c r="BH100" s="4">
        <v>0.14099999999999999</v>
      </c>
      <c r="BI100" s="5">
        <v>0.45900000000000002</v>
      </c>
      <c r="BJ100" s="4">
        <v>0.10299999999999999</v>
      </c>
      <c r="BK100" s="5">
        <v>0.28100000000000003</v>
      </c>
      <c r="BL100" s="5">
        <v>0.28100000000000003</v>
      </c>
      <c r="BM100" s="7">
        <v>0.14050000000000001</v>
      </c>
      <c r="BN100" s="3">
        <v>0</v>
      </c>
      <c r="BO100" s="4">
        <v>0</v>
      </c>
      <c r="BP100" s="5">
        <v>0</v>
      </c>
      <c r="BQ100" s="4">
        <v>0</v>
      </c>
      <c r="BR100" s="5">
        <v>0</v>
      </c>
      <c r="BS100" s="1">
        <v>0</v>
      </c>
      <c r="BT100" s="49">
        <v>0</v>
      </c>
      <c r="BU100" s="30">
        <v>0</v>
      </c>
      <c r="BV100" s="18">
        <v>0</v>
      </c>
      <c r="BW100" s="5">
        <v>0</v>
      </c>
      <c r="BX100" s="5">
        <v>0</v>
      </c>
      <c r="BY100" s="6">
        <v>0</v>
      </c>
      <c r="BZ100" s="5">
        <v>0</v>
      </c>
    </row>
    <row r="101" spans="1:78" x14ac:dyDescent="0.3">
      <c r="A101" s="12">
        <v>10331</v>
      </c>
      <c r="B101" s="37" t="s">
        <v>108</v>
      </c>
      <c r="C101" s="72">
        <v>37.148000000000003</v>
      </c>
      <c r="D101" s="69">
        <v>34.914999999999999</v>
      </c>
      <c r="E101" s="70">
        <v>37.148000000000003</v>
      </c>
      <c r="F101" s="73">
        <v>36.601999999999997</v>
      </c>
      <c r="G101" s="7">
        <v>36.907900728597447</v>
      </c>
      <c r="H101" s="21">
        <v>35.407541210045665</v>
      </c>
      <c r="I101" s="19">
        <v>35.407541210045665</v>
      </c>
      <c r="J101" s="21">
        <v>35.360428051001826</v>
      </c>
      <c r="K101" s="19">
        <v>35.407541210045665</v>
      </c>
      <c r="L101" s="21">
        <v>35.407541210045665</v>
      </c>
      <c r="M101" s="19">
        <v>35.407541210045665</v>
      </c>
      <c r="N101" s="21">
        <v>37.448098929872501</v>
      </c>
      <c r="O101" s="19">
        <v>42.261113584474899</v>
      </c>
      <c r="P101" s="21">
        <v>42.698307876712342</v>
      </c>
      <c r="Q101" s="19">
        <v>42.698307876712342</v>
      </c>
      <c r="R101" s="21">
        <v>42.65184335154828</v>
      </c>
      <c r="S101" s="19">
        <v>42.698307876712342</v>
      </c>
      <c r="T101" s="19">
        <v>42.698307876712342</v>
      </c>
      <c r="U101" s="21">
        <v>42.698307876712342</v>
      </c>
      <c r="V101" s="18">
        <v>0</v>
      </c>
      <c r="W101" s="5">
        <v>0</v>
      </c>
      <c r="X101" s="4">
        <v>0</v>
      </c>
      <c r="Y101" s="5">
        <v>0</v>
      </c>
      <c r="Z101" s="4">
        <v>0</v>
      </c>
      <c r="AA101" s="5">
        <v>0</v>
      </c>
      <c r="AB101" s="4">
        <v>0</v>
      </c>
      <c r="AC101" s="5">
        <v>0</v>
      </c>
      <c r="AD101" s="4">
        <v>0</v>
      </c>
      <c r="AE101" s="5">
        <v>0</v>
      </c>
      <c r="AF101" s="4">
        <v>0</v>
      </c>
      <c r="AG101" s="5">
        <v>0</v>
      </c>
      <c r="AH101" s="5">
        <v>0</v>
      </c>
      <c r="AI101" s="6">
        <v>0</v>
      </c>
      <c r="AJ101" s="18">
        <v>0</v>
      </c>
      <c r="AK101" s="5">
        <v>0</v>
      </c>
      <c r="AL101" s="4">
        <v>0</v>
      </c>
      <c r="AM101" s="5">
        <v>0</v>
      </c>
      <c r="AN101" s="4">
        <v>0</v>
      </c>
      <c r="AO101" s="5">
        <v>0</v>
      </c>
      <c r="AP101" s="6">
        <v>0</v>
      </c>
      <c r="AQ101" s="18">
        <v>0</v>
      </c>
      <c r="AR101" s="5">
        <v>0</v>
      </c>
      <c r="AS101" s="5">
        <v>0</v>
      </c>
      <c r="AT101" s="4">
        <v>0</v>
      </c>
      <c r="AU101" s="5">
        <v>0</v>
      </c>
      <c r="AV101" s="4">
        <v>0</v>
      </c>
      <c r="AW101" s="36">
        <v>0</v>
      </c>
      <c r="AX101" s="18">
        <v>0</v>
      </c>
      <c r="AY101" s="5">
        <v>0</v>
      </c>
      <c r="AZ101" s="4">
        <v>0</v>
      </c>
      <c r="BA101" s="5">
        <v>0</v>
      </c>
      <c r="BB101" s="4">
        <v>0</v>
      </c>
      <c r="BC101" s="5">
        <v>0</v>
      </c>
      <c r="BD101" s="6">
        <v>0</v>
      </c>
      <c r="BE101" s="97">
        <v>0</v>
      </c>
      <c r="BF101" s="18">
        <v>0.45200000000000001</v>
      </c>
      <c r="BG101" s="5">
        <v>0.44900000000000001</v>
      </c>
      <c r="BH101" s="4">
        <v>0.39500000000000002</v>
      </c>
      <c r="BI101" s="5">
        <v>0.64500000000000002</v>
      </c>
      <c r="BJ101" s="4">
        <v>0.309</v>
      </c>
      <c r="BK101" s="5">
        <v>0.47699999999999998</v>
      </c>
      <c r="BL101" s="5">
        <v>0.47699999999999998</v>
      </c>
      <c r="BM101" s="7">
        <v>0.23849999999999999</v>
      </c>
      <c r="BN101" s="3">
        <v>0.154</v>
      </c>
      <c r="BO101" s="4">
        <v>0</v>
      </c>
      <c r="BP101" s="5">
        <v>0</v>
      </c>
      <c r="BQ101" s="4">
        <v>0</v>
      </c>
      <c r="BR101" s="5">
        <v>0</v>
      </c>
      <c r="BS101" s="1">
        <v>0</v>
      </c>
      <c r="BT101" s="49">
        <v>0</v>
      </c>
      <c r="BU101" s="30">
        <v>0</v>
      </c>
      <c r="BV101" s="18">
        <v>0.154</v>
      </c>
      <c r="BW101" s="5">
        <v>0.154</v>
      </c>
      <c r="BX101" s="5">
        <v>0.154</v>
      </c>
      <c r="BY101" s="6">
        <v>0</v>
      </c>
      <c r="BZ101" s="5">
        <v>0</v>
      </c>
    </row>
    <row r="102" spans="1:78" x14ac:dyDescent="0.3">
      <c r="A102" s="12">
        <v>10333</v>
      </c>
      <c r="B102" s="37" t="s">
        <v>109</v>
      </c>
      <c r="C102" s="72">
        <v>18.791</v>
      </c>
      <c r="D102" s="69">
        <v>17.661000000000001</v>
      </c>
      <c r="E102" s="70">
        <v>18.791</v>
      </c>
      <c r="F102" s="73">
        <v>18.515000000000001</v>
      </c>
      <c r="G102" s="7">
        <v>17.74806466302368</v>
      </c>
      <c r="H102" s="21">
        <v>20.029244063926942</v>
      </c>
      <c r="I102" s="19">
        <v>20.228649086757997</v>
      </c>
      <c r="J102" s="21">
        <v>21.8002241575592</v>
      </c>
      <c r="K102" s="19">
        <v>21.994469520547952</v>
      </c>
      <c r="L102" s="21">
        <v>22.185280022831051</v>
      </c>
      <c r="M102" s="19">
        <v>22.377987328767123</v>
      </c>
      <c r="N102" s="21">
        <v>22.568613843351553</v>
      </c>
      <c r="O102" s="19">
        <v>22.767608789954334</v>
      </c>
      <c r="P102" s="21">
        <v>22.966879680365302</v>
      </c>
      <c r="Q102" s="19">
        <v>23.164462557077623</v>
      </c>
      <c r="R102" s="21">
        <v>23.363335951730416</v>
      </c>
      <c r="S102" s="19">
        <v>23.570595433789954</v>
      </c>
      <c r="T102" s="19">
        <v>23.773661187214614</v>
      </c>
      <c r="U102" s="21">
        <v>23.981360273972602</v>
      </c>
      <c r="V102" s="18">
        <v>0</v>
      </c>
      <c r="W102" s="5">
        <v>0</v>
      </c>
      <c r="X102" s="4">
        <v>0</v>
      </c>
      <c r="Y102" s="5">
        <v>0</v>
      </c>
      <c r="Z102" s="4">
        <v>0</v>
      </c>
      <c r="AA102" s="5">
        <v>0</v>
      </c>
      <c r="AB102" s="4">
        <v>0</v>
      </c>
      <c r="AC102" s="5">
        <v>0</v>
      </c>
      <c r="AD102" s="4">
        <v>0</v>
      </c>
      <c r="AE102" s="5">
        <v>0</v>
      </c>
      <c r="AF102" s="4">
        <v>0</v>
      </c>
      <c r="AG102" s="5">
        <v>0</v>
      </c>
      <c r="AH102" s="5">
        <v>0</v>
      </c>
      <c r="AI102" s="6">
        <v>0</v>
      </c>
      <c r="AJ102" s="18">
        <v>0</v>
      </c>
      <c r="AK102" s="5">
        <v>0</v>
      </c>
      <c r="AL102" s="4">
        <v>0</v>
      </c>
      <c r="AM102" s="5">
        <v>0</v>
      </c>
      <c r="AN102" s="4">
        <v>0</v>
      </c>
      <c r="AO102" s="5">
        <v>0</v>
      </c>
      <c r="AP102" s="6">
        <v>0</v>
      </c>
      <c r="AQ102" s="18">
        <v>0</v>
      </c>
      <c r="AR102" s="5">
        <v>0</v>
      </c>
      <c r="AS102" s="5">
        <v>0</v>
      </c>
      <c r="AT102" s="4">
        <v>0</v>
      </c>
      <c r="AU102" s="5">
        <v>0</v>
      </c>
      <c r="AV102" s="4">
        <v>0</v>
      </c>
      <c r="AW102" s="36">
        <v>0</v>
      </c>
      <c r="AX102" s="18">
        <v>0</v>
      </c>
      <c r="AY102" s="5">
        <v>0</v>
      </c>
      <c r="AZ102" s="4">
        <v>0</v>
      </c>
      <c r="BA102" s="5">
        <v>0</v>
      </c>
      <c r="BB102" s="4">
        <v>0</v>
      </c>
      <c r="BC102" s="5">
        <v>0</v>
      </c>
      <c r="BD102" s="6">
        <v>0</v>
      </c>
      <c r="BE102" s="97">
        <v>0</v>
      </c>
      <c r="BF102" s="18">
        <v>0.115</v>
      </c>
      <c r="BG102" s="5">
        <v>0.161</v>
      </c>
      <c r="BH102" s="4">
        <v>0.157</v>
      </c>
      <c r="BI102" s="5">
        <v>0.22</v>
      </c>
      <c r="BJ102" s="4">
        <v>9.5000000000000001E-2</v>
      </c>
      <c r="BK102" s="5">
        <v>0.1575</v>
      </c>
      <c r="BL102" s="5">
        <v>0.1575</v>
      </c>
      <c r="BM102" s="7">
        <v>7.8750000000000001E-2</v>
      </c>
      <c r="BN102" s="3">
        <v>3.0000000000000001E-3</v>
      </c>
      <c r="BO102" s="4">
        <v>0</v>
      </c>
      <c r="BP102" s="5">
        <v>0</v>
      </c>
      <c r="BQ102" s="4">
        <v>0</v>
      </c>
      <c r="BR102" s="5">
        <v>0</v>
      </c>
      <c r="BS102" s="1">
        <v>0</v>
      </c>
      <c r="BT102" s="49">
        <v>0</v>
      </c>
      <c r="BU102" s="30">
        <v>0</v>
      </c>
      <c r="BV102" s="18">
        <v>3.0000000000000001E-3</v>
      </c>
      <c r="BW102" s="5">
        <v>3.0000000000000001E-3</v>
      </c>
      <c r="BX102" s="5">
        <v>3.0000000000000001E-3</v>
      </c>
      <c r="BY102" s="6">
        <v>0</v>
      </c>
      <c r="BZ102" s="5">
        <v>0</v>
      </c>
    </row>
    <row r="103" spans="1:78" x14ac:dyDescent="0.3">
      <c r="A103" s="12">
        <v>10338</v>
      </c>
      <c r="B103" s="37" t="s">
        <v>110</v>
      </c>
      <c r="C103" s="72">
        <v>2.4079999999999999</v>
      </c>
      <c r="D103" s="69">
        <v>2.2629999999999999</v>
      </c>
      <c r="E103" s="70">
        <v>2.4079999999999999</v>
      </c>
      <c r="F103" s="73">
        <v>2.3730000000000002</v>
      </c>
      <c r="G103" s="7">
        <v>2.4122267759562841</v>
      </c>
      <c r="H103" s="21">
        <v>2.5843511415525113</v>
      </c>
      <c r="I103" s="19">
        <v>2.5923039954337899</v>
      </c>
      <c r="J103" s="21">
        <v>2.7548608834244082</v>
      </c>
      <c r="K103" s="19">
        <v>2.7865735159817353</v>
      </c>
      <c r="L103" s="21">
        <v>2.8162646118721457</v>
      </c>
      <c r="M103" s="19">
        <v>2.8450386986301375</v>
      </c>
      <c r="N103" s="21">
        <v>2.8715963114754102</v>
      </c>
      <c r="O103" s="19">
        <v>2.9047765981735161</v>
      </c>
      <c r="P103" s="21">
        <v>2.9340438356164382</v>
      </c>
      <c r="Q103" s="19">
        <v>2.9634513698630141</v>
      </c>
      <c r="R103" s="21">
        <v>2.9914826958105647</v>
      </c>
      <c r="S103" s="19">
        <v>3.0243610730593602</v>
      </c>
      <c r="T103" s="19">
        <v>3.0542118721461198</v>
      </c>
      <c r="U103" s="21">
        <v>3.084206506849315</v>
      </c>
      <c r="V103" s="18">
        <v>0</v>
      </c>
      <c r="W103" s="5">
        <v>0</v>
      </c>
      <c r="X103" s="4">
        <v>0</v>
      </c>
      <c r="Y103" s="5">
        <v>0</v>
      </c>
      <c r="Z103" s="4">
        <v>0</v>
      </c>
      <c r="AA103" s="5">
        <v>0</v>
      </c>
      <c r="AB103" s="4">
        <v>0</v>
      </c>
      <c r="AC103" s="5">
        <v>0</v>
      </c>
      <c r="AD103" s="4">
        <v>0</v>
      </c>
      <c r="AE103" s="5">
        <v>0</v>
      </c>
      <c r="AF103" s="4">
        <v>0</v>
      </c>
      <c r="AG103" s="5">
        <v>0</v>
      </c>
      <c r="AH103" s="5">
        <v>0</v>
      </c>
      <c r="AI103" s="6">
        <v>0</v>
      </c>
      <c r="AJ103" s="18">
        <v>0</v>
      </c>
      <c r="AK103" s="5">
        <v>0</v>
      </c>
      <c r="AL103" s="4">
        <v>0</v>
      </c>
      <c r="AM103" s="5">
        <v>0</v>
      </c>
      <c r="AN103" s="4">
        <v>0</v>
      </c>
      <c r="AO103" s="5">
        <v>0</v>
      </c>
      <c r="AP103" s="6">
        <v>0</v>
      </c>
      <c r="AQ103" s="18">
        <v>0</v>
      </c>
      <c r="AR103" s="5">
        <v>0</v>
      </c>
      <c r="AS103" s="5">
        <v>0</v>
      </c>
      <c r="AT103" s="4">
        <v>0</v>
      </c>
      <c r="AU103" s="5">
        <v>0</v>
      </c>
      <c r="AV103" s="4">
        <v>0</v>
      </c>
      <c r="AW103" s="36">
        <v>0</v>
      </c>
      <c r="AX103" s="18">
        <v>0</v>
      </c>
      <c r="AY103" s="5">
        <v>0</v>
      </c>
      <c r="AZ103" s="4">
        <v>0</v>
      </c>
      <c r="BA103" s="5">
        <v>0</v>
      </c>
      <c r="BB103" s="4">
        <v>0</v>
      </c>
      <c r="BC103" s="5">
        <v>0</v>
      </c>
      <c r="BD103" s="6">
        <v>0</v>
      </c>
      <c r="BE103" s="97">
        <v>0</v>
      </c>
      <c r="BF103" s="18">
        <v>0.01</v>
      </c>
      <c r="BG103" s="5">
        <v>1.2999999999999999E-2</v>
      </c>
      <c r="BH103" s="4">
        <v>2.3E-2</v>
      </c>
      <c r="BI103" s="5">
        <v>1.6E-2</v>
      </c>
      <c r="BJ103" s="4">
        <v>1.7000000000000001E-2</v>
      </c>
      <c r="BK103" s="5">
        <v>1.6500000000000001E-2</v>
      </c>
      <c r="BL103" s="5">
        <v>1.6500000000000001E-2</v>
      </c>
      <c r="BM103" s="7">
        <v>8.2500000000000004E-3</v>
      </c>
      <c r="BN103" s="3">
        <v>0</v>
      </c>
      <c r="BO103" s="4">
        <v>0</v>
      </c>
      <c r="BP103" s="5">
        <v>0</v>
      </c>
      <c r="BQ103" s="4">
        <v>0</v>
      </c>
      <c r="BR103" s="5">
        <v>0</v>
      </c>
      <c r="BS103" s="1">
        <v>0</v>
      </c>
      <c r="BT103" s="49">
        <v>0</v>
      </c>
      <c r="BU103" s="30">
        <v>0</v>
      </c>
      <c r="BV103" s="18">
        <v>0</v>
      </c>
      <c r="BW103" s="5">
        <v>0</v>
      </c>
      <c r="BX103" s="5">
        <v>0</v>
      </c>
      <c r="BY103" s="6">
        <v>0</v>
      </c>
      <c r="BZ103" s="5">
        <v>0</v>
      </c>
    </row>
    <row r="104" spans="1:78" x14ac:dyDescent="0.3">
      <c r="A104" s="12">
        <v>10342</v>
      </c>
      <c r="B104" s="37" t="s">
        <v>111</v>
      </c>
      <c r="C104" s="72">
        <v>39.268000000000001</v>
      </c>
      <c r="D104" s="69">
        <v>36.906999999999996</v>
      </c>
      <c r="E104" s="70">
        <v>39.268000000000001</v>
      </c>
      <c r="F104" s="73">
        <v>38.691000000000003</v>
      </c>
      <c r="G104" s="7">
        <v>37.333561020036427</v>
      </c>
      <c r="H104" s="21">
        <v>37.834589383561649</v>
      </c>
      <c r="I104" s="19">
        <v>37.91742511415525</v>
      </c>
      <c r="J104" s="21">
        <v>38.217208902550091</v>
      </c>
      <c r="K104" s="19">
        <v>38.33217100456622</v>
      </c>
      <c r="L104" s="21">
        <v>38.447672945205468</v>
      </c>
      <c r="M104" s="19">
        <v>38.563565068493155</v>
      </c>
      <c r="N104" s="21">
        <v>38.680032673041893</v>
      </c>
      <c r="O104" s="19">
        <v>38.796246689497721</v>
      </c>
      <c r="P104" s="21">
        <v>38.91312328767124</v>
      </c>
      <c r="Q104" s="19">
        <v>39.030101369863011</v>
      </c>
      <c r="R104" s="21">
        <v>39.148176001821497</v>
      </c>
      <c r="S104" s="19">
        <v>39.265855251141552</v>
      </c>
      <c r="T104" s="19">
        <v>39.38424360730594</v>
      </c>
      <c r="U104" s="21">
        <v>39.503125684931497</v>
      </c>
      <c r="V104" s="18">
        <v>0</v>
      </c>
      <c r="W104" s="5">
        <v>0</v>
      </c>
      <c r="X104" s="4">
        <v>0</v>
      </c>
      <c r="Y104" s="5">
        <v>0</v>
      </c>
      <c r="Z104" s="4">
        <v>0</v>
      </c>
      <c r="AA104" s="5">
        <v>0</v>
      </c>
      <c r="AB104" s="4">
        <v>0</v>
      </c>
      <c r="AC104" s="5">
        <v>0</v>
      </c>
      <c r="AD104" s="4">
        <v>0</v>
      </c>
      <c r="AE104" s="5">
        <v>0</v>
      </c>
      <c r="AF104" s="4">
        <v>0</v>
      </c>
      <c r="AG104" s="5">
        <v>0</v>
      </c>
      <c r="AH104" s="5">
        <v>0</v>
      </c>
      <c r="AI104" s="6">
        <v>0</v>
      </c>
      <c r="AJ104" s="18">
        <v>0</v>
      </c>
      <c r="AK104" s="5">
        <v>0</v>
      </c>
      <c r="AL104" s="4">
        <v>0</v>
      </c>
      <c r="AM104" s="5">
        <v>0</v>
      </c>
      <c r="AN104" s="4">
        <v>0</v>
      </c>
      <c r="AO104" s="5">
        <v>0</v>
      </c>
      <c r="AP104" s="6">
        <v>0</v>
      </c>
      <c r="AQ104" s="18">
        <v>0</v>
      </c>
      <c r="AR104" s="5">
        <v>0</v>
      </c>
      <c r="AS104" s="5">
        <v>0</v>
      </c>
      <c r="AT104" s="4">
        <v>0</v>
      </c>
      <c r="AU104" s="5">
        <v>0</v>
      </c>
      <c r="AV104" s="4">
        <v>0</v>
      </c>
      <c r="AW104" s="36">
        <v>0</v>
      </c>
      <c r="AX104" s="18">
        <v>0</v>
      </c>
      <c r="AY104" s="5">
        <v>0</v>
      </c>
      <c r="AZ104" s="4">
        <v>0</v>
      </c>
      <c r="BA104" s="5">
        <v>0</v>
      </c>
      <c r="BB104" s="4">
        <v>0</v>
      </c>
      <c r="BC104" s="5">
        <v>0</v>
      </c>
      <c r="BD104" s="6">
        <v>0</v>
      </c>
      <c r="BE104" s="97">
        <v>0</v>
      </c>
      <c r="BF104" s="18">
        <v>0.42499999999999999</v>
      </c>
      <c r="BG104" s="5">
        <v>0.81</v>
      </c>
      <c r="BH104" s="4">
        <v>0.46500000000000002</v>
      </c>
      <c r="BI104" s="5">
        <v>0.504</v>
      </c>
      <c r="BJ104" s="4">
        <v>0.21099999999999999</v>
      </c>
      <c r="BK104" s="5">
        <v>0.35749999999999998</v>
      </c>
      <c r="BL104" s="5">
        <v>0.35749999999999998</v>
      </c>
      <c r="BM104" s="7">
        <v>0.17874999999999999</v>
      </c>
      <c r="BN104" s="3">
        <v>6.0000000000000001E-3</v>
      </c>
      <c r="BO104" s="4">
        <v>0.20399999999999999</v>
      </c>
      <c r="BP104" s="5">
        <v>0.156</v>
      </c>
      <c r="BQ104" s="4">
        <v>4.2000000000000003E-2</v>
      </c>
      <c r="BR104" s="5">
        <v>1E-3</v>
      </c>
      <c r="BS104" s="1">
        <v>2.1499999999999998E-2</v>
      </c>
      <c r="BT104" s="49">
        <v>2.1499999999999998E-2</v>
      </c>
      <c r="BU104" s="30">
        <v>1.0749999999999999E-2</v>
      </c>
      <c r="BV104" s="18">
        <v>0.40899999999999997</v>
      </c>
      <c r="BW104" s="5">
        <v>0.43049999999999999</v>
      </c>
      <c r="BX104" s="5">
        <v>0.46274999999999999</v>
      </c>
      <c r="BY104" s="6">
        <v>5.3749999999999992E-2</v>
      </c>
      <c r="BZ104" s="5">
        <v>9.6750000000000003E-2</v>
      </c>
    </row>
    <row r="105" spans="1:78" x14ac:dyDescent="0.3">
      <c r="A105" s="12">
        <v>10343</v>
      </c>
      <c r="B105" s="37" t="s">
        <v>112</v>
      </c>
      <c r="C105" s="72">
        <v>31.856999999999999</v>
      </c>
      <c r="D105" s="69">
        <v>29.942</v>
      </c>
      <c r="E105" s="70">
        <v>31.856999999999999</v>
      </c>
      <c r="F105" s="73">
        <v>31.388999999999999</v>
      </c>
      <c r="G105" s="7">
        <v>32.604280510018214</v>
      </c>
      <c r="H105" s="21">
        <v>12.031853424657534</v>
      </c>
      <c r="I105" s="19">
        <v>12.031853424657534</v>
      </c>
      <c r="J105" s="21">
        <v>12.098271516393442</v>
      </c>
      <c r="K105" s="19">
        <v>15.27093687214612</v>
      </c>
      <c r="L105" s="21">
        <v>17.377130479452056</v>
      </c>
      <c r="M105" s="19">
        <v>17.922318036529681</v>
      </c>
      <c r="N105" s="21">
        <v>18.367249203096542</v>
      </c>
      <c r="O105" s="19">
        <v>20.146310502283104</v>
      </c>
      <c r="P105" s="21">
        <v>22.161879223744297</v>
      </c>
      <c r="Q105" s="19">
        <v>23.388390981735157</v>
      </c>
      <c r="R105" s="21">
        <v>24.039390938069221</v>
      </c>
      <c r="S105" s="19">
        <v>24.683247716894979</v>
      </c>
      <c r="T105" s="19">
        <v>25.83457625570777</v>
      </c>
      <c r="U105" s="21">
        <v>26.554691324200917</v>
      </c>
      <c r="V105" s="18">
        <v>0</v>
      </c>
      <c r="W105" s="5">
        <v>0</v>
      </c>
      <c r="X105" s="4">
        <v>0</v>
      </c>
      <c r="Y105" s="5">
        <v>0</v>
      </c>
      <c r="Z105" s="4">
        <v>0</v>
      </c>
      <c r="AA105" s="5">
        <v>0</v>
      </c>
      <c r="AB105" s="4">
        <v>0</v>
      </c>
      <c r="AC105" s="5">
        <v>0</v>
      </c>
      <c r="AD105" s="4">
        <v>0</v>
      </c>
      <c r="AE105" s="5">
        <v>0</v>
      </c>
      <c r="AF105" s="4">
        <v>0</v>
      </c>
      <c r="AG105" s="5">
        <v>0</v>
      </c>
      <c r="AH105" s="5">
        <v>0</v>
      </c>
      <c r="AI105" s="6">
        <v>0</v>
      </c>
      <c r="AJ105" s="18">
        <v>7.9223744292237441E-2</v>
      </c>
      <c r="AK105" s="5">
        <v>7.9223744292237441E-2</v>
      </c>
      <c r="AL105" s="4">
        <v>0</v>
      </c>
      <c r="AM105" s="5">
        <v>0</v>
      </c>
      <c r="AN105" s="4">
        <v>0</v>
      </c>
      <c r="AO105" s="5">
        <v>0</v>
      </c>
      <c r="AP105" s="6">
        <v>0</v>
      </c>
      <c r="AQ105" s="18">
        <v>0</v>
      </c>
      <c r="AR105" s="5">
        <v>0</v>
      </c>
      <c r="AS105" s="5">
        <v>0.13934426229508196</v>
      </c>
      <c r="AT105" s="4">
        <v>0.1391552511415525</v>
      </c>
      <c r="AU105" s="5">
        <v>0.1391552511415525</v>
      </c>
      <c r="AV105" s="4">
        <v>0.1391552511415525</v>
      </c>
      <c r="AW105" s="36">
        <v>0.13934426229508196</v>
      </c>
      <c r="AX105" s="18">
        <v>0</v>
      </c>
      <c r="AY105" s="5">
        <v>0</v>
      </c>
      <c r="AZ105" s="4">
        <v>0</v>
      </c>
      <c r="BA105" s="5">
        <v>0</v>
      </c>
      <c r="BB105" s="4">
        <v>0</v>
      </c>
      <c r="BC105" s="5">
        <v>0</v>
      </c>
      <c r="BD105" s="6">
        <v>0</v>
      </c>
      <c r="BE105" s="97">
        <v>0</v>
      </c>
      <c r="BF105" s="18">
        <v>0.23100000000000001</v>
      </c>
      <c r="BG105" s="5">
        <v>0.161</v>
      </c>
      <c r="BH105" s="4">
        <v>0.13600000000000001</v>
      </c>
      <c r="BI105" s="5">
        <v>5.2999999999999999E-2</v>
      </c>
      <c r="BJ105" s="4">
        <v>4.4999999999999998E-2</v>
      </c>
      <c r="BK105" s="5">
        <v>4.9000000000000002E-2</v>
      </c>
      <c r="BL105" s="5">
        <v>4.9000000000000002E-2</v>
      </c>
      <c r="BM105" s="7">
        <v>2.4500000000000001E-2</v>
      </c>
      <c r="BN105" s="3">
        <v>0</v>
      </c>
      <c r="BO105" s="4">
        <v>0</v>
      </c>
      <c r="BP105" s="5">
        <v>0</v>
      </c>
      <c r="BQ105" s="4">
        <v>0</v>
      </c>
      <c r="BR105" s="5">
        <v>0</v>
      </c>
      <c r="BS105" s="1">
        <v>0</v>
      </c>
      <c r="BT105" s="49">
        <v>0</v>
      </c>
      <c r="BU105" s="30">
        <v>0</v>
      </c>
      <c r="BV105" s="18">
        <v>0</v>
      </c>
      <c r="BW105" s="5">
        <v>0</v>
      </c>
      <c r="BX105" s="5">
        <v>0</v>
      </c>
      <c r="BY105" s="6">
        <v>0</v>
      </c>
      <c r="BZ105" s="5">
        <v>0</v>
      </c>
    </row>
    <row r="106" spans="1:78" x14ac:dyDescent="0.3">
      <c r="A106" s="12">
        <v>10349</v>
      </c>
      <c r="B106" s="37" t="s">
        <v>113</v>
      </c>
      <c r="C106" s="72">
        <v>531.72699999999998</v>
      </c>
      <c r="D106" s="69">
        <v>499.76</v>
      </c>
      <c r="E106" s="70">
        <v>531.72699999999998</v>
      </c>
      <c r="F106" s="73">
        <v>523.91099999999994</v>
      </c>
      <c r="G106" s="7">
        <v>1145.5547580828779</v>
      </c>
      <c r="H106" s="21">
        <v>1046.142237785388</v>
      </c>
      <c r="I106" s="19">
        <v>1043.6762560502284</v>
      </c>
      <c r="J106" s="21">
        <v>1056.2688129553735</v>
      </c>
      <c r="K106" s="19">
        <v>1053.2755780821917</v>
      </c>
      <c r="L106" s="21">
        <v>1052.0800446347034</v>
      </c>
      <c r="M106" s="19">
        <v>1051.9704555936075</v>
      </c>
      <c r="N106" s="21">
        <v>1053.4099643670311</v>
      </c>
      <c r="O106" s="19">
        <v>1055.7322062785386</v>
      </c>
      <c r="P106" s="21">
        <v>1059.9106456621005</v>
      </c>
      <c r="Q106" s="19">
        <v>1065.1512916666666</v>
      </c>
      <c r="R106" s="21">
        <v>1066.0870479280511</v>
      </c>
      <c r="S106" s="19">
        <v>1067.2951204337899</v>
      </c>
      <c r="T106" s="19">
        <v>1068.6159749999999</v>
      </c>
      <c r="U106" s="21">
        <v>1069.7126214611876</v>
      </c>
      <c r="V106" s="18">
        <v>0</v>
      </c>
      <c r="W106" s="5">
        <v>0</v>
      </c>
      <c r="X106" s="4">
        <v>0</v>
      </c>
      <c r="Y106" s="5">
        <v>0</v>
      </c>
      <c r="Z106" s="4">
        <v>0</v>
      </c>
      <c r="AA106" s="5">
        <v>0</v>
      </c>
      <c r="AB106" s="4">
        <v>0</v>
      </c>
      <c r="AC106" s="5">
        <v>0</v>
      </c>
      <c r="AD106" s="4">
        <v>0</v>
      </c>
      <c r="AE106" s="5">
        <v>0</v>
      </c>
      <c r="AF106" s="4">
        <v>0</v>
      </c>
      <c r="AG106" s="5">
        <v>0</v>
      </c>
      <c r="AH106" s="5">
        <v>0</v>
      </c>
      <c r="AI106" s="6">
        <v>0</v>
      </c>
      <c r="AJ106" s="18">
        <v>615.51541095890411</v>
      </c>
      <c r="AK106" s="5">
        <v>614.37397260273974</v>
      </c>
      <c r="AL106" s="4">
        <v>595.15983606557381</v>
      </c>
      <c r="AM106" s="5">
        <v>594.23162100456625</v>
      </c>
      <c r="AN106" s="4">
        <v>589.78002283105025</v>
      </c>
      <c r="AO106" s="5">
        <v>588.60228310502282</v>
      </c>
      <c r="AP106" s="6">
        <v>587.90994990892534</v>
      </c>
      <c r="AQ106" s="18">
        <v>0</v>
      </c>
      <c r="AR106" s="5">
        <v>0</v>
      </c>
      <c r="AS106" s="5">
        <v>0</v>
      </c>
      <c r="AT106" s="4">
        <v>0</v>
      </c>
      <c r="AU106" s="5">
        <v>0</v>
      </c>
      <c r="AV106" s="4">
        <v>0</v>
      </c>
      <c r="AW106" s="36">
        <v>0</v>
      </c>
      <c r="AX106" s="18">
        <v>0</v>
      </c>
      <c r="AY106" s="5">
        <v>0</v>
      </c>
      <c r="AZ106" s="4">
        <v>0</v>
      </c>
      <c r="BA106" s="5">
        <v>0</v>
      </c>
      <c r="BB106" s="4">
        <v>0</v>
      </c>
      <c r="BC106" s="5">
        <v>0</v>
      </c>
      <c r="BD106" s="6">
        <v>0</v>
      </c>
      <c r="BE106" s="97">
        <v>27.02</v>
      </c>
      <c r="BF106" s="18">
        <v>21.86</v>
      </c>
      <c r="BG106" s="5">
        <v>26.728999999999999</v>
      </c>
      <c r="BH106" s="4">
        <v>22.666</v>
      </c>
      <c r="BI106" s="5">
        <v>15.635</v>
      </c>
      <c r="BJ106" s="4">
        <v>5.3730000000000002</v>
      </c>
      <c r="BK106" s="5">
        <v>10.504</v>
      </c>
      <c r="BL106" s="5">
        <v>10.504</v>
      </c>
      <c r="BM106" s="7">
        <v>5.2519999999999998</v>
      </c>
      <c r="BN106" s="3">
        <v>11.316000000000001</v>
      </c>
      <c r="BO106" s="4">
        <v>18.260999999999999</v>
      </c>
      <c r="BP106" s="5">
        <v>16.925000000000001</v>
      </c>
      <c r="BQ106" s="4">
        <v>9.9689999999999994</v>
      </c>
      <c r="BR106" s="5">
        <v>1.7969999999999999</v>
      </c>
      <c r="BS106" s="1">
        <v>5.883</v>
      </c>
      <c r="BT106" s="49">
        <v>5.883</v>
      </c>
      <c r="BU106" s="30">
        <v>2.9415</v>
      </c>
      <c r="BV106" s="18">
        <v>58.267999999999994</v>
      </c>
      <c r="BW106" s="5">
        <v>64.150999999999996</v>
      </c>
      <c r="BX106" s="5">
        <v>72.975499999999997</v>
      </c>
      <c r="BY106" s="6">
        <v>14.7075</v>
      </c>
      <c r="BZ106" s="5">
        <v>26.473500000000001</v>
      </c>
    </row>
    <row r="107" spans="1:78" x14ac:dyDescent="0.3">
      <c r="A107" s="12">
        <v>10352</v>
      </c>
      <c r="B107" s="37" t="s">
        <v>114</v>
      </c>
      <c r="C107" s="72">
        <v>16.143999999999998</v>
      </c>
      <c r="D107" s="69">
        <v>15.173</v>
      </c>
      <c r="E107" s="70">
        <v>16.143999999999998</v>
      </c>
      <c r="F107" s="73">
        <v>15.907</v>
      </c>
      <c r="G107" s="7">
        <v>15.347905282331512</v>
      </c>
      <c r="H107" s="21">
        <v>16.742634132420093</v>
      </c>
      <c r="I107" s="19">
        <v>16.804611187214615</v>
      </c>
      <c r="J107" s="21">
        <v>15.88517714025501</v>
      </c>
      <c r="K107" s="19">
        <v>15.917298972602739</v>
      </c>
      <c r="L107" s="21">
        <v>15.981485958904111</v>
      </c>
      <c r="M107" s="19">
        <v>16.045930022831048</v>
      </c>
      <c r="N107" s="21">
        <v>16.110540300546447</v>
      </c>
      <c r="O107" s="19">
        <v>16.17559235159818</v>
      </c>
      <c r="P107" s="21">
        <v>16.240813013698631</v>
      </c>
      <c r="Q107" s="19">
        <v>16.306293949771689</v>
      </c>
      <c r="R107" s="21">
        <v>16.371945924408013</v>
      </c>
      <c r="S107" s="19">
        <v>16.438043493150687</v>
      </c>
      <c r="T107" s="19">
        <v>16.504313812785391</v>
      </c>
      <c r="U107" s="21">
        <v>16.570848858447491</v>
      </c>
      <c r="V107" s="18">
        <v>0</v>
      </c>
      <c r="W107" s="5">
        <v>0</v>
      </c>
      <c r="X107" s="4">
        <v>0</v>
      </c>
      <c r="Y107" s="5">
        <v>0</v>
      </c>
      <c r="Z107" s="4">
        <v>0</v>
      </c>
      <c r="AA107" s="5">
        <v>0</v>
      </c>
      <c r="AB107" s="4">
        <v>0</v>
      </c>
      <c r="AC107" s="5">
        <v>0</v>
      </c>
      <c r="AD107" s="4">
        <v>0</v>
      </c>
      <c r="AE107" s="5">
        <v>0</v>
      </c>
      <c r="AF107" s="4">
        <v>0</v>
      </c>
      <c r="AG107" s="5">
        <v>0</v>
      </c>
      <c r="AH107" s="5">
        <v>0</v>
      </c>
      <c r="AI107" s="6">
        <v>0</v>
      </c>
      <c r="AJ107" s="18">
        <v>0</v>
      </c>
      <c r="AK107" s="5">
        <v>0</v>
      </c>
      <c r="AL107" s="4">
        <v>0</v>
      </c>
      <c r="AM107" s="5">
        <v>0</v>
      </c>
      <c r="AN107" s="4">
        <v>0</v>
      </c>
      <c r="AO107" s="5">
        <v>0</v>
      </c>
      <c r="AP107" s="6">
        <v>0</v>
      </c>
      <c r="AQ107" s="18">
        <v>0</v>
      </c>
      <c r="AR107" s="5">
        <v>0</v>
      </c>
      <c r="AS107" s="5">
        <v>0</v>
      </c>
      <c r="AT107" s="4">
        <v>0</v>
      </c>
      <c r="AU107" s="5">
        <v>0</v>
      </c>
      <c r="AV107" s="4">
        <v>0</v>
      </c>
      <c r="AW107" s="36">
        <v>0</v>
      </c>
      <c r="AX107" s="18">
        <v>0</v>
      </c>
      <c r="AY107" s="5">
        <v>0</v>
      </c>
      <c r="AZ107" s="4">
        <v>0</v>
      </c>
      <c r="BA107" s="5">
        <v>0</v>
      </c>
      <c r="BB107" s="4">
        <v>0</v>
      </c>
      <c r="BC107" s="5">
        <v>0</v>
      </c>
      <c r="BD107" s="6">
        <v>0</v>
      </c>
      <c r="BE107" s="97">
        <v>0</v>
      </c>
      <c r="BF107" s="18">
        <v>0.23</v>
      </c>
      <c r="BG107" s="5">
        <v>0.152</v>
      </c>
      <c r="BH107" s="4">
        <v>9.0999999999999998E-2</v>
      </c>
      <c r="BI107" s="5">
        <v>0.17599999999999999</v>
      </c>
      <c r="BJ107" s="4">
        <v>3.5000000000000003E-2</v>
      </c>
      <c r="BK107" s="5">
        <v>0.1055</v>
      </c>
      <c r="BL107" s="5">
        <v>0.1055</v>
      </c>
      <c r="BM107" s="7">
        <v>5.2749999999999998E-2</v>
      </c>
      <c r="BN107" s="3">
        <v>0</v>
      </c>
      <c r="BO107" s="4">
        <v>0</v>
      </c>
      <c r="BP107" s="5">
        <v>0</v>
      </c>
      <c r="BQ107" s="4">
        <v>0</v>
      </c>
      <c r="BR107" s="5">
        <v>0</v>
      </c>
      <c r="BS107" s="1">
        <v>0</v>
      </c>
      <c r="BT107" s="49">
        <v>0</v>
      </c>
      <c r="BU107" s="30">
        <v>0</v>
      </c>
      <c r="BV107" s="18">
        <v>0</v>
      </c>
      <c r="BW107" s="5">
        <v>0</v>
      </c>
      <c r="BX107" s="5">
        <v>0</v>
      </c>
      <c r="BY107" s="6">
        <v>0</v>
      </c>
      <c r="BZ107" s="5">
        <v>0</v>
      </c>
    </row>
    <row r="108" spans="1:78" x14ac:dyDescent="0.3">
      <c r="A108" s="12">
        <v>10354</v>
      </c>
      <c r="B108" s="37" t="s">
        <v>115</v>
      </c>
      <c r="C108" s="72">
        <v>810.99</v>
      </c>
      <c r="D108" s="69">
        <v>762.23400000000004</v>
      </c>
      <c r="E108" s="70">
        <v>810.99</v>
      </c>
      <c r="F108" s="73">
        <v>799.07</v>
      </c>
      <c r="G108" s="7">
        <v>789.46203516177138</v>
      </c>
      <c r="H108" s="21">
        <v>736.60981221461202</v>
      </c>
      <c r="I108" s="19">
        <v>731.90388356164374</v>
      </c>
      <c r="J108" s="21">
        <v>770.32694250910731</v>
      </c>
      <c r="K108" s="19">
        <v>770.10504817351614</v>
      </c>
      <c r="L108" s="21">
        <v>769.10088321917829</v>
      </c>
      <c r="M108" s="19">
        <v>768.17135787671248</v>
      </c>
      <c r="N108" s="21">
        <v>766.37204223588344</v>
      </c>
      <c r="O108" s="19">
        <v>766.67911872146135</v>
      </c>
      <c r="P108" s="21">
        <v>766.06603036529668</v>
      </c>
      <c r="Q108" s="19">
        <v>766.84717659817341</v>
      </c>
      <c r="R108" s="21">
        <v>765.85713023679432</v>
      </c>
      <c r="S108" s="19">
        <v>766.59233755707771</v>
      </c>
      <c r="T108" s="19">
        <v>766.40910262557065</v>
      </c>
      <c r="U108" s="21">
        <v>766.20287203196369</v>
      </c>
      <c r="V108" s="18">
        <v>0</v>
      </c>
      <c r="W108" s="5">
        <v>0</v>
      </c>
      <c r="X108" s="4">
        <v>0</v>
      </c>
      <c r="Y108" s="5">
        <v>0</v>
      </c>
      <c r="Z108" s="4">
        <v>0</v>
      </c>
      <c r="AA108" s="5">
        <v>0</v>
      </c>
      <c r="AB108" s="4">
        <v>0</v>
      </c>
      <c r="AC108" s="5">
        <v>0</v>
      </c>
      <c r="AD108" s="4">
        <v>0</v>
      </c>
      <c r="AE108" s="5">
        <v>0</v>
      </c>
      <c r="AF108" s="4">
        <v>0</v>
      </c>
      <c r="AG108" s="5">
        <v>0</v>
      </c>
      <c r="AH108" s="5">
        <v>0</v>
      </c>
      <c r="AI108" s="6">
        <v>0</v>
      </c>
      <c r="AJ108" s="18">
        <v>30.827739726027396</v>
      </c>
      <c r="AK108" s="5">
        <v>30.827739726027396</v>
      </c>
      <c r="AL108" s="4">
        <v>30.841871584699454</v>
      </c>
      <c r="AM108" s="5">
        <v>30.827739726027396</v>
      </c>
      <c r="AN108" s="4">
        <v>30.827511415525112</v>
      </c>
      <c r="AO108" s="5">
        <v>30.827511415525112</v>
      </c>
      <c r="AP108" s="6">
        <v>30.84153005464481</v>
      </c>
      <c r="AQ108" s="18">
        <v>0</v>
      </c>
      <c r="AR108" s="5">
        <v>0</v>
      </c>
      <c r="AS108" s="5">
        <v>0</v>
      </c>
      <c r="AT108" s="4">
        <v>0</v>
      </c>
      <c r="AU108" s="5">
        <v>0</v>
      </c>
      <c r="AV108" s="4">
        <v>0</v>
      </c>
      <c r="AW108" s="36">
        <v>0</v>
      </c>
      <c r="AX108" s="18">
        <v>1.3687214611872147</v>
      </c>
      <c r="AY108" s="5">
        <v>1.3688356164383562</v>
      </c>
      <c r="AZ108" s="4">
        <v>1.3674863387978142</v>
      </c>
      <c r="BA108" s="5">
        <v>1.3690639269406393</v>
      </c>
      <c r="BB108" s="4">
        <v>1.3689497716894976</v>
      </c>
      <c r="BC108" s="5">
        <v>1.3684931506849316</v>
      </c>
      <c r="BD108" s="6">
        <v>1.3677140255009108</v>
      </c>
      <c r="BE108" s="97">
        <v>0</v>
      </c>
      <c r="BF108" s="18">
        <v>12.709</v>
      </c>
      <c r="BG108" s="5">
        <v>11.981</v>
      </c>
      <c r="BH108" s="4">
        <v>13.398</v>
      </c>
      <c r="BI108" s="5">
        <v>9.5440000000000005</v>
      </c>
      <c r="BJ108" s="4">
        <v>9.3460000000000001</v>
      </c>
      <c r="BK108" s="5">
        <v>9.4450000000000003</v>
      </c>
      <c r="BL108" s="5">
        <v>9.4450000000000003</v>
      </c>
      <c r="BM108" s="7">
        <v>4.7225000000000001</v>
      </c>
      <c r="BN108" s="3">
        <v>1.5580000000000001</v>
      </c>
      <c r="BO108" s="4">
        <v>1.641</v>
      </c>
      <c r="BP108" s="5">
        <v>2.3730000000000002</v>
      </c>
      <c r="BQ108" s="4">
        <v>2.6349999999999998</v>
      </c>
      <c r="BR108" s="5">
        <v>0.84799999999999998</v>
      </c>
      <c r="BS108" s="1">
        <v>1.7414999999999998</v>
      </c>
      <c r="BT108" s="49">
        <v>1.7414999999999998</v>
      </c>
      <c r="BU108" s="30">
        <v>0.87074999999999991</v>
      </c>
      <c r="BV108" s="18">
        <v>9.0550000000000015</v>
      </c>
      <c r="BW108" s="5">
        <v>10.796500000000002</v>
      </c>
      <c r="BX108" s="5">
        <v>13.408750000000001</v>
      </c>
      <c r="BY108" s="6">
        <v>4.3537499999999998</v>
      </c>
      <c r="BZ108" s="5">
        <v>7.8367499999999994</v>
      </c>
    </row>
    <row r="109" spans="1:78" x14ac:dyDescent="0.3">
      <c r="A109" s="12">
        <v>10360</v>
      </c>
      <c r="B109" s="37" t="s">
        <v>116</v>
      </c>
      <c r="C109" s="72">
        <v>6.8659999999999997</v>
      </c>
      <c r="D109" s="69">
        <v>6.4530000000000003</v>
      </c>
      <c r="E109" s="70">
        <v>6.8659999999999997</v>
      </c>
      <c r="F109" s="73">
        <v>6.7649999999999997</v>
      </c>
      <c r="G109" s="7">
        <v>7.069558287795993</v>
      </c>
      <c r="H109" s="21">
        <v>7.1738713470319624</v>
      </c>
      <c r="I109" s="19">
        <v>7.1959055936073071</v>
      </c>
      <c r="J109" s="21">
        <v>7.6633216074681254</v>
      </c>
      <c r="K109" s="19">
        <v>7.7609658675799089</v>
      </c>
      <c r="L109" s="21">
        <v>7.8463326484018259</v>
      </c>
      <c r="M109" s="19">
        <v>7.9321410958904108</v>
      </c>
      <c r="N109" s="21">
        <v>8.0048389116575596</v>
      </c>
      <c r="O109" s="19">
        <v>8.1050857305936077</v>
      </c>
      <c r="P109" s="21">
        <v>8.192227739726027</v>
      </c>
      <c r="Q109" s="19">
        <v>8.2798167808219159</v>
      </c>
      <c r="R109" s="21">
        <v>8.3534525273224034</v>
      </c>
      <c r="S109" s="19">
        <v>8.4563501141552511</v>
      </c>
      <c r="T109" s="19">
        <v>8.545296004566211</v>
      </c>
      <c r="U109" s="21">
        <v>8.6346987442922387</v>
      </c>
      <c r="V109" s="18">
        <v>0</v>
      </c>
      <c r="W109" s="5">
        <v>0</v>
      </c>
      <c r="X109" s="4">
        <v>0</v>
      </c>
      <c r="Y109" s="5">
        <v>0</v>
      </c>
      <c r="Z109" s="4">
        <v>0</v>
      </c>
      <c r="AA109" s="5">
        <v>0</v>
      </c>
      <c r="AB109" s="4">
        <v>0</v>
      </c>
      <c r="AC109" s="5">
        <v>0</v>
      </c>
      <c r="AD109" s="4">
        <v>0</v>
      </c>
      <c r="AE109" s="5">
        <v>0</v>
      </c>
      <c r="AF109" s="4">
        <v>0</v>
      </c>
      <c r="AG109" s="5">
        <v>0</v>
      </c>
      <c r="AH109" s="5">
        <v>0</v>
      </c>
      <c r="AI109" s="6">
        <v>0</v>
      </c>
      <c r="AJ109" s="18">
        <v>0</v>
      </c>
      <c r="AK109" s="5">
        <v>0</v>
      </c>
      <c r="AL109" s="4">
        <v>0</v>
      </c>
      <c r="AM109" s="5">
        <v>0</v>
      </c>
      <c r="AN109" s="4">
        <v>0</v>
      </c>
      <c r="AO109" s="5">
        <v>0</v>
      </c>
      <c r="AP109" s="6">
        <v>0</v>
      </c>
      <c r="AQ109" s="18">
        <v>0</v>
      </c>
      <c r="AR109" s="5">
        <v>0</v>
      </c>
      <c r="AS109" s="5">
        <v>0</v>
      </c>
      <c r="AT109" s="4">
        <v>0</v>
      </c>
      <c r="AU109" s="5">
        <v>0</v>
      </c>
      <c r="AV109" s="4">
        <v>0</v>
      </c>
      <c r="AW109" s="36">
        <v>0</v>
      </c>
      <c r="AX109" s="18">
        <v>0</v>
      </c>
      <c r="AY109" s="5">
        <v>0</v>
      </c>
      <c r="AZ109" s="4">
        <v>0</v>
      </c>
      <c r="BA109" s="5">
        <v>0</v>
      </c>
      <c r="BB109" s="4">
        <v>0</v>
      </c>
      <c r="BC109" s="5">
        <v>0</v>
      </c>
      <c r="BD109" s="6">
        <v>0</v>
      </c>
      <c r="BE109" s="97">
        <v>0</v>
      </c>
      <c r="BF109" s="18">
        <v>8.2000000000000003E-2</v>
      </c>
      <c r="BG109" s="5">
        <v>9.4E-2</v>
      </c>
      <c r="BH109" s="4">
        <v>5.8999999999999997E-2</v>
      </c>
      <c r="BI109" s="5">
        <v>0.115</v>
      </c>
      <c r="BJ109" s="4">
        <v>4.1000000000000002E-2</v>
      </c>
      <c r="BK109" s="5">
        <v>7.8E-2</v>
      </c>
      <c r="BL109" s="5">
        <v>7.8E-2</v>
      </c>
      <c r="BM109" s="7">
        <v>3.9E-2</v>
      </c>
      <c r="BN109" s="3">
        <v>0</v>
      </c>
      <c r="BO109" s="4">
        <v>0</v>
      </c>
      <c r="BP109" s="5">
        <v>0</v>
      </c>
      <c r="BQ109" s="4">
        <v>0</v>
      </c>
      <c r="BR109" s="5">
        <v>0</v>
      </c>
      <c r="BS109" s="1">
        <v>0</v>
      </c>
      <c r="BT109" s="49">
        <v>0</v>
      </c>
      <c r="BU109" s="30">
        <v>0</v>
      </c>
      <c r="BV109" s="18">
        <v>0</v>
      </c>
      <c r="BW109" s="5">
        <v>0</v>
      </c>
      <c r="BX109" s="5">
        <v>0</v>
      </c>
      <c r="BY109" s="6">
        <v>0</v>
      </c>
      <c r="BZ109" s="5">
        <v>0</v>
      </c>
    </row>
    <row r="110" spans="1:78" x14ac:dyDescent="0.3">
      <c r="A110" s="12">
        <v>10363</v>
      </c>
      <c r="B110" s="37" t="s">
        <v>117</v>
      </c>
      <c r="C110" s="72">
        <v>102.208</v>
      </c>
      <c r="D110" s="69">
        <v>96.063000000000002</v>
      </c>
      <c r="E110" s="70">
        <v>102.208</v>
      </c>
      <c r="F110" s="73">
        <v>100.706</v>
      </c>
      <c r="G110" s="7">
        <v>96.947518214936252</v>
      </c>
      <c r="H110" s="21">
        <v>90.688379223744306</v>
      </c>
      <c r="I110" s="19">
        <v>90.912869634703199</v>
      </c>
      <c r="J110" s="21">
        <v>91.049914845173035</v>
      </c>
      <c r="K110" s="19">
        <v>91.234971803652954</v>
      </c>
      <c r="L110" s="21">
        <v>91.444044748858445</v>
      </c>
      <c r="M110" s="19">
        <v>91.635031849315084</v>
      </c>
      <c r="N110" s="21">
        <v>91.870536771402556</v>
      </c>
      <c r="O110" s="19">
        <v>92.011273972602751</v>
      </c>
      <c r="P110" s="21">
        <v>92.183786187214608</v>
      </c>
      <c r="Q110" s="19">
        <v>92.353215753424678</v>
      </c>
      <c r="R110" s="21">
        <v>92.560327755009112</v>
      </c>
      <c r="S110" s="19">
        <v>92.692498515981754</v>
      </c>
      <c r="T110" s="19">
        <v>92.876074771689488</v>
      </c>
      <c r="U110" s="21">
        <v>93.033300342465751</v>
      </c>
      <c r="V110" s="18">
        <v>0</v>
      </c>
      <c r="W110" s="5">
        <v>0</v>
      </c>
      <c r="X110" s="4">
        <v>0</v>
      </c>
      <c r="Y110" s="5">
        <v>0</v>
      </c>
      <c r="Z110" s="4">
        <v>0</v>
      </c>
      <c r="AA110" s="5">
        <v>0</v>
      </c>
      <c r="AB110" s="4">
        <v>0</v>
      </c>
      <c r="AC110" s="5">
        <v>0</v>
      </c>
      <c r="AD110" s="4">
        <v>0</v>
      </c>
      <c r="AE110" s="5">
        <v>0</v>
      </c>
      <c r="AF110" s="4">
        <v>0</v>
      </c>
      <c r="AG110" s="5">
        <v>0</v>
      </c>
      <c r="AH110" s="5">
        <v>0</v>
      </c>
      <c r="AI110" s="6">
        <v>0</v>
      </c>
      <c r="AJ110" s="18">
        <v>0</v>
      </c>
      <c r="AK110" s="5">
        <v>0</v>
      </c>
      <c r="AL110" s="4">
        <v>0</v>
      </c>
      <c r="AM110" s="5">
        <v>0</v>
      </c>
      <c r="AN110" s="4">
        <v>0</v>
      </c>
      <c r="AO110" s="5">
        <v>0</v>
      </c>
      <c r="AP110" s="6">
        <v>0</v>
      </c>
      <c r="AQ110" s="18">
        <v>0</v>
      </c>
      <c r="AR110" s="5">
        <v>0</v>
      </c>
      <c r="AS110" s="5">
        <v>0</v>
      </c>
      <c r="AT110" s="4">
        <v>0</v>
      </c>
      <c r="AU110" s="5">
        <v>0</v>
      </c>
      <c r="AV110" s="4">
        <v>0</v>
      </c>
      <c r="AW110" s="36">
        <v>0</v>
      </c>
      <c r="AX110" s="18">
        <v>0</v>
      </c>
      <c r="AY110" s="5">
        <v>0</v>
      </c>
      <c r="AZ110" s="4">
        <v>0</v>
      </c>
      <c r="BA110" s="5">
        <v>0</v>
      </c>
      <c r="BB110" s="4">
        <v>0</v>
      </c>
      <c r="BC110" s="5">
        <v>0</v>
      </c>
      <c r="BD110" s="6">
        <v>0</v>
      </c>
      <c r="BE110" s="97">
        <v>0</v>
      </c>
      <c r="BF110" s="18">
        <v>0.86399999999999999</v>
      </c>
      <c r="BG110" s="5">
        <v>0.89900000000000002</v>
      </c>
      <c r="BH110" s="4">
        <v>1.095</v>
      </c>
      <c r="BI110" s="5">
        <v>1.2110000000000001</v>
      </c>
      <c r="BJ110" s="4">
        <v>0.47099999999999997</v>
      </c>
      <c r="BK110" s="5">
        <v>0.84099999999999997</v>
      </c>
      <c r="BL110" s="5">
        <v>0.84099999999999997</v>
      </c>
      <c r="BM110" s="7">
        <v>0.42049999999999998</v>
      </c>
      <c r="BN110" s="3">
        <v>0</v>
      </c>
      <c r="BO110" s="4">
        <v>0</v>
      </c>
      <c r="BP110" s="5">
        <v>0</v>
      </c>
      <c r="BQ110" s="4">
        <v>0.123</v>
      </c>
      <c r="BR110" s="5">
        <v>0</v>
      </c>
      <c r="BS110" s="1">
        <v>6.1499999999999999E-2</v>
      </c>
      <c r="BT110" s="49">
        <v>6.1499999999999999E-2</v>
      </c>
      <c r="BU110" s="30">
        <v>3.075E-2</v>
      </c>
      <c r="BV110" s="18">
        <v>0.123</v>
      </c>
      <c r="BW110" s="5">
        <v>0.1845</v>
      </c>
      <c r="BX110" s="5">
        <v>0.27675</v>
      </c>
      <c r="BY110" s="6">
        <v>0.15375</v>
      </c>
      <c r="BZ110" s="5">
        <v>0.27675</v>
      </c>
    </row>
    <row r="111" spans="1:78" x14ac:dyDescent="0.3">
      <c r="A111" s="12">
        <v>10369</v>
      </c>
      <c r="B111" s="37" t="s">
        <v>118</v>
      </c>
      <c r="C111" s="72">
        <v>16.677</v>
      </c>
      <c r="D111" s="69">
        <v>15.673999999999999</v>
      </c>
      <c r="E111" s="70">
        <v>16.677</v>
      </c>
      <c r="F111" s="73">
        <v>16.431999999999999</v>
      </c>
      <c r="G111" s="7">
        <v>17.818761384335154</v>
      </c>
      <c r="H111" s="21">
        <v>17.310770319634702</v>
      </c>
      <c r="I111" s="19">
        <v>17.310770319634702</v>
      </c>
      <c r="J111" s="21">
        <v>18.376969148451725</v>
      </c>
      <c r="K111" s="19">
        <v>18.39398744292237</v>
      </c>
      <c r="L111" s="21">
        <v>18.39398744292237</v>
      </c>
      <c r="M111" s="19">
        <v>18.39398744292237</v>
      </c>
      <c r="N111" s="21">
        <v>18.376969034608376</v>
      </c>
      <c r="O111" s="19">
        <v>18.393987214611869</v>
      </c>
      <c r="P111" s="21">
        <v>18.393987328767121</v>
      </c>
      <c r="Q111" s="19">
        <v>18.39398744292237</v>
      </c>
      <c r="R111" s="21">
        <v>18.376969034608372</v>
      </c>
      <c r="S111" s="19">
        <v>18.393987557077619</v>
      </c>
      <c r="T111" s="19">
        <v>18.393987328767121</v>
      </c>
      <c r="U111" s="21">
        <v>18.393987214611869</v>
      </c>
      <c r="V111" s="18">
        <v>0</v>
      </c>
      <c r="W111" s="5">
        <v>0</v>
      </c>
      <c r="X111" s="4">
        <v>0</v>
      </c>
      <c r="Y111" s="5">
        <v>0</v>
      </c>
      <c r="Z111" s="4">
        <v>0</v>
      </c>
      <c r="AA111" s="5">
        <v>0</v>
      </c>
      <c r="AB111" s="4">
        <v>0</v>
      </c>
      <c r="AC111" s="5">
        <v>0</v>
      </c>
      <c r="AD111" s="4">
        <v>0</v>
      </c>
      <c r="AE111" s="5">
        <v>0</v>
      </c>
      <c r="AF111" s="4">
        <v>0</v>
      </c>
      <c r="AG111" s="5">
        <v>0</v>
      </c>
      <c r="AH111" s="5">
        <v>0</v>
      </c>
      <c r="AI111" s="6">
        <v>0</v>
      </c>
      <c r="AJ111" s="18">
        <v>0</v>
      </c>
      <c r="AK111" s="5">
        <v>0</v>
      </c>
      <c r="AL111" s="4">
        <v>0</v>
      </c>
      <c r="AM111" s="5">
        <v>0</v>
      </c>
      <c r="AN111" s="4">
        <v>0</v>
      </c>
      <c r="AO111" s="5">
        <v>0</v>
      </c>
      <c r="AP111" s="6">
        <v>0</v>
      </c>
      <c r="AQ111" s="18">
        <v>0</v>
      </c>
      <c r="AR111" s="5">
        <v>0</v>
      </c>
      <c r="AS111" s="5">
        <v>0</v>
      </c>
      <c r="AT111" s="4">
        <v>0</v>
      </c>
      <c r="AU111" s="5">
        <v>0</v>
      </c>
      <c r="AV111" s="4">
        <v>0</v>
      </c>
      <c r="AW111" s="36">
        <v>0</v>
      </c>
      <c r="AX111" s="18">
        <v>0</v>
      </c>
      <c r="AY111" s="5">
        <v>0</v>
      </c>
      <c r="AZ111" s="4">
        <v>0</v>
      </c>
      <c r="BA111" s="5">
        <v>0</v>
      </c>
      <c r="BB111" s="4">
        <v>0</v>
      </c>
      <c r="BC111" s="5">
        <v>0</v>
      </c>
      <c r="BD111" s="6">
        <v>0</v>
      </c>
      <c r="BE111" s="97">
        <v>0</v>
      </c>
      <c r="BF111" s="18">
        <v>0.24</v>
      </c>
      <c r="BG111" s="5">
        <v>0.36399999999999999</v>
      </c>
      <c r="BH111" s="4">
        <v>0.27700000000000002</v>
      </c>
      <c r="BI111" s="5">
        <v>0.309</v>
      </c>
      <c r="BJ111" s="4">
        <v>0.28100000000000003</v>
      </c>
      <c r="BK111" s="5">
        <v>0.29500000000000004</v>
      </c>
      <c r="BL111" s="5">
        <v>0.29500000000000004</v>
      </c>
      <c r="BM111" s="7">
        <v>0.14750000000000002</v>
      </c>
      <c r="BN111" s="3">
        <v>0</v>
      </c>
      <c r="BO111" s="4">
        <v>0</v>
      </c>
      <c r="BP111" s="5">
        <v>0</v>
      </c>
      <c r="BQ111" s="4">
        <v>0</v>
      </c>
      <c r="BR111" s="5">
        <v>0</v>
      </c>
      <c r="BS111" s="1">
        <v>0</v>
      </c>
      <c r="BT111" s="49">
        <v>0</v>
      </c>
      <c r="BU111" s="30">
        <v>0</v>
      </c>
      <c r="BV111" s="18">
        <v>0</v>
      </c>
      <c r="BW111" s="5">
        <v>0</v>
      </c>
      <c r="BX111" s="5">
        <v>0</v>
      </c>
      <c r="BY111" s="6">
        <v>0</v>
      </c>
      <c r="BZ111" s="5">
        <v>0</v>
      </c>
    </row>
    <row r="112" spans="1:78" x14ac:dyDescent="0.3">
      <c r="A112" s="12">
        <v>10370</v>
      </c>
      <c r="B112" s="37" t="s">
        <v>119</v>
      </c>
      <c r="C112" s="72">
        <v>408.39299999999997</v>
      </c>
      <c r="D112" s="69">
        <v>383.84100000000001</v>
      </c>
      <c r="E112" s="70">
        <v>408.39299999999997</v>
      </c>
      <c r="F112" s="73">
        <v>402.39</v>
      </c>
      <c r="G112" s="7">
        <v>574.99505840163931</v>
      </c>
      <c r="H112" s="21">
        <v>540.57060182648399</v>
      </c>
      <c r="I112" s="19">
        <v>541.72165057077632</v>
      </c>
      <c r="J112" s="21">
        <v>547.30717110655723</v>
      </c>
      <c r="K112" s="19">
        <v>545.65536187214616</v>
      </c>
      <c r="L112" s="21">
        <v>542.8138985159818</v>
      </c>
      <c r="M112" s="19">
        <v>540.13897751141553</v>
      </c>
      <c r="N112" s="21">
        <v>535.77228882058284</v>
      </c>
      <c r="O112" s="19">
        <v>533.2863015981734</v>
      </c>
      <c r="P112" s="21">
        <v>530.06869646118741</v>
      </c>
      <c r="Q112" s="19">
        <v>528.45241883561641</v>
      </c>
      <c r="R112" s="21">
        <v>527.48913524590171</v>
      </c>
      <c r="S112" s="19">
        <v>526.53335878995438</v>
      </c>
      <c r="T112" s="19">
        <v>525.79467066210054</v>
      </c>
      <c r="U112" s="21">
        <v>525.21720194063914</v>
      </c>
      <c r="V112" s="18">
        <v>0</v>
      </c>
      <c r="W112" s="5">
        <v>0</v>
      </c>
      <c r="X112" s="4">
        <v>0</v>
      </c>
      <c r="Y112" s="5">
        <v>0</v>
      </c>
      <c r="Z112" s="4">
        <v>0</v>
      </c>
      <c r="AA112" s="5">
        <v>0</v>
      </c>
      <c r="AB112" s="4">
        <v>0</v>
      </c>
      <c r="AC112" s="5">
        <v>0</v>
      </c>
      <c r="AD112" s="4">
        <v>0</v>
      </c>
      <c r="AE112" s="5">
        <v>0</v>
      </c>
      <c r="AF112" s="4">
        <v>0</v>
      </c>
      <c r="AG112" s="5">
        <v>0</v>
      </c>
      <c r="AH112" s="5">
        <v>0</v>
      </c>
      <c r="AI112" s="6">
        <v>0</v>
      </c>
      <c r="AJ112" s="18">
        <v>178.42579908675799</v>
      </c>
      <c r="AK112" s="5">
        <v>178.42568493150685</v>
      </c>
      <c r="AL112" s="4">
        <v>178.47882513661202</v>
      </c>
      <c r="AM112" s="5">
        <v>178.42956621004566</v>
      </c>
      <c r="AN112" s="4">
        <v>178.42648401826483</v>
      </c>
      <c r="AO112" s="5">
        <v>178.41940639269407</v>
      </c>
      <c r="AP112" s="6">
        <v>178.46903460837888</v>
      </c>
      <c r="AQ112" s="18">
        <v>0</v>
      </c>
      <c r="AR112" s="5">
        <v>0</v>
      </c>
      <c r="AS112" s="5">
        <v>0</v>
      </c>
      <c r="AT112" s="4">
        <v>0</v>
      </c>
      <c r="AU112" s="5">
        <v>0</v>
      </c>
      <c r="AV112" s="4">
        <v>0</v>
      </c>
      <c r="AW112" s="36">
        <v>0</v>
      </c>
      <c r="AX112" s="18">
        <v>30.448173515981736</v>
      </c>
      <c r="AY112" s="5">
        <v>29.188584474885843</v>
      </c>
      <c r="AZ112" s="4">
        <v>29.00387067395264</v>
      </c>
      <c r="BA112" s="5">
        <v>10.22283105022831</v>
      </c>
      <c r="BB112" s="4">
        <v>8.9582191780821923</v>
      </c>
      <c r="BC112" s="5">
        <v>3.779109589041096</v>
      </c>
      <c r="BD112" s="6">
        <v>3.4244080145719491</v>
      </c>
      <c r="BE112" s="97">
        <v>27.02</v>
      </c>
      <c r="BF112" s="18">
        <v>11.084</v>
      </c>
      <c r="BG112" s="5">
        <v>9.5760000000000005</v>
      </c>
      <c r="BH112" s="4">
        <v>11.167</v>
      </c>
      <c r="BI112" s="5">
        <v>11.981999999999999</v>
      </c>
      <c r="BJ112" s="4">
        <v>5.65</v>
      </c>
      <c r="BK112" s="5">
        <v>8.8159999999999989</v>
      </c>
      <c r="BL112" s="5">
        <v>8.8159999999999989</v>
      </c>
      <c r="BM112" s="7">
        <v>4.4079999999999995</v>
      </c>
      <c r="BN112" s="3">
        <v>8.24</v>
      </c>
      <c r="BO112" s="4">
        <v>5.68</v>
      </c>
      <c r="BP112" s="5">
        <v>7.3879999999999999</v>
      </c>
      <c r="BQ112" s="4">
        <v>8.2370000000000001</v>
      </c>
      <c r="BR112" s="5">
        <v>1.57</v>
      </c>
      <c r="BS112" s="1">
        <v>4.9034999999999993</v>
      </c>
      <c r="BT112" s="49">
        <v>4.9034999999999993</v>
      </c>
      <c r="BU112" s="30">
        <v>2.4517499999999997</v>
      </c>
      <c r="BV112" s="18">
        <v>31.115000000000002</v>
      </c>
      <c r="BW112" s="5">
        <v>36.018500000000003</v>
      </c>
      <c r="BX112" s="5">
        <v>43.373750000000001</v>
      </c>
      <c r="BY112" s="6">
        <v>12.258749999999999</v>
      </c>
      <c r="BZ112" s="5">
        <v>22.065750000000001</v>
      </c>
    </row>
    <row r="113" spans="1:78" x14ac:dyDescent="0.3">
      <c r="A113" s="12">
        <v>10371</v>
      </c>
      <c r="B113" s="37" t="s">
        <v>120</v>
      </c>
      <c r="C113" s="72">
        <v>11.196999999999999</v>
      </c>
      <c r="D113" s="69">
        <v>10.523999999999999</v>
      </c>
      <c r="E113" s="70">
        <v>11.196999999999999</v>
      </c>
      <c r="F113" s="73">
        <v>11.032</v>
      </c>
      <c r="G113" s="7">
        <v>10.931124772313296</v>
      </c>
      <c r="H113" s="21">
        <v>11.245754566210048</v>
      </c>
      <c r="I113" s="19">
        <v>11.271588356164383</v>
      </c>
      <c r="J113" s="21">
        <v>11.5353566712204</v>
      </c>
      <c r="K113" s="19">
        <v>11.56797488584475</v>
      </c>
      <c r="L113" s="21">
        <v>11.609308333333333</v>
      </c>
      <c r="M113" s="19">
        <v>11.660202968036527</v>
      </c>
      <c r="N113" s="21">
        <v>11.719756716757741</v>
      </c>
      <c r="O113" s="19">
        <v>11.782451826484019</v>
      </c>
      <c r="P113" s="21">
        <v>11.851097488584477</v>
      </c>
      <c r="Q113" s="19">
        <v>11.922275799086758</v>
      </c>
      <c r="R113" s="21">
        <v>12.002168488160292</v>
      </c>
      <c r="S113" s="19">
        <v>12.087847260273973</v>
      </c>
      <c r="T113" s="19">
        <v>12.173438013698629</v>
      </c>
      <c r="U113" s="21">
        <v>12.253790639269406</v>
      </c>
      <c r="V113" s="18">
        <v>0</v>
      </c>
      <c r="W113" s="5">
        <v>0</v>
      </c>
      <c r="X113" s="4">
        <v>0</v>
      </c>
      <c r="Y113" s="5">
        <v>0</v>
      </c>
      <c r="Z113" s="4">
        <v>0</v>
      </c>
      <c r="AA113" s="5">
        <v>0</v>
      </c>
      <c r="AB113" s="4">
        <v>0</v>
      </c>
      <c r="AC113" s="5">
        <v>0</v>
      </c>
      <c r="AD113" s="4">
        <v>0</v>
      </c>
      <c r="AE113" s="5">
        <v>0</v>
      </c>
      <c r="AF113" s="4">
        <v>0</v>
      </c>
      <c r="AG113" s="5">
        <v>0</v>
      </c>
      <c r="AH113" s="5">
        <v>0</v>
      </c>
      <c r="AI113" s="6">
        <v>0</v>
      </c>
      <c r="AJ113" s="18">
        <v>0</v>
      </c>
      <c r="AK113" s="5">
        <v>0</v>
      </c>
      <c r="AL113" s="4">
        <v>0</v>
      </c>
      <c r="AM113" s="5">
        <v>0</v>
      </c>
      <c r="AN113" s="4">
        <v>0</v>
      </c>
      <c r="AO113" s="5">
        <v>0</v>
      </c>
      <c r="AP113" s="6">
        <v>0</v>
      </c>
      <c r="AQ113" s="18">
        <v>0</v>
      </c>
      <c r="AR113" s="5">
        <v>0</v>
      </c>
      <c r="AS113" s="5">
        <v>0</v>
      </c>
      <c r="AT113" s="4">
        <v>0</v>
      </c>
      <c r="AU113" s="5">
        <v>0</v>
      </c>
      <c r="AV113" s="4">
        <v>0</v>
      </c>
      <c r="AW113" s="36">
        <v>0</v>
      </c>
      <c r="AX113" s="18">
        <v>0</v>
      </c>
      <c r="AY113" s="5">
        <v>0</v>
      </c>
      <c r="AZ113" s="4">
        <v>0</v>
      </c>
      <c r="BA113" s="5">
        <v>0</v>
      </c>
      <c r="BB113" s="4">
        <v>0</v>
      </c>
      <c r="BC113" s="5">
        <v>0</v>
      </c>
      <c r="BD113" s="6">
        <v>0</v>
      </c>
      <c r="BE113" s="97">
        <v>0</v>
      </c>
      <c r="BF113" s="18">
        <v>0.155</v>
      </c>
      <c r="BG113" s="5">
        <v>0.109</v>
      </c>
      <c r="BH113" s="4">
        <v>8.2000000000000003E-2</v>
      </c>
      <c r="BI113" s="5">
        <v>8.3000000000000004E-2</v>
      </c>
      <c r="BJ113" s="4">
        <v>5.3999999999999999E-2</v>
      </c>
      <c r="BK113" s="5">
        <v>6.8500000000000005E-2</v>
      </c>
      <c r="BL113" s="5">
        <v>6.8500000000000005E-2</v>
      </c>
      <c r="BM113" s="7">
        <v>3.4250000000000003E-2</v>
      </c>
      <c r="BN113" s="3">
        <v>0</v>
      </c>
      <c r="BO113" s="4">
        <v>0</v>
      </c>
      <c r="BP113" s="5">
        <v>0</v>
      </c>
      <c r="BQ113" s="4">
        <v>0</v>
      </c>
      <c r="BR113" s="5">
        <v>0</v>
      </c>
      <c r="BS113" s="1">
        <v>0</v>
      </c>
      <c r="BT113" s="49">
        <v>0</v>
      </c>
      <c r="BU113" s="30">
        <v>0</v>
      </c>
      <c r="BV113" s="18">
        <v>0</v>
      </c>
      <c r="BW113" s="5">
        <v>0</v>
      </c>
      <c r="BX113" s="5">
        <v>0</v>
      </c>
      <c r="BY113" s="6">
        <v>0</v>
      </c>
      <c r="BZ113" s="5">
        <v>0</v>
      </c>
    </row>
    <row r="114" spans="1:78" x14ac:dyDescent="0.3">
      <c r="A114" s="12">
        <v>10376</v>
      </c>
      <c r="B114" s="37" t="s">
        <v>121</v>
      </c>
      <c r="C114" s="72">
        <v>56.865000000000002</v>
      </c>
      <c r="D114" s="69">
        <v>53.445999999999998</v>
      </c>
      <c r="E114" s="70">
        <v>56.865000000000002</v>
      </c>
      <c r="F114" s="73">
        <v>56.029000000000003</v>
      </c>
      <c r="G114" s="7">
        <v>55.617827868852459</v>
      </c>
      <c r="H114" s="21">
        <v>55.802963470319639</v>
      </c>
      <c r="I114" s="19">
        <v>55.938610273972607</v>
      </c>
      <c r="J114" s="21">
        <v>56.806953779599269</v>
      </c>
      <c r="K114" s="19">
        <v>56.82478607305935</v>
      </c>
      <c r="L114" s="21">
        <v>56.925178082191771</v>
      </c>
      <c r="M114" s="19">
        <v>57.052788127853873</v>
      </c>
      <c r="N114" s="21">
        <v>57.363919285063758</v>
      </c>
      <c r="O114" s="19">
        <v>57.56233139269407</v>
      </c>
      <c r="P114" s="21">
        <v>57.78606232876713</v>
      </c>
      <c r="Q114" s="19">
        <v>57.967456963470312</v>
      </c>
      <c r="R114" s="21">
        <v>58.301154713114755</v>
      </c>
      <c r="S114" s="19">
        <v>58.501140182648406</v>
      </c>
      <c r="T114" s="19">
        <v>58.651632420091339</v>
      </c>
      <c r="U114" s="21">
        <v>58.767762100456615</v>
      </c>
      <c r="V114" s="18">
        <v>0</v>
      </c>
      <c r="W114" s="5">
        <v>0</v>
      </c>
      <c r="X114" s="4">
        <v>0</v>
      </c>
      <c r="Y114" s="5">
        <v>0</v>
      </c>
      <c r="Z114" s="4">
        <v>0</v>
      </c>
      <c r="AA114" s="5">
        <v>0</v>
      </c>
      <c r="AB114" s="4">
        <v>0</v>
      </c>
      <c r="AC114" s="5">
        <v>0</v>
      </c>
      <c r="AD114" s="4">
        <v>0</v>
      </c>
      <c r="AE114" s="5">
        <v>0</v>
      </c>
      <c r="AF114" s="4">
        <v>0</v>
      </c>
      <c r="AG114" s="5">
        <v>0</v>
      </c>
      <c r="AH114" s="5">
        <v>0</v>
      </c>
      <c r="AI114" s="6">
        <v>0</v>
      </c>
      <c r="AJ114" s="18">
        <v>0</v>
      </c>
      <c r="AK114" s="5">
        <v>0</v>
      </c>
      <c r="AL114" s="4">
        <v>0.15243624772313297</v>
      </c>
      <c r="AM114" s="5">
        <v>0</v>
      </c>
      <c r="AN114" s="4">
        <v>0</v>
      </c>
      <c r="AO114" s="5">
        <v>0</v>
      </c>
      <c r="AP114" s="6">
        <v>0</v>
      </c>
      <c r="AQ114" s="18">
        <v>0.69737442922374426</v>
      </c>
      <c r="AR114" s="5">
        <v>0.69737442922374426</v>
      </c>
      <c r="AS114" s="5">
        <v>0.69740437158469948</v>
      </c>
      <c r="AT114" s="4">
        <v>0.69737442922374426</v>
      </c>
      <c r="AU114" s="5">
        <v>0.69737442922374426</v>
      </c>
      <c r="AV114" s="4">
        <v>0.38595890410958905</v>
      </c>
      <c r="AW114" s="36">
        <v>0</v>
      </c>
      <c r="AX114" s="18">
        <v>0</v>
      </c>
      <c r="AY114" s="5">
        <v>0</v>
      </c>
      <c r="AZ114" s="4">
        <v>0</v>
      </c>
      <c r="BA114" s="5">
        <v>0</v>
      </c>
      <c r="BB114" s="4">
        <v>0</v>
      </c>
      <c r="BC114" s="5">
        <v>0</v>
      </c>
      <c r="BD114" s="6">
        <v>0</v>
      </c>
      <c r="BE114" s="97">
        <v>0</v>
      </c>
      <c r="BF114" s="18">
        <v>0.82</v>
      </c>
      <c r="BG114" s="5">
        <v>0.622</v>
      </c>
      <c r="BH114" s="4">
        <v>0.52</v>
      </c>
      <c r="BI114" s="5">
        <v>0.65800000000000003</v>
      </c>
      <c r="BJ114" s="4">
        <v>0.495</v>
      </c>
      <c r="BK114" s="5">
        <v>0.57650000000000001</v>
      </c>
      <c r="BL114" s="5">
        <v>0.57650000000000001</v>
      </c>
      <c r="BM114" s="7">
        <v>0.28825000000000001</v>
      </c>
      <c r="BN114" s="3">
        <v>0.309</v>
      </c>
      <c r="BO114" s="4">
        <v>0</v>
      </c>
      <c r="BP114" s="5">
        <v>0</v>
      </c>
      <c r="BQ114" s="4">
        <v>0</v>
      </c>
      <c r="BR114" s="5">
        <v>0</v>
      </c>
      <c r="BS114" s="1">
        <v>0</v>
      </c>
      <c r="BT114" s="49">
        <v>0</v>
      </c>
      <c r="BU114" s="30">
        <v>0</v>
      </c>
      <c r="BV114" s="18">
        <v>0.309</v>
      </c>
      <c r="BW114" s="5">
        <v>0.309</v>
      </c>
      <c r="BX114" s="5">
        <v>0.309</v>
      </c>
      <c r="BY114" s="6">
        <v>0</v>
      </c>
      <c r="BZ114" s="5">
        <v>0</v>
      </c>
    </row>
    <row r="115" spans="1:78" x14ac:dyDescent="0.3">
      <c r="A115" s="12">
        <v>10378</v>
      </c>
      <c r="B115" s="37" t="s">
        <v>122</v>
      </c>
      <c r="C115" s="72">
        <v>2.0510000000000002</v>
      </c>
      <c r="D115" s="69">
        <v>1.9279999999999999</v>
      </c>
      <c r="E115" s="70">
        <v>2.0510000000000002</v>
      </c>
      <c r="F115" s="73">
        <v>2.0209999999999999</v>
      </c>
      <c r="G115" s="7">
        <v>2.0220856102003641</v>
      </c>
      <c r="H115" s="21">
        <v>2.0205551369863013</v>
      </c>
      <c r="I115" s="19">
        <v>2.0274664383561647</v>
      </c>
      <c r="J115" s="21">
        <v>2.0346708788706742</v>
      </c>
      <c r="K115" s="19">
        <v>2.0429344748858442</v>
      </c>
      <c r="L115" s="21">
        <v>2.0524674657534243</v>
      </c>
      <c r="M115" s="19">
        <v>2.0620011415525115</v>
      </c>
      <c r="N115" s="21">
        <v>2.0726999089253186</v>
      </c>
      <c r="O115" s="19">
        <v>2.0810675799086762</v>
      </c>
      <c r="P115" s="21">
        <v>2.0906006849315069</v>
      </c>
      <c r="Q115" s="19">
        <v>2.1001342465753425</v>
      </c>
      <c r="R115" s="21">
        <v>2.1107285974499095</v>
      </c>
      <c r="S115" s="19">
        <v>2.1192006849315064</v>
      </c>
      <c r="T115" s="19">
        <v>2.1287342465753429</v>
      </c>
      <c r="U115" s="21">
        <v>2.1382674657534246</v>
      </c>
      <c r="V115" s="18">
        <v>0</v>
      </c>
      <c r="W115" s="5">
        <v>0</v>
      </c>
      <c r="X115" s="4">
        <v>0</v>
      </c>
      <c r="Y115" s="5">
        <v>0</v>
      </c>
      <c r="Z115" s="4">
        <v>0</v>
      </c>
      <c r="AA115" s="5">
        <v>0</v>
      </c>
      <c r="AB115" s="4">
        <v>0</v>
      </c>
      <c r="AC115" s="5">
        <v>0</v>
      </c>
      <c r="AD115" s="4">
        <v>0</v>
      </c>
      <c r="AE115" s="5">
        <v>0</v>
      </c>
      <c r="AF115" s="4">
        <v>0</v>
      </c>
      <c r="AG115" s="5">
        <v>0</v>
      </c>
      <c r="AH115" s="5">
        <v>0</v>
      </c>
      <c r="AI115" s="6">
        <v>0</v>
      </c>
      <c r="AJ115" s="18">
        <v>0</v>
      </c>
      <c r="AK115" s="5">
        <v>0</v>
      </c>
      <c r="AL115" s="4">
        <v>0</v>
      </c>
      <c r="AM115" s="5">
        <v>0</v>
      </c>
      <c r="AN115" s="4">
        <v>0</v>
      </c>
      <c r="AO115" s="5">
        <v>0</v>
      </c>
      <c r="AP115" s="6">
        <v>0</v>
      </c>
      <c r="AQ115" s="18">
        <v>0</v>
      </c>
      <c r="AR115" s="5">
        <v>0</v>
      </c>
      <c r="AS115" s="5">
        <v>0</v>
      </c>
      <c r="AT115" s="4">
        <v>0</v>
      </c>
      <c r="AU115" s="5">
        <v>0</v>
      </c>
      <c r="AV115" s="4">
        <v>0</v>
      </c>
      <c r="AW115" s="36">
        <v>0</v>
      </c>
      <c r="AX115" s="18">
        <v>0</v>
      </c>
      <c r="AY115" s="5">
        <v>0</v>
      </c>
      <c r="AZ115" s="4">
        <v>0</v>
      </c>
      <c r="BA115" s="5">
        <v>0</v>
      </c>
      <c r="BB115" s="4">
        <v>0</v>
      </c>
      <c r="BC115" s="5">
        <v>0</v>
      </c>
      <c r="BD115" s="6">
        <v>0</v>
      </c>
      <c r="BE115" s="97">
        <v>0</v>
      </c>
      <c r="BF115" s="18">
        <v>0</v>
      </c>
      <c r="BG115" s="5">
        <v>1.7999999999999999E-2</v>
      </c>
      <c r="BH115" s="4">
        <v>2E-3</v>
      </c>
      <c r="BI115" s="5">
        <v>8.9999999999999993E-3</v>
      </c>
      <c r="BJ115" s="4">
        <v>1.4E-2</v>
      </c>
      <c r="BK115" s="5">
        <v>1.15E-2</v>
      </c>
      <c r="BL115" s="5">
        <v>1.15E-2</v>
      </c>
      <c r="BM115" s="7">
        <v>5.7499999999999999E-3</v>
      </c>
      <c r="BN115" s="3">
        <v>0</v>
      </c>
      <c r="BO115" s="4">
        <v>0</v>
      </c>
      <c r="BP115" s="5">
        <v>0</v>
      </c>
      <c r="BQ115" s="4">
        <v>0</v>
      </c>
      <c r="BR115" s="5">
        <v>0</v>
      </c>
      <c r="BS115" s="1">
        <v>0</v>
      </c>
      <c r="BT115" s="49">
        <v>0</v>
      </c>
      <c r="BU115" s="30">
        <v>0</v>
      </c>
      <c r="BV115" s="18">
        <v>0</v>
      </c>
      <c r="BW115" s="5">
        <v>0</v>
      </c>
      <c r="BX115" s="5">
        <v>0</v>
      </c>
      <c r="BY115" s="6">
        <v>0</v>
      </c>
      <c r="BZ115" s="5">
        <v>0</v>
      </c>
    </row>
    <row r="116" spans="1:78" x14ac:dyDescent="0.3">
      <c r="A116" s="12">
        <v>10379</v>
      </c>
      <c r="B116" s="37" t="s">
        <v>123</v>
      </c>
      <c r="C116" s="72">
        <v>4.88</v>
      </c>
      <c r="D116" s="69">
        <v>4.5869999999999997</v>
      </c>
      <c r="E116" s="70">
        <v>4.88</v>
      </c>
      <c r="F116" s="73">
        <v>4.8079999999999998</v>
      </c>
      <c r="G116" s="7">
        <v>4.7778916211293261</v>
      </c>
      <c r="H116" s="21">
        <v>4.4825848173515981</v>
      </c>
      <c r="I116" s="19">
        <v>4.5046874429223731</v>
      </c>
      <c r="J116" s="21">
        <v>4.5897340619307831</v>
      </c>
      <c r="K116" s="19">
        <v>4.6113900684931499</v>
      </c>
      <c r="L116" s="21">
        <v>4.6338276255707758</v>
      </c>
      <c r="M116" s="19">
        <v>4.6562648401826481</v>
      </c>
      <c r="N116" s="21">
        <v>4.679238615664846</v>
      </c>
      <c r="O116" s="19">
        <v>4.7011400684931504</v>
      </c>
      <c r="P116" s="21">
        <v>4.7235775114155247</v>
      </c>
      <c r="Q116" s="19">
        <v>4.7460151826484003</v>
      </c>
      <c r="R116" s="21">
        <v>4.7687435109289638</v>
      </c>
      <c r="S116" s="19">
        <v>4.7908900684931508</v>
      </c>
      <c r="T116" s="19">
        <v>4.8133279680365293</v>
      </c>
      <c r="U116" s="21">
        <v>4.8357649543378995</v>
      </c>
      <c r="V116" s="18">
        <v>0</v>
      </c>
      <c r="W116" s="5">
        <v>0</v>
      </c>
      <c r="X116" s="4">
        <v>0</v>
      </c>
      <c r="Y116" s="5">
        <v>0</v>
      </c>
      <c r="Z116" s="4">
        <v>0</v>
      </c>
      <c r="AA116" s="5">
        <v>0</v>
      </c>
      <c r="AB116" s="4">
        <v>0</v>
      </c>
      <c r="AC116" s="5">
        <v>0</v>
      </c>
      <c r="AD116" s="4">
        <v>0</v>
      </c>
      <c r="AE116" s="5">
        <v>0</v>
      </c>
      <c r="AF116" s="4">
        <v>0</v>
      </c>
      <c r="AG116" s="5">
        <v>0</v>
      </c>
      <c r="AH116" s="5">
        <v>0</v>
      </c>
      <c r="AI116" s="6">
        <v>0</v>
      </c>
      <c r="AJ116" s="18">
        <v>0</v>
      </c>
      <c r="AK116" s="5">
        <v>0</v>
      </c>
      <c r="AL116" s="4">
        <v>0</v>
      </c>
      <c r="AM116" s="5">
        <v>0</v>
      </c>
      <c r="AN116" s="4">
        <v>0</v>
      </c>
      <c r="AO116" s="5">
        <v>0</v>
      </c>
      <c r="AP116" s="6">
        <v>0</v>
      </c>
      <c r="AQ116" s="18">
        <v>0</v>
      </c>
      <c r="AR116" s="5">
        <v>0</v>
      </c>
      <c r="AS116" s="5">
        <v>0</v>
      </c>
      <c r="AT116" s="4">
        <v>0</v>
      </c>
      <c r="AU116" s="5">
        <v>0</v>
      </c>
      <c r="AV116" s="4">
        <v>0</v>
      </c>
      <c r="AW116" s="36">
        <v>0</v>
      </c>
      <c r="AX116" s="18">
        <v>0</v>
      </c>
      <c r="AY116" s="5">
        <v>0</v>
      </c>
      <c r="AZ116" s="4">
        <v>0</v>
      </c>
      <c r="BA116" s="5">
        <v>0</v>
      </c>
      <c r="BB116" s="4">
        <v>0</v>
      </c>
      <c r="BC116" s="5">
        <v>0</v>
      </c>
      <c r="BD116" s="6">
        <v>0</v>
      </c>
      <c r="BE116" s="97">
        <v>0</v>
      </c>
      <c r="BF116" s="18">
        <v>5.8999999999999997E-2</v>
      </c>
      <c r="BG116" s="5">
        <v>1.7999999999999999E-2</v>
      </c>
      <c r="BH116" s="4">
        <v>6.2E-2</v>
      </c>
      <c r="BI116" s="5">
        <v>2.8000000000000001E-2</v>
      </c>
      <c r="BJ116" s="4">
        <v>0.05</v>
      </c>
      <c r="BK116" s="5">
        <v>3.9E-2</v>
      </c>
      <c r="BL116" s="5">
        <v>3.9E-2</v>
      </c>
      <c r="BM116" s="7">
        <v>1.95E-2</v>
      </c>
      <c r="BN116" s="3">
        <v>0</v>
      </c>
      <c r="BO116" s="4">
        <v>0</v>
      </c>
      <c r="BP116" s="5">
        <v>0</v>
      </c>
      <c r="BQ116" s="4">
        <v>0</v>
      </c>
      <c r="BR116" s="5">
        <v>0</v>
      </c>
      <c r="BS116" s="1">
        <v>0</v>
      </c>
      <c r="BT116" s="49">
        <v>0</v>
      </c>
      <c r="BU116" s="30">
        <v>0</v>
      </c>
      <c r="BV116" s="18">
        <v>0</v>
      </c>
      <c r="BW116" s="5">
        <v>0</v>
      </c>
      <c r="BX116" s="5">
        <v>0</v>
      </c>
      <c r="BY116" s="6">
        <v>0</v>
      </c>
      <c r="BZ116" s="5">
        <v>0</v>
      </c>
    </row>
    <row r="117" spans="1:78" x14ac:dyDescent="0.3">
      <c r="A117" s="12">
        <v>10388</v>
      </c>
      <c r="B117" s="37" t="s">
        <v>124</v>
      </c>
      <c r="C117" s="72">
        <v>114.91200000000001</v>
      </c>
      <c r="D117" s="69">
        <v>108.004</v>
      </c>
      <c r="E117" s="70">
        <v>114.91200000000001</v>
      </c>
      <c r="F117" s="73">
        <v>113.223</v>
      </c>
      <c r="G117" s="7">
        <v>115.99225865209472</v>
      </c>
      <c r="H117" s="21">
        <v>578.38056175799079</v>
      </c>
      <c r="I117" s="19">
        <v>702.48813721461204</v>
      </c>
      <c r="J117" s="21">
        <v>1255.9022194899812</v>
      </c>
      <c r="K117" s="19">
        <v>1320.8373542237439</v>
      </c>
      <c r="L117" s="21">
        <v>1411.7374683789951</v>
      </c>
      <c r="M117" s="19">
        <v>1446.8374681506846</v>
      </c>
      <c r="N117" s="21">
        <v>1446.7023107923494</v>
      </c>
      <c r="O117" s="19">
        <v>1446.8374681506846</v>
      </c>
      <c r="P117" s="21">
        <v>1446.8374681506846</v>
      </c>
      <c r="Q117" s="19">
        <v>1446.8374681506846</v>
      </c>
      <c r="R117" s="21">
        <v>1442.8975555555553</v>
      </c>
      <c r="S117" s="19">
        <v>1446.8374681506846</v>
      </c>
      <c r="T117" s="19">
        <v>1446.8374681506846</v>
      </c>
      <c r="U117" s="21">
        <v>1446.8374681506846</v>
      </c>
      <c r="V117" s="18">
        <v>357.04012728310505</v>
      </c>
      <c r="W117" s="5">
        <v>480.17416312785394</v>
      </c>
      <c r="X117" s="4">
        <v>1031.1332683287794</v>
      </c>
      <c r="Y117" s="5">
        <v>1094.8192570776255</v>
      </c>
      <c r="Z117" s="4">
        <v>1181.5215616438354</v>
      </c>
      <c r="AA117" s="5">
        <v>1215.2031969178083</v>
      </c>
      <c r="AB117" s="4">
        <v>1213.6064724499086</v>
      </c>
      <c r="AC117" s="5">
        <v>1212.7979815068491</v>
      </c>
      <c r="AD117" s="4">
        <v>1212.7979813926938</v>
      </c>
      <c r="AE117" s="5">
        <v>1212.7979812785388</v>
      </c>
      <c r="AF117" s="4">
        <v>1213.1996742941712</v>
      </c>
      <c r="AG117" s="5">
        <v>1212.7979815068491</v>
      </c>
      <c r="AH117" s="5">
        <v>1212.7979815068491</v>
      </c>
      <c r="AI117" s="6">
        <v>1212.7979815068491</v>
      </c>
      <c r="AJ117" s="18">
        <v>0</v>
      </c>
      <c r="AK117" s="5">
        <v>0</v>
      </c>
      <c r="AL117" s="4">
        <v>0</v>
      </c>
      <c r="AM117" s="5">
        <v>0</v>
      </c>
      <c r="AN117" s="4">
        <v>0</v>
      </c>
      <c r="AO117" s="5">
        <v>0</v>
      </c>
      <c r="AP117" s="6">
        <v>0</v>
      </c>
      <c r="AQ117" s="18">
        <v>0.2321917808219178</v>
      </c>
      <c r="AR117" s="5">
        <v>0.2321917808219178</v>
      </c>
      <c r="AS117" s="5">
        <v>0.2320127504553734</v>
      </c>
      <c r="AT117" s="4">
        <v>0.2321917808219178</v>
      </c>
      <c r="AU117" s="5">
        <v>0.2321917808219178</v>
      </c>
      <c r="AV117" s="4">
        <v>0.2321917808219178</v>
      </c>
      <c r="AW117" s="36">
        <v>0.2320127504553734</v>
      </c>
      <c r="AX117" s="18">
        <v>0</v>
      </c>
      <c r="AY117" s="5">
        <v>0</v>
      </c>
      <c r="AZ117" s="4">
        <v>0</v>
      </c>
      <c r="BA117" s="5">
        <v>0</v>
      </c>
      <c r="BB117" s="4">
        <v>0</v>
      </c>
      <c r="BC117" s="5">
        <v>0</v>
      </c>
      <c r="BD117" s="6">
        <v>0</v>
      </c>
      <c r="BE117" s="97">
        <v>0</v>
      </c>
      <c r="BF117" s="18">
        <v>3.7879999999999998</v>
      </c>
      <c r="BG117" s="5">
        <v>4.3390000000000004</v>
      </c>
      <c r="BH117" s="4">
        <v>1.6659999999999999</v>
      </c>
      <c r="BI117" s="5">
        <v>6.8920000000000003</v>
      </c>
      <c r="BJ117" s="4">
        <v>0.73399999999999999</v>
      </c>
      <c r="BK117" s="5">
        <v>3.8130000000000002</v>
      </c>
      <c r="BL117" s="5">
        <v>3.8130000000000002</v>
      </c>
      <c r="BM117" s="7">
        <v>1.9065000000000001</v>
      </c>
      <c r="BN117" s="3">
        <v>2.4990000000000001</v>
      </c>
      <c r="BO117" s="4">
        <v>2.581</v>
      </c>
      <c r="BP117" s="5">
        <v>0</v>
      </c>
      <c r="BQ117" s="4">
        <v>4.7679999999999998</v>
      </c>
      <c r="BR117" s="5">
        <v>6.2E-2</v>
      </c>
      <c r="BS117" s="1">
        <v>2.415</v>
      </c>
      <c r="BT117" s="49">
        <v>2.415</v>
      </c>
      <c r="BU117" s="30">
        <v>1.2075</v>
      </c>
      <c r="BV117" s="18">
        <v>9.9099999999999984</v>
      </c>
      <c r="BW117" s="5">
        <v>12.324999999999999</v>
      </c>
      <c r="BX117" s="5">
        <v>15.947499999999998</v>
      </c>
      <c r="BY117" s="6">
        <v>6.0374999999999996</v>
      </c>
      <c r="BZ117" s="5">
        <v>10.8675</v>
      </c>
    </row>
    <row r="118" spans="1:78" x14ac:dyDescent="0.3">
      <c r="A118" s="12">
        <v>10391</v>
      </c>
      <c r="B118" s="37" t="s">
        <v>125</v>
      </c>
      <c r="C118" s="72">
        <v>30.423999999999999</v>
      </c>
      <c r="D118" s="69">
        <v>28.594999999999999</v>
      </c>
      <c r="E118" s="70">
        <v>30.423999999999999</v>
      </c>
      <c r="F118" s="73">
        <v>29.977</v>
      </c>
      <c r="G118" s="7">
        <v>31.155510018214937</v>
      </c>
      <c r="H118" s="21">
        <v>32.520467351598178</v>
      </c>
      <c r="I118" s="19">
        <v>33.017314383561647</v>
      </c>
      <c r="J118" s="21">
        <v>38.054444216757744</v>
      </c>
      <c r="K118" s="19">
        <v>38.607973287671228</v>
      </c>
      <c r="L118" s="21">
        <v>39.104819977168944</v>
      </c>
      <c r="M118" s="19">
        <v>39.601667808219176</v>
      </c>
      <c r="N118" s="21">
        <v>40.036403916211292</v>
      </c>
      <c r="O118" s="19">
        <v>40.595362328767123</v>
      </c>
      <c r="P118" s="21">
        <v>41.092209246575344</v>
      </c>
      <c r="Q118" s="19">
        <v>41.589057648401827</v>
      </c>
      <c r="R118" s="21">
        <v>42.018364184881598</v>
      </c>
      <c r="S118" s="19">
        <v>42.582753196347042</v>
      </c>
      <c r="T118" s="19">
        <v>43.079599429223748</v>
      </c>
      <c r="U118" s="21">
        <v>43.576446689497715</v>
      </c>
      <c r="V118" s="18">
        <v>0</v>
      </c>
      <c r="W118" s="5">
        <v>0</v>
      </c>
      <c r="X118" s="4">
        <v>0</v>
      </c>
      <c r="Y118" s="5">
        <v>0</v>
      </c>
      <c r="Z118" s="4">
        <v>0</v>
      </c>
      <c r="AA118" s="5">
        <v>0</v>
      </c>
      <c r="AB118" s="4">
        <v>0</v>
      </c>
      <c r="AC118" s="5">
        <v>0</v>
      </c>
      <c r="AD118" s="4">
        <v>0</v>
      </c>
      <c r="AE118" s="5">
        <v>0</v>
      </c>
      <c r="AF118" s="4">
        <v>0</v>
      </c>
      <c r="AG118" s="5">
        <v>0</v>
      </c>
      <c r="AH118" s="5">
        <v>0</v>
      </c>
      <c r="AI118" s="6">
        <v>0</v>
      </c>
      <c r="AJ118" s="18">
        <v>0</v>
      </c>
      <c r="AK118" s="5">
        <v>0</v>
      </c>
      <c r="AL118" s="4">
        <v>0</v>
      </c>
      <c r="AM118" s="5">
        <v>0</v>
      </c>
      <c r="AN118" s="4">
        <v>0</v>
      </c>
      <c r="AO118" s="5">
        <v>0</v>
      </c>
      <c r="AP118" s="6">
        <v>0</v>
      </c>
      <c r="AQ118" s="18">
        <v>0</v>
      </c>
      <c r="AR118" s="5">
        <v>0</v>
      </c>
      <c r="AS118" s="5">
        <v>0</v>
      </c>
      <c r="AT118" s="4">
        <v>0</v>
      </c>
      <c r="AU118" s="5">
        <v>0</v>
      </c>
      <c r="AV118" s="4">
        <v>0</v>
      </c>
      <c r="AW118" s="36">
        <v>0</v>
      </c>
      <c r="AX118" s="18">
        <v>0</v>
      </c>
      <c r="AY118" s="5">
        <v>0</v>
      </c>
      <c r="AZ118" s="4">
        <v>0</v>
      </c>
      <c r="BA118" s="5">
        <v>0</v>
      </c>
      <c r="BB118" s="4">
        <v>0</v>
      </c>
      <c r="BC118" s="5">
        <v>0</v>
      </c>
      <c r="BD118" s="6">
        <v>0</v>
      </c>
      <c r="BE118" s="97">
        <v>0</v>
      </c>
      <c r="BF118" s="18">
        <v>0.39500000000000002</v>
      </c>
      <c r="BG118" s="5">
        <v>0.29299999999999998</v>
      </c>
      <c r="BH118" s="4">
        <v>0.39</v>
      </c>
      <c r="BI118" s="5">
        <v>0.52900000000000003</v>
      </c>
      <c r="BJ118" s="4">
        <v>0.40300000000000002</v>
      </c>
      <c r="BK118" s="5">
        <v>0.46600000000000003</v>
      </c>
      <c r="BL118" s="5">
        <v>0.46600000000000003</v>
      </c>
      <c r="BM118" s="7">
        <v>0.23300000000000001</v>
      </c>
      <c r="BN118" s="3">
        <v>0</v>
      </c>
      <c r="BO118" s="4">
        <v>0</v>
      </c>
      <c r="BP118" s="5">
        <v>0</v>
      </c>
      <c r="BQ118" s="4">
        <v>0.20799999999999999</v>
      </c>
      <c r="BR118" s="5">
        <v>0</v>
      </c>
      <c r="BS118" s="1">
        <v>0.10400000000000001</v>
      </c>
      <c r="BT118" s="49">
        <v>0.10400000000000001</v>
      </c>
      <c r="BU118" s="30">
        <v>5.2000000000000005E-2</v>
      </c>
      <c r="BV118" s="18">
        <v>0.20799999999999999</v>
      </c>
      <c r="BW118" s="5">
        <v>0.312</v>
      </c>
      <c r="BX118" s="5">
        <v>0.46800000000000003</v>
      </c>
      <c r="BY118" s="6">
        <v>0.26</v>
      </c>
      <c r="BZ118" s="5">
        <v>0.46799999999999997</v>
      </c>
    </row>
    <row r="119" spans="1:78" x14ac:dyDescent="0.3">
      <c r="A119" s="12">
        <v>10406</v>
      </c>
      <c r="B119" s="37" t="s">
        <v>126</v>
      </c>
      <c r="C119" s="72">
        <v>0.46500000000000002</v>
      </c>
      <c r="D119" s="69">
        <v>0.437</v>
      </c>
      <c r="E119" s="70">
        <v>0.46500000000000002</v>
      </c>
      <c r="F119" s="73">
        <v>0.45800000000000002</v>
      </c>
      <c r="G119" s="7">
        <v>0.5228825136612022</v>
      </c>
      <c r="H119" s="21">
        <v>0.70340182648401839</v>
      </c>
      <c r="I119" s="19">
        <v>0.71784543378995447</v>
      </c>
      <c r="J119" s="21">
        <v>0.66313103369763204</v>
      </c>
      <c r="K119" s="19">
        <v>0.66843573059360739</v>
      </c>
      <c r="L119" s="21">
        <v>0.67378333333333351</v>
      </c>
      <c r="M119" s="19">
        <v>0.67917317351598172</v>
      </c>
      <c r="N119" s="21">
        <v>0.68460678506375228</v>
      </c>
      <c r="O119" s="19">
        <v>0.69008401826484034</v>
      </c>
      <c r="P119" s="21">
        <v>0.69560468036529677</v>
      </c>
      <c r="Q119" s="19">
        <v>0.70116963470319649</v>
      </c>
      <c r="R119" s="21">
        <v>0.70677868852459025</v>
      </c>
      <c r="S119" s="19">
        <v>0.71243321917808211</v>
      </c>
      <c r="T119" s="19">
        <v>0.71813242009132416</v>
      </c>
      <c r="U119" s="21">
        <v>0.72387739726027389</v>
      </c>
      <c r="V119" s="18">
        <v>0</v>
      </c>
      <c r="W119" s="5">
        <v>0</v>
      </c>
      <c r="X119" s="4">
        <v>0</v>
      </c>
      <c r="Y119" s="5">
        <v>0</v>
      </c>
      <c r="Z119" s="4">
        <v>0</v>
      </c>
      <c r="AA119" s="5">
        <v>0</v>
      </c>
      <c r="AB119" s="4">
        <v>0</v>
      </c>
      <c r="AC119" s="5">
        <v>0</v>
      </c>
      <c r="AD119" s="4">
        <v>0</v>
      </c>
      <c r="AE119" s="5">
        <v>0</v>
      </c>
      <c r="AF119" s="4">
        <v>0</v>
      </c>
      <c r="AG119" s="5">
        <v>0</v>
      </c>
      <c r="AH119" s="5">
        <v>0</v>
      </c>
      <c r="AI119" s="6">
        <v>0</v>
      </c>
      <c r="AJ119" s="18">
        <v>0</v>
      </c>
      <c r="AK119" s="5">
        <v>0</v>
      </c>
      <c r="AL119" s="4">
        <v>0</v>
      </c>
      <c r="AM119" s="5">
        <v>0</v>
      </c>
      <c r="AN119" s="4">
        <v>0</v>
      </c>
      <c r="AO119" s="5">
        <v>0</v>
      </c>
      <c r="AP119" s="6">
        <v>0</v>
      </c>
      <c r="AQ119" s="18">
        <v>0</v>
      </c>
      <c r="AR119" s="5">
        <v>0</v>
      </c>
      <c r="AS119" s="5">
        <v>0</v>
      </c>
      <c r="AT119" s="4">
        <v>0</v>
      </c>
      <c r="AU119" s="5">
        <v>0</v>
      </c>
      <c r="AV119" s="4">
        <v>0</v>
      </c>
      <c r="AW119" s="36">
        <v>0</v>
      </c>
      <c r="AX119" s="18">
        <v>0</v>
      </c>
      <c r="AY119" s="5">
        <v>0</v>
      </c>
      <c r="AZ119" s="4">
        <v>0</v>
      </c>
      <c r="BA119" s="5">
        <v>0</v>
      </c>
      <c r="BB119" s="4">
        <v>0</v>
      </c>
      <c r="BC119" s="5">
        <v>0</v>
      </c>
      <c r="BD119" s="6">
        <v>0</v>
      </c>
      <c r="BE119" s="97">
        <v>0</v>
      </c>
      <c r="BF119" s="18">
        <v>0</v>
      </c>
      <c r="BG119" s="5">
        <v>0</v>
      </c>
      <c r="BH119" s="4">
        <v>1.2999999999999999E-2</v>
      </c>
      <c r="BI119" s="5">
        <v>0</v>
      </c>
      <c r="BJ119" s="4">
        <v>0</v>
      </c>
      <c r="BK119" s="5">
        <v>0</v>
      </c>
      <c r="BL119" s="5">
        <v>0</v>
      </c>
      <c r="BM119" s="7">
        <v>0</v>
      </c>
      <c r="BN119" s="3">
        <v>0</v>
      </c>
      <c r="BO119" s="4">
        <v>0</v>
      </c>
      <c r="BP119" s="5">
        <v>0</v>
      </c>
      <c r="BQ119" s="4">
        <v>0</v>
      </c>
      <c r="BR119" s="5">
        <v>0</v>
      </c>
      <c r="BS119" s="1">
        <v>0</v>
      </c>
      <c r="BT119" s="49">
        <v>0</v>
      </c>
      <c r="BU119" s="30">
        <v>0</v>
      </c>
      <c r="BV119" s="18">
        <v>0</v>
      </c>
      <c r="BW119" s="5">
        <v>0</v>
      </c>
      <c r="BX119" s="5">
        <v>0</v>
      </c>
      <c r="BY119" s="6">
        <v>0</v>
      </c>
      <c r="BZ119" s="5">
        <v>0</v>
      </c>
    </row>
    <row r="120" spans="1:78" x14ac:dyDescent="0.3">
      <c r="A120" s="12">
        <v>10408</v>
      </c>
      <c r="B120" s="37" t="s">
        <v>127</v>
      </c>
      <c r="C120" s="72">
        <v>1.55</v>
      </c>
      <c r="D120" s="69">
        <v>1.4570000000000001</v>
      </c>
      <c r="E120" s="70">
        <v>1.55</v>
      </c>
      <c r="F120" s="73">
        <v>1.5269999999999999</v>
      </c>
      <c r="G120" s="7">
        <v>1.260132058287796</v>
      </c>
      <c r="H120" s="21">
        <v>1.640497488584475</v>
      </c>
      <c r="I120" s="19">
        <v>1.6404974885844752</v>
      </c>
      <c r="J120" s="21">
        <v>1.6385613615664845</v>
      </c>
      <c r="K120" s="19">
        <v>1.638023173515982</v>
      </c>
      <c r="L120" s="21">
        <v>1.6380230593607303</v>
      </c>
      <c r="M120" s="19">
        <v>1.6380232876712328</v>
      </c>
      <c r="N120" s="21">
        <v>1.6385614754098361</v>
      </c>
      <c r="O120" s="19">
        <v>1.6380234018264839</v>
      </c>
      <c r="P120" s="21">
        <v>1.6380232876712331</v>
      </c>
      <c r="Q120" s="19">
        <v>1.638023173515982</v>
      </c>
      <c r="R120" s="21">
        <v>1.6385612477231328</v>
      </c>
      <c r="S120" s="19">
        <v>1.6380234018264839</v>
      </c>
      <c r="T120" s="19">
        <v>1.6380234018264839</v>
      </c>
      <c r="U120" s="21">
        <v>1.6380234018264839</v>
      </c>
      <c r="V120" s="18">
        <v>0</v>
      </c>
      <c r="W120" s="5">
        <v>0</v>
      </c>
      <c r="X120" s="4">
        <v>0</v>
      </c>
      <c r="Y120" s="5">
        <v>0</v>
      </c>
      <c r="Z120" s="4">
        <v>0</v>
      </c>
      <c r="AA120" s="5">
        <v>0</v>
      </c>
      <c r="AB120" s="4">
        <v>0</v>
      </c>
      <c r="AC120" s="5">
        <v>0</v>
      </c>
      <c r="AD120" s="4">
        <v>0</v>
      </c>
      <c r="AE120" s="5">
        <v>0</v>
      </c>
      <c r="AF120" s="4">
        <v>0</v>
      </c>
      <c r="AG120" s="5">
        <v>0</v>
      </c>
      <c r="AH120" s="5">
        <v>0</v>
      </c>
      <c r="AI120" s="6">
        <v>0</v>
      </c>
      <c r="AJ120" s="18">
        <v>0</v>
      </c>
      <c r="AK120" s="5">
        <v>0</v>
      </c>
      <c r="AL120" s="4">
        <v>0</v>
      </c>
      <c r="AM120" s="5">
        <v>0</v>
      </c>
      <c r="AN120" s="4">
        <v>0</v>
      </c>
      <c r="AO120" s="5">
        <v>0</v>
      </c>
      <c r="AP120" s="6">
        <v>0</v>
      </c>
      <c r="AQ120" s="18">
        <v>0</v>
      </c>
      <c r="AR120" s="5">
        <v>0</v>
      </c>
      <c r="AS120" s="5">
        <v>0</v>
      </c>
      <c r="AT120" s="4">
        <v>0</v>
      </c>
      <c r="AU120" s="5">
        <v>0</v>
      </c>
      <c r="AV120" s="4">
        <v>0</v>
      </c>
      <c r="AW120" s="36">
        <v>0</v>
      </c>
      <c r="AX120" s="18">
        <v>0</v>
      </c>
      <c r="AY120" s="5">
        <v>0</v>
      </c>
      <c r="AZ120" s="4">
        <v>0</v>
      </c>
      <c r="BA120" s="5">
        <v>0</v>
      </c>
      <c r="BB120" s="4">
        <v>0</v>
      </c>
      <c r="BC120" s="5">
        <v>0</v>
      </c>
      <c r="BD120" s="6">
        <v>0</v>
      </c>
      <c r="BE120" s="97">
        <v>0</v>
      </c>
      <c r="BF120" s="18">
        <v>8.9999999999999993E-3</v>
      </c>
      <c r="BG120" s="5">
        <v>3.0000000000000001E-3</v>
      </c>
      <c r="BH120" s="4">
        <v>0</v>
      </c>
      <c r="BI120" s="5">
        <v>2.4E-2</v>
      </c>
      <c r="BJ120" s="4">
        <v>1.4999999999999999E-2</v>
      </c>
      <c r="BK120" s="5">
        <v>1.95E-2</v>
      </c>
      <c r="BL120" s="5">
        <v>1.95E-2</v>
      </c>
      <c r="BM120" s="7">
        <v>9.75E-3</v>
      </c>
      <c r="BN120" s="3">
        <v>0</v>
      </c>
      <c r="BO120" s="4">
        <v>0</v>
      </c>
      <c r="BP120" s="5">
        <v>0</v>
      </c>
      <c r="BQ120" s="4">
        <v>0</v>
      </c>
      <c r="BR120" s="5">
        <v>0</v>
      </c>
      <c r="BS120" s="1">
        <v>0</v>
      </c>
      <c r="BT120" s="49">
        <v>0</v>
      </c>
      <c r="BU120" s="30">
        <v>0</v>
      </c>
      <c r="BV120" s="18">
        <v>0</v>
      </c>
      <c r="BW120" s="5">
        <v>0</v>
      </c>
      <c r="BX120" s="5">
        <v>0</v>
      </c>
      <c r="BY120" s="6">
        <v>0</v>
      </c>
      <c r="BZ120" s="5">
        <v>0</v>
      </c>
    </row>
    <row r="121" spans="1:78" x14ac:dyDescent="0.3">
      <c r="A121" s="12">
        <v>10409</v>
      </c>
      <c r="B121" s="37" t="s">
        <v>128</v>
      </c>
      <c r="C121" s="72">
        <v>20.725999999999999</v>
      </c>
      <c r="D121" s="69">
        <v>19.48</v>
      </c>
      <c r="E121" s="70">
        <v>20.725999999999999</v>
      </c>
      <c r="F121" s="73">
        <v>20.420999999999999</v>
      </c>
      <c r="G121" s="7">
        <v>19.950478142076502</v>
      </c>
      <c r="H121" s="21">
        <v>21.266936529680365</v>
      </c>
      <c r="I121" s="19">
        <v>25.485007305936072</v>
      </c>
      <c r="J121" s="21">
        <v>26.706295651183975</v>
      </c>
      <c r="K121" s="19">
        <v>26.702185844748861</v>
      </c>
      <c r="L121" s="21">
        <v>26.702186073059359</v>
      </c>
      <c r="M121" s="19">
        <v>26.70218595890411</v>
      </c>
      <c r="N121" s="21">
        <v>26.706295765027324</v>
      </c>
      <c r="O121" s="19">
        <v>26.702185844748865</v>
      </c>
      <c r="P121" s="21">
        <v>26.702185844748865</v>
      </c>
      <c r="Q121" s="19">
        <v>26.702185844748861</v>
      </c>
      <c r="R121" s="21">
        <v>26.706296106557378</v>
      </c>
      <c r="S121" s="19">
        <v>26.702185844748861</v>
      </c>
      <c r="T121" s="19">
        <v>26.702185844748861</v>
      </c>
      <c r="U121" s="21">
        <v>26.702185844748865</v>
      </c>
      <c r="V121" s="18">
        <v>0</v>
      </c>
      <c r="W121" s="5">
        <v>0</v>
      </c>
      <c r="X121" s="4">
        <v>0</v>
      </c>
      <c r="Y121" s="5">
        <v>0</v>
      </c>
      <c r="Z121" s="4">
        <v>0</v>
      </c>
      <c r="AA121" s="5">
        <v>0</v>
      </c>
      <c r="AB121" s="4">
        <v>0</v>
      </c>
      <c r="AC121" s="5">
        <v>0</v>
      </c>
      <c r="AD121" s="4">
        <v>0</v>
      </c>
      <c r="AE121" s="5">
        <v>0</v>
      </c>
      <c r="AF121" s="4">
        <v>0</v>
      </c>
      <c r="AG121" s="5">
        <v>0</v>
      </c>
      <c r="AH121" s="5">
        <v>0</v>
      </c>
      <c r="AI121" s="6">
        <v>0</v>
      </c>
      <c r="AJ121" s="18">
        <v>0</v>
      </c>
      <c r="AK121" s="5">
        <v>0</v>
      </c>
      <c r="AL121" s="4">
        <v>0</v>
      </c>
      <c r="AM121" s="5">
        <v>0</v>
      </c>
      <c r="AN121" s="4">
        <v>0</v>
      </c>
      <c r="AO121" s="5">
        <v>0</v>
      </c>
      <c r="AP121" s="6">
        <v>0</v>
      </c>
      <c r="AQ121" s="18">
        <v>0</v>
      </c>
      <c r="AR121" s="5">
        <v>0</v>
      </c>
      <c r="AS121" s="5">
        <v>0</v>
      </c>
      <c r="AT121" s="4">
        <v>0</v>
      </c>
      <c r="AU121" s="5">
        <v>0</v>
      </c>
      <c r="AV121" s="4">
        <v>0</v>
      </c>
      <c r="AW121" s="36">
        <v>0</v>
      </c>
      <c r="AX121" s="18">
        <v>0</v>
      </c>
      <c r="AY121" s="5">
        <v>0</v>
      </c>
      <c r="AZ121" s="4">
        <v>0</v>
      </c>
      <c r="BA121" s="5">
        <v>0</v>
      </c>
      <c r="BB121" s="4">
        <v>0</v>
      </c>
      <c r="BC121" s="5">
        <v>0</v>
      </c>
      <c r="BD121" s="6">
        <v>0</v>
      </c>
      <c r="BE121" s="97">
        <v>0</v>
      </c>
      <c r="BF121" s="18">
        <v>5.1999999999999998E-2</v>
      </c>
      <c r="BG121" s="5">
        <v>0.90900000000000003</v>
      </c>
      <c r="BH121" s="4">
        <v>0.20100000000000001</v>
      </c>
      <c r="BI121" s="5">
        <v>0.127</v>
      </c>
      <c r="BJ121" s="4">
        <v>0.313</v>
      </c>
      <c r="BK121" s="5">
        <v>0.22000000000000003</v>
      </c>
      <c r="BL121" s="5">
        <v>0.22000000000000003</v>
      </c>
      <c r="BM121" s="7">
        <v>0.11000000000000001</v>
      </c>
      <c r="BN121" s="3">
        <v>0</v>
      </c>
      <c r="BO121" s="4">
        <v>0</v>
      </c>
      <c r="BP121" s="5">
        <v>0</v>
      </c>
      <c r="BQ121" s="4">
        <v>0</v>
      </c>
      <c r="BR121" s="5">
        <v>0</v>
      </c>
      <c r="BS121" s="1">
        <v>0</v>
      </c>
      <c r="BT121" s="49">
        <v>0</v>
      </c>
      <c r="BU121" s="30">
        <v>0</v>
      </c>
      <c r="BV121" s="18">
        <v>0</v>
      </c>
      <c r="BW121" s="5">
        <v>0</v>
      </c>
      <c r="BX121" s="5">
        <v>0</v>
      </c>
      <c r="BY121" s="6">
        <v>0</v>
      </c>
      <c r="BZ121" s="5">
        <v>0</v>
      </c>
    </row>
    <row r="122" spans="1:78" x14ac:dyDescent="0.3">
      <c r="A122" s="12">
        <v>10426</v>
      </c>
      <c r="B122" s="37" t="s">
        <v>129</v>
      </c>
      <c r="C122" s="72">
        <v>35.594999999999999</v>
      </c>
      <c r="D122" s="69">
        <v>33.454999999999998</v>
      </c>
      <c r="E122" s="70">
        <v>37.084000000000003</v>
      </c>
      <c r="F122" s="73">
        <v>36.539000000000001</v>
      </c>
      <c r="G122" s="7">
        <v>21.317736794171221</v>
      </c>
      <c r="H122" s="21">
        <v>15.818367123287665</v>
      </c>
      <c r="I122" s="19">
        <v>15.818367123287665</v>
      </c>
      <c r="J122" s="21">
        <v>31.695932946265941</v>
      </c>
      <c r="K122" s="19">
        <v>37.084120091324188</v>
      </c>
      <c r="L122" s="21">
        <v>42.123846347031964</v>
      </c>
      <c r="M122" s="19">
        <v>41.374531278538811</v>
      </c>
      <c r="N122" s="21">
        <v>42.630359175774139</v>
      </c>
      <c r="O122" s="19">
        <v>42.695079109589045</v>
      </c>
      <c r="P122" s="21">
        <v>42.695079109589045</v>
      </c>
      <c r="Q122" s="19">
        <v>42.695079109589045</v>
      </c>
      <c r="R122" s="21">
        <v>42.630359175774139</v>
      </c>
      <c r="S122" s="19">
        <v>42.695079109589045</v>
      </c>
      <c r="T122" s="19">
        <v>42.695079109589045</v>
      </c>
      <c r="U122" s="21">
        <v>42.695079109589045</v>
      </c>
      <c r="V122" s="18">
        <v>0</v>
      </c>
      <c r="W122" s="5">
        <v>0</v>
      </c>
      <c r="X122" s="4">
        <v>0</v>
      </c>
      <c r="Y122" s="5">
        <v>0</v>
      </c>
      <c r="Z122" s="4">
        <v>0</v>
      </c>
      <c r="AA122" s="5">
        <v>0</v>
      </c>
      <c r="AB122" s="4">
        <v>0</v>
      </c>
      <c r="AC122" s="5">
        <v>0</v>
      </c>
      <c r="AD122" s="4">
        <v>0</v>
      </c>
      <c r="AE122" s="5">
        <v>0</v>
      </c>
      <c r="AF122" s="4">
        <v>0</v>
      </c>
      <c r="AG122" s="5">
        <v>0</v>
      </c>
      <c r="AH122" s="5">
        <v>0</v>
      </c>
      <c r="AI122" s="6">
        <v>0</v>
      </c>
      <c r="AJ122" s="18">
        <v>0</v>
      </c>
      <c r="AK122" s="5">
        <v>0</v>
      </c>
      <c r="AL122" s="4">
        <v>0</v>
      </c>
      <c r="AM122" s="5">
        <v>0</v>
      </c>
      <c r="AN122" s="4">
        <v>0</v>
      </c>
      <c r="AO122" s="5">
        <v>0</v>
      </c>
      <c r="AP122" s="6">
        <v>0</v>
      </c>
      <c r="AQ122" s="18">
        <v>0</v>
      </c>
      <c r="AR122" s="5">
        <v>0</v>
      </c>
      <c r="AS122" s="5">
        <v>0</v>
      </c>
      <c r="AT122" s="4">
        <v>0</v>
      </c>
      <c r="AU122" s="5">
        <v>0</v>
      </c>
      <c r="AV122" s="4">
        <v>0</v>
      </c>
      <c r="AW122" s="36">
        <v>0</v>
      </c>
      <c r="AX122" s="18">
        <v>0</v>
      </c>
      <c r="AY122" s="5">
        <v>0</v>
      </c>
      <c r="AZ122" s="4">
        <v>0</v>
      </c>
      <c r="BA122" s="5">
        <v>0</v>
      </c>
      <c r="BB122" s="4">
        <v>0</v>
      </c>
      <c r="BC122" s="5">
        <v>0</v>
      </c>
      <c r="BD122" s="6">
        <v>0</v>
      </c>
      <c r="BE122" s="97">
        <v>0</v>
      </c>
      <c r="BF122" s="18">
        <v>1.0999999999999999E-2</v>
      </c>
      <c r="BG122" s="5">
        <v>4.0000000000000001E-3</v>
      </c>
      <c r="BH122" s="4">
        <v>0.17599999999999999</v>
      </c>
      <c r="BI122" s="5">
        <v>0.29799999999999999</v>
      </c>
      <c r="BJ122" s="4">
        <v>0.11600000000000001</v>
      </c>
      <c r="BK122" s="5">
        <v>0.20699999999999999</v>
      </c>
      <c r="BL122" s="5">
        <v>0.20699999999999999</v>
      </c>
      <c r="BM122" s="7">
        <v>0.10349999999999999</v>
      </c>
      <c r="BN122" s="3">
        <v>0</v>
      </c>
      <c r="BO122" s="4">
        <v>0</v>
      </c>
      <c r="BP122" s="5">
        <v>0</v>
      </c>
      <c r="BQ122" s="4">
        <v>0</v>
      </c>
      <c r="BR122" s="5">
        <v>0</v>
      </c>
      <c r="BS122" s="1">
        <v>0</v>
      </c>
      <c r="BT122" s="49">
        <v>0</v>
      </c>
      <c r="BU122" s="30">
        <v>0</v>
      </c>
      <c r="BV122" s="18">
        <v>0</v>
      </c>
      <c r="BW122" s="5">
        <v>0</v>
      </c>
      <c r="BX122" s="5">
        <v>0</v>
      </c>
      <c r="BY122" s="6">
        <v>0</v>
      </c>
      <c r="BZ122" s="5">
        <v>0</v>
      </c>
    </row>
    <row r="123" spans="1:78" x14ac:dyDescent="0.3">
      <c r="A123" s="12">
        <v>10434</v>
      </c>
      <c r="B123" s="37" t="s">
        <v>130</v>
      </c>
      <c r="C123" s="72">
        <v>27.562000000000001</v>
      </c>
      <c r="D123" s="69">
        <v>25.905000000000001</v>
      </c>
      <c r="E123" s="70">
        <v>27.562000000000001</v>
      </c>
      <c r="F123" s="73">
        <v>27.157</v>
      </c>
      <c r="G123" s="7">
        <v>26.45469034608379</v>
      </c>
      <c r="H123" s="21">
        <v>26.33765662100457</v>
      </c>
      <c r="I123" s="19">
        <v>26.469575228310493</v>
      </c>
      <c r="J123" s="21">
        <v>27.193472677595622</v>
      </c>
      <c r="K123" s="19">
        <v>27.383004452054795</v>
      </c>
      <c r="L123" s="21">
        <v>27.49997888127854</v>
      </c>
      <c r="M123" s="19">
        <v>27.644317009132418</v>
      </c>
      <c r="N123" s="21">
        <v>27.794758879781419</v>
      </c>
      <c r="O123" s="19">
        <v>27.905629452054797</v>
      </c>
      <c r="P123" s="21">
        <v>28.096643721461188</v>
      </c>
      <c r="Q123" s="19">
        <v>28.166945890410961</v>
      </c>
      <c r="R123" s="21">
        <v>28.398009448998174</v>
      </c>
      <c r="S123" s="19">
        <v>28.428258675799082</v>
      </c>
      <c r="T123" s="19">
        <v>28.68957191780822</v>
      </c>
      <c r="U123" s="21">
        <v>28.728305707762555</v>
      </c>
      <c r="V123" s="18">
        <v>0</v>
      </c>
      <c r="W123" s="5">
        <v>0</v>
      </c>
      <c r="X123" s="4">
        <v>0</v>
      </c>
      <c r="Y123" s="5">
        <v>0</v>
      </c>
      <c r="Z123" s="4">
        <v>0</v>
      </c>
      <c r="AA123" s="5">
        <v>0</v>
      </c>
      <c r="AB123" s="4">
        <v>0</v>
      </c>
      <c r="AC123" s="5">
        <v>0</v>
      </c>
      <c r="AD123" s="4">
        <v>0</v>
      </c>
      <c r="AE123" s="5">
        <v>0</v>
      </c>
      <c r="AF123" s="4">
        <v>0</v>
      </c>
      <c r="AG123" s="5">
        <v>0</v>
      </c>
      <c r="AH123" s="5">
        <v>0</v>
      </c>
      <c r="AI123" s="6">
        <v>0</v>
      </c>
      <c r="AJ123" s="18">
        <v>0</v>
      </c>
      <c r="AK123" s="5">
        <v>0</v>
      </c>
      <c r="AL123" s="4">
        <v>0</v>
      </c>
      <c r="AM123" s="5">
        <v>0</v>
      </c>
      <c r="AN123" s="4">
        <v>0</v>
      </c>
      <c r="AO123" s="5">
        <v>0</v>
      </c>
      <c r="AP123" s="6">
        <v>0</v>
      </c>
      <c r="AQ123" s="18">
        <v>0</v>
      </c>
      <c r="AR123" s="5">
        <v>0</v>
      </c>
      <c r="AS123" s="5">
        <v>0</v>
      </c>
      <c r="AT123" s="4">
        <v>0</v>
      </c>
      <c r="AU123" s="5">
        <v>0</v>
      </c>
      <c r="AV123" s="4">
        <v>0</v>
      </c>
      <c r="AW123" s="36">
        <v>0</v>
      </c>
      <c r="AX123" s="18">
        <v>0</v>
      </c>
      <c r="AY123" s="5">
        <v>0</v>
      </c>
      <c r="AZ123" s="4">
        <v>0</v>
      </c>
      <c r="BA123" s="5">
        <v>0</v>
      </c>
      <c r="BB123" s="4">
        <v>0</v>
      </c>
      <c r="BC123" s="5">
        <v>0</v>
      </c>
      <c r="BD123" s="6">
        <v>0</v>
      </c>
      <c r="BE123" s="97">
        <v>0</v>
      </c>
      <c r="BF123" s="18">
        <v>0.40200000000000002</v>
      </c>
      <c r="BG123" s="5">
        <v>0.49</v>
      </c>
      <c r="BH123" s="4">
        <v>0.40400000000000003</v>
      </c>
      <c r="BI123" s="5">
        <v>0.35799999999999998</v>
      </c>
      <c r="BJ123" s="4">
        <v>0.20599999999999999</v>
      </c>
      <c r="BK123" s="5">
        <v>0.28199999999999997</v>
      </c>
      <c r="BL123" s="5">
        <v>0.28199999999999997</v>
      </c>
      <c r="BM123" s="7">
        <v>0.14099999999999999</v>
      </c>
      <c r="BN123" s="3">
        <v>0</v>
      </c>
      <c r="BO123" s="4">
        <v>0</v>
      </c>
      <c r="BP123" s="5">
        <v>0</v>
      </c>
      <c r="BQ123" s="4">
        <v>0</v>
      </c>
      <c r="BR123" s="5">
        <v>0</v>
      </c>
      <c r="BS123" s="1">
        <v>0</v>
      </c>
      <c r="BT123" s="49">
        <v>0</v>
      </c>
      <c r="BU123" s="30">
        <v>0</v>
      </c>
      <c r="BV123" s="18">
        <v>0</v>
      </c>
      <c r="BW123" s="5">
        <v>0</v>
      </c>
      <c r="BX123" s="5">
        <v>0</v>
      </c>
      <c r="BY123" s="6">
        <v>0</v>
      </c>
      <c r="BZ123" s="5">
        <v>0</v>
      </c>
    </row>
    <row r="124" spans="1:78" x14ac:dyDescent="0.3">
      <c r="A124" s="12">
        <v>10436</v>
      </c>
      <c r="B124" s="37" t="s">
        <v>131</v>
      </c>
      <c r="C124" s="72">
        <v>19.437999999999999</v>
      </c>
      <c r="D124" s="69">
        <v>18.268999999999998</v>
      </c>
      <c r="E124" s="70">
        <v>19.437999999999999</v>
      </c>
      <c r="F124" s="73">
        <v>19.152000000000001</v>
      </c>
      <c r="G124" s="7">
        <v>19.951161202185791</v>
      </c>
      <c r="H124" s="21">
        <v>23.543560273972602</v>
      </c>
      <c r="I124" s="19">
        <v>23.738132077625568</v>
      </c>
      <c r="J124" s="21">
        <v>24.89758378870674</v>
      </c>
      <c r="K124" s="19">
        <v>25.147840068493146</v>
      </c>
      <c r="L124" s="21">
        <v>25.405325228310499</v>
      </c>
      <c r="M124" s="19">
        <v>25.658112899543379</v>
      </c>
      <c r="N124" s="21">
        <v>25.872522199453552</v>
      </c>
      <c r="O124" s="19">
        <v>26.138075913242009</v>
      </c>
      <c r="P124" s="21">
        <v>26.386860730593611</v>
      </c>
      <c r="Q124" s="19">
        <v>26.635530936073064</v>
      </c>
      <c r="R124" s="21">
        <v>26.869460837887068</v>
      </c>
      <c r="S124" s="19">
        <v>27.140830022831043</v>
      </c>
      <c r="T124" s="19">
        <v>27.420561187214613</v>
      </c>
      <c r="U124" s="21">
        <v>27.707478082191777</v>
      </c>
      <c r="V124" s="18">
        <v>0</v>
      </c>
      <c r="W124" s="5">
        <v>0</v>
      </c>
      <c r="X124" s="4">
        <v>0</v>
      </c>
      <c r="Y124" s="5">
        <v>0</v>
      </c>
      <c r="Z124" s="4">
        <v>0</v>
      </c>
      <c r="AA124" s="5">
        <v>0</v>
      </c>
      <c r="AB124" s="4">
        <v>0</v>
      </c>
      <c r="AC124" s="5">
        <v>0</v>
      </c>
      <c r="AD124" s="4">
        <v>0</v>
      </c>
      <c r="AE124" s="5">
        <v>0</v>
      </c>
      <c r="AF124" s="4">
        <v>0</v>
      </c>
      <c r="AG124" s="5">
        <v>0</v>
      </c>
      <c r="AH124" s="5">
        <v>0</v>
      </c>
      <c r="AI124" s="6">
        <v>0</v>
      </c>
      <c r="AJ124" s="18">
        <v>0</v>
      </c>
      <c r="AK124" s="5">
        <v>0</v>
      </c>
      <c r="AL124" s="4">
        <v>0</v>
      </c>
      <c r="AM124" s="5">
        <v>0</v>
      </c>
      <c r="AN124" s="4">
        <v>0</v>
      </c>
      <c r="AO124" s="5">
        <v>0</v>
      </c>
      <c r="AP124" s="6">
        <v>0</v>
      </c>
      <c r="AQ124" s="18">
        <v>0</v>
      </c>
      <c r="AR124" s="5">
        <v>0</v>
      </c>
      <c r="AS124" s="5">
        <v>0</v>
      </c>
      <c r="AT124" s="4">
        <v>0</v>
      </c>
      <c r="AU124" s="5">
        <v>0</v>
      </c>
      <c r="AV124" s="4">
        <v>0</v>
      </c>
      <c r="AW124" s="36">
        <v>0</v>
      </c>
      <c r="AX124" s="18">
        <v>0</v>
      </c>
      <c r="AY124" s="5">
        <v>0</v>
      </c>
      <c r="AZ124" s="4">
        <v>0</v>
      </c>
      <c r="BA124" s="5">
        <v>0</v>
      </c>
      <c r="BB124" s="4">
        <v>0</v>
      </c>
      <c r="BC124" s="5">
        <v>0</v>
      </c>
      <c r="BD124" s="6">
        <v>0</v>
      </c>
      <c r="BE124" s="97">
        <v>0</v>
      </c>
      <c r="BF124" s="18">
        <v>0.19</v>
      </c>
      <c r="BG124" s="5">
        <v>0.19600000000000001</v>
      </c>
      <c r="BH124" s="4">
        <v>0.16500000000000001</v>
      </c>
      <c r="BI124" s="5">
        <v>0.158</v>
      </c>
      <c r="BJ124" s="4">
        <v>0.13500000000000001</v>
      </c>
      <c r="BK124" s="5">
        <v>0.14650000000000002</v>
      </c>
      <c r="BL124" s="5">
        <v>0.14650000000000002</v>
      </c>
      <c r="BM124" s="7">
        <v>7.325000000000001E-2</v>
      </c>
      <c r="BN124" s="3">
        <v>0</v>
      </c>
      <c r="BO124" s="4">
        <v>0</v>
      </c>
      <c r="BP124" s="5">
        <v>0</v>
      </c>
      <c r="BQ124" s="4">
        <v>3.0000000000000001E-3</v>
      </c>
      <c r="BR124" s="5">
        <v>1E-3</v>
      </c>
      <c r="BS124" s="1">
        <v>2E-3</v>
      </c>
      <c r="BT124" s="49">
        <v>2E-3</v>
      </c>
      <c r="BU124" s="30">
        <v>1E-3</v>
      </c>
      <c r="BV124" s="18">
        <v>4.0000000000000001E-3</v>
      </c>
      <c r="BW124" s="5">
        <v>6.0000000000000001E-3</v>
      </c>
      <c r="BX124" s="5">
        <v>9.0000000000000011E-3</v>
      </c>
      <c r="BY124" s="6">
        <v>5.0000000000000001E-3</v>
      </c>
      <c r="BZ124" s="5">
        <v>9.0000000000000011E-3</v>
      </c>
    </row>
    <row r="125" spans="1:78" x14ac:dyDescent="0.3">
      <c r="A125" s="12">
        <v>10440</v>
      </c>
      <c r="B125" s="37" t="s">
        <v>132</v>
      </c>
      <c r="C125" s="72">
        <v>5.08</v>
      </c>
      <c r="D125" s="69">
        <v>4.7750000000000004</v>
      </c>
      <c r="E125" s="70">
        <v>5.08</v>
      </c>
      <c r="F125" s="73">
        <v>5.0049999999999999</v>
      </c>
      <c r="G125" s="7">
        <v>5.1065573770491799</v>
      </c>
      <c r="H125" s="21">
        <v>5.167939954337899</v>
      </c>
      <c r="I125" s="19">
        <v>5.1939965753424646</v>
      </c>
      <c r="J125" s="21">
        <v>5.2518724954462659</v>
      </c>
      <c r="K125" s="19">
        <v>5.2677949771689487</v>
      </c>
      <c r="L125" s="21">
        <v>5.2837267123287663</v>
      </c>
      <c r="M125" s="19">
        <v>5.2997060502283109</v>
      </c>
      <c r="N125" s="21">
        <v>5.3156954690346083</v>
      </c>
      <c r="O125" s="19">
        <v>5.3318089041095895</v>
      </c>
      <c r="P125" s="21">
        <v>5.3479326484018284</v>
      </c>
      <c r="Q125" s="19">
        <v>5.3641047945205482</v>
      </c>
      <c r="R125" s="21">
        <v>5.3802868852459023</v>
      </c>
      <c r="S125" s="19">
        <v>5.3965947488584476</v>
      </c>
      <c r="T125" s="19">
        <v>5.4129126712328768</v>
      </c>
      <c r="U125" s="21">
        <v>5.4292796803652958</v>
      </c>
      <c r="V125" s="18">
        <v>0</v>
      </c>
      <c r="W125" s="5">
        <v>0</v>
      </c>
      <c r="X125" s="4">
        <v>0</v>
      </c>
      <c r="Y125" s="5">
        <v>0</v>
      </c>
      <c r="Z125" s="4">
        <v>0</v>
      </c>
      <c r="AA125" s="5">
        <v>0</v>
      </c>
      <c r="AB125" s="4">
        <v>0</v>
      </c>
      <c r="AC125" s="5">
        <v>0</v>
      </c>
      <c r="AD125" s="4">
        <v>0</v>
      </c>
      <c r="AE125" s="5">
        <v>0</v>
      </c>
      <c r="AF125" s="4">
        <v>0</v>
      </c>
      <c r="AG125" s="5">
        <v>0</v>
      </c>
      <c r="AH125" s="5">
        <v>0</v>
      </c>
      <c r="AI125" s="6">
        <v>0</v>
      </c>
      <c r="AJ125" s="18">
        <v>0</v>
      </c>
      <c r="AK125" s="5">
        <v>0</v>
      </c>
      <c r="AL125" s="4">
        <v>0</v>
      </c>
      <c r="AM125" s="5">
        <v>0</v>
      </c>
      <c r="AN125" s="4">
        <v>0</v>
      </c>
      <c r="AO125" s="5">
        <v>0</v>
      </c>
      <c r="AP125" s="6">
        <v>0</v>
      </c>
      <c r="AQ125" s="18">
        <v>0</v>
      </c>
      <c r="AR125" s="5">
        <v>0</v>
      </c>
      <c r="AS125" s="5">
        <v>0</v>
      </c>
      <c r="AT125" s="4">
        <v>0</v>
      </c>
      <c r="AU125" s="5">
        <v>0</v>
      </c>
      <c r="AV125" s="4">
        <v>0</v>
      </c>
      <c r="AW125" s="36">
        <v>0</v>
      </c>
      <c r="AX125" s="18">
        <v>0</v>
      </c>
      <c r="AY125" s="5">
        <v>0</v>
      </c>
      <c r="AZ125" s="4">
        <v>0</v>
      </c>
      <c r="BA125" s="5">
        <v>0</v>
      </c>
      <c r="BB125" s="4">
        <v>0</v>
      </c>
      <c r="BC125" s="5">
        <v>0</v>
      </c>
      <c r="BD125" s="6">
        <v>0</v>
      </c>
      <c r="BE125" s="97">
        <v>0</v>
      </c>
      <c r="BF125" s="18">
        <v>4.2999999999999997E-2</v>
      </c>
      <c r="BG125" s="5">
        <v>4.2000000000000003E-2</v>
      </c>
      <c r="BH125" s="4">
        <v>3.2000000000000001E-2</v>
      </c>
      <c r="BI125" s="5">
        <v>3.1E-2</v>
      </c>
      <c r="BJ125" s="4">
        <v>2.7E-2</v>
      </c>
      <c r="BK125" s="5">
        <v>2.8999999999999998E-2</v>
      </c>
      <c r="BL125" s="5">
        <v>2.8999999999999998E-2</v>
      </c>
      <c r="BM125" s="7">
        <v>1.4499999999999999E-2</v>
      </c>
      <c r="BN125" s="3">
        <v>0</v>
      </c>
      <c r="BO125" s="4">
        <v>0</v>
      </c>
      <c r="BP125" s="5">
        <v>0</v>
      </c>
      <c r="BQ125" s="4">
        <v>0</v>
      </c>
      <c r="BR125" s="5">
        <v>0</v>
      </c>
      <c r="BS125" s="1">
        <v>0</v>
      </c>
      <c r="BT125" s="49">
        <v>0</v>
      </c>
      <c r="BU125" s="30">
        <v>0</v>
      </c>
      <c r="BV125" s="18">
        <v>0</v>
      </c>
      <c r="BW125" s="5">
        <v>0</v>
      </c>
      <c r="BX125" s="5">
        <v>0</v>
      </c>
      <c r="BY125" s="6">
        <v>0</v>
      </c>
      <c r="BZ125" s="5">
        <v>0</v>
      </c>
    </row>
    <row r="126" spans="1:78" x14ac:dyDescent="0.3">
      <c r="A126" s="12">
        <v>10442</v>
      </c>
      <c r="B126" s="37" t="s">
        <v>133</v>
      </c>
      <c r="C126" s="72">
        <v>13.596</v>
      </c>
      <c r="D126" s="69">
        <v>12.779</v>
      </c>
      <c r="E126" s="70">
        <v>13.596</v>
      </c>
      <c r="F126" s="73">
        <v>13.396000000000001</v>
      </c>
      <c r="G126" s="7">
        <v>12.956284153005464</v>
      </c>
      <c r="H126" s="21">
        <v>11.584278538812786</v>
      </c>
      <c r="I126" s="19">
        <v>11.459271118721457</v>
      </c>
      <c r="J126" s="21">
        <v>12.584376707650275</v>
      </c>
      <c r="K126" s="19">
        <v>12.634322945205477</v>
      </c>
      <c r="L126" s="21">
        <v>12.650945776255709</v>
      </c>
      <c r="M126" s="19">
        <v>12.657757191780821</v>
      </c>
      <c r="N126" s="21">
        <v>12.605256830601091</v>
      </c>
      <c r="O126" s="19">
        <v>12.603099885844751</v>
      </c>
      <c r="P126" s="21">
        <v>12.577377625570779</v>
      </c>
      <c r="Q126" s="19">
        <v>12.582582534246578</v>
      </c>
      <c r="R126" s="21">
        <v>12.495312044626596</v>
      </c>
      <c r="S126" s="19">
        <v>12.494086643835615</v>
      </c>
      <c r="T126" s="19">
        <v>12.525495205479453</v>
      </c>
      <c r="U126" s="21">
        <v>12.521753082191783</v>
      </c>
      <c r="V126" s="18">
        <v>0</v>
      </c>
      <c r="W126" s="5">
        <v>0</v>
      </c>
      <c r="X126" s="4">
        <v>0</v>
      </c>
      <c r="Y126" s="5">
        <v>0</v>
      </c>
      <c r="Z126" s="4">
        <v>0</v>
      </c>
      <c r="AA126" s="5">
        <v>0</v>
      </c>
      <c r="AB126" s="4">
        <v>0</v>
      </c>
      <c r="AC126" s="5">
        <v>0</v>
      </c>
      <c r="AD126" s="4">
        <v>0</v>
      </c>
      <c r="AE126" s="5">
        <v>0</v>
      </c>
      <c r="AF126" s="4">
        <v>0</v>
      </c>
      <c r="AG126" s="5">
        <v>0</v>
      </c>
      <c r="AH126" s="5">
        <v>0</v>
      </c>
      <c r="AI126" s="6">
        <v>0</v>
      </c>
      <c r="AJ126" s="18">
        <v>0</v>
      </c>
      <c r="AK126" s="5">
        <v>0</v>
      </c>
      <c r="AL126" s="4">
        <v>0</v>
      </c>
      <c r="AM126" s="5">
        <v>0</v>
      </c>
      <c r="AN126" s="4">
        <v>0</v>
      </c>
      <c r="AO126" s="5">
        <v>0</v>
      </c>
      <c r="AP126" s="6">
        <v>0</v>
      </c>
      <c r="AQ126" s="18">
        <v>0</v>
      </c>
      <c r="AR126" s="5">
        <v>0</v>
      </c>
      <c r="AS126" s="5">
        <v>0</v>
      </c>
      <c r="AT126" s="4">
        <v>0</v>
      </c>
      <c r="AU126" s="5">
        <v>0</v>
      </c>
      <c r="AV126" s="4">
        <v>0</v>
      </c>
      <c r="AW126" s="36">
        <v>0</v>
      </c>
      <c r="AX126" s="18">
        <v>0</v>
      </c>
      <c r="AY126" s="5">
        <v>0</v>
      </c>
      <c r="AZ126" s="4">
        <v>0</v>
      </c>
      <c r="BA126" s="5">
        <v>0</v>
      </c>
      <c r="BB126" s="4">
        <v>0</v>
      </c>
      <c r="BC126" s="5">
        <v>0</v>
      </c>
      <c r="BD126" s="6">
        <v>0</v>
      </c>
      <c r="BE126" s="97">
        <v>0</v>
      </c>
      <c r="BF126" s="18">
        <v>0.23599999999999999</v>
      </c>
      <c r="BG126" s="5">
        <v>0.22500000000000001</v>
      </c>
      <c r="BH126" s="4">
        <v>0.16500000000000001</v>
      </c>
      <c r="BI126" s="5">
        <v>6.4000000000000001E-2</v>
      </c>
      <c r="BJ126" s="4">
        <v>9.2999999999999999E-2</v>
      </c>
      <c r="BK126" s="5">
        <v>7.85E-2</v>
      </c>
      <c r="BL126" s="5">
        <v>7.85E-2</v>
      </c>
      <c r="BM126" s="7">
        <v>3.925E-2</v>
      </c>
      <c r="BN126" s="3">
        <v>5.0000000000000001E-3</v>
      </c>
      <c r="BO126" s="4">
        <v>0</v>
      </c>
      <c r="BP126" s="5">
        <v>0</v>
      </c>
      <c r="BQ126" s="4">
        <v>0</v>
      </c>
      <c r="BR126" s="5">
        <v>0</v>
      </c>
      <c r="BS126" s="1">
        <v>0</v>
      </c>
      <c r="BT126" s="49">
        <v>0</v>
      </c>
      <c r="BU126" s="30">
        <v>0</v>
      </c>
      <c r="BV126" s="18">
        <v>5.0000000000000001E-3</v>
      </c>
      <c r="BW126" s="5">
        <v>5.0000000000000001E-3</v>
      </c>
      <c r="BX126" s="5">
        <v>5.0000000000000001E-3</v>
      </c>
      <c r="BY126" s="6">
        <v>0</v>
      </c>
      <c r="BZ126" s="5">
        <v>0</v>
      </c>
    </row>
    <row r="127" spans="1:78" x14ac:dyDescent="0.3">
      <c r="A127" s="12">
        <v>10446</v>
      </c>
      <c r="B127" s="37" t="s">
        <v>134</v>
      </c>
      <c r="C127" s="72">
        <v>97.2</v>
      </c>
      <c r="D127" s="69">
        <v>91.355999999999995</v>
      </c>
      <c r="E127" s="70">
        <v>97.2</v>
      </c>
      <c r="F127" s="73">
        <v>95.771000000000001</v>
      </c>
      <c r="G127" s="7">
        <v>97.452755009107463</v>
      </c>
      <c r="H127" s="21">
        <v>99.466410159817343</v>
      </c>
      <c r="I127" s="19">
        <v>101.62078401826484</v>
      </c>
      <c r="J127" s="21">
        <v>97.008882513661206</v>
      </c>
      <c r="K127" s="19">
        <v>99.701311529680368</v>
      </c>
      <c r="L127" s="21">
        <v>101.28725570776254</v>
      </c>
      <c r="M127" s="19">
        <v>103.63965844748859</v>
      </c>
      <c r="N127" s="21">
        <v>105.85204792805101</v>
      </c>
      <c r="O127" s="19">
        <v>106.34987602739726</v>
      </c>
      <c r="P127" s="21">
        <v>106.61735125570775</v>
      </c>
      <c r="Q127" s="19">
        <v>106.34987694063928</v>
      </c>
      <c r="R127" s="21">
        <v>106.37640289162114</v>
      </c>
      <c r="S127" s="19">
        <v>106.6173502283105</v>
      </c>
      <c r="T127" s="19">
        <v>106.34987625570777</v>
      </c>
      <c r="U127" s="21">
        <v>106.34987602739726</v>
      </c>
      <c r="V127" s="18">
        <v>0</v>
      </c>
      <c r="W127" s="5">
        <v>0</v>
      </c>
      <c r="X127" s="4">
        <v>0</v>
      </c>
      <c r="Y127" s="5">
        <v>0</v>
      </c>
      <c r="Z127" s="4">
        <v>0</v>
      </c>
      <c r="AA127" s="5">
        <v>0</v>
      </c>
      <c r="AB127" s="4">
        <v>0</v>
      </c>
      <c r="AC127" s="5">
        <v>0</v>
      </c>
      <c r="AD127" s="4">
        <v>0</v>
      </c>
      <c r="AE127" s="5">
        <v>0</v>
      </c>
      <c r="AF127" s="4">
        <v>0</v>
      </c>
      <c r="AG127" s="5">
        <v>0</v>
      </c>
      <c r="AH127" s="5">
        <v>0</v>
      </c>
      <c r="AI127" s="6">
        <v>0</v>
      </c>
      <c r="AJ127" s="18">
        <v>0</v>
      </c>
      <c r="AK127" s="5">
        <v>0</v>
      </c>
      <c r="AL127" s="4">
        <v>0</v>
      </c>
      <c r="AM127" s="5">
        <v>0</v>
      </c>
      <c r="AN127" s="4">
        <v>0</v>
      </c>
      <c r="AO127" s="5">
        <v>0</v>
      </c>
      <c r="AP127" s="6">
        <v>0</v>
      </c>
      <c r="AQ127" s="18">
        <v>0</v>
      </c>
      <c r="AR127" s="5">
        <v>0</v>
      </c>
      <c r="AS127" s="5">
        <v>0</v>
      </c>
      <c r="AT127" s="4">
        <v>0</v>
      </c>
      <c r="AU127" s="5">
        <v>0</v>
      </c>
      <c r="AV127" s="4">
        <v>0</v>
      </c>
      <c r="AW127" s="36">
        <v>0</v>
      </c>
      <c r="AX127" s="18">
        <v>0</v>
      </c>
      <c r="AY127" s="5">
        <v>0</v>
      </c>
      <c r="AZ127" s="4">
        <v>0</v>
      </c>
      <c r="BA127" s="5">
        <v>0</v>
      </c>
      <c r="BB127" s="4">
        <v>0</v>
      </c>
      <c r="BC127" s="5">
        <v>0</v>
      </c>
      <c r="BD127" s="6">
        <v>0</v>
      </c>
      <c r="BE127" s="97">
        <v>0</v>
      </c>
      <c r="BF127" s="18">
        <v>1.5660000000000001</v>
      </c>
      <c r="BG127" s="5">
        <v>1.823</v>
      </c>
      <c r="BH127" s="4">
        <v>0.59099999999999997</v>
      </c>
      <c r="BI127" s="5">
        <v>0.46500000000000002</v>
      </c>
      <c r="BJ127" s="4">
        <v>0.42299999999999999</v>
      </c>
      <c r="BK127" s="5">
        <v>0.44400000000000006</v>
      </c>
      <c r="BL127" s="5">
        <v>0.44400000000000006</v>
      </c>
      <c r="BM127" s="7">
        <v>0.22200000000000003</v>
      </c>
      <c r="BN127" s="3">
        <v>0</v>
      </c>
      <c r="BO127" s="4">
        <v>0</v>
      </c>
      <c r="BP127" s="5">
        <v>0</v>
      </c>
      <c r="BQ127" s="4">
        <v>0</v>
      </c>
      <c r="BR127" s="5">
        <v>0</v>
      </c>
      <c r="BS127" s="1">
        <v>0</v>
      </c>
      <c r="BT127" s="49">
        <v>0</v>
      </c>
      <c r="BU127" s="30">
        <v>0</v>
      </c>
      <c r="BV127" s="18">
        <v>0</v>
      </c>
      <c r="BW127" s="5">
        <v>0</v>
      </c>
      <c r="BX127" s="5">
        <v>0</v>
      </c>
      <c r="BY127" s="6">
        <v>0</v>
      </c>
      <c r="BZ127" s="5">
        <v>0</v>
      </c>
    </row>
    <row r="128" spans="1:78" x14ac:dyDescent="0.3">
      <c r="A128" s="12">
        <v>10448</v>
      </c>
      <c r="B128" s="37" t="s">
        <v>135</v>
      </c>
      <c r="C128" s="72">
        <v>8.6079999999999988</v>
      </c>
      <c r="D128" s="69">
        <v>8.09</v>
      </c>
      <c r="E128" s="70">
        <v>8.6079999999999988</v>
      </c>
      <c r="F128" s="73">
        <v>8.4809999999999999</v>
      </c>
      <c r="G128" s="7">
        <v>8.183173952641166</v>
      </c>
      <c r="H128" s="21">
        <v>8.2358578767123287</v>
      </c>
      <c r="I128" s="19">
        <v>8.2358578767123287</v>
      </c>
      <c r="J128" s="21">
        <v>8.2407612704918023</v>
      </c>
      <c r="K128" s="19">
        <v>8.2358579908675793</v>
      </c>
      <c r="L128" s="21">
        <v>8.2358577625570781</v>
      </c>
      <c r="M128" s="19">
        <v>8.2358578767123287</v>
      </c>
      <c r="N128" s="21">
        <v>8.2407610428051008</v>
      </c>
      <c r="O128" s="19">
        <v>8.2358579908675793</v>
      </c>
      <c r="P128" s="21">
        <v>8.2358581050228317</v>
      </c>
      <c r="Q128" s="19">
        <v>8.2358579908675793</v>
      </c>
      <c r="R128" s="21">
        <v>8.2407610428051008</v>
      </c>
      <c r="S128" s="19">
        <v>8.2358578767123287</v>
      </c>
      <c r="T128" s="19">
        <v>8.2358578767123287</v>
      </c>
      <c r="U128" s="21">
        <v>8.2358579908675793</v>
      </c>
      <c r="V128" s="18">
        <v>0</v>
      </c>
      <c r="W128" s="5">
        <v>0</v>
      </c>
      <c r="X128" s="4">
        <v>0</v>
      </c>
      <c r="Y128" s="5">
        <v>0</v>
      </c>
      <c r="Z128" s="4">
        <v>0</v>
      </c>
      <c r="AA128" s="5">
        <v>0</v>
      </c>
      <c r="AB128" s="4">
        <v>0</v>
      </c>
      <c r="AC128" s="5">
        <v>0</v>
      </c>
      <c r="AD128" s="4">
        <v>0</v>
      </c>
      <c r="AE128" s="5">
        <v>0</v>
      </c>
      <c r="AF128" s="4">
        <v>0</v>
      </c>
      <c r="AG128" s="5">
        <v>0</v>
      </c>
      <c r="AH128" s="5">
        <v>0</v>
      </c>
      <c r="AI128" s="6">
        <v>0</v>
      </c>
      <c r="AJ128" s="18">
        <v>0</v>
      </c>
      <c r="AK128" s="5">
        <v>0</v>
      </c>
      <c r="AL128" s="4">
        <v>0</v>
      </c>
      <c r="AM128" s="5">
        <v>0</v>
      </c>
      <c r="AN128" s="4">
        <v>0</v>
      </c>
      <c r="AO128" s="5">
        <v>0</v>
      </c>
      <c r="AP128" s="6">
        <v>0</v>
      </c>
      <c r="AQ128" s="18">
        <v>0</v>
      </c>
      <c r="AR128" s="5">
        <v>0</v>
      </c>
      <c r="AS128" s="5">
        <v>0</v>
      </c>
      <c r="AT128" s="4">
        <v>0</v>
      </c>
      <c r="AU128" s="5">
        <v>0</v>
      </c>
      <c r="AV128" s="4">
        <v>0</v>
      </c>
      <c r="AW128" s="36">
        <v>0</v>
      </c>
      <c r="AX128" s="18">
        <v>0</v>
      </c>
      <c r="AY128" s="5">
        <v>0</v>
      </c>
      <c r="AZ128" s="4">
        <v>0</v>
      </c>
      <c r="BA128" s="5">
        <v>0</v>
      </c>
      <c r="BB128" s="4">
        <v>0</v>
      </c>
      <c r="BC128" s="5">
        <v>0</v>
      </c>
      <c r="BD128" s="6">
        <v>0</v>
      </c>
      <c r="BE128" s="97">
        <v>0</v>
      </c>
      <c r="BF128" s="18">
        <v>4.9000000000000002E-2</v>
      </c>
      <c r="BG128" s="5">
        <v>0.126</v>
      </c>
      <c r="BH128" s="4">
        <v>7.3999999999999996E-2</v>
      </c>
      <c r="BI128" s="5">
        <v>2.7E-2</v>
      </c>
      <c r="BJ128" s="4">
        <v>3.6999999999999998E-2</v>
      </c>
      <c r="BK128" s="5">
        <v>3.2000000000000001E-2</v>
      </c>
      <c r="BL128" s="5">
        <v>3.2000000000000001E-2</v>
      </c>
      <c r="BM128" s="7">
        <v>1.6E-2</v>
      </c>
      <c r="BN128" s="3">
        <v>0</v>
      </c>
      <c r="BO128" s="4">
        <v>0</v>
      </c>
      <c r="BP128" s="5">
        <v>0</v>
      </c>
      <c r="BQ128" s="4">
        <v>0</v>
      </c>
      <c r="BR128" s="5">
        <v>0</v>
      </c>
      <c r="BS128" s="1">
        <v>0</v>
      </c>
      <c r="BT128" s="49">
        <v>0</v>
      </c>
      <c r="BU128" s="30">
        <v>0</v>
      </c>
      <c r="BV128" s="18">
        <v>0</v>
      </c>
      <c r="BW128" s="5">
        <v>0</v>
      </c>
      <c r="BX128" s="5">
        <v>0</v>
      </c>
      <c r="BY128" s="6">
        <v>0</v>
      </c>
      <c r="BZ128" s="5">
        <v>0</v>
      </c>
    </row>
    <row r="129" spans="1:78" x14ac:dyDescent="0.3">
      <c r="A129" s="12">
        <v>10451</v>
      </c>
      <c r="B129" s="37" t="s">
        <v>136</v>
      </c>
      <c r="C129" s="72">
        <v>27.233000000000001</v>
      </c>
      <c r="D129" s="69">
        <v>25.596</v>
      </c>
      <c r="E129" s="70">
        <v>27.233000000000001</v>
      </c>
      <c r="F129" s="73">
        <v>26.832999999999998</v>
      </c>
      <c r="G129" s="7">
        <v>23.443761384335154</v>
      </c>
      <c r="H129" s="21">
        <v>26.345146461187209</v>
      </c>
      <c r="I129" s="19">
        <v>31.108805593607304</v>
      </c>
      <c r="J129" s="21">
        <v>26.242203210382517</v>
      </c>
      <c r="K129" s="19">
        <v>26.806298515981734</v>
      </c>
      <c r="L129" s="21">
        <v>24.029596803652964</v>
      </c>
      <c r="M129" s="19">
        <v>26.806298858447484</v>
      </c>
      <c r="N129" s="21">
        <v>26.24220321038251</v>
      </c>
      <c r="O129" s="19">
        <v>26.806298972602747</v>
      </c>
      <c r="P129" s="21">
        <v>26.806298744292242</v>
      </c>
      <c r="Q129" s="19">
        <v>24.029596347031966</v>
      </c>
      <c r="R129" s="21">
        <v>26.242203438069211</v>
      </c>
      <c r="S129" s="19">
        <v>26.806298858447491</v>
      </c>
      <c r="T129" s="19">
        <v>26.241015068493152</v>
      </c>
      <c r="U129" s="21">
        <v>26.806298972602747</v>
      </c>
      <c r="V129" s="18">
        <v>0</v>
      </c>
      <c r="W129" s="5">
        <v>0</v>
      </c>
      <c r="X129" s="4">
        <v>0</v>
      </c>
      <c r="Y129" s="5">
        <v>0</v>
      </c>
      <c r="Z129" s="4">
        <v>0</v>
      </c>
      <c r="AA129" s="5">
        <v>0</v>
      </c>
      <c r="AB129" s="4">
        <v>0</v>
      </c>
      <c r="AC129" s="5">
        <v>0</v>
      </c>
      <c r="AD129" s="4">
        <v>0</v>
      </c>
      <c r="AE129" s="5">
        <v>0</v>
      </c>
      <c r="AF129" s="4">
        <v>0</v>
      </c>
      <c r="AG129" s="5">
        <v>0</v>
      </c>
      <c r="AH129" s="5">
        <v>0</v>
      </c>
      <c r="AI129" s="6">
        <v>0</v>
      </c>
      <c r="AJ129" s="18">
        <v>0</v>
      </c>
      <c r="AK129" s="5">
        <v>0</v>
      </c>
      <c r="AL129" s="4">
        <v>0</v>
      </c>
      <c r="AM129" s="5">
        <v>0</v>
      </c>
      <c r="AN129" s="4">
        <v>0</v>
      </c>
      <c r="AO129" s="5">
        <v>0</v>
      </c>
      <c r="AP129" s="6">
        <v>0</v>
      </c>
      <c r="AQ129" s="18">
        <v>0</v>
      </c>
      <c r="AR129" s="5">
        <v>0</v>
      </c>
      <c r="AS129" s="5">
        <v>0</v>
      </c>
      <c r="AT129" s="4">
        <v>0</v>
      </c>
      <c r="AU129" s="5">
        <v>0</v>
      </c>
      <c r="AV129" s="4">
        <v>0</v>
      </c>
      <c r="AW129" s="36">
        <v>0</v>
      </c>
      <c r="AX129" s="18">
        <v>0</v>
      </c>
      <c r="AY129" s="5">
        <v>0</v>
      </c>
      <c r="AZ129" s="4">
        <v>0</v>
      </c>
      <c r="BA129" s="5">
        <v>0</v>
      </c>
      <c r="BB129" s="4">
        <v>0</v>
      </c>
      <c r="BC129" s="5">
        <v>0</v>
      </c>
      <c r="BD129" s="6">
        <v>0</v>
      </c>
      <c r="BE129" s="97">
        <v>0</v>
      </c>
      <c r="BF129" s="18">
        <v>1E-3</v>
      </c>
      <c r="BG129" s="5">
        <v>4.9000000000000002E-2</v>
      </c>
      <c r="BH129" s="4">
        <v>5.0000000000000001E-3</v>
      </c>
      <c r="BI129" s="5">
        <v>2.4E-2</v>
      </c>
      <c r="BJ129" s="4">
        <v>0</v>
      </c>
      <c r="BK129" s="5">
        <v>1.2E-2</v>
      </c>
      <c r="BL129" s="5">
        <v>1.2E-2</v>
      </c>
      <c r="BM129" s="7">
        <v>6.0000000000000001E-3</v>
      </c>
      <c r="BN129" s="3">
        <v>0</v>
      </c>
      <c r="BO129" s="4">
        <v>0</v>
      </c>
      <c r="BP129" s="5">
        <v>0</v>
      </c>
      <c r="BQ129" s="4">
        <v>0</v>
      </c>
      <c r="BR129" s="5">
        <v>0</v>
      </c>
      <c r="BS129" s="1">
        <v>0</v>
      </c>
      <c r="BT129" s="49">
        <v>0</v>
      </c>
      <c r="BU129" s="30">
        <v>0</v>
      </c>
      <c r="BV129" s="18">
        <v>0</v>
      </c>
      <c r="BW129" s="5">
        <v>0</v>
      </c>
      <c r="BX129" s="5">
        <v>0</v>
      </c>
      <c r="BY129" s="6">
        <v>0</v>
      </c>
      <c r="BZ129" s="5">
        <v>0</v>
      </c>
    </row>
    <row r="130" spans="1:78" x14ac:dyDescent="0.3">
      <c r="A130" s="12">
        <v>10482</v>
      </c>
      <c r="B130" s="37" t="s">
        <v>137</v>
      </c>
      <c r="C130" s="72">
        <v>4.1749999999999998</v>
      </c>
      <c r="D130" s="69">
        <v>3.9239999999999999</v>
      </c>
      <c r="E130" s="70">
        <v>4.1749999999999998</v>
      </c>
      <c r="F130" s="73">
        <v>4.1139999999999999</v>
      </c>
      <c r="G130" s="7">
        <v>2.6676912568306013</v>
      </c>
      <c r="H130" s="21">
        <v>2.8096675799086754</v>
      </c>
      <c r="I130" s="19">
        <v>2.8096676940639269</v>
      </c>
      <c r="J130" s="21">
        <v>2.7754590163934432</v>
      </c>
      <c r="K130" s="19">
        <v>2.8087511415525115</v>
      </c>
      <c r="L130" s="21">
        <v>2.8096676940639274</v>
      </c>
      <c r="M130" s="19">
        <v>2.8096676940639274</v>
      </c>
      <c r="N130" s="21">
        <v>2.8069957877959926</v>
      </c>
      <c r="O130" s="19">
        <v>2.8096678082191775</v>
      </c>
      <c r="P130" s="21">
        <v>2.8096678082191779</v>
      </c>
      <c r="Q130" s="19">
        <v>2.8096678082191784</v>
      </c>
      <c r="R130" s="21">
        <v>2.8069956739526414</v>
      </c>
      <c r="S130" s="19">
        <v>2.8096675799086754</v>
      </c>
      <c r="T130" s="19">
        <v>2.8096676940639269</v>
      </c>
      <c r="U130" s="21">
        <v>2.8096678082191775</v>
      </c>
      <c r="V130" s="18">
        <v>0</v>
      </c>
      <c r="W130" s="5">
        <v>0</v>
      </c>
      <c r="X130" s="4">
        <v>0</v>
      </c>
      <c r="Y130" s="5">
        <v>0</v>
      </c>
      <c r="Z130" s="4">
        <v>0</v>
      </c>
      <c r="AA130" s="5">
        <v>0</v>
      </c>
      <c r="AB130" s="4">
        <v>0</v>
      </c>
      <c r="AC130" s="5">
        <v>0</v>
      </c>
      <c r="AD130" s="4">
        <v>0</v>
      </c>
      <c r="AE130" s="5">
        <v>0</v>
      </c>
      <c r="AF130" s="4">
        <v>0</v>
      </c>
      <c r="AG130" s="5">
        <v>0</v>
      </c>
      <c r="AH130" s="5">
        <v>0</v>
      </c>
      <c r="AI130" s="6">
        <v>0</v>
      </c>
      <c r="AJ130" s="18">
        <v>0</v>
      </c>
      <c r="AK130" s="5">
        <v>0</v>
      </c>
      <c r="AL130" s="4">
        <v>0</v>
      </c>
      <c r="AM130" s="5">
        <v>0</v>
      </c>
      <c r="AN130" s="4">
        <v>0</v>
      </c>
      <c r="AO130" s="5">
        <v>0</v>
      </c>
      <c r="AP130" s="6">
        <v>0</v>
      </c>
      <c r="AQ130" s="18">
        <v>0</v>
      </c>
      <c r="AR130" s="5">
        <v>0</v>
      </c>
      <c r="AS130" s="5">
        <v>0</v>
      </c>
      <c r="AT130" s="4">
        <v>0</v>
      </c>
      <c r="AU130" s="5">
        <v>0</v>
      </c>
      <c r="AV130" s="4">
        <v>0</v>
      </c>
      <c r="AW130" s="36">
        <v>0</v>
      </c>
      <c r="AX130" s="18">
        <v>0</v>
      </c>
      <c r="AY130" s="5">
        <v>0</v>
      </c>
      <c r="AZ130" s="4">
        <v>0</v>
      </c>
      <c r="BA130" s="5">
        <v>0</v>
      </c>
      <c r="BB130" s="4">
        <v>0</v>
      </c>
      <c r="BC130" s="5">
        <v>0</v>
      </c>
      <c r="BD130" s="6">
        <v>0</v>
      </c>
      <c r="BE130" s="97">
        <v>0</v>
      </c>
      <c r="BF130" s="18">
        <v>0</v>
      </c>
      <c r="BG130" s="5">
        <v>3.9E-2</v>
      </c>
      <c r="BH130" s="4">
        <v>1.0999999999999999E-2</v>
      </c>
      <c r="BI130" s="5">
        <v>6.0000000000000001E-3</v>
      </c>
      <c r="BJ130" s="4">
        <v>1.4999999999999999E-2</v>
      </c>
      <c r="BK130" s="5">
        <v>1.0499999999999999E-2</v>
      </c>
      <c r="BL130" s="5">
        <v>1.0499999999999999E-2</v>
      </c>
      <c r="BM130" s="7">
        <v>5.2499999999999995E-3</v>
      </c>
      <c r="BN130" s="3">
        <v>0</v>
      </c>
      <c r="BO130" s="4">
        <v>0</v>
      </c>
      <c r="BP130" s="5">
        <v>0</v>
      </c>
      <c r="BQ130" s="4">
        <v>0</v>
      </c>
      <c r="BR130" s="5">
        <v>0</v>
      </c>
      <c r="BS130" s="1">
        <v>0</v>
      </c>
      <c r="BT130" s="49">
        <v>0</v>
      </c>
      <c r="BU130" s="30">
        <v>0</v>
      </c>
      <c r="BV130" s="18">
        <v>0</v>
      </c>
      <c r="BW130" s="5">
        <v>0</v>
      </c>
      <c r="BX130" s="5">
        <v>0</v>
      </c>
      <c r="BY130" s="6">
        <v>0</v>
      </c>
      <c r="BZ130" s="5">
        <v>0</v>
      </c>
    </row>
    <row r="131" spans="1:78" x14ac:dyDescent="0.3">
      <c r="A131" s="12">
        <v>10502</v>
      </c>
      <c r="B131" s="37" t="s">
        <v>138</v>
      </c>
      <c r="C131" s="72">
        <v>18.986000000000001</v>
      </c>
      <c r="D131" s="69">
        <v>17.844999999999999</v>
      </c>
      <c r="E131" s="70">
        <v>18.986000000000001</v>
      </c>
      <c r="F131" s="73">
        <v>18.707000000000001</v>
      </c>
      <c r="G131" s="7">
        <v>6.2268897996357016</v>
      </c>
      <c r="H131" s="21">
        <v>18.324952054794522</v>
      </c>
      <c r="I131" s="19">
        <v>18.845553082191781</v>
      </c>
      <c r="J131" s="21">
        <v>18.615111680327868</v>
      </c>
      <c r="K131" s="19">
        <v>18.718237899543379</v>
      </c>
      <c r="L131" s="21">
        <v>18.761374086757993</v>
      </c>
      <c r="M131" s="19">
        <v>18.804617694063928</v>
      </c>
      <c r="N131" s="21">
        <v>18.830514116575589</v>
      </c>
      <c r="O131" s="19">
        <v>18.891429680365292</v>
      </c>
      <c r="P131" s="21">
        <v>18.934998287671235</v>
      </c>
      <c r="Q131" s="19">
        <v>18.978676940639268</v>
      </c>
      <c r="R131" s="21">
        <v>19.004854963570128</v>
      </c>
      <c r="S131" s="19">
        <v>19.066359703196348</v>
      </c>
      <c r="T131" s="19">
        <v>19.110366095890409</v>
      </c>
      <c r="U131" s="21">
        <v>19.154482191780822</v>
      </c>
      <c r="V131" s="18">
        <v>0</v>
      </c>
      <c r="W131" s="5">
        <v>0</v>
      </c>
      <c r="X131" s="4">
        <v>0</v>
      </c>
      <c r="Y131" s="5">
        <v>0</v>
      </c>
      <c r="Z131" s="4">
        <v>0</v>
      </c>
      <c r="AA131" s="5">
        <v>0</v>
      </c>
      <c r="AB131" s="4">
        <v>0</v>
      </c>
      <c r="AC131" s="5">
        <v>0</v>
      </c>
      <c r="AD131" s="4">
        <v>0</v>
      </c>
      <c r="AE131" s="5">
        <v>0</v>
      </c>
      <c r="AF131" s="4">
        <v>0</v>
      </c>
      <c r="AG131" s="5">
        <v>0</v>
      </c>
      <c r="AH131" s="5">
        <v>0</v>
      </c>
      <c r="AI131" s="6">
        <v>0</v>
      </c>
      <c r="AJ131" s="18">
        <v>0</v>
      </c>
      <c r="AK131" s="5">
        <v>0</v>
      </c>
      <c r="AL131" s="4">
        <v>0</v>
      </c>
      <c r="AM131" s="5">
        <v>0</v>
      </c>
      <c r="AN131" s="4">
        <v>0</v>
      </c>
      <c r="AO131" s="5">
        <v>0</v>
      </c>
      <c r="AP131" s="6">
        <v>0</v>
      </c>
      <c r="AQ131" s="18">
        <v>0</v>
      </c>
      <c r="AR131" s="5">
        <v>0</v>
      </c>
      <c r="AS131" s="5">
        <v>0</v>
      </c>
      <c r="AT131" s="4">
        <v>0</v>
      </c>
      <c r="AU131" s="5">
        <v>0</v>
      </c>
      <c r="AV131" s="4">
        <v>0</v>
      </c>
      <c r="AW131" s="36">
        <v>0</v>
      </c>
      <c r="AX131" s="18">
        <v>0</v>
      </c>
      <c r="AY131" s="5">
        <v>0</v>
      </c>
      <c r="AZ131" s="4">
        <v>0</v>
      </c>
      <c r="BA131" s="5">
        <v>0</v>
      </c>
      <c r="BB131" s="4">
        <v>0</v>
      </c>
      <c r="BC131" s="5">
        <v>0</v>
      </c>
      <c r="BD131" s="6">
        <v>0</v>
      </c>
      <c r="BE131" s="97">
        <v>0</v>
      </c>
      <c r="BF131" s="18">
        <v>3.5000000000000003E-2</v>
      </c>
      <c r="BG131" s="5">
        <v>0</v>
      </c>
      <c r="BH131" s="4">
        <v>7.3999999999999996E-2</v>
      </c>
      <c r="BI131" s="5">
        <v>6.4000000000000001E-2</v>
      </c>
      <c r="BJ131" s="4">
        <v>4.1000000000000002E-2</v>
      </c>
      <c r="BK131" s="5">
        <v>5.2500000000000005E-2</v>
      </c>
      <c r="BL131" s="5">
        <v>5.2500000000000005E-2</v>
      </c>
      <c r="BM131" s="7">
        <v>2.6250000000000002E-2</v>
      </c>
      <c r="BN131" s="3">
        <v>0</v>
      </c>
      <c r="BO131" s="4">
        <v>0</v>
      </c>
      <c r="BP131" s="5">
        <v>0</v>
      </c>
      <c r="BQ131" s="4">
        <v>0</v>
      </c>
      <c r="BR131" s="5">
        <v>0</v>
      </c>
      <c r="BS131" s="1">
        <v>0</v>
      </c>
      <c r="BT131" s="49">
        <v>0</v>
      </c>
      <c r="BU131" s="30">
        <v>0</v>
      </c>
      <c r="BV131" s="18">
        <v>0</v>
      </c>
      <c r="BW131" s="5">
        <v>0</v>
      </c>
      <c r="BX131" s="5">
        <v>0</v>
      </c>
      <c r="BY131" s="6">
        <v>0</v>
      </c>
      <c r="BZ131" s="5">
        <v>0</v>
      </c>
    </row>
    <row r="132" spans="1:78" x14ac:dyDescent="0.3">
      <c r="A132" s="12">
        <v>13927</v>
      </c>
      <c r="B132" s="37" t="s">
        <v>139</v>
      </c>
      <c r="C132" s="72">
        <v>4.1340000000000003</v>
      </c>
      <c r="D132" s="69">
        <v>3.8849999999999998</v>
      </c>
      <c r="E132" s="70">
        <v>4.1340000000000003</v>
      </c>
      <c r="F132" s="73">
        <v>4.0730000000000004</v>
      </c>
      <c r="G132" s="7">
        <v>0</v>
      </c>
      <c r="H132" s="21">
        <v>3.426038584474886</v>
      </c>
      <c r="I132" s="19">
        <v>3.4731445205479456</v>
      </c>
      <c r="J132" s="21">
        <v>3.5663572404371591</v>
      </c>
      <c r="K132" s="19">
        <v>4.0682718036529684</v>
      </c>
      <c r="L132" s="21">
        <v>4.117166666666666</v>
      </c>
      <c r="M132" s="19">
        <v>4.1666731735159814</v>
      </c>
      <c r="N132" s="21">
        <v>4.2067065118397089</v>
      </c>
      <c r="O132" s="19">
        <v>4.2675498858447494</v>
      </c>
      <c r="P132" s="21">
        <v>4.3189359589041105</v>
      </c>
      <c r="Q132" s="19">
        <v>4.3709643835616427</v>
      </c>
      <c r="R132" s="21">
        <v>4.4129855418943533</v>
      </c>
      <c r="S132" s="19">
        <v>4.4769800228310501</v>
      </c>
      <c r="T132" s="19">
        <v>4.5309834474885848</v>
      </c>
      <c r="U132" s="21">
        <v>4.5856626712328774</v>
      </c>
      <c r="V132" s="18">
        <v>0</v>
      </c>
      <c r="W132" s="5">
        <v>0</v>
      </c>
      <c r="X132" s="4">
        <v>0</v>
      </c>
      <c r="Y132" s="5">
        <v>0</v>
      </c>
      <c r="Z132" s="4">
        <v>0</v>
      </c>
      <c r="AA132" s="5">
        <v>0</v>
      </c>
      <c r="AB132" s="4">
        <v>0</v>
      </c>
      <c r="AC132" s="5">
        <v>0</v>
      </c>
      <c r="AD132" s="4">
        <v>0</v>
      </c>
      <c r="AE132" s="5">
        <v>0</v>
      </c>
      <c r="AF132" s="4">
        <v>0</v>
      </c>
      <c r="AG132" s="5">
        <v>0</v>
      </c>
      <c r="AH132" s="5">
        <v>0</v>
      </c>
      <c r="AI132" s="6">
        <v>0</v>
      </c>
      <c r="AJ132" s="18">
        <v>0</v>
      </c>
      <c r="AK132" s="5">
        <v>0</v>
      </c>
      <c r="AL132" s="4">
        <v>0</v>
      </c>
      <c r="AM132" s="5">
        <v>0</v>
      </c>
      <c r="AN132" s="4">
        <v>0</v>
      </c>
      <c r="AO132" s="5">
        <v>0</v>
      </c>
      <c r="AP132" s="6">
        <v>0</v>
      </c>
      <c r="AQ132" s="18">
        <v>0</v>
      </c>
      <c r="AR132" s="5">
        <v>0</v>
      </c>
      <c r="AS132" s="5">
        <v>0</v>
      </c>
      <c r="AT132" s="4">
        <v>0</v>
      </c>
      <c r="AU132" s="5">
        <v>0</v>
      </c>
      <c r="AV132" s="4">
        <v>0</v>
      </c>
      <c r="AW132" s="36">
        <v>0</v>
      </c>
      <c r="AX132" s="18">
        <v>0</v>
      </c>
      <c r="AY132" s="5">
        <v>0</v>
      </c>
      <c r="AZ132" s="4">
        <v>0</v>
      </c>
      <c r="BA132" s="5">
        <v>0</v>
      </c>
      <c r="BB132" s="4">
        <v>0</v>
      </c>
      <c r="BC132" s="5">
        <v>0</v>
      </c>
      <c r="BD132" s="6">
        <v>0</v>
      </c>
      <c r="BE132" s="97">
        <v>0</v>
      </c>
      <c r="BF132" s="18">
        <v>0</v>
      </c>
      <c r="BG132" s="5">
        <v>0</v>
      </c>
      <c r="BH132" s="4">
        <v>0</v>
      </c>
      <c r="BI132" s="5">
        <v>1.6E-2</v>
      </c>
      <c r="BJ132" s="4">
        <v>0</v>
      </c>
      <c r="BK132" s="5">
        <v>8.0000000000000002E-3</v>
      </c>
      <c r="BL132" s="5">
        <v>8.0000000000000002E-3</v>
      </c>
      <c r="BM132" s="7">
        <v>4.0000000000000001E-3</v>
      </c>
      <c r="BN132" s="3">
        <v>0</v>
      </c>
      <c r="BO132" s="4">
        <v>0</v>
      </c>
      <c r="BP132" s="5">
        <v>0</v>
      </c>
      <c r="BQ132" s="4">
        <v>0</v>
      </c>
      <c r="BR132" s="5">
        <v>0</v>
      </c>
      <c r="BS132" s="1">
        <v>0</v>
      </c>
      <c r="BT132" s="49">
        <v>0</v>
      </c>
      <c r="BU132" s="30">
        <v>0</v>
      </c>
      <c r="BV132" s="18">
        <v>0</v>
      </c>
      <c r="BW132" s="5">
        <v>0</v>
      </c>
      <c r="BX132" s="5">
        <v>0</v>
      </c>
      <c r="BY132" s="6">
        <v>0</v>
      </c>
      <c r="BZ132" s="5">
        <v>0</v>
      </c>
    </row>
    <row r="133" spans="1:78" x14ac:dyDescent="0.3">
      <c r="A133" s="12">
        <v>10597</v>
      </c>
      <c r="B133" s="37" t="s">
        <v>140</v>
      </c>
      <c r="C133" s="72">
        <v>13.13</v>
      </c>
      <c r="D133" s="69">
        <v>12.340999999999999</v>
      </c>
      <c r="E133" s="70">
        <v>13.13</v>
      </c>
      <c r="F133" s="73">
        <v>12.936999999999999</v>
      </c>
      <c r="G133" s="7">
        <v>12.301457194899818</v>
      </c>
      <c r="H133" s="21">
        <v>12.306625456621004</v>
      </c>
      <c r="I133" s="19">
        <v>12.313948287671234</v>
      </c>
      <c r="J133" s="21">
        <v>12.314899476320582</v>
      </c>
      <c r="K133" s="19">
        <v>12.320120662100456</v>
      </c>
      <c r="L133" s="21">
        <v>12.322449086757986</v>
      </c>
      <c r="M133" s="19">
        <v>12.321907305936071</v>
      </c>
      <c r="N133" s="21">
        <v>12.317012295081966</v>
      </c>
      <c r="O133" s="19">
        <v>12.318482648401824</v>
      </c>
      <c r="P133" s="21">
        <v>12.317057420091325</v>
      </c>
      <c r="Q133" s="19">
        <v>12.310362899543382</v>
      </c>
      <c r="R133" s="21">
        <v>12.304130692167577</v>
      </c>
      <c r="S133" s="19">
        <v>12.305590525114157</v>
      </c>
      <c r="T133" s="19">
        <v>12.304198401826484</v>
      </c>
      <c r="U133" s="21">
        <v>12.302937899543378</v>
      </c>
      <c r="V133" s="18">
        <v>0</v>
      </c>
      <c r="W133" s="5">
        <v>0</v>
      </c>
      <c r="X133" s="4">
        <v>0</v>
      </c>
      <c r="Y133" s="5">
        <v>0</v>
      </c>
      <c r="Z133" s="4">
        <v>0</v>
      </c>
      <c r="AA133" s="5">
        <v>0</v>
      </c>
      <c r="AB133" s="4">
        <v>0</v>
      </c>
      <c r="AC133" s="5">
        <v>0</v>
      </c>
      <c r="AD133" s="4">
        <v>0</v>
      </c>
      <c r="AE133" s="5">
        <v>0</v>
      </c>
      <c r="AF133" s="4">
        <v>0</v>
      </c>
      <c r="AG133" s="5">
        <v>0</v>
      </c>
      <c r="AH133" s="5">
        <v>0</v>
      </c>
      <c r="AI133" s="6">
        <v>0</v>
      </c>
      <c r="AJ133" s="18">
        <v>0</v>
      </c>
      <c r="AK133" s="5">
        <v>0</v>
      </c>
      <c r="AL133" s="4">
        <v>0</v>
      </c>
      <c r="AM133" s="5">
        <v>0</v>
      </c>
      <c r="AN133" s="4">
        <v>0</v>
      </c>
      <c r="AO133" s="5">
        <v>0</v>
      </c>
      <c r="AP133" s="6">
        <v>0</v>
      </c>
      <c r="AQ133" s="18">
        <v>0</v>
      </c>
      <c r="AR133" s="5">
        <v>0</v>
      </c>
      <c r="AS133" s="5">
        <v>0</v>
      </c>
      <c r="AT133" s="4">
        <v>0</v>
      </c>
      <c r="AU133" s="5">
        <v>0</v>
      </c>
      <c r="AV133" s="4">
        <v>0</v>
      </c>
      <c r="AW133" s="36">
        <v>0</v>
      </c>
      <c r="AX133" s="18">
        <v>0</v>
      </c>
      <c r="AY133" s="5">
        <v>0</v>
      </c>
      <c r="AZ133" s="4">
        <v>0</v>
      </c>
      <c r="BA133" s="5">
        <v>0</v>
      </c>
      <c r="BB133" s="4">
        <v>0</v>
      </c>
      <c r="BC133" s="5">
        <v>0</v>
      </c>
      <c r="BD133" s="6">
        <v>0</v>
      </c>
      <c r="BE133" s="97">
        <v>0</v>
      </c>
      <c r="BF133" s="18">
        <v>0.315</v>
      </c>
      <c r="BG133" s="5">
        <v>0.21299999999999999</v>
      </c>
      <c r="BH133" s="4">
        <v>0.29799999999999999</v>
      </c>
      <c r="BI133" s="5">
        <v>6.3E-2</v>
      </c>
      <c r="BJ133" s="4">
        <v>8.8999999999999996E-2</v>
      </c>
      <c r="BK133" s="5">
        <v>7.5999999999999998E-2</v>
      </c>
      <c r="BL133" s="5">
        <v>7.5999999999999998E-2</v>
      </c>
      <c r="BM133" s="7">
        <v>3.7999999999999999E-2</v>
      </c>
      <c r="BN133" s="3">
        <v>0</v>
      </c>
      <c r="BO133" s="4">
        <v>5.0000000000000001E-3</v>
      </c>
      <c r="BP133" s="5">
        <v>6.9000000000000006E-2</v>
      </c>
      <c r="BQ133" s="4">
        <v>0</v>
      </c>
      <c r="BR133" s="5">
        <v>0</v>
      </c>
      <c r="BS133" s="1">
        <v>0</v>
      </c>
      <c r="BT133" s="49">
        <v>0</v>
      </c>
      <c r="BU133" s="30">
        <v>0</v>
      </c>
      <c r="BV133" s="18">
        <v>7.400000000000001E-2</v>
      </c>
      <c r="BW133" s="5">
        <v>7.400000000000001E-2</v>
      </c>
      <c r="BX133" s="5">
        <v>7.400000000000001E-2</v>
      </c>
      <c r="BY133" s="6">
        <v>0</v>
      </c>
      <c r="BZ133" s="5">
        <v>0</v>
      </c>
    </row>
    <row r="134" spans="1:78" x14ac:dyDescent="0.3">
      <c r="A134" s="12">
        <v>10706</v>
      </c>
      <c r="B134" s="37" t="s">
        <v>141</v>
      </c>
      <c r="C134" s="72">
        <v>17.536000000000001</v>
      </c>
      <c r="D134" s="69">
        <v>16.481999999999999</v>
      </c>
      <c r="E134" s="70">
        <v>17.536000000000001</v>
      </c>
      <c r="F134" s="73">
        <v>17.277999999999999</v>
      </c>
      <c r="G134" s="7">
        <v>16.550318761384336</v>
      </c>
      <c r="H134" s="21">
        <v>15.796636529680368</v>
      </c>
      <c r="I134" s="19">
        <v>16.208503082191779</v>
      </c>
      <c r="J134" s="21">
        <v>16.752525614754099</v>
      </c>
      <c r="K134" s="19">
        <v>16.887374771689494</v>
      </c>
      <c r="L134" s="21">
        <v>16.887374771689494</v>
      </c>
      <c r="M134" s="19">
        <v>16.887374771689494</v>
      </c>
      <c r="N134" s="21">
        <v>16.886141279599272</v>
      </c>
      <c r="O134" s="19">
        <v>16.887374771689494</v>
      </c>
      <c r="P134" s="21">
        <v>16.887374771689494</v>
      </c>
      <c r="Q134" s="19">
        <v>16.887374771689494</v>
      </c>
      <c r="R134" s="21">
        <v>16.886141279599272</v>
      </c>
      <c r="S134" s="19">
        <v>16.887374771689494</v>
      </c>
      <c r="T134" s="19">
        <v>16.887374771689494</v>
      </c>
      <c r="U134" s="21">
        <v>16.887374771689494</v>
      </c>
      <c r="V134" s="18">
        <v>0</v>
      </c>
      <c r="W134" s="5">
        <v>0</v>
      </c>
      <c r="X134" s="4">
        <v>0</v>
      </c>
      <c r="Y134" s="5">
        <v>0</v>
      </c>
      <c r="Z134" s="4">
        <v>0</v>
      </c>
      <c r="AA134" s="5">
        <v>0</v>
      </c>
      <c r="AB134" s="4">
        <v>0</v>
      </c>
      <c r="AC134" s="5">
        <v>0</v>
      </c>
      <c r="AD134" s="4">
        <v>0</v>
      </c>
      <c r="AE134" s="5">
        <v>0</v>
      </c>
      <c r="AF134" s="4">
        <v>0</v>
      </c>
      <c r="AG134" s="5">
        <v>0</v>
      </c>
      <c r="AH134" s="5">
        <v>0</v>
      </c>
      <c r="AI134" s="6">
        <v>0</v>
      </c>
      <c r="AJ134" s="18">
        <v>0</v>
      </c>
      <c r="AK134" s="5">
        <v>0</v>
      </c>
      <c r="AL134" s="4">
        <v>0</v>
      </c>
      <c r="AM134" s="5">
        <v>0</v>
      </c>
      <c r="AN134" s="4">
        <v>0</v>
      </c>
      <c r="AO134" s="5">
        <v>0</v>
      </c>
      <c r="AP134" s="6">
        <v>0</v>
      </c>
      <c r="AQ134" s="18">
        <v>0</v>
      </c>
      <c r="AR134" s="5">
        <v>0</v>
      </c>
      <c r="AS134" s="5">
        <v>0</v>
      </c>
      <c r="AT134" s="4">
        <v>0</v>
      </c>
      <c r="AU134" s="5">
        <v>0</v>
      </c>
      <c r="AV134" s="4">
        <v>0</v>
      </c>
      <c r="AW134" s="36">
        <v>0</v>
      </c>
      <c r="AX134" s="18">
        <v>0</v>
      </c>
      <c r="AY134" s="5">
        <v>0</v>
      </c>
      <c r="AZ134" s="4">
        <v>0</v>
      </c>
      <c r="BA134" s="5">
        <v>0</v>
      </c>
      <c r="BB134" s="4">
        <v>0</v>
      </c>
      <c r="BC134" s="5">
        <v>0</v>
      </c>
      <c r="BD134" s="6">
        <v>0</v>
      </c>
      <c r="BE134" s="97">
        <v>0</v>
      </c>
      <c r="BF134" s="18">
        <v>0.26100000000000001</v>
      </c>
      <c r="BG134" s="5">
        <v>0.55700000000000005</v>
      </c>
      <c r="BH134" s="4">
        <v>0.111</v>
      </c>
      <c r="BI134" s="5">
        <v>0.193</v>
      </c>
      <c r="BJ134" s="4">
        <v>0.28199999999999997</v>
      </c>
      <c r="BK134" s="5">
        <v>0.23749999999999999</v>
      </c>
      <c r="BL134" s="5">
        <v>0.23749999999999999</v>
      </c>
      <c r="BM134" s="7">
        <v>0.11874999999999999</v>
      </c>
      <c r="BN134" s="3">
        <v>0</v>
      </c>
      <c r="BO134" s="4">
        <v>0.33900000000000002</v>
      </c>
      <c r="BP134" s="5">
        <v>0</v>
      </c>
      <c r="BQ134" s="4">
        <v>0</v>
      </c>
      <c r="BR134" s="5">
        <v>0</v>
      </c>
      <c r="BS134" s="1">
        <v>0</v>
      </c>
      <c r="BT134" s="49">
        <v>0</v>
      </c>
      <c r="BU134" s="30">
        <v>0</v>
      </c>
      <c r="BV134" s="18">
        <v>0.33900000000000002</v>
      </c>
      <c r="BW134" s="5">
        <v>0.33900000000000002</v>
      </c>
      <c r="BX134" s="5">
        <v>0.33900000000000002</v>
      </c>
      <c r="BY134" s="6">
        <v>0</v>
      </c>
      <c r="BZ134" s="5">
        <v>0</v>
      </c>
    </row>
    <row r="135" spans="1:78" x14ac:dyDescent="0.3">
      <c r="A135" s="12">
        <v>11680</v>
      </c>
      <c r="B135" s="37" t="s">
        <v>142</v>
      </c>
      <c r="C135" s="72">
        <v>6.423</v>
      </c>
      <c r="D135" s="69">
        <v>6.0369999999999999</v>
      </c>
      <c r="E135" s="70">
        <v>6.423</v>
      </c>
      <c r="F135" s="73">
        <v>6.3289999999999997</v>
      </c>
      <c r="G135" s="7">
        <v>6.427481785063752</v>
      </c>
      <c r="H135" s="21">
        <v>6.4096984018264846</v>
      </c>
      <c r="I135" s="19">
        <v>6.4221215753424667</v>
      </c>
      <c r="J135" s="21">
        <v>6.5347571721311475</v>
      </c>
      <c r="K135" s="19">
        <v>6.5457727168949775</v>
      </c>
      <c r="L135" s="21">
        <v>6.5584764840182643</v>
      </c>
      <c r="M135" s="19">
        <v>6.571201712328766</v>
      </c>
      <c r="N135" s="21">
        <v>6.5856214708561032</v>
      </c>
      <c r="O135" s="19">
        <v>6.5967224885844749</v>
      </c>
      <c r="P135" s="21">
        <v>6.6095340182648403</v>
      </c>
      <c r="Q135" s="19">
        <v>6.6223639269406407</v>
      </c>
      <c r="R135" s="21">
        <v>6.6369024362477234</v>
      </c>
      <c r="S135" s="19">
        <v>6.6481010273972609</v>
      </c>
      <c r="T135" s="19">
        <v>6.6610035388127855</v>
      </c>
      <c r="U135" s="21">
        <v>6.6739409817351589</v>
      </c>
      <c r="V135" s="18">
        <v>0</v>
      </c>
      <c r="W135" s="5">
        <v>0</v>
      </c>
      <c r="X135" s="4">
        <v>0</v>
      </c>
      <c r="Y135" s="5">
        <v>0</v>
      </c>
      <c r="Z135" s="4">
        <v>0</v>
      </c>
      <c r="AA135" s="5">
        <v>0</v>
      </c>
      <c r="AB135" s="4">
        <v>0</v>
      </c>
      <c r="AC135" s="5">
        <v>0</v>
      </c>
      <c r="AD135" s="4">
        <v>0</v>
      </c>
      <c r="AE135" s="5">
        <v>0</v>
      </c>
      <c r="AF135" s="4">
        <v>0</v>
      </c>
      <c r="AG135" s="5">
        <v>0</v>
      </c>
      <c r="AH135" s="5">
        <v>0</v>
      </c>
      <c r="AI135" s="6">
        <v>0</v>
      </c>
      <c r="AJ135" s="18">
        <v>0</v>
      </c>
      <c r="AK135" s="5">
        <v>0</v>
      </c>
      <c r="AL135" s="4">
        <v>0</v>
      </c>
      <c r="AM135" s="5">
        <v>0</v>
      </c>
      <c r="AN135" s="4">
        <v>0</v>
      </c>
      <c r="AO135" s="5">
        <v>0</v>
      </c>
      <c r="AP135" s="6">
        <v>0</v>
      </c>
      <c r="AQ135" s="18">
        <v>0</v>
      </c>
      <c r="AR135" s="5">
        <v>0</v>
      </c>
      <c r="AS135" s="5">
        <v>0</v>
      </c>
      <c r="AT135" s="4">
        <v>0</v>
      </c>
      <c r="AU135" s="5">
        <v>0</v>
      </c>
      <c r="AV135" s="4">
        <v>0</v>
      </c>
      <c r="AW135" s="36">
        <v>0</v>
      </c>
      <c r="AX135" s="18">
        <v>0</v>
      </c>
      <c r="AY135" s="5">
        <v>0</v>
      </c>
      <c r="AZ135" s="4">
        <v>0</v>
      </c>
      <c r="BA135" s="5">
        <v>0</v>
      </c>
      <c r="BB135" s="4">
        <v>0</v>
      </c>
      <c r="BC135" s="5">
        <v>0</v>
      </c>
      <c r="BD135" s="6">
        <v>0</v>
      </c>
      <c r="BE135" s="97">
        <v>0</v>
      </c>
      <c r="BF135" s="18">
        <v>0.03</v>
      </c>
      <c r="BG135" s="5">
        <v>6.7000000000000004E-2</v>
      </c>
      <c r="BH135" s="4">
        <v>0.11600000000000001</v>
      </c>
      <c r="BI135" s="5">
        <v>2.3E-2</v>
      </c>
      <c r="BJ135" s="4">
        <v>4.9000000000000002E-2</v>
      </c>
      <c r="BK135" s="5">
        <v>3.6000000000000004E-2</v>
      </c>
      <c r="BL135" s="5">
        <v>3.6000000000000004E-2</v>
      </c>
      <c r="BM135" s="7">
        <v>1.8000000000000002E-2</v>
      </c>
      <c r="BN135" s="3">
        <v>0</v>
      </c>
      <c r="BO135" s="4">
        <v>0</v>
      </c>
      <c r="BP135" s="5">
        <v>0</v>
      </c>
      <c r="BQ135" s="4">
        <v>0</v>
      </c>
      <c r="BR135" s="5">
        <v>0</v>
      </c>
      <c r="BS135" s="1">
        <v>0</v>
      </c>
      <c r="BT135" s="49">
        <v>0</v>
      </c>
      <c r="BU135" s="30">
        <v>0</v>
      </c>
      <c r="BV135" s="18">
        <v>0</v>
      </c>
      <c r="BW135" s="5">
        <v>0</v>
      </c>
      <c r="BX135" s="5">
        <v>0</v>
      </c>
      <c r="BY135" s="6">
        <v>0</v>
      </c>
      <c r="BZ135" s="5">
        <v>0</v>
      </c>
    </row>
    <row r="136" spans="1:78" ht="14.5" thickBot="1" x14ac:dyDescent="0.35">
      <c r="A136" s="12">
        <v>12026</v>
      </c>
      <c r="B136" s="37" t="s">
        <v>143</v>
      </c>
      <c r="C136" s="72">
        <v>45.847000000000001</v>
      </c>
      <c r="D136" s="69">
        <v>43.091000000000001</v>
      </c>
      <c r="E136" s="70">
        <v>45.847000000000001</v>
      </c>
      <c r="F136" s="73">
        <v>45.173000000000002</v>
      </c>
      <c r="G136" s="7">
        <v>0</v>
      </c>
      <c r="H136" s="21">
        <v>45.421018378995441</v>
      </c>
      <c r="I136" s="19">
        <v>45.611939383561634</v>
      </c>
      <c r="J136" s="21">
        <v>45.775411202185794</v>
      </c>
      <c r="K136" s="19">
        <v>46.111687785388121</v>
      </c>
      <c r="L136" s="21">
        <v>46.303398401826485</v>
      </c>
      <c r="M136" s="19">
        <v>46.433970662100478</v>
      </c>
      <c r="N136" s="21">
        <v>46.548104166666675</v>
      </c>
      <c r="O136" s="19">
        <v>46.777971461187221</v>
      </c>
      <c r="P136" s="21">
        <v>46.895126940639273</v>
      </c>
      <c r="Q136" s="19">
        <v>47.034882648401819</v>
      </c>
      <c r="R136" s="21">
        <v>47.07837249544626</v>
      </c>
      <c r="S136" s="19">
        <v>47.301394178082191</v>
      </c>
      <c r="T136" s="19">
        <v>47.442154452054801</v>
      </c>
      <c r="U136" s="21">
        <v>47.575732762557074</v>
      </c>
      <c r="V136" s="18">
        <v>0</v>
      </c>
      <c r="W136" s="5">
        <v>0</v>
      </c>
      <c r="X136" s="4">
        <v>0</v>
      </c>
      <c r="Y136" s="5">
        <v>0</v>
      </c>
      <c r="Z136" s="4">
        <v>0</v>
      </c>
      <c r="AA136" s="5">
        <v>0</v>
      </c>
      <c r="AB136" s="4">
        <v>0</v>
      </c>
      <c r="AC136" s="5">
        <v>0</v>
      </c>
      <c r="AD136" s="4">
        <v>0</v>
      </c>
      <c r="AE136" s="5">
        <v>0</v>
      </c>
      <c r="AF136" s="4">
        <v>0</v>
      </c>
      <c r="AG136" s="5">
        <v>0</v>
      </c>
      <c r="AH136" s="5">
        <v>0</v>
      </c>
      <c r="AI136" s="6">
        <v>0</v>
      </c>
      <c r="AJ136" s="18">
        <v>0</v>
      </c>
      <c r="AK136" s="5">
        <v>0</v>
      </c>
      <c r="AL136" s="4">
        <v>0</v>
      </c>
      <c r="AM136" s="5">
        <v>0</v>
      </c>
      <c r="AN136" s="4">
        <v>0</v>
      </c>
      <c r="AO136" s="5">
        <v>0</v>
      </c>
      <c r="AP136" s="6">
        <v>0</v>
      </c>
      <c r="AQ136" s="18">
        <v>0</v>
      </c>
      <c r="AR136" s="5">
        <v>0</v>
      </c>
      <c r="AS136" s="5">
        <v>0</v>
      </c>
      <c r="AT136" s="4">
        <v>0</v>
      </c>
      <c r="AU136" s="5">
        <v>0</v>
      </c>
      <c r="AV136" s="4">
        <v>0</v>
      </c>
      <c r="AW136" s="36">
        <v>0</v>
      </c>
      <c r="AX136" s="18">
        <v>0</v>
      </c>
      <c r="AY136" s="5">
        <v>0</v>
      </c>
      <c r="AZ136" s="4">
        <v>0</v>
      </c>
      <c r="BA136" s="5">
        <v>0</v>
      </c>
      <c r="BB136" s="4">
        <v>0</v>
      </c>
      <c r="BC136" s="5">
        <v>0</v>
      </c>
      <c r="BD136" s="6">
        <v>0</v>
      </c>
      <c r="BE136" s="97">
        <v>0</v>
      </c>
      <c r="BF136" s="18">
        <v>2.7E-2</v>
      </c>
      <c r="BG136" s="5">
        <v>0.44600000000000001</v>
      </c>
      <c r="BH136" s="4">
        <v>0.35499999999999998</v>
      </c>
      <c r="BI136" s="5">
        <v>0.33300000000000002</v>
      </c>
      <c r="BJ136" s="4">
        <v>0.68799999999999994</v>
      </c>
      <c r="BK136" s="5">
        <v>0.51049999999999995</v>
      </c>
      <c r="BL136" s="5">
        <v>0.51049999999999995</v>
      </c>
      <c r="BM136" s="7">
        <v>0.25524999999999998</v>
      </c>
      <c r="BN136" s="3">
        <v>0</v>
      </c>
      <c r="BO136" s="4">
        <v>0</v>
      </c>
      <c r="BP136" s="5">
        <v>0</v>
      </c>
      <c r="BQ136" s="4">
        <v>0</v>
      </c>
      <c r="BR136" s="5">
        <v>0.247</v>
      </c>
      <c r="BS136" s="1">
        <v>0.12350000000000001</v>
      </c>
      <c r="BT136" s="49">
        <v>0.12350000000000001</v>
      </c>
      <c r="BU136" s="30">
        <v>6.1750000000000006E-2</v>
      </c>
      <c r="BV136" s="18">
        <v>0.247</v>
      </c>
      <c r="BW136" s="5">
        <v>0.3705</v>
      </c>
      <c r="BX136" s="5">
        <v>0.55574999999999997</v>
      </c>
      <c r="BY136" s="6">
        <v>0.30875000000000002</v>
      </c>
      <c r="BZ136" s="82">
        <v>0.55574999999999997</v>
      </c>
    </row>
    <row r="137" spans="1:78" ht="14.5" thickBot="1" x14ac:dyDescent="0.35">
      <c r="A137" s="13" t="s">
        <v>144</v>
      </c>
      <c r="B137" s="38" t="s">
        <v>0</v>
      </c>
      <c r="C137" s="23">
        <v>0</v>
      </c>
      <c r="D137" s="27">
        <v>0</v>
      </c>
      <c r="E137" s="27">
        <v>0</v>
      </c>
      <c r="F137" s="32">
        <v>0</v>
      </c>
      <c r="G137" s="20">
        <v>0</v>
      </c>
      <c r="H137" s="42">
        <v>100</v>
      </c>
      <c r="I137" s="43">
        <v>100</v>
      </c>
      <c r="J137" s="42">
        <v>100</v>
      </c>
      <c r="K137" s="43">
        <v>100</v>
      </c>
      <c r="L137" s="42">
        <v>100</v>
      </c>
      <c r="M137" s="43">
        <v>100</v>
      </c>
      <c r="N137" s="42">
        <v>100</v>
      </c>
      <c r="O137" s="43">
        <v>100</v>
      </c>
      <c r="P137" s="42">
        <v>100</v>
      </c>
      <c r="Q137" s="43">
        <v>100</v>
      </c>
      <c r="R137" s="42">
        <v>100</v>
      </c>
      <c r="S137" s="43">
        <v>100</v>
      </c>
      <c r="T137" s="43">
        <v>100</v>
      </c>
      <c r="U137" s="42">
        <v>100</v>
      </c>
      <c r="V137" s="18">
        <v>0</v>
      </c>
      <c r="W137" s="5">
        <v>0</v>
      </c>
      <c r="X137" s="4">
        <v>0</v>
      </c>
      <c r="Y137" s="5">
        <v>0</v>
      </c>
      <c r="Z137" s="4">
        <v>0</v>
      </c>
      <c r="AA137" s="5">
        <v>0</v>
      </c>
      <c r="AB137" s="4">
        <v>0</v>
      </c>
      <c r="AC137" s="5">
        <v>0</v>
      </c>
      <c r="AD137" s="4">
        <v>0</v>
      </c>
      <c r="AE137" s="5">
        <v>0</v>
      </c>
      <c r="AF137" s="4">
        <v>0</v>
      </c>
      <c r="AG137" s="5">
        <v>0</v>
      </c>
      <c r="AH137" s="5">
        <v>0</v>
      </c>
      <c r="AI137" s="6">
        <v>0</v>
      </c>
      <c r="AJ137" s="18">
        <v>0</v>
      </c>
      <c r="AK137" s="5">
        <v>0</v>
      </c>
      <c r="AL137" s="4">
        <v>0</v>
      </c>
      <c r="AM137" s="5">
        <v>0</v>
      </c>
      <c r="AN137" s="4">
        <v>0</v>
      </c>
      <c r="AO137" s="5">
        <v>0</v>
      </c>
      <c r="AP137" s="6">
        <v>0</v>
      </c>
      <c r="AQ137" s="18">
        <v>0</v>
      </c>
      <c r="AR137" s="5">
        <v>0</v>
      </c>
      <c r="AS137" s="5">
        <v>0</v>
      </c>
      <c r="AT137" s="4">
        <v>0</v>
      </c>
      <c r="AU137" s="5">
        <v>0</v>
      </c>
      <c r="AV137" s="4">
        <v>0</v>
      </c>
      <c r="AW137" s="36">
        <v>0</v>
      </c>
      <c r="AX137" s="18">
        <v>0</v>
      </c>
      <c r="AY137" s="5">
        <v>0</v>
      </c>
      <c r="AZ137" s="4">
        <v>0</v>
      </c>
      <c r="BA137" s="5">
        <v>0</v>
      </c>
      <c r="BB137" s="4">
        <v>0</v>
      </c>
      <c r="BC137" s="5">
        <v>0</v>
      </c>
      <c r="BD137" s="6">
        <v>0</v>
      </c>
      <c r="BE137" s="97">
        <v>0</v>
      </c>
      <c r="BF137" s="18">
        <v>0</v>
      </c>
      <c r="BG137" s="5">
        <v>0</v>
      </c>
      <c r="BH137" s="4">
        <v>0</v>
      </c>
      <c r="BI137" s="5">
        <v>0</v>
      </c>
      <c r="BJ137" s="4">
        <v>0</v>
      </c>
      <c r="BK137" s="5">
        <v>0</v>
      </c>
      <c r="BL137" s="5">
        <v>0</v>
      </c>
      <c r="BM137" s="7">
        <v>0</v>
      </c>
      <c r="BN137" s="3">
        <v>0</v>
      </c>
      <c r="BO137" s="4">
        <v>0</v>
      </c>
      <c r="BP137" s="5">
        <v>0</v>
      </c>
      <c r="BQ137" s="4">
        <v>0</v>
      </c>
      <c r="BR137" s="5">
        <v>0</v>
      </c>
      <c r="BS137" s="1">
        <v>0</v>
      </c>
      <c r="BT137" s="49">
        <v>0</v>
      </c>
      <c r="BU137" s="30">
        <v>0</v>
      </c>
      <c r="BV137" s="18">
        <v>0</v>
      </c>
      <c r="BW137" s="5">
        <v>0</v>
      </c>
      <c r="BX137" s="5">
        <v>0</v>
      </c>
      <c r="BY137" s="6">
        <v>0</v>
      </c>
    </row>
    <row r="138" spans="1:78" ht="14.5" thickBot="1" x14ac:dyDescent="0.35">
      <c r="B138" s="39" t="s">
        <v>177</v>
      </c>
      <c r="C138" s="44">
        <f>SUM(C3:C137)</f>
        <v>7349.036000000001</v>
      </c>
      <c r="D138" s="45">
        <f t="shared" ref="D138:BR138" si="0">SUM(D3:D137)</f>
        <v>6918.4680000000044</v>
      </c>
      <c r="E138" s="45">
        <f t="shared" si="0"/>
        <v>7350.5250000000005</v>
      </c>
      <c r="F138" s="47">
        <f t="shared" si="0"/>
        <v>7245.2340000000013</v>
      </c>
      <c r="G138" s="40">
        <f t="shared" si="0"/>
        <v>8198.635632919968</v>
      </c>
      <c r="H138" s="45">
        <f t="shared" si="0"/>
        <v>9303.9972966894911</v>
      </c>
      <c r="I138" s="40">
        <f t="shared" si="0"/>
        <v>9582.1411027397226</v>
      </c>
      <c r="J138" s="45">
        <f t="shared" si="0"/>
        <v>10595.409062158469</v>
      </c>
      <c r="K138" s="40">
        <f t="shared" si="0"/>
        <v>10824.670922374426</v>
      </c>
      <c r="L138" s="45">
        <f t="shared" si="0"/>
        <v>11014.164069863009</v>
      </c>
      <c r="M138" s="40">
        <f t="shared" si="0"/>
        <v>11169.123160844749</v>
      </c>
      <c r="N138" s="45">
        <f t="shared" si="0"/>
        <v>11291.916069216752</v>
      </c>
      <c r="O138" s="40">
        <f t="shared" si="0"/>
        <v>11392.802780936072</v>
      </c>
      <c r="P138" s="45">
        <f t="shared" si="0"/>
        <v>11468.135045433792</v>
      </c>
      <c r="Q138" s="40">
        <f t="shared" si="0"/>
        <v>11517.856656963473</v>
      </c>
      <c r="R138" s="45">
        <f t="shared" si="0"/>
        <v>11543.657557263206</v>
      </c>
      <c r="S138" s="40">
        <f t="shared" si="0"/>
        <v>11575.963269748865</v>
      </c>
      <c r="T138" s="45">
        <f t="shared" si="0"/>
        <v>11595.916807191783</v>
      </c>
      <c r="U138" s="41">
        <f t="shared" si="0"/>
        <v>11622.196282990868</v>
      </c>
      <c r="V138" s="46">
        <f t="shared" si="0"/>
        <v>710.69693299086759</v>
      </c>
      <c r="W138" s="40">
        <f t="shared" si="0"/>
        <v>866.42162317351608</v>
      </c>
      <c r="X138" s="45">
        <f t="shared" si="0"/>
        <v>1533.469616863114</v>
      </c>
      <c r="Y138" s="40">
        <f t="shared" si="0"/>
        <v>1687.8041640844178</v>
      </c>
      <c r="Z138" s="45">
        <f t="shared" si="0"/>
        <v>1779.4596147260272</v>
      </c>
      <c r="AA138" s="40">
        <f t="shared" si="0"/>
        <v>1887.2184019406393</v>
      </c>
      <c r="AB138" s="45">
        <f t="shared" si="0"/>
        <v>1960.6260605646626</v>
      </c>
      <c r="AC138" s="40">
        <f t="shared" si="0"/>
        <v>1998.3242150684928</v>
      </c>
      <c r="AD138" s="45">
        <f t="shared" si="0"/>
        <v>2015.7420744292235</v>
      </c>
      <c r="AE138" s="45">
        <f t="shared" si="0"/>
        <v>2024.7624562785388</v>
      </c>
      <c r="AF138" s="40">
        <f t="shared" si="0"/>
        <v>2032.8605023907105</v>
      </c>
      <c r="AG138" s="45">
        <f t="shared" si="0"/>
        <v>2038.1581345890409</v>
      </c>
      <c r="AH138" s="45">
        <f t="shared" si="0"/>
        <v>2042.9083033105021</v>
      </c>
      <c r="AI138" s="41">
        <f t="shared" si="0"/>
        <v>2049.1175994292234</v>
      </c>
      <c r="AJ138" s="46">
        <f t="shared" si="0"/>
        <v>1498.442420091324</v>
      </c>
      <c r="AK138" s="40">
        <f t="shared" si="0"/>
        <v>1497.2993835616437</v>
      </c>
      <c r="AL138" s="45">
        <f t="shared" si="0"/>
        <v>1478.2545127504554</v>
      </c>
      <c r="AM138" s="40">
        <f t="shared" si="0"/>
        <v>1477.1442465753425</v>
      </c>
      <c r="AN138" s="45">
        <f t="shared" si="0"/>
        <v>1469.4388356164382</v>
      </c>
      <c r="AO138" s="40">
        <f t="shared" si="0"/>
        <v>1468.2100684931506</v>
      </c>
      <c r="AP138" s="47">
        <f t="shared" si="0"/>
        <v>1467.5605510018215</v>
      </c>
      <c r="AQ138" s="44">
        <f t="shared" si="0"/>
        <v>70.162283105022837</v>
      </c>
      <c r="AR138" s="45">
        <f t="shared" si="0"/>
        <v>70.162283105022837</v>
      </c>
      <c r="AS138" s="40">
        <f t="shared" si="0"/>
        <v>10.435223132969034</v>
      </c>
      <c r="AT138" s="45">
        <f t="shared" si="0"/>
        <v>10.437214611872147</v>
      </c>
      <c r="AU138" s="40">
        <f t="shared" si="0"/>
        <v>3.4372146118721458</v>
      </c>
      <c r="AV138" s="45">
        <f t="shared" si="0"/>
        <v>3.1257990867579903</v>
      </c>
      <c r="AW138" s="41">
        <f t="shared" si="0"/>
        <v>2.737818761384335</v>
      </c>
      <c r="AX138" s="46">
        <f t="shared" si="0"/>
        <v>46.768378995433793</v>
      </c>
      <c r="AY138" s="40">
        <f t="shared" si="0"/>
        <v>44.529794520547938</v>
      </c>
      <c r="AZ138" s="45">
        <f t="shared" si="0"/>
        <v>43.79724499089253</v>
      </c>
      <c r="BA138" s="40">
        <f t="shared" si="0"/>
        <v>24.748287671232873</v>
      </c>
      <c r="BB138" s="45">
        <f t="shared" si="0"/>
        <v>28.231621004566207</v>
      </c>
      <c r="BC138" s="40">
        <f t="shared" si="0"/>
        <v>22.817808219178076</v>
      </c>
      <c r="BD138" s="47">
        <f t="shared" si="0"/>
        <v>22.225751366120218</v>
      </c>
      <c r="BE138" s="116">
        <f t="shared" si="0"/>
        <v>180.44000000000003</v>
      </c>
      <c r="BF138" s="46">
        <f t="shared" si="0"/>
        <v>130.10499999999996</v>
      </c>
      <c r="BG138" s="40">
        <f t="shared" si="0"/>
        <v>132.036</v>
      </c>
      <c r="BH138" s="45">
        <f t="shared" si="0"/>
        <v>130.149</v>
      </c>
      <c r="BI138" s="40">
        <f t="shared" si="0"/>
        <v>113.255</v>
      </c>
      <c r="BJ138" s="45">
        <f t="shared" si="0"/>
        <v>70.933000000000021</v>
      </c>
      <c r="BK138" s="40">
        <f t="shared" si="0"/>
        <v>92.093999999999937</v>
      </c>
      <c r="BL138" s="48">
        <f t="shared" si="0"/>
        <v>92.093999999999937</v>
      </c>
      <c r="BM138" s="47">
        <f t="shared" si="0"/>
        <v>46.046999999999969</v>
      </c>
      <c r="BN138" s="44">
        <f t="shared" si="0"/>
        <v>41.216000000000015</v>
      </c>
      <c r="BO138" s="45">
        <f t="shared" si="0"/>
        <v>38.724000000000004</v>
      </c>
      <c r="BP138" s="40">
        <f t="shared" si="0"/>
        <v>43.143000000000001</v>
      </c>
      <c r="BQ138" s="45">
        <f t="shared" si="0"/>
        <v>40.928999999999995</v>
      </c>
      <c r="BR138" s="40">
        <f t="shared" si="0"/>
        <v>11.579000000000001</v>
      </c>
      <c r="BS138" s="48">
        <f t="shared" ref="BS138:BU138" si="1">SUM(BS3:BS137)</f>
        <v>26.253999999999994</v>
      </c>
      <c r="BT138" s="45">
        <f t="shared" si="1"/>
        <v>26.253999999999994</v>
      </c>
      <c r="BU138" s="47">
        <f t="shared" si="1"/>
        <v>13.126999999999997</v>
      </c>
      <c r="BV138" s="44">
        <f t="shared" ref="BV138" si="2">SUM(BV3:BV137)</f>
        <v>175.59100000000004</v>
      </c>
      <c r="BW138" s="45">
        <f t="shared" ref="BW138" si="3">SUM(BW3:BW137)</f>
        <v>201.84500000000003</v>
      </c>
      <c r="BX138" s="45">
        <f t="shared" ref="BX138" si="4">SUM(BX3:BX137)</f>
        <v>241.22599999999994</v>
      </c>
      <c r="BY138" s="41">
        <f t="shared" ref="BY138" si="5">SUM(BY3:BY137)</f>
        <v>65.634999999999991</v>
      </c>
    </row>
    <row r="140" spans="1:78" ht="14.15" customHeight="1" x14ac:dyDescent="0.3"/>
  </sheetData>
  <mergeCells count="11">
    <mergeCell ref="A1:B1"/>
    <mergeCell ref="G1:U1"/>
    <mergeCell ref="BV1:BY1"/>
    <mergeCell ref="C1:F1"/>
    <mergeCell ref="V1:AI1"/>
    <mergeCell ref="AJ1:AP1"/>
    <mergeCell ref="AQ1:AW1"/>
    <mergeCell ref="AX1:BD1"/>
    <mergeCell ref="BE1:BE2"/>
    <mergeCell ref="BF1:BM1"/>
    <mergeCell ref="BN1:BU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16"/>
  <sheetViews>
    <sheetView workbookViewId="0">
      <selection activeCell="Q59" sqref="Q59"/>
    </sheetView>
  </sheetViews>
  <sheetFormatPr defaultColWidth="8.81640625" defaultRowHeight="14" x14ac:dyDescent="0.3"/>
  <cols>
    <col min="1" max="1" width="7.1796875" style="1" bestFit="1" customWidth="1"/>
    <col min="2" max="3" width="8.1796875" style="1" bestFit="1" customWidth="1"/>
    <col min="4" max="4" width="10.81640625" style="1" bestFit="1" customWidth="1"/>
    <col min="5" max="5" width="13.81640625" style="1" bestFit="1" customWidth="1"/>
    <col min="6" max="6" width="15" style="1" bestFit="1" customWidth="1"/>
    <col min="7" max="7" width="14.81640625" style="1" customWidth="1"/>
    <col min="8" max="8" width="24" style="1" bestFit="1" customWidth="1"/>
    <col min="9" max="16384" width="8.81640625" style="1"/>
  </cols>
  <sheetData>
    <row r="1" spans="1:8" x14ac:dyDescent="0.3">
      <c r="A1" s="50" t="s">
        <v>151</v>
      </c>
      <c r="B1" s="50" t="s">
        <v>4</v>
      </c>
      <c r="C1" s="50" t="s">
        <v>5</v>
      </c>
      <c r="D1" s="50" t="s">
        <v>189</v>
      </c>
      <c r="E1" s="50" t="s">
        <v>287</v>
      </c>
      <c r="F1" s="50" t="s">
        <v>146</v>
      </c>
      <c r="G1" s="50" t="s">
        <v>193</v>
      </c>
      <c r="H1" s="50" t="s">
        <v>201</v>
      </c>
    </row>
    <row r="2" spans="1:8" x14ac:dyDescent="0.3">
      <c r="A2" s="1" t="s">
        <v>9</v>
      </c>
      <c r="B2" s="51" t="s">
        <v>147</v>
      </c>
      <c r="C2" s="51" t="s">
        <v>156</v>
      </c>
      <c r="D2" s="1" t="s">
        <v>3</v>
      </c>
      <c r="E2" s="1" t="s">
        <v>195</v>
      </c>
      <c r="F2" s="1" t="s">
        <v>3</v>
      </c>
      <c r="G2" s="1" t="s">
        <v>194</v>
      </c>
      <c r="H2" s="1" t="s">
        <v>154</v>
      </c>
    </row>
    <row r="3" spans="1:8" x14ac:dyDescent="0.3">
      <c r="A3" s="1" t="s">
        <v>3</v>
      </c>
      <c r="B3" s="51" t="s">
        <v>156</v>
      </c>
      <c r="C3" s="51" t="s">
        <v>157</v>
      </c>
      <c r="D3" s="51" t="s">
        <v>156</v>
      </c>
      <c r="E3" s="1" t="s">
        <v>196</v>
      </c>
      <c r="F3" s="1" t="s">
        <v>179</v>
      </c>
      <c r="G3" s="1" t="s">
        <v>195</v>
      </c>
      <c r="H3" s="1" t="s">
        <v>255</v>
      </c>
    </row>
    <row r="4" spans="1:8" x14ac:dyDescent="0.3">
      <c r="B4" s="51" t="s">
        <v>157</v>
      </c>
      <c r="C4" s="51" t="s">
        <v>158</v>
      </c>
      <c r="D4" s="51" t="s">
        <v>157</v>
      </c>
      <c r="E4" s="1" t="s">
        <v>190</v>
      </c>
      <c r="F4" s="1" t="s">
        <v>178</v>
      </c>
      <c r="G4" s="1" t="s">
        <v>196</v>
      </c>
    </row>
    <row r="5" spans="1:8" x14ac:dyDescent="0.3">
      <c r="B5" s="51" t="s">
        <v>158</v>
      </c>
      <c r="C5" s="51" t="s">
        <v>155</v>
      </c>
      <c r="D5" s="51" t="s">
        <v>158</v>
      </c>
      <c r="E5" s="1" t="s">
        <v>191</v>
      </c>
      <c r="F5" s="1" t="s">
        <v>180</v>
      </c>
      <c r="G5" s="1" t="s">
        <v>190</v>
      </c>
    </row>
    <row r="6" spans="1:8" x14ac:dyDescent="0.3">
      <c r="B6" s="51" t="s">
        <v>155</v>
      </c>
      <c r="C6" s="51" t="s">
        <v>6</v>
      </c>
      <c r="D6" s="51" t="s">
        <v>155</v>
      </c>
      <c r="F6" s="1" t="s">
        <v>182</v>
      </c>
      <c r="G6" s="1" t="s">
        <v>191</v>
      </c>
    </row>
    <row r="7" spans="1:8" x14ac:dyDescent="0.3">
      <c r="B7" s="51" t="s">
        <v>6</v>
      </c>
      <c r="C7" s="51" t="s">
        <v>148</v>
      </c>
      <c r="D7" s="51" t="s">
        <v>6</v>
      </c>
      <c r="F7" s="1" t="s">
        <v>302</v>
      </c>
      <c r="G7" s="1" t="s">
        <v>192</v>
      </c>
    </row>
    <row r="8" spans="1:8" x14ac:dyDescent="0.3">
      <c r="B8" s="51" t="s">
        <v>148</v>
      </c>
      <c r="C8" s="51" t="s">
        <v>149</v>
      </c>
      <c r="D8" s="51" t="s">
        <v>148</v>
      </c>
    </row>
    <row r="9" spans="1:8" x14ac:dyDescent="0.3">
      <c r="B9" s="51" t="s">
        <v>149</v>
      </c>
      <c r="C9" s="51" t="s">
        <v>150</v>
      </c>
      <c r="D9" s="51" t="s">
        <v>149</v>
      </c>
    </row>
    <row r="10" spans="1:8" x14ac:dyDescent="0.3">
      <c r="B10" s="51" t="s">
        <v>150</v>
      </c>
      <c r="C10" s="51" t="s">
        <v>159</v>
      </c>
    </row>
    <row r="11" spans="1:8" x14ac:dyDescent="0.3">
      <c r="B11" s="51" t="s">
        <v>159</v>
      </c>
      <c r="C11" s="51" t="s">
        <v>160</v>
      </c>
    </row>
    <row r="12" spans="1:8" x14ac:dyDescent="0.3">
      <c r="B12" s="51" t="s">
        <v>160</v>
      </c>
      <c r="C12" s="51" t="s">
        <v>161</v>
      </c>
    </row>
    <row r="13" spans="1:8" x14ac:dyDescent="0.3">
      <c r="B13" s="51" t="s">
        <v>161</v>
      </c>
      <c r="C13" s="51" t="s">
        <v>162</v>
      </c>
    </row>
    <row r="14" spans="1:8" x14ac:dyDescent="0.3">
      <c r="B14" s="51" t="s">
        <v>162</v>
      </c>
      <c r="C14" s="51" t="s">
        <v>163</v>
      </c>
    </row>
    <row r="15" spans="1:8" x14ac:dyDescent="0.3">
      <c r="B15" s="51" t="s">
        <v>163</v>
      </c>
      <c r="C15" s="51" t="s">
        <v>164</v>
      </c>
    </row>
    <row r="16" spans="1:8" x14ac:dyDescent="0.3">
      <c r="B16" s="51" t="s">
        <v>164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566700BAA664888827F396ECDA321" ma:contentTypeVersion="12" ma:contentTypeDescription="Create a new document." ma:contentTypeScope="" ma:versionID="cdefe0c5d28ca25412b5bb30e6a1c573">
  <xsd:schema xmlns:xsd="http://www.w3.org/2001/XMLSchema" xmlns:xs="http://www.w3.org/2001/XMLSchema" xmlns:p="http://schemas.microsoft.com/office/2006/metadata/properties" xmlns:ns2="e00f11af-db44-469b-ba3c-351716d90da3" xmlns:ns3="f9b013d5-3b71-419d-a498-daa66906b434" targetNamespace="http://schemas.microsoft.com/office/2006/metadata/properties" ma:root="true" ma:fieldsID="ca526bdfd46298b054d2662e91deabf1" ns2:_="" ns3:_="">
    <xsd:import namespace="e00f11af-db44-469b-ba3c-351716d90da3"/>
    <xsd:import namespace="f9b013d5-3b71-419d-a498-daa66906b4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0f11af-db44-469b-ba3c-351716d90d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b013d5-3b71-419d-a498-daa66906b43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9A3FBD-E284-4EC2-919A-44E393121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0f11af-db44-469b-ba3c-351716d90da3"/>
    <ds:schemaRef ds:uri="f9b013d5-3b71-419d-a498-daa66906b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7BE09-67C8-4F96-BA70-ED473F159BBE}">
  <ds:schemaRefs>
    <ds:schemaRef ds:uri="http://schemas.microsoft.com/sharepoint/v3/contenttype/forms"/>
  </ds:schemaRefs>
</ds:datastoreItem>
</file>

<file path=customXml/itemProps3.xml><?xml version="1.0" encoding="utf-8"?>
<ds:datastoreItem xmlns:ds="http://schemas.openxmlformats.org/officeDocument/2006/customXml" ds:itemID="{633B6ED5-A42A-4DA5-8A4E-085F90D95B26}">
  <ds:schemaRefs>
    <ds:schemaRef ds:uri="http://schemas.openxmlformats.org/package/2006/metadata/core-properties"/>
    <ds:schemaRef ds:uri="e00f11af-db44-469b-ba3c-351716d90da3"/>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f9b013d5-3b71-419d-a498-daa66906b43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Info</vt:lpstr>
      <vt:lpstr>Summary</vt:lpstr>
      <vt:lpstr>Rate Adjustment</vt:lpstr>
      <vt:lpstr>HWM Delta</vt:lpstr>
      <vt:lpstr>BPA CURRENT Calc</vt:lpstr>
      <vt:lpstr>SANDBOX Calc</vt:lpstr>
      <vt:lpstr>No Worse Off Calc</vt:lpstr>
      <vt:lpstr>NRU Proposal Calc</vt:lpstr>
      <vt:lpstr>BPA CURRENT Ref Data</vt:lpstr>
      <vt:lpstr>BPA CURRENT Scaling</vt:lpstr>
      <vt:lpstr>BPA SANDBOX Ref Data</vt:lpstr>
      <vt:lpstr>BPA SANDBOX Scaling</vt:lpstr>
      <vt:lpstr>No Worse Off Ref Data</vt:lpstr>
      <vt:lpstr>No Worse Off Scaling</vt:lpstr>
      <vt:lpstr>NRU Ref Data</vt:lpstr>
      <vt:lpstr>NRU Scaling</vt:lpstr>
      <vt:lpstr>Data</vt:lpstr>
      <vt:lpstr>Lists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Burczak,Sarah E (BPA) - PS-6</dc:creator>
  <cp:lastModifiedBy>Tashiana Wangler</cp:lastModifiedBy>
  <dcterms:created xsi:type="dcterms:W3CDTF">2022-09-28T14:12:48Z</dcterms:created>
  <dcterms:modified xsi:type="dcterms:W3CDTF">2023-02-09T00:20:38Z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0x010100F18566700BAA664888827F396ECDA321</vt:lpwstr>
  </property>
</Properties>
</file>